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NL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X27" i="7" l="1"/>
  <c r="Y25" i="12"/>
  <c r="Y21" i="12"/>
  <c r="Y17" i="7"/>
  <c r="Y15" i="7"/>
  <c r="X15" i="7"/>
  <c r="Y13" i="12"/>
  <c r="X11" i="12"/>
  <c r="Y9" i="12"/>
  <c r="Y7" i="13"/>
  <c r="X7" i="12"/>
  <c r="Y31" i="12"/>
  <c r="Y30" i="12"/>
  <c r="X29" i="12"/>
  <c r="Y27" i="8"/>
  <c r="Y26" i="12"/>
  <c r="X25" i="12"/>
  <c r="Y22" i="12"/>
  <c r="X21" i="12"/>
  <c r="X17" i="8"/>
  <c r="Y18" i="10"/>
  <c r="Y15" i="8"/>
  <c r="X15" i="8"/>
  <c r="Y14" i="10"/>
  <c r="X13" i="12"/>
  <c r="Y12" i="12"/>
  <c r="Y10" i="12"/>
  <c r="X9" i="12"/>
  <c r="Y8" i="12"/>
  <c r="Y6" i="12"/>
  <c r="X6" i="10"/>
  <c r="Y32" i="13"/>
  <c r="X31" i="13"/>
  <c r="Y30" i="10"/>
  <c r="Y27" i="9"/>
  <c r="X27" i="9"/>
  <c r="X26" i="10"/>
  <c r="Y24" i="13"/>
  <c r="X24" i="10"/>
  <c r="X23" i="13"/>
  <c r="X22" i="10"/>
  <c r="Y20" i="13"/>
  <c r="X20" i="10"/>
  <c r="X19" i="13"/>
  <c r="Y17" i="9"/>
  <c r="Y15" i="9"/>
  <c r="X15" i="9"/>
  <c r="X13" i="13"/>
  <c r="Y12" i="13"/>
  <c r="Y11" i="10"/>
  <c r="X11" i="13"/>
  <c r="X9" i="13"/>
  <c r="Y8" i="13"/>
  <c r="X7" i="13"/>
  <c r="X4" i="9"/>
  <c r="X32" i="10"/>
  <c r="X30" i="10"/>
  <c r="X29" i="10"/>
  <c r="X28" i="10"/>
  <c r="X25" i="10"/>
  <c r="X21" i="10"/>
  <c r="Y19" i="10"/>
  <c r="X18" i="10"/>
  <c r="X16" i="10"/>
  <c r="X14" i="10"/>
  <c r="X12" i="10"/>
  <c r="Y10" i="10"/>
  <c r="X10" i="10"/>
  <c r="X8" i="10"/>
  <c r="Y7" i="10"/>
  <c r="Y31" i="14"/>
  <c r="Y31" i="17" s="1"/>
  <c r="Y24" i="14"/>
  <c r="Y24" i="17" s="1"/>
  <c r="X24" i="14"/>
  <c r="X24" i="17" s="1"/>
  <c r="Y22" i="14"/>
  <c r="Y22" i="17" s="1"/>
  <c r="X20" i="14"/>
  <c r="Y15" i="11"/>
  <c r="X15" i="11"/>
  <c r="Y10" i="14"/>
  <c r="Y10" i="17" s="1"/>
  <c r="Y9" i="14"/>
  <c r="Y9" i="17" s="1"/>
  <c r="Y7" i="14"/>
  <c r="Y6" i="14"/>
  <c r="X4" i="11"/>
  <c r="Y32" i="12"/>
  <c r="X32" i="12"/>
  <c r="X30" i="12"/>
  <c r="Y28" i="12"/>
  <c r="X28" i="12"/>
  <c r="X26" i="12"/>
  <c r="Y24" i="12"/>
  <c r="X24" i="12"/>
  <c r="X22" i="12"/>
  <c r="Y20" i="12"/>
  <c r="X20" i="12"/>
  <c r="X18" i="12"/>
  <c r="X12" i="12"/>
  <c r="X10" i="12"/>
  <c r="X8" i="12"/>
  <c r="X6" i="12"/>
  <c r="X32" i="13"/>
  <c r="Y31" i="13"/>
  <c r="X30" i="13"/>
  <c r="X29" i="13"/>
  <c r="X28" i="13"/>
  <c r="Y26" i="13"/>
  <c r="X26" i="13"/>
  <c r="Y23" i="13"/>
  <c r="Y22" i="13"/>
  <c r="X22" i="13"/>
  <c r="Y19" i="13"/>
  <c r="Y18" i="13"/>
  <c r="X18" i="13"/>
  <c r="X12" i="13"/>
  <c r="Y11" i="13"/>
  <c r="Y10" i="13"/>
  <c r="X10" i="13"/>
  <c r="X8" i="13"/>
  <c r="Y6" i="13"/>
  <c r="X6" i="13"/>
  <c r="Y32" i="14"/>
  <c r="Y32" i="17" s="1"/>
  <c r="X32" i="14"/>
  <c r="X32" i="17" s="1"/>
  <c r="X31" i="14"/>
  <c r="X31" i="17" s="1"/>
  <c r="Y30" i="14"/>
  <c r="X30" i="14"/>
  <c r="X29" i="14"/>
  <c r="Y28" i="14"/>
  <c r="X28" i="14"/>
  <c r="Y26" i="14"/>
  <c r="Y26" i="17" s="1"/>
  <c r="X26" i="14"/>
  <c r="X26" i="17" s="1"/>
  <c r="Y25" i="14"/>
  <c r="Y25" i="17" s="1"/>
  <c r="X25" i="14"/>
  <c r="X25" i="17" s="1"/>
  <c r="Y23" i="14"/>
  <c r="Y23" i="17" s="1"/>
  <c r="X23" i="14"/>
  <c r="X23" i="17" s="1"/>
  <c r="X22" i="14"/>
  <c r="X22" i="17" s="1"/>
  <c r="X21" i="14"/>
  <c r="Y20" i="14"/>
  <c r="Y19" i="14"/>
  <c r="X18" i="14"/>
  <c r="Y16" i="14"/>
  <c r="X16" i="14"/>
  <c r="X15" i="14" s="1"/>
  <c r="X15" i="17" s="1"/>
  <c r="Y14" i="14"/>
  <c r="Y14" i="17" s="1"/>
  <c r="X14" i="14"/>
  <c r="X14" i="17" s="1"/>
  <c r="Y13" i="14"/>
  <c r="Y13" i="17" s="1"/>
  <c r="X13" i="14"/>
  <c r="X13" i="17" s="1"/>
  <c r="Y12" i="14"/>
  <c r="Y12" i="17" s="1"/>
  <c r="X12" i="14"/>
  <c r="X12" i="17" s="1"/>
  <c r="Y11" i="14"/>
  <c r="Y11" i="17" s="1"/>
  <c r="X11" i="14"/>
  <c r="X11" i="17" s="1"/>
  <c r="X10" i="14"/>
  <c r="X10" i="17" s="1"/>
  <c r="X9" i="14"/>
  <c r="X9" i="17" s="1"/>
  <c r="Y8" i="14"/>
  <c r="X8" i="14"/>
  <c r="X6" i="14"/>
  <c r="X5" i="14"/>
  <c r="Y27" i="18"/>
  <c r="X27" i="18"/>
  <c r="Y15" i="18"/>
  <c r="X15" i="18"/>
  <c r="Y4" i="18"/>
  <c r="Y3" i="18" s="1"/>
  <c r="Y16" i="23" s="1"/>
  <c r="Y15" i="23" s="1"/>
  <c r="X4" i="18"/>
  <c r="X3" i="18" s="1"/>
  <c r="X32" i="23"/>
  <c r="X30" i="23"/>
  <c r="Y26" i="23"/>
  <c r="X26" i="23"/>
  <c r="X24" i="23"/>
  <c r="Y22" i="23"/>
  <c r="X22" i="23"/>
  <c r="X20" i="23"/>
  <c r="X15" i="19"/>
  <c r="Y15" i="19"/>
  <c r="X13" i="21"/>
  <c r="X12" i="23"/>
  <c r="X10" i="23"/>
  <c r="X9" i="21"/>
  <c r="X8" i="23"/>
  <c r="X5" i="21"/>
  <c r="X31" i="21"/>
  <c r="X30" i="24"/>
  <c r="X29" i="21"/>
  <c r="X26" i="24"/>
  <c r="Y25" i="21"/>
  <c r="X22" i="24"/>
  <c r="Y21" i="21"/>
  <c r="Y17" i="20"/>
  <c r="Y14" i="21"/>
  <c r="Y13" i="21"/>
  <c r="Y10" i="21"/>
  <c r="X10" i="24"/>
  <c r="Y9" i="21"/>
  <c r="Y6" i="21"/>
  <c r="X6" i="24"/>
  <c r="Y5" i="21"/>
  <c r="X4" i="20"/>
  <c r="Y31" i="21"/>
  <c r="Y30" i="21"/>
  <c r="X30" i="21"/>
  <c r="X25" i="21"/>
  <c r="Y23" i="21"/>
  <c r="X23" i="21"/>
  <c r="X21" i="21"/>
  <c r="Y19" i="21"/>
  <c r="X19" i="21"/>
  <c r="Y11" i="21"/>
  <c r="X11" i="21"/>
  <c r="Y7" i="21"/>
  <c r="X7" i="21"/>
  <c r="X31" i="25"/>
  <c r="X31" i="28" s="1"/>
  <c r="X27" i="22"/>
  <c r="Y22" i="25"/>
  <c r="Y22" i="28" s="1"/>
  <c r="Y21" i="25"/>
  <c r="X21" i="25"/>
  <c r="X19" i="25"/>
  <c r="Y18" i="25"/>
  <c r="Y15" i="22"/>
  <c r="X15" i="22"/>
  <c r="Y10" i="25"/>
  <c r="Y10" i="28" s="1"/>
  <c r="Y9" i="25"/>
  <c r="Y9" i="28" s="1"/>
  <c r="Y6" i="25"/>
  <c r="Y32" i="23"/>
  <c r="Y31" i="23"/>
  <c r="X31" i="23"/>
  <c r="Y29" i="23"/>
  <c r="X29" i="23"/>
  <c r="Y28" i="23"/>
  <c r="Y25" i="23"/>
  <c r="X25" i="23"/>
  <c r="Y24" i="23"/>
  <c r="Y23" i="23"/>
  <c r="X23" i="23"/>
  <c r="Y21" i="23"/>
  <c r="X21" i="23"/>
  <c r="Y20" i="23"/>
  <c r="Y19" i="23"/>
  <c r="X19" i="23"/>
  <c r="Y13" i="23"/>
  <c r="X13" i="23"/>
  <c r="Y12" i="23"/>
  <c r="Y11" i="23"/>
  <c r="X11" i="23"/>
  <c r="Y9" i="23"/>
  <c r="X9" i="23"/>
  <c r="Y8" i="23"/>
  <c r="Y7" i="23"/>
  <c r="X7" i="23"/>
  <c r="Y5" i="23"/>
  <c r="X5" i="23"/>
  <c r="Y31" i="24"/>
  <c r="X31" i="24"/>
  <c r="Y30" i="24"/>
  <c r="Y29" i="24"/>
  <c r="X29" i="24"/>
  <c r="Y26" i="24"/>
  <c r="Y25" i="24"/>
  <c r="X25" i="24"/>
  <c r="Y23" i="24"/>
  <c r="X23" i="24"/>
  <c r="Y22" i="24"/>
  <c r="Y21" i="24"/>
  <c r="X21" i="24"/>
  <c r="Y19" i="24"/>
  <c r="X19" i="24"/>
  <c r="Y18" i="24"/>
  <c r="Y13" i="24"/>
  <c r="X13" i="24"/>
  <c r="Y11" i="24"/>
  <c r="X11" i="24"/>
  <c r="Y10" i="24"/>
  <c r="Y9" i="24"/>
  <c r="X9" i="24"/>
  <c r="Y7" i="24"/>
  <c r="X7" i="24"/>
  <c r="Y6" i="24"/>
  <c r="Y5" i="24"/>
  <c r="X5" i="24"/>
  <c r="Y32" i="25"/>
  <c r="Y32" i="28" s="1"/>
  <c r="X32" i="25"/>
  <c r="X32" i="28" s="1"/>
  <c r="Y31" i="25"/>
  <c r="Y31" i="28" s="1"/>
  <c r="Y30" i="25"/>
  <c r="X30" i="25"/>
  <c r="Y29" i="25"/>
  <c r="X29" i="25"/>
  <c r="Y28" i="25"/>
  <c r="Y26" i="25"/>
  <c r="Y26" i="28" s="1"/>
  <c r="X26" i="25"/>
  <c r="X26" i="28" s="1"/>
  <c r="Y25" i="25"/>
  <c r="Y25" i="28" s="1"/>
  <c r="X25" i="25"/>
  <c r="X25" i="28" s="1"/>
  <c r="Y24" i="25"/>
  <c r="Y24" i="28" s="1"/>
  <c r="X24" i="25"/>
  <c r="X24" i="28" s="1"/>
  <c r="Y23" i="25"/>
  <c r="Y23" i="28" s="1"/>
  <c r="X23" i="25"/>
  <c r="X23" i="28" s="1"/>
  <c r="X22" i="25"/>
  <c r="X22" i="28" s="1"/>
  <c r="Y20" i="25"/>
  <c r="Y19" i="25"/>
  <c r="X18" i="25"/>
  <c r="Y16" i="25"/>
  <c r="Y15" i="25" s="1"/>
  <c r="Y15" i="28" s="1"/>
  <c r="X16" i="25"/>
  <c r="X15" i="25" s="1"/>
  <c r="X15" i="28" s="1"/>
  <c r="Y14" i="25"/>
  <c r="Y14" i="28" s="1"/>
  <c r="X14" i="25"/>
  <c r="X14" i="28" s="1"/>
  <c r="Y13" i="25"/>
  <c r="Y13" i="28" s="1"/>
  <c r="X13" i="25"/>
  <c r="X13" i="28" s="1"/>
  <c r="Y12" i="25"/>
  <c r="Y12" i="28" s="1"/>
  <c r="X12" i="25"/>
  <c r="X12" i="28" s="1"/>
  <c r="Y11" i="25"/>
  <c r="Y11" i="28" s="1"/>
  <c r="X11" i="25"/>
  <c r="X11" i="28" s="1"/>
  <c r="X10" i="25"/>
  <c r="X10" i="28" s="1"/>
  <c r="X9" i="25"/>
  <c r="X9" i="28" s="1"/>
  <c r="Y8" i="25"/>
  <c r="Y7" i="25"/>
  <c r="X7" i="25"/>
  <c r="X6" i="25"/>
  <c r="X23" i="29"/>
  <c r="Y19" i="29"/>
  <c r="X19" i="29"/>
  <c r="X6" i="29" s="1"/>
  <c r="X18" i="29"/>
  <c r="Y27" i="29"/>
  <c r="Y14" i="29" s="1"/>
  <c r="X27" i="29"/>
  <c r="X14" i="29" s="1"/>
  <c r="Y26" i="29"/>
  <c r="X26" i="29"/>
  <c r="X24" i="29"/>
  <c r="X11" i="29" s="1"/>
  <c r="Y23" i="29"/>
  <c r="Y10" i="29" s="1"/>
  <c r="Y21" i="29"/>
  <c r="Y8" i="29" s="1"/>
  <c r="X21" i="29"/>
  <c r="X8" i="29" s="1"/>
  <c r="X20" i="29"/>
  <c r="X7" i="29" s="1"/>
  <c r="Y18" i="29"/>
  <c r="Y5" i="29" s="1"/>
  <c r="Y13" i="29"/>
  <c r="Y5" i="30"/>
  <c r="Y3" i="30" s="1"/>
  <c r="X5" i="30"/>
  <c r="X3" i="30" s="1"/>
  <c r="Y5" i="31"/>
  <c r="Y3" i="31" s="1"/>
  <c r="X5" i="32"/>
  <c r="X3" i="32" s="1"/>
  <c r="Y5" i="33"/>
  <c r="Y3" i="33" s="1"/>
  <c r="X5" i="33"/>
  <c r="X3" i="33" s="1"/>
  <c r="Y5" i="34"/>
  <c r="Y3" i="34" s="1"/>
  <c r="X5" i="34"/>
  <c r="X3" i="34" s="1"/>
  <c r="Y5" i="35"/>
  <c r="Y3" i="35" s="1"/>
  <c r="Y5" i="36"/>
  <c r="Y3" i="36" s="1"/>
  <c r="X5" i="37"/>
  <c r="X168" i="42"/>
  <c r="X150" i="42"/>
  <c r="X132" i="42"/>
  <c r="X113" i="42"/>
  <c r="X96" i="42"/>
  <c r="X31" i="42"/>
  <c r="X12" i="42"/>
  <c r="X172" i="42"/>
  <c r="Y168" i="42"/>
  <c r="X154" i="42"/>
  <c r="Y150" i="42"/>
  <c r="X136" i="42"/>
  <c r="Y132" i="42"/>
  <c r="X117" i="42"/>
  <c r="Y113" i="42"/>
  <c r="Y96" i="42"/>
  <c r="X92" i="42"/>
  <c r="X73" i="42"/>
  <c r="X54" i="42"/>
  <c r="X35" i="42"/>
  <c r="X16" i="42"/>
  <c r="Y12" i="42"/>
  <c r="X10" i="42"/>
  <c r="Y171" i="42"/>
  <c r="Y170" i="42"/>
  <c r="X170" i="42"/>
  <c r="Y169" i="42"/>
  <c r="X169" i="42"/>
  <c r="X167" i="42"/>
  <c r="Y153" i="42"/>
  <c r="Y152" i="42"/>
  <c r="X152" i="42"/>
  <c r="Y151" i="42"/>
  <c r="X151" i="42"/>
  <c r="X149" i="42"/>
  <c r="Y135" i="42"/>
  <c r="Y134" i="42"/>
  <c r="X134" i="42"/>
  <c r="Y133" i="42"/>
  <c r="X133" i="42"/>
  <c r="X131" i="42"/>
  <c r="Y117" i="42"/>
  <c r="Y116" i="42"/>
  <c r="Y115" i="42"/>
  <c r="X115" i="42"/>
  <c r="Y114" i="42"/>
  <c r="X114" i="42"/>
  <c r="X112" i="42"/>
  <c r="Y97" i="42"/>
  <c r="Y95" i="42"/>
  <c r="X95" i="42"/>
  <c r="Y94" i="42"/>
  <c r="X94" i="42"/>
  <c r="X93" i="42"/>
  <c r="Y92" i="42"/>
  <c r="Y91" i="42"/>
  <c r="X91" i="42"/>
  <c r="Y90" i="42"/>
  <c r="X90" i="42"/>
  <c r="Y89" i="42"/>
  <c r="Y88" i="42"/>
  <c r="X88" i="42"/>
  <c r="X74" i="42"/>
  <c r="Y72" i="42"/>
  <c r="X72" i="42"/>
  <c r="Y71" i="42"/>
  <c r="X71" i="42"/>
  <c r="Y70" i="42"/>
  <c r="Y69" i="42"/>
  <c r="X69" i="42"/>
  <c r="X55" i="42"/>
  <c r="Y53" i="42"/>
  <c r="X53" i="42"/>
  <c r="Y52" i="42"/>
  <c r="X52" i="42"/>
  <c r="Y51" i="42"/>
  <c r="Y50" i="42"/>
  <c r="X50" i="42"/>
  <c r="X36" i="42"/>
  <c r="Y34" i="42"/>
  <c r="X34" i="42"/>
  <c r="Y33" i="42"/>
  <c r="X33" i="42"/>
  <c r="Y32" i="42"/>
  <c r="X32" i="42"/>
  <c r="Y31" i="42"/>
  <c r="Y15" i="42"/>
  <c r="Y14" i="42"/>
  <c r="X14" i="42"/>
  <c r="Y13" i="42"/>
  <c r="X13" i="42"/>
  <c r="X11" i="42"/>
  <c r="Y164" i="44"/>
  <c r="X164" i="44"/>
  <c r="X162" i="44"/>
  <c r="X146" i="44"/>
  <c r="Y146" i="44"/>
  <c r="Y144" i="44"/>
  <c r="Y128" i="44"/>
  <c r="X128" i="44"/>
  <c r="X125" i="44"/>
  <c r="Y125" i="44"/>
  <c r="Y109" i="44"/>
  <c r="X109" i="44"/>
  <c r="Y106" i="44"/>
  <c r="X106" i="44"/>
  <c r="Y85" i="44"/>
  <c r="X85" i="44"/>
  <c r="X82" i="44"/>
  <c r="Y66" i="44"/>
  <c r="X66" i="44"/>
  <c r="X63" i="44"/>
  <c r="Y63" i="44"/>
  <c r="Y47" i="44"/>
  <c r="X47" i="44"/>
  <c r="Y44" i="44"/>
  <c r="X44" i="44"/>
  <c r="Y28" i="44"/>
  <c r="X28" i="44"/>
  <c r="Y25" i="44"/>
  <c r="Y12" i="46"/>
  <c r="X7" i="44"/>
  <c r="Y7" i="44"/>
  <c r="Y4" i="44"/>
  <c r="X4" i="44"/>
  <c r="Y177" i="46"/>
  <c r="X177" i="46"/>
  <c r="Y174" i="46"/>
  <c r="X173" i="46"/>
  <c r="Y170" i="46"/>
  <c r="Y169" i="46"/>
  <c r="X169" i="46"/>
  <c r="Y166" i="46"/>
  <c r="Y164" i="45"/>
  <c r="Y162" i="45"/>
  <c r="X162" i="45"/>
  <c r="Y159" i="46"/>
  <c r="X159" i="46"/>
  <c r="Y157" i="46"/>
  <c r="Y153" i="46"/>
  <c r="Y151" i="46"/>
  <c r="X151" i="46"/>
  <c r="Y149" i="46"/>
  <c r="Y146" i="45"/>
  <c r="X146" i="45"/>
  <c r="X144" i="45"/>
  <c r="X141" i="46"/>
  <c r="Y140" i="46"/>
  <c r="X140" i="46"/>
  <c r="X139" i="46"/>
  <c r="Y136" i="46"/>
  <c r="X135" i="46"/>
  <c r="X133" i="46"/>
  <c r="Y132" i="46"/>
  <c r="X131" i="46"/>
  <c r="X128" i="45"/>
  <c r="X128" i="46" s="1"/>
  <c r="Y128" i="45"/>
  <c r="Y127" i="46"/>
  <c r="Y125" i="45"/>
  <c r="X122" i="46"/>
  <c r="Y118" i="46"/>
  <c r="X118" i="46"/>
  <c r="X114" i="46"/>
  <c r="Y113" i="46"/>
  <c r="X109" i="45"/>
  <c r="X109" i="46" s="1"/>
  <c r="Y109" i="45"/>
  <c r="Y109" i="46" s="1"/>
  <c r="Y108" i="46"/>
  <c r="X106" i="45"/>
  <c r="X102" i="46"/>
  <c r="Y101" i="46"/>
  <c r="X98" i="46"/>
  <c r="Y97" i="46"/>
  <c r="X94" i="46"/>
  <c r="Y93" i="46"/>
  <c r="X93" i="46"/>
  <c r="X90" i="46"/>
  <c r="Y89" i="46"/>
  <c r="X89" i="46"/>
  <c r="Y85" i="45"/>
  <c r="Y85" i="46" s="1"/>
  <c r="X86" i="46"/>
  <c r="X85" i="45"/>
  <c r="Y82" i="45"/>
  <c r="X82" i="45"/>
  <c r="Y78" i="46"/>
  <c r="X78" i="46"/>
  <c r="Y77" i="46"/>
  <c r="Y73" i="46"/>
  <c r="Y72" i="46"/>
  <c r="X72" i="46"/>
  <c r="X70" i="46"/>
  <c r="Y69" i="46"/>
  <c r="Y67" i="46"/>
  <c r="X67" i="46"/>
  <c r="Y66" i="45"/>
  <c r="X66" i="45"/>
  <c r="X63" i="45"/>
  <c r="Y60" i="46"/>
  <c r="Y59" i="46"/>
  <c r="X59" i="46"/>
  <c r="Y56" i="46"/>
  <c r="X55" i="46"/>
  <c r="Y52" i="46"/>
  <c r="Y47" i="45"/>
  <c r="Y47" i="46" s="1"/>
  <c r="X47" i="45"/>
  <c r="Y44" i="45"/>
  <c r="X44" i="45"/>
  <c r="X44" i="46" s="1"/>
  <c r="Y40" i="46"/>
  <c r="Y39" i="46"/>
  <c r="X38" i="46"/>
  <c r="Y37" i="46"/>
  <c r="Y36" i="46"/>
  <c r="Y35" i="46"/>
  <c r="X33" i="46"/>
  <c r="Y32" i="46"/>
  <c r="Y31" i="46"/>
  <c r="X28" i="45"/>
  <c r="Y28" i="45"/>
  <c r="Y27" i="46"/>
  <c r="Y26" i="46"/>
  <c r="X25" i="45"/>
  <c r="Y21" i="46"/>
  <c r="X21" i="46"/>
  <c r="X19" i="46"/>
  <c r="Y18" i="46"/>
  <c r="Y17" i="46"/>
  <c r="X17" i="46"/>
  <c r="Y13" i="46"/>
  <c r="X13" i="46"/>
  <c r="Y9" i="46"/>
  <c r="X9" i="46"/>
  <c r="X8" i="46"/>
  <c r="Y7" i="45"/>
  <c r="X7" i="45"/>
  <c r="X7" i="46" s="1"/>
  <c r="Y5" i="46"/>
  <c r="Y176" i="46"/>
  <c r="X176" i="46"/>
  <c r="X175" i="46"/>
  <c r="Y173" i="46"/>
  <c r="Y172" i="46"/>
  <c r="X172" i="46"/>
  <c r="X171" i="46"/>
  <c r="Y168" i="46"/>
  <c r="X168" i="46"/>
  <c r="X167" i="46"/>
  <c r="Y165" i="46"/>
  <c r="X163" i="46"/>
  <c r="X158" i="46"/>
  <c r="Y156" i="46"/>
  <c r="Y155" i="46"/>
  <c r="X155" i="46"/>
  <c r="X154" i="46"/>
  <c r="Y152" i="46"/>
  <c r="X150" i="46"/>
  <c r="Y148" i="46"/>
  <c r="Y147" i="46"/>
  <c r="X147" i="46"/>
  <c r="Y139" i="46"/>
  <c r="Y138" i="46"/>
  <c r="X138" i="46"/>
  <c r="X137" i="46"/>
  <c r="Y135" i="46"/>
  <c r="Y134" i="46"/>
  <c r="X134" i="46"/>
  <c r="X132" i="46"/>
  <c r="Y131" i="46"/>
  <c r="Y130" i="46"/>
  <c r="X130" i="46"/>
  <c r="Y129" i="46"/>
  <c r="X129" i="46"/>
  <c r="X126" i="46"/>
  <c r="Y122" i="46"/>
  <c r="Y121" i="46"/>
  <c r="X121" i="46"/>
  <c r="X120" i="46"/>
  <c r="Y119" i="46"/>
  <c r="X119" i="46"/>
  <c r="Y117" i="46"/>
  <c r="X117" i="46"/>
  <c r="Y116" i="46"/>
  <c r="X116" i="46"/>
  <c r="Y115" i="46"/>
  <c r="Y114" i="46"/>
  <c r="X113" i="46"/>
  <c r="Y112" i="46"/>
  <c r="X112" i="46"/>
  <c r="Y111" i="46"/>
  <c r="Y110" i="46"/>
  <c r="X110" i="46"/>
  <c r="X108" i="46"/>
  <c r="Y107" i="46"/>
  <c r="Y103" i="46"/>
  <c r="X103" i="46"/>
  <c r="Y102" i="46"/>
  <c r="X101" i="46"/>
  <c r="Y100" i="46"/>
  <c r="X100" i="46"/>
  <c r="Y99" i="46"/>
  <c r="X99" i="46"/>
  <c r="Y98" i="46"/>
  <c r="X97" i="46"/>
  <c r="Y96" i="46"/>
  <c r="X96" i="46"/>
  <c r="Y95" i="46"/>
  <c r="X95" i="46"/>
  <c r="Y94" i="46"/>
  <c r="Y92" i="46"/>
  <c r="X92" i="46"/>
  <c r="Y91" i="46"/>
  <c r="X91" i="46"/>
  <c r="Y90" i="46"/>
  <c r="Y88" i="46"/>
  <c r="X88" i="46"/>
  <c r="Y87" i="46"/>
  <c r="X87" i="46"/>
  <c r="Y86" i="46"/>
  <c r="X84" i="46"/>
  <c r="X83" i="46"/>
  <c r="Y79" i="46"/>
  <c r="X79" i="46"/>
  <c r="Y76" i="46"/>
  <c r="X76" i="46"/>
  <c r="Y75" i="46"/>
  <c r="X75" i="46"/>
  <c r="Y74" i="46"/>
  <c r="X74" i="46"/>
  <c r="Y71" i="46"/>
  <c r="X71" i="46"/>
  <c r="Y70" i="46"/>
  <c r="Y68" i="46"/>
  <c r="X68" i="46"/>
  <c r="X65" i="46"/>
  <c r="Y64" i="46"/>
  <c r="X64" i="46"/>
  <c r="X60" i="46"/>
  <c r="Y58" i="46"/>
  <c r="X58" i="46"/>
  <c r="Y57" i="46"/>
  <c r="X57" i="46"/>
  <c r="X56" i="46"/>
  <c r="Y55" i="46"/>
  <c r="Y54" i="46"/>
  <c r="X54" i="46"/>
  <c r="Y53" i="46"/>
  <c r="X53" i="46"/>
  <c r="X52" i="46"/>
  <c r="Y51" i="46"/>
  <c r="X51" i="46"/>
  <c r="Y50" i="46"/>
  <c r="X50" i="46"/>
  <c r="Y49" i="46"/>
  <c r="X49" i="46"/>
  <c r="X48" i="46"/>
  <c r="Y46" i="46"/>
  <c r="X46" i="46"/>
  <c r="Y41" i="46"/>
  <c r="X41" i="46"/>
  <c r="X40" i="46"/>
  <c r="Y38" i="46"/>
  <c r="X37" i="46"/>
  <c r="X36" i="46"/>
  <c r="Y34" i="46"/>
  <c r="X34" i="46"/>
  <c r="Y33" i="46"/>
  <c r="X32" i="46"/>
  <c r="Y30" i="46"/>
  <c r="X30" i="46"/>
  <c r="Y29" i="46"/>
  <c r="X29" i="46"/>
  <c r="X26" i="46"/>
  <c r="Y22" i="46"/>
  <c r="Y20" i="46"/>
  <c r="X20" i="46"/>
  <c r="Y19" i="46"/>
  <c r="Y16" i="46"/>
  <c r="X16" i="46"/>
  <c r="Y15" i="46"/>
  <c r="X15" i="46"/>
  <c r="Y14" i="46"/>
  <c r="X12" i="46"/>
  <c r="Y11" i="46"/>
  <c r="X11" i="46"/>
  <c r="Y10" i="46"/>
  <c r="Y8" i="46"/>
  <c r="Y6" i="46"/>
  <c r="X6" i="46"/>
  <c r="Y164" i="47"/>
  <c r="X164" i="47"/>
  <c r="Y162" i="47"/>
  <c r="X162" i="47"/>
  <c r="Y146" i="47"/>
  <c r="X146" i="47"/>
  <c r="Y144" i="47"/>
  <c r="Y143" i="47" s="1"/>
  <c r="X144" i="47"/>
  <c r="Y128" i="47"/>
  <c r="X128" i="47"/>
  <c r="Y109" i="47"/>
  <c r="X109" i="47"/>
  <c r="Y85" i="47"/>
  <c r="X85" i="47"/>
  <c r="Y66" i="47"/>
  <c r="X66" i="47"/>
  <c r="Y63" i="47"/>
  <c r="Y62" i="47" s="1"/>
  <c r="Y47" i="47"/>
  <c r="X47" i="47"/>
  <c r="Y44" i="47"/>
  <c r="Y43" i="47" s="1"/>
  <c r="X44" i="47"/>
  <c r="Y28" i="47"/>
  <c r="X28" i="47"/>
  <c r="Y25" i="47"/>
  <c r="Y24" i="47" s="1"/>
  <c r="X25" i="47"/>
  <c r="X24" i="47" s="1"/>
  <c r="Y7" i="47"/>
  <c r="X7" i="47"/>
  <c r="X4" i="47"/>
  <c r="X3" i="47" s="1"/>
  <c r="Y165" i="48"/>
  <c r="Y164" i="48" s="1"/>
  <c r="X165" i="48"/>
  <c r="X164" i="48" s="1"/>
  <c r="Y162" i="48"/>
  <c r="X162" i="48"/>
  <c r="Y147" i="48"/>
  <c r="Y146" i="48" s="1"/>
  <c r="X147" i="48"/>
  <c r="X146" i="48" s="1"/>
  <c r="Y144" i="48"/>
  <c r="X144" i="48"/>
  <c r="X129" i="48"/>
  <c r="X128" i="48" s="1"/>
  <c r="Y110" i="48"/>
  <c r="Y109" i="48" s="1"/>
  <c r="X110" i="48"/>
  <c r="X109" i="48" s="1"/>
  <c r="Y86" i="48"/>
  <c r="Y85" i="48" s="1"/>
  <c r="X86" i="48"/>
  <c r="X85" i="48" s="1"/>
  <c r="X82" i="48"/>
  <c r="Y82" i="48"/>
  <c r="Y67" i="48"/>
  <c r="Y66" i="48" s="1"/>
  <c r="X67" i="48"/>
  <c r="X66" i="48" s="1"/>
  <c r="Y63" i="48"/>
  <c r="X63" i="48"/>
  <c r="Y48" i="48"/>
  <c r="Y47" i="48" s="1"/>
  <c r="X48" i="48"/>
  <c r="X47" i="48" s="1"/>
  <c r="Y44" i="48"/>
  <c r="X44" i="48"/>
  <c r="Y29" i="48"/>
  <c r="Y28" i="48" s="1"/>
  <c r="X29" i="48"/>
  <c r="X28" i="48" s="1"/>
  <c r="Y25" i="48"/>
  <c r="Y8" i="48"/>
  <c r="Y7" i="48" s="1"/>
  <c r="X8" i="48"/>
  <c r="X7" i="48" s="1"/>
  <c r="Y4" i="48"/>
  <c r="X4" i="48"/>
  <c r="Y165" i="49"/>
  <c r="Y164" i="49" s="1"/>
  <c r="X165" i="49"/>
  <c r="X164" i="49" s="1"/>
  <c r="Y162" i="49"/>
  <c r="X162" i="49"/>
  <c r="Y147" i="49"/>
  <c r="Y146" i="49" s="1"/>
  <c r="X147" i="49"/>
  <c r="X146" i="49" s="1"/>
  <c r="Y144" i="49"/>
  <c r="X144" i="49"/>
  <c r="Y129" i="49"/>
  <c r="Y128" i="49" s="1"/>
  <c r="X129" i="49"/>
  <c r="X128" i="49" s="1"/>
  <c r="Y125" i="49"/>
  <c r="X125" i="49"/>
  <c r="Y110" i="49"/>
  <c r="Y198" i="69" s="1"/>
  <c r="Y197" i="69" s="1"/>
  <c r="X110" i="49"/>
  <c r="X109" i="49" s="1"/>
  <c r="Y106" i="49"/>
  <c r="X106" i="49"/>
  <c r="Y86" i="49"/>
  <c r="Y85" i="49" s="1"/>
  <c r="X86" i="49"/>
  <c r="X85" i="49" s="1"/>
  <c r="Y82" i="49"/>
  <c r="X82" i="49"/>
  <c r="Y67" i="49"/>
  <c r="Y66" i="49" s="1"/>
  <c r="X67" i="49"/>
  <c r="X66" i="49" s="1"/>
  <c r="Y63" i="49"/>
  <c r="X63" i="49"/>
  <c r="Y48" i="49"/>
  <c r="Y47" i="49" s="1"/>
  <c r="X48" i="49"/>
  <c r="X47" i="49" s="1"/>
  <c r="Y44" i="49"/>
  <c r="X44" i="49"/>
  <c r="Y29" i="49"/>
  <c r="Y28" i="49" s="1"/>
  <c r="X29" i="49"/>
  <c r="X28" i="49" s="1"/>
  <c r="Y25" i="49"/>
  <c r="Y8" i="49"/>
  <c r="Y7" i="49" s="1"/>
  <c r="X8" i="49"/>
  <c r="X7" i="49" s="1"/>
  <c r="Y4" i="49"/>
  <c r="X4" i="49"/>
  <c r="Y164" i="50"/>
  <c r="X164" i="50"/>
  <c r="Y162" i="50"/>
  <c r="Y161" i="50" s="1"/>
  <c r="X162" i="50"/>
  <c r="X161" i="50" s="1"/>
  <c r="Y146" i="50"/>
  <c r="X146" i="50"/>
  <c r="Y144" i="50"/>
  <c r="Y143" i="50" s="1"/>
  <c r="X144" i="50"/>
  <c r="Y128" i="50"/>
  <c r="X128" i="50"/>
  <c r="Y109" i="50"/>
  <c r="X109" i="50"/>
  <c r="X106" i="50"/>
  <c r="X105" i="50" s="1"/>
  <c r="Y106" i="50"/>
  <c r="Y105" i="50" s="1"/>
  <c r="Y85" i="50"/>
  <c r="X85" i="50"/>
  <c r="Y82" i="50"/>
  <c r="Y81" i="50" s="1"/>
  <c r="X82" i="50"/>
  <c r="X81" i="50" s="1"/>
  <c r="Y66" i="50"/>
  <c r="X66" i="50"/>
  <c r="Y63" i="50"/>
  <c r="Y62" i="50" s="1"/>
  <c r="X63" i="50"/>
  <c r="X62" i="50" s="1"/>
  <c r="Y47" i="50"/>
  <c r="X47" i="50"/>
  <c r="Y44" i="50"/>
  <c r="Y43" i="50" s="1"/>
  <c r="X44" i="50"/>
  <c r="X43" i="50" s="1"/>
  <c r="Y28" i="50"/>
  <c r="X28" i="50"/>
  <c r="Y25" i="50"/>
  <c r="Y24" i="50" s="1"/>
  <c r="X25" i="50"/>
  <c r="X24" i="50" s="1"/>
  <c r="Y7" i="50"/>
  <c r="X7" i="50"/>
  <c r="Y4" i="50"/>
  <c r="Y164" i="53"/>
  <c r="X164" i="53"/>
  <c r="Y146" i="53"/>
  <c r="X146" i="53"/>
  <c r="Y128" i="53"/>
  <c r="X128" i="53"/>
  <c r="Y109" i="53"/>
  <c r="X109" i="53"/>
  <c r="Y85" i="53"/>
  <c r="X85" i="53"/>
  <c r="Y66" i="53"/>
  <c r="X66" i="53"/>
  <c r="Y47" i="53"/>
  <c r="X47" i="53"/>
  <c r="Y28" i="53"/>
  <c r="X28" i="53"/>
  <c r="Y7" i="53"/>
  <c r="X7" i="53"/>
  <c r="Y164" i="54"/>
  <c r="X164" i="54"/>
  <c r="Y162" i="54"/>
  <c r="X162" i="54"/>
  <c r="Y146" i="54"/>
  <c r="X144" i="54"/>
  <c r="Y144" i="54"/>
  <c r="Y128" i="54"/>
  <c r="X128" i="54"/>
  <c r="Y125" i="54"/>
  <c r="Y109" i="54"/>
  <c r="X109" i="54"/>
  <c r="X106" i="54"/>
  <c r="Y106" i="54"/>
  <c r="X85" i="54"/>
  <c r="Y85" i="54"/>
  <c r="X82" i="54"/>
  <c r="Y66" i="54"/>
  <c r="X66" i="54"/>
  <c r="Y63" i="54"/>
  <c r="X63" i="54"/>
  <c r="X47" i="54"/>
  <c r="Y47" i="54"/>
  <c r="Y44" i="54"/>
  <c r="X44" i="54"/>
  <c r="Y28" i="54"/>
  <c r="X28" i="54"/>
  <c r="Y25" i="54"/>
  <c r="X25" i="54"/>
  <c r="Y7" i="54"/>
  <c r="X7" i="54"/>
  <c r="Y4" i="54"/>
  <c r="X4" i="54"/>
  <c r="X4" i="56" s="1"/>
  <c r="X175" i="56"/>
  <c r="X171" i="56"/>
  <c r="X167" i="56"/>
  <c r="X164" i="55"/>
  <c r="X164" i="56" s="1"/>
  <c r="Y164" i="55"/>
  <c r="Y164" i="56" s="1"/>
  <c r="Y162" i="55"/>
  <c r="X158" i="56"/>
  <c r="X154" i="56"/>
  <c r="X150" i="56"/>
  <c r="Y146" i="55"/>
  <c r="X146" i="55"/>
  <c r="Y144" i="55"/>
  <c r="X144" i="55"/>
  <c r="X141" i="56"/>
  <c r="X137" i="56"/>
  <c r="X133" i="56"/>
  <c r="Y128" i="55"/>
  <c r="Y125" i="55"/>
  <c r="X125" i="55"/>
  <c r="X120" i="56"/>
  <c r="X116" i="56"/>
  <c r="X112" i="56"/>
  <c r="X109" i="55"/>
  <c r="X109" i="56" s="1"/>
  <c r="Y109" i="55"/>
  <c r="Y109" i="56" s="1"/>
  <c r="Y106" i="55"/>
  <c r="Y105" i="55" s="1"/>
  <c r="X103" i="56"/>
  <c r="X99" i="56"/>
  <c r="X95" i="56"/>
  <c r="X91" i="56"/>
  <c r="X87" i="56"/>
  <c r="Y85" i="55"/>
  <c r="X85" i="55"/>
  <c r="X78" i="56"/>
  <c r="X74" i="56"/>
  <c r="X70" i="56"/>
  <c r="Y66" i="55"/>
  <c r="X66" i="55"/>
  <c r="Y63" i="55"/>
  <c r="X63" i="55"/>
  <c r="Y47" i="55"/>
  <c r="X47" i="55"/>
  <c r="X44" i="55"/>
  <c r="X44" i="56" s="1"/>
  <c r="Y28" i="55"/>
  <c r="Y28" i="56" s="1"/>
  <c r="X28" i="55"/>
  <c r="X28" i="56" s="1"/>
  <c r="Y25" i="55"/>
  <c r="X25" i="55"/>
  <c r="X7" i="55"/>
  <c r="Y7" i="55"/>
  <c r="Y7" i="56" s="1"/>
  <c r="Y4" i="55"/>
  <c r="X4" i="55"/>
  <c r="Y177" i="56"/>
  <c r="X177" i="56"/>
  <c r="Y176" i="56"/>
  <c r="Y175" i="56"/>
  <c r="Y174" i="56"/>
  <c r="X174" i="56"/>
  <c r="Y173" i="56"/>
  <c r="X173" i="56"/>
  <c r="Y172" i="56"/>
  <c r="Y171" i="56"/>
  <c r="Y170" i="56"/>
  <c r="X170" i="56"/>
  <c r="Y169" i="56"/>
  <c r="X169" i="56"/>
  <c r="Y168" i="56"/>
  <c r="Y167" i="56"/>
  <c r="Y166" i="56"/>
  <c r="X166" i="56"/>
  <c r="Y165" i="56"/>
  <c r="X165" i="56"/>
  <c r="Y163" i="56"/>
  <c r="Y159" i="56"/>
  <c r="Y158" i="56"/>
  <c r="Y157" i="56"/>
  <c r="X157" i="56"/>
  <c r="Y156" i="56"/>
  <c r="X156" i="56"/>
  <c r="Y155" i="56"/>
  <c r="Y154" i="56"/>
  <c r="Y153" i="56"/>
  <c r="X153" i="56"/>
  <c r="Y152" i="56"/>
  <c r="X152" i="56"/>
  <c r="Y151" i="56"/>
  <c r="Y150" i="56"/>
  <c r="Y149" i="56"/>
  <c r="X149" i="56"/>
  <c r="Y148" i="56"/>
  <c r="X148" i="56"/>
  <c r="Y147" i="56"/>
  <c r="Y145" i="56"/>
  <c r="X145" i="56"/>
  <c r="Y141" i="56"/>
  <c r="Y140" i="56"/>
  <c r="X140" i="56"/>
  <c r="Y139" i="56"/>
  <c r="X139" i="56"/>
  <c r="Y138" i="56"/>
  <c r="Y137" i="56"/>
  <c r="Y136" i="56"/>
  <c r="X136" i="56"/>
  <c r="Y135" i="56"/>
  <c r="X135" i="56"/>
  <c r="Y134" i="56"/>
  <c r="Y133" i="56"/>
  <c r="Y132" i="56"/>
  <c r="X132" i="56"/>
  <c r="Y131" i="56"/>
  <c r="X131" i="56"/>
  <c r="Y130" i="56"/>
  <c r="Y129" i="56"/>
  <c r="Y127" i="56"/>
  <c r="X127" i="56"/>
  <c r="Y126" i="56"/>
  <c r="Y122" i="56"/>
  <c r="X122" i="56"/>
  <c r="Y121" i="56"/>
  <c r="Y120" i="56"/>
  <c r="Y119" i="56"/>
  <c r="X119" i="56"/>
  <c r="Y118" i="56"/>
  <c r="X118" i="56"/>
  <c r="Y117" i="56"/>
  <c r="Y116" i="56"/>
  <c r="Y115" i="56"/>
  <c r="X115" i="56"/>
  <c r="Y114" i="56"/>
  <c r="X114" i="56"/>
  <c r="Y113" i="56"/>
  <c r="Y112" i="56"/>
  <c r="Y111" i="56"/>
  <c r="X111" i="56"/>
  <c r="Y110" i="56"/>
  <c r="X110" i="56"/>
  <c r="Y108" i="56"/>
  <c r="Y107" i="56"/>
  <c r="X107" i="56"/>
  <c r="Y103" i="56"/>
  <c r="Y102" i="56"/>
  <c r="X102" i="56"/>
  <c r="Y101" i="56"/>
  <c r="X101" i="56"/>
  <c r="Y100" i="56"/>
  <c r="X100" i="56"/>
  <c r="Y99" i="56"/>
  <c r="Y98" i="56"/>
  <c r="X98" i="56"/>
  <c r="Y97" i="56"/>
  <c r="X97" i="56"/>
  <c r="Y96" i="56"/>
  <c r="Y95" i="56"/>
  <c r="Y94" i="56"/>
  <c r="X94" i="56"/>
  <c r="Y93" i="56"/>
  <c r="X93" i="56"/>
  <c r="Y92" i="56"/>
  <c r="Y91" i="56"/>
  <c r="Y90" i="56"/>
  <c r="X90" i="56"/>
  <c r="Y89" i="56"/>
  <c r="X89" i="56"/>
  <c r="Y88" i="56"/>
  <c r="Y87" i="56"/>
  <c r="Y86" i="56"/>
  <c r="X86" i="56"/>
  <c r="Y84" i="56"/>
  <c r="X84" i="56"/>
  <c r="Y83" i="56"/>
  <c r="Y79" i="56"/>
  <c r="X79" i="56"/>
  <c r="Y78" i="56"/>
  <c r="Y77" i="56"/>
  <c r="X77" i="56"/>
  <c r="Y76" i="56"/>
  <c r="X76" i="56"/>
  <c r="Y75" i="56"/>
  <c r="X75" i="56"/>
  <c r="Y74" i="56"/>
  <c r="Y73" i="56"/>
  <c r="X73" i="56"/>
  <c r="Y72" i="56"/>
  <c r="X72" i="56"/>
  <c r="Y71" i="56"/>
  <c r="X71" i="56"/>
  <c r="Y70" i="56"/>
  <c r="Y69" i="56"/>
  <c r="X69" i="56"/>
  <c r="Y68" i="56"/>
  <c r="X68" i="56"/>
  <c r="Y67" i="56"/>
  <c r="X67" i="56"/>
  <c r="Y65" i="56"/>
  <c r="X65" i="56"/>
  <c r="Y64" i="56"/>
  <c r="X64" i="56"/>
  <c r="Y60" i="56"/>
  <c r="X60" i="56"/>
  <c r="Y59" i="56"/>
  <c r="X59" i="56"/>
  <c r="Y58" i="56"/>
  <c r="X58" i="56"/>
  <c r="Y57" i="56"/>
  <c r="X57" i="56"/>
  <c r="Y56" i="56"/>
  <c r="X56" i="56"/>
  <c r="Y55" i="56"/>
  <c r="X55" i="56"/>
  <c r="Y54" i="56"/>
  <c r="X54" i="56"/>
  <c r="Y53" i="56"/>
  <c r="X53" i="56"/>
  <c r="Y52" i="56"/>
  <c r="X52" i="56"/>
  <c r="Y51" i="56"/>
  <c r="X51" i="56"/>
  <c r="Y50" i="56"/>
  <c r="X50" i="56"/>
  <c r="Y49" i="56"/>
  <c r="X49" i="56"/>
  <c r="Y48" i="56"/>
  <c r="X48" i="56"/>
  <c r="Y46" i="56"/>
  <c r="X46" i="56"/>
  <c r="Y45" i="56"/>
  <c r="X45" i="56"/>
  <c r="Y41" i="56"/>
  <c r="X41" i="56"/>
  <c r="Y40" i="56"/>
  <c r="X40" i="56"/>
  <c r="Y39" i="56"/>
  <c r="X39" i="56"/>
  <c r="Y38" i="56"/>
  <c r="X38" i="56"/>
  <c r="Y37" i="56"/>
  <c r="X37" i="56"/>
  <c r="Y36" i="56"/>
  <c r="X36" i="56"/>
  <c r="Y35" i="56"/>
  <c r="X35" i="56"/>
  <c r="Y34" i="56"/>
  <c r="X34" i="56"/>
  <c r="Y33" i="56"/>
  <c r="X33" i="56"/>
  <c r="Y32" i="56"/>
  <c r="X32" i="56"/>
  <c r="Y31" i="56"/>
  <c r="X31" i="56"/>
  <c r="Y30" i="56"/>
  <c r="X30" i="56"/>
  <c r="Y29" i="56"/>
  <c r="X29" i="56"/>
  <c r="Y27" i="56"/>
  <c r="X27" i="56"/>
  <c r="Y26" i="56"/>
  <c r="X26" i="56"/>
  <c r="Y22" i="56"/>
  <c r="X22" i="56"/>
  <c r="Y21" i="56"/>
  <c r="X21" i="56"/>
  <c r="Y20" i="56"/>
  <c r="X20" i="56"/>
  <c r="Y19" i="56"/>
  <c r="X19" i="56"/>
  <c r="Y18" i="56"/>
  <c r="X18" i="56"/>
  <c r="Y17" i="56"/>
  <c r="X17" i="56"/>
  <c r="Y16" i="56"/>
  <c r="X16" i="56"/>
  <c r="Y15" i="56"/>
  <c r="X15" i="56"/>
  <c r="Y14" i="56"/>
  <c r="X14" i="56"/>
  <c r="Y13" i="56"/>
  <c r="X13" i="56"/>
  <c r="Y12" i="56"/>
  <c r="X12" i="56"/>
  <c r="Y11" i="56"/>
  <c r="X11" i="56"/>
  <c r="Y10" i="56"/>
  <c r="X10" i="56"/>
  <c r="Y9" i="56"/>
  <c r="X9" i="56"/>
  <c r="Y8" i="56"/>
  <c r="X8" i="56"/>
  <c r="Y6" i="56"/>
  <c r="X6" i="56"/>
  <c r="Y5" i="56"/>
  <c r="X5" i="56"/>
  <c r="Y4" i="56"/>
  <c r="Y164" i="57"/>
  <c r="X164" i="57"/>
  <c r="Y162" i="57"/>
  <c r="Y161" i="57" s="1"/>
  <c r="X162" i="57"/>
  <c r="X161" i="57" s="1"/>
  <c r="Y146" i="57"/>
  <c r="X146" i="57"/>
  <c r="Y144" i="57"/>
  <c r="Y143" i="57" s="1"/>
  <c r="X144" i="57"/>
  <c r="X143" i="57" s="1"/>
  <c r="Y128" i="57"/>
  <c r="X128" i="57"/>
  <c r="Y125" i="57"/>
  <c r="Y124" i="57" s="1"/>
  <c r="X125" i="57"/>
  <c r="Y109" i="57"/>
  <c r="X109" i="57"/>
  <c r="Y106" i="57"/>
  <c r="Y105" i="57" s="1"/>
  <c r="X106" i="57"/>
  <c r="X105" i="57" s="1"/>
  <c r="Y85" i="57"/>
  <c r="X85" i="57"/>
  <c r="Y82" i="57"/>
  <c r="Y81" i="57" s="1"/>
  <c r="X82" i="57"/>
  <c r="X81" i="57" s="1"/>
  <c r="Y66" i="57"/>
  <c r="X66" i="57"/>
  <c r="Y63" i="57"/>
  <c r="Y62" i="57" s="1"/>
  <c r="X63" i="57"/>
  <c r="Y47" i="57"/>
  <c r="X47" i="57"/>
  <c r="Y44" i="57"/>
  <c r="Y43" i="57" s="1"/>
  <c r="X44" i="57"/>
  <c r="X43" i="57" s="1"/>
  <c r="Y28" i="57"/>
  <c r="X28" i="57"/>
  <c r="Y25" i="57"/>
  <c r="Y24" i="57" s="1"/>
  <c r="X25" i="57"/>
  <c r="X24" i="57" s="1"/>
  <c r="Y7" i="57"/>
  <c r="X7" i="57"/>
  <c r="Y4" i="57"/>
  <c r="Y3" i="57" s="1"/>
  <c r="X4" i="57"/>
  <c r="X3" i="57" s="1"/>
  <c r="Y165" i="58"/>
  <c r="Y164" i="58" s="1"/>
  <c r="X165" i="58"/>
  <c r="X355" i="72" s="1"/>
  <c r="X354" i="72" s="1"/>
  <c r="Y162" i="58"/>
  <c r="X162" i="58"/>
  <c r="Y147" i="58"/>
  <c r="Y146" i="58" s="1"/>
  <c r="X147" i="58"/>
  <c r="X146" i="58" s="1"/>
  <c r="Y144" i="58"/>
  <c r="X144" i="58"/>
  <c r="Y129" i="58"/>
  <c r="Y128" i="58" s="1"/>
  <c r="X129" i="58"/>
  <c r="X128" i="58" s="1"/>
  <c r="Y125" i="58"/>
  <c r="X125" i="58"/>
  <c r="Y110" i="58"/>
  <c r="Y109" i="58" s="1"/>
  <c r="X110" i="58"/>
  <c r="X109" i="58" s="1"/>
  <c r="Y106" i="58"/>
  <c r="X106" i="58"/>
  <c r="Y86" i="58"/>
  <c r="Y85" i="58" s="1"/>
  <c r="X86" i="58"/>
  <c r="X85" i="58" s="1"/>
  <c r="X82" i="58"/>
  <c r="Y82" i="58"/>
  <c r="Y67" i="58"/>
  <c r="Y66" i="58" s="1"/>
  <c r="X67" i="58"/>
  <c r="X66" i="58" s="1"/>
  <c r="Y63" i="58"/>
  <c r="X63" i="58"/>
  <c r="Y48" i="58"/>
  <c r="Y47" i="58" s="1"/>
  <c r="X48" i="58"/>
  <c r="X47" i="58" s="1"/>
  <c r="X44" i="58"/>
  <c r="Y44" i="58"/>
  <c r="Y29" i="58"/>
  <c r="Y371" i="65" s="1"/>
  <c r="Y370" i="65" s="1"/>
  <c r="X29" i="58"/>
  <c r="X28" i="58" s="1"/>
  <c r="Y25" i="58"/>
  <c r="X25" i="58"/>
  <c r="Y8" i="58"/>
  <c r="Y7" i="58" s="1"/>
  <c r="X8" i="58"/>
  <c r="Y4" i="58"/>
  <c r="X4" i="58"/>
  <c r="Y165" i="59"/>
  <c r="Y164" i="59" s="1"/>
  <c r="X165" i="59"/>
  <c r="X164" i="59" s="1"/>
  <c r="X162" i="59"/>
  <c r="Y162" i="59"/>
  <c r="Y147" i="59"/>
  <c r="Y146" i="59" s="1"/>
  <c r="X147" i="59"/>
  <c r="X146" i="59" s="1"/>
  <c r="Y144" i="59"/>
  <c r="X144" i="59"/>
  <c r="Y129" i="59"/>
  <c r="Y128" i="59" s="1"/>
  <c r="X129" i="59"/>
  <c r="X128" i="59" s="1"/>
  <c r="Y125" i="59"/>
  <c r="X125" i="59"/>
  <c r="Y110" i="59"/>
  <c r="Y109" i="59" s="1"/>
  <c r="X110" i="59"/>
  <c r="X109" i="59" s="1"/>
  <c r="Y106" i="59"/>
  <c r="Y86" i="59"/>
  <c r="Y85" i="59" s="1"/>
  <c r="X86" i="59"/>
  <c r="X85" i="59" s="1"/>
  <c r="X82" i="59"/>
  <c r="Y82" i="59"/>
  <c r="Y67" i="59"/>
  <c r="Y66" i="59" s="1"/>
  <c r="X67" i="59"/>
  <c r="X66" i="59" s="1"/>
  <c r="Y63" i="59"/>
  <c r="X63" i="59"/>
  <c r="Y48" i="59"/>
  <c r="Y47" i="59" s="1"/>
  <c r="X48" i="59"/>
  <c r="X47" i="59" s="1"/>
  <c r="Y44" i="59"/>
  <c r="X44" i="59"/>
  <c r="Y29" i="59"/>
  <c r="Y28" i="59" s="1"/>
  <c r="X29" i="59"/>
  <c r="X390" i="65" s="1"/>
  <c r="X389" i="65" s="1"/>
  <c r="Y25" i="59"/>
  <c r="X25" i="59"/>
  <c r="Y8" i="59"/>
  <c r="Y7" i="59" s="1"/>
  <c r="X8" i="59"/>
  <c r="X7" i="59" s="1"/>
  <c r="Y4" i="59"/>
  <c r="X4" i="59"/>
  <c r="Y164" i="60"/>
  <c r="X164" i="60"/>
  <c r="Y162" i="60"/>
  <c r="Y161" i="60" s="1"/>
  <c r="X162" i="60"/>
  <c r="X161" i="60" s="1"/>
  <c r="Y146" i="60"/>
  <c r="X146" i="60"/>
  <c r="Y144" i="60"/>
  <c r="Y143" i="60" s="1"/>
  <c r="X144" i="60"/>
  <c r="X143" i="60" s="1"/>
  <c r="Y128" i="60"/>
  <c r="X128" i="60"/>
  <c r="Y125" i="60"/>
  <c r="Y124" i="60" s="1"/>
  <c r="X125" i="60"/>
  <c r="Y109" i="60"/>
  <c r="X109" i="60"/>
  <c r="X106" i="60"/>
  <c r="X105" i="60" s="1"/>
  <c r="Y106" i="60"/>
  <c r="Y105" i="60" s="1"/>
  <c r="Y85" i="60"/>
  <c r="X85" i="60"/>
  <c r="Y66" i="60"/>
  <c r="X66" i="60"/>
  <c r="Y63" i="60"/>
  <c r="Y62" i="60" s="1"/>
  <c r="X63" i="60"/>
  <c r="X62" i="60" s="1"/>
  <c r="Y47" i="60"/>
  <c r="X47" i="60"/>
  <c r="Y44" i="60"/>
  <c r="Y43" i="60" s="1"/>
  <c r="X44" i="60"/>
  <c r="X43" i="60" s="1"/>
  <c r="Y28" i="60"/>
  <c r="X28" i="60"/>
  <c r="Y25" i="60"/>
  <c r="Y24" i="60" s="1"/>
  <c r="X25" i="60"/>
  <c r="X24" i="60" s="1"/>
  <c r="Y7" i="60"/>
  <c r="X7" i="60"/>
  <c r="Y4" i="60"/>
  <c r="Y3" i="60" s="1"/>
  <c r="Y164" i="63"/>
  <c r="X164" i="63"/>
  <c r="Y146" i="63"/>
  <c r="X146" i="63"/>
  <c r="Y128" i="63"/>
  <c r="X128" i="63"/>
  <c r="Y109" i="63"/>
  <c r="X109" i="63"/>
  <c r="Y85" i="63"/>
  <c r="X85" i="63"/>
  <c r="Y66" i="63"/>
  <c r="X66" i="63"/>
  <c r="Y47" i="63"/>
  <c r="X47" i="63"/>
  <c r="Y28" i="63"/>
  <c r="X28" i="63"/>
  <c r="Y7" i="63"/>
  <c r="X7" i="63"/>
  <c r="Y515" i="64"/>
  <c r="X515" i="64"/>
  <c r="Y452" i="64"/>
  <c r="X452" i="64"/>
  <c r="Y449" i="64"/>
  <c r="Y448" i="64" s="1"/>
  <c r="X449" i="64"/>
  <c r="Y428" i="64"/>
  <c r="X428" i="64"/>
  <c r="Y407" i="64"/>
  <c r="Y389" i="64"/>
  <c r="X389" i="64"/>
  <c r="Y386" i="64"/>
  <c r="Y385" i="64" s="1"/>
  <c r="X386" i="64"/>
  <c r="X385" i="64" s="1"/>
  <c r="X383" i="64"/>
  <c r="Y379" i="64"/>
  <c r="Y378" i="64"/>
  <c r="Y375" i="64"/>
  <c r="X375" i="64"/>
  <c r="X371" i="64"/>
  <c r="Y370" i="64"/>
  <c r="Y347" i="64"/>
  <c r="Y366" i="64"/>
  <c r="Y344" i="64"/>
  <c r="X380" i="64"/>
  <c r="X374" i="64"/>
  <c r="Y369" i="64"/>
  <c r="Y326" i="64"/>
  <c r="X326" i="64"/>
  <c r="Y323" i="64"/>
  <c r="X323" i="64"/>
  <c r="Y303" i="64"/>
  <c r="X303" i="64"/>
  <c r="Y240" i="64"/>
  <c r="X240" i="64"/>
  <c r="Y237" i="64"/>
  <c r="Y236" i="64" s="1"/>
  <c r="X237" i="64"/>
  <c r="X236" i="64" s="1"/>
  <c r="X220" i="64"/>
  <c r="X219" i="64" s="1"/>
  <c r="X216" i="64"/>
  <c r="Y216" i="64"/>
  <c r="Y199" i="64"/>
  <c r="Y198" i="64" s="1"/>
  <c r="X199" i="64"/>
  <c r="X198" i="64" s="1"/>
  <c r="Y195" i="64"/>
  <c r="X195" i="64"/>
  <c r="Y177" i="64"/>
  <c r="X177" i="64"/>
  <c r="X174" i="64"/>
  <c r="X173" i="64" s="1"/>
  <c r="Y174" i="64"/>
  <c r="Y173" i="64" s="1"/>
  <c r="Y135" i="64"/>
  <c r="X135" i="64"/>
  <c r="Y132" i="64"/>
  <c r="X114" i="64"/>
  <c r="Y114" i="64"/>
  <c r="Y111" i="64"/>
  <c r="X111" i="64"/>
  <c r="Y106" i="64"/>
  <c r="X106" i="64"/>
  <c r="Y105" i="64"/>
  <c r="X105" i="64"/>
  <c r="Y104" i="64"/>
  <c r="X104" i="64"/>
  <c r="Y103" i="64"/>
  <c r="X103" i="64"/>
  <c r="Y102" i="64"/>
  <c r="X102" i="64"/>
  <c r="Y101" i="64"/>
  <c r="X101" i="64"/>
  <c r="Y100" i="64"/>
  <c r="X100" i="64"/>
  <c r="Y99" i="64"/>
  <c r="X99" i="64"/>
  <c r="Y98" i="64"/>
  <c r="X98" i="64"/>
  <c r="Y97" i="64"/>
  <c r="X97" i="64"/>
  <c r="Y96" i="64"/>
  <c r="X96" i="64"/>
  <c r="Y95" i="64"/>
  <c r="X95" i="64"/>
  <c r="Y94" i="64"/>
  <c r="X94" i="64"/>
  <c r="Y93" i="64"/>
  <c r="X93" i="64"/>
  <c r="Y92" i="64"/>
  <c r="X92" i="64"/>
  <c r="Y91" i="64"/>
  <c r="X91" i="64"/>
  <c r="Y90" i="64"/>
  <c r="X90" i="64"/>
  <c r="Y89" i="64"/>
  <c r="X89" i="64"/>
  <c r="Y88" i="64"/>
  <c r="X88" i="64"/>
  <c r="Y79" i="64"/>
  <c r="X79" i="64"/>
  <c r="Y78" i="64"/>
  <c r="X78" i="64"/>
  <c r="Y77" i="64"/>
  <c r="X77" i="64"/>
  <c r="Y76" i="64"/>
  <c r="X76" i="64"/>
  <c r="Y75" i="64"/>
  <c r="X75" i="64"/>
  <c r="Y465" i="65"/>
  <c r="X465" i="65"/>
  <c r="Y408" i="65"/>
  <c r="X408" i="65"/>
  <c r="Y405" i="65"/>
  <c r="Y404" i="65" s="1"/>
  <c r="X405" i="65"/>
  <c r="X404" i="65" s="1"/>
  <c r="Y367" i="65"/>
  <c r="X367" i="65"/>
  <c r="Y351" i="65"/>
  <c r="X351" i="65"/>
  <c r="Y348" i="65"/>
  <c r="Y347" i="65" s="1"/>
  <c r="X348" i="65"/>
  <c r="X347" i="65" s="1"/>
  <c r="Y313" i="65"/>
  <c r="X313" i="65"/>
  <c r="Y310" i="65"/>
  <c r="X310" i="65"/>
  <c r="Y294" i="65"/>
  <c r="X294" i="65"/>
  <c r="Y291" i="65"/>
  <c r="X291" i="65"/>
  <c r="Y273" i="65"/>
  <c r="X273" i="65"/>
  <c r="Y216" i="65"/>
  <c r="X216" i="65"/>
  <c r="Y213" i="65"/>
  <c r="Y212" i="65" s="1"/>
  <c r="X213" i="65"/>
  <c r="X212" i="65" s="1"/>
  <c r="Y198" i="65"/>
  <c r="Y197" i="65" s="1"/>
  <c r="Y194" i="65"/>
  <c r="X194" i="65"/>
  <c r="Y175" i="65"/>
  <c r="X175" i="65"/>
  <c r="Y159" i="65"/>
  <c r="X159" i="65"/>
  <c r="Y156" i="65"/>
  <c r="Y155" i="65" s="1"/>
  <c r="X156" i="65"/>
  <c r="X155" i="65" s="1"/>
  <c r="Y121" i="65"/>
  <c r="X121" i="65"/>
  <c r="Y118" i="65"/>
  <c r="X118" i="65"/>
  <c r="Y152" i="65"/>
  <c r="X152" i="65"/>
  <c r="Y151" i="65"/>
  <c r="X151" i="65"/>
  <c r="Y148" i="65"/>
  <c r="X148" i="65"/>
  <c r="Y147" i="65"/>
  <c r="X147" i="65"/>
  <c r="Y144" i="65"/>
  <c r="X144" i="65"/>
  <c r="Y143" i="65"/>
  <c r="X143" i="65"/>
  <c r="Y102" i="65"/>
  <c r="X102" i="65"/>
  <c r="Y99" i="65"/>
  <c r="X99" i="65"/>
  <c r="Y94" i="65"/>
  <c r="X94" i="65"/>
  <c r="Y93" i="65"/>
  <c r="X93" i="65"/>
  <c r="Y92" i="65"/>
  <c r="X92" i="65"/>
  <c r="Y91" i="65"/>
  <c r="X91" i="65"/>
  <c r="Y90" i="65"/>
  <c r="X90" i="65"/>
  <c r="Y89" i="65"/>
  <c r="X89" i="65"/>
  <c r="Y88" i="65"/>
  <c r="X88" i="65"/>
  <c r="Y87" i="65"/>
  <c r="X87" i="65"/>
  <c r="Y86" i="65"/>
  <c r="X86" i="65"/>
  <c r="Y85" i="65"/>
  <c r="X85" i="65"/>
  <c r="Y84" i="65"/>
  <c r="X84" i="65"/>
  <c r="Y83" i="65"/>
  <c r="X83" i="65"/>
  <c r="Y82" i="65"/>
  <c r="X82" i="65"/>
  <c r="Y81" i="65"/>
  <c r="X81" i="65"/>
  <c r="Y80" i="65"/>
  <c r="X80" i="65"/>
  <c r="Y79" i="65"/>
  <c r="X79" i="65"/>
  <c r="Y78" i="65"/>
  <c r="X78" i="65"/>
  <c r="Y70" i="65"/>
  <c r="X70" i="65"/>
  <c r="Y69" i="65"/>
  <c r="X69" i="65"/>
  <c r="Y68" i="65"/>
  <c r="X68" i="65"/>
  <c r="Y67" i="65"/>
  <c r="X67" i="65"/>
  <c r="Y465" i="66"/>
  <c r="X465" i="66"/>
  <c r="Y408" i="66"/>
  <c r="X408" i="66"/>
  <c r="Y405" i="66"/>
  <c r="Y404" i="66" s="1"/>
  <c r="X405" i="66"/>
  <c r="X404" i="66" s="1"/>
  <c r="Y386" i="66"/>
  <c r="X386" i="66"/>
  <c r="Y367" i="66"/>
  <c r="X367" i="66"/>
  <c r="Y351" i="66"/>
  <c r="X351" i="66"/>
  <c r="Y348" i="66"/>
  <c r="Y347" i="66" s="1"/>
  <c r="X348" i="66"/>
  <c r="X347" i="66" s="1"/>
  <c r="Y313" i="66"/>
  <c r="X313" i="66"/>
  <c r="Y310" i="66"/>
  <c r="X310" i="66"/>
  <c r="Y344" i="66"/>
  <c r="X344" i="66"/>
  <c r="Y343" i="66"/>
  <c r="X343" i="66"/>
  <c r="Y340" i="66"/>
  <c r="X340" i="66"/>
  <c r="Y339" i="66"/>
  <c r="X339" i="66"/>
  <c r="Y336" i="66"/>
  <c r="X336" i="66"/>
  <c r="Y335" i="66"/>
  <c r="X335" i="66"/>
  <c r="X294" i="66"/>
  <c r="Y294" i="66"/>
  <c r="Y273" i="66"/>
  <c r="X273" i="66"/>
  <c r="Y216" i="66"/>
  <c r="X216" i="66"/>
  <c r="Y213" i="66"/>
  <c r="Y212" i="66" s="1"/>
  <c r="X213" i="66"/>
  <c r="X212" i="66" s="1"/>
  <c r="X198" i="66"/>
  <c r="X197" i="66" s="1"/>
  <c r="X194" i="66"/>
  <c r="X175" i="66"/>
  <c r="Y175" i="66"/>
  <c r="Y159" i="66"/>
  <c r="X159" i="66"/>
  <c r="Y156" i="66"/>
  <c r="X156" i="66"/>
  <c r="Y121" i="66"/>
  <c r="X121" i="66"/>
  <c r="Y118" i="66"/>
  <c r="X118" i="66"/>
  <c r="Y153" i="66"/>
  <c r="X153" i="66"/>
  <c r="Y152" i="66"/>
  <c r="X152" i="66"/>
  <c r="Y149" i="66"/>
  <c r="X149" i="66"/>
  <c r="Y148" i="66"/>
  <c r="X148" i="66"/>
  <c r="Y145" i="66"/>
  <c r="X145" i="66"/>
  <c r="Y144" i="66"/>
  <c r="X144" i="66"/>
  <c r="Y141" i="66"/>
  <c r="X141" i="66"/>
  <c r="Y99" i="66"/>
  <c r="X99" i="66"/>
  <c r="Y94" i="66"/>
  <c r="X94" i="66"/>
  <c r="Y93" i="66"/>
  <c r="X93" i="66"/>
  <c r="Y92" i="66"/>
  <c r="X92" i="66"/>
  <c r="Y91" i="66"/>
  <c r="X91" i="66"/>
  <c r="Y90" i="66"/>
  <c r="X90" i="66"/>
  <c r="Y89" i="66"/>
  <c r="X89" i="66"/>
  <c r="Y88" i="66"/>
  <c r="X88" i="66"/>
  <c r="Y87" i="66"/>
  <c r="X87" i="66"/>
  <c r="Y86" i="66"/>
  <c r="X86" i="66"/>
  <c r="Y85" i="66"/>
  <c r="X85" i="66"/>
  <c r="Y84" i="66"/>
  <c r="X84" i="66"/>
  <c r="Y83" i="66"/>
  <c r="X83" i="66"/>
  <c r="Y82" i="66"/>
  <c r="X82" i="66"/>
  <c r="Y81" i="66"/>
  <c r="X81" i="66"/>
  <c r="Y80" i="66"/>
  <c r="X80" i="66"/>
  <c r="Y79" i="66"/>
  <c r="X79" i="66"/>
  <c r="Y78" i="66"/>
  <c r="X78" i="66"/>
  <c r="Y70" i="66"/>
  <c r="X70" i="66"/>
  <c r="Y69" i="66"/>
  <c r="X69" i="66"/>
  <c r="Y68" i="66"/>
  <c r="X68" i="66"/>
  <c r="Y67" i="66"/>
  <c r="X67" i="66"/>
  <c r="Y465" i="67"/>
  <c r="X465" i="67"/>
  <c r="Y408" i="67"/>
  <c r="X408" i="67"/>
  <c r="Y405" i="67"/>
  <c r="Y404" i="67" s="1"/>
  <c r="X405" i="67"/>
  <c r="X404" i="67" s="1"/>
  <c r="Y386" i="67"/>
  <c r="X386" i="67"/>
  <c r="Y367" i="67"/>
  <c r="X367" i="67"/>
  <c r="Y351" i="67"/>
  <c r="X351" i="67"/>
  <c r="Y348" i="67"/>
  <c r="Y347" i="67" s="1"/>
  <c r="X348" i="67"/>
  <c r="X347" i="67" s="1"/>
  <c r="X313" i="67"/>
  <c r="Y313" i="67"/>
  <c r="Y310" i="67"/>
  <c r="X310" i="67"/>
  <c r="Y345" i="67"/>
  <c r="X345" i="67"/>
  <c r="Y344" i="67"/>
  <c r="X344" i="67"/>
  <c r="Y341" i="67"/>
  <c r="X341" i="67"/>
  <c r="Y340" i="67"/>
  <c r="X340" i="67"/>
  <c r="Y337" i="67"/>
  <c r="X337" i="67"/>
  <c r="Y336" i="67"/>
  <c r="X336" i="67"/>
  <c r="Y333" i="67"/>
  <c r="X333" i="67"/>
  <c r="Y291" i="67"/>
  <c r="X291" i="67"/>
  <c r="Y273" i="67"/>
  <c r="X273" i="67"/>
  <c r="Y216" i="67"/>
  <c r="X216" i="67"/>
  <c r="Y213" i="67"/>
  <c r="Y212" i="67" s="1"/>
  <c r="X213" i="67"/>
  <c r="X212" i="67" s="1"/>
  <c r="X194" i="67"/>
  <c r="Y194" i="67"/>
  <c r="Y175" i="67"/>
  <c r="X175" i="67"/>
  <c r="Y159" i="67"/>
  <c r="X159" i="67"/>
  <c r="Y156" i="67"/>
  <c r="Y155" i="67" s="1"/>
  <c r="X156" i="67"/>
  <c r="X155" i="67" s="1"/>
  <c r="Y121" i="67"/>
  <c r="X121" i="67"/>
  <c r="Y153" i="67"/>
  <c r="X153" i="67"/>
  <c r="Y150" i="67"/>
  <c r="X150" i="67"/>
  <c r="Y149" i="67"/>
  <c r="X149" i="67"/>
  <c r="Y146" i="67"/>
  <c r="X146" i="67"/>
  <c r="Y145" i="67"/>
  <c r="X145" i="67"/>
  <c r="Y142" i="67"/>
  <c r="X142" i="67"/>
  <c r="Y102" i="67"/>
  <c r="X102" i="67"/>
  <c r="Y138" i="67"/>
  <c r="X138" i="67"/>
  <c r="Y94" i="67"/>
  <c r="X94" i="67"/>
  <c r="Y93" i="67"/>
  <c r="X93" i="67"/>
  <c r="Y92" i="67"/>
  <c r="X92" i="67"/>
  <c r="Y91" i="67"/>
  <c r="X91" i="67"/>
  <c r="Y90" i="67"/>
  <c r="X90" i="67"/>
  <c r="Y89" i="67"/>
  <c r="X89" i="67"/>
  <c r="Y88" i="67"/>
  <c r="X88" i="67"/>
  <c r="Y87" i="67"/>
  <c r="X87" i="67"/>
  <c r="Y86" i="67"/>
  <c r="X86" i="67"/>
  <c r="Y85" i="67"/>
  <c r="X85" i="67"/>
  <c r="Y84" i="67"/>
  <c r="X84" i="67"/>
  <c r="Y83" i="67"/>
  <c r="X83" i="67"/>
  <c r="Y82" i="67"/>
  <c r="X82" i="67"/>
  <c r="Y81" i="67"/>
  <c r="X81" i="67"/>
  <c r="Y80" i="67"/>
  <c r="X80" i="67"/>
  <c r="Y79" i="67"/>
  <c r="X79" i="67"/>
  <c r="Y78" i="67"/>
  <c r="X78" i="67"/>
  <c r="Y70" i="67"/>
  <c r="X70" i="67"/>
  <c r="Y69" i="67"/>
  <c r="X69" i="67"/>
  <c r="Y68" i="67"/>
  <c r="X68" i="67"/>
  <c r="Y67" i="67"/>
  <c r="X67" i="67"/>
  <c r="Y580" i="68"/>
  <c r="X580" i="68"/>
  <c r="Y508" i="68"/>
  <c r="X508" i="68"/>
  <c r="Y481" i="68"/>
  <c r="Y457" i="68"/>
  <c r="X457" i="68"/>
  <c r="Y436" i="68"/>
  <c r="X436" i="68"/>
  <c r="Y433" i="68"/>
  <c r="Y432" i="68" s="1"/>
  <c r="X433" i="68"/>
  <c r="X432" i="68" s="1"/>
  <c r="Y413" i="68"/>
  <c r="X413" i="68"/>
  <c r="Y385" i="68"/>
  <c r="X385" i="68"/>
  <c r="Y364" i="68"/>
  <c r="X364" i="68"/>
  <c r="Y361" i="68"/>
  <c r="X361" i="68"/>
  <c r="Y338" i="68"/>
  <c r="X338" i="68"/>
  <c r="Y266" i="68"/>
  <c r="X266" i="68"/>
  <c r="Y263" i="68"/>
  <c r="Y262" i="68" s="1"/>
  <c r="X263" i="68"/>
  <c r="X262" i="68" s="1"/>
  <c r="Y239" i="68"/>
  <c r="X239" i="68"/>
  <c r="Y219" i="68"/>
  <c r="Y218" i="68" s="1"/>
  <c r="Y215" i="68"/>
  <c r="X215" i="68"/>
  <c r="Y194" i="68"/>
  <c r="X194" i="68"/>
  <c r="Y191" i="68"/>
  <c r="Y190" i="68" s="1"/>
  <c r="X191" i="68"/>
  <c r="X190" i="68" s="1"/>
  <c r="Y188" i="68"/>
  <c r="X188" i="68"/>
  <c r="Y184" i="68"/>
  <c r="X184" i="68"/>
  <c r="Y180" i="68"/>
  <c r="X180" i="68"/>
  <c r="Y176" i="68"/>
  <c r="X176" i="68"/>
  <c r="Y172" i="68"/>
  <c r="X172" i="68"/>
  <c r="X146" i="68"/>
  <c r="Y143" i="68"/>
  <c r="Y168" i="68"/>
  <c r="X168" i="68"/>
  <c r="Y122" i="68"/>
  <c r="X122" i="68"/>
  <c r="Y114" i="68"/>
  <c r="X114" i="68"/>
  <c r="Y113" i="68"/>
  <c r="X113" i="68"/>
  <c r="Y112" i="68"/>
  <c r="X112" i="68"/>
  <c r="Y111" i="68"/>
  <c r="X111" i="68"/>
  <c r="Y110" i="68"/>
  <c r="X110" i="68"/>
  <c r="Y109" i="68"/>
  <c r="X109" i="68"/>
  <c r="Y108" i="68"/>
  <c r="X108" i="68"/>
  <c r="Y107" i="68"/>
  <c r="X107" i="68"/>
  <c r="Y106" i="68"/>
  <c r="X106" i="68"/>
  <c r="Y105" i="68"/>
  <c r="X105" i="68"/>
  <c r="Y104" i="68"/>
  <c r="X104" i="68"/>
  <c r="Y103" i="68"/>
  <c r="X103" i="68"/>
  <c r="Y102" i="68"/>
  <c r="X102" i="68"/>
  <c r="Y101" i="68"/>
  <c r="X101" i="68"/>
  <c r="Y100" i="68"/>
  <c r="X100" i="68"/>
  <c r="Y99" i="68"/>
  <c r="X99" i="68"/>
  <c r="Y98" i="68"/>
  <c r="X98" i="68"/>
  <c r="Y97" i="68"/>
  <c r="X97" i="68"/>
  <c r="Y96" i="68"/>
  <c r="X96" i="68"/>
  <c r="Y95" i="68"/>
  <c r="X95" i="68"/>
  <c r="Y94" i="68"/>
  <c r="X94" i="68"/>
  <c r="Y93" i="68"/>
  <c r="X93" i="68"/>
  <c r="Y84" i="68"/>
  <c r="X84" i="68"/>
  <c r="Y82" i="68"/>
  <c r="X82" i="68"/>
  <c r="Y81" i="68"/>
  <c r="X81" i="68"/>
  <c r="Y80" i="68"/>
  <c r="X80" i="68"/>
  <c r="Y465" i="69"/>
  <c r="X465" i="69"/>
  <c r="Y408" i="69"/>
  <c r="X408" i="69"/>
  <c r="Y405" i="69"/>
  <c r="Y404" i="69" s="1"/>
  <c r="X405" i="69"/>
  <c r="X404" i="69" s="1"/>
  <c r="X386" i="69"/>
  <c r="Y367" i="69"/>
  <c r="Y351" i="69"/>
  <c r="X351" i="69"/>
  <c r="X348" i="69"/>
  <c r="X347" i="69" s="1"/>
  <c r="Y348" i="69"/>
  <c r="Y347" i="69" s="1"/>
  <c r="Y313" i="69"/>
  <c r="X313" i="69"/>
  <c r="X331" i="69"/>
  <c r="Y310" i="69"/>
  <c r="Y345" i="69"/>
  <c r="X345" i="69"/>
  <c r="Y344" i="69"/>
  <c r="X342" i="69"/>
  <c r="Y341" i="69"/>
  <c r="X341" i="69"/>
  <c r="Y340" i="69"/>
  <c r="X338" i="69"/>
  <c r="Y337" i="69"/>
  <c r="X337" i="69"/>
  <c r="Y336" i="69"/>
  <c r="X334" i="69"/>
  <c r="Y333" i="69"/>
  <c r="X333" i="69"/>
  <c r="Y291" i="69"/>
  <c r="X330" i="69"/>
  <c r="Y273" i="69"/>
  <c r="X273" i="69"/>
  <c r="Y216" i="69"/>
  <c r="X216" i="69"/>
  <c r="X213" i="69"/>
  <c r="X212" i="69" s="1"/>
  <c r="Y194" i="69"/>
  <c r="X194" i="69"/>
  <c r="Y179" i="69"/>
  <c r="Y178" i="69" s="1"/>
  <c r="X179" i="69"/>
  <c r="X178" i="69" s="1"/>
  <c r="X175" i="69"/>
  <c r="Y175" i="69"/>
  <c r="Y159" i="69"/>
  <c r="X159" i="69"/>
  <c r="Y156" i="69"/>
  <c r="Y155" i="69" s="1"/>
  <c r="X156" i="69"/>
  <c r="X155" i="69" s="1"/>
  <c r="X151" i="69"/>
  <c r="X147" i="69"/>
  <c r="X143" i="69"/>
  <c r="X141" i="69"/>
  <c r="Y121" i="69"/>
  <c r="X139" i="69"/>
  <c r="Y153" i="69"/>
  <c r="X150" i="69"/>
  <c r="Y149" i="69"/>
  <c r="X146" i="69"/>
  <c r="Y145" i="69"/>
  <c r="X142" i="69"/>
  <c r="Y141" i="69"/>
  <c r="X102" i="69"/>
  <c r="X138" i="69"/>
  <c r="Y99" i="69"/>
  <c r="Y94" i="69"/>
  <c r="X94" i="69"/>
  <c r="Y93" i="69"/>
  <c r="X93" i="69"/>
  <c r="Y92" i="69"/>
  <c r="X92" i="69"/>
  <c r="Y91" i="69"/>
  <c r="X91" i="69"/>
  <c r="Y90" i="69"/>
  <c r="X90" i="69"/>
  <c r="Y89" i="69"/>
  <c r="X89" i="69"/>
  <c r="Y88" i="69"/>
  <c r="X88" i="69"/>
  <c r="Y87" i="69"/>
  <c r="X87" i="69"/>
  <c r="Y86" i="69"/>
  <c r="X86" i="69"/>
  <c r="Y85" i="69"/>
  <c r="X85" i="69"/>
  <c r="Y84" i="69"/>
  <c r="X84" i="69"/>
  <c r="Y83" i="69"/>
  <c r="X83" i="69"/>
  <c r="Y82" i="69"/>
  <c r="X82" i="69"/>
  <c r="Y81" i="69"/>
  <c r="X81" i="69"/>
  <c r="Y80" i="69"/>
  <c r="X80" i="69"/>
  <c r="Y79" i="69"/>
  <c r="X79" i="69"/>
  <c r="Y78" i="69"/>
  <c r="X78" i="69"/>
  <c r="Y70" i="69"/>
  <c r="X70" i="69"/>
  <c r="Y69" i="69"/>
  <c r="X69" i="69"/>
  <c r="Y68" i="69"/>
  <c r="X68" i="69"/>
  <c r="Y67" i="69"/>
  <c r="X67" i="69"/>
  <c r="Y465" i="70"/>
  <c r="X465" i="70"/>
  <c r="Y408" i="70"/>
  <c r="X408" i="70"/>
  <c r="X405" i="70"/>
  <c r="X404" i="70" s="1"/>
  <c r="Y405" i="70"/>
  <c r="Y404" i="70" s="1"/>
  <c r="X386" i="70"/>
  <c r="X367" i="70"/>
  <c r="Y351" i="70"/>
  <c r="X351" i="70"/>
  <c r="X348" i="70"/>
  <c r="X347" i="70" s="1"/>
  <c r="Y348" i="70"/>
  <c r="Y347" i="70" s="1"/>
  <c r="X313" i="70"/>
  <c r="Y313" i="70"/>
  <c r="X331" i="70"/>
  <c r="Y310" i="70"/>
  <c r="Y345" i="70"/>
  <c r="X342" i="70"/>
  <c r="Y341" i="70"/>
  <c r="X338" i="70"/>
  <c r="Y337" i="70"/>
  <c r="X334" i="70"/>
  <c r="Y333" i="70"/>
  <c r="X294" i="70"/>
  <c r="Y291" i="70"/>
  <c r="X330" i="70"/>
  <c r="Y273" i="70"/>
  <c r="X273" i="70"/>
  <c r="Y216" i="70"/>
  <c r="X216" i="70"/>
  <c r="Y194" i="70"/>
  <c r="X194" i="70"/>
  <c r="X175" i="70"/>
  <c r="Y159" i="70"/>
  <c r="X159" i="70"/>
  <c r="Y156" i="70"/>
  <c r="Y155" i="70" s="1"/>
  <c r="X156" i="70"/>
  <c r="X155" i="70" s="1"/>
  <c r="Y151" i="70"/>
  <c r="Y147" i="70"/>
  <c r="Y143" i="70"/>
  <c r="Y121" i="70"/>
  <c r="X121" i="70"/>
  <c r="Y139" i="70"/>
  <c r="Y118" i="70"/>
  <c r="X118" i="70"/>
  <c r="X117" i="70" s="1"/>
  <c r="Y150" i="70"/>
  <c r="Y146" i="70"/>
  <c r="Y142" i="70"/>
  <c r="Y102" i="70"/>
  <c r="X102" i="70"/>
  <c r="Y138" i="70"/>
  <c r="Y94" i="70"/>
  <c r="X94" i="70"/>
  <c r="Y93" i="70"/>
  <c r="X93" i="70"/>
  <c r="Y92" i="70"/>
  <c r="X92" i="70"/>
  <c r="Y91" i="70"/>
  <c r="X91" i="70"/>
  <c r="Y90" i="70"/>
  <c r="X90" i="70"/>
  <c r="Y89" i="70"/>
  <c r="X89" i="70"/>
  <c r="Y88" i="70"/>
  <c r="X88" i="70"/>
  <c r="Y87" i="70"/>
  <c r="X87" i="70"/>
  <c r="Y86" i="70"/>
  <c r="X86" i="70"/>
  <c r="Y85" i="70"/>
  <c r="X85" i="70"/>
  <c r="Y84" i="70"/>
  <c r="X84" i="70"/>
  <c r="Y83" i="70"/>
  <c r="X83" i="70"/>
  <c r="Y82" i="70"/>
  <c r="X82" i="70"/>
  <c r="Y81" i="70"/>
  <c r="X81" i="70"/>
  <c r="Y80" i="70"/>
  <c r="X80" i="70"/>
  <c r="Y79" i="70"/>
  <c r="X79" i="70"/>
  <c r="Y78" i="70"/>
  <c r="X78" i="70"/>
  <c r="Y70" i="70"/>
  <c r="X70" i="70"/>
  <c r="Y69" i="70"/>
  <c r="X69" i="70"/>
  <c r="Y68" i="70"/>
  <c r="X68" i="70"/>
  <c r="Y67" i="70"/>
  <c r="X67" i="70"/>
  <c r="Y444" i="71"/>
  <c r="X444" i="71"/>
  <c r="Y390" i="71"/>
  <c r="X390" i="71"/>
  <c r="Y388" i="71"/>
  <c r="Y387" i="71" s="1"/>
  <c r="X388" i="71"/>
  <c r="X387" i="71" s="1"/>
  <c r="Y370" i="71"/>
  <c r="X370" i="71"/>
  <c r="Y355" i="71"/>
  <c r="Y354" i="71" s="1"/>
  <c r="Y352" i="71"/>
  <c r="X352" i="71"/>
  <c r="Y336" i="71"/>
  <c r="X336" i="71"/>
  <c r="X334" i="71"/>
  <c r="X333" i="71" s="1"/>
  <c r="Y334" i="71"/>
  <c r="X330" i="71"/>
  <c r="X326" i="71"/>
  <c r="Y325" i="71"/>
  <c r="X322" i="71"/>
  <c r="Y321" i="71"/>
  <c r="X300" i="71"/>
  <c r="Y300" i="71"/>
  <c r="Y317" i="71"/>
  <c r="Y298" i="71"/>
  <c r="X298" i="71"/>
  <c r="Y329" i="71"/>
  <c r="Y282" i="71"/>
  <c r="X282" i="71"/>
  <c r="Y280" i="71"/>
  <c r="X280" i="71"/>
  <c r="Y262" i="71"/>
  <c r="X262" i="71"/>
  <c r="Y208" i="71"/>
  <c r="X208" i="71"/>
  <c r="Y206" i="71"/>
  <c r="Y205" i="71" s="1"/>
  <c r="X206" i="71"/>
  <c r="X205" i="71" s="1"/>
  <c r="Y191" i="71"/>
  <c r="Y190" i="71" s="1"/>
  <c r="X191" i="71"/>
  <c r="X190" i="71" s="1"/>
  <c r="Y188" i="71"/>
  <c r="X188" i="71"/>
  <c r="Y173" i="71"/>
  <c r="Y172" i="71" s="1"/>
  <c r="Y170" i="71"/>
  <c r="X170" i="71"/>
  <c r="Y154" i="71"/>
  <c r="X154" i="71"/>
  <c r="Y152" i="71"/>
  <c r="Y151" i="71" s="1"/>
  <c r="X152" i="71"/>
  <c r="X151" i="71" s="1"/>
  <c r="Y146" i="71"/>
  <c r="Y142" i="71"/>
  <c r="X139" i="71"/>
  <c r="Y138" i="71"/>
  <c r="X118" i="71"/>
  <c r="Y116" i="71"/>
  <c r="X116" i="71"/>
  <c r="X147" i="71"/>
  <c r="X143" i="71"/>
  <c r="X100" i="71"/>
  <c r="Y100" i="71"/>
  <c r="Y98" i="71"/>
  <c r="X98" i="71"/>
  <c r="Y93" i="71"/>
  <c r="X93" i="71"/>
  <c r="Y92" i="71"/>
  <c r="X92" i="71"/>
  <c r="Y91" i="71"/>
  <c r="X91" i="71"/>
  <c r="Y90" i="71"/>
  <c r="X90" i="71"/>
  <c r="Y89" i="71"/>
  <c r="X89" i="71"/>
  <c r="Y88" i="71"/>
  <c r="X88" i="71"/>
  <c r="Y87" i="71"/>
  <c r="X87" i="71"/>
  <c r="Y86" i="71"/>
  <c r="X86" i="71"/>
  <c r="Y85" i="71"/>
  <c r="X85" i="71"/>
  <c r="Y84" i="71"/>
  <c r="X84" i="71"/>
  <c r="Y83" i="71"/>
  <c r="X83" i="71"/>
  <c r="Y82" i="71"/>
  <c r="X82" i="71"/>
  <c r="Y81" i="71"/>
  <c r="X81" i="71"/>
  <c r="Y80" i="71"/>
  <c r="X80" i="71"/>
  <c r="Y79" i="71"/>
  <c r="X79" i="71"/>
  <c r="Y78" i="71"/>
  <c r="X78" i="71"/>
  <c r="Y70" i="71"/>
  <c r="X70" i="71"/>
  <c r="Y69" i="71"/>
  <c r="X69" i="71"/>
  <c r="Y68" i="71"/>
  <c r="X68" i="71"/>
  <c r="Y67" i="71"/>
  <c r="X67" i="71"/>
  <c r="Y444" i="72"/>
  <c r="X444" i="72"/>
  <c r="Y390" i="72"/>
  <c r="X390" i="72"/>
  <c r="Y388" i="72"/>
  <c r="Y387" i="72" s="1"/>
  <c r="X388" i="72"/>
  <c r="X387" i="72" s="1"/>
  <c r="X370" i="72"/>
  <c r="Y370" i="72"/>
  <c r="Y352" i="72"/>
  <c r="X352" i="72"/>
  <c r="Y336" i="72"/>
  <c r="X336" i="72"/>
  <c r="Y334" i="72"/>
  <c r="Y333" i="72" s="1"/>
  <c r="X334" i="72"/>
  <c r="X333" i="72" s="1"/>
  <c r="Y300" i="72"/>
  <c r="X300" i="72"/>
  <c r="Y320" i="72"/>
  <c r="Y282" i="72"/>
  <c r="X282" i="72"/>
  <c r="Y280" i="72"/>
  <c r="X280" i="72"/>
  <c r="Y262" i="72"/>
  <c r="X262" i="72"/>
  <c r="Y208" i="72"/>
  <c r="X208" i="72"/>
  <c r="Y206" i="72"/>
  <c r="Y205" i="72" s="1"/>
  <c r="X206" i="72"/>
  <c r="X205" i="72" s="1"/>
  <c r="Y191" i="72"/>
  <c r="Y190" i="72" s="1"/>
  <c r="Y188" i="72"/>
  <c r="X188" i="72"/>
  <c r="Y173" i="72"/>
  <c r="Y172" i="72" s="1"/>
  <c r="Y170" i="72"/>
  <c r="X170" i="72"/>
  <c r="Y154" i="72"/>
  <c r="X154" i="72"/>
  <c r="X152" i="72"/>
  <c r="X151" i="72" s="1"/>
  <c r="Y152" i="72"/>
  <c r="Y151" i="72" s="1"/>
  <c r="Y118" i="72"/>
  <c r="X118" i="72"/>
  <c r="Y116" i="72"/>
  <c r="X116" i="72"/>
  <c r="Y100" i="72"/>
  <c r="X100" i="72"/>
  <c r="Y98" i="72"/>
  <c r="X98" i="72"/>
  <c r="Y93" i="72"/>
  <c r="X93" i="72"/>
  <c r="Y92" i="72"/>
  <c r="X92" i="72"/>
  <c r="Y91" i="72"/>
  <c r="X91" i="72"/>
  <c r="Y90" i="72"/>
  <c r="X90" i="72"/>
  <c r="Y89" i="72"/>
  <c r="X89" i="72"/>
  <c r="Y88" i="72"/>
  <c r="X88" i="72"/>
  <c r="Y87" i="72"/>
  <c r="X87" i="72"/>
  <c r="Y86" i="72"/>
  <c r="X86" i="72"/>
  <c r="Y85" i="72"/>
  <c r="X85" i="72"/>
  <c r="Y84" i="72"/>
  <c r="X84" i="72"/>
  <c r="Y83" i="72"/>
  <c r="X83" i="72"/>
  <c r="Y82" i="72"/>
  <c r="X82" i="72"/>
  <c r="Y81" i="72"/>
  <c r="X81" i="72"/>
  <c r="Y80" i="72"/>
  <c r="X80" i="72"/>
  <c r="Y79" i="72"/>
  <c r="X79" i="72"/>
  <c r="Y78" i="72"/>
  <c r="X78" i="72"/>
  <c r="Y70" i="72"/>
  <c r="X70" i="72"/>
  <c r="Y69" i="72"/>
  <c r="X69" i="72"/>
  <c r="Y68" i="72"/>
  <c r="X68" i="72"/>
  <c r="Y67" i="72"/>
  <c r="X67" i="72"/>
  <c r="Y104" i="6"/>
  <c r="Y92" i="6"/>
  <c r="X92" i="6"/>
  <c r="Y89" i="6"/>
  <c r="X89" i="6"/>
  <c r="X114" i="6"/>
  <c r="Y30" i="6"/>
  <c r="Y21" i="6"/>
  <c r="X21" i="6"/>
  <c r="Y19" i="6"/>
  <c r="Y17" i="6"/>
  <c r="Y159" i="6" s="1"/>
  <c r="X17" i="6"/>
  <c r="X160" i="6" s="1"/>
  <c r="Y12" i="6"/>
  <c r="Y13" i="6" s="1"/>
  <c r="X219" i="68" l="1"/>
  <c r="X218" i="68" s="1"/>
  <c r="X164" i="58"/>
  <c r="X243" i="68"/>
  <c r="X242" i="68" s="1"/>
  <c r="Y66" i="56"/>
  <c r="X373" i="71"/>
  <c r="X372" i="71" s="1"/>
  <c r="Y373" i="71"/>
  <c r="Y372" i="71" s="1"/>
  <c r="Y117" i="70"/>
  <c r="X198" i="69"/>
  <c r="X197" i="69" s="1"/>
  <c r="Y97" i="71"/>
  <c r="Y369" i="71"/>
  <c r="Y390" i="69"/>
  <c r="Y389" i="69" s="1"/>
  <c r="X198" i="65"/>
  <c r="X197" i="65" s="1"/>
  <c r="X390" i="69"/>
  <c r="X389" i="69" s="1"/>
  <c r="X461" i="68"/>
  <c r="X460" i="68" s="1"/>
  <c r="X15" i="10"/>
  <c r="Y85" i="56"/>
  <c r="X373" i="72"/>
  <c r="X372" i="72" s="1"/>
  <c r="Y161" i="49"/>
  <c r="Y179" i="66"/>
  <c r="Y178" i="66" s="1"/>
  <c r="Y179" i="67"/>
  <c r="Y178" i="67" s="1"/>
  <c r="Y174" i="67" s="1"/>
  <c r="X198" i="67"/>
  <c r="X197" i="67" s="1"/>
  <c r="Y124" i="45"/>
  <c r="Y371" i="66"/>
  <c r="Y370" i="66" s="1"/>
  <c r="Y366" i="66" s="1"/>
  <c r="X371" i="66"/>
  <c r="X370" i="66" s="1"/>
  <c r="X385" i="69"/>
  <c r="Y461" i="68"/>
  <c r="Y460" i="68" s="1"/>
  <c r="X390" i="67"/>
  <c r="X389" i="67" s="1"/>
  <c r="X385" i="67" s="1"/>
  <c r="Y3" i="55"/>
  <c r="X27" i="25"/>
  <c r="Y390" i="67"/>
  <c r="Y389" i="67" s="1"/>
  <c r="Y385" i="67" s="1"/>
  <c r="Y220" i="64"/>
  <c r="Y219" i="64" s="1"/>
  <c r="Y28" i="46"/>
  <c r="X28" i="46"/>
  <c r="Y27" i="10"/>
  <c r="Y371" i="70"/>
  <c r="Y370" i="70" s="1"/>
  <c r="X105" i="58"/>
  <c r="X198" i="70"/>
  <c r="X197" i="70" s="1"/>
  <c r="Y43" i="58"/>
  <c r="X63" i="56"/>
  <c r="X124" i="44"/>
  <c r="Y373" i="72"/>
  <c r="Y372" i="72" s="1"/>
  <c r="X485" i="68"/>
  <c r="X484" i="68" s="1"/>
  <c r="X371" i="70"/>
  <c r="X370" i="70" s="1"/>
  <c r="Y322" i="64"/>
  <c r="X173" i="71"/>
  <c r="X172" i="71" s="1"/>
  <c r="X66" i="56"/>
  <c r="Y485" i="68"/>
  <c r="Y484" i="68" s="1"/>
  <c r="X98" i="65"/>
  <c r="X117" i="65"/>
  <c r="Y24" i="54"/>
  <c r="Y62" i="54"/>
  <c r="X25" i="29"/>
  <c r="X146" i="46"/>
  <c r="Y371" i="69"/>
  <c r="Y370" i="69" s="1"/>
  <c r="Y47" i="56"/>
  <c r="X85" i="56"/>
  <c r="X47" i="56"/>
  <c r="Y3" i="48"/>
  <c r="X63" i="46"/>
  <c r="Y198" i="66"/>
  <c r="Y197" i="66" s="1"/>
  <c r="X97" i="72"/>
  <c r="X173" i="72"/>
  <c r="X172" i="72" s="1"/>
  <c r="X371" i="69"/>
  <c r="X370" i="69" s="1"/>
  <c r="Y390" i="65"/>
  <c r="Y389" i="65" s="1"/>
  <c r="Y432" i="64"/>
  <c r="Y431" i="64" s="1"/>
  <c r="Y198" i="67"/>
  <c r="Y197" i="67" s="1"/>
  <c r="Y12" i="29"/>
  <c r="X179" i="70"/>
  <c r="X178" i="70" s="1"/>
  <c r="Y390" i="70"/>
  <c r="Y389" i="70" s="1"/>
  <c r="X214" i="68"/>
  <c r="Y360" i="68"/>
  <c r="Y371" i="67"/>
  <c r="Y370" i="67" s="1"/>
  <c r="X179" i="66"/>
  <c r="X178" i="66" s="1"/>
  <c r="X174" i="66" s="1"/>
  <c r="X43" i="45"/>
  <c r="Y164" i="46"/>
  <c r="Y66" i="46"/>
  <c r="Y25" i="29"/>
  <c r="Y193" i="69"/>
  <c r="Y355" i="72"/>
  <c r="Y354" i="72" s="1"/>
  <c r="X355" i="71"/>
  <c r="X354" i="71" s="1"/>
  <c r="X351" i="71" s="1"/>
  <c r="X390" i="70"/>
  <c r="X389" i="70" s="1"/>
  <c r="X191" i="72"/>
  <c r="X190" i="72" s="1"/>
  <c r="X279" i="71"/>
  <c r="Y214" i="68"/>
  <c r="Y179" i="65"/>
  <c r="Y178" i="65" s="1"/>
  <c r="Y174" i="65" s="1"/>
  <c r="Y3" i="59"/>
  <c r="X238" i="68"/>
  <c r="X28" i="59"/>
  <c r="X7" i="56"/>
  <c r="Y43" i="54"/>
  <c r="Y128" i="56"/>
  <c r="X13" i="29"/>
  <c r="Y124" i="58"/>
  <c r="Y105" i="54"/>
  <c r="X161" i="49"/>
  <c r="Y16" i="28"/>
  <c r="Y243" i="68"/>
  <c r="Y242" i="68" s="1"/>
  <c r="Y238" i="68" s="1"/>
  <c r="X43" i="48"/>
  <c r="X47" i="46"/>
  <c r="Y3" i="44"/>
  <c r="X85" i="46"/>
  <c r="Y81" i="58"/>
  <c r="Y198" i="70"/>
  <c r="Y197" i="70" s="1"/>
  <c r="Y193" i="70" s="1"/>
  <c r="Y98" i="65"/>
  <c r="X215" i="64"/>
  <c r="X81" i="59"/>
  <c r="X179" i="67"/>
  <c r="X178" i="67" s="1"/>
  <c r="X366" i="66"/>
  <c r="Y62" i="58"/>
  <c r="Y81" i="49"/>
  <c r="Y97" i="72"/>
  <c r="Y309" i="66"/>
  <c r="X179" i="65"/>
  <c r="X178" i="65" s="1"/>
  <c r="X322" i="64"/>
  <c r="Y143" i="58"/>
  <c r="Y146" i="46"/>
  <c r="Y24" i="44"/>
  <c r="X406" i="71"/>
  <c r="X462" i="69"/>
  <c r="X577" i="68"/>
  <c r="X576" i="68" s="1"/>
  <c r="X162" i="63"/>
  <c r="X82" i="62"/>
  <c r="Y442" i="72"/>
  <c r="Y406" i="72"/>
  <c r="Y442" i="71"/>
  <c r="Y162" i="62"/>
  <c r="Y162" i="61"/>
  <c r="Y144" i="61"/>
  <c r="Y81" i="59"/>
  <c r="X169" i="72"/>
  <c r="X456" i="68"/>
  <c r="X390" i="66"/>
  <c r="X389" i="66" s="1"/>
  <c r="X385" i="66" s="1"/>
  <c r="X193" i="65"/>
  <c r="Y43" i="59"/>
  <c r="Y43" i="49"/>
  <c r="X143" i="49"/>
  <c r="Y62" i="48"/>
  <c r="X161" i="48"/>
  <c r="Y81" i="45"/>
  <c r="Y169" i="72"/>
  <c r="Y456" i="68"/>
  <c r="Y390" i="66"/>
  <c r="Y389" i="66" s="1"/>
  <c r="Y193" i="65"/>
  <c r="Y366" i="65"/>
  <c r="Y110" i="64"/>
  <c r="Y215" i="64"/>
  <c r="X432" i="64"/>
  <c r="X431" i="64" s="1"/>
  <c r="Y28" i="58"/>
  <c r="Y24" i="58" s="1"/>
  <c r="X62" i="58"/>
  <c r="Y161" i="54"/>
  <c r="Y143" i="49"/>
  <c r="Y161" i="48"/>
  <c r="Y193" i="67"/>
  <c r="X174" i="65"/>
  <c r="Y24" i="49"/>
  <c r="X81" i="49"/>
  <c r="X193" i="70"/>
  <c r="X193" i="66"/>
  <c r="X194" i="64"/>
  <c r="Y3" i="58"/>
  <c r="X360" i="68"/>
  <c r="X309" i="66"/>
  <c r="X371" i="65"/>
  <c r="X370" i="65" s="1"/>
  <c r="X366" i="65" s="1"/>
  <c r="Y194" i="64"/>
  <c r="Y343" i="64"/>
  <c r="Y364" i="64" s="1"/>
  <c r="Y411" i="64"/>
  <c r="Y410" i="64" s="1"/>
  <c r="Y406" i="64" s="1"/>
  <c r="Y124" i="59"/>
  <c r="Y106" i="56"/>
  <c r="Y105" i="56"/>
  <c r="X3" i="48"/>
  <c r="Y43" i="48"/>
  <c r="X351" i="72"/>
  <c r="X174" i="67"/>
  <c r="X427" i="64"/>
  <c r="Y62" i="59"/>
  <c r="X43" i="58"/>
  <c r="X105" i="54"/>
  <c r="X62" i="49"/>
  <c r="Y7" i="46"/>
  <c r="Y351" i="72"/>
  <c r="Y351" i="71"/>
  <c r="X193" i="69"/>
  <c r="Y366" i="67"/>
  <c r="Y427" i="64"/>
  <c r="X371" i="67"/>
  <c r="X370" i="67" s="1"/>
  <c r="X366" i="67" s="1"/>
  <c r="Y124" i="55"/>
  <c r="X43" i="49"/>
  <c r="X62" i="48"/>
  <c r="Y15" i="10"/>
  <c r="Y140" i="70"/>
  <c r="X332" i="70"/>
  <c r="Y134" i="6"/>
  <c r="Y100" i="6"/>
  <c r="Y154" i="6" s="1"/>
  <c r="X147" i="72"/>
  <c r="Y318" i="72"/>
  <c r="Y323" i="72"/>
  <c r="Y327" i="72"/>
  <c r="Y331" i="72"/>
  <c r="X321" i="71"/>
  <c r="X325" i="71"/>
  <c r="X329" i="71"/>
  <c r="X138" i="70"/>
  <c r="X336" i="70"/>
  <c r="X340" i="70"/>
  <c r="X344" i="70"/>
  <c r="Y138" i="69"/>
  <c r="X336" i="69"/>
  <c r="X340" i="69"/>
  <c r="X344" i="69"/>
  <c r="Y79" i="68"/>
  <c r="Y83" i="68"/>
  <c r="Y119" i="68"/>
  <c r="Y118" i="68" s="1"/>
  <c r="Y171" i="68"/>
  <c r="Y175" i="68"/>
  <c r="Y179" i="68"/>
  <c r="Y183" i="68"/>
  <c r="Y187" i="68"/>
  <c r="Y411" i="68"/>
  <c r="X101" i="6"/>
  <c r="X122" i="6" s="1"/>
  <c r="Y143" i="72"/>
  <c r="Y147" i="72"/>
  <c r="X320" i="72"/>
  <c r="X324" i="72"/>
  <c r="X328" i="72"/>
  <c r="Y369" i="72"/>
  <c r="Y139" i="71"/>
  <c r="Y143" i="71"/>
  <c r="Y147" i="71"/>
  <c r="X317" i="71"/>
  <c r="Y336" i="70"/>
  <c r="Y340" i="70"/>
  <c r="Y344" i="70"/>
  <c r="Y174" i="69"/>
  <c r="Y294" i="69"/>
  <c r="Y332" i="69" s="1"/>
  <c r="Y34" i="6"/>
  <c r="Y28" i="6" s="1"/>
  <c r="Y101" i="6"/>
  <c r="Y122" i="6" s="1"/>
  <c r="Y112" i="6"/>
  <c r="Y142" i="6" s="1"/>
  <c r="X140" i="72"/>
  <c r="X144" i="72"/>
  <c r="X148" i="72"/>
  <c r="Y324" i="72"/>
  <c r="Y328" i="72"/>
  <c r="X369" i="72"/>
  <c r="X140" i="71"/>
  <c r="X144" i="71"/>
  <c r="X148" i="71"/>
  <c r="X187" i="71"/>
  <c r="X333" i="70"/>
  <c r="X337" i="70"/>
  <c r="X341" i="70"/>
  <c r="X345" i="70"/>
  <c r="X174" i="69"/>
  <c r="X12" i="6"/>
  <c r="X13" i="6" s="1"/>
  <c r="X34" i="6"/>
  <c r="X98" i="6"/>
  <c r="X152" i="6" s="1"/>
  <c r="X102" i="6"/>
  <c r="X156" i="6" s="1"/>
  <c r="Y138" i="6"/>
  <c r="Y136" i="72"/>
  <c r="Y140" i="72"/>
  <c r="Y144" i="72"/>
  <c r="Y148" i="72"/>
  <c r="X321" i="72"/>
  <c r="X325" i="72"/>
  <c r="X329" i="72"/>
  <c r="Y140" i="71"/>
  <c r="Y144" i="71"/>
  <c r="Y148" i="71"/>
  <c r="Y322" i="71"/>
  <c r="Y326" i="71"/>
  <c r="Y330" i="71"/>
  <c r="X144" i="70"/>
  <c r="X148" i="70"/>
  <c r="X152" i="70"/>
  <c r="Y367" i="70"/>
  <c r="Y366" i="70" s="1"/>
  <c r="Y139" i="69"/>
  <c r="Y143" i="69"/>
  <c r="Y147" i="69"/>
  <c r="Y151" i="69"/>
  <c r="Y213" i="69"/>
  <c r="Y212" i="69" s="1"/>
  <c r="X291" i="69"/>
  <c r="X367" i="69"/>
  <c r="X366" i="69" s="1"/>
  <c r="X173" i="68"/>
  <c r="X177" i="68"/>
  <c r="X181" i="68"/>
  <c r="X185" i="68"/>
  <c r="X414" i="68"/>
  <c r="X30" i="6"/>
  <c r="Y98" i="6"/>
  <c r="Y128" i="6" s="1"/>
  <c r="Y102" i="6"/>
  <c r="Y132" i="6" s="1"/>
  <c r="Y113" i="6"/>
  <c r="Y143" i="6" s="1"/>
  <c r="X141" i="72"/>
  <c r="X145" i="72"/>
  <c r="X149" i="72"/>
  <c r="Y321" i="72"/>
  <c r="Y325" i="72"/>
  <c r="Y329" i="72"/>
  <c r="X137" i="71"/>
  <c r="X141" i="71"/>
  <c r="X145" i="71"/>
  <c r="X149" i="71"/>
  <c r="X323" i="71"/>
  <c r="X327" i="71"/>
  <c r="X331" i="71"/>
  <c r="Y144" i="70"/>
  <c r="Y148" i="70"/>
  <c r="Y152" i="70"/>
  <c r="X213" i="70"/>
  <c r="X212" i="70" s="1"/>
  <c r="Y386" i="70"/>
  <c r="Y385" i="70" s="1"/>
  <c r="X121" i="69"/>
  <c r="X140" i="69" s="1"/>
  <c r="X144" i="69"/>
  <c r="X148" i="69"/>
  <c r="X152" i="69"/>
  <c r="X169" i="68"/>
  <c r="Y173" i="68"/>
  <c r="Y177" i="68"/>
  <c r="Y181" i="68"/>
  <c r="Y185" i="68"/>
  <c r="Y414" i="68"/>
  <c r="X23" i="6"/>
  <c r="X99" i="6"/>
  <c r="X120" i="6" s="1"/>
  <c r="Y145" i="72"/>
  <c r="Y149" i="72"/>
  <c r="X279" i="72"/>
  <c r="X317" i="72"/>
  <c r="X322" i="72"/>
  <c r="X326" i="72"/>
  <c r="X330" i="72"/>
  <c r="Y137" i="71"/>
  <c r="Y141" i="71"/>
  <c r="Y145" i="71"/>
  <c r="Y149" i="71"/>
  <c r="Y323" i="71"/>
  <c r="Y327" i="71"/>
  <c r="Y331" i="71"/>
  <c r="Y333" i="71"/>
  <c r="X140" i="70"/>
  <c r="X145" i="70"/>
  <c r="X149" i="70"/>
  <c r="X153" i="70"/>
  <c r="Y334" i="70"/>
  <c r="Y338" i="70"/>
  <c r="Y342" i="70"/>
  <c r="Y144" i="69"/>
  <c r="Y148" i="69"/>
  <c r="Y152" i="69"/>
  <c r="Y334" i="69"/>
  <c r="Y338" i="69"/>
  <c r="Y342" i="69"/>
  <c r="Y169" i="68"/>
  <c r="X174" i="68"/>
  <c r="X178" i="68"/>
  <c r="X182" i="68"/>
  <c r="X186" i="68"/>
  <c r="X410" i="68"/>
  <c r="X415" i="68"/>
  <c r="Y22" i="6"/>
  <c r="Y23" i="6"/>
  <c r="Y99" i="6"/>
  <c r="Y120" i="6" s="1"/>
  <c r="Y115" i="6"/>
  <c r="Y145" i="6" s="1"/>
  <c r="X142" i="72"/>
  <c r="X146" i="72"/>
  <c r="Y279" i="72"/>
  <c r="Y317" i="72"/>
  <c r="Y322" i="72"/>
  <c r="Y326" i="72"/>
  <c r="Y330" i="72"/>
  <c r="X138" i="71"/>
  <c r="X142" i="71"/>
  <c r="X146" i="71"/>
  <c r="X135" i="71"/>
  <c r="Y187" i="71"/>
  <c r="X320" i="71"/>
  <c r="X324" i="71"/>
  <c r="X328" i="71"/>
  <c r="Y141" i="70"/>
  <c r="Y145" i="70"/>
  <c r="Y149" i="70"/>
  <c r="Y153" i="70"/>
  <c r="X174" i="70"/>
  <c r="X335" i="70"/>
  <c r="X339" i="70"/>
  <c r="X343" i="70"/>
  <c r="X145" i="69"/>
  <c r="X149" i="69"/>
  <c r="X153" i="69"/>
  <c r="X335" i="69"/>
  <c r="X339" i="69"/>
  <c r="X343" i="69"/>
  <c r="X170" i="68"/>
  <c r="Y174" i="68"/>
  <c r="Y178" i="68"/>
  <c r="Y182" i="68"/>
  <c r="Y186" i="68"/>
  <c r="Y410" i="68"/>
  <c r="Y415" i="68"/>
  <c r="X100" i="6"/>
  <c r="X121" i="6" s="1"/>
  <c r="Y136" i="6"/>
  <c r="Y134" i="72"/>
  <c r="Y138" i="72"/>
  <c r="Y142" i="72"/>
  <c r="Y146" i="72"/>
  <c r="X318" i="72"/>
  <c r="X323" i="72"/>
  <c r="X327" i="72"/>
  <c r="X331" i="72"/>
  <c r="X97" i="71"/>
  <c r="X316" i="71"/>
  <c r="Y320" i="71"/>
  <c r="Y324" i="71"/>
  <c r="Y328" i="71"/>
  <c r="X139" i="70"/>
  <c r="X143" i="70"/>
  <c r="X147" i="70"/>
  <c r="X151" i="70"/>
  <c r="X142" i="70"/>
  <c r="X146" i="70"/>
  <c r="X150" i="70"/>
  <c r="Y175" i="70"/>
  <c r="Y213" i="70"/>
  <c r="Y212" i="70" s="1"/>
  <c r="Y331" i="70"/>
  <c r="Y335" i="70"/>
  <c r="Y339" i="70"/>
  <c r="Y343" i="70"/>
  <c r="Y142" i="69"/>
  <c r="Y146" i="69"/>
  <c r="Y150" i="69"/>
  <c r="X118" i="69"/>
  <c r="Y331" i="69"/>
  <c r="Y335" i="69"/>
  <c r="Y339" i="69"/>
  <c r="Y343" i="69"/>
  <c r="Y386" i="69"/>
  <c r="Y385" i="69" s="1"/>
  <c r="X79" i="68"/>
  <c r="X83" i="68"/>
  <c r="X119" i="68"/>
  <c r="X118" i="68" s="1"/>
  <c r="X171" i="68"/>
  <c r="X175" i="68"/>
  <c r="X179" i="68"/>
  <c r="X183" i="68"/>
  <c r="X187" i="68"/>
  <c r="X411" i="68"/>
  <c r="X418" i="68"/>
  <c r="X422" i="68"/>
  <c r="X426" i="68"/>
  <c r="X430" i="68"/>
  <c r="Y505" i="68"/>
  <c r="Y504" i="68" s="1"/>
  <c r="Y139" i="67"/>
  <c r="Y143" i="67"/>
  <c r="Y147" i="67"/>
  <c r="Y151" i="67"/>
  <c r="Y331" i="67"/>
  <c r="Y385" i="66"/>
  <c r="Y140" i="65"/>
  <c r="Y145" i="65"/>
  <c r="Y149" i="65"/>
  <c r="Y153" i="65"/>
  <c r="Y332" i="65"/>
  <c r="Y337" i="65"/>
  <c r="Y341" i="65"/>
  <c r="Y345" i="65"/>
  <c r="Y156" i="64"/>
  <c r="Y161" i="64"/>
  <c r="Y165" i="64"/>
  <c r="Y169" i="64"/>
  <c r="X367" i="64"/>
  <c r="Y371" i="64"/>
  <c r="Y383" i="64"/>
  <c r="X124" i="58"/>
  <c r="X130" i="56"/>
  <c r="X134" i="56"/>
  <c r="X138" i="56"/>
  <c r="X4" i="50"/>
  <c r="X3" i="50" s="1"/>
  <c r="X106" i="48"/>
  <c r="X105" i="48" s="1"/>
  <c r="X125" i="48"/>
  <c r="X124" i="48" s="1"/>
  <c r="X82" i="47"/>
  <c r="X81" i="47" s="1"/>
  <c r="X106" i="47"/>
  <c r="X105" i="47" s="1"/>
  <c r="X125" i="47"/>
  <c r="X124" i="47" s="1"/>
  <c r="X161" i="47"/>
  <c r="X45" i="46"/>
  <c r="Y126" i="46"/>
  <c r="X148" i="46"/>
  <c r="X152" i="46"/>
  <c r="X156" i="46"/>
  <c r="Y62" i="44"/>
  <c r="X27" i="13"/>
  <c r="Y418" i="68"/>
  <c r="Y422" i="68"/>
  <c r="Y426" i="68"/>
  <c r="Y430" i="68"/>
  <c r="X144" i="67"/>
  <c r="X148" i="67"/>
  <c r="X152" i="67"/>
  <c r="Y102" i="66"/>
  <c r="X332" i="66"/>
  <c r="X337" i="66"/>
  <c r="X341" i="66"/>
  <c r="X345" i="66"/>
  <c r="X142" i="65"/>
  <c r="X146" i="65"/>
  <c r="X150" i="65"/>
  <c r="X290" i="65"/>
  <c r="X334" i="65"/>
  <c r="X338" i="65"/>
  <c r="X342" i="65"/>
  <c r="X158" i="64"/>
  <c r="X162" i="64"/>
  <c r="X166" i="64"/>
  <c r="X170" i="64"/>
  <c r="Y367" i="64"/>
  <c r="X372" i="64"/>
  <c r="X376" i="64"/>
  <c r="X448" i="64"/>
  <c r="X3" i="55"/>
  <c r="X24" i="55"/>
  <c r="X144" i="56"/>
  <c r="X168" i="56"/>
  <c r="X172" i="56"/>
  <c r="X176" i="56"/>
  <c r="X25" i="49"/>
  <c r="X24" i="49" s="1"/>
  <c r="Y106" i="48"/>
  <c r="Y105" i="48" s="1"/>
  <c r="Y125" i="48"/>
  <c r="Y82" i="47"/>
  <c r="Y81" i="47" s="1"/>
  <c r="Y106" i="47"/>
  <c r="Y105" i="47" s="1"/>
  <c r="Y125" i="47"/>
  <c r="Y124" i="47" s="1"/>
  <c r="Y161" i="47"/>
  <c r="X162" i="46"/>
  <c r="X10" i="46"/>
  <c r="X14" i="46"/>
  <c r="X419" i="68"/>
  <c r="X423" i="68"/>
  <c r="X427" i="68"/>
  <c r="Y144" i="67"/>
  <c r="Y148" i="67"/>
  <c r="Y152" i="67"/>
  <c r="Y294" i="67"/>
  <c r="Y332" i="66"/>
  <c r="Y337" i="66"/>
  <c r="Y341" i="66"/>
  <c r="Y345" i="66"/>
  <c r="Y142" i="65"/>
  <c r="Y146" i="65"/>
  <c r="Y150" i="65"/>
  <c r="Y290" i="65"/>
  <c r="Y334" i="65"/>
  <c r="Y338" i="65"/>
  <c r="Y342" i="65"/>
  <c r="X154" i="64"/>
  <c r="Y158" i="64"/>
  <c r="Y162" i="64"/>
  <c r="Y166" i="64"/>
  <c r="Y170" i="64"/>
  <c r="X62" i="59"/>
  <c r="X161" i="58"/>
  <c r="Y106" i="45"/>
  <c r="X3" i="44"/>
  <c r="Y419" i="68"/>
  <c r="Y423" i="68"/>
  <c r="Y427" i="68"/>
  <c r="X334" i="66"/>
  <c r="X338" i="66"/>
  <c r="X342" i="66"/>
  <c r="X138" i="65"/>
  <c r="X335" i="65"/>
  <c r="X339" i="65"/>
  <c r="X343" i="65"/>
  <c r="Y154" i="64"/>
  <c r="X159" i="64"/>
  <c r="X163" i="64"/>
  <c r="X167" i="64"/>
  <c r="X171" i="64"/>
  <c r="X369" i="64"/>
  <c r="X373" i="64"/>
  <c r="X377" i="64"/>
  <c r="X381" i="64"/>
  <c r="X24" i="59"/>
  <c r="X151" i="56"/>
  <c r="X155" i="56"/>
  <c r="X159" i="56"/>
  <c r="Y4" i="47"/>
  <c r="Y3" i="47" s="1"/>
  <c r="X416" i="68"/>
  <c r="X420" i="68"/>
  <c r="X424" i="68"/>
  <c r="X428" i="68"/>
  <c r="X334" i="67"/>
  <c r="X338" i="67"/>
  <c r="X342" i="67"/>
  <c r="X142" i="66"/>
  <c r="X146" i="66"/>
  <c r="X150" i="66"/>
  <c r="X155" i="66"/>
  <c r="Y194" i="66"/>
  <c r="Y193" i="66" s="1"/>
  <c r="Y334" i="66"/>
  <c r="Y338" i="66"/>
  <c r="Y342" i="66"/>
  <c r="Y138" i="65"/>
  <c r="Y339" i="65"/>
  <c r="Y343" i="65"/>
  <c r="X155" i="64"/>
  <c r="Y159" i="64"/>
  <c r="Y163" i="64"/>
  <c r="Y167" i="64"/>
  <c r="Y171" i="64"/>
  <c r="Y373" i="64"/>
  <c r="Y377" i="64"/>
  <c r="Y381" i="64"/>
  <c r="X4" i="60"/>
  <c r="X3" i="60" s="1"/>
  <c r="X143" i="59"/>
  <c r="Y161" i="59"/>
  <c r="X143" i="58"/>
  <c r="Y161" i="58"/>
  <c r="X113" i="56"/>
  <c r="X117" i="56"/>
  <c r="X121" i="56"/>
  <c r="X25" i="48"/>
  <c r="X24" i="48" s="1"/>
  <c r="X43" i="47"/>
  <c r="X63" i="47"/>
  <c r="X62" i="47" s="1"/>
  <c r="X143" i="47"/>
  <c r="Y416" i="68"/>
  <c r="Y420" i="68"/>
  <c r="Y424" i="68"/>
  <c r="Y428" i="68"/>
  <c r="Y334" i="67"/>
  <c r="Y338" i="67"/>
  <c r="Y342" i="67"/>
  <c r="Y142" i="66"/>
  <c r="Y146" i="66"/>
  <c r="Y150" i="66"/>
  <c r="Y155" i="66"/>
  <c r="X291" i="66"/>
  <c r="X290" i="66" s="1"/>
  <c r="X328" i="66" s="1"/>
  <c r="X330" i="66"/>
  <c r="X331" i="65"/>
  <c r="X336" i="65"/>
  <c r="X340" i="65"/>
  <c r="X344" i="65"/>
  <c r="X386" i="65"/>
  <c r="X385" i="65" s="1"/>
  <c r="X110" i="64"/>
  <c r="Y155" i="64"/>
  <c r="X160" i="64"/>
  <c r="X164" i="64"/>
  <c r="X168" i="64"/>
  <c r="Y365" i="64"/>
  <c r="X370" i="64"/>
  <c r="X378" i="64"/>
  <c r="X382" i="64"/>
  <c r="Y82" i="55"/>
  <c r="Y81" i="55" s="1"/>
  <c r="X143" i="55"/>
  <c r="X88" i="56"/>
  <c r="X92" i="56"/>
  <c r="X96" i="56"/>
  <c r="X161" i="54"/>
  <c r="Y3" i="50"/>
  <c r="X24" i="45"/>
  <c r="X417" i="68"/>
  <c r="X421" i="68"/>
  <c r="X425" i="68"/>
  <c r="X429" i="68"/>
  <c r="X335" i="67"/>
  <c r="X339" i="67"/>
  <c r="X343" i="67"/>
  <c r="X139" i="66"/>
  <c r="X143" i="66"/>
  <c r="X147" i="66"/>
  <c r="X151" i="66"/>
  <c r="Y291" i="66"/>
  <c r="Y290" i="66" s="1"/>
  <c r="Y330" i="66"/>
  <c r="Y331" i="65"/>
  <c r="Y336" i="65"/>
  <c r="Y340" i="65"/>
  <c r="Y344" i="65"/>
  <c r="Y386" i="65"/>
  <c r="Y385" i="65" s="1"/>
  <c r="X156" i="64"/>
  <c r="Y160" i="64"/>
  <c r="Y164" i="64"/>
  <c r="Y168" i="64"/>
  <c r="X366" i="64"/>
  <c r="Y374" i="64"/>
  <c r="Y382" i="64"/>
  <c r="X82" i="60"/>
  <c r="X81" i="60" s="1"/>
  <c r="X3" i="59"/>
  <c r="X81" i="58"/>
  <c r="Y44" i="55"/>
  <c r="Y43" i="55" s="1"/>
  <c r="X143" i="50"/>
  <c r="X143" i="48"/>
  <c r="Y84" i="46"/>
  <c r="X62" i="45"/>
  <c r="Y417" i="68"/>
  <c r="Y421" i="68"/>
  <c r="Y425" i="68"/>
  <c r="Y429" i="68"/>
  <c r="X481" i="68"/>
  <c r="X480" i="68" s="1"/>
  <c r="X505" i="68"/>
  <c r="X504" i="68" s="1"/>
  <c r="X139" i="67"/>
  <c r="X143" i="67"/>
  <c r="X147" i="67"/>
  <c r="X151" i="67"/>
  <c r="X331" i="67"/>
  <c r="Y335" i="67"/>
  <c r="Y339" i="67"/>
  <c r="Y343" i="67"/>
  <c r="Y139" i="66"/>
  <c r="Y143" i="66"/>
  <c r="Y147" i="66"/>
  <c r="Y151" i="66"/>
  <c r="X140" i="65"/>
  <c r="X145" i="65"/>
  <c r="X149" i="65"/>
  <c r="X153" i="65"/>
  <c r="X332" i="65"/>
  <c r="X337" i="65"/>
  <c r="X341" i="65"/>
  <c r="X345" i="65"/>
  <c r="X157" i="64"/>
  <c r="X161" i="64"/>
  <c r="X165" i="64"/>
  <c r="X169" i="64"/>
  <c r="X379" i="64"/>
  <c r="Y82" i="60"/>
  <c r="Y81" i="60" s="1"/>
  <c r="Y82" i="54"/>
  <c r="Y81" i="54" s="1"/>
  <c r="Y3" i="49"/>
  <c r="X81" i="45"/>
  <c r="Y120" i="46"/>
  <c r="Y150" i="46"/>
  <c r="Y154" i="46"/>
  <c r="Y158" i="46"/>
  <c r="X16" i="28"/>
  <c r="X4" i="22"/>
  <c r="X4" i="25" s="1"/>
  <c r="X4" i="28" s="1"/>
  <c r="X17" i="22"/>
  <c r="X20" i="25"/>
  <c r="X20" i="28" s="1"/>
  <c r="X27" i="11"/>
  <c r="X27" i="14" s="1"/>
  <c r="X5" i="10"/>
  <c r="Y19" i="12"/>
  <c r="Y19" i="15" s="1"/>
  <c r="Y23" i="12"/>
  <c r="Y23" i="15" s="1"/>
  <c r="X18" i="46"/>
  <c r="X22" i="46"/>
  <c r="Y11" i="42"/>
  <c r="Y36" i="42"/>
  <c r="Y55" i="42"/>
  <c r="Y74" i="42"/>
  <c r="Y93" i="42"/>
  <c r="Y112" i="42"/>
  <c r="Y131" i="42"/>
  <c r="Y149" i="42"/>
  <c r="Y167" i="42"/>
  <c r="Y10" i="42"/>
  <c r="Y16" i="42"/>
  <c r="Y35" i="42"/>
  <c r="Y54" i="42"/>
  <c r="Y73" i="42"/>
  <c r="Y136" i="42"/>
  <c r="Y154" i="42"/>
  <c r="Y172" i="42"/>
  <c r="Y27" i="22"/>
  <c r="Y27" i="25" s="1"/>
  <c r="Y27" i="28" s="1"/>
  <c r="X26" i="21"/>
  <c r="Y14" i="18"/>
  <c r="Y14" i="24" s="1"/>
  <c r="Y14" i="27" s="1"/>
  <c r="Y17" i="18"/>
  <c r="Y17" i="24" s="1"/>
  <c r="Y17" i="27" s="1"/>
  <c r="Y27" i="11"/>
  <c r="Y26" i="10"/>
  <c r="Y7" i="12"/>
  <c r="Y7" i="15" s="1"/>
  <c r="Y11" i="12"/>
  <c r="Y11" i="15" s="1"/>
  <c r="X31" i="12"/>
  <c r="X31" i="15" s="1"/>
  <c r="X66" i="46"/>
  <c r="X136" i="46"/>
  <c r="X166" i="46"/>
  <c r="X170" i="46"/>
  <c r="X174" i="46"/>
  <c r="X14" i="18"/>
  <c r="X16" i="17"/>
  <c r="X20" i="13"/>
  <c r="X17" i="11"/>
  <c r="Y6" i="10"/>
  <c r="X13" i="10"/>
  <c r="X4" i="7"/>
  <c r="X4" i="13" s="1"/>
  <c r="X19" i="12"/>
  <c r="X19" i="15" s="1"/>
  <c r="X23" i="12"/>
  <c r="X23" i="15" s="1"/>
  <c r="Y29" i="21"/>
  <c r="X27" i="19"/>
  <c r="X27" i="23" s="1"/>
  <c r="X27" i="26" s="1"/>
  <c r="X17" i="18"/>
  <c r="Y30" i="13"/>
  <c r="Y30" i="16" s="1"/>
  <c r="X4" i="8"/>
  <c r="X105" i="44"/>
  <c r="X111" i="46"/>
  <c r="X115" i="46"/>
  <c r="Y133" i="46"/>
  <c r="Y137" i="46"/>
  <c r="Y141" i="46"/>
  <c r="X149" i="46"/>
  <c r="X153" i="46"/>
  <c r="X157" i="46"/>
  <c r="Y167" i="46"/>
  <c r="Y171" i="46"/>
  <c r="Y175" i="46"/>
  <c r="X22" i="21"/>
  <c r="X9" i="10"/>
  <c r="Y22" i="10"/>
  <c r="X21" i="13"/>
  <c r="X25" i="13"/>
  <c r="X31" i="46"/>
  <c r="X35" i="46"/>
  <c r="X39" i="46"/>
  <c r="Y43" i="44"/>
  <c r="X69" i="46"/>
  <c r="X73" i="46"/>
  <c r="X77" i="46"/>
  <c r="Y105" i="44"/>
  <c r="X15" i="42"/>
  <c r="X51" i="42"/>
  <c r="X70" i="42"/>
  <c r="X89" i="42"/>
  <c r="X97" i="42"/>
  <c r="X116" i="42"/>
  <c r="X135" i="42"/>
  <c r="X153" i="42"/>
  <c r="X171" i="42"/>
  <c r="Y6" i="23"/>
  <c r="Y6" i="26" s="1"/>
  <c r="Y10" i="23"/>
  <c r="Y10" i="26" s="1"/>
  <c r="X8" i="25"/>
  <c r="X8" i="28" s="1"/>
  <c r="X24" i="13"/>
  <c r="Y29" i="28"/>
  <c r="Y7" i="28"/>
  <c r="Y5" i="26"/>
  <c r="Y30" i="27"/>
  <c r="Y19" i="27"/>
  <c r="Y20" i="28"/>
  <c r="Y29" i="27"/>
  <c r="Y13" i="27"/>
  <c r="Y28" i="28"/>
  <c r="Y19" i="28"/>
  <c r="Y6" i="28"/>
  <c r="Y25" i="26"/>
  <c r="Y9" i="26"/>
  <c r="Y23" i="27"/>
  <c r="Y18" i="27"/>
  <c r="Y7" i="27"/>
  <c r="Y18" i="28"/>
  <c r="Y8" i="26"/>
  <c r="Y22" i="27"/>
  <c r="Y11" i="27"/>
  <c r="Y6" i="27"/>
  <c r="Y31" i="27"/>
  <c r="Y30" i="28"/>
  <c r="Y8" i="28"/>
  <c r="Y26" i="27"/>
  <c r="Y21" i="28"/>
  <c r="Y29" i="26"/>
  <c r="Y10" i="27"/>
  <c r="Y21" i="26"/>
  <c r="Y13" i="26"/>
  <c r="Y129" i="61"/>
  <c r="Y144" i="62"/>
  <c r="Y86" i="61"/>
  <c r="Y48" i="61"/>
  <c r="Y165" i="62"/>
  <c r="Y165" i="61"/>
  <c r="Y110" i="61"/>
  <c r="Y147" i="62"/>
  <c r="Y125" i="62"/>
  <c r="Y147" i="61"/>
  <c r="Y125" i="61"/>
  <c r="Y67" i="61"/>
  <c r="Y29" i="61"/>
  <c r="Y8" i="61"/>
  <c r="Y129" i="62"/>
  <c r="Y110" i="62"/>
  <c r="Y67" i="62"/>
  <c r="Y29" i="62"/>
  <c r="Y8" i="62"/>
  <c r="Y86" i="62"/>
  <c r="Y48" i="62"/>
  <c r="Y144" i="63"/>
  <c r="Y63" i="62"/>
  <c r="Y162" i="63"/>
  <c r="Y424" i="65"/>
  <c r="Y25" i="62"/>
  <c r="Y553" i="68"/>
  <c r="Y424" i="71"/>
  <c r="Y424" i="72"/>
  <c r="Y406" i="71"/>
  <c r="Y424" i="69"/>
  <c r="Y20" i="6"/>
  <c r="Y137" i="6"/>
  <c r="Y31" i="16"/>
  <c r="Y23" i="16"/>
  <c r="Y19" i="16"/>
  <c r="Y11" i="16"/>
  <c r="Y7" i="16"/>
  <c r="Y19" i="17"/>
  <c r="Y7" i="17"/>
  <c r="Y24" i="16"/>
  <c r="Y22" i="15"/>
  <c r="Y20" i="16"/>
  <c r="Y30" i="17"/>
  <c r="Y10" i="15"/>
  <c r="Y6" i="15"/>
  <c r="Y165" i="51"/>
  <c r="Y110" i="51"/>
  <c r="Y147" i="51"/>
  <c r="Y162" i="51"/>
  <c r="Y48" i="51"/>
  <c r="Y165" i="52"/>
  <c r="Y162" i="53"/>
  <c r="Y144" i="53"/>
  <c r="Y147" i="52"/>
  <c r="Y67" i="52"/>
  <c r="Y144" i="51"/>
  <c r="Y86" i="51"/>
  <c r="Y29" i="51"/>
  <c r="Y48" i="52"/>
  <c r="Y144" i="52"/>
  <c r="Y125" i="53"/>
  <c r="Y106" i="51"/>
  <c r="Y67" i="51"/>
  <c r="Y86" i="52"/>
  <c r="Y6" i="17"/>
  <c r="Y162" i="52"/>
  <c r="Y129" i="52"/>
  <c r="Y29" i="52"/>
  <c r="Y8" i="52"/>
  <c r="Y106" i="53"/>
  <c r="Y44" i="53"/>
  <c r="Y8" i="51"/>
  <c r="Y82" i="52"/>
  <c r="Y335" i="68"/>
  <c r="Y224" i="71"/>
  <c r="Y224" i="72"/>
  <c r="Y260" i="71"/>
  <c r="Y260" i="72"/>
  <c r="Y242" i="71"/>
  <c r="Y242" i="72"/>
  <c r="Y135" i="6"/>
  <c r="X30" i="28"/>
  <c r="X18" i="28"/>
  <c r="X6" i="28"/>
  <c r="X11" i="26"/>
  <c r="X25" i="27"/>
  <c r="X9" i="27"/>
  <c r="X19" i="27"/>
  <c r="X13" i="27"/>
  <c r="X9" i="26"/>
  <c r="X23" i="27"/>
  <c r="X7" i="27"/>
  <c r="X31" i="26"/>
  <c r="X11" i="27"/>
  <c r="X7" i="26"/>
  <c r="X21" i="27"/>
  <c r="X5" i="27"/>
  <c r="X162" i="61"/>
  <c r="X129" i="61"/>
  <c r="X144" i="62"/>
  <c r="X144" i="61"/>
  <c r="X86" i="61"/>
  <c r="X48" i="61"/>
  <c r="X165" i="62"/>
  <c r="X110" i="62"/>
  <c r="X165" i="61"/>
  <c r="X110" i="61"/>
  <c r="X147" i="62"/>
  <c r="X125" i="62"/>
  <c r="X162" i="62"/>
  <c r="X67" i="62"/>
  <c r="X29" i="62"/>
  <c r="X8" i="62"/>
  <c r="X512" i="64"/>
  <c r="X44" i="62"/>
  <c r="X106" i="63"/>
  <c r="X105" i="63" s="1"/>
  <c r="X67" i="61"/>
  <c r="X86" i="62"/>
  <c r="X48" i="62"/>
  <c r="X125" i="61"/>
  <c r="X144" i="63"/>
  <c r="X63" i="62"/>
  <c r="X424" i="65"/>
  <c r="X147" i="61"/>
  <c r="X82" i="63"/>
  <c r="X424" i="67"/>
  <c r="X529" i="68"/>
  <c r="X553" i="68"/>
  <c r="X443" i="67"/>
  <c r="X442" i="71"/>
  <c r="X442" i="72"/>
  <c r="X424" i="71"/>
  <c r="X424" i="72"/>
  <c r="X406" i="72"/>
  <c r="X20" i="6"/>
  <c r="Y114" i="6"/>
  <c r="Y160" i="6"/>
  <c r="X135" i="72"/>
  <c r="X139" i="72"/>
  <c r="X143" i="72"/>
  <c r="X169" i="71"/>
  <c r="Y316" i="71"/>
  <c r="X385" i="70"/>
  <c r="X45" i="6"/>
  <c r="X79" i="6"/>
  <c r="X115" i="6"/>
  <c r="X161" i="6"/>
  <c r="Y135" i="72"/>
  <c r="Y139" i="72"/>
  <c r="X187" i="72"/>
  <c r="X134" i="71"/>
  <c r="X115" i="71"/>
  <c r="X369" i="71"/>
  <c r="Y45" i="6"/>
  <c r="Y79" i="6"/>
  <c r="Y161" i="6"/>
  <c r="X136" i="72"/>
  <c r="Y187" i="72"/>
  <c r="Y134" i="71"/>
  <c r="Y169" i="71"/>
  <c r="X366" i="70"/>
  <c r="Y366" i="69"/>
  <c r="X16" i="30"/>
  <c r="X17" i="30" s="1"/>
  <c r="X16" i="34"/>
  <c r="X17" i="34" s="1"/>
  <c r="X114" i="29"/>
  <c r="X127" i="29" s="1"/>
  <c r="X16" i="33"/>
  <c r="X17" i="33" s="1"/>
  <c r="X18" i="6"/>
  <c r="X22" i="6"/>
  <c r="X112" i="6"/>
  <c r="X116" i="6"/>
  <c r="X162" i="6"/>
  <c r="X136" i="71"/>
  <c r="Y318" i="71"/>
  <c r="Y16" i="31"/>
  <c r="Y16" i="35"/>
  <c r="Y16" i="36"/>
  <c r="Y16" i="34"/>
  <c r="Y17" i="34" s="1"/>
  <c r="Y16" i="30"/>
  <c r="Y17" i="30" s="1"/>
  <c r="Y18" i="6"/>
  <c r="Y116" i="6"/>
  <c r="Y158" i="6"/>
  <c r="Y162" i="6"/>
  <c r="X137" i="72"/>
  <c r="Y279" i="71"/>
  <c r="X318" i="71"/>
  <c r="X297" i="71"/>
  <c r="X19" i="6"/>
  <c r="X7" i="16" s="1"/>
  <c r="X104" i="6"/>
  <c r="X113" i="6"/>
  <c r="X159" i="6"/>
  <c r="X168" i="6"/>
  <c r="Y137" i="72"/>
  <c r="Y141" i="72"/>
  <c r="Y329" i="70"/>
  <c r="Y309" i="70"/>
  <c r="Y140" i="69"/>
  <c r="Y309" i="69"/>
  <c r="Y329" i="69"/>
  <c r="X134" i="72"/>
  <c r="X138" i="72"/>
  <c r="Y118" i="71"/>
  <c r="Y136" i="71" s="1"/>
  <c r="Y135" i="71"/>
  <c r="Y297" i="71"/>
  <c r="Y330" i="70"/>
  <c r="X309" i="67"/>
  <c r="X329" i="67"/>
  <c r="Y117" i="66"/>
  <c r="Y137" i="66"/>
  <c r="X115" i="72"/>
  <c r="X133" i="72" s="1"/>
  <c r="X298" i="72"/>
  <c r="X319" i="72"/>
  <c r="X319" i="71"/>
  <c r="X310" i="70"/>
  <c r="Y480" i="68"/>
  <c r="Y309" i="67"/>
  <c r="Y329" i="67"/>
  <c r="Y115" i="72"/>
  <c r="Y133" i="72" s="1"/>
  <c r="Y298" i="72"/>
  <c r="Y319" i="72"/>
  <c r="Y319" i="71"/>
  <c r="Y118" i="69"/>
  <c r="Y330" i="69"/>
  <c r="X99" i="70"/>
  <c r="X98" i="70" s="1"/>
  <c r="X141" i="70"/>
  <c r="X310" i="69"/>
  <c r="X409" i="68"/>
  <c r="Y99" i="70"/>
  <c r="Y98" i="70" s="1"/>
  <c r="Y136" i="70" s="1"/>
  <c r="Y294" i="70"/>
  <c r="Y290" i="70" s="1"/>
  <c r="Y102" i="69"/>
  <c r="Y98" i="69" s="1"/>
  <c r="Y409" i="68"/>
  <c r="X140" i="67"/>
  <c r="X136" i="65"/>
  <c r="X291" i="70"/>
  <c r="X290" i="70" s="1"/>
  <c r="X99" i="69"/>
  <c r="X98" i="69" s="1"/>
  <c r="X294" i="69"/>
  <c r="Y140" i="67"/>
  <c r="X193" i="67"/>
  <c r="Y174" i="66"/>
  <c r="Y117" i="65"/>
  <c r="Y136" i="65" s="1"/>
  <c r="X117" i="66"/>
  <c r="X137" i="66"/>
  <c r="X388" i="68"/>
  <c r="X412" i="68" s="1"/>
  <c r="X99" i="67"/>
  <c r="X98" i="67" s="1"/>
  <c r="X141" i="67"/>
  <c r="X294" i="67"/>
  <c r="X290" i="67" s="1"/>
  <c r="X102" i="66"/>
  <c r="X140" i="66" s="1"/>
  <c r="X331" i="66"/>
  <c r="X139" i="65"/>
  <c r="Y388" i="68"/>
  <c r="Y412" i="68" s="1"/>
  <c r="Y99" i="67"/>
  <c r="Y98" i="67" s="1"/>
  <c r="Y141" i="67"/>
  <c r="Y331" i="66"/>
  <c r="Y139" i="65"/>
  <c r="Y146" i="68"/>
  <c r="Y170" i="68" s="1"/>
  <c r="X143" i="68"/>
  <c r="X118" i="67"/>
  <c r="X330" i="67"/>
  <c r="X138" i="66"/>
  <c r="X333" i="66"/>
  <c r="X137" i="65"/>
  <c r="X141" i="65"/>
  <c r="X309" i="65"/>
  <c r="Y131" i="64"/>
  <c r="Y152" i="64" s="1"/>
  <c r="Y118" i="67"/>
  <c r="Y330" i="67"/>
  <c r="Y138" i="66"/>
  <c r="Y333" i="66"/>
  <c r="Y137" i="65"/>
  <c r="Y141" i="65"/>
  <c r="Y309" i="65"/>
  <c r="X330" i="65"/>
  <c r="Y330" i="65"/>
  <c r="Y335" i="65"/>
  <c r="X329" i="65"/>
  <c r="X333" i="65"/>
  <c r="X132" i="64"/>
  <c r="X347" i="64"/>
  <c r="X368" i="64" s="1"/>
  <c r="Y329" i="65"/>
  <c r="Y333" i="65"/>
  <c r="Y153" i="64"/>
  <c r="Y157" i="64"/>
  <c r="Y368" i="64"/>
  <c r="Y372" i="64"/>
  <c r="Y376" i="64"/>
  <c r="Y380" i="64"/>
  <c r="X344" i="64"/>
  <c r="X407" i="64"/>
  <c r="X7" i="58"/>
  <c r="X3" i="58" s="1"/>
  <c r="X411" i="64"/>
  <c r="X410" i="64" s="1"/>
  <c r="X8" i="61"/>
  <c r="X29" i="61"/>
  <c r="Y62" i="55"/>
  <c r="Y62" i="56" s="1"/>
  <c r="Y63" i="56"/>
  <c r="Y161" i="55"/>
  <c r="Y161" i="56" s="1"/>
  <c r="Y162" i="56"/>
  <c r="X24" i="54"/>
  <c r="X25" i="56"/>
  <c r="X62" i="57"/>
  <c r="X124" i="57"/>
  <c r="Y24" i="55"/>
  <c r="Y24" i="56" s="1"/>
  <c r="Y25" i="56"/>
  <c r="Y24" i="59"/>
  <c r="X43" i="59"/>
  <c r="X124" i="60"/>
  <c r="Y105" i="59"/>
  <c r="X124" i="59"/>
  <c r="X161" i="59"/>
  <c r="Y105" i="58"/>
  <c r="X129" i="62"/>
  <c r="X106" i="59"/>
  <c r="X105" i="59" s="1"/>
  <c r="Y143" i="59"/>
  <c r="X24" i="58"/>
  <c r="Y146" i="56"/>
  <c r="Y143" i="54"/>
  <c r="X81" i="54"/>
  <c r="Y144" i="56"/>
  <c r="Y143" i="55"/>
  <c r="X43" i="54"/>
  <c r="X106" i="55"/>
  <c r="X108" i="56"/>
  <c r="X125" i="54"/>
  <c r="X124" i="54" s="1"/>
  <c r="X126" i="56"/>
  <c r="X3" i="54"/>
  <c r="Y124" i="54"/>
  <c r="Y125" i="56"/>
  <c r="Y3" i="54"/>
  <c r="X62" i="55"/>
  <c r="X128" i="55"/>
  <c r="X128" i="56" s="1"/>
  <c r="X129" i="56"/>
  <c r="X43" i="55"/>
  <c r="X82" i="55"/>
  <c r="X83" i="56"/>
  <c r="X162" i="55"/>
  <c r="X163" i="56"/>
  <c r="X62" i="54"/>
  <c r="X146" i="54"/>
  <c r="X143" i="54" s="1"/>
  <c r="X147" i="56"/>
  <c r="X30" i="26"/>
  <c r="Y109" i="49"/>
  <c r="Y105" i="49" s="1"/>
  <c r="Y110" i="52"/>
  <c r="Y62" i="49"/>
  <c r="X138" i="29"/>
  <c r="Y30" i="15"/>
  <c r="X3" i="49"/>
  <c r="X105" i="49"/>
  <c r="Y9" i="27"/>
  <c r="X5" i="26"/>
  <c r="Y11" i="26"/>
  <c r="Y24" i="48"/>
  <c r="X125" i="50"/>
  <c r="X124" i="50" s="1"/>
  <c r="X124" i="49"/>
  <c r="X81" i="48"/>
  <c r="Y125" i="50"/>
  <c r="Y124" i="50" s="1"/>
  <c r="Y124" i="49"/>
  <c r="Y81" i="48"/>
  <c r="Y82" i="44"/>
  <c r="Y83" i="46"/>
  <c r="Y124" i="44"/>
  <c r="Y124" i="46" s="1"/>
  <c r="Y125" i="46"/>
  <c r="X144" i="44"/>
  <c r="X143" i="44" s="1"/>
  <c r="X145" i="46"/>
  <c r="X141" i="29"/>
  <c r="X105" i="45"/>
  <c r="X105" i="46" s="1"/>
  <c r="X106" i="46"/>
  <c r="X25" i="44"/>
  <c r="X24" i="44" s="1"/>
  <c r="X27" i="46"/>
  <c r="Y16" i="32"/>
  <c r="Y17" i="32" s="1"/>
  <c r="Y5" i="32"/>
  <c r="Y3" i="32" s="1"/>
  <c r="X136" i="29"/>
  <c r="X115" i="29"/>
  <c r="Y143" i="48"/>
  <c r="X4" i="45"/>
  <c r="X5" i="46"/>
  <c r="Y63" i="45"/>
  <c r="Y65" i="46"/>
  <c r="X137" i="29"/>
  <c r="Y144" i="29"/>
  <c r="X82" i="46"/>
  <c r="X107" i="46"/>
  <c r="Y4" i="45"/>
  <c r="X143" i="45"/>
  <c r="Y161" i="45"/>
  <c r="X62" i="44"/>
  <c r="Y143" i="44"/>
  <c r="Y16" i="33"/>
  <c r="Y17" i="33" s="1"/>
  <c r="Y138" i="29"/>
  <c r="Y6" i="29"/>
  <c r="Y115" i="29"/>
  <c r="Y128" i="29" s="1"/>
  <c r="X27" i="28"/>
  <c r="Y25" i="27"/>
  <c r="X21" i="26"/>
  <c r="Y8" i="16"/>
  <c r="Y12" i="16"/>
  <c r="Y17" i="13"/>
  <c r="Y17" i="16" s="1"/>
  <c r="Y21" i="13"/>
  <c r="Y21" i="16" s="1"/>
  <c r="Y21" i="10"/>
  <c r="Y25" i="13"/>
  <c r="Y25" i="16" s="1"/>
  <c r="Y25" i="10"/>
  <c r="Y26" i="15"/>
  <c r="Y129" i="48"/>
  <c r="Y44" i="46"/>
  <c r="Y48" i="46"/>
  <c r="Y140" i="29"/>
  <c r="X111" i="29"/>
  <c r="X124" i="29" s="1"/>
  <c r="X117" i="29"/>
  <c r="X130" i="29" s="1"/>
  <c r="X13" i="26"/>
  <c r="X29" i="26"/>
  <c r="Y145" i="46"/>
  <c r="Y144" i="45"/>
  <c r="Y111" i="29"/>
  <c r="Y124" i="29" s="1"/>
  <c r="Y117" i="29"/>
  <c r="X29" i="28"/>
  <c r="Y5" i="27"/>
  <c r="X29" i="27"/>
  <c r="Y7" i="26"/>
  <c r="X23" i="26"/>
  <c r="Y22" i="26"/>
  <c r="Y26" i="26"/>
  <c r="Y45" i="46"/>
  <c r="X125" i="45"/>
  <c r="X127" i="46"/>
  <c r="Y18" i="36"/>
  <c r="X18" i="34"/>
  <c r="Y18" i="30"/>
  <c r="X112" i="29"/>
  <c r="X118" i="29"/>
  <c r="X131" i="29" s="1"/>
  <c r="X7" i="28"/>
  <c r="Y21" i="27"/>
  <c r="Y25" i="45"/>
  <c r="Y43" i="45"/>
  <c r="X164" i="45"/>
  <c r="X165" i="46"/>
  <c r="X43" i="44"/>
  <c r="X43" i="46" s="1"/>
  <c r="X161" i="44"/>
  <c r="X3" i="37"/>
  <c r="Y18" i="35"/>
  <c r="Y18" i="34"/>
  <c r="X18" i="33"/>
  <c r="Y18" i="31"/>
  <c r="X18" i="30"/>
  <c r="X143" i="29"/>
  <c r="Y112" i="29"/>
  <c r="Y125" i="29" s="1"/>
  <c r="Y118" i="29"/>
  <c r="X19" i="28"/>
  <c r="Y31" i="26"/>
  <c r="Y24" i="15"/>
  <c r="Y128" i="46"/>
  <c r="X81" i="44"/>
  <c r="X16" i="37"/>
  <c r="X17" i="37" s="1"/>
  <c r="X5" i="36"/>
  <c r="X3" i="36" s="1"/>
  <c r="X16" i="36"/>
  <c r="X17" i="36" s="1"/>
  <c r="X18" i="32"/>
  <c r="Y135" i="29"/>
  <c r="Y143" i="29"/>
  <c r="X5" i="29"/>
  <c r="X17" i="29"/>
  <c r="X10" i="29"/>
  <c r="X22" i="29"/>
  <c r="X109" i="29"/>
  <c r="X122" i="29" s="1"/>
  <c r="X31" i="27"/>
  <c r="X19" i="26"/>
  <c r="X25" i="26"/>
  <c r="X21" i="28"/>
  <c r="Y32" i="16"/>
  <c r="Y163" i="46"/>
  <c r="Y162" i="44"/>
  <c r="Y161" i="44" s="1"/>
  <c r="Y16" i="37"/>
  <c r="Y17" i="37" s="1"/>
  <c r="Y5" i="37"/>
  <c r="Y3" i="37" s="1"/>
  <c r="X5" i="35"/>
  <c r="X3" i="35" s="1"/>
  <c r="X16" i="35"/>
  <c r="X17" i="35" s="1"/>
  <c r="Y18" i="33"/>
  <c r="X16" i="32"/>
  <c r="X17" i="32" s="1"/>
  <c r="X5" i="31"/>
  <c r="X3" i="31" s="1"/>
  <c r="X16" i="31"/>
  <c r="X17" i="31" s="1"/>
  <c r="X144" i="29"/>
  <c r="Y109" i="29"/>
  <c r="Y122" i="29" s="1"/>
  <c r="Y114" i="29"/>
  <c r="Y22" i="16"/>
  <c r="Y20" i="29"/>
  <c r="Y7" i="29" s="1"/>
  <c r="Y24" i="29"/>
  <c r="Y12" i="26"/>
  <c r="Y19" i="26"/>
  <c r="Y32" i="26"/>
  <c r="X14" i="21"/>
  <c r="X27" i="20"/>
  <c r="X28" i="24"/>
  <c r="X28" i="27" s="1"/>
  <c r="X28" i="21"/>
  <c r="X32" i="24"/>
  <c r="X32" i="27" s="1"/>
  <c r="X32" i="21"/>
  <c r="X8" i="26"/>
  <c r="X12" i="26"/>
  <c r="Y30" i="23"/>
  <c r="Y30" i="26" s="1"/>
  <c r="Y27" i="19"/>
  <c r="Y27" i="23" s="1"/>
  <c r="Y27" i="26" s="1"/>
  <c r="Y12" i="15"/>
  <c r="Y4" i="11"/>
  <c r="Y17" i="11"/>
  <c r="Y17" i="14" s="1"/>
  <c r="Y17" i="17" s="1"/>
  <c r="Y18" i="14"/>
  <c r="Y18" i="17" s="1"/>
  <c r="Y17" i="8"/>
  <c r="Y17" i="12" s="1"/>
  <c r="Y17" i="15" s="1"/>
  <c r="Y29" i="12"/>
  <c r="Y29" i="15" s="1"/>
  <c r="Y29" i="14"/>
  <c r="Y29" i="17" s="1"/>
  <c r="X12" i="29"/>
  <c r="X110" i="29"/>
  <c r="X123" i="29" s="1"/>
  <c r="Y20" i="26"/>
  <c r="Y22" i="21"/>
  <c r="X6" i="27"/>
  <c r="X10" i="27"/>
  <c r="Y27" i="20"/>
  <c r="Y28" i="24"/>
  <c r="Y28" i="27" s="1"/>
  <c r="Y28" i="21"/>
  <c r="Y32" i="24"/>
  <c r="Y32" i="27" s="1"/>
  <c r="Y32" i="21"/>
  <c r="X17" i="19"/>
  <c r="X18" i="23"/>
  <c r="X18" i="26" s="1"/>
  <c r="X22" i="26"/>
  <c r="X26" i="26"/>
  <c r="Y15" i="14"/>
  <c r="Y15" i="17" s="1"/>
  <c r="Y16" i="17"/>
  <c r="Y28" i="17"/>
  <c r="Y4" i="9"/>
  <c r="Y5" i="13"/>
  <c r="Y5" i="16" s="1"/>
  <c r="Y5" i="10"/>
  <c r="Y9" i="13"/>
  <c r="Y9" i="16" s="1"/>
  <c r="Y9" i="10"/>
  <c r="Y13" i="13"/>
  <c r="Y13" i="16" s="1"/>
  <c r="Y13" i="10"/>
  <c r="X31" i="16"/>
  <c r="Y31" i="15"/>
  <c r="Y21" i="15"/>
  <c r="Y25" i="15"/>
  <c r="Y110" i="29"/>
  <c r="Y123" i="29" s="1"/>
  <c r="X20" i="24"/>
  <c r="X20" i="27" s="1"/>
  <c r="X20" i="21"/>
  <c r="X24" i="24"/>
  <c r="X24" i="27" s="1"/>
  <c r="X24" i="21"/>
  <c r="Y17" i="19"/>
  <c r="Y18" i="23"/>
  <c r="Y18" i="26" s="1"/>
  <c r="Y6" i="16"/>
  <c r="Y28" i="15"/>
  <c r="X19" i="16"/>
  <c r="X23" i="16"/>
  <c r="Y28" i="26"/>
  <c r="Y4" i="22"/>
  <c r="Y5" i="25"/>
  <c r="Y5" i="28" s="1"/>
  <c r="Y17" i="22"/>
  <c r="X10" i="21"/>
  <c r="X18" i="21"/>
  <c r="X15" i="20"/>
  <c r="X15" i="21" s="1"/>
  <c r="X16" i="24"/>
  <c r="X16" i="21"/>
  <c r="Y20" i="24"/>
  <c r="Y20" i="27" s="1"/>
  <c r="Y20" i="21"/>
  <c r="Y24" i="24"/>
  <c r="Y24" i="27" s="1"/>
  <c r="Y24" i="21"/>
  <c r="Y4" i="19"/>
  <c r="X32" i="26"/>
  <c r="Y18" i="16"/>
  <c r="Y26" i="16"/>
  <c r="Y15" i="26"/>
  <c r="Y18" i="21"/>
  <c r="Y15" i="20"/>
  <c r="Y15" i="21" s="1"/>
  <c r="Y16" i="24"/>
  <c r="Y16" i="21"/>
  <c r="X30" i="27"/>
  <c r="X6" i="23"/>
  <c r="X6" i="26" s="1"/>
  <c r="X4" i="19"/>
  <c r="X4" i="21" s="1"/>
  <c r="X10" i="26"/>
  <c r="Y20" i="15"/>
  <c r="Y23" i="10"/>
  <c r="X29" i="15"/>
  <c r="X5" i="25"/>
  <c r="X5" i="28" s="1"/>
  <c r="Y16" i="26"/>
  <c r="Y23" i="26"/>
  <c r="X4" i="24"/>
  <c r="X4" i="27" s="1"/>
  <c r="X8" i="24"/>
  <c r="X8" i="27" s="1"/>
  <c r="X8" i="21"/>
  <c r="X12" i="24"/>
  <c r="X12" i="27" s="1"/>
  <c r="X12" i="21"/>
  <c r="X20" i="26"/>
  <c r="X24" i="26"/>
  <c r="Y8" i="17"/>
  <c r="Y20" i="17"/>
  <c r="Y8" i="15"/>
  <c r="Y32" i="15"/>
  <c r="Y4" i="7"/>
  <c r="Y3" i="7" s="1"/>
  <c r="Y16" i="13" s="1"/>
  <c r="Y14" i="7"/>
  <c r="Y14" i="13" s="1"/>
  <c r="Y14" i="16" s="1"/>
  <c r="Y5" i="12"/>
  <c r="Y5" i="15" s="1"/>
  <c r="Y9" i="15"/>
  <c r="Y13" i="15"/>
  <c r="Y24" i="26"/>
  <c r="X6" i="21"/>
  <c r="Y26" i="21"/>
  <c r="Y4" i="20"/>
  <c r="Y8" i="24"/>
  <c r="Y8" i="27" s="1"/>
  <c r="Y8" i="21"/>
  <c r="Y12" i="24"/>
  <c r="Y12" i="27" s="1"/>
  <c r="Y12" i="21"/>
  <c r="X17" i="20"/>
  <c r="X22" i="27"/>
  <c r="X26" i="27"/>
  <c r="Y10" i="16"/>
  <c r="Y21" i="14"/>
  <c r="Y21" i="17" s="1"/>
  <c r="Y31" i="10"/>
  <c r="Y29" i="13"/>
  <c r="Y29" i="16" s="1"/>
  <c r="Y29" i="10"/>
  <c r="Y27" i="7"/>
  <c r="Y27" i="13" s="1"/>
  <c r="Y27" i="16" s="1"/>
  <c r="X7" i="10"/>
  <c r="X11" i="10"/>
  <c r="X19" i="10"/>
  <c r="X23" i="10"/>
  <c r="X31" i="10"/>
  <c r="X17" i="9"/>
  <c r="X3" i="9" s="1"/>
  <c r="X27" i="8"/>
  <c r="X27" i="12" s="1"/>
  <c r="X17" i="7"/>
  <c r="X17" i="12" s="1"/>
  <c r="X28" i="25"/>
  <c r="X28" i="28" s="1"/>
  <c r="X18" i="24"/>
  <c r="X18" i="27" s="1"/>
  <c r="X16" i="23"/>
  <c r="X28" i="23"/>
  <c r="X28" i="26" s="1"/>
  <c r="X5" i="12"/>
  <c r="X14" i="7"/>
  <c r="Y5" i="14"/>
  <c r="Y5" i="17" s="1"/>
  <c r="Y8" i="10"/>
  <c r="Y12" i="10"/>
  <c r="Y16" i="10"/>
  <c r="Y20" i="10"/>
  <c r="Y24" i="10"/>
  <c r="Y28" i="10"/>
  <c r="Y32" i="10"/>
  <c r="Y4" i="8"/>
  <c r="Y28" i="13"/>
  <c r="Y28" i="16" s="1"/>
  <c r="Y18" i="12"/>
  <c r="Y18" i="15" s="1"/>
  <c r="X7" i="14"/>
  <c r="X19" i="14"/>
  <c r="X19" i="17" s="1"/>
  <c r="X5" i="13"/>
  <c r="Y4" i="62" l="1"/>
  <c r="X81" i="46"/>
  <c r="X44" i="63"/>
  <c r="Y4" i="53"/>
  <c r="Y3" i="53" s="1"/>
  <c r="X119" i="6"/>
  <c r="X25" i="61"/>
  <c r="Y129" i="6"/>
  <c r="X153" i="6"/>
  <c r="X28" i="6"/>
  <c r="Y81" i="56"/>
  <c r="X25" i="62"/>
  <c r="X5" i="16"/>
  <c r="X3" i="11"/>
  <c r="Y25" i="61"/>
  <c r="Y156" i="6"/>
  <c r="Y43" i="46"/>
  <c r="Y152" i="6"/>
  <c r="Y14" i="23"/>
  <c r="Y14" i="26" s="1"/>
  <c r="X4" i="63"/>
  <c r="X3" i="22"/>
  <c r="Y131" i="29"/>
  <c r="X24" i="46"/>
  <c r="Y441" i="71"/>
  <c r="Y119" i="6"/>
  <c r="Y124" i="56"/>
  <c r="Y17" i="25"/>
  <c r="Y17" i="28" s="1"/>
  <c r="Y169" i="6"/>
  <c r="Y167" i="6"/>
  <c r="X133" i="71"/>
  <c r="X16" i="29"/>
  <c r="Y232" i="69"/>
  <c r="Y251" i="70"/>
  <c r="Y166" i="6"/>
  <c r="Y121" i="6"/>
  <c r="Y17" i="36"/>
  <c r="Y4" i="63"/>
  <c r="Y106" i="63"/>
  <c r="Y443" i="70"/>
  <c r="Y44" i="52"/>
  <c r="X7" i="17"/>
  <c r="X13" i="16"/>
  <c r="X25" i="16"/>
  <c r="X144" i="46"/>
  <c r="Y130" i="6"/>
  <c r="X4" i="12"/>
  <c r="X4" i="15" s="1"/>
  <c r="X24" i="56"/>
  <c r="Y329" i="66"/>
  <c r="X11" i="16"/>
  <c r="X329" i="66"/>
  <c r="Y63" i="61"/>
  <c r="Y462" i="65"/>
  <c r="Y461" i="65" s="1"/>
  <c r="Y63" i="53"/>
  <c r="Y311" i="68"/>
  <c r="X21" i="15"/>
  <c r="X9" i="16"/>
  <c r="Y142" i="68"/>
  <c r="Y166" i="68" s="1"/>
  <c r="X315" i="71"/>
  <c r="X27" i="17"/>
  <c r="X5" i="15"/>
  <c r="Y44" i="56"/>
  <c r="Y167" i="68"/>
  <c r="X117" i="69"/>
  <c r="X136" i="69" s="1"/>
  <c r="Y43" i="56"/>
  <c r="X161" i="63"/>
  <c r="X62" i="46"/>
  <c r="X290" i="69"/>
  <c r="Y328" i="66"/>
  <c r="X3" i="20"/>
  <c r="Y17" i="23"/>
  <c r="Y17" i="26" s="1"/>
  <c r="X17" i="23"/>
  <c r="X17" i="26" s="1"/>
  <c r="Y315" i="71"/>
  <c r="X154" i="6"/>
  <c r="X128" i="29"/>
  <c r="X224" i="71"/>
  <c r="X335" i="68"/>
  <c r="X311" i="68"/>
  <c r="X162" i="53"/>
  <c r="X63" i="51"/>
  <c r="X17" i="15"/>
  <c r="X9" i="15"/>
  <c r="X25" i="15"/>
  <c r="Y153" i="6"/>
  <c r="X21" i="16"/>
  <c r="X4" i="16"/>
  <c r="X11" i="15"/>
  <c r="X125" i="29"/>
  <c r="X7" i="15"/>
  <c r="Y155" i="6"/>
  <c r="X27" i="16"/>
  <c r="X27" i="15"/>
  <c r="X13" i="15"/>
  <c r="Y17" i="31"/>
  <c r="X143" i="56"/>
  <c r="Y328" i="65"/>
  <c r="Y131" i="6"/>
  <c r="Y17" i="21"/>
  <c r="X155" i="6"/>
  <c r="Y162" i="46"/>
  <c r="X4" i="10"/>
  <c r="X328" i="65"/>
  <c r="X4" i="14"/>
  <c r="X4" i="17" s="1"/>
  <c r="X3" i="7"/>
  <c r="X43" i="56"/>
  <c r="Y82" i="56"/>
  <c r="X406" i="64"/>
  <c r="X130" i="6"/>
  <c r="Y18" i="32"/>
  <c r="Y142" i="29"/>
  <c r="X143" i="46"/>
  <c r="Y3" i="56"/>
  <c r="X136" i="70"/>
  <c r="Y115" i="71"/>
  <c r="X443" i="66"/>
  <c r="X462" i="67"/>
  <c r="X461" i="67" s="1"/>
  <c r="X462" i="65"/>
  <c r="X461" i="65" s="1"/>
  <c r="Y270" i="70"/>
  <c r="Y269" i="70" s="1"/>
  <c r="Y232" i="67"/>
  <c r="Y251" i="65"/>
  <c r="Y270" i="66"/>
  <c r="Y269" i="66" s="1"/>
  <c r="Y251" i="67"/>
  <c r="Y300" i="64"/>
  <c r="Y299" i="64" s="1"/>
  <c r="Y62" i="53"/>
  <c r="Y63" i="52"/>
  <c r="Y82" i="51"/>
  <c r="Y14" i="12"/>
  <c r="Y14" i="15" s="1"/>
  <c r="Y137" i="29"/>
  <c r="Y18" i="37"/>
  <c r="Y17" i="35"/>
  <c r="X491" i="64"/>
  <c r="Y251" i="66"/>
  <c r="Y232" i="66"/>
  <c r="Y443" i="66"/>
  <c r="Y462" i="67"/>
  <c r="Y461" i="67" s="1"/>
  <c r="Y105" i="63"/>
  <c r="Y443" i="65"/>
  <c r="Y106" i="62"/>
  <c r="X14" i="23"/>
  <c r="X14" i="26" s="1"/>
  <c r="X14" i="24"/>
  <c r="X14" i="27" s="1"/>
  <c r="Y332" i="67"/>
  <c r="Y290" i="67"/>
  <c r="Y328" i="67" s="1"/>
  <c r="X3" i="25"/>
  <c r="X18" i="31"/>
  <c r="X461" i="69"/>
  <c r="Y16" i="12"/>
  <c r="Y15" i="12" s="1"/>
  <c r="Y15" i="15" s="1"/>
  <c r="X3" i="56"/>
  <c r="X137" i="70"/>
  <c r="X332" i="69"/>
  <c r="X424" i="66"/>
  <c r="X25" i="63"/>
  <c r="Y334" i="68"/>
  <c r="Y279" i="64"/>
  <c r="Y529" i="68"/>
  <c r="Y105" i="45"/>
  <c r="Y105" i="46" s="1"/>
  <c r="Y106" i="46"/>
  <c r="Y140" i="66"/>
  <c r="Y98" i="66"/>
  <c r="Y136" i="66" s="1"/>
  <c r="X18" i="36"/>
  <c r="X18" i="37"/>
  <c r="X17" i="25"/>
  <c r="X17" i="28" s="1"/>
  <c r="Y127" i="29"/>
  <c r="X124" i="55"/>
  <c r="X124" i="56" s="1"/>
  <c r="Y4" i="51"/>
  <c r="Y82" i="63"/>
  <c r="Y81" i="63" s="1"/>
  <c r="Y290" i="69"/>
  <c r="Y328" i="69" s="1"/>
  <c r="X18" i="35"/>
  <c r="Y130" i="29"/>
  <c r="X63" i="63"/>
  <c r="X62" i="63" s="1"/>
  <c r="Y251" i="69"/>
  <c r="Y577" i="68"/>
  <c r="Y576" i="68" s="1"/>
  <c r="Y443" i="67"/>
  <c r="X27" i="10"/>
  <c r="Y27" i="14"/>
  <c r="Y27" i="17" s="1"/>
  <c r="Y27" i="24"/>
  <c r="Y27" i="27" s="1"/>
  <c r="Y27" i="21"/>
  <c r="X17" i="14"/>
  <c r="X17" i="17" s="1"/>
  <c r="X142" i="29"/>
  <c r="X124" i="45"/>
  <c r="X124" i="46" s="1"/>
  <c r="X125" i="46"/>
  <c r="Y129" i="51"/>
  <c r="Y128" i="48"/>
  <c r="Y124" i="48" s="1"/>
  <c r="Y179" i="70"/>
  <c r="Y178" i="70" s="1"/>
  <c r="Y174" i="70" s="1"/>
  <c r="Y17" i="29"/>
  <c r="Y62" i="45"/>
  <c r="Y62" i="46" s="1"/>
  <c r="Y63" i="46"/>
  <c r="X365" i="64"/>
  <c r="X343" i="64"/>
  <c r="X364" i="64" s="1"/>
  <c r="Y117" i="67"/>
  <c r="Y136" i="67" s="1"/>
  <c r="Y137" i="67"/>
  <c r="Y316" i="72"/>
  <c r="Y297" i="72"/>
  <c r="Y315" i="72" s="1"/>
  <c r="Y97" i="6"/>
  <c r="Y44" i="6"/>
  <c r="Y168" i="6"/>
  <c r="Y144" i="6"/>
  <c r="X443" i="70"/>
  <c r="X441" i="72"/>
  <c r="X462" i="66"/>
  <c r="X461" i="66" s="1"/>
  <c r="X3" i="63"/>
  <c r="X164" i="62"/>
  <c r="X427" i="72"/>
  <c r="X426" i="72" s="1"/>
  <c r="X423" i="72" s="1"/>
  <c r="X129" i="6"/>
  <c r="Y259" i="72"/>
  <c r="Y105" i="53"/>
  <c r="Y7" i="52"/>
  <c r="Y283" i="64"/>
  <c r="Y282" i="64" s="1"/>
  <c r="Y82" i="53"/>
  <c r="Y81" i="53" s="1"/>
  <c r="Y143" i="53"/>
  <c r="Y4" i="52"/>
  <c r="Y441" i="72"/>
  <c r="Y161" i="63"/>
  <c r="Y512" i="64"/>
  <c r="Y511" i="64" s="1"/>
  <c r="Y63" i="63"/>
  <c r="Y62" i="63" s="1"/>
  <c r="Y164" i="62"/>
  <c r="Y161" i="62" s="1"/>
  <c r="Y427" i="72"/>
  <c r="Y426" i="72" s="1"/>
  <c r="Y423" i="72" s="1"/>
  <c r="X16" i="26"/>
  <c r="X15" i="23"/>
  <c r="X15" i="26" s="1"/>
  <c r="Y15" i="24"/>
  <c r="Y15" i="27" s="1"/>
  <c r="Y16" i="27"/>
  <c r="X16" i="27"/>
  <c r="X15" i="24"/>
  <c r="X15" i="27" s="1"/>
  <c r="Y136" i="29"/>
  <c r="Y4" i="29"/>
  <c r="X28" i="61"/>
  <c r="X24" i="61" s="1"/>
  <c r="X428" i="65"/>
  <c r="X427" i="65" s="1"/>
  <c r="X423" i="65" s="1"/>
  <c r="X117" i="67"/>
  <c r="X136" i="67" s="1"/>
  <c r="X137" i="67"/>
  <c r="X297" i="72"/>
  <c r="X315" i="72" s="1"/>
  <c r="X316" i="72"/>
  <c r="Y328" i="70"/>
  <c r="X143" i="6"/>
  <c r="X167" i="6"/>
  <c r="Y332" i="70"/>
  <c r="X443" i="65"/>
  <c r="X24" i="63"/>
  <c r="X43" i="63"/>
  <c r="X125" i="63"/>
  <c r="X124" i="63" s="1"/>
  <c r="X164" i="61"/>
  <c r="X161" i="61" s="1"/>
  <c r="X409" i="72"/>
  <c r="X408" i="72" s="1"/>
  <c r="X405" i="72" s="1"/>
  <c r="X82" i="61"/>
  <c r="X135" i="6"/>
  <c r="Y28" i="52"/>
  <c r="Y255" i="65"/>
  <c r="Y254" i="65" s="1"/>
  <c r="Y124" i="53"/>
  <c r="Y85" i="51"/>
  <c r="Y291" i="68"/>
  <c r="Y290" i="68" s="1"/>
  <c r="Y146" i="51"/>
  <c r="Y143" i="51" s="1"/>
  <c r="Y227" i="71"/>
  <c r="Y226" i="71" s="1"/>
  <c r="Y223" i="71" s="1"/>
  <c r="Y82" i="61"/>
  <c r="X3" i="8"/>
  <c r="X164" i="46"/>
  <c r="X161" i="45"/>
  <c r="X161" i="46" s="1"/>
  <c r="Y3" i="45"/>
  <c r="Y4" i="46"/>
  <c r="X3" i="45"/>
  <c r="X4" i="46"/>
  <c r="X146" i="56"/>
  <c r="X7" i="61"/>
  <c r="X474" i="64"/>
  <c r="X473" i="64" s="1"/>
  <c r="X167" i="68"/>
  <c r="X142" i="68"/>
  <c r="X166" i="68" s="1"/>
  <c r="Y384" i="68"/>
  <c r="Y408" i="68" s="1"/>
  <c r="X384" i="68"/>
  <c r="X408" i="68" s="1"/>
  <c r="X332" i="67"/>
  <c r="X134" i="6"/>
  <c r="X158" i="6"/>
  <c r="X169" i="6"/>
  <c r="X145" i="6"/>
  <c r="X441" i="71"/>
  <c r="X106" i="62"/>
  <c r="X470" i="64"/>
  <c r="X4" i="61"/>
  <c r="X106" i="61"/>
  <c r="X44" i="61"/>
  <c r="Y259" i="71"/>
  <c r="Y287" i="68"/>
  <c r="Y258" i="64"/>
  <c r="Y66" i="52"/>
  <c r="Y255" i="67"/>
  <c r="Y254" i="67" s="1"/>
  <c r="Y146" i="52"/>
  <c r="Y143" i="52" s="1"/>
  <c r="Y245" i="71"/>
  <c r="Y244" i="71" s="1"/>
  <c r="Y241" i="71" s="1"/>
  <c r="X132" i="6"/>
  <c r="Y82" i="62"/>
  <c r="Y44" i="62"/>
  <c r="Y7" i="61"/>
  <c r="Y474" i="64"/>
  <c r="Y473" i="64" s="1"/>
  <c r="Y164" i="61"/>
  <c r="Y161" i="61" s="1"/>
  <c r="Y409" i="72"/>
  <c r="Y408" i="72" s="1"/>
  <c r="Y405" i="72" s="1"/>
  <c r="Y106" i="61"/>
  <c r="Y44" i="61"/>
  <c r="Y3" i="20"/>
  <c r="Y4" i="24"/>
  <c r="Y4" i="27" s="1"/>
  <c r="Y4" i="21"/>
  <c r="Y3" i="19"/>
  <c r="Y4" i="23"/>
  <c r="Y4" i="26" s="1"/>
  <c r="Y27" i="12"/>
  <c r="Y27" i="15" s="1"/>
  <c r="X62" i="56"/>
  <c r="X125" i="56"/>
  <c r="X131" i="64"/>
  <c r="X152" i="64" s="1"/>
  <c r="X153" i="64"/>
  <c r="X137" i="69"/>
  <c r="X78" i="6"/>
  <c r="X87" i="6" s="1"/>
  <c r="X111" i="6"/>
  <c r="X424" i="69"/>
  <c r="X7" i="62"/>
  <c r="X495" i="64"/>
  <c r="X494" i="64" s="1"/>
  <c r="X146" i="62"/>
  <c r="X143" i="62" s="1"/>
  <c r="X427" i="71"/>
  <c r="X426" i="71" s="1"/>
  <c r="X423" i="71" s="1"/>
  <c r="X128" i="61"/>
  <c r="X124" i="61" s="1"/>
  <c r="X428" i="70"/>
  <c r="X427" i="70" s="1"/>
  <c r="Y270" i="67"/>
  <c r="Y269" i="67" s="1"/>
  <c r="Y47" i="51"/>
  <c r="Y236" i="66"/>
  <c r="Y235" i="66" s="1"/>
  <c r="Y3" i="63"/>
  <c r="Y25" i="63"/>
  <c r="Y24" i="63" s="1"/>
  <c r="Y491" i="64"/>
  <c r="Y447" i="65"/>
  <c r="Y446" i="65" s="1"/>
  <c r="Y28" i="62"/>
  <c r="Y24" i="62" s="1"/>
  <c r="Y66" i="62"/>
  <c r="Y62" i="62" s="1"/>
  <c r="Y447" i="67"/>
  <c r="Y446" i="67" s="1"/>
  <c r="Y4" i="61"/>
  <c r="Y128" i="61"/>
  <c r="Y124" i="61" s="1"/>
  <c r="Y428" i="70"/>
  <c r="Y427" i="70" s="1"/>
  <c r="Y15" i="13"/>
  <c r="Y15" i="16" s="1"/>
  <c r="Y16" i="16"/>
  <c r="Y3" i="9"/>
  <c r="Y4" i="13"/>
  <c r="Y4" i="16" s="1"/>
  <c r="Y4" i="10"/>
  <c r="Y22" i="29"/>
  <c r="Y11" i="29"/>
  <c r="X140" i="29"/>
  <c r="X9" i="29"/>
  <c r="Y24" i="45"/>
  <c r="Y24" i="46" s="1"/>
  <c r="Y25" i="46"/>
  <c r="Y109" i="52"/>
  <c r="Y255" i="69"/>
  <c r="Y254" i="69" s="1"/>
  <c r="X105" i="55"/>
  <c r="X105" i="56" s="1"/>
  <c r="X106" i="56"/>
  <c r="X29" i="17"/>
  <c r="X21" i="17"/>
  <c r="X5" i="17"/>
  <c r="X32" i="15"/>
  <c r="X28" i="15"/>
  <c r="X24" i="15"/>
  <c r="X20" i="15"/>
  <c r="X12" i="15"/>
  <c r="X8" i="15"/>
  <c r="X30" i="16"/>
  <c r="X26" i="16"/>
  <c r="X22" i="16"/>
  <c r="X18" i="16"/>
  <c r="X10" i="16"/>
  <c r="X6" i="16"/>
  <c r="X28" i="17"/>
  <c r="X20" i="17"/>
  <c r="X8" i="17"/>
  <c r="X29" i="16"/>
  <c r="X30" i="15"/>
  <c r="X26" i="15"/>
  <c r="X22" i="15"/>
  <c r="X18" i="15"/>
  <c r="X10" i="15"/>
  <c r="X6" i="15"/>
  <c r="X32" i="16"/>
  <c r="X28" i="16"/>
  <c r="X24" i="16"/>
  <c r="X20" i="16"/>
  <c r="X12" i="16"/>
  <c r="X8" i="16"/>
  <c r="X30" i="17"/>
  <c r="X18" i="17"/>
  <c r="X6" i="17"/>
  <c r="X165" i="51"/>
  <c r="X110" i="51"/>
  <c r="X147" i="51"/>
  <c r="X162" i="51"/>
  <c r="X129" i="51"/>
  <c r="X48" i="51"/>
  <c r="X165" i="52"/>
  <c r="X110" i="52"/>
  <c r="X25" i="52"/>
  <c r="X4" i="51"/>
  <c r="X147" i="52"/>
  <c r="X67" i="52"/>
  <c r="X29" i="52"/>
  <c r="X8" i="52"/>
  <c r="X67" i="51"/>
  <c r="X29" i="51"/>
  <c r="X8" i="51"/>
  <c r="X162" i="52"/>
  <c r="X129" i="52"/>
  <c r="X48" i="52"/>
  <c r="X86" i="51"/>
  <c r="X144" i="52"/>
  <c r="X144" i="53"/>
  <c r="X144" i="51"/>
  <c r="X44" i="51"/>
  <c r="X86" i="52"/>
  <c r="X106" i="52"/>
  <c r="X4" i="53"/>
  <c r="X3" i="53" s="1"/>
  <c r="X251" i="65"/>
  <c r="X270" i="67"/>
  <c r="X242" i="71"/>
  <c r="X242" i="72"/>
  <c r="X232" i="70"/>
  <c r="X224" i="72"/>
  <c r="X251" i="69"/>
  <c r="X251" i="70"/>
  <c r="X260" i="71"/>
  <c r="X260" i="72"/>
  <c r="X259" i="72" s="1"/>
  <c r="X146" i="6"/>
  <c r="X170" i="6"/>
  <c r="X511" i="64"/>
  <c r="X144" i="6"/>
  <c r="Y28" i="51"/>
  <c r="Y236" i="65"/>
  <c r="Y235" i="65" s="1"/>
  <c r="Y161" i="53"/>
  <c r="Y109" i="51"/>
  <c r="Y105" i="51" s="1"/>
  <c r="Y236" i="69"/>
  <c r="Y235" i="69" s="1"/>
  <c r="Y231" i="69" s="1"/>
  <c r="X128" i="6"/>
  <c r="X131" i="6"/>
  <c r="Y109" i="62"/>
  <c r="Y447" i="69"/>
  <c r="Y446" i="69" s="1"/>
  <c r="Y146" i="62"/>
  <c r="Y143" i="62" s="1"/>
  <c r="Y427" i="71"/>
  <c r="Y426" i="71" s="1"/>
  <c r="Y423" i="71" s="1"/>
  <c r="Y3" i="8"/>
  <c r="Y4" i="12"/>
  <c r="Y4" i="15" s="1"/>
  <c r="X3" i="24"/>
  <c r="X3" i="19"/>
  <c r="X3" i="21" s="1"/>
  <c r="X4" i="23"/>
  <c r="X4" i="26" s="1"/>
  <c r="Y3" i="11"/>
  <c r="Y4" i="14"/>
  <c r="Y4" i="17" s="1"/>
  <c r="X25" i="46"/>
  <c r="Y143" i="45"/>
  <c r="Y143" i="46" s="1"/>
  <c r="Y144" i="46"/>
  <c r="Y81" i="44"/>
  <c r="Y81" i="46" s="1"/>
  <c r="Y82" i="46"/>
  <c r="X161" i="55"/>
  <c r="X161" i="56" s="1"/>
  <c r="X162" i="56"/>
  <c r="Y137" i="69"/>
  <c r="Y117" i="69"/>
  <c r="Y136" i="69" s="1"/>
  <c r="Y137" i="70"/>
  <c r="X142" i="6"/>
  <c r="X166" i="6"/>
  <c r="Y111" i="6"/>
  <c r="Y78" i="6"/>
  <c r="X462" i="70"/>
  <c r="X461" i="70" s="1"/>
  <c r="X4" i="62"/>
  <c r="X143" i="63"/>
  <c r="X47" i="62"/>
  <c r="X43" i="62" s="1"/>
  <c r="X447" i="66"/>
  <c r="X446" i="66" s="1"/>
  <c r="X85" i="62"/>
  <c r="X81" i="62" s="1"/>
  <c r="X557" i="68"/>
  <c r="X556" i="68" s="1"/>
  <c r="X552" i="68" s="1"/>
  <c r="X109" i="62"/>
  <c r="X447" i="69"/>
  <c r="X446" i="69" s="1"/>
  <c r="X47" i="61"/>
  <c r="X428" i="66"/>
  <c r="X427" i="66" s="1"/>
  <c r="X85" i="61"/>
  <c r="X533" i="68"/>
  <c r="X532" i="68" s="1"/>
  <c r="X528" i="68" s="1"/>
  <c r="Y232" i="70"/>
  <c r="Y270" i="65"/>
  <c r="Y269" i="65" s="1"/>
  <c r="Y7" i="51"/>
  <c r="Y262" i="64"/>
  <c r="Y261" i="64" s="1"/>
  <c r="Y43" i="53"/>
  <c r="Y106" i="52"/>
  <c r="Y25" i="53"/>
  <c r="Y24" i="53" s="1"/>
  <c r="Y47" i="52"/>
  <c r="Y43" i="52" s="1"/>
  <c r="Y255" i="66"/>
  <c r="Y254" i="66" s="1"/>
  <c r="Y63" i="51"/>
  <c r="Y25" i="52"/>
  <c r="Y125" i="51"/>
  <c r="X138" i="6"/>
  <c r="Y462" i="70"/>
  <c r="Y461" i="70" s="1"/>
  <c r="Y462" i="69"/>
  <c r="Y461" i="69" s="1"/>
  <c r="Y424" i="67"/>
  <c r="Y462" i="66"/>
  <c r="Y461" i="66" s="1"/>
  <c r="Y44" i="63"/>
  <c r="Y43" i="63" s="1"/>
  <c r="Y125" i="63"/>
  <c r="Y124" i="63" s="1"/>
  <c r="Y47" i="61"/>
  <c r="Y428" i="66"/>
  <c r="Y427" i="66" s="1"/>
  <c r="Y85" i="61"/>
  <c r="Y533" i="68"/>
  <c r="Y532" i="68" s="1"/>
  <c r="X14" i="12"/>
  <c r="X14" i="15" s="1"/>
  <c r="X14" i="13"/>
  <c r="X14" i="16" s="1"/>
  <c r="X17" i="13"/>
  <c r="X17" i="16" s="1"/>
  <c r="X17" i="10"/>
  <c r="X17" i="21"/>
  <c r="X17" i="24"/>
  <c r="X17" i="27" s="1"/>
  <c r="X135" i="29"/>
  <c r="X4" i="29"/>
  <c r="Y17" i="10"/>
  <c r="Y161" i="46"/>
  <c r="Y143" i="56"/>
  <c r="X128" i="62"/>
  <c r="X124" i="62" s="1"/>
  <c r="X447" i="70"/>
  <c r="X446" i="70" s="1"/>
  <c r="X98" i="66"/>
  <c r="X309" i="70"/>
  <c r="X328" i="70" s="1"/>
  <c r="X329" i="70"/>
  <c r="X328" i="67"/>
  <c r="Y146" i="6"/>
  <c r="Y170" i="6"/>
  <c r="X44" i="6"/>
  <c r="X97" i="6"/>
  <c r="X443" i="69"/>
  <c r="X424" i="70"/>
  <c r="X81" i="63"/>
  <c r="X146" i="61"/>
  <c r="X143" i="61" s="1"/>
  <c r="X409" i="71"/>
  <c r="X408" i="71" s="1"/>
  <c r="X405" i="71" s="1"/>
  <c r="X161" i="62"/>
  <c r="X63" i="61"/>
  <c r="X109" i="61"/>
  <c r="X428" i="69"/>
  <c r="X427" i="69" s="1"/>
  <c r="Y270" i="69"/>
  <c r="Y269" i="69" s="1"/>
  <c r="Y232" i="65"/>
  <c r="Y128" i="52"/>
  <c r="Y255" i="70"/>
  <c r="Y254" i="70" s="1"/>
  <c r="Y250" i="70" s="1"/>
  <c r="Y85" i="52"/>
  <c r="Y81" i="52" s="1"/>
  <c r="Y315" i="68"/>
  <c r="Y314" i="68" s="1"/>
  <c r="Y310" i="68" s="1"/>
  <c r="Y44" i="51"/>
  <c r="Y125" i="52"/>
  <c r="Y25" i="51"/>
  <c r="Y164" i="52"/>
  <c r="Y161" i="52" s="1"/>
  <c r="Y245" i="72"/>
  <c r="Y244" i="72" s="1"/>
  <c r="Y241" i="72" s="1"/>
  <c r="X137" i="6"/>
  <c r="Y424" i="70"/>
  <c r="Y424" i="66"/>
  <c r="Y143" i="63"/>
  <c r="Y470" i="64"/>
  <c r="Y28" i="61"/>
  <c r="Y24" i="61" s="1"/>
  <c r="Y428" i="65"/>
  <c r="Y427" i="65" s="1"/>
  <c r="Y423" i="65" s="1"/>
  <c r="Y66" i="61"/>
  <c r="Y62" i="61" s="1"/>
  <c r="Y428" i="67"/>
  <c r="Y427" i="67" s="1"/>
  <c r="Y146" i="61"/>
  <c r="Y143" i="61" s="1"/>
  <c r="Y409" i="71"/>
  <c r="Y408" i="71" s="1"/>
  <c r="Y405" i="71" s="1"/>
  <c r="Y3" i="22"/>
  <c r="Y4" i="25"/>
  <c r="Y4" i="28" s="1"/>
  <c r="X27" i="21"/>
  <c r="X27" i="24"/>
  <c r="X27" i="27" s="1"/>
  <c r="X81" i="55"/>
  <c r="X81" i="56" s="1"/>
  <c r="X82" i="56"/>
  <c r="X329" i="69"/>
  <c r="X309" i="69"/>
  <c r="X328" i="69" s="1"/>
  <c r="X66" i="61"/>
  <c r="X428" i="67"/>
  <c r="X427" i="67" s="1"/>
  <c r="X423" i="67" s="1"/>
  <c r="X28" i="62"/>
  <c r="X24" i="62" s="1"/>
  <c r="X447" i="65"/>
  <c r="X446" i="65" s="1"/>
  <c r="X66" i="62"/>
  <c r="X62" i="62" s="1"/>
  <c r="X447" i="67"/>
  <c r="X446" i="67" s="1"/>
  <c r="X442" i="67" s="1"/>
  <c r="X136" i="6"/>
  <c r="Y66" i="51"/>
  <c r="Y236" i="67"/>
  <c r="Y235" i="67" s="1"/>
  <c r="Y164" i="51"/>
  <c r="Y161" i="51" s="1"/>
  <c r="Y227" i="72"/>
  <c r="Y226" i="72" s="1"/>
  <c r="Y223" i="72" s="1"/>
  <c r="Y443" i="69"/>
  <c r="Y47" i="62"/>
  <c r="Y447" i="66"/>
  <c r="Y446" i="66" s="1"/>
  <c r="Y85" i="62"/>
  <c r="Y557" i="68"/>
  <c r="Y556" i="68" s="1"/>
  <c r="Y552" i="68" s="1"/>
  <c r="Y7" i="62"/>
  <c r="Y3" i="62" s="1"/>
  <c r="Y495" i="64"/>
  <c r="Y494" i="64" s="1"/>
  <c r="Y128" i="62"/>
  <c r="Y124" i="62" s="1"/>
  <c r="Y447" i="70"/>
  <c r="Y446" i="70" s="1"/>
  <c r="Y442" i="70" s="1"/>
  <c r="Y109" i="61"/>
  <c r="Y428" i="69"/>
  <c r="Y427" i="69" s="1"/>
  <c r="Y423" i="69" s="1"/>
  <c r="X125" i="51" l="1"/>
  <c r="Y24" i="52"/>
  <c r="X334" i="68"/>
  <c r="X490" i="64"/>
  <c r="Y105" i="62"/>
  <c r="X442" i="66"/>
  <c r="Y62" i="52"/>
  <c r="X16" i="12"/>
  <c r="X16" i="13"/>
  <c r="X16" i="16" s="1"/>
  <c r="Y3" i="51"/>
  <c r="X3" i="14"/>
  <c r="X3" i="17" s="1"/>
  <c r="Y442" i="69"/>
  <c r="Y3" i="61"/>
  <c r="Y278" i="64"/>
  <c r="X82" i="52"/>
  <c r="X3" i="13"/>
  <c r="X3" i="16" s="1"/>
  <c r="Y442" i="65"/>
  <c r="Y231" i="66"/>
  <c r="X259" i="71"/>
  <c r="Y24" i="51"/>
  <c r="X3" i="62"/>
  <c r="Y250" i="65"/>
  <c r="Y442" i="66"/>
  <c r="Y250" i="69"/>
  <c r="Y16" i="15"/>
  <c r="Y231" i="67"/>
  <c r="X3" i="29"/>
  <c r="Y528" i="68"/>
  <c r="Y250" i="67"/>
  <c r="Y43" i="51"/>
  <c r="Y250" i="66"/>
  <c r="Y81" i="51"/>
  <c r="Y469" i="64"/>
  <c r="Y124" i="52"/>
  <c r="Y105" i="52"/>
  <c r="X423" i="66"/>
  <c r="X3" i="61"/>
  <c r="Y423" i="70"/>
  <c r="X423" i="70"/>
  <c r="Y442" i="67"/>
  <c r="Y134" i="29"/>
  <c r="Y133" i="71"/>
  <c r="Y423" i="66"/>
  <c r="X62" i="61"/>
  <c r="Y3" i="12"/>
  <c r="X44" i="52"/>
  <c r="X106" i="51"/>
  <c r="Y3" i="23"/>
  <c r="X3" i="28"/>
  <c r="Y423" i="67"/>
  <c r="X134" i="29"/>
  <c r="Y3" i="14"/>
  <c r="X3" i="12"/>
  <c r="X442" i="69"/>
  <c r="X136" i="66"/>
  <c r="X125" i="52"/>
  <c r="X25" i="51"/>
  <c r="Y231" i="65"/>
  <c r="X118" i="6"/>
  <c r="X3" i="23"/>
  <c r="X232" i="67"/>
  <c r="X270" i="66"/>
  <c r="X269" i="66" s="1"/>
  <c r="X3" i="46"/>
  <c r="X3" i="10"/>
  <c r="X3" i="27"/>
  <c r="X139" i="29"/>
  <c r="Y3" i="25"/>
  <c r="X270" i="69"/>
  <c r="X269" i="69" s="1"/>
  <c r="X232" i="65"/>
  <c r="X161" i="53"/>
  <c r="X63" i="52"/>
  <c r="Y286" i="68"/>
  <c r="Y3" i="46"/>
  <c r="X96" i="6"/>
  <c r="X57" i="6"/>
  <c r="X52" i="6"/>
  <c r="X55" i="6"/>
  <c r="X54" i="6"/>
  <c r="X58" i="6"/>
  <c r="X56" i="6"/>
  <c r="X279" i="64"/>
  <c r="X143" i="53"/>
  <c r="X82" i="53"/>
  <c r="X81" i="53" s="1"/>
  <c r="X28" i="51"/>
  <c r="X236" i="65"/>
  <c r="X235" i="65" s="1"/>
  <c r="X66" i="51"/>
  <c r="X62" i="51" s="1"/>
  <c r="X236" i="67"/>
  <c r="X235" i="67" s="1"/>
  <c r="X164" i="51"/>
  <c r="X161" i="51" s="1"/>
  <c r="X227" i="72"/>
  <c r="X226" i="72" s="1"/>
  <c r="X223" i="72" s="1"/>
  <c r="X105" i="61"/>
  <c r="Y127" i="6"/>
  <c r="Y151" i="6"/>
  <c r="Y118" i="6"/>
  <c r="X53" i="6"/>
  <c r="Y88" i="6"/>
  <c r="Y91" i="6"/>
  <c r="Y86" i="6"/>
  <c r="Y110" i="6"/>
  <c r="Y90" i="6"/>
  <c r="X128" i="52"/>
  <c r="X255" i="70"/>
  <c r="X254" i="70" s="1"/>
  <c r="X250" i="70" s="1"/>
  <c r="X164" i="52"/>
  <c r="X161" i="52" s="1"/>
  <c r="X245" i="72"/>
  <c r="X244" i="72" s="1"/>
  <c r="X241" i="72" s="1"/>
  <c r="X423" i="69"/>
  <c r="Y3" i="24"/>
  <c r="Y3" i="21"/>
  <c r="Y16" i="29"/>
  <c r="Y141" i="6"/>
  <c r="Y165" i="6"/>
  <c r="X270" i="70"/>
  <c r="X269" i="70" s="1"/>
  <c r="X287" i="68"/>
  <c r="X106" i="53"/>
  <c r="X105" i="53" s="1"/>
  <c r="X85" i="52"/>
  <c r="X315" i="68"/>
  <c r="X314" i="68" s="1"/>
  <c r="X310" i="68" s="1"/>
  <c r="X125" i="53"/>
  <c r="X124" i="53" s="1"/>
  <c r="X4" i="52"/>
  <c r="X146" i="51"/>
  <c r="X143" i="51" s="1"/>
  <c r="X227" i="71"/>
  <c r="X226" i="71" s="1"/>
  <c r="X223" i="71" s="1"/>
  <c r="X165" i="6"/>
  <c r="X141" i="6"/>
  <c r="Y43" i="62"/>
  <c r="Y257" i="64"/>
  <c r="X469" i="64"/>
  <c r="Y3" i="52"/>
  <c r="Y87" i="6"/>
  <c r="X269" i="67"/>
  <c r="X258" i="64"/>
  <c r="X7" i="52"/>
  <c r="X283" i="64"/>
  <c r="X282" i="64" s="1"/>
  <c r="Y3" i="13"/>
  <c r="Y3" i="10"/>
  <c r="Y43" i="61"/>
  <c r="Y81" i="62"/>
  <c r="X105" i="62"/>
  <c r="Y81" i="61"/>
  <c r="X442" i="65"/>
  <c r="X442" i="70"/>
  <c r="Y62" i="51"/>
  <c r="X251" i="67"/>
  <c r="X47" i="52"/>
  <c r="X255" i="66"/>
  <c r="X254" i="66" s="1"/>
  <c r="X7" i="51"/>
  <c r="X3" i="51" s="1"/>
  <c r="X262" i="64"/>
  <c r="X261" i="64" s="1"/>
  <c r="X82" i="51"/>
  <c r="X15" i="12"/>
  <c r="X15" i="15" s="1"/>
  <c r="X16" i="15"/>
  <c r="X110" i="6"/>
  <c r="X86" i="6"/>
  <c r="X91" i="6"/>
  <c r="X88" i="6"/>
  <c r="X90" i="6"/>
  <c r="Y105" i="61"/>
  <c r="X81" i="61"/>
  <c r="Y128" i="51"/>
  <c r="Y124" i="51" s="1"/>
  <c r="Y236" i="70"/>
  <c r="Y235" i="70" s="1"/>
  <c r="Y231" i="70" s="1"/>
  <c r="X251" i="66"/>
  <c r="X232" i="66"/>
  <c r="X270" i="65"/>
  <c r="X269" i="65" s="1"/>
  <c r="X300" i="64"/>
  <c r="X299" i="64" s="1"/>
  <c r="X44" i="53"/>
  <c r="X43" i="53" s="1"/>
  <c r="X63" i="53"/>
  <c r="X62" i="53" s="1"/>
  <c r="X25" i="53"/>
  <c r="X24" i="53" s="1"/>
  <c r="X109" i="51"/>
  <c r="X236" i="69"/>
  <c r="X235" i="69" s="1"/>
  <c r="X15" i="13"/>
  <c r="X15" i="16" s="1"/>
  <c r="X109" i="52"/>
  <c r="X105" i="52" s="1"/>
  <c r="X255" i="69"/>
  <c r="X254" i="69" s="1"/>
  <c r="X250" i="69" s="1"/>
  <c r="X47" i="51"/>
  <c r="X43" i="51" s="1"/>
  <c r="X236" i="66"/>
  <c r="X235" i="66" s="1"/>
  <c r="X128" i="51"/>
  <c r="X124" i="51" s="1"/>
  <c r="X236" i="70"/>
  <c r="X235" i="70" s="1"/>
  <c r="X231" i="70" s="1"/>
  <c r="Y56" i="6"/>
  <c r="Y52" i="6"/>
  <c r="Y96" i="6"/>
  <c r="Y54" i="6"/>
  <c r="Y55" i="6"/>
  <c r="Y58" i="6"/>
  <c r="Y57" i="6"/>
  <c r="X151" i="6"/>
  <c r="X127" i="6"/>
  <c r="X232" i="69"/>
  <c r="X85" i="51"/>
  <c r="X291" i="68"/>
  <c r="X290" i="68" s="1"/>
  <c r="X28" i="52"/>
  <c r="X24" i="52" s="1"/>
  <c r="X255" i="65"/>
  <c r="X254" i="65" s="1"/>
  <c r="X250" i="65" s="1"/>
  <c r="X66" i="52"/>
  <c r="X255" i="67"/>
  <c r="X254" i="67" s="1"/>
  <c r="X146" i="52"/>
  <c r="X143" i="52" s="1"/>
  <c r="X245" i="71"/>
  <c r="X244" i="71" s="1"/>
  <c r="X241" i="71" s="1"/>
  <c r="Y9" i="29"/>
  <c r="Y3" i="29" s="1"/>
  <c r="Y141" i="29"/>
  <c r="Y490" i="64"/>
  <c r="X43" i="61"/>
  <c r="Y53" i="6"/>
  <c r="X81" i="52" l="1"/>
  <c r="X231" i="65"/>
  <c r="X124" i="52"/>
  <c r="X105" i="51"/>
  <c r="X133" i="29"/>
  <c r="X3" i="52"/>
  <c r="X250" i="66"/>
  <c r="X231" i="67"/>
  <c r="X62" i="52"/>
  <c r="X24" i="51"/>
  <c r="X231" i="66"/>
  <c r="X43" i="52"/>
  <c r="X3" i="26"/>
  <c r="X3" i="15"/>
  <c r="Y3" i="26"/>
  <c r="Y3" i="27"/>
  <c r="Y3" i="28"/>
  <c r="Y139" i="29"/>
  <c r="Y133" i="29" s="1"/>
  <c r="Y3" i="16"/>
  <c r="Y3" i="17"/>
  <c r="Y3" i="15"/>
  <c r="Y150" i="6"/>
  <c r="Y126" i="6"/>
  <c r="X286" i="68"/>
  <c r="Y164" i="6"/>
  <c r="Y140" i="6"/>
  <c r="X140" i="6"/>
  <c r="X164" i="6"/>
  <c r="X250" i="67"/>
  <c r="X257" i="64"/>
  <c r="X278" i="64"/>
  <c r="X126" i="6"/>
  <c r="X150" i="6"/>
  <c r="X231" i="69"/>
  <c r="X81" i="51"/>
  <c r="W34" i="6" l="1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F28" i="6" l="1"/>
  <c r="N28" i="6"/>
  <c r="L28" i="6"/>
  <c r="T28" i="6"/>
  <c r="B28" i="6"/>
  <c r="V28" i="6"/>
  <c r="G28" i="6"/>
  <c r="O28" i="6"/>
  <c r="W28" i="6"/>
  <c r="D28" i="6"/>
  <c r="H28" i="6"/>
  <c r="P28" i="6"/>
  <c r="I28" i="6"/>
  <c r="Q28" i="6"/>
  <c r="C28" i="6"/>
  <c r="K28" i="6"/>
  <c r="S28" i="6"/>
  <c r="R28" i="6"/>
  <c r="J28" i="6"/>
  <c r="E28" i="6"/>
  <c r="M28" i="6"/>
  <c r="U28" i="6"/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43" i="57" s="1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64" i="49" l="1"/>
  <c r="W161" i="49" s="1"/>
  <c r="W153" i="64"/>
  <c r="W81" i="54"/>
  <c r="W214" i="68"/>
  <c r="W17" i="12"/>
  <c r="W125" i="56"/>
  <c r="W406" i="71"/>
  <c r="W424" i="71"/>
  <c r="W162" i="63"/>
  <c r="W162" i="62"/>
  <c r="W144" i="62"/>
  <c r="W162" i="61"/>
  <c r="W144" i="61"/>
  <c r="W260" i="72"/>
  <c r="W242" i="72"/>
  <c r="W224" i="72"/>
  <c r="W260" i="71"/>
  <c r="W242" i="71"/>
  <c r="W224" i="71"/>
  <c r="W162" i="53"/>
  <c r="W144" i="53"/>
  <c r="W162" i="52"/>
  <c r="W144" i="52"/>
  <c r="W162" i="51"/>
  <c r="W144" i="51"/>
  <c r="W23" i="26"/>
  <c r="W23" i="15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24" i="72"/>
  <c r="W406" i="72"/>
  <c r="W442" i="72"/>
  <c r="W442" i="71"/>
  <c r="W144" i="63"/>
  <c r="W12" i="15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27" i="15" s="1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53" i="6" l="1"/>
  <c r="W63" i="53"/>
  <c r="W335" i="68"/>
  <c r="W512" i="64"/>
  <c r="W511" i="64" s="1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31" i="65" l="1"/>
  <c r="W250" i="70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47" i="4"/>
  <c r="B27" i="4"/>
  <c r="B20" i="4"/>
  <c r="B49" i="4"/>
  <c r="B44" i="4"/>
  <c r="B22" i="4"/>
  <c r="B26" i="4"/>
  <c r="B11" i="4"/>
  <c r="B78" i="4"/>
  <c r="B69" i="4"/>
  <c r="B65" i="4"/>
  <c r="B61" i="4"/>
  <c r="B54" i="4"/>
  <c r="B33" i="4"/>
  <c r="B8" i="4"/>
  <c r="B37" i="4"/>
  <c r="B64" i="4"/>
  <c r="B68" i="4"/>
  <c r="B35" i="4"/>
  <c r="B7" i="4"/>
  <c r="B30" i="4"/>
  <c r="B4" i="4"/>
  <c r="B46" i="4"/>
  <c r="B12" i="4"/>
  <c r="B79" i="4"/>
  <c r="B52" i="4"/>
  <c r="B59" i="4"/>
  <c r="B72" i="4"/>
  <c r="B9" i="4"/>
  <c r="B34" i="4"/>
  <c r="B76" i="4"/>
  <c r="B36" i="4"/>
  <c r="B24" i="4"/>
  <c r="B45" i="4"/>
  <c r="B17" i="4"/>
  <c r="B23" i="4"/>
  <c r="B57" i="4"/>
  <c r="B40" i="4"/>
  <c r="B15" i="4"/>
  <c r="B10" i="4"/>
  <c r="B41" i="4"/>
  <c r="B55" i="4"/>
  <c r="B29" i="4"/>
  <c r="B39" i="4"/>
  <c r="B81" i="4"/>
  <c r="B80" i="4"/>
  <c r="B48" i="4"/>
  <c r="B67" i="4"/>
  <c r="B28" i="4"/>
  <c r="B77" i="4"/>
  <c r="B53" i="4"/>
  <c r="B71" i="4"/>
  <c r="B70" i="4"/>
  <c r="B21" i="4"/>
  <c r="B73" i="4"/>
  <c r="B60" i="4"/>
  <c r="B56" i="4"/>
  <c r="B16" i="4"/>
  <c r="B82" i="4"/>
  <c r="B14" i="4"/>
  <c r="B25" i="4"/>
  <c r="B38" i="4"/>
  <c r="B13" i="4"/>
  <c r="B83" i="4"/>
  <c r="B58" i="4"/>
  <c r="B66" i="4"/>
  <c r="B84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" i="29" s="1"/>
  <c r="B130" i="29"/>
  <c r="B17" i="36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G17" i="32"/>
  <c r="E18" i="36"/>
  <c r="E137" i="29"/>
  <c r="C142" i="29"/>
  <c r="E140" i="29" l="1"/>
  <c r="D134" i="29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L13" i="29"/>
  <c r="L18" i="36"/>
  <c r="B31" i="12"/>
  <c r="B31" i="15" s="1"/>
  <c r="M11" i="29"/>
  <c r="J133" i="29" l="1"/>
  <c r="M17" i="29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T7" i="56" l="1"/>
  <c r="S423" i="68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T4" i="13"/>
  <c r="T4" i="16" s="1"/>
  <c r="T4" i="10"/>
  <c r="G116" i="71"/>
  <c r="G135" i="71"/>
  <c r="R24" i="60"/>
  <c r="R24" i="63"/>
  <c r="R461" i="65"/>
  <c r="E97" i="6"/>
  <c r="E44" i="6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V4" i="10"/>
  <c r="V4" i="13"/>
  <c r="V4" i="16" s="1"/>
  <c r="V44" i="6"/>
  <c r="V97" i="6"/>
  <c r="Q97" i="6"/>
  <c r="Q44" i="6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97" i="6"/>
  <c r="U3" i="15"/>
  <c r="D32" i="13"/>
  <c r="D32" i="16" s="1"/>
  <c r="D32" i="10"/>
  <c r="D27" i="9"/>
  <c r="C98" i="65"/>
  <c r="B97" i="6"/>
  <c r="B44" i="6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L53" i="6" l="1"/>
  <c r="U53" i="6"/>
  <c r="V53" i="6"/>
  <c r="D53" i="6"/>
  <c r="O53" i="6"/>
  <c r="P53" i="6"/>
  <c r="G53" i="6"/>
  <c r="B53" i="6"/>
  <c r="K53" i="6"/>
  <c r="S53" i="6"/>
  <c r="T53" i="6"/>
  <c r="C53" i="6"/>
  <c r="E53" i="6"/>
  <c r="M53" i="6"/>
  <c r="F53" i="6"/>
  <c r="Q53" i="6"/>
  <c r="O257" i="64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F3" i="13" s="1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L3" i="13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F3" i="10" l="1"/>
  <c r="L3" i="10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C3" i="16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T17" i="24" s="1"/>
  <c r="T17" i="27" s="1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08" i="68" s="1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81" i="56" l="1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S3" i="19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461" i="69" l="1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<sst xmlns="http://schemas.openxmlformats.org/spreadsheetml/2006/main" count="18216" uniqueCount="4948">
  <si>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</si>
  <si>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</si>
  <si>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</si>
  <si>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</si>
  <si>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</si>
  <si>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</si>
  <si>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</si>
  <si>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</si>
  <si>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</si>
  <si>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</si>
  <si>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</si>
  <si>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</si>
  <si>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</si>
  <si>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</si>
  <si>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</si>
  <si>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</si>
  <si>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</si>
  <si>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</si>
  <si>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</si>
  <si>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</si>
  <si>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</si>
  <si>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</si>
  <si>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</si>
  <si>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</si>
  <si>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</si>
  <si>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</si>
  <si>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</si>
  <si>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</si>
  <si>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</si>
  <si>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</si>
  <si>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</si>
  <si>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</si>
  <si>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</si>
  <si>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</si>
  <si>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</si>
  <si>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</si>
  <si>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</si>
  <si>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</si>
  <si>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</si>
  <si>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</si>
  <si>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</si>
  <si>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</si>
  <si>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</si>
  <si>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</si>
  <si>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</si>
  <si>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</si>
  <si>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</si>
  <si>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</si>
  <si>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</si>
  <si>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</si>
  <si>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</si>
  <si>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</si>
  <si>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</si>
  <si>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</si>
  <si>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</si>
  <si>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</si>
  <si>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</si>
  <si>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</si>
  <si>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</si>
  <si>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</si>
  <si>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</si>
  <si>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</si>
  <si>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</si>
  <si>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</si>
  <si>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</si>
  <si>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</si>
  <si>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</si>
  <si>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</si>
  <si>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</si>
  <si>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</si>
  <si>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</si>
  <si>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</si>
  <si>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</si>
  <si>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</si>
  <si>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</si>
  <si>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</si>
  <si>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</si>
  <si>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</si>
  <si>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</si>
  <si>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</si>
  <si>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</si>
  <si>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</si>
  <si>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</si>
  <si>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</si>
  <si>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</si>
  <si>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</si>
  <si>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</si>
  <si>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</si>
  <si>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</si>
  <si>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</si>
  <si>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</si>
  <si>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</si>
  <si>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</si>
  <si>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</si>
  <si>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</si>
  <si>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</si>
  <si>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</si>
  <si>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</si>
  <si>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</si>
  <si>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</si>
  <si>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</si>
  <si>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</si>
  <si>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</si>
  <si>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</si>
  <si>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</si>
  <si>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</si>
  <si>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</si>
  <si>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</si>
  <si>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</si>
  <si>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</si>
  <si>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</si>
  <si>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</si>
  <si>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</si>
  <si>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</si>
  <si>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</si>
  <si>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</si>
  <si>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</si>
  <si>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</si>
  <si>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</si>
  <si>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</si>
  <si>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</si>
  <si>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</si>
  <si>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</si>
  <si>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</si>
  <si>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</si>
  <si>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</si>
  <si>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</si>
  <si>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</si>
  <si>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</si>
  <si>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</si>
  <si>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</si>
  <si>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</si>
  <si>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</si>
  <si>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</si>
  <si>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</si>
  <si>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</si>
  <si>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</si>
  <si>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</si>
  <si>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</si>
  <si>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</si>
  <si>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</si>
  <si>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</si>
  <si>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</si>
  <si>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</si>
  <si>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</si>
  <si>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</si>
  <si>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</si>
  <si>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</si>
  <si>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</si>
  <si>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</si>
  <si>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</si>
  <si>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</si>
  <si>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</si>
  <si>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</si>
  <si>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</si>
  <si>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</si>
  <si>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</si>
  <si>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</si>
  <si>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</si>
  <si>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</si>
  <si>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</si>
  <si>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</si>
  <si>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</si>
  <si>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</si>
  <si>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</si>
  <si>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</si>
  <si>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</si>
  <si>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</si>
  <si>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</si>
  <si>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</si>
  <si>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</si>
  <si>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</si>
  <si>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</si>
  <si>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</si>
  <si>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</si>
  <si>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</si>
  <si>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</si>
  <si>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</si>
  <si>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</si>
  <si>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</si>
  <si>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</si>
  <si>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</si>
  <si>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</si>
  <si>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</si>
  <si>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</si>
  <si>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</si>
  <si>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Total households useful surface area (in thousand sqm)</t>
  </si>
  <si>
    <t>New and renovated households useful surface area (in thousand sqm)</t>
  </si>
  <si>
    <t>Consumption expenditure per household relative to the EU average</t>
  </si>
  <si>
    <t>Natural gas</t>
  </si>
  <si>
    <t>Code</t>
  </si>
  <si>
    <t>Ambient heat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</si>
  <si>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</si>
  <si>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</si>
  <si>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</si>
  <si>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</si>
  <si>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</si>
  <si>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</si>
  <si>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</si>
  <si>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</si>
  <si>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</si>
  <si>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</si>
  <si>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</si>
  <si>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</si>
  <si>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</si>
  <si>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</si>
  <si>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</si>
  <si>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</si>
  <si>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</si>
  <si>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</si>
  <si>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</si>
  <si>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</si>
  <si>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</si>
  <si>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JRC-IDEES-2023 - Integrated Database of the European Energy System</t>
  </si>
  <si>
    <t>v2023-1.00</t>
  </si>
  <si>
    <t>Space heating (without ambient heat)</t>
  </si>
  <si>
    <t>NL</t>
  </si>
  <si>
    <t>Netherlands</t>
  </si>
  <si>
    <t>Household consumption expenditure (M€2023)</t>
  </si>
  <si>
    <t>Household consumption expenditure per capita (€2023)</t>
  </si>
  <si>
    <t>Household consumption expenditure per household (€2023)</t>
  </si>
  <si>
    <t>NL - Residential sector summary</t>
  </si>
  <si>
    <t>Macro.Meuro2015.NL.ConsumptionExpenditure</t>
  </si>
  <si>
    <t>Macro.number.NL.Population</t>
  </si>
  <si>
    <t>NUM.number.NL.Res.HH</t>
  </si>
  <si>
    <t>SurfaceArea.ksqm.NL.Res.HH</t>
  </si>
  <si>
    <t>NUM.number.NL.Res.HHnew</t>
  </si>
  <si>
    <t>SurfaceArea.ksqm.NL.Res.HHnew</t>
  </si>
  <si>
    <t>HDD.Celsius.NL.Actual</t>
  </si>
  <si>
    <t>HDD.Celsius.NL.Mean</t>
  </si>
  <si>
    <t>HDD.ratio.NL.Relative</t>
  </si>
  <si>
    <t>FEC.ktoe.NL.ES.Res</t>
  </si>
  <si>
    <t>FEC.ktoe.NL.ES.Res.Solids</t>
  </si>
  <si>
    <t>FEC.ktoe.NL.ES.Res.LPG</t>
  </si>
  <si>
    <t>FEC.ktoe.NL.ES.Res.Oil</t>
  </si>
  <si>
    <t>FEC.ktoe.NL.ES.Res.NG</t>
  </si>
  <si>
    <t>FEC.ktoe.NL.ES.Res.Biomass_Waste</t>
  </si>
  <si>
    <t>FEC.ktoe.NL.ES.Res.Biogas</t>
  </si>
  <si>
    <t>FEC.ktoe.NL.ES.Res.LiqBio</t>
  </si>
  <si>
    <t>FEC.ktoe.NL.ES.Res.Solar</t>
  </si>
  <si>
    <t>FEC.ktoe.NL.ES.Res.Geo</t>
  </si>
  <si>
    <t>FEC.ktoe.NL.ES.Res.Ambient</t>
  </si>
  <si>
    <t>FEC.ktoe.NL.ES.Res.Steam_Distr</t>
  </si>
  <si>
    <t>FEC.ktoe.NL.ES.Res.Elec</t>
  </si>
  <si>
    <t>FEC.ktoe.NL.Res.HH</t>
  </si>
  <si>
    <t>FEC.ktoe.NL.Res.HH.Thermal</t>
  </si>
  <si>
    <t>FEC.ktoe.NL.Res.HH.Thermal.SH</t>
  </si>
  <si>
    <t>FEC.ktoe.NL.Res.HH.Thermal.SC</t>
  </si>
  <si>
    <t>FEC.ktoe.NL.Res.HH.Thermal.WH</t>
  </si>
  <si>
    <t>FEC.ktoe.NL.Res.HH.Thermal.CO</t>
  </si>
  <si>
    <t>FEC.ktoe.NL.Res.HH.Appl</t>
  </si>
  <si>
    <t>EMI.ktCO2.NL.ES.Res</t>
  </si>
  <si>
    <t>EMI.ktCO2.NL.ES.Res.Solids</t>
  </si>
  <si>
    <t>EMI.ktCO2.NL.ES.Res.LPG</t>
  </si>
  <si>
    <t>EMI.ktCO2.NL.ES.Res.Oil</t>
  </si>
  <si>
    <t>EMI.ktCO2.NL.ES.Res.NG</t>
  </si>
  <si>
    <t>EMI.ktCO2.NL.ES.Res.Biomass_Waste</t>
  </si>
  <si>
    <t>EMI.ktCO2.NL.ES.Res.Biogas</t>
  </si>
  <si>
    <t>EMI.ktCO2.NL.ES.Res.LiqBio</t>
  </si>
  <si>
    <t>EMI.ktCO2.NL.ES.Res.Solar</t>
  </si>
  <si>
    <t>EMI.ktCO2.NL.ES.Res.Geo</t>
  </si>
  <si>
    <t>EMI.ktCO2.NL.ES.Res.Ambient</t>
  </si>
  <si>
    <t>EMI.ktCO2.NL.ES.Res.Steam_Distr</t>
  </si>
  <si>
    <t>EMI.ktCO2.NL.ES.Res.Elec</t>
  </si>
  <si>
    <t>EMI.ktCO2.NL.Res.HH</t>
  </si>
  <si>
    <t>EMI.ktCO2.NL.Res.HH.Thermal</t>
  </si>
  <si>
    <t>EMI.ktCO2.NL.Res.HH.Thermal.SH</t>
  </si>
  <si>
    <t>EMI.ktCO2.NL.Res.HH.Thermal.SC</t>
  </si>
  <si>
    <t>EMI.ktCO2.NL.Res.HH.Thermal.WH</t>
  </si>
  <si>
    <t>EMI.ktCO2.NL.Res.HH.Thermal.CO</t>
  </si>
  <si>
    <t>EMI.ktCO2.NL.Res.HH.Appl</t>
  </si>
  <si>
    <t>FEC_per_household.kWh.NL.Res.HH</t>
  </si>
  <si>
    <t>FEC_per_household.kWh.NL.Res.HH.Thermal</t>
  </si>
  <si>
    <t>FEC_per_household.kWh.NL.Res.HH.Thermal.SH</t>
  </si>
  <si>
    <t>FEC_per_household.kWh.NL.Res.HH.Thermal.SC</t>
  </si>
  <si>
    <t>FEC_per_household.kWh.NL.Res.HH.Thermal.WH</t>
  </si>
  <si>
    <t>FEC_per_household.kWh.NL.Res.HH.Thermal.CO</t>
  </si>
  <si>
    <t>FEC_per_household.kWh.NL.Res.HH.Appl</t>
  </si>
  <si>
    <t>TES_per_household.kWh.NL.Res.HH.Thermal</t>
  </si>
  <si>
    <t>TES_per_household.kWh.NL.Res.HH.Thermal.SH</t>
  </si>
  <si>
    <t>TES_per_household.kWh.NL.Res.HH.Thermal.SC</t>
  </si>
  <si>
    <t>TES_per_household.kWh.NL.Res.HH.Thermal.WH</t>
  </si>
  <si>
    <t>TES_per_household.kWh.NL.Res.HH.Thermal.CO</t>
  </si>
  <si>
    <t>EMI_per_household.kgCO2.NL.Res.HH</t>
  </si>
  <si>
    <t>EMI_per_household.kgCO2.NL.Res.HH.Thermal</t>
  </si>
  <si>
    <t>EMI_per_household.kgCO2.NL.Res.HH.Thermal.SH</t>
  </si>
  <si>
    <t>EMI_per_household.kgCO2.NL.Res.HH.Thermal.SC</t>
  </si>
  <si>
    <t>EMI_per_household.kgCO2.NL.Res.HH.Thermal.WH</t>
  </si>
  <si>
    <t>EMI_per_household.kgCO2.NL.Res.HH.Thermal.CO</t>
  </si>
  <si>
    <t>EMI_per_household.kgCO2.NL.Res.HH.Appl</t>
  </si>
  <si>
    <t>Eff.ratio.NL.Res.HH.Thermal</t>
  </si>
  <si>
    <t>Eff.ratio.NL.Res.HH.Thermal.SH</t>
  </si>
  <si>
    <t>Eff.ratio.NL.Res.HH.Thermal.SC</t>
  </si>
  <si>
    <t>Eff.ratio.NL.Res.HH.Thermal.WH</t>
  </si>
  <si>
    <t>Eff.ratio.NL.Res.HH.Thermal.CO</t>
  </si>
  <si>
    <t>FEC_per_sqm.kWh.NL.Res.HH</t>
  </si>
  <si>
    <t>FEC_per_sqm.kWh.NL.Res.HH.Thermal</t>
  </si>
  <si>
    <t>FEC_per_sqm.kWh.NL.Res.HH.Thermal.SH</t>
  </si>
  <si>
    <t>FEC_per_sqm.kWh.NL.Res.HH.Thermal.SC</t>
  </si>
  <si>
    <t>FEC_per_sqm.kWh.NL.Res.HH.Thermal.WH</t>
  </si>
  <si>
    <t>FEC_per_sqm.kWh.NL.Res.HH.Thermal.CO</t>
  </si>
  <si>
    <t>FEC_per_sqm.kWh.NL.Res.HH.Appl</t>
  </si>
  <si>
    <t>TES_per_sqm.kWh.NL.Res.HH.Thermal</t>
  </si>
  <si>
    <t>TES_per_sqm.kWh.NL.Res.HH.Thermal.SH</t>
  </si>
  <si>
    <t>TES_per_sqm.kWh.NL.Res.HH.Thermal.SC</t>
  </si>
  <si>
    <t>TES_per_sqm.kWh.NL.Res.HH.Thermal.WH</t>
  </si>
  <si>
    <t>TES_per_sqm.kWh.NL.Res.HH.Thermal.CO</t>
  </si>
  <si>
    <t>EMI_per_sqm.kgCO2.NL.Res.HH</t>
  </si>
  <si>
    <t>EMI_per_sqm.kgCO2.NL.Res.HH.Thermal</t>
  </si>
  <si>
    <t>EMI_per_sqm.kgCO2.NL.Res.HH.Thermal.SH</t>
  </si>
  <si>
    <t>EMI_per_sqm.kgCO2.NL.Res.HH.Thermal.SC</t>
  </si>
  <si>
    <t>EMI_per_sqm.kgCO2.NL.Res.HH.Thermal.WH</t>
  </si>
  <si>
    <t>EMI_per_sqm.kgCO2.NL.Res.HH.Thermal.CO</t>
  </si>
  <si>
    <t>EMI_per_sqm.kgCO2.NL.Res.HH.Appl</t>
  </si>
  <si>
    <t>FEC_per_capita.kWh.NL.Res.HH</t>
  </si>
  <si>
    <t>FEC_per_capita.kWh.NL.Res.HH.Thermal</t>
  </si>
  <si>
    <t>FEC_per_capita.kWh.NL.Res.HH.Thermal.SH</t>
  </si>
  <si>
    <t>FEC_per_capita.kWh.NL.Res.HH.Thermal.SC</t>
  </si>
  <si>
    <t>FEC_per_capita.kWh.NL.Res.HH.Thermal.WH</t>
  </si>
  <si>
    <t>FEC_per_capita.kWh.NL.Res.HH.Thermal.CO</t>
  </si>
  <si>
    <t>FEC_per_capita.kWh.NL.Res.HH.Appl</t>
  </si>
  <si>
    <t>TES_per_capita.kWh.NL.Res.HH.Thermal</t>
  </si>
  <si>
    <t>TES_per_capita.kWh.NL.Res.HH.Thermal.SH</t>
  </si>
  <si>
    <t>TES_per_capita.kWh.NL.Res.HH.Thermal.SC</t>
  </si>
  <si>
    <t>TES_per_capita.kWh.NL.Res.HH.Thermal.WH</t>
  </si>
  <si>
    <t>TES_per_capita.kWh.NL.Res.HH.Thermal.CO</t>
  </si>
  <si>
    <t>EMI_per_capita.kgCO2.NL.Res.HH</t>
  </si>
  <si>
    <t>EMI_per_capita.kgCO2.NL.Res.HH.Thermal</t>
  </si>
  <si>
    <t>EMI_per_capita.kgCO2.NL.Res.HH.Thermal.SH</t>
  </si>
  <si>
    <t>EMI_per_capita.kgCO2.NL.Res.HH.Thermal.SC</t>
  </si>
  <si>
    <t>EMI_per_capita.kgCO2.NL.Res.HH.Thermal.WH</t>
  </si>
  <si>
    <t>EMI_per_capita.kgCO2.NL.Res.HH.Thermal.CO</t>
  </si>
  <si>
    <t>EMI_per_capita.kgCO2.NL.Res.HH.Appl</t>
  </si>
  <si>
    <t>NL - Number of households</t>
  </si>
  <si>
    <t>NUM.number.NL.Res.HH.Thermal</t>
  </si>
  <si>
    <t>NUM.number.NL.Res.HH.Thermal.SH</t>
  </si>
  <si>
    <t>NUM.number.NL.Res.HH.Thermal.SH.Solids</t>
  </si>
  <si>
    <t>NUM.number.NL.Res.HH.Thermal.SH.LPG</t>
  </si>
  <si>
    <t>NUM.number.NL.Res.HH.Thermal.SH.Oil</t>
  </si>
  <si>
    <t>NUM.number.NL.Res.HH.Thermal.SH.Gas</t>
  </si>
  <si>
    <t>NUM.number.NL.Res.HH.Thermal.SH.Biomass</t>
  </si>
  <si>
    <t>NUM.number.NL.Res.HH.Thermal.SH.Geo</t>
  </si>
  <si>
    <t>NUM.number.NL.Res.HH.Thermal.SH.DistrHeat</t>
  </si>
  <si>
    <t>NUM.number.NL.Res.HH.Thermal.SH.AdvElc</t>
  </si>
  <si>
    <t>NUM.number.NL.Res.HH.Thermal.SH.ConvElc</t>
  </si>
  <si>
    <t>NUM.number.NL.Res.HH.Thermal.SC</t>
  </si>
  <si>
    <t>NUM.number.NL.Res.HH.Thermal.SC.AC</t>
  </si>
  <si>
    <t>NUM.number.NL.Res.HH.Thermal.WH</t>
  </si>
  <si>
    <t>NUM.number.NL.Res.HH.Thermal.WH.Solids</t>
  </si>
  <si>
    <t>NUM.number.NL.Res.HH.Thermal.WH.LPG</t>
  </si>
  <si>
    <t>NUM.number.NL.Res.HH.Thermal.WH.Oil</t>
  </si>
  <si>
    <t>NUM.number.NL.Res.HH.Thermal.WH.Gas</t>
  </si>
  <si>
    <t>NUM.number.NL.Res.HH.Thermal.WH.Biomass</t>
  </si>
  <si>
    <t>NUM.number.NL.Res.HH.Thermal.WH.Geo</t>
  </si>
  <si>
    <t>NUM.number.NL.Res.HH.Thermal.WH.DistrHeat</t>
  </si>
  <si>
    <t>NUM.number.NL.Res.HH.Thermal.WH.Elc</t>
  </si>
  <si>
    <t>NUM.number.NL.Res.HH.Thermal.WH.Solar</t>
  </si>
  <si>
    <t>NUM.number.NL.Res.HH.Thermal.CO</t>
  </si>
  <si>
    <t>NUM.number.NL.Res.HH.Thermal.CO.Solids</t>
  </si>
  <si>
    <t>NUM.number.NL.Res.HH.Thermal.CO.LPG</t>
  </si>
  <si>
    <t>NUM.number.NL.Res.HH.Thermal.CO.Gas</t>
  </si>
  <si>
    <t>NUM.number.NL.Res.HH.Thermal.CO.Biomass</t>
  </si>
  <si>
    <t>NUM.number.NL.Res.HH.Thermal.CO.Elc</t>
  </si>
  <si>
    <t>NL - Final energy consumption</t>
  </si>
  <si>
    <t>FEC.ktoe.NL.Res.HH.Thermal.SH.Solids.Solids</t>
  </si>
  <si>
    <t>FEC.ktoe.NL.Res.HH.Thermal.SH.LPG.LPG</t>
  </si>
  <si>
    <t>FEC.ktoe.NL.Res.HH.Thermal.SH.Oil.Oil_LiqBio</t>
  </si>
  <si>
    <t>FEC.ktoe.NL.Res.HH.Thermal.SH.Gas.NG_Biogas</t>
  </si>
  <si>
    <t>FEC.ktoe.NL.Res.HH.Thermal.SH.Biomass.Biomass_Waste</t>
  </si>
  <si>
    <t>FEC.ktoe.NL.Res.HH.Thermal.SH.Geo.Geo</t>
  </si>
  <si>
    <t>FEC.ktoe.NL.Res.HH.Thermal.SH.DistrHeat.Steam_Distr</t>
  </si>
  <si>
    <t>FEC.ktoe.NL.Res.HH.Thermal.SH.AdvElc.Elec</t>
  </si>
  <si>
    <t>FEC.ktoe.NL.Res.HH.Thermal.SH.ConvElc.Elec</t>
  </si>
  <si>
    <t>FEC.ktoe.NL.Res.HH.Thermal.SH.TotalCirculation.Elec</t>
  </si>
  <si>
    <t>FEC.ktoe.NL.Res.HH.Thermal.SC.AC.Elec</t>
  </si>
  <si>
    <t>FEC.ktoe.NL.Res.HH.Thermal.WH.Solids.Solids</t>
  </si>
  <si>
    <t>FEC.ktoe.NL.Res.HH.Thermal.WH.LPG.LPG</t>
  </si>
  <si>
    <t>FEC.ktoe.NL.Res.HH.Thermal.WH.Oil.Oil_LiqBio</t>
  </si>
  <si>
    <t>FEC.ktoe.NL.Res.HH.Thermal.WH.Gas.NG_Biogas</t>
  </si>
  <si>
    <t>FEC.ktoe.NL.Res.HH.Thermal.WH.Biomass.Biomass_Waste</t>
  </si>
  <si>
    <t>FEC.ktoe.NL.Res.HH.Thermal.WH.Geo.Geo</t>
  </si>
  <si>
    <t>FEC.ktoe.NL.Res.HH.Thermal.WH.DistrHeat.Steam_Distr</t>
  </si>
  <si>
    <t>FEC.ktoe.NL.Res.HH.Thermal.WH.Elc.Elec</t>
  </si>
  <si>
    <t>FEC.ktoe.NL.Res.HH.Thermal.WH.TotalSolar.Solar</t>
  </si>
  <si>
    <t>FEC.ktoe.NL.Res.HH.Thermal.CO.Solids.Solids</t>
  </si>
  <si>
    <t>FEC.ktoe.NL.Res.HH.Thermal.CO.LPG.LPG</t>
  </si>
  <si>
    <t>FEC.ktoe.NL.Res.HH.Thermal.CO.Gas.NG_Biogas</t>
  </si>
  <si>
    <t>FEC.ktoe.NL.Res.HH.Thermal.CO.Biomass.Biomass_Waste</t>
  </si>
  <si>
    <t>FEC.ktoe.NL.Res.HH.Thermal.CO.Elc.Elec</t>
  </si>
  <si>
    <t>NL - Thermal energy service</t>
  </si>
  <si>
    <t>TES.ktoe.NL.Res.HH.Thermal</t>
  </si>
  <si>
    <t>TES.ktoe.NL.Res.HH.Thermal.SH</t>
  </si>
  <si>
    <t>TES.ktoe.NL.Res.HH.Thermal.SH.Solids.Solids</t>
  </si>
  <si>
    <t>TES.ktoe.NL.Res.HH.Thermal.SH.LPG.LPG</t>
  </si>
  <si>
    <t>TES.ktoe.NL.Res.HH.Thermal.SH.Oil.Oil_LiqBio</t>
  </si>
  <si>
    <t>TES.ktoe.NL.Res.HH.Thermal.SH.Gas.NG_Biogas</t>
  </si>
  <si>
    <t>TES.ktoe.NL.Res.HH.Thermal.SH.Biomass.Biomass_Waste</t>
  </si>
  <si>
    <t>TES.ktoe.NL.Res.HH.Thermal.SH.Geo.Geo</t>
  </si>
  <si>
    <t>TES.ktoe.NL.Res.HH.Thermal.SH.DistrHeat.Steam_Distr</t>
  </si>
  <si>
    <t>TES.ktoe.NL.Res.HH.Thermal.SH.AdvElc.Elec</t>
  </si>
  <si>
    <t>TES.ktoe.NL.Res.HH.Thermal.SH.ConvElc.Elec</t>
  </si>
  <si>
    <t>TES.ktoe.NL.Res.HH.Thermal.SH.TotalCirculation.Elec</t>
  </si>
  <si>
    <t>TES.ktoe.NL.Res.HH.Thermal.SC</t>
  </si>
  <si>
    <t>TES.ktoe.NL.Res.HH.Thermal.SC.AC.Elec</t>
  </si>
  <si>
    <t>TES.ktoe.NL.Res.HH.Thermal.WH</t>
  </si>
  <si>
    <t>TES.ktoe.NL.Res.HH.Thermal.WH.Solids.Solids</t>
  </si>
  <si>
    <t>TES.ktoe.NL.Res.HH.Thermal.WH.LPG.LPG</t>
  </si>
  <si>
    <t>TES.ktoe.NL.Res.HH.Thermal.WH.Oil.Oil_LiqBio</t>
  </si>
  <si>
    <t>TES.ktoe.NL.Res.HH.Thermal.WH.Gas.NG_Biogas</t>
  </si>
  <si>
    <t>TES.ktoe.NL.Res.HH.Thermal.WH.Biomass.Biomass_Waste</t>
  </si>
  <si>
    <t>TES.ktoe.NL.Res.HH.Thermal.WH.Geo.Geo</t>
  </si>
  <si>
    <t>TES.ktoe.NL.Res.HH.Thermal.WH.DistrHeat.Steam_Distr</t>
  </si>
  <si>
    <t>TES.ktoe.NL.Res.HH.Thermal.WH.Elc.Elec</t>
  </si>
  <si>
    <t>TES.ktoe.NL.Res.HH.Thermal.WH.TotalSolar.Solar</t>
  </si>
  <si>
    <t>TES.ktoe.NL.Res.HH.Thermal.CO</t>
  </si>
  <si>
    <t>TES.ktoe.NL.Res.HH.Thermal.CO.Solids.Solids</t>
  </si>
  <si>
    <t>TES.ktoe.NL.Res.HH.Thermal.CO.LPG.LPG</t>
  </si>
  <si>
    <t>TES.ktoe.NL.Res.HH.Thermal.CO.Gas.NG_Biogas</t>
  </si>
  <si>
    <t>TES.ktoe.NL.Res.HH.Thermal.CO.Biomass.Biomass_Waste</t>
  </si>
  <si>
    <t>TES.ktoe.NL.Res.HH.Thermal.CO.Elc.Elec</t>
  </si>
  <si>
    <t>NL - System efficiency indicator of total stock</t>
  </si>
  <si>
    <t>Eff.ratio.NL.Res.HH.Thermal.SH.Solids.Solids</t>
  </si>
  <si>
    <t>Eff.ratio.NL.Res.HH.Thermal.SH.LPG.LPG</t>
  </si>
  <si>
    <t>Eff.ratio.NL.Res.HH.Thermal.SH.Oil.Oil_LiqBio</t>
  </si>
  <si>
    <t>Eff.ratio.NL.Res.HH.Thermal.SH.Gas.NG_Biogas</t>
  </si>
  <si>
    <t>Eff.ratio.NL.Res.HH.Thermal.SH.Biomass.Biomass_Waste</t>
  </si>
  <si>
    <t>Eff.ratio.NL.Res.HH.Thermal.SH.Geo.Geo</t>
  </si>
  <si>
    <t>Eff.ratio.NL.Res.HH.Thermal.SH.DistrHeat.Steam_Distr</t>
  </si>
  <si>
    <t>Eff.ratio.NL.Res.HH.Thermal.SH.AdvElc.Elec</t>
  </si>
  <si>
    <t>Eff.ratio.NL.Res.HH.Thermal.SH.ConvElc.Elec</t>
  </si>
  <si>
    <t>Eff.ratio.NL.Res.HH.Thermal.SH.TotalCirculation.Elec</t>
  </si>
  <si>
    <t>Eff.ratio.NL.Res.HH.Thermal.SC.AC.Elec</t>
  </si>
  <si>
    <t>Eff.ratio.NL.Res.HH.Thermal.WH.Solids.Solids</t>
  </si>
  <si>
    <t>Eff.ratio.NL.Res.HH.Thermal.WH.LPG.LPG</t>
  </si>
  <si>
    <t>Eff.ratio.NL.Res.HH.Thermal.WH.Oil.Oil_LiqBio</t>
  </si>
  <si>
    <t>Eff.ratio.NL.Res.HH.Thermal.WH.Gas.NG_Biogas</t>
  </si>
  <si>
    <t>Eff.ratio.NL.Res.HH.Thermal.WH.Biomass.Biomass_Waste</t>
  </si>
  <si>
    <t>Eff.ratio.NL.Res.HH.Thermal.WH.Geo.Geo</t>
  </si>
  <si>
    <t>Eff.ratio.NL.Res.HH.Thermal.WH.DistrHeat.Steam_Distr</t>
  </si>
  <si>
    <t>Eff.ratio.NL.Res.HH.Thermal.WH.Elc.Elec</t>
  </si>
  <si>
    <t>Eff.ratio.NL.Res.HH.Thermal.WH.TotalSolar.Solar</t>
  </si>
  <si>
    <t>Eff.ratio.NL.Res.HH.Thermal.CO.Solids.Solids</t>
  </si>
  <si>
    <t>Eff.ratio.NL.Res.HH.Thermal.CO.LPG.LPG</t>
  </si>
  <si>
    <t>Eff.ratio.NL.Res.HH.Thermal.CO.Gas.NG_Biogas</t>
  </si>
  <si>
    <t>Eff.ratio.NL.Res.HH.Thermal.CO.Biomass.Biomass_Waste</t>
  </si>
  <si>
    <t>Eff.ratio.NL.Res.HH.Thermal.CO.Elc.Elec</t>
  </si>
  <si>
    <t>NL - CO2 emissions</t>
  </si>
  <si>
    <t>EMI.ktCO2.NL.Res.HH.Thermal.SH.Solids.Solids</t>
  </si>
  <si>
    <t>EMI.ktCO2.NL.Res.HH.Thermal.SH.LPG.LPG</t>
  </si>
  <si>
    <t>EMI.ktCO2.NL.Res.HH.Thermal.SH.Oil.Oil_LiqBio</t>
  </si>
  <si>
    <t>EMI.ktCO2.NL.Res.HH.Thermal.SH.Gas.NG_Biogas</t>
  </si>
  <si>
    <t>EMI.ktCO2.NL.Res.HH.Thermal.SH.Biomass.Biomass_Waste</t>
  </si>
  <si>
    <t>EMI.ktCO2.NL.Res.HH.Thermal.SH.Geo.Geo</t>
  </si>
  <si>
    <t>EMI.ktCO2.NL.Res.HH.Thermal.SH.DistrHeat.Steam_Distr</t>
  </si>
  <si>
    <t>EMI.ktCO2.NL.Res.HH.Thermal.SH.AdvElc.Elec</t>
  </si>
  <si>
    <t>EMI.ktCO2.NL.Res.HH.Thermal.SH.ConvElc.Elec</t>
  </si>
  <si>
    <t>EMI.ktCO2.NL.Res.HH.Thermal.SH.TotalCirculation.Elec</t>
  </si>
  <si>
    <t>EMI.ktCO2.NL.Res.HH.Thermal.SC.AC.Elec</t>
  </si>
  <si>
    <t>EMI.ktCO2.NL.Res.HH.Thermal.WH.Solids.Solids</t>
  </si>
  <si>
    <t>EMI.ktCO2.NL.Res.HH.Thermal.WH.LPG.LPG</t>
  </si>
  <si>
    <t>EMI.ktCO2.NL.Res.HH.Thermal.WH.Oil.Oil_LiqBio</t>
  </si>
  <si>
    <t>EMI.ktCO2.NL.Res.HH.Thermal.WH.Gas.NG_Biogas</t>
  </si>
  <si>
    <t>EMI.ktCO2.NL.Res.HH.Thermal.WH.Biomass.Biomass_Waste</t>
  </si>
  <si>
    <t>EMI.ktCO2.NL.Res.HH.Thermal.WH.Geo.Geo</t>
  </si>
  <si>
    <t>EMI.ktCO2.NL.Res.HH.Thermal.WH.DistrHeat.Steam_Distr</t>
  </si>
  <si>
    <t>EMI.ktCO2.NL.Res.HH.Thermal.WH.Elc.Elec</t>
  </si>
  <si>
    <t>EMI.ktCO2.NL.Res.HH.Thermal.WH.TotalSolar.Solar</t>
  </si>
  <si>
    <t>EMI.ktCO2.NL.Res.HH.Thermal.CO.Solids.Solids</t>
  </si>
  <si>
    <t>EMI.ktCO2.NL.Res.HH.Thermal.CO.LPG.LPG</t>
  </si>
  <si>
    <t>EMI.ktCO2.NL.Res.HH.Thermal.CO.Gas.NG_Biogas</t>
  </si>
  <si>
    <t>EMI.ktCO2.NL.Res.HH.Thermal.CO.Biomass.Biomass_Waste</t>
  </si>
  <si>
    <t>EMI.ktCO2.NL.Res.HH.Thermal.CO.Elc.Elec</t>
  </si>
  <si>
    <t>NL - Final energy consumption per household</t>
  </si>
  <si>
    <t>FEC_per_household.kWh.NL.Res.HH.Thermal.SH.Solids.Solids</t>
  </si>
  <si>
    <t>FEC_per_household.kWh.NL.Res.HH.Thermal.SH.LPG.LPG</t>
  </si>
  <si>
    <t>FEC_per_household.kWh.NL.Res.HH.Thermal.SH.Oil.Oil_LiqBio</t>
  </si>
  <si>
    <t>FEC_per_household.kWh.NL.Res.HH.Thermal.SH.Gas.NG_Biogas</t>
  </si>
  <si>
    <t>FEC_per_household.kWh.NL.Res.HH.Thermal.SH.Biomass.Biomass_Waste</t>
  </si>
  <si>
    <t>FEC_per_household.kWh.NL.Res.HH.Thermal.SH.Geo.Geo</t>
  </si>
  <si>
    <t>FEC_per_household.kWh.NL.Res.HH.Thermal.SH.DistrHeat.Steam_Distr</t>
  </si>
  <si>
    <t>FEC_per_household.kWh.NL.Res.HH.Thermal.SH.AdvElc.Elec</t>
  </si>
  <si>
    <t>FEC_per_household.kWh.NL.Res.HH.Thermal.SH.ConvElc.Elec</t>
  </si>
  <si>
    <t>FEC_per_household.kWh.NL.Res.HH.Thermal.SH.TotalCirculation.Elec</t>
  </si>
  <si>
    <t>FEC_per_household.kWh.NL.Res.HH.Thermal.SC.AC.Elec</t>
  </si>
  <si>
    <t>FEC_per_household.kWh.NL.Res.HH.Thermal.WH.Solids.Solids</t>
  </si>
  <si>
    <t>FEC_per_household.kWh.NL.Res.HH.Thermal.WH.LPG.LPG</t>
  </si>
  <si>
    <t>FEC_per_household.kWh.NL.Res.HH.Thermal.WH.Oil.Oil_LiqBio</t>
  </si>
  <si>
    <t>FEC_per_household.kWh.NL.Res.HH.Thermal.WH.Gas.NG_Biogas</t>
  </si>
  <si>
    <t>FEC_per_household.kWh.NL.Res.HH.Thermal.WH.Biomass.Biomass_Waste</t>
  </si>
  <si>
    <t>FEC_per_household.kWh.NL.Res.HH.Thermal.WH.Geo.Geo</t>
  </si>
  <si>
    <t>FEC_per_household.kWh.NL.Res.HH.Thermal.WH.DistrHeat.Steam_Distr</t>
  </si>
  <si>
    <t>FEC_per_household.kWh.NL.Res.HH.Thermal.WH.Elc.Elec</t>
  </si>
  <si>
    <t>FEC_per_household.kWh.NL.Res.HH.Thermal.WH.TotalSolar.Solar</t>
  </si>
  <si>
    <t>FEC_per_household.kWh.NL.Res.HH.Thermal.CO.Solids.Solids</t>
  </si>
  <si>
    <t>FEC_per_household.kWh.NL.Res.HH.Thermal.CO.LPG.LPG</t>
  </si>
  <si>
    <t>FEC_per_household.kWh.NL.Res.HH.Thermal.CO.Gas.NG_Biogas</t>
  </si>
  <si>
    <t>FEC_per_household.kWh.NL.Res.HH.Thermal.CO.Biomass.Biomass_Waste</t>
  </si>
  <si>
    <t>FEC_per_household.kWh.NL.Res.HH.Thermal.CO.Elc.Elec</t>
  </si>
  <si>
    <t>NL - Thermal energy service per household</t>
  </si>
  <si>
    <t>TES_per_household.kWh.NL.Res.HH.Thermal.SH.Solids.Solids</t>
  </si>
  <si>
    <t>TES_per_household.kWh.NL.Res.HH.Thermal.SH.LPG.LPG</t>
  </si>
  <si>
    <t>TES_per_household.kWh.NL.Res.HH.Thermal.SH.Oil.Oil_LiqBio</t>
  </si>
  <si>
    <t>TES_per_household.kWh.NL.Res.HH.Thermal.SH.Gas.NG_Biogas</t>
  </si>
  <si>
    <t>TES_per_household.kWh.NL.Res.HH.Thermal.SH.Biomass.Biomass_Waste</t>
  </si>
  <si>
    <t>TES_per_household.kWh.NL.Res.HH.Thermal.SH.Geo.Geo</t>
  </si>
  <si>
    <t>TES_per_household.kWh.NL.Res.HH.Thermal.SH.DistrHeat.Steam_Distr</t>
  </si>
  <si>
    <t>TES_per_household.kWh.NL.Res.HH.Thermal.SH.AdvElc.Elec</t>
  </si>
  <si>
    <t>TES_per_household.kWh.NL.Res.HH.Thermal.SH.ConvElc.Elec</t>
  </si>
  <si>
    <t>TES_per_household.kWh.NL.Res.HH.Thermal.SH.TotalCirculation.Elec</t>
  </si>
  <si>
    <t>TES_per_household.kWh.NL.Res.HH.Thermal.SC.AC.Elec</t>
  </si>
  <si>
    <t>TES_per_household.kWh.NL.Res.HH.Thermal.WH.Solids.Solids</t>
  </si>
  <si>
    <t>TES_per_household.kWh.NL.Res.HH.Thermal.WH.LPG.LPG</t>
  </si>
  <si>
    <t>TES_per_household.kWh.NL.Res.HH.Thermal.WH.Oil.Oil_LiqBio</t>
  </si>
  <si>
    <t>TES_per_household.kWh.NL.Res.HH.Thermal.WH.Gas.NG_Biogas</t>
  </si>
  <si>
    <t>TES_per_household.kWh.NL.Res.HH.Thermal.WH.Biomass.Biomass_Waste</t>
  </si>
  <si>
    <t>TES_per_household.kWh.NL.Res.HH.Thermal.WH.Geo.Geo</t>
  </si>
  <si>
    <t>TES_per_household.kWh.NL.Res.HH.Thermal.WH.DistrHeat.Steam_Distr</t>
  </si>
  <si>
    <t>TES_per_household.kWh.NL.Res.HH.Thermal.WH.Elc.Elec</t>
  </si>
  <si>
    <t>TES_per_household.kWh.NL.Res.HH.Thermal.WH.TotalSolar.Solar</t>
  </si>
  <si>
    <t>TES_per_household.kWh.NL.Res.HH.Thermal.CO.Solids.Solids</t>
  </si>
  <si>
    <t>TES_per_household.kWh.NL.Res.HH.Thermal.CO.LPG.LPG</t>
  </si>
  <si>
    <t>TES_per_household.kWh.NL.Res.HH.Thermal.CO.Gas.NG_Biogas</t>
  </si>
  <si>
    <t>TES_per_household.kWh.NL.Res.HH.Thermal.CO.Biomass.Biomass_Waste</t>
  </si>
  <si>
    <t>TES_per_household.kWh.NL.Res.HH.Thermal.CO.Elc.Elec</t>
  </si>
  <si>
    <t>NL - CO2 emissions per household</t>
  </si>
  <si>
    <t>EMI_per_household.kgCO2.NL.Res.HH.Thermal.SH.Solids.Solids</t>
  </si>
  <si>
    <t>EMI_per_household.kgCO2.NL.Res.HH.Thermal.SH.LPG.LPG</t>
  </si>
  <si>
    <t>EMI_per_household.kgCO2.NL.Res.HH.Thermal.SH.Oil.Oil_LiqBio</t>
  </si>
  <si>
    <t>EMI_per_household.kgCO2.NL.Res.HH.Thermal.SH.Gas.NG_Biogas</t>
  </si>
  <si>
    <t>EMI_per_household.kgCO2.NL.Res.HH.Thermal.SH.Biomass.Biomass_Waste</t>
  </si>
  <si>
    <t>EMI_per_household.kgCO2.NL.Res.HH.Thermal.SH.Geo.Geo</t>
  </si>
  <si>
    <t>EMI_per_household.kgCO2.NL.Res.HH.Thermal.SH.DistrHeat.Steam_Distr</t>
  </si>
  <si>
    <t>EMI_per_household.kgCO2.NL.Res.HH.Thermal.SH.AdvElc.Elec</t>
  </si>
  <si>
    <t>EMI_per_household.kgCO2.NL.Res.HH.Thermal.SH.ConvElc.Elec</t>
  </si>
  <si>
    <t>EMI_per_household.kgCO2.NL.Res.HH.Thermal.SH.TotalCirculation.Elec</t>
  </si>
  <si>
    <t>EMI_per_household.kgCO2.NL.Res.HH.Thermal.SC.AC.Elec</t>
  </si>
  <si>
    <t>EMI_per_household.kgCO2.NL.Res.HH.Thermal.WH.Solids.Solids</t>
  </si>
  <si>
    <t>EMI_per_household.kgCO2.NL.Res.HH.Thermal.WH.LPG.LPG</t>
  </si>
  <si>
    <t>EMI_per_household.kgCO2.NL.Res.HH.Thermal.WH.Oil.Oil_LiqBio</t>
  </si>
  <si>
    <t>EMI_per_household.kgCO2.NL.Res.HH.Thermal.WH.Gas.NG_Biogas</t>
  </si>
  <si>
    <t>EMI_per_household.kgCO2.NL.Res.HH.Thermal.WH.Biomass.Biomass_Waste</t>
  </si>
  <si>
    <t>EMI_per_household.kgCO2.NL.Res.HH.Thermal.WH.Geo.Geo</t>
  </si>
  <si>
    <t>EMI_per_household.kgCO2.NL.Res.HH.Thermal.WH.DistrHeat.Steam_Distr</t>
  </si>
  <si>
    <t>EMI_per_household.kgCO2.NL.Res.HH.Thermal.WH.Elc.Elec</t>
  </si>
  <si>
    <t>EMI_per_household.kgCO2.NL.Res.HH.Thermal.WH.TotalSolar.Solar</t>
  </si>
  <si>
    <t>EMI_per_household.kgCO2.NL.Res.HH.Thermal.CO.Solids.Solids</t>
  </si>
  <si>
    <t>EMI_per_household.kgCO2.NL.Res.HH.Thermal.CO.LPG.LPG</t>
  </si>
  <si>
    <t>EMI_per_household.kgCO2.NL.Res.HH.Thermal.CO.Gas.NG_Biogas</t>
  </si>
  <si>
    <t>EMI_per_household.kgCO2.NL.Res.HH.Thermal.CO.Biomass.Biomass_Waste</t>
  </si>
  <si>
    <t>EMI_per_household.kgCO2.NL.Res.HH.Thermal.CO.Elc.Elec</t>
  </si>
  <si>
    <t>NL - Final energy consumption per surface area</t>
  </si>
  <si>
    <t>FEC_per_sqm.kWh.NL.Res.HH.Thermal.SH.Solids.Solids</t>
  </si>
  <si>
    <t>FEC_per_sqm.kWh.NL.Res.HH.Thermal.SH.LPG.LPG</t>
  </si>
  <si>
    <t>FEC_per_sqm.kWh.NL.Res.HH.Thermal.SH.Oil.Oil_LiqBio</t>
  </si>
  <si>
    <t>FEC_per_sqm.kWh.NL.Res.HH.Thermal.SH.Gas.NG_Biogas</t>
  </si>
  <si>
    <t>FEC_per_sqm.kWh.NL.Res.HH.Thermal.SH.Biomass.Biomass_Waste</t>
  </si>
  <si>
    <t>FEC_per_sqm.kWh.NL.Res.HH.Thermal.SH.Geo.Geo</t>
  </si>
  <si>
    <t>FEC_per_sqm.kWh.NL.Res.HH.Thermal.SH.DistrHeat.Steam_Distr</t>
  </si>
  <si>
    <t>FEC_per_sqm.kWh.NL.Res.HH.Thermal.SH.AdvElc.Elec</t>
  </si>
  <si>
    <t>FEC_per_sqm.kWh.NL.Res.HH.Thermal.SH.ConvElc.Elec</t>
  </si>
  <si>
    <t>FEC_per_sqm.kWh.NL.Res.HH.Thermal.SH.TotalCirculation.Elec</t>
  </si>
  <si>
    <t>FEC_per_sqm.kWh.NL.Res.HH.Thermal.SC.AC.Elec</t>
  </si>
  <si>
    <t>FEC_per_sqm.kWh.NL.Res.HH.Thermal.WH.Solids.Solids</t>
  </si>
  <si>
    <t>FEC_per_sqm.kWh.NL.Res.HH.Thermal.WH.LPG.LPG</t>
  </si>
  <si>
    <t>FEC_per_sqm.kWh.NL.Res.HH.Thermal.WH.Oil.Oil_LiqBio</t>
  </si>
  <si>
    <t>FEC_per_sqm.kWh.NL.Res.HH.Thermal.WH.Gas.NG_Biogas</t>
  </si>
  <si>
    <t>FEC_per_sqm.kWh.NL.Res.HH.Thermal.WH.Biomass.Biomass_Waste</t>
  </si>
  <si>
    <t>FEC_per_sqm.kWh.NL.Res.HH.Thermal.WH.Geo.Geo</t>
  </si>
  <si>
    <t>FEC_per_sqm.kWh.NL.Res.HH.Thermal.WH.DistrHeat.Steam_Distr</t>
  </si>
  <si>
    <t>FEC_per_sqm.kWh.NL.Res.HH.Thermal.WH.Elc.Elec</t>
  </si>
  <si>
    <t>FEC_per_sqm.kWh.NL.Res.HH.Thermal.WH.TotalSolar.Solar</t>
  </si>
  <si>
    <t>FEC_per_sqm.kWh.NL.Res.HH.Thermal.CO.Solids.Solids</t>
  </si>
  <si>
    <t>FEC_per_sqm.kWh.NL.Res.HH.Thermal.CO.LPG.LPG</t>
  </si>
  <si>
    <t>FEC_per_sqm.kWh.NL.Res.HH.Thermal.CO.Gas.NG_Biogas</t>
  </si>
  <si>
    <t>FEC_per_sqm.kWh.NL.Res.HH.Thermal.CO.Biomass.Biomass_Waste</t>
  </si>
  <si>
    <t>FEC_per_sqm.kWh.NL.Res.HH.Thermal.CO.Elc.Elec</t>
  </si>
  <si>
    <t>NL - Thermal energy service per surface area</t>
  </si>
  <si>
    <t>TES_per_sqm.kWh.NL.Res.HH.Thermal.SH.Solids.Solids</t>
  </si>
  <si>
    <t>TES_per_sqm.kWh.NL.Res.HH.Thermal.SH.LPG.LPG</t>
  </si>
  <si>
    <t>TES_per_sqm.kWh.NL.Res.HH.Thermal.SH.Oil.Oil_LiqBio</t>
  </si>
  <si>
    <t>TES_per_sqm.kWh.NL.Res.HH.Thermal.SH.Gas.NG_Biogas</t>
  </si>
  <si>
    <t>TES_per_sqm.kWh.NL.Res.HH.Thermal.SH.Biomass.Biomass_Waste</t>
  </si>
  <si>
    <t>TES_per_sqm.kWh.NL.Res.HH.Thermal.SH.Geo.Geo</t>
  </si>
  <si>
    <t>TES_per_sqm.kWh.NL.Res.HH.Thermal.SH.DistrHeat.Steam_Distr</t>
  </si>
  <si>
    <t>TES_per_sqm.kWh.NL.Res.HH.Thermal.SH.AdvElc.Elec</t>
  </si>
  <si>
    <t>TES_per_sqm.kWh.NL.Res.HH.Thermal.SH.ConvElc.Elec</t>
  </si>
  <si>
    <t>TES_per_sqm.kWh.NL.Res.HH.Thermal.SH.TotalCirculation.Elec</t>
  </si>
  <si>
    <t>TES_per_sqm.kWh.NL.Res.HH.Thermal.SC.AC.Elec</t>
  </si>
  <si>
    <t>TES_per_sqm.kWh.NL.Res.HH.Thermal.WH.Solids.Solids</t>
  </si>
  <si>
    <t>TES_per_sqm.kWh.NL.Res.HH.Thermal.WH.LPG.LPG</t>
  </si>
  <si>
    <t>TES_per_sqm.kWh.NL.Res.HH.Thermal.WH.Oil.Oil_LiqBio</t>
  </si>
  <si>
    <t>TES_per_sqm.kWh.NL.Res.HH.Thermal.WH.Gas.NG_Biogas</t>
  </si>
  <si>
    <t>TES_per_sqm.kWh.NL.Res.HH.Thermal.WH.Biomass.Biomass_Waste</t>
  </si>
  <si>
    <t>TES_per_sqm.kWh.NL.Res.HH.Thermal.WH.Geo.Geo</t>
  </si>
  <si>
    <t>TES_per_sqm.kWh.NL.Res.HH.Thermal.WH.DistrHeat.Steam_Distr</t>
  </si>
  <si>
    <t>TES_per_sqm.kWh.NL.Res.HH.Thermal.WH.Elc.Elec</t>
  </si>
  <si>
    <t>TES_per_sqm.kWh.NL.Res.HH.Thermal.WH.TotalSolar.Solar</t>
  </si>
  <si>
    <t>TES_per_sqm.kWh.NL.Res.HH.Thermal.CO.Solids.Solids</t>
  </si>
  <si>
    <t>TES_per_sqm.kWh.NL.Res.HH.Thermal.CO.LPG.LPG</t>
  </si>
  <si>
    <t>TES_per_sqm.kWh.NL.Res.HH.Thermal.CO.Gas.NG_Biogas</t>
  </si>
  <si>
    <t>TES_per_sqm.kWh.NL.Res.HH.Thermal.CO.Biomass.Biomass_Waste</t>
  </si>
  <si>
    <t>TES_per_sqm.kWh.NL.Res.HH.Thermal.CO.Elc.Elec</t>
  </si>
  <si>
    <t>NL - CO2 emissions per surface area</t>
  </si>
  <si>
    <t>EMI_per_sqm.kgCO2.NL.Res.HH.Thermal.SH.Solids.Solids</t>
  </si>
  <si>
    <t>EMI_per_sqm.kgCO2.NL.Res.HH.Thermal.SH.LPG.LPG</t>
  </si>
  <si>
    <t>EMI_per_sqm.kgCO2.NL.Res.HH.Thermal.SH.Oil.Oil_LiqBio</t>
  </si>
  <si>
    <t>EMI_per_sqm.kgCO2.NL.Res.HH.Thermal.SH.Gas.NG_Biogas</t>
  </si>
  <si>
    <t>EMI_per_sqm.kgCO2.NL.Res.HH.Thermal.SH.Biomass.Biomass_Waste</t>
  </si>
  <si>
    <t>EMI_per_sqm.kgCO2.NL.Res.HH.Thermal.SH.Geo.Geo</t>
  </si>
  <si>
    <t>EMI_per_sqm.kgCO2.NL.Res.HH.Thermal.SH.DistrHeat.Steam_Distr</t>
  </si>
  <si>
    <t>EMI_per_sqm.kgCO2.NL.Res.HH.Thermal.SH.AdvElc.Elec</t>
  </si>
  <si>
    <t>EMI_per_sqm.kgCO2.NL.Res.HH.Thermal.SH.ConvElc.Elec</t>
  </si>
  <si>
    <t>EMI_per_sqm.kgCO2.NL.Res.HH.Thermal.SH.TotalCirculation.Elec</t>
  </si>
  <si>
    <t>EMI_per_sqm.kgCO2.NL.Res.HH.Thermal.SC.AC.Elec</t>
  </si>
  <si>
    <t>EMI_per_sqm.kgCO2.NL.Res.HH.Thermal.WH.Solids.Solids</t>
  </si>
  <si>
    <t>EMI_per_sqm.kgCO2.NL.Res.HH.Thermal.WH.LPG.LPG</t>
  </si>
  <si>
    <t>EMI_per_sqm.kgCO2.NL.Res.HH.Thermal.WH.Oil.Oil_LiqBio</t>
  </si>
  <si>
    <t>EMI_per_sqm.kgCO2.NL.Res.HH.Thermal.WH.Gas.NG_Biogas</t>
  </si>
  <si>
    <t>EMI_per_sqm.kgCO2.NL.Res.HH.Thermal.WH.Biomass.Biomass_Waste</t>
  </si>
  <si>
    <t>EMI_per_sqm.kgCO2.NL.Res.HH.Thermal.WH.Geo.Geo</t>
  </si>
  <si>
    <t>EMI_per_sqm.kgCO2.NL.Res.HH.Thermal.WH.DistrHeat.Steam_Distr</t>
  </si>
  <si>
    <t>EMI_per_sqm.kgCO2.NL.Res.HH.Thermal.WH.Elc.Elec</t>
  </si>
  <si>
    <t>EMI_per_sqm.kgCO2.NL.Res.HH.Thermal.WH.TotalSolar.Solar</t>
  </si>
  <si>
    <t>EMI_per_sqm.kgCO2.NL.Res.HH.Thermal.CO.Solids.Solids</t>
  </si>
  <si>
    <t>EMI_per_sqm.kgCO2.NL.Res.HH.Thermal.CO.LPG.LPG</t>
  </si>
  <si>
    <t>EMI_per_sqm.kgCO2.NL.Res.HH.Thermal.CO.Gas.NG_Biogas</t>
  </si>
  <si>
    <t>EMI_per_sqm.kgCO2.NL.Res.HH.Thermal.CO.Biomass.Biomass_Waste</t>
  </si>
  <si>
    <t>EMI_per_sqm.kgCO2.NL.Res.HH.Thermal.CO.Elc.Elec</t>
  </si>
  <si>
    <t>NL - Number of new and renovated households</t>
  </si>
  <si>
    <t>NUM.number.NL.Res.HHnew.Thermal</t>
  </si>
  <si>
    <t>NUM.number.NL.Res.HHnew.Thermal.SH</t>
  </si>
  <si>
    <t>NUM.number.NL.Res.HHnew.Thermal.SH.Solids</t>
  </si>
  <si>
    <t>NUM.number.NL.Res.HHnew.Thermal.SH.LPG</t>
  </si>
  <si>
    <t>NUM.number.NL.Res.HHnew.Thermal.SH.Oil</t>
  </si>
  <si>
    <t>NUM.number.NL.Res.HHnew.Thermal.SH.Gas</t>
  </si>
  <si>
    <t>NUM.number.NL.Res.HHnew.Thermal.SH.Biomass</t>
  </si>
  <si>
    <t>NUM.number.NL.Res.HHnew.Thermal.SH.Geo</t>
  </si>
  <si>
    <t>NUM.number.NL.Res.HHnew.Thermal.SH.DistrHeat</t>
  </si>
  <si>
    <t>NUM.number.NL.Res.HHnew.Thermal.SH.AdvElc</t>
  </si>
  <si>
    <t>NUM.number.NL.Res.HHnew.Thermal.SH.ConvElc</t>
  </si>
  <si>
    <t>NUM.number.NL.Res.HHnew.Thermal.SC</t>
  </si>
  <si>
    <t>NUM.number.NL.Res.HHnew.Thermal.SC.AC</t>
  </si>
  <si>
    <t>NUM.number.NL.Res.HHnew.Thermal.WH</t>
  </si>
  <si>
    <t>NUM.number.NL.Res.HHnew.Thermal.WH.Solids</t>
  </si>
  <si>
    <t>NUM.number.NL.Res.HHnew.Thermal.WH.LPG</t>
  </si>
  <si>
    <t>NUM.number.NL.Res.HHnew.Thermal.WH.Oil</t>
  </si>
  <si>
    <t>NUM.number.NL.Res.HHnew.Thermal.WH.Gas</t>
  </si>
  <si>
    <t>NUM.number.NL.Res.HHnew.Thermal.WH.Biomass</t>
  </si>
  <si>
    <t>NUM.number.NL.Res.HHnew.Thermal.WH.Geo</t>
  </si>
  <si>
    <t>NUM.number.NL.Res.HHnew.Thermal.WH.DistrHeat</t>
  </si>
  <si>
    <t>NUM.number.NL.Res.HHnew.Thermal.WH.Elc</t>
  </si>
  <si>
    <t>NUM.number.NL.Res.HHnew.Thermal.WH.Solar</t>
  </si>
  <si>
    <t>NUM.number.NL.Res.HHnew.Thermal.CO</t>
  </si>
  <si>
    <t>NUM.number.NL.Res.HHnew.Thermal.CO.Solids</t>
  </si>
  <si>
    <t>NUM.number.NL.Res.HHnew.Thermal.CO.LPG</t>
  </si>
  <si>
    <t>NUM.number.NL.Res.HHnew.Thermal.CO.Gas</t>
  </si>
  <si>
    <t>NUM.number.NL.Res.HHnew.Thermal.CO.Biomass</t>
  </si>
  <si>
    <t>NUM.number.NL.Res.HHnew.Thermal.CO.Elc</t>
  </si>
  <si>
    <t>NL - Final energy consumption in new and renovated households</t>
  </si>
  <si>
    <t>FEC.ktoe.NL.Res.HHnew.Thermal</t>
  </si>
  <si>
    <t>FEC.ktoe.NL.Res.HHnew.Thermal.SH</t>
  </si>
  <si>
    <t>FEC.ktoe.NL.Res.HHnew.Thermal.SH.Solids.Solids</t>
  </si>
  <si>
    <t>FEC.ktoe.NL.Res.HHnew.Thermal.SH.LPG.LPG</t>
  </si>
  <si>
    <t>FEC.ktoe.NL.Res.HHnew.Thermal.SH.Oil.Oil_LiqBio</t>
  </si>
  <si>
    <t>FEC.ktoe.NL.Res.HHnew.Thermal.SH.Gas.NG_Biogas</t>
  </si>
  <si>
    <t>FEC.ktoe.NL.Res.HHnew.Thermal.SH.Biomass.Biomass_Waste</t>
  </si>
  <si>
    <t>FEC.ktoe.NL.Res.HHnew.Thermal.SH.Geo.Geo</t>
  </si>
  <si>
    <t>FEC.ktoe.NL.Res.HHnew.Thermal.SH.DistrHeat.Steam_Distr</t>
  </si>
  <si>
    <t>FEC.ktoe.NL.Res.HHnew.Thermal.SH.AdvElc.Elec</t>
  </si>
  <si>
    <t>FEC.ktoe.NL.Res.HHnew.Thermal.SH.ConvElc.Elec</t>
  </si>
  <si>
    <t>FEC.ktoe.NL.Res.HHnew.Thermal.SH.TotalCirculation.Elec</t>
  </si>
  <si>
    <t>FEC.ktoe.NL.Res.HHnew.Thermal.SC</t>
  </si>
  <si>
    <t>FEC.ktoe.NL.Res.HHnew.Thermal.SC.AC.Elec</t>
  </si>
  <si>
    <t>FEC.ktoe.NL.Res.HHnew.Thermal.WH</t>
  </si>
  <si>
    <t>FEC.ktoe.NL.Res.HHnew.Thermal.WH.Solids.Solids</t>
  </si>
  <si>
    <t>FEC.ktoe.NL.Res.HHnew.Thermal.WH.LPG.LPG</t>
  </si>
  <si>
    <t>FEC.ktoe.NL.Res.HHnew.Thermal.WH.Oil.Oil_LiqBio</t>
  </si>
  <si>
    <t>FEC.ktoe.NL.Res.HHnew.Thermal.WH.Gas.NG_Biogas</t>
  </si>
  <si>
    <t>FEC.ktoe.NL.Res.HHnew.Thermal.WH.Biomass.Biomass_Waste</t>
  </si>
  <si>
    <t>FEC.ktoe.NL.Res.HHnew.Thermal.WH.Geo.Geo</t>
  </si>
  <si>
    <t>FEC.ktoe.NL.Res.HHnew.Thermal.WH.DistrHeat.Steam_Distr</t>
  </si>
  <si>
    <t>FEC.ktoe.NL.Res.HHnew.Thermal.WH.Elc.Elec</t>
  </si>
  <si>
    <t>FEC.ktoe.NL.Res.HHnew.Thermal.WH.TotalSolar.Solar</t>
  </si>
  <si>
    <t>FEC.ktoe.NL.Res.HHnew.Thermal.CO</t>
  </si>
  <si>
    <t>FEC.ktoe.NL.Res.HHnew.Thermal.CO.Solids.Solids</t>
  </si>
  <si>
    <t>FEC.ktoe.NL.Res.HHnew.Thermal.CO.LPG.LPG</t>
  </si>
  <si>
    <t>FEC.ktoe.NL.Res.HHnew.Thermal.CO.Gas.NG_Biogas</t>
  </si>
  <si>
    <t>FEC.ktoe.NL.Res.HHnew.Thermal.CO.Biomass.Biomass_Waste</t>
  </si>
  <si>
    <t>FEC.ktoe.NL.Res.HHnew.Thermal.CO.Elc.Elec</t>
  </si>
  <si>
    <t>NL - Thermal energy service in new and renovated households</t>
  </si>
  <si>
    <t>TES.ktoe.NL.Res.HHnew.Thermal</t>
  </si>
  <si>
    <t>TES.ktoe.NL.Res.HHnew.Thermal.SH</t>
  </si>
  <si>
    <t>TES.ktoe.NL.Res.HHnew.Thermal.SH.Solids.Solids</t>
  </si>
  <si>
    <t>TES.ktoe.NL.Res.HHnew.Thermal.SH.LPG.LPG</t>
  </si>
  <si>
    <t>TES.ktoe.NL.Res.HHnew.Thermal.SH.Oil.Oil_LiqBio</t>
  </si>
  <si>
    <t>TES.ktoe.NL.Res.HHnew.Thermal.SH.Gas.NG_Biogas</t>
  </si>
  <si>
    <t>TES.ktoe.NL.Res.HHnew.Thermal.SH.Biomass.Biomass_Waste</t>
  </si>
  <si>
    <t>TES.ktoe.NL.Res.HHnew.Thermal.SH.Geo.Geo</t>
  </si>
  <si>
    <t>TES.ktoe.NL.Res.HHnew.Thermal.SH.DistrHeat.Steam_Distr</t>
  </si>
  <si>
    <t>TES.ktoe.NL.Res.HHnew.Thermal.SH.AdvElc.Elec</t>
  </si>
  <si>
    <t>TES.ktoe.NL.Res.HHnew.Thermal.SH.ConvElc.Elec</t>
  </si>
  <si>
    <t>TES.ktoe.NL.Res.HHnew.Thermal.SH.TotalCirculation.Elec</t>
  </si>
  <si>
    <t>TES.ktoe.NL.Res.HHnew.Thermal.SC</t>
  </si>
  <si>
    <t>TES.ktoe.NL.Res.HHnew.Thermal.SC.AC.Elec</t>
  </si>
  <si>
    <t>TES.ktoe.NL.Res.HHnew.Thermal.WH</t>
  </si>
  <si>
    <t>TES.ktoe.NL.Res.HHnew.Thermal.WH.Solids.Solids</t>
  </si>
  <si>
    <t>TES.ktoe.NL.Res.HHnew.Thermal.WH.LPG.LPG</t>
  </si>
  <si>
    <t>TES.ktoe.NL.Res.HHnew.Thermal.WH.Oil.Oil_LiqBio</t>
  </si>
  <si>
    <t>TES.ktoe.NL.Res.HHnew.Thermal.WH.Gas.NG_Biogas</t>
  </si>
  <si>
    <t>TES.ktoe.NL.Res.HHnew.Thermal.WH.Biomass.Biomass_Waste</t>
  </si>
  <si>
    <t>TES.ktoe.NL.Res.HHnew.Thermal.WH.Geo.Geo</t>
  </si>
  <si>
    <t>TES.ktoe.NL.Res.HHnew.Thermal.WH.DistrHeat.Steam_Distr</t>
  </si>
  <si>
    <t>TES.ktoe.NL.Res.HHnew.Thermal.WH.Elc.Elec</t>
  </si>
  <si>
    <t>TES.ktoe.NL.Res.HHnew.Thermal.WH.TotalSolar.Solar</t>
  </si>
  <si>
    <t>TES.ktoe.NL.Res.HHnew.Thermal.CO</t>
  </si>
  <si>
    <t>TES.ktoe.NL.Res.HHnew.Thermal.CO.Solids.Solids</t>
  </si>
  <si>
    <t>TES.ktoe.NL.Res.HHnew.Thermal.CO.LPG.LPG</t>
  </si>
  <si>
    <t>TES.ktoe.NL.Res.HHnew.Thermal.CO.Gas.NG_Biogas</t>
  </si>
  <si>
    <t>TES.ktoe.NL.Res.HHnew.Thermal.CO.Biomass.Biomass_Waste</t>
  </si>
  <si>
    <t>TES.ktoe.NL.Res.HHnew.Thermal.CO.Elc.Elec</t>
  </si>
  <si>
    <t>NL - System efficiency indicator of new and renovated households</t>
  </si>
  <si>
    <t>Eff.ratio.NL.Res.HHnew.Thermal</t>
  </si>
  <si>
    <t>Eff.ratio.NL.Res.HHnew.Thermal.SH</t>
  </si>
  <si>
    <t>Eff.ratio.NL.Res.HHnew.Thermal.SH.Solids.Solids</t>
  </si>
  <si>
    <t>Eff.ratio.NL.Res.HHnew.Thermal.SH.LPG.LPG</t>
  </si>
  <si>
    <t>Eff.ratio.NL.Res.HHnew.Thermal.SH.Oil.Oil_LiqBio</t>
  </si>
  <si>
    <t>Eff.ratio.NL.Res.HHnew.Thermal.SH.Gas.NG_Biogas</t>
  </si>
  <si>
    <t>Eff.ratio.NL.Res.HHnew.Thermal.SH.Biomass.Biomass_Waste</t>
  </si>
  <si>
    <t>Eff.ratio.NL.Res.HHnew.Thermal.SH.Geo.Geo</t>
  </si>
  <si>
    <t>Eff.ratio.NL.Res.HHnew.Thermal.SH.DistrHeat.Steam_Distr</t>
  </si>
  <si>
    <t>Eff.ratio.NL.Res.HHnew.Thermal.SH.AdvElc.Elec</t>
  </si>
  <si>
    <t>Eff.ratio.NL.Res.HHnew.Thermal.SH.ConvElc.Elec</t>
  </si>
  <si>
    <t>Eff.ratio.NL.Res.HHnew.Thermal.SH.TotalCirculation.Elec</t>
  </si>
  <si>
    <t>Eff.ratio.NL.Res.HHnew.Thermal.SC</t>
  </si>
  <si>
    <t>Eff.ratio.NL.Res.HHnew.Thermal.SC.AC.Elec</t>
  </si>
  <si>
    <t>Eff.ratio.NL.Res.HHnew.Thermal.WH</t>
  </si>
  <si>
    <t>Eff.ratio.NL.Res.HHnew.Thermal.WH.Solids.Solids</t>
  </si>
  <si>
    <t>Eff.ratio.NL.Res.HHnew.Thermal.WH.LPG.LPG</t>
  </si>
  <si>
    <t>Eff.ratio.NL.Res.HHnew.Thermal.WH.Oil.Oil_LiqBio</t>
  </si>
  <si>
    <t>Eff.ratio.NL.Res.HHnew.Thermal.WH.Gas.NG_Biogas</t>
  </si>
  <si>
    <t>Eff.ratio.NL.Res.HHnew.Thermal.WH.Biomass.Biomass_Waste</t>
  </si>
  <si>
    <t>Eff.ratio.NL.Res.HHnew.Thermal.WH.Geo.Geo</t>
  </si>
  <si>
    <t>Eff.ratio.NL.Res.HHnew.Thermal.WH.DistrHeat.Steam_Distr</t>
  </si>
  <si>
    <t>Eff.ratio.NL.Res.HHnew.Thermal.WH.Elc.Elec</t>
  </si>
  <si>
    <t>Eff.ratio.NL.Res.HHnew.Thermal.WH.TotalSolar.Solar</t>
  </si>
  <si>
    <t>Eff.ratio.NL.Res.HHnew.Thermal.CO</t>
  </si>
  <si>
    <t>Eff.ratio.NL.Res.HHnew.Thermal.CO.Solids.Solids</t>
  </si>
  <si>
    <t>Eff.ratio.NL.Res.HHnew.Thermal.CO.LPG.LPG</t>
  </si>
  <si>
    <t>Eff.ratio.NL.Res.HHnew.Thermal.CO.Gas.NG_Biogas</t>
  </si>
  <si>
    <t>Eff.ratio.NL.Res.HHnew.Thermal.CO.Biomass.Biomass_Waste</t>
  </si>
  <si>
    <t>Eff.ratio.NL.Res.HHnew.Thermal.CO.Elc.Elec</t>
  </si>
  <si>
    <t>NL - CO2 emissions in new and renovated households</t>
  </si>
  <si>
    <t>EMI.ktCO2.NL.Res.HHnew.Thermal</t>
  </si>
  <si>
    <t>EMI.ktCO2.NL.Res.HHnew.Thermal.SH</t>
  </si>
  <si>
    <t>EMI.ktCO2.NL.Res.HHnew.Thermal.SH.Solids.Solids</t>
  </si>
  <si>
    <t>EMI.ktCO2.NL.Res.HHnew.Thermal.SH.LPG.LPG</t>
  </si>
  <si>
    <t>EMI.ktCO2.NL.Res.HHnew.Thermal.SH.Oil.Oil_LiqBio</t>
  </si>
  <si>
    <t>EMI.ktCO2.NL.Res.HHnew.Thermal.SH.Gas.NG_Biogas</t>
  </si>
  <si>
    <t>EMI.ktCO2.NL.Res.HHnew.Thermal.SH.Biomass.Biomass_Waste</t>
  </si>
  <si>
    <t>EMI.ktCO2.NL.Res.HHnew.Thermal.SH.Geo.Geo</t>
  </si>
  <si>
    <t>EMI.ktCO2.NL.Res.HHnew.Thermal.SH.DistrHeat.Steam_Distr</t>
  </si>
  <si>
    <t>EMI.ktCO2.NL.Res.HHnew.Thermal.SH.AdvElc.Elec</t>
  </si>
  <si>
    <t>EMI.ktCO2.NL.Res.HHnew.Thermal.SH.ConvElc.Elec</t>
  </si>
  <si>
    <t>EMI.ktCO2.NL.Res.HHnew.Thermal.SH.TotalCirculation.Elec</t>
  </si>
  <si>
    <t>EMI.ktCO2.NL.Res.HHnew.Thermal.SC</t>
  </si>
  <si>
    <t>EMI.ktCO2.NL.Res.HHnew.Thermal.SC.AC.Elec</t>
  </si>
  <si>
    <t>EMI.ktCO2.NL.Res.HHnew.Thermal.WH</t>
  </si>
  <si>
    <t>EMI.ktCO2.NL.Res.HHnew.Thermal.WH.Solids.Solids</t>
  </si>
  <si>
    <t>EMI.ktCO2.NL.Res.HHnew.Thermal.WH.LPG.LPG</t>
  </si>
  <si>
    <t>EMI.ktCO2.NL.Res.HHnew.Thermal.WH.Oil.Oil_LiqBio</t>
  </si>
  <si>
    <t>EMI.ktCO2.NL.Res.HHnew.Thermal.WH.Gas.NG_Biogas</t>
  </si>
  <si>
    <t>EMI.ktCO2.NL.Res.HHnew.Thermal.WH.Biomass.Biomass_Waste</t>
  </si>
  <si>
    <t>EMI.ktCO2.NL.Res.HHnew.Thermal.WH.Geo.Geo</t>
  </si>
  <si>
    <t>EMI.ktCO2.NL.Res.HHnew.Thermal.WH.DistrHeat.Steam_Distr</t>
  </si>
  <si>
    <t>EMI.ktCO2.NL.Res.HHnew.Thermal.WH.Elc.Elec</t>
  </si>
  <si>
    <t>EMI.ktCO2.NL.Res.HHnew.Thermal.WH.TotalSolar.Solar</t>
  </si>
  <si>
    <t>EMI.ktCO2.NL.Res.HHnew.Thermal.CO</t>
  </si>
  <si>
    <t>EMI.ktCO2.NL.Res.HHnew.Thermal.CO.Solids.Solids</t>
  </si>
  <si>
    <t>EMI.ktCO2.NL.Res.HHnew.Thermal.CO.LPG.LPG</t>
  </si>
  <si>
    <t>EMI.ktCO2.NL.Res.HHnew.Thermal.CO.Gas.NG_Biogas</t>
  </si>
  <si>
    <t>EMI.ktCO2.NL.Res.HHnew.Thermal.CO.Biomass.Biomass_Waste</t>
  </si>
  <si>
    <t>EMI.ktCO2.NL.Res.HHnew.Thermal.CO.Elc.Elec</t>
  </si>
  <si>
    <t>NL - Final energy consumption of new and renovated households (per household)</t>
  </si>
  <si>
    <t>FEC_per_household.kWh.NL.Res.HHnew.Thermal</t>
  </si>
  <si>
    <t>FEC_per_household.kWh.NL.Res.HHnew.Thermal.SH</t>
  </si>
  <si>
    <t>FEC_per_household.kWh.NL.Res.HHnew.Thermal.SH.Solids.Solids</t>
  </si>
  <si>
    <t>FEC_per_household.kWh.NL.Res.HHnew.Thermal.SH.LPG.LPG</t>
  </si>
  <si>
    <t>FEC_per_household.kWh.NL.Res.HHnew.Thermal.SH.Oil.Oil_LiqBio</t>
  </si>
  <si>
    <t>FEC_per_household.kWh.NL.Res.HHnew.Thermal.SH.Gas.NG_Biogas</t>
  </si>
  <si>
    <t>FEC_per_household.kWh.NL.Res.HHnew.Thermal.SH.Biomass.Biomass_Waste</t>
  </si>
  <si>
    <t>FEC_per_household.kWh.NL.Res.HHnew.Thermal.SH.Geo.Geo</t>
  </si>
  <si>
    <t>FEC_per_household.kWh.NL.Res.HHnew.Thermal.SH.DistrHeat.Steam_Distr</t>
  </si>
  <si>
    <t>FEC_per_household.kWh.NL.Res.HHnew.Thermal.SH.AdvElc.Elec</t>
  </si>
  <si>
    <t>FEC_per_household.kWh.NL.Res.HHnew.Thermal.SH.ConvElc.Elec</t>
  </si>
  <si>
    <t>FEC_per_household.kWh.NL.Res.HHnew.Thermal.SH.TotalCirculation.Elec</t>
  </si>
  <si>
    <t>FEC_per_household.kWh.NL.Res.HHnew.Thermal.SC</t>
  </si>
  <si>
    <t>FEC_per_household.kWh.NL.Res.HHnew.Thermal.SC.AC.Elec</t>
  </si>
  <si>
    <t>FEC_per_household.kWh.NL.Res.HHnew.Thermal.WH</t>
  </si>
  <si>
    <t>FEC_per_household.kWh.NL.Res.HHnew.Thermal.WH.Solids.Solids</t>
  </si>
  <si>
    <t>FEC_per_household.kWh.NL.Res.HHnew.Thermal.WH.LPG.LPG</t>
  </si>
  <si>
    <t>FEC_per_household.kWh.NL.Res.HHnew.Thermal.WH.Oil.Oil_LiqBio</t>
  </si>
  <si>
    <t>FEC_per_household.kWh.NL.Res.HHnew.Thermal.WH.Gas.NG_Biogas</t>
  </si>
  <si>
    <t>FEC_per_household.kWh.NL.Res.HHnew.Thermal.WH.Biomass.Biomass_Waste</t>
  </si>
  <si>
    <t>FEC_per_household.kWh.NL.Res.HHnew.Thermal.WH.Geo.Geo</t>
  </si>
  <si>
    <t>FEC_per_household.kWh.NL.Res.HHnew.Thermal.WH.DistrHeat.Steam_Distr</t>
  </si>
  <si>
    <t>FEC_per_household.kWh.NL.Res.HHnew.Thermal.WH.Elc.Elec</t>
  </si>
  <si>
    <t>FEC_per_household.kWh.NL.Res.HHnew.Thermal.WH.TotalSolar.Solar</t>
  </si>
  <si>
    <t>FEC_per_household.kWh.NL.Res.HHnew.Thermal.CO</t>
  </si>
  <si>
    <t>FEC_per_household.kWh.NL.Res.HHnew.Thermal.CO.Solids.Solids</t>
  </si>
  <si>
    <t>FEC_per_household.kWh.NL.Res.HHnew.Thermal.CO.LPG.LPG</t>
  </si>
  <si>
    <t>FEC_per_household.kWh.NL.Res.HHnew.Thermal.CO.Gas.NG_Biogas</t>
  </si>
  <si>
    <t>FEC_per_household.kWh.NL.Res.HHnew.Thermal.CO.Biomass.Biomass_Waste</t>
  </si>
  <si>
    <t>FEC_per_household.kWh.NL.Res.HHnew.Thermal.CO.Elc.Elec</t>
  </si>
  <si>
    <t>NL - Thermal energy service of new and renovated households (per household)</t>
  </si>
  <si>
    <t>TES_per_household.kWh.NL.Res.HHnew.Thermal</t>
  </si>
  <si>
    <t>TES_per_household.kWh.NL.Res.HHnew.Thermal.SH</t>
  </si>
  <si>
    <t>TES_per_household.kWh.NL.Res.HHnew.Thermal.SH.Solids.Solids</t>
  </si>
  <si>
    <t>TES_per_household.kWh.NL.Res.HHnew.Thermal.SH.LPG.LPG</t>
  </si>
  <si>
    <t>TES_per_household.kWh.NL.Res.HHnew.Thermal.SH.Oil.Oil_LiqBio</t>
  </si>
  <si>
    <t>TES_per_household.kWh.NL.Res.HHnew.Thermal.SH.Gas.NG_Biogas</t>
  </si>
  <si>
    <t>TES_per_household.kWh.NL.Res.HHnew.Thermal.SH.Biomass.Biomass_Waste</t>
  </si>
  <si>
    <t>TES_per_household.kWh.NL.Res.HHnew.Thermal.SH.Geo.Geo</t>
  </si>
  <si>
    <t>TES_per_household.kWh.NL.Res.HHnew.Thermal.SH.DistrHeat.Steam_Distr</t>
  </si>
  <si>
    <t>TES_per_household.kWh.NL.Res.HHnew.Thermal.SH.AdvElc.Elec</t>
  </si>
  <si>
    <t>TES_per_household.kWh.NL.Res.HHnew.Thermal.SH.ConvElc.Elec</t>
  </si>
  <si>
    <t>TES_per_household.kWh.NL.Res.HHnew.Thermal.SH.TotalCirculation.Elec</t>
  </si>
  <si>
    <t>TES_per_household.kWh.NL.Res.HHnew.Thermal.SC</t>
  </si>
  <si>
    <t>TES_per_household.kWh.NL.Res.HHnew.Thermal.SC.AC.Elec</t>
  </si>
  <si>
    <t>TES_per_household.kWh.NL.Res.HHnew.Thermal.WH</t>
  </si>
  <si>
    <t>TES_per_household.kWh.NL.Res.HHnew.Thermal.WH.Solids.Solids</t>
  </si>
  <si>
    <t>TES_per_household.kWh.NL.Res.HHnew.Thermal.WH.LPG.LPG</t>
  </si>
  <si>
    <t>TES_per_household.kWh.NL.Res.HHnew.Thermal.WH.Oil.Oil_LiqBio</t>
  </si>
  <si>
    <t>TES_per_household.kWh.NL.Res.HHnew.Thermal.WH.Gas.NG_Biogas</t>
  </si>
  <si>
    <t>TES_per_household.kWh.NL.Res.HHnew.Thermal.WH.Biomass.Biomass_Waste</t>
  </si>
  <si>
    <t>TES_per_household.kWh.NL.Res.HHnew.Thermal.WH.Geo.Geo</t>
  </si>
  <si>
    <t>TES_per_household.kWh.NL.Res.HHnew.Thermal.WH.DistrHeat.Steam_Distr</t>
  </si>
  <si>
    <t>TES_per_household.kWh.NL.Res.HHnew.Thermal.WH.Elc.Elec</t>
  </si>
  <si>
    <t>TES_per_household.kWh.NL.Res.HHnew.Thermal.WH.TotalSolar.Solar</t>
  </si>
  <si>
    <t>TES_per_household.kWh.NL.Res.HHnew.Thermal.CO</t>
  </si>
  <si>
    <t>TES_per_household.kWh.NL.Res.HHnew.Thermal.CO.Solids.Solids</t>
  </si>
  <si>
    <t>TES_per_household.kWh.NL.Res.HHnew.Thermal.CO.LPG.LPG</t>
  </si>
  <si>
    <t>TES_per_household.kWh.NL.Res.HHnew.Thermal.CO.Gas.NG_Biogas</t>
  </si>
  <si>
    <t>TES_per_household.kWh.NL.Res.HHnew.Thermal.CO.Biomass.Biomass_Waste</t>
  </si>
  <si>
    <t>TES_per_household.kWh.NL.Res.HHnew.Thermal.CO.Elc.Elec</t>
  </si>
  <si>
    <t>NL - CO2 emissions in new and renovated households (per household)</t>
  </si>
  <si>
    <t>EMI_per_household.kgCO2.NL.Res.HHnew.Thermal</t>
  </si>
  <si>
    <t>EMI_per_household.kgCO2.NL.Res.HHnew.Thermal.SH</t>
  </si>
  <si>
    <t>EMI_per_household.kgCO2.NL.Res.HHnew.Thermal.SH.Solids.Solids</t>
  </si>
  <si>
    <t>EMI_per_household.kgCO2.NL.Res.HHnew.Thermal.SH.LPG.LPG</t>
  </si>
  <si>
    <t>EMI_per_household.kgCO2.NL.Res.HHnew.Thermal.SH.Oil.Oil_LiqBio</t>
  </si>
  <si>
    <t>EMI_per_household.kgCO2.NL.Res.HHnew.Thermal.SH.Gas.NG_Biogas</t>
  </si>
  <si>
    <t>EMI_per_household.kgCO2.NL.Res.HHnew.Thermal.SH.Biomass.Biomass_Waste</t>
  </si>
  <si>
    <t>EMI_per_household.kgCO2.NL.Res.HHnew.Thermal.SH.Geo.Geo</t>
  </si>
  <si>
    <t>EMI_per_household.kgCO2.NL.Res.HHnew.Thermal.SH.DistrHeat.Steam_Distr</t>
  </si>
  <si>
    <t>EMI_per_household.kgCO2.NL.Res.HHnew.Thermal.SH.AdvElc.Elec</t>
  </si>
  <si>
    <t>EMI_per_household.kgCO2.NL.Res.HHnew.Thermal.SH.ConvElc.Elec</t>
  </si>
  <si>
    <t>EMI_per_household.kgCO2.NL.Res.HHnew.Thermal.SH.TotalCirculation.Elec</t>
  </si>
  <si>
    <t>EMI_per_household.kgCO2.NL.Res.HHnew.Thermal.SC</t>
  </si>
  <si>
    <t>EMI_per_household.kgCO2.NL.Res.HHnew.Thermal.SC.AC.Elec</t>
  </si>
  <si>
    <t>EMI_per_household.kgCO2.NL.Res.HHnew.Thermal.WH</t>
  </si>
  <si>
    <t>EMI_per_household.kgCO2.NL.Res.HHnew.Thermal.WH.Solids.Solids</t>
  </si>
  <si>
    <t>EMI_per_household.kgCO2.NL.Res.HHnew.Thermal.WH.LPG.LPG</t>
  </si>
  <si>
    <t>EMI_per_household.kgCO2.NL.Res.HHnew.Thermal.WH.Oil.Oil_LiqBio</t>
  </si>
  <si>
    <t>EMI_per_household.kgCO2.NL.Res.HHnew.Thermal.WH.Gas.NG_Biogas</t>
  </si>
  <si>
    <t>EMI_per_household.kgCO2.NL.Res.HHnew.Thermal.WH.Biomass.Biomass_Waste</t>
  </si>
  <si>
    <t>EMI_per_household.kgCO2.NL.Res.HHnew.Thermal.WH.Geo.Geo</t>
  </si>
  <si>
    <t>EMI_per_household.kgCO2.NL.Res.HHnew.Thermal.WH.DistrHeat.Steam_Distr</t>
  </si>
  <si>
    <t>EMI_per_household.kgCO2.NL.Res.HHnew.Thermal.WH.Elc.Elec</t>
  </si>
  <si>
    <t>EMI_per_household.kgCO2.NL.Res.HHnew.Thermal.WH.TotalSolar.Solar</t>
  </si>
  <si>
    <t>EMI_per_household.kgCO2.NL.Res.HHnew.Thermal.CO</t>
  </si>
  <si>
    <t>EMI_per_household.kgCO2.NL.Res.HHnew.Thermal.CO.Solids.Solids</t>
  </si>
  <si>
    <t>EMI_per_household.kgCO2.NL.Res.HHnew.Thermal.CO.LPG.LPG</t>
  </si>
  <si>
    <t>EMI_per_household.kgCO2.NL.Res.HHnew.Thermal.CO.Gas.NG_Biogas</t>
  </si>
  <si>
    <t>EMI_per_household.kgCO2.NL.Res.HHnew.Thermal.CO.Biomass.Biomass_Waste</t>
  </si>
  <si>
    <t>EMI_per_household.kgCO2.NL.Res.HHnew.Thermal.CO.Elc.Elec</t>
  </si>
  <si>
    <t>NL - Final energy consumption in new and renovated households per surface area</t>
  </si>
  <si>
    <t>FEC_per_sqm.kWh.NL.Res.HHnew.Thermal</t>
  </si>
  <si>
    <t>FEC_per_sqm.kWh.NL.Res.HHnew.Thermal.SH</t>
  </si>
  <si>
    <t>FEC_per_sqm.kWh.NL.Res.HHnew.Thermal.SH.Solids.Solids</t>
  </si>
  <si>
    <t>FEC_per_sqm.kWh.NL.Res.HHnew.Thermal.SH.LPG.LPG</t>
  </si>
  <si>
    <t>FEC_per_sqm.kWh.NL.Res.HHnew.Thermal.SH.Oil.Oil_LiqBio</t>
  </si>
  <si>
    <t>FEC_per_sqm.kWh.NL.Res.HHnew.Thermal.SH.Gas.NG_Biogas</t>
  </si>
  <si>
    <t>FEC_per_sqm.kWh.NL.Res.HHnew.Thermal.SH.Biomass.Biomass_Waste</t>
  </si>
  <si>
    <t>FEC_per_sqm.kWh.NL.Res.HHnew.Thermal.SH.Geo.Geo</t>
  </si>
  <si>
    <t>FEC_per_sqm.kWh.NL.Res.HHnew.Thermal.SH.DistrHeat.Steam_Distr</t>
  </si>
  <si>
    <t>FEC_per_sqm.kWh.NL.Res.HHnew.Thermal.SH.AdvElc.Elec</t>
  </si>
  <si>
    <t>FEC_per_sqm.kWh.NL.Res.HHnew.Thermal.SH.ConvElc.Elec</t>
  </si>
  <si>
    <t>FEC_per_sqm.kWh.NL.Res.HHnew.Thermal.SH.TotalCirculation.Elec</t>
  </si>
  <si>
    <t>FEC_per_sqm.kWh.NL.Res.HHnew.Thermal.SC</t>
  </si>
  <si>
    <t>FEC_per_sqm.kWh.NL.Res.HHnew.Thermal.SC.AC.Elec</t>
  </si>
  <si>
    <t>FEC_per_sqm.kWh.NL.Res.HHnew.Thermal.WH</t>
  </si>
  <si>
    <t>FEC_per_sqm.kWh.NL.Res.HHnew.Thermal.WH.Solids.Solids</t>
  </si>
  <si>
    <t>FEC_per_sqm.kWh.NL.Res.HHnew.Thermal.WH.LPG.LPG</t>
  </si>
  <si>
    <t>FEC_per_sqm.kWh.NL.Res.HHnew.Thermal.WH.Oil.Oil_LiqBio</t>
  </si>
  <si>
    <t>FEC_per_sqm.kWh.NL.Res.HHnew.Thermal.WH.Gas.NG_Biogas</t>
  </si>
  <si>
    <t>FEC_per_sqm.kWh.NL.Res.HHnew.Thermal.WH.Biomass.Biomass_Waste</t>
  </si>
  <si>
    <t>FEC_per_sqm.kWh.NL.Res.HHnew.Thermal.WH.Geo.Geo</t>
  </si>
  <si>
    <t>FEC_per_sqm.kWh.NL.Res.HHnew.Thermal.WH.DistrHeat.Steam_Distr</t>
  </si>
  <si>
    <t>FEC_per_sqm.kWh.NL.Res.HHnew.Thermal.WH.Elc.Elec</t>
  </si>
  <si>
    <t>FEC_per_sqm.kWh.NL.Res.HHnew.Thermal.WH.TotalSolar.Solar</t>
  </si>
  <si>
    <t>FEC_per_sqm.kWh.NL.Res.HHnew.Thermal.CO</t>
  </si>
  <si>
    <t>FEC_per_sqm.kWh.NL.Res.HHnew.Thermal.CO.Solids.Solids</t>
  </si>
  <si>
    <t>FEC_per_sqm.kWh.NL.Res.HHnew.Thermal.CO.LPG.LPG</t>
  </si>
  <si>
    <t>FEC_per_sqm.kWh.NL.Res.HHnew.Thermal.CO.Gas.NG_Biogas</t>
  </si>
  <si>
    <t>FEC_per_sqm.kWh.NL.Res.HHnew.Thermal.CO.Biomass.Biomass_Waste</t>
  </si>
  <si>
    <t>FEC_per_sqm.kWh.NL.Res.HHnew.Thermal.CO.Elc.Elec</t>
  </si>
  <si>
    <t>NL - Thermal energy service in new and renovated households per surface area</t>
  </si>
  <si>
    <t>TES_per_sqm.kWh.NL.Res.HHnew.Thermal</t>
  </si>
  <si>
    <t>TES_per_sqm.kWh.NL.Res.HHnew.Thermal.SH</t>
  </si>
  <si>
    <t>TES_per_sqm.kWh.NL.Res.HHnew.Thermal.SH.Solids.Solids</t>
  </si>
  <si>
    <t>TES_per_sqm.kWh.NL.Res.HHnew.Thermal.SH.LPG.LPG</t>
  </si>
  <si>
    <t>TES_per_sqm.kWh.NL.Res.HHnew.Thermal.SH.Oil.Oil_LiqBio</t>
  </si>
  <si>
    <t>TES_per_sqm.kWh.NL.Res.HHnew.Thermal.SH.Gas.NG_Biogas</t>
  </si>
  <si>
    <t>TES_per_sqm.kWh.NL.Res.HHnew.Thermal.SH.Biomass.Biomass_Waste</t>
  </si>
  <si>
    <t>TES_per_sqm.kWh.NL.Res.HHnew.Thermal.SH.Geo.Geo</t>
  </si>
  <si>
    <t>TES_per_sqm.kWh.NL.Res.HHnew.Thermal.SH.DistrHeat.Steam_Distr</t>
  </si>
  <si>
    <t>TES_per_sqm.kWh.NL.Res.HHnew.Thermal.SH.AdvElc.Elec</t>
  </si>
  <si>
    <t>TES_per_sqm.kWh.NL.Res.HHnew.Thermal.SH.ConvElc.Elec</t>
  </si>
  <si>
    <t>TES_per_sqm.kWh.NL.Res.HHnew.Thermal.SH.TotalCirculation.Elec</t>
  </si>
  <si>
    <t>TES_per_sqm.kWh.NL.Res.HHnew.Thermal.SC</t>
  </si>
  <si>
    <t>TES_per_sqm.kWh.NL.Res.HHnew.Thermal.SC.AC.Elec</t>
  </si>
  <si>
    <t>TES_per_sqm.kWh.NL.Res.HHnew.Thermal.WH</t>
  </si>
  <si>
    <t>TES_per_sqm.kWh.NL.Res.HHnew.Thermal.WH.Solids.Solids</t>
  </si>
  <si>
    <t>TES_per_sqm.kWh.NL.Res.HHnew.Thermal.WH.LPG.LPG</t>
  </si>
  <si>
    <t>TES_per_sqm.kWh.NL.Res.HHnew.Thermal.WH.Oil.Oil_LiqBio</t>
  </si>
  <si>
    <t>TES_per_sqm.kWh.NL.Res.HHnew.Thermal.WH.Gas.NG_Biogas</t>
  </si>
  <si>
    <t>TES_per_sqm.kWh.NL.Res.HHnew.Thermal.WH.Biomass.Biomass_Waste</t>
  </si>
  <si>
    <t>TES_per_sqm.kWh.NL.Res.HHnew.Thermal.WH.Geo.Geo</t>
  </si>
  <si>
    <t>TES_per_sqm.kWh.NL.Res.HHnew.Thermal.WH.DistrHeat.Steam_Distr</t>
  </si>
  <si>
    <t>TES_per_sqm.kWh.NL.Res.HHnew.Thermal.WH.Elc.Elec</t>
  </si>
  <si>
    <t>TES_per_sqm.kWh.NL.Res.HHnew.Thermal.WH.TotalSolar.Solar</t>
  </si>
  <si>
    <t>TES_per_sqm.kWh.NL.Res.HHnew.Thermal.CO</t>
  </si>
  <si>
    <t>TES_per_sqm.kWh.NL.Res.HHnew.Thermal.CO.Solids.Solids</t>
  </si>
  <si>
    <t>TES_per_sqm.kWh.NL.Res.HHnew.Thermal.CO.LPG.LPG</t>
  </si>
  <si>
    <t>TES_per_sqm.kWh.NL.Res.HHnew.Thermal.CO.Gas.NG_Biogas</t>
  </si>
  <si>
    <t>TES_per_sqm.kWh.NL.Res.HHnew.Thermal.CO.Biomass.Biomass_Waste</t>
  </si>
  <si>
    <t>TES_per_sqm.kWh.NL.Res.HHnew.Thermal.CO.Elc.Elec</t>
  </si>
  <si>
    <t>NL - CO2 emissions in new and renovated households per surface area</t>
  </si>
  <si>
    <t>EMI_per_sqm.kgCO2.NL.Res.HHnew.Thermal</t>
  </si>
  <si>
    <t>EMI_per_sqm.kgCO2.NL.Res.HHnew.Thermal.SH</t>
  </si>
  <si>
    <t>EMI_per_sqm.kgCO2.NL.Res.HHnew.Thermal.SH.Solids.Solids</t>
  </si>
  <si>
    <t>EMI_per_sqm.kgCO2.NL.Res.HHnew.Thermal.SH.LPG.LPG</t>
  </si>
  <si>
    <t>EMI_per_sqm.kgCO2.NL.Res.HHnew.Thermal.SH.Oil.Oil_LiqBio</t>
  </si>
  <si>
    <t>EMI_per_sqm.kgCO2.NL.Res.HHnew.Thermal.SH.Gas.NG_Biogas</t>
  </si>
  <si>
    <t>EMI_per_sqm.kgCO2.NL.Res.HHnew.Thermal.SH.Biomass.Biomass_Waste</t>
  </si>
  <si>
    <t>EMI_per_sqm.kgCO2.NL.Res.HHnew.Thermal.SH.Geo.Geo</t>
  </si>
  <si>
    <t>EMI_per_sqm.kgCO2.NL.Res.HHnew.Thermal.SH.DistrHeat.Steam_Distr</t>
  </si>
  <si>
    <t>EMI_per_sqm.kgCO2.NL.Res.HHnew.Thermal.SH.AdvElc.Elec</t>
  </si>
  <si>
    <t>EMI_per_sqm.kgCO2.NL.Res.HHnew.Thermal.SH.ConvElc.Elec</t>
  </si>
  <si>
    <t>EMI_per_sqm.kgCO2.NL.Res.HHnew.Thermal.SH.TotalCirculation.Elec</t>
  </si>
  <si>
    <t>EMI_per_sqm.kgCO2.NL.Res.HHnew.Thermal.SC</t>
  </si>
  <si>
    <t>EMI_per_sqm.kgCO2.NL.Res.HHnew.Thermal.SC.AC.Elec</t>
  </si>
  <si>
    <t>EMI_per_sqm.kgCO2.NL.Res.HHnew.Thermal.WH</t>
  </si>
  <si>
    <t>EMI_per_sqm.kgCO2.NL.Res.HHnew.Thermal.WH.Solids.Solids</t>
  </si>
  <si>
    <t>EMI_per_sqm.kgCO2.NL.Res.HHnew.Thermal.WH.LPG.LPG</t>
  </si>
  <si>
    <t>EMI_per_sqm.kgCO2.NL.Res.HHnew.Thermal.WH.Oil.Oil_LiqBio</t>
  </si>
  <si>
    <t>EMI_per_sqm.kgCO2.NL.Res.HHnew.Thermal.WH.Gas.NG_Biogas</t>
  </si>
  <si>
    <t>EMI_per_sqm.kgCO2.NL.Res.HHnew.Thermal.WH.Biomass.Biomass_Waste</t>
  </si>
  <si>
    <t>EMI_per_sqm.kgCO2.NL.Res.HHnew.Thermal.WH.Geo.Geo</t>
  </si>
  <si>
    <t>EMI_per_sqm.kgCO2.NL.Res.HHnew.Thermal.WH.DistrHeat.Steam_Distr</t>
  </si>
  <si>
    <t>EMI_per_sqm.kgCO2.NL.Res.HHnew.Thermal.WH.Elc.Elec</t>
  </si>
  <si>
    <t>EMI_per_sqm.kgCO2.NL.Res.HHnew.Thermal.WH.TotalSolar.Solar</t>
  </si>
  <si>
    <t>EMI_per_sqm.kgCO2.NL.Res.HHnew.Thermal.CO</t>
  </si>
  <si>
    <t>EMI_per_sqm.kgCO2.NL.Res.HHnew.Thermal.CO.Solids.Solids</t>
  </si>
  <si>
    <t>EMI_per_sqm.kgCO2.NL.Res.HHnew.Thermal.CO.LPG.LPG</t>
  </si>
  <si>
    <t>EMI_per_sqm.kgCO2.NL.Res.HHnew.Thermal.CO.Gas.NG_Biogas</t>
  </si>
  <si>
    <t>EMI_per_sqm.kgCO2.NL.Res.HHnew.Thermal.CO.Biomass.Biomass_Waste</t>
  </si>
  <si>
    <t>EMI_per_sqm.kgCO2.NL.Res.HHnew.Thermal.CO.Elc.Elec</t>
  </si>
  <si>
    <t>FEC.ktoe.NL.Res.HH.Appl.RF</t>
  </si>
  <si>
    <t>FEC.ktoe.NL.Res.HH.Appl.WM</t>
  </si>
  <si>
    <t>FEC.ktoe.NL.Res.HH.Appl.DR</t>
  </si>
  <si>
    <t>FEC.ktoe.NL.Res.HH.Appl.DW</t>
  </si>
  <si>
    <t>FEC.ktoe.NL.Res.HH.Appl.TV</t>
  </si>
  <si>
    <t>FEC.ktoe.NL.Res.HH.Appl.IT</t>
  </si>
  <si>
    <t>FEC.ktoe.NL.Res.HH.Appl.LI</t>
  </si>
  <si>
    <t>FEC.ktoe.NL.Res.HH.Appl.OA</t>
  </si>
  <si>
    <t>Size.MW.NL.Res.HH.Appl</t>
  </si>
  <si>
    <t>Size.MW.NL.Res.HH.Appl.RF</t>
  </si>
  <si>
    <t>Size.MW.NL.Res.HH.Appl.WM</t>
  </si>
  <si>
    <t>Size.MW.NL.Res.HH.Appl.DR</t>
  </si>
  <si>
    <t>Size.MW.NL.Res.HH.Appl.DW</t>
  </si>
  <si>
    <t>Size.MW.NL.Res.HH.Appl.TV</t>
  </si>
  <si>
    <t>Size.MW.NL.Res.HH.Appl.IT</t>
  </si>
  <si>
    <t>Size.MW.NL.Res.HH.Appl.LI</t>
  </si>
  <si>
    <t>Size.MW.NL.Res.HH.Appl.OA</t>
  </si>
  <si>
    <t>NUM.number.NL.Res.HH.Appl.RF</t>
  </si>
  <si>
    <t>NUM.number.NL.Res.HH.Appl.WM</t>
  </si>
  <si>
    <t>NUM.number.NL.Res.HH.Appl.DR</t>
  </si>
  <si>
    <t>NUM.number.NL.Res.HH.Appl.DW</t>
  </si>
  <si>
    <t>NUM.number.NL.Res.HH.Appl.TV</t>
  </si>
  <si>
    <t>NUM.number.NL.Res.HH.Appl.IT</t>
  </si>
  <si>
    <t>NUM.number.NL.Res.HH.Appl.LI</t>
  </si>
  <si>
    <t>NUM.number.NL.Res.HH.Appl.OA</t>
  </si>
  <si>
    <t>NUM.number.NL.Res.HH.Applnew.RF</t>
  </si>
  <si>
    <t>NUM.number.NL.Res.HH.Applnew.WM</t>
  </si>
  <si>
    <t>NUM.number.NL.Res.HH.Applnew.DR</t>
  </si>
  <si>
    <t>NUM.number.NL.Res.HH.Applnew.DW</t>
  </si>
  <si>
    <t>NUM.number.NL.Res.HH.Applnew.TV</t>
  </si>
  <si>
    <t>NUM.number.NL.Res.HH.Applnew.IT</t>
  </si>
  <si>
    <t>NUM.number.NL.Res.HH.Applnew.LI</t>
  </si>
  <si>
    <t>NUM.number.NL.Res.HH.Applnew.OA</t>
  </si>
  <si>
    <t>NUM.number.NL.Res.HH.Applrepl.RF</t>
  </si>
  <si>
    <t>NUM.number.NL.Res.HH.Applrepl.WM</t>
  </si>
  <si>
    <t>NUM.number.NL.Res.HH.Applrepl.DR</t>
  </si>
  <si>
    <t>NUM.number.NL.Res.HH.Applrepl.DW</t>
  </si>
  <si>
    <t>NUM.number.NL.Res.HH.Applrepl.TV</t>
  </si>
  <si>
    <t>NUM.number.NL.Res.HH.Applrepl.IT</t>
  </si>
  <si>
    <t>NUM.number.NL.Res.HH.Applrepl.LI</t>
  </si>
  <si>
    <t>NUM.number.NL.Res.HH.Applrepl.OA</t>
  </si>
  <si>
    <t>Op.hours.NL.Res.HH.Appl.RF</t>
  </si>
  <si>
    <t>Op.hours.NL.Res.HH.Appl.WM</t>
  </si>
  <si>
    <t>Op.hours.NL.Res.HH.Appl.DR</t>
  </si>
  <si>
    <t>Op.hours.NL.Res.HH.Appl.DW</t>
  </si>
  <si>
    <t>Op.hours.NL.Res.HH.Appl.TV</t>
  </si>
  <si>
    <t>Op.hours.NL.Res.HH.Appl.IT</t>
  </si>
  <si>
    <t>Op.hours.NL.Res.HH.Appl.LI</t>
  </si>
  <si>
    <t>Op.hours.NL.Res.HH.Appl.OA</t>
  </si>
  <si>
    <t>Size_per_appl.W.NL.Res.HH.Appl.RF</t>
  </si>
  <si>
    <t>Size_per_appl.W.NL.Res.HH.Appl.WM</t>
  </si>
  <si>
    <t>Size_per_appl.W.NL.Res.HH.Appl.DR</t>
  </si>
  <si>
    <t>Size_per_appl.W.NL.Res.HH.Appl.DW</t>
  </si>
  <si>
    <t>Size_per_appl.W.NL.Res.HH.Appl.TV</t>
  </si>
  <si>
    <t>Size_per_appl.W.NL.Res.HH.Appl.IT</t>
  </si>
  <si>
    <t>Size_per_appl.W.NL.Res.HH.Appl.LI</t>
  </si>
  <si>
    <t>Size_per_appl.W.NL.Res.HH.Appl.OA</t>
  </si>
  <si>
    <t>Size_per_appl.W.NL.Res.HH.Applnew.RF</t>
  </si>
  <si>
    <t>Size_per_appl.W.NL.Res.HH.Applnew.WM</t>
  </si>
  <si>
    <t>Size_per_appl.W.NL.Res.HH.Applnew.DR</t>
  </si>
  <si>
    <t>Size_per_appl.W.NL.Res.HH.Applnew.DW</t>
  </si>
  <si>
    <t>Size_per_appl.W.NL.Res.HH.Applnew.TV</t>
  </si>
  <si>
    <t>Size_per_appl.W.NL.Res.HH.Applnew.IT</t>
  </si>
  <si>
    <t>Size_per_appl.W.NL.Res.HH.Applnew.LI</t>
  </si>
  <si>
    <t>Size_per_appl.W.NL.Res.HH.Applnew.OA</t>
  </si>
  <si>
    <t>NUM.number_per_household.NL.Res.HH.Appl.RF</t>
  </si>
  <si>
    <t>NUM.number_per_household.NL.Res.HH.Appl.WM</t>
  </si>
  <si>
    <t>NUM.number_per_household.NL.Res.HH.Appl.DR</t>
  </si>
  <si>
    <t>NUM.number_per_household.NL.Res.HH.Appl.DW</t>
  </si>
  <si>
    <t>NUM.number_per_household.NL.Res.HH.Appl.TV</t>
  </si>
  <si>
    <t>NUM.number_per_household.NL.Res.HH.Appl.IT</t>
  </si>
  <si>
    <t>NUM.number_per_household.NL.Res.HH.Appl.LI</t>
  </si>
  <si>
    <t>NUM.number_per_household.NL.Res.HH.Appl.OA</t>
  </si>
  <si>
    <t>Size_per_household.W.NL.Res.HH.Appl.RF</t>
  </si>
  <si>
    <t>Size_per_household.W.NL.Res.HH.Appl.WM</t>
  </si>
  <si>
    <t>Size_per_household.W.NL.Res.HH.Appl.DR</t>
  </si>
  <si>
    <t>Size_per_household.W.NL.Res.HH.Appl.DW</t>
  </si>
  <si>
    <t>Size_per_household.W.NL.Res.HH.Appl.TV</t>
  </si>
  <si>
    <t>Size_per_household.W.NL.Res.HH.Appl.IT</t>
  </si>
  <si>
    <t>Size_per_household.W.NL.Res.HH.Appl.LI</t>
  </si>
  <si>
    <t>Size_per_household.W.NL.Res.HH.Appl.OA</t>
  </si>
  <si>
    <t>FEC_per_household.kWh.NL.Res.HH.Appl.RF</t>
  </si>
  <si>
    <t>FEC_per_household.kWh.NL.Res.HH.Appl.WM</t>
  </si>
  <si>
    <t>FEC_per_household.kWh.NL.Res.HH.Appl.DR</t>
  </si>
  <si>
    <t>FEC_per_household.kWh.NL.Res.HH.Appl.DW</t>
  </si>
  <si>
    <t>FEC_per_household.kWh.NL.Res.HH.Appl.TV</t>
  </si>
  <si>
    <t>FEC_per_household.kWh.NL.Res.HH.Appl.IT</t>
  </si>
  <si>
    <t>FEC_per_household.kWh.NL.Res.HH.Appl.LI</t>
  </si>
  <si>
    <t>FEC_per_household.kWh.NL.Res.HH.Appl.OA</t>
  </si>
  <si>
    <t>Lumens_per_household.lumen.NL.Res.HH.Appl.LI</t>
  </si>
  <si>
    <t>NL - Number of households (detailed structure)</t>
  </si>
  <si>
    <t>NUM.number.NL.Res.HH.Thermal.SH.Solids.SH</t>
  </si>
  <si>
    <t>NUM.number.NL.Res.HH.Thermal.SH.Solids.SC.AC</t>
  </si>
  <si>
    <t>NUM.number.NL.Res.HH.Thermal.SH.Solids.WH.Solids.NoSolar</t>
  </si>
  <si>
    <t>NUM.number.NL.Res.HH.Thermal.SH.Solids.WH.LPG.NoSolar</t>
  </si>
  <si>
    <t>NUM.number.NL.Res.HH.Thermal.SH.Solids.WH.LPG.Solar</t>
  </si>
  <si>
    <t>NUM.number.NL.Res.HH.Thermal.SH.Solids.WH.Elc.NoSolar</t>
  </si>
  <si>
    <t>NUM.number.NL.Res.HH.Thermal.SH.Solids.WH.Elc.Solar</t>
  </si>
  <si>
    <t>NUM.number.NL.Res.HH.Thermal.SH.Solids.CO.Solids</t>
  </si>
  <si>
    <t>NUM.number.NL.Res.HH.Thermal.SH.Solids.CO.LPG</t>
  </si>
  <si>
    <t>NUM.number.NL.Res.HH.Thermal.SH.Solids.CO.Elc</t>
  </si>
  <si>
    <t>NUM.number.NL.Res.HH.Thermal.SH.LPG.SH</t>
  </si>
  <si>
    <t>NUM.number.NL.Res.HH.Thermal.SH.LPG.SC.AC</t>
  </si>
  <si>
    <t>NUM.number.NL.Res.HH.Thermal.SH.LPG.WH.LPG.NoSolar</t>
  </si>
  <si>
    <t>NUM.number.NL.Res.HH.Thermal.SH.LPG.WH.LPG.Solar</t>
  </si>
  <si>
    <t>NUM.number.NL.Res.HH.Thermal.SH.LPG.WH.Elc.NoSolar</t>
  </si>
  <si>
    <t>NUM.number.NL.Res.HH.Thermal.SH.LPG.WH.Elc.Solar</t>
  </si>
  <si>
    <t>NUM.number.NL.Res.HH.Thermal.SH.LPG.CO.LPG</t>
  </si>
  <si>
    <t>NUM.number.NL.Res.HH.Thermal.SH.LPG.CO.Elc</t>
  </si>
  <si>
    <t>NUM.number.NL.Res.HH.Thermal.SH.Oil.SH</t>
  </si>
  <si>
    <t>NUM.number.NL.Res.HH.Thermal.SH.Oil.SC.AC</t>
  </si>
  <si>
    <t>NUM.number.NL.Res.HH.Thermal.SH.Oil.WH.Oil.NoSolar</t>
  </si>
  <si>
    <t>NUM.number.NL.Res.HH.Thermal.SH.Oil.WH.Oil.Solar</t>
  </si>
  <si>
    <t>NUM.number.NL.Res.HH.Thermal.SH.Oil.WH.Elc.NoSolar</t>
  </si>
  <si>
    <t>NUM.number.NL.Res.HH.Thermal.SH.Oil.WH.Elc.Solar</t>
  </si>
  <si>
    <t>NUM.number.NL.Res.HH.Thermal.SH.Oil.CO.LPG</t>
  </si>
  <si>
    <t>NUM.number.NL.Res.HH.Thermal.SH.Oil.CO.Elc</t>
  </si>
  <si>
    <t>NUM.number.NL.Res.HH.Thermal.SH.Gas.SH</t>
  </si>
  <si>
    <t>NUM.number.NL.Res.HH.Thermal.SH.Gas.SC.AC</t>
  </si>
  <si>
    <t>NUM.number.NL.Res.HH.Thermal.SH.Gas.WH.Gas.NoSolar</t>
  </si>
  <si>
    <t>NUM.number.NL.Res.HH.Thermal.SH.Gas.WH.Gas.Solar</t>
  </si>
  <si>
    <t>NUM.number.NL.Res.HH.Thermal.SH.Gas.WH.Elc.NoSolar</t>
  </si>
  <si>
    <t>NUM.number.NL.Res.HH.Thermal.SH.Gas.WH.Elc.Solar</t>
  </si>
  <si>
    <t>NUM.number.NL.Res.HH.Thermal.SH.Gas.CO.Gas</t>
  </si>
  <si>
    <t>NUM.number.NL.Res.HH.Thermal.SH.Gas.CO.Elc</t>
  </si>
  <si>
    <t>NUM.number.NL.Res.HH.Thermal.SH.Biomass.SH</t>
  </si>
  <si>
    <t>NUM.number.NL.Res.HH.Thermal.SH.Biomass.SC.AC</t>
  </si>
  <si>
    <t>NUM.number.NL.Res.HH.Thermal.SH.Biomass.WH.Biomass.NoSolar</t>
  </si>
  <si>
    <t>NUM.number.NL.Res.HH.Thermal.SH.Biomass.WH.Biomass.Solar</t>
  </si>
  <si>
    <t>NUM.number.NL.Res.HH.Thermal.SH.Biomass.WH.LPG.NoSolar</t>
  </si>
  <si>
    <t>NUM.number.NL.Res.HH.Thermal.SH.Biomass.WH.LPG.Solar</t>
  </si>
  <si>
    <t>NUM.number.NL.Res.HH.Thermal.SH.Biomass.WH.Elc.NoSolar</t>
  </si>
  <si>
    <t>NUM.number.NL.Res.HH.Thermal.SH.Biomass.WH.Elc.Solar</t>
  </si>
  <si>
    <t>NUM.number.NL.Res.HH.Thermal.SH.Biomass.CO.Biomass</t>
  </si>
  <si>
    <t>NUM.number.NL.Res.HH.Thermal.SH.Biomass.CO.LPG</t>
  </si>
  <si>
    <t>NUM.number.NL.Res.HH.Thermal.SH.Biomass.CO.Elc</t>
  </si>
  <si>
    <t>NUM.number.NL.Res.HH.Thermal.SH.Geo.SH</t>
  </si>
  <si>
    <t>NUM.number.NL.Res.HH.Thermal.SH.Geo.SC.AC</t>
  </si>
  <si>
    <t>NUM.number.NL.Res.HH.Thermal.SH.Geo.WH.Geo.NoSolar</t>
  </si>
  <si>
    <t>NUM.number.NL.Res.HH.Thermal.SH.Geo.WH.Geo.Solar</t>
  </si>
  <si>
    <t>NUM.number.NL.Res.HH.Thermal.SH.Geo.WH.Elc.NoSolar</t>
  </si>
  <si>
    <t>NUM.number.NL.Res.HH.Thermal.SH.Geo.WH.Elc.Solar</t>
  </si>
  <si>
    <t>NUM.number.NL.Res.HH.Thermal.SH.Geo.CO.LPG</t>
  </si>
  <si>
    <t>NUM.number.NL.Res.HH.Thermal.SH.Geo.CO.Elc</t>
  </si>
  <si>
    <t>NUM.number.NL.Res.HH.Thermal.SH.DistrHeat.SH</t>
  </si>
  <si>
    <t>NUM.number.NL.Res.HH.Thermal.SH.DistrHeat.SC.AC</t>
  </si>
  <si>
    <t>NUM.number.NL.Res.HH.Thermal.SH.DistrHeat.WH.DistrHeat.NoSolar</t>
  </si>
  <si>
    <t>NUM.number.NL.Res.HH.Thermal.SH.DistrHeat.WH.DistrHeat.Solar</t>
  </si>
  <si>
    <t>NUM.number.NL.Res.HH.Thermal.SH.DistrHeat.WH.Elc.NoSolar</t>
  </si>
  <si>
    <t>NUM.number.NL.Res.HH.Thermal.SH.DistrHeat.WH.Elc.Solar</t>
  </si>
  <si>
    <t>NUM.number.NL.Res.HH.Thermal.SH.DistrHeat.CO.LPG</t>
  </si>
  <si>
    <t>NUM.number.NL.Res.HH.Thermal.SH.DistrHeat.CO.Elc</t>
  </si>
  <si>
    <t>NUM.number.NL.Res.HH.Thermal.SH.AdvElc.SH</t>
  </si>
  <si>
    <t>NUM.number.NL.Res.HH.Thermal.SH.AdvElc.SC.AC</t>
  </si>
  <si>
    <t>NUM.number.NL.Res.HH.Thermal.SH.AdvElc.WH.LPG.NoSolar</t>
  </si>
  <si>
    <t>NUM.number.NL.Res.HH.Thermal.SH.AdvElc.WH.LPG.Solar</t>
  </si>
  <si>
    <t>NUM.number.NL.Res.HH.Thermal.SH.AdvElc.WH.Elc.NoSolar</t>
  </si>
  <si>
    <t>NUM.number.NL.Res.HH.Thermal.SH.AdvElc.WH.Elc.Solar</t>
  </si>
  <si>
    <t>NUM.number.NL.Res.HH.Thermal.SH.AdvElc.CO.LPG</t>
  </si>
  <si>
    <t>NUM.number.NL.Res.HH.Thermal.SH.AdvElc.CO.Elc</t>
  </si>
  <si>
    <t>NUM.number.NL.Res.HH.Thermal.SH.ConvElc.SH</t>
  </si>
  <si>
    <t>NUM.number.NL.Res.HH.Thermal.SH.ConvElc.SC.AC</t>
  </si>
  <si>
    <t>NUM.number.NL.Res.HH.Thermal.SH.ConvElc.WH.LPG.NoSolar</t>
  </si>
  <si>
    <t>NUM.number.NL.Res.HH.Thermal.SH.ConvElc.WH.LPG.Solar</t>
  </si>
  <si>
    <t>NUM.number.NL.Res.HH.Thermal.SH.ConvElc.WH.Elc.NoSolar</t>
  </si>
  <si>
    <t>NUM.number.NL.Res.HH.Thermal.SH.ConvElc.WH.Elc.Solar</t>
  </si>
  <si>
    <t>NUM.number.NL.Res.HH.Thermal.SH.ConvElc.CO.LPG</t>
  </si>
  <si>
    <t>NUM.number.NL.Res.HH.Thermal.SH.ConvElc.CO.Elc</t>
  </si>
  <si>
    <t>NL - Retired equipment (detailed structure)</t>
  </si>
  <si>
    <t>NUM.number.NL.Res.HH.ThermalOut.SH.Solids</t>
  </si>
  <si>
    <t>NUM.number.NL.Res.HH.ThermalOut.SH.Solids.SH</t>
  </si>
  <si>
    <t>NUM.number.NL.Res.HH.ThermalOut.SH.Solids.SC.AC</t>
  </si>
  <si>
    <t>NUM.number.NL.Res.HH.ThermalOut.SH.Solids.WH.Solids.NoSolar</t>
  </si>
  <si>
    <t>NUM.number.NL.Res.HH.ThermalOut.SH.Solids.WH.LPG.NoSolar</t>
  </si>
  <si>
    <t>NUM.number.NL.Res.HH.ThermalOut.SH.Solids.WH.LPG.Solar</t>
  </si>
  <si>
    <t>NUM.number.NL.Res.HH.ThermalOut.SH.Solids.WH.Elc.NoSolar</t>
  </si>
  <si>
    <t>NUM.number.NL.Res.HH.ThermalOut.SH.Solids.WH.Elc.Solar</t>
  </si>
  <si>
    <t>NUM.number.NL.Res.HH.ThermalOut.SH.Solids.CO.Solids</t>
  </si>
  <si>
    <t>NUM.number.NL.Res.HH.ThermalOut.SH.Solids.CO.LPG</t>
  </si>
  <si>
    <t>NUM.number.NL.Res.HH.ThermalOut.SH.Solids.CO.Elc</t>
  </si>
  <si>
    <t>NUM.number.NL.Res.HH.ThermalOut.SH.LPG</t>
  </si>
  <si>
    <t>NUM.number.NL.Res.HH.ThermalOut.SH.LPG.SH</t>
  </si>
  <si>
    <t>NUM.number.NL.Res.HH.ThermalOut.SH.LPG.SC.AC</t>
  </si>
  <si>
    <t>NUM.number.NL.Res.HH.ThermalOut.SH.LPG.WH.LPG.NoSolar</t>
  </si>
  <si>
    <t>NUM.number.NL.Res.HH.ThermalOut.SH.LPG.WH.LPG.Solar</t>
  </si>
  <si>
    <t>NUM.number.NL.Res.HH.ThermalOut.SH.LPG.WH.Elc.NoSolar</t>
  </si>
  <si>
    <t>NUM.number.NL.Res.HH.ThermalOut.SH.LPG.WH.Elc.Solar</t>
  </si>
  <si>
    <t>NUM.number.NL.Res.HH.ThermalOut.SH.LPG.CO.LPG</t>
  </si>
  <si>
    <t>NUM.number.NL.Res.HH.ThermalOut.SH.LPG.CO.Elc</t>
  </si>
  <si>
    <t>NUM.number.NL.Res.HH.ThermalOut.SH.Oil</t>
  </si>
  <si>
    <t>NUM.number.NL.Res.HH.ThermalOut.SH.Oil.SH</t>
  </si>
  <si>
    <t>NUM.number.NL.Res.HH.ThermalOut.SH.Oil.SC.AC</t>
  </si>
  <si>
    <t>NUM.number.NL.Res.HH.ThermalOut.SH.Oil.WH.Oil.NoSolar</t>
  </si>
  <si>
    <t>NUM.number.NL.Res.HH.ThermalOut.SH.Oil.WH.Oil.Solar</t>
  </si>
  <si>
    <t>NUM.number.NL.Res.HH.ThermalOut.SH.Oil.WH.Elc.NoSolar</t>
  </si>
  <si>
    <t>NUM.number.NL.Res.HH.ThermalOut.SH.Oil.WH.Elc.Solar</t>
  </si>
  <si>
    <t>NUM.number.NL.Res.HH.ThermalOut.SH.Oil.CO.LPG</t>
  </si>
  <si>
    <t>NUM.number.NL.Res.HH.ThermalOut.SH.Oil.CO.Elc</t>
  </si>
  <si>
    <t>NUM.number.NL.Res.HH.ThermalOut.SH.Gas</t>
  </si>
  <si>
    <t>NUM.number.NL.Res.HH.ThermalOut.SH.Gas.SH</t>
  </si>
  <si>
    <t>NUM.number.NL.Res.HH.ThermalOut.SH.Gas.SC.AC</t>
  </si>
  <si>
    <t>NUM.number.NL.Res.HH.ThermalOut.SH.Gas.WH.Gas.NoSolar</t>
  </si>
  <si>
    <t>NUM.number.NL.Res.HH.ThermalOut.SH.Gas.WH.Gas.Solar</t>
  </si>
  <si>
    <t>NUM.number.NL.Res.HH.ThermalOut.SH.Gas.WH.Elc.NoSolar</t>
  </si>
  <si>
    <t>NUM.number.NL.Res.HH.ThermalOut.SH.Gas.WH.Elc.Solar</t>
  </si>
  <si>
    <t>NUM.number.NL.Res.HH.ThermalOut.SH.Gas.CO.Gas</t>
  </si>
  <si>
    <t>NUM.number.NL.Res.HH.ThermalOut.SH.Gas.CO.Elc</t>
  </si>
  <si>
    <t>NUM.number.NL.Res.HH.ThermalOut.SH.Biomass</t>
  </si>
  <si>
    <t>NUM.number.NL.Res.HH.ThermalOut.SH.Biomass.SH</t>
  </si>
  <si>
    <t>NUM.number.NL.Res.HH.ThermalOut.SH.Biomass.SC.AC</t>
  </si>
  <si>
    <t>NUM.number.NL.Res.HH.ThermalOut.SH.Biomass.WH.Biomass.NoSolar</t>
  </si>
  <si>
    <t>NUM.number.NL.Res.HH.ThermalOut.SH.Biomass.WH.Biomass.Solar</t>
  </si>
  <si>
    <t>NUM.number.NL.Res.HH.ThermalOut.SH.Biomass.WH.LPG.NoSolar</t>
  </si>
  <si>
    <t>NUM.number.NL.Res.HH.ThermalOut.SH.Biomass.WH.LPG.Solar</t>
  </si>
  <si>
    <t>NUM.number.NL.Res.HH.ThermalOut.SH.Biomass.WH.Elc.NoSolar</t>
  </si>
  <si>
    <t>NUM.number.NL.Res.HH.ThermalOut.SH.Biomass.WH.Elc.Solar</t>
  </si>
  <si>
    <t>NUM.number.NL.Res.HH.ThermalOut.SH.Biomass.CO.Biomass</t>
  </si>
  <si>
    <t>NUM.number.NL.Res.HH.ThermalOut.SH.Biomass.CO.LPG</t>
  </si>
  <si>
    <t>NUM.number.NL.Res.HH.ThermalOut.SH.Biomass.CO.Elc</t>
  </si>
  <si>
    <t>NUM.number.NL.Res.HH.ThermalOut.SH.Geo</t>
  </si>
  <si>
    <t>NUM.number.NL.Res.HH.ThermalOut.SH.Geo.SH</t>
  </si>
  <si>
    <t>NUM.number.NL.Res.HH.ThermalOut.SH.Geo.SC.AC</t>
  </si>
  <si>
    <t>NUM.number.NL.Res.HH.ThermalOut.SH.Geo.WH.Geo.NoSolar</t>
  </si>
  <si>
    <t>NUM.number.NL.Res.HH.ThermalOut.SH.Geo.WH.Geo.Solar</t>
  </si>
  <si>
    <t>NUM.number.NL.Res.HH.ThermalOut.SH.Geo.WH.Elc.NoSolar</t>
  </si>
  <si>
    <t>NUM.number.NL.Res.HH.ThermalOut.SH.Geo.WH.Elc.Solar</t>
  </si>
  <si>
    <t>NUM.number.NL.Res.HH.ThermalOut.SH.Geo.CO.LPG</t>
  </si>
  <si>
    <t>NUM.number.NL.Res.HH.ThermalOut.SH.Geo.CO.Elc</t>
  </si>
  <si>
    <t>NUM.number.NL.Res.HH.ThermalOut.SH.DistrHeat</t>
  </si>
  <si>
    <t>NUM.number.NL.Res.HH.ThermalOut.SH.DistrHeat.SH</t>
  </si>
  <si>
    <t>NUM.number.NL.Res.HH.ThermalOut.SH.DistrHeat.SC.AC</t>
  </si>
  <si>
    <t>NUM.number.NL.Res.HH.ThermalOut.SH.DistrHeat.WH.DistrHeat.NoSolar</t>
  </si>
  <si>
    <t>NUM.number.NL.Res.HH.ThermalOut.SH.DistrHeat.WH.DistrHeat.Solar</t>
  </si>
  <si>
    <t>NUM.number.NL.Res.HH.ThermalOut.SH.DistrHeat.WH.Elc.NoSolar</t>
  </si>
  <si>
    <t>NUM.number.NL.Res.HH.ThermalOut.SH.DistrHeat.WH.Elc.Solar</t>
  </si>
  <si>
    <t>NUM.number.NL.Res.HH.ThermalOut.SH.DistrHeat.CO.LPG</t>
  </si>
  <si>
    <t>NUM.number.NL.Res.HH.ThermalOut.SH.DistrHeat.CO.Elc</t>
  </si>
  <si>
    <t>NUM.number.NL.Res.HH.ThermalOut.SH.AdvElc</t>
  </si>
  <si>
    <t>NUM.number.NL.Res.HH.ThermalOut.SH.AdvElc.SH</t>
  </si>
  <si>
    <t>NUM.number.NL.Res.HH.ThermalOut.SH.AdvElc.SC.AC</t>
  </si>
  <si>
    <t>NUM.number.NL.Res.HH.ThermalOut.SH.AdvElc.WH.LPG.NoSolar</t>
  </si>
  <si>
    <t>NUM.number.NL.Res.HH.ThermalOut.SH.AdvElc.WH.LPG.Solar</t>
  </si>
  <si>
    <t>NUM.number.NL.Res.HH.ThermalOut.SH.AdvElc.WH.Elc.NoSolar</t>
  </si>
  <si>
    <t>NUM.number.NL.Res.HH.ThermalOut.SH.AdvElc.WH.Elc.Solar</t>
  </si>
  <si>
    <t>NUM.number.NL.Res.HH.ThermalOut.SH.AdvElc.CO.LPG</t>
  </si>
  <si>
    <t>NUM.number.NL.Res.HH.ThermalOut.SH.AdvElc.CO.Elc</t>
  </si>
  <si>
    <t>NUM.number.NL.Res.HH.ThermalOut.SH.ConvElc</t>
  </si>
  <si>
    <t>NUM.number.NL.Res.HH.ThermalOut.SH.ConvElc.SH</t>
  </si>
  <si>
    <t>NUM.number.NL.Res.HH.ThermalOut.SH.ConvElc.SC.AC</t>
  </si>
  <si>
    <t>NUM.number.NL.Res.HH.ThermalOut.SH.ConvElc.WH.LPG.NoSolar</t>
  </si>
  <si>
    <t>NUM.number.NL.Res.HH.ThermalOut.SH.ConvElc.WH.LPG.Solar</t>
  </si>
  <si>
    <t>NUM.number.NL.Res.HH.ThermalOut.SH.ConvElc.WH.Elc.NoSolar</t>
  </si>
  <si>
    <t>NUM.number.NL.Res.HH.ThermalOut.SH.ConvElc.WH.Elc.Solar</t>
  </si>
  <si>
    <t>NUM.number.NL.Res.HH.ThermalOut.SH.ConvElc.CO.LPG</t>
  </si>
  <si>
    <t>NUM.number.NL.Res.HH.ThermalOut.SH.ConvElc.CO.Elc</t>
  </si>
  <si>
    <t>NL - New equipment installations (detailed structure)</t>
  </si>
  <si>
    <t>NUM.number.NL.Res.HH.ThermalNew.SH.Solids</t>
  </si>
  <si>
    <t>NUM.number.NL.Res.HH.ThermalNew.SH.Solids.SH</t>
  </si>
  <si>
    <t>NUM.number.NL.Res.HH.ThermalNew.SH.Solids.SC.AC</t>
  </si>
  <si>
    <t>NUM.number.NL.Res.HH.ThermalNew.SH.Solids.WH.Solids.NoSolar</t>
  </si>
  <si>
    <t>NUM.number.NL.Res.HH.ThermalNew.SH.Solids.WH.LPG.NoSolar</t>
  </si>
  <si>
    <t>NUM.number.NL.Res.HH.ThermalNew.SH.Solids.WH.LPG.Solar</t>
  </si>
  <si>
    <t>NUM.number.NL.Res.HH.ThermalNew.SH.Solids.WH.Elc.NoSolar</t>
  </si>
  <si>
    <t>NUM.number.NL.Res.HH.ThermalNew.SH.Solids.WH.Elc.Solar</t>
  </si>
  <si>
    <t>NUM.number.NL.Res.HH.ThermalNew.SH.Solids.CO.Solids</t>
  </si>
  <si>
    <t>NUM.number.NL.Res.HH.ThermalNew.SH.Solids.CO.LPG</t>
  </si>
  <si>
    <t>NUM.number.NL.Res.HH.ThermalNew.SH.Solids.CO.Elc</t>
  </si>
  <si>
    <t>NUM.number.NL.Res.HH.ThermalNew.SH.LPG</t>
  </si>
  <si>
    <t>NUM.number.NL.Res.HH.ThermalNew.SH.LPG.SH</t>
  </si>
  <si>
    <t>NUM.number.NL.Res.HH.ThermalNew.SH.LPG.SC.AC</t>
  </si>
  <si>
    <t>NUM.number.NL.Res.HH.ThermalNew.SH.LPG.WH.LPG.NoSolar</t>
  </si>
  <si>
    <t>NUM.number.NL.Res.HH.ThermalNew.SH.LPG.WH.LPG.Solar</t>
  </si>
  <si>
    <t>NUM.number.NL.Res.HH.ThermalNew.SH.LPG.WH.Elc.NoSolar</t>
  </si>
  <si>
    <t>NUM.number.NL.Res.HH.ThermalNew.SH.LPG.WH.Elc.Solar</t>
  </si>
  <si>
    <t>NUM.number.NL.Res.HH.ThermalNew.SH.LPG.CO.LPG</t>
  </si>
  <si>
    <t>NUM.number.NL.Res.HH.ThermalNew.SH.LPG.CO.Elc</t>
  </si>
  <si>
    <t>NUM.number.NL.Res.HH.ThermalNew.SH.Oil</t>
  </si>
  <si>
    <t>NUM.number.NL.Res.HH.ThermalNew.SH.Oil.SH</t>
  </si>
  <si>
    <t>NUM.number.NL.Res.HH.ThermalNew.SH.Oil.SC.AC</t>
  </si>
  <si>
    <t>NUM.number.NL.Res.HH.ThermalNew.SH.Oil.WH.Oil.NoSolar</t>
  </si>
  <si>
    <t>NUM.number.NL.Res.HH.ThermalNew.SH.Oil.WH.Oil.Solar</t>
  </si>
  <si>
    <t>NUM.number.NL.Res.HH.ThermalNew.SH.Oil.WH.Elc.NoSolar</t>
  </si>
  <si>
    <t>NUM.number.NL.Res.HH.ThermalNew.SH.Oil.WH.Elc.Solar</t>
  </si>
  <si>
    <t>NUM.number.NL.Res.HH.ThermalNew.SH.Oil.CO.LPG</t>
  </si>
  <si>
    <t>NUM.number.NL.Res.HH.ThermalNew.SH.Oil.CO.Elc</t>
  </si>
  <si>
    <t>NUM.number.NL.Res.HH.ThermalNew.SH.Gas</t>
  </si>
  <si>
    <t>NUM.number.NL.Res.HH.ThermalNew.SH.Gas.SH</t>
  </si>
  <si>
    <t>NUM.number.NL.Res.HH.ThermalNew.SH.Gas.SC.AC</t>
  </si>
  <si>
    <t>NUM.number.NL.Res.HH.ThermalNew.SH.Gas.WH.Gas.NoSolar</t>
  </si>
  <si>
    <t>NUM.number.NL.Res.HH.ThermalNew.SH.Gas.WH.Gas.Solar</t>
  </si>
  <si>
    <t>NUM.number.NL.Res.HH.ThermalNew.SH.Gas.WH.Elc.NoSolar</t>
  </si>
  <si>
    <t>NUM.number.NL.Res.HH.ThermalNew.SH.Gas.WH.Elc.Solar</t>
  </si>
  <si>
    <t>NUM.number.NL.Res.HH.ThermalNew.SH.Gas.CO.Gas</t>
  </si>
  <si>
    <t>NUM.number.NL.Res.HH.ThermalNew.SH.Gas.CO.Elc</t>
  </si>
  <si>
    <t>NUM.number.NL.Res.HH.ThermalNew.SH.Biomass</t>
  </si>
  <si>
    <t>NUM.number.NL.Res.HH.ThermalNew.SH.Biomass.SH</t>
  </si>
  <si>
    <t>NUM.number.NL.Res.HH.ThermalNew.SH.Biomass.SC.AC</t>
  </si>
  <si>
    <t>NUM.number.NL.Res.HH.ThermalNew.SH.Biomass.WH.Biomass.NoSolar</t>
  </si>
  <si>
    <t>NUM.number.NL.Res.HH.ThermalNew.SH.Biomass.WH.Biomass.Solar</t>
  </si>
  <si>
    <t>NUM.number.NL.Res.HH.ThermalNew.SH.Biomass.WH.LPG.NoSolar</t>
  </si>
  <si>
    <t>NUM.number.NL.Res.HH.ThermalNew.SH.Biomass.WH.LPG.Solar</t>
  </si>
  <si>
    <t>NUM.number.NL.Res.HH.ThermalNew.SH.Biomass.WH.Elc.NoSolar</t>
  </si>
  <si>
    <t>NUM.number.NL.Res.HH.ThermalNew.SH.Biomass.WH.Elc.Solar</t>
  </si>
  <si>
    <t>NUM.number.NL.Res.HH.ThermalNew.SH.Biomass.CO.Biomass</t>
  </si>
  <si>
    <t>NUM.number.NL.Res.HH.ThermalNew.SH.Biomass.CO.LPG</t>
  </si>
  <si>
    <t>NUM.number.NL.Res.HH.ThermalNew.SH.Biomass.CO.Elc</t>
  </si>
  <si>
    <t>NUM.number.NL.Res.HH.ThermalNew.SH.Geo</t>
  </si>
  <si>
    <t>NUM.number.NL.Res.HH.ThermalNew.SH.Geo.SH</t>
  </si>
  <si>
    <t>NUM.number.NL.Res.HH.ThermalNew.SH.Geo.SC.AC</t>
  </si>
  <si>
    <t>NUM.number.NL.Res.HH.ThermalNew.SH.Geo.WH.Geo.NoSolar</t>
  </si>
  <si>
    <t>NUM.number.NL.Res.HH.ThermalNew.SH.Geo.WH.Geo.Solar</t>
  </si>
  <si>
    <t>NUM.number.NL.Res.HH.ThermalNew.SH.Geo.WH.Elc.NoSolar</t>
  </si>
  <si>
    <t>NUM.number.NL.Res.HH.ThermalNew.SH.Geo.WH.Elc.Solar</t>
  </si>
  <si>
    <t>NUM.number.NL.Res.HH.ThermalNew.SH.Geo.CO.LPG</t>
  </si>
  <si>
    <t>NUM.number.NL.Res.HH.ThermalNew.SH.Geo.CO.Elc</t>
  </si>
  <si>
    <t>NUM.number.NL.Res.HH.ThermalNew.SH.DistrHeat</t>
  </si>
  <si>
    <t>NUM.number.NL.Res.HH.ThermalNew.SH.DistrHeat.SH</t>
  </si>
  <si>
    <t>NUM.number.NL.Res.HH.ThermalNew.SH.DistrHeat.SC.AC</t>
  </si>
  <si>
    <t>NUM.number.NL.Res.HH.ThermalNew.SH.DistrHeat.WH.DistrHeat.NoSolar</t>
  </si>
  <si>
    <t>NUM.number.NL.Res.HH.ThermalNew.SH.DistrHeat.WH.DistrHeat.Solar</t>
  </si>
  <si>
    <t>NUM.number.NL.Res.HH.ThermalNew.SH.DistrHeat.WH.Elc.NoSolar</t>
  </si>
  <si>
    <t>NUM.number.NL.Res.HH.ThermalNew.SH.DistrHeat.WH.Elc.Solar</t>
  </si>
  <si>
    <t>NUM.number.NL.Res.HH.ThermalNew.SH.DistrHeat.CO.LPG</t>
  </si>
  <si>
    <t>NUM.number.NL.Res.HH.ThermalNew.SH.DistrHeat.CO.Elc</t>
  </si>
  <si>
    <t>NUM.number.NL.Res.HH.ThermalNew.SH.AdvElc</t>
  </si>
  <si>
    <t>NUM.number.NL.Res.HH.ThermalNew.SH.AdvElc.SH</t>
  </si>
  <si>
    <t>NUM.number.NL.Res.HH.ThermalNew.SH.AdvElc.SC.AC</t>
  </si>
  <si>
    <t>NUM.number.NL.Res.HH.ThermalNew.SH.AdvElc.WH.LPG.NoSolar</t>
  </si>
  <si>
    <t>NUM.number.NL.Res.HH.ThermalNew.SH.AdvElc.WH.LPG.Solar</t>
  </si>
  <si>
    <t>NUM.number.NL.Res.HH.ThermalNew.SH.AdvElc.WH.Elc.NoSolar</t>
  </si>
  <si>
    <t>NUM.number.NL.Res.HH.ThermalNew.SH.AdvElc.WH.Elc.Solar</t>
  </si>
  <si>
    <t>NUM.number.NL.Res.HH.ThermalNew.SH.AdvElc.CO.LPG</t>
  </si>
  <si>
    <t>NUM.number.NL.Res.HH.ThermalNew.SH.AdvElc.CO.Elc</t>
  </si>
  <si>
    <t>NUM.number.NL.Res.HH.ThermalNew.SH.ConvElc</t>
  </si>
  <si>
    <t>NUM.number.NL.Res.HH.ThermalNew.SH.ConvElc.SH</t>
  </si>
  <si>
    <t>NUM.number.NL.Res.HH.ThermalNew.SH.ConvElc.SC.AC</t>
  </si>
  <si>
    <t>NUM.number.NL.Res.HH.ThermalNew.SH.ConvElc.WH.LPG.NoSolar</t>
  </si>
  <si>
    <t>NUM.number.NL.Res.HH.ThermalNew.SH.ConvElc.WH.LPG.Solar</t>
  </si>
  <si>
    <t>NUM.number.NL.Res.HH.ThermalNew.SH.ConvElc.WH.Elc.NoSolar</t>
  </si>
  <si>
    <t>NUM.number.NL.Res.HH.ThermalNew.SH.ConvElc.WH.Elc.Solar</t>
  </si>
  <si>
    <t>NUM.number.NL.Res.HH.ThermalNew.SH.ConvElc.CO.LPG</t>
  </si>
  <si>
    <t>NUM.number.NL.Res.HH.ThermalNew.SH.ConvElc.CO.Elc</t>
  </si>
  <si>
    <t>NL - New equipment installations in new and renovated households (detailed structure)</t>
  </si>
  <si>
    <t>NUM.number.NL.Res.HHnew.ThermalNew.SH.Solids</t>
  </si>
  <si>
    <t>NUM.number.NL.Res.HHnew.ThermalNew.SH.Solids.SH</t>
  </si>
  <si>
    <t>NUM.number.NL.Res.HHnew.ThermalNew.SH.Solids.SC.AC</t>
  </si>
  <si>
    <t>NUM.number.NL.Res.HHnew.ThermalNew.SH.Solids.WH.Solids.NoSolar</t>
  </si>
  <si>
    <t>NUM.number.NL.Res.HHnew.ThermalNew.SH.Solids.WH.LPG.NoSolar</t>
  </si>
  <si>
    <t>NUM.number.NL.Res.HHnew.ThermalNew.SH.Solids.WH.LPG.Solar</t>
  </si>
  <si>
    <t>NUM.number.NL.Res.HHnew.ThermalNew.SH.Solids.WH.Elc.NoSolar</t>
  </si>
  <si>
    <t>NUM.number.NL.Res.HHnew.ThermalNew.SH.Solids.WH.Elc.Solar</t>
  </si>
  <si>
    <t>NUM.number.NL.Res.HHnew.ThermalNew.SH.Solids.CO.Solids</t>
  </si>
  <si>
    <t>NUM.number.NL.Res.HHnew.ThermalNew.SH.Solids.CO.LPG</t>
  </si>
  <si>
    <t>NUM.number.NL.Res.HHnew.ThermalNew.SH.Solids.CO.Elc</t>
  </si>
  <si>
    <t>NUM.number.NL.Res.HHnew.ThermalNew.SH.LPG</t>
  </si>
  <si>
    <t>NUM.number.NL.Res.HHnew.ThermalNew.SH.LPG.SH</t>
  </si>
  <si>
    <t>NUM.number.NL.Res.HHnew.ThermalNew.SH.LPG.SC.AC</t>
  </si>
  <si>
    <t>NUM.number.NL.Res.HHnew.ThermalNew.SH.LPG.WH.LPG.NoSolar</t>
  </si>
  <si>
    <t>NUM.number.NL.Res.HHnew.ThermalNew.SH.LPG.WH.LPG.Solar</t>
  </si>
  <si>
    <t>NUM.number.NL.Res.HHnew.ThermalNew.SH.LPG.WH.Elc.NoSolar</t>
  </si>
  <si>
    <t>NUM.number.NL.Res.HHnew.ThermalNew.SH.LPG.WH.Elc.Solar</t>
  </si>
  <si>
    <t>NUM.number.NL.Res.HHnew.ThermalNew.SH.LPG.CO.LPG</t>
  </si>
  <si>
    <t>NUM.number.NL.Res.HHnew.ThermalNew.SH.LPG.CO.Elc</t>
  </si>
  <si>
    <t>NUM.number.NL.Res.HHnew.ThermalNew.SH.Oil</t>
  </si>
  <si>
    <t>NUM.number.NL.Res.HHnew.ThermalNew.SH.Oil.SH</t>
  </si>
  <si>
    <t>NUM.number.NL.Res.HHnew.ThermalNew.SH.Oil.SC.AC</t>
  </si>
  <si>
    <t>NUM.number.NL.Res.HHnew.ThermalNew.SH.Oil.WH.Oil.NoSolar</t>
  </si>
  <si>
    <t>NUM.number.NL.Res.HHnew.ThermalNew.SH.Oil.WH.Oil.Solar</t>
  </si>
  <si>
    <t>NUM.number.NL.Res.HHnew.ThermalNew.SH.Oil.WH.Elc.NoSolar</t>
  </si>
  <si>
    <t>NUM.number.NL.Res.HHnew.ThermalNew.SH.Oil.WH.Elc.Solar</t>
  </si>
  <si>
    <t>NUM.number.NL.Res.HHnew.ThermalNew.SH.Oil.CO.LPG</t>
  </si>
  <si>
    <t>NUM.number.NL.Res.HHnew.ThermalNew.SH.Oil.CO.Elc</t>
  </si>
  <si>
    <t>NUM.number.NL.Res.HHnew.ThermalNew.SH.Gas</t>
  </si>
  <si>
    <t>NUM.number.NL.Res.HHnew.ThermalNew.SH.Gas.SH</t>
  </si>
  <si>
    <t>NUM.number.NL.Res.HHnew.ThermalNew.SH.Gas.SC.AC</t>
  </si>
  <si>
    <t>NUM.number.NL.Res.HHnew.ThermalNew.SH.Gas.WH.Gas.NoSolar</t>
  </si>
  <si>
    <t>NUM.number.NL.Res.HHnew.ThermalNew.SH.Gas.WH.Gas.Solar</t>
  </si>
  <si>
    <t>NUM.number.NL.Res.HHnew.ThermalNew.SH.Gas.WH.Elc.NoSolar</t>
  </si>
  <si>
    <t>NUM.number.NL.Res.HHnew.ThermalNew.SH.Gas.WH.Elc.Solar</t>
  </si>
  <si>
    <t>NUM.number.NL.Res.HHnew.ThermalNew.SH.Gas.CO.Gas</t>
  </si>
  <si>
    <t>NUM.number.NL.Res.HHnew.ThermalNew.SH.Gas.CO.Elc</t>
  </si>
  <si>
    <t>NUM.number.NL.Res.HHnew.ThermalNew.SH.Biomass</t>
  </si>
  <si>
    <t>NUM.number.NL.Res.HHnew.ThermalNew.SH.Biomass.SH</t>
  </si>
  <si>
    <t>NUM.number.NL.Res.HHnew.ThermalNew.SH.Biomass.SC.AC</t>
  </si>
  <si>
    <t>NUM.number.NL.Res.HHnew.ThermalNew.SH.Biomass.WH.Biomass.NoSolar</t>
  </si>
  <si>
    <t>NUM.number.NL.Res.HHnew.ThermalNew.SH.Biomass.WH.Biomass.Solar</t>
  </si>
  <si>
    <t>NUM.number.NL.Res.HHnew.ThermalNew.SH.Biomass.WH.LPG.NoSolar</t>
  </si>
  <si>
    <t>NUM.number.NL.Res.HHnew.ThermalNew.SH.Biomass.WH.LPG.Solar</t>
  </si>
  <si>
    <t>NUM.number.NL.Res.HHnew.ThermalNew.SH.Biomass.WH.Elc.NoSolar</t>
  </si>
  <si>
    <t>NUM.number.NL.Res.HHnew.ThermalNew.SH.Biomass.WH.Elc.Solar</t>
  </si>
  <si>
    <t>NUM.number.NL.Res.HHnew.ThermalNew.SH.Biomass.CO.Biomass</t>
  </si>
  <si>
    <t>NUM.number.NL.Res.HHnew.ThermalNew.SH.Biomass.CO.LPG</t>
  </si>
  <si>
    <t>NUM.number.NL.Res.HHnew.ThermalNew.SH.Biomass.CO.Elc</t>
  </si>
  <si>
    <t>NUM.number.NL.Res.HHnew.ThermalNew.SH.Geo</t>
  </si>
  <si>
    <t>NUM.number.NL.Res.HHnew.ThermalNew.SH.Geo.SH</t>
  </si>
  <si>
    <t>NUM.number.NL.Res.HHnew.ThermalNew.SH.Geo.SC.AC</t>
  </si>
  <si>
    <t>NUM.number.NL.Res.HHnew.ThermalNew.SH.Geo.WH.Geo.NoSolar</t>
  </si>
  <si>
    <t>NUM.number.NL.Res.HHnew.ThermalNew.SH.Geo.WH.Geo.Solar</t>
  </si>
  <si>
    <t>NUM.number.NL.Res.HHnew.ThermalNew.SH.Geo.WH.Elc.NoSolar</t>
  </si>
  <si>
    <t>NUM.number.NL.Res.HHnew.ThermalNew.SH.Geo.WH.Elc.Solar</t>
  </si>
  <si>
    <t>NUM.number.NL.Res.HHnew.ThermalNew.SH.Geo.CO.LPG</t>
  </si>
  <si>
    <t>NUM.number.NL.Res.HHnew.ThermalNew.SH.Geo.CO.Elc</t>
  </si>
  <si>
    <t>NUM.number.NL.Res.HHnew.ThermalNew.SH.DistrHeat</t>
  </si>
  <si>
    <t>NUM.number.NL.Res.HHnew.ThermalNew.SH.DistrHeat.SH</t>
  </si>
  <si>
    <t>NUM.number.NL.Res.HHnew.ThermalNew.SH.DistrHeat.SC.AC</t>
  </si>
  <si>
    <t>NUM.number.NL.Res.HHnew.ThermalNew.SH.DistrHeat.WH.DistrHeat.NoSolar</t>
  </si>
  <si>
    <t>NUM.number.NL.Res.HHnew.ThermalNew.SH.DistrHeat.WH.DistrHeat.Solar</t>
  </si>
  <si>
    <t>NUM.number.NL.Res.HHnew.ThermalNew.SH.DistrHeat.WH.Elc.NoSolar</t>
  </si>
  <si>
    <t>NUM.number.NL.Res.HHnew.ThermalNew.SH.DistrHeat.WH.Elc.Solar</t>
  </si>
  <si>
    <t>NUM.number.NL.Res.HHnew.ThermalNew.SH.DistrHeat.CO.LPG</t>
  </si>
  <si>
    <t>NUM.number.NL.Res.HHnew.ThermalNew.SH.DistrHeat.CO.Elc</t>
  </si>
  <si>
    <t>NUM.number.NL.Res.HHnew.ThermalNew.SH.AdvElc</t>
  </si>
  <si>
    <t>NUM.number.NL.Res.HHnew.ThermalNew.SH.AdvElc.SH</t>
  </si>
  <si>
    <t>NUM.number.NL.Res.HHnew.ThermalNew.SH.AdvElc.SC.AC</t>
  </si>
  <si>
    <t>NUM.number.NL.Res.HHnew.ThermalNew.SH.AdvElc.WH.LPG.NoSolar</t>
  </si>
  <si>
    <t>NUM.number.NL.Res.HHnew.ThermalNew.SH.AdvElc.WH.LPG.Solar</t>
  </si>
  <si>
    <t>NUM.number.NL.Res.HHnew.ThermalNew.SH.AdvElc.WH.Elc.NoSolar</t>
  </si>
  <si>
    <t>NUM.number.NL.Res.HHnew.ThermalNew.SH.AdvElc.WH.Elc.Solar</t>
  </si>
  <si>
    <t>NUM.number.NL.Res.HHnew.ThermalNew.SH.AdvElc.CO.LPG</t>
  </si>
  <si>
    <t>NUM.number.NL.Res.HHnew.ThermalNew.SH.AdvElc.CO.Elc</t>
  </si>
  <si>
    <t>NUM.number.NL.Res.HHnew.ThermalNew.SH.ConvElc</t>
  </si>
  <si>
    <t>NUM.number.NL.Res.HHnew.ThermalNew.SH.ConvElc.SH</t>
  </si>
  <si>
    <t>NUM.number.NL.Res.HHnew.ThermalNew.SH.ConvElc.SC.AC</t>
  </si>
  <si>
    <t>NUM.number.NL.Res.HHnew.ThermalNew.SH.ConvElc.WH.LPG.NoSolar</t>
  </si>
  <si>
    <t>NUM.number.NL.Res.HHnew.ThermalNew.SH.ConvElc.WH.LPG.Solar</t>
  </si>
  <si>
    <t>NUM.number.NL.Res.HHnew.ThermalNew.SH.ConvElc.WH.Elc.NoSolar</t>
  </si>
  <si>
    <t>NUM.number.NL.Res.HHnew.ThermalNew.SH.ConvElc.WH.Elc.Solar</t>
  </si>
  <si>
    <t>NUM.number.NL.Res.HHnew.ThermalNew.SH.ConvElc.CO.LPG</t>
  </si>
  <si>
    <t>NUM.number.NL.Res.HHnew.ThermalNew.SH.ConvElc.CO.Elc</t>
  </si>
  <si>
    <t>NL - New equipment installations via replacement (detailed structure)</t>
  </si>
  <si>
    <t>NUM.number.NL.Res.HH.ThermalRepl.SH.Solids</t>
  </si>
  <si>
    <t>NUM.number.NL.Res.HH.ThermalRepl.SH.Solids.SH</t>
  </si>
  <si>
    <t>NUM.number.NL.Res.HH.ThermalRepl.SH.Solids.SC.AC</t>
  </si>
  <si>
    <t>NUM.number.NL.Res.HH.ThermalRepl.SH.Solids.WH.Solids.NoSolar</t>
  </si>
  <si>
    <t>NUM.number.NL.Res.HH.ThermalRepl.SH.Solids.WH.LPG.NoSolar</t>
  </si>
  <si>
    <t>NUM.number.NL.Res.HH.ThermalRepl.SH.Solids.WH.LPG.Solar</t>
  </si>
  <si>
    <t>NUM.number.NL.Res.HH.ThermalRepl.SH.Solids.WH.Elc.NoSolar</t>
  </si>
  <si>
    <t>NUM.number.NL.Res.HH.ThermalRepl.SH.Solids.WH.Elc.Solar</t>
  </si>
  <si>
    <t>NUM.number.NL.Res.HH.ThermalRepl.SH.Solids.CO.Solids</t>
  </si>
  <si>
    <t>NUM.number.NL.Res.HH.ThermalRepl.SH.Solids.CO.LPG</t>
  </si>
  <si>
    <t>NUM.number.NL.Res.HH.ThermalRepl.SH.Solids.CO.Elc</t>
  </si>
  <si>
    <t>NUM.number.NL.Res.HH.ThermalRepl.SH.LPG</t>
  </si>
  <si>
    <t>NUM.number.NL.Res.HH.ThermalRepl.SH.LPG.SH</t>
  </si>
  <si>
    <t>NUM.number.NL.Res.HH.ThermalRepl.SH.LPG.SC.AC</t>
  </si>
  <si>
    <t>NUM.number.NL.Res.HH.ThermalRepl.SH.LPG.WH.LPG.NoSolar</t>
  </si>
  <si>
    <t>NUM.number.NL.Res.HH.ThermalRepl.SH.LPG.WH.LPG.Solar</t>
  </si>
  <si>
    <t>NUM.number.NL.Res.HH.ThermalRepl.SH.LPG.WH.Elc.NoSolar</t>
  </si>
  <si>
    <t>NUM.number.NL.Res.HH.ThermalRepl.SH.LPG.WH.Elc.Solar</t>
  </si>
  <si>
    <t>NUM.number.NL.Res.HH.ThermalRepl.SH.LPG.CO.LPG</t>
  </si>
  <si>
    <t>NUM.number.NL.Res.HH.ThermalRepl.SH.LPG.CO.Elc</t>
  </si>
  <si>
    <t>NUM.number.NL.Res.HH.ThermalRepl.SH.Oil</t>
  </si>
  <si>
    <t>NUM.number.NL.Res.HH.ThermalRepl.SH.Oil.SH</t>
  </si>
  <si>
    <t>NUM.number.NL.Res.HH.ThermalRepl.SH.Oil.SC.AC</t>
  </si>
  <si>
    <t>NUM.number.NL.Res.HH.ThermalRepl.SH.Oil.WH.Oil.NoSolar</t>
  </si>
  <si>
    <t>NUM.number.NL.Res.HH.ThermalRepl.SH.Oil.WH.Oil.Solar</t>
  </si>
  <si>
    <t>NUM.number.NL.Res.HH.ThermalRepl.SH.Oil.WH.Elc.NoSolar</t>
  </si>
  <si>
    <t>NUM.number.NL.Res.HH.ThermalRepl.SH.Oil.WH.Elc.Solar</t>
  </si>
  <si>
    <t>NUM.number.NL.Res.HH.ThermalRepl.SH.Oil.CO.LPG</t>
  </si>
  <si>
    <t>NUM.number.NL.Res.HH.ThermalRepl.SH.Oil.CO.Elc</t>
  </si>
  <si>
    <t>NUM.number.NL.Res.HH.ThermalRepl.SH.Gas</t>
  </si>
  <si>
    <t>NUM.number.NL.Res.HH.ThermalRepl.SH.Gas.SH</t>
  </si>
  <si>
    <t>NUM.number.NL.Res.HH.ThermalRepl.SH.Gas.SC.AC</t>
  </si>
  <si>
    <t>NUM.number.NL.Res.HH.ThermalRepl.SH.Gas.WH.Gas.NoSolar</t>
  </si>
  <si>
    <t>NUM.number.NL.Res.HH.ThermalRepl.SH.Gas.WH.Gas.Solar</t>
  </si>
  <si>
    <t>NUM.number.NL.Res.HH.ThermalRepl.SH.Gas.WH.Elc.NoSolar</t>
  </si>
  <si>
    <t>NUM.number.NL.Res.HH.ThermalRepl.SH.Gas.WH.Elc.Solar</t>
  </si>
  <si>
    <t>NUM.number.NL.Res.HH.ThermalRepl.SH.Gas.CO.Gas</t>
  </si>
  <si>
    <t>NUM.number.NL.Res.HH.ThermalRepl.SH.Gas.CO.Elc</t>
  </si>
  <si>
    <t>NUM.number.NL.Res.HH.ThermalRepl.SH.Biomass</t>
  </si>
  <si>
    <t>NUM.number.NL.Res.HH.ThermalRepl.SH.Biomass.SH</t>
  </si>
  <si>
    <t>NUM.number.NL.Res.HH.ThermalRepl.SH.Biomass.SC.AC</t>
  </si>
  <si>
    <t>NUM.number.NL.Res.HH.ThermalRepl.SH.Biomass.WH.Biomass.NoSolar</t>
  </si>
  <si>
    <t>NUM.number.NL.Res.HH.ThermalRepl.SH.Biomass.WH.Biomass.Solar</t>
  </si>
  <si>
    <t>NUM.number.NL.Res.HH.ThermalRepl.SH.Biomass.WH.LPG.NoSolar</t>
  </si>
  <si>
    <t>NUM.number.NL.Res.HH.ThermalRepl.SH.Biomass.WH.LPG.Solar</t>
  </si>
  <si>
    <t>NUM.number.NL.Res.HH.ThermalRepl.SH.Biomass.WH.Elc.NoSolar</t>
  </si>
  <si>
    <t>NUM.number.NL.Res.HH.ThermalRepl.SH.Biomass.WH.Elc.Solar</t>
  </si>
  <si>
    <t>NUM.number.NL.Res.HH.ThermalRepl.SH.Biomass.CO.Biomass</t>
  </si>
  <si>
    <t>NUM.number.NL.Res.HH.ThermalRepl.SH.Biomass.CO.LPG</t>
  </si>
  <si>
    <t>NUM.number.NL.Res.HH.ThermalRepl.SH.Biomass.CO.Elc</t>
  </si>
  <si>
    <t>NUM.number.NL.Res.HH.ThermalRepl.SH.Geo</t>
  </si>
  <si>
    <t>NUM.number.NL.Res.HH.ThermalRepl.SH.Geo.SH</t>
  </si>
  <si>
    <t>NUM.number.NL.Res.HH.ThermalRepl.SH.Geo.SC.AC</t>
  </si>
  <si>
    <t>NUM.number.NL.Res.HH.ThermalRepl.SH.Geo.WH.Geo.NoSolar</t>
  </si>
  <si>
    <t>NUM.number.NL.Res.HH.ThermalRepl.SH.Geo.WH.Geo.Solar</t>
  </si>
  <si>
    <t>NUM.number.NL.Res.HH.ThermalRepl.SH.Geo.WH.Elc.NoSolar</t>
  </si>
  <si>
    <t>NUM.number.NL.Res.HH.ThermalRepl.SH.Geo.WH.Elc.Solar</t>
  </si>
  <si>
    <t>NUM.number.NL.Res.HH.ThermalRepl.SH.Geo.CO.LPG</t>
  </si>
  <si>
    <t>NUM.number.NL.Res.HH.ThermalRepl.SH.Geo.CO.Elc</t>
  </si>
  <si>
    <t>NUM.number.NL.Res.HH.ThermalRepl.SH.DistrHeat</t>
  </si>
  <si>
    <t>NUM.number.NL.Res.HH.ThermalRepl.SH.DistrHeat.SH</t>
  </si>
  <si>
    <t>NUM.number.NL.Res.HH.ThermalRepl.SH.DistrHeat.SC.AC</t>
  </si>
  <si>
    <t>NUM.number.NL.Res.HH.ThermalRepl.SH.DistrHeat.WH.DistrHeat.NoSolar</t>
  </si>
  <si>
    <t>NUM.number.NL.Res.HH.ThermalRepl.SH.DistrHeat.WH.DistrHeat.Solar</t>
  </si>
  <si>
    <t>NUM.number.NL.Res.HH.ThermalRepl.SH.DistrHeat.WH.Elc.NoSolar</t>
  </si>
  <si>
    <t>NUM.number.NL.Res.HH.ThermalRepl.SH.DistrHeat.WH.Elc.Solar</t>
  </si>
  <si>
    <t>NUM.number.NL.Res.HH.ThermalRepl.SH.DistrHeat.CO.LPG</t>
  </si>
  <si>
    <t>NUM.number.NL.Res.HH.ThermalRepl.SH.DistrHeat.CO.Elc</t>
  </si>
  <si>
    <t>NUM.number.NL.Res.HH.ThermalRepl.SH.AdvElc</t>
  </si>
  <si>
    <t>NUM.number.NL.Res.HH.ThermalRepl.SH.AdvElc.SH</t>
  </si>
  <si>
    <t>NUM.number.NL.Res.HH.ThermalRepl.SH.AdvElc.SC.AC</t>
  </si>
  <si>
    <t>NUM.number.NL.Res.HH.ThermalRepl.SH.AdvElc.WH.LPG.NoSolar</t>
  </si>
  <si>
    <t>NUM.number.NL.Res.HH.ThermalRepl.SH.AdvElc.WH.LPG.Solar</t>
  </si>
  <si>
    <t>NUM.number.NL.Res.HH.ThermalRepl.SH.AdvElc.WH.Elc.NoSolar</t>
  </si>
  <si>
    <t>NUM.number.NL.Res.HH.ThermalRepl.SH.AdvElc.WH.Elc.Solar</t>
  </si>
  <si>
    <t>NUM.number.NL.Res.HH.ThermalRepl.SH.AdvElc.CO.LPG</t>
  </si>
  <si>
    <t>NUM.number.NL.Res.HH.ThermalRepl.SH.AdvElc.CO.Elc</t>
  </si>
  <si>
    <t>NUM.number.NL.Res.HH.ThermalRepl.SH.ConvElc</t>
  </si>
  <si>
    <t>NUM.number.NL.Res.HH.ThermalRepl.SH.ConvElc.SH</t>
  </si>
  <si>
    <t>NUM.number.NL.Res.HH.ThermalRepl.SH.ConvElc.SC.AC</t>
  </si>
  <si>
    <t>NUM.number.NL.Res.HH.ThermalRepl.SH.ConvElc.WH.LPG.NoSolar</t>
  </si>
  <si>
    <t>NUM.number.NL.Res.HH.ThermalRepl.SH.ConvElc.WH.LPG.Solar</t>
  </si>
  <si>
    <t>NUM.number.NL.Res.HH.ThermalRepl.SH.ConvElc.WH.Elc.NoSolar</t>
  </si>
  <si>
    <t>NUM.number.NL.Res.HH.ThermalRepl.SH.ConvElc.WH.Elc.Solar</t>
  </si>
  <si>
    <t>NUM.number.NL.Res.HH.ThermalRepl.SH.ConvElc.CO.LPG</t>
  </si>
  <si>
    <t>NUM.number.NL.Res.HH.ThermalRepl.SH.ConvElc.CO.Elc</t>
  </si>
  <si>
    <t>NL - Equipment installations in 2021 - vintage structure</t>
  </si>
  <si>
    <t>VIN.number.NL.Res.HH.Thermal.SH.Solids</t>
  </si>
  <si>
    <t>VIN.number.NL.Res.HH.Thermal.SH.Solids.SH</t>
  </si>
  <si>
    <t>VIN.number.NL.Res.HH.Thermal.SH.Solids.SC.AC</t>
  </si>
  <si>
    <t>VIN.number.NL.Res.HH.Thermal.SH.Solids.WH.Solids.NoSolar</t>
  </si>
  <si>
    <t>VIN.number.NL.Res.HH.Thermal.SH.Solids.WH.LPG.NoSolar</t>
  </si>
  <si>
    <t>VIN.number.NL.Res.HH.Thermal.SH.Solids.WH.LPG.Solar</t>
  </si>
  <si>
    <t>VIN.number.NL.Res.HH.Thermal.SH.Solids.WH.Elc.NoSolar</t>
  </si>
  <si>
    <t>VIN.number.NL.Res.HH.Thermal.SH.Solids.WH.Elc.Solar</t>
  </si>
  <si>
    <t>VIN.number.NL.Res.HH.Thermal.SH.Solids.CO.Solids</t>
  </si>
  <si>
    <t>VIN.number.NL.Res.HH.Thermal.SH.Solids.CO.LPG</t>
  </si>
  <si>
    <t>VIN.number.NL.Res.HH.Thermal.SH.Solids.CO.Elc</t>
  </si>
  <si>
    <t>VIN.number.NL.Res.HH.Thermal.SH.LPG</t>
  </si>
  <si>
    <t>VIN.number.NL.Res.HH.Thermal.SH.LPG.SH</t>
  </si>
  <si>
    <t>VIN.number.NL.Res.HH.Thermal.SH.LPG.SC.AC</t>
  </si>
  <si>
    <t>VIN.number.NL.Res.HH.Thermal.SH.LPG.WH.LPG.NoSolar</t>
  </si>
  <si>
    <t>VIN.number.NL.Res.HH.Thermal.SH.LPG.WH.LPG.Solar</t>
  </si>
  <si>
    <t>VIN.number.NL.Res.HH.Thermal.SH.LPG.WH.Elc.NoSolar</t>
  </si>
  <si>
    <t>VIN.number.NL.Res.HH.Thermal.SH.LPG.WH.Elc.Solar</t>
  </si>
  <si>
    <t>VIN.number.NL.Res.HH.Thermal.SH.LPG.CO.LPG</t>
  </si>
  <si>
    <t>VIN.number.NL.Res.HH.Thermal.SH.LPG.CO.Elc</t>
  </si>
  <si>
    <t>VIN.number.NL.Res.HH.Thermal.SH.Oil</t>
  </si>
  <si>
    <t>VIN.number.NL.Res.HH.Thermal.SH.Oil.SH</t>
  </si>
  <si>
    <t>VIN.number.NL.Res.HH.Thermal.SH.Oil.SC.AC</t>
  </si>
  <si>
    <t>VIN.number.NL.Res.HH.Thermal.SH.Oil.WH.Oil.NoSolar</t>
  </si>
  <si>
    <t>VIN.number.NL.Res.HH.Thermal.SH.Oil.WH.Oil.Solar</t>
  </si>
  <si>
    <t>VIN.number.NL.Res.HH.Thermal.SH.Oil.WH.Elc.NoSolar</t>
  </si>
  <si>
    <t>VIN.number.NL.Res.HH.Thermal.SH.Oil.WH.Elc.Solar</t>
  </si>
  <si>
    <t>VIN.number.NL.Res.HH.Thermal.SH.Oil.CO.LPG</t>
  </si>
  <si>
    <t>VIN.number.NL.Res.HH.Thermal.SH.Oil.CO.Elc</t>
  </si>
  <si>
    <t>VIN.number.NL.Res.HH.Thermal.SH.Gas</t>
  </si>
  <si>
    <t>VIN.number.NL.Res.HH.Thermal.SH.Gas.SH</t>
  </si>
  <si>
    <t>VIN.number.NL.Res.HH.Thermal.SH.Gas.SC.AC</t>
  </si>
  <si>
    <t>VIN.number.NL.Res.HH.Thermal.SH.Gas.WH.Gas.NoSolar</t>
  </si>
  <si>
    <t>VIN.number.NL.Res.HH.Thermal.SH.Gas.WH.Gas.Solar</t>
  </si>
  <si>
    <t>VIN.number.NL.Res.HH.Thermal.SH.Gas.WH.Elc.NoSolar</t>
  </si>
  <si>
    <t>VIN.number.NL.Res.HH.Thermal.SH.Gas.WH.Elc.Solar</t>
  </si>
  <si>
    <t>VIN.number.NL.Res.HH.Thermal.SH.Gas.CO.Gas</t>
  </si>
  <si>
    <t>VIN.number.NL.Res.HH.Thermal.SH.Gas.CO.Elc</t>
  </si>
  <si>
    <t>VIN.number.NL.Res.HH.Thermal.SH.Biomass</t>
  </si>
  <si>
    <t>VIN.number.NL.Res.HH.Thermal.SH.Biomass.SH</t>
  </si>
  <si>
    <t>VIN.number.NL.Res.HH.Thermal.SH.Biomass.SC.AC</t>
  </si>
  <si>
    <t>VIN.number.NL.Res.HH.Thermal.SH.Biomass.WH.Biomass.NoSolar</t>
  </si>
  <si>
    <t>VIN.number.NL.Res.HH.Thermal.SH.Biomass.WH.Biomass.Solar</t>
  </si>
  <si>
    <t>VIN.number.NL.Res.HH.Thermal.SH.Biomass.WH.LPG.NoSolar</t>
  </si>
  <si>
    <t>VIN.number.NL.Res.HH.Thermal.SH.Biomass.WH.LPG.Solar</t>
  </si>
  <si>
    <t>VIN.number.NL.Res.HH.Thermal.SH.Biomass.WH.Elc.NoSolar</t>
  </si>
  <si>
    <t>VIN.number.NL.Res.HH.Thermal.SH.Biomass.WH.Elc.Solar</t>
  </si>
  <si>
    <t>VIN.number.NL.Res.HH.Thermal.SH.Biomass.CO.Biomass</t>
  </si>
  <si>
    <t>VIN.number.NL.Res.HH.Thermal.SH.Biomass.CO.LPG</t>
  </si>
  <si>
    <t>VIN.number.NL.Res.HH.Thermal.SH.Biomass.CO.Elc</t>
  </si>
  <si>
    <t>VIN.number.NL.Res.HH.Thermal.SH.Geo</t>
  </si>
  <si>
    <t>VIN.number.NL.Res.HH.Thermal.SH.Geo.SH</t>
  </si>
  <si>
    <t>VIN.number.NL.Res.HH.Thermal.SH.Geo.SC.AC</t>
  </si>
  <si>
    <t>VIN.number.NL.Res.HH.Thermal.SH.Geo.WH.Geo.NoSolar</t>
  </si>
  <si>
    <t>VIN.number.NL.Res.HH.Thermal.SH.Geo.WH.Geo.Solar</t>
  </si>
  <si>
    <t>VIN.number.NL.Res.HH.Thermal.SH.Geo.WH.Elc.NoSolar</t>
  </si>
  <si>
    <t>VIN.number.NL.Res.HH.Thermal.SH.Geo.WH.Elc.Solar</t>
  </si>
  <si>
    <t>VIN.number.NL.Res.HH.Thermal.SH.Geo.CO.LPG</t>
  </si>
  <si>
    <t>VIN.number.NL.Res.HH.Thermal.SH.Geo.CO.Elc</t>
  </si>
  <si>
    <t>VIN.number.NL.Res.HH.Thermal.SH.DistrHeat</t>
  </si>
  <si>
    <t>VIN.number.NL.Res.HH.Thermal.SH.DistrHeat.SH</t>
  </si>
  <si>
    <t>VIN.number.NL.Res.HH.Thermal.SH.DistrHeat.SC.AC</t>
  </si>
  <si>
    <t>VIN.number.NL.Res.HH.Thermal.SH.DistrHeat.WH.DistrHeat.NoSolar</t>
  </si>
  <si>
    <t>VIN.number.NL.Res.HH.Thermal.SH.DistrHeat.WH.DistrHeat.Solar</t>
  </si>
  <si>
    <t>VIN.number.NL.Res.HH.Thermal.SH.DistrHeat.WH.Elc.NoSolar</t>
  </si>
  <si>
    <t>VIN.number.NL.Res.HH.Thermal.SH.DistrHeat.WH.Elc.Solar</t>
  </si>
  <si>
    <t>VIN.number.NL.Res.HH.Thermal.SH.DistrHeat.CO.LPG</t>
  </si>
  <si>
    <t>VIN.number.NL.Res.HH.Thermal.SH.DistrHeat.CO.Elc</t>
  </si>
  <si>
    <t>VIN.number.NL.Res.HH.Thermal.SH.AdvElc</t>
  </si>
  <si>
    <t>VIN.number.NL.Res.HH.Thermal.SH.AdvElc.SH</t>
  </si>
  <si>
    <t>VIN.number.NL.Res.HH.Thermal.SH.AdvElc.SC.AC</t>
  </si>
  <si>
    <t>VIN.number.NL.Res.HH.Thermal.SH.AdvElc.WH.LPG.NoSolar</t>
  </si>
  <si>
    <t>VIN.number.NL.Res.HH.Thermal.SH.AdvElc.WH.LPG.Solar</t>
  </si>
  <si>
    <t>VIN.number.NL.Res.HH.Thermal.SH.AdvElc.WH.Elc.NoSolar</t>
  </si>
  <si>
    <t>VIN.number.NL.Res.HH.Thermal.SH.AdvElc.WH.Elc.Solar</t>
  </si>
  <si>
    <t>VIN.number.NL.Res.HH.Thermal.SH.AdvElc.CO.LPG</t>
  </si>
  <si>
    <t>VIN.number.NL.Res.HH.Thermal.SH.AdvElc.CO.Elc</t>
  </si>
  <si>
    <t>VIN.number.NL.Res.HH.Thermal.SH.ConvElc</t>
  </si>
  <si>
    <t>VIN.number.NL.Res.HH.Thermal.SH.ConvElc.SH</t>
  </si>
  <si>
    <t>VIN.number.NL.Res.HH.Thermal.SH.ConvElc.SC.AC</t>
  </si>
  <si>
    <t>VIN.number.NL.Res.HH.Thermal.SH.ConvElc.WH.LPG.NoSolar</t>
  </si>
  <si>
    <t>VIN.number.NL.Res.HH.Thermal.SH.ConvElc.WH.LPG.Solar</t>
  </si>
  <si>
    <t>VIN.number.NL.Res.HH.Thermal.SH.ConvElc.WH.Elc.NoSolar</t>
  </si>
  <si>
    <t>VIN.number.NL.Res.HH.Thermal.SH.ConvElc.WH.Elc.Solar</t>
  </si>
  <si>
    <t>VIN.number.NL.Res.HH.Thermal.SH.ConvElc.CO.LPG</t>
  </si>
  <si>
    <t>VIN.number.NL.Res.HH.Thermal.SH.ConvElc.CO.Elc</t>
  </si>
  <si>
    <t>NL - Final energy consumption (detailed structure)</t>
  </si>
  <si>
    <t>FEC.ktoe.NL.Res.HH.Thermal.SH.Solids</t>
  </si>
  <si>
    <t>FEC.ktoe.NL.Res.HH.Thermal.SH.Solids.SH</t>
  </si>
  <si>
    <t>FEC.ktoe.NL.Res.HH.Thermal.SH.Solids.SH.Solids</t>
  </si>
  <si>
    <t>FEC.ktoe.NL.Res.HH.Thermal.SH.Solids.SH.Elec</t>
  </si>
  <si>
    <t>FEC.ktoe.NL.Res.HH.Thermal.SH.Solids.SC</t>
  </si>
  <si>
    <t>FEC.ktoe.NL.Res.HH.Thermal.SH.Solids.SC.AC.Elec</t>
  </si>
  <si>
    <t>FEC.ktoe.NL.Res.HH.Thermal.SH.Solids.WH</t>
  </si>
  <si>
    <t>FEC.ktoe.NL.Res.HH.Thermal.SH.Solids.WH.Solids.NoSolar.Solids</t>
  </si>
  <si>
    <t>FEC.ktoe.NL.Res.HH.Thermal.SH.Solids.WH.LPG.NoSolar.LPG</t>
  </si>
  <si>
    <t>FEC.ktoe.NL.Res.HH.Thermal.SH.Solids.WH.LPG.Solar</t>
  </si>
  <si>
    <t>FEC.ktoe.NL.Res.HH.Thermal.SH.Solids.WH.LPG.Solar.LPG</t>
  </si>
  <si>
    <t>FEC.ktoe.NL.Res.HH.Thermal.SH.Solids.WH.LPG.Solar.Solar</t>
  </si>
  <si>
    <t>FEC.ktoe.NL.Res.HH.Thermal.SH.Solids.WH.Elc.NoSolar.Elec</t>
  </si>
  <si>
    <t>FEC.ktoe.NL.Res.HH.Thermal.SH.Solids.WH.Elc.Solar</t>
  </si>
  <si>
    <t>FEC.ktoe.NL.Res.HH.Thermal.SH.Solids.WH.Elc.Solar.Elec</t>
  </si>
  <si>
    <t>FEC.ktoe.NL.Res.HH.Thermal.SH.Solids.WH.Elc.Solar.Solar</t>
  </si>
  <si>
    <t>FEC.ktoe.NL.Res.HH.Thermal.SH.Solids.CO</t>
  </si>
  <si>
    <t>FEC.ktoe.NL.Res.HH.Thermal.SH.Solids.CO.Solids.Solids</t>
  </si>
  <si>
    <t>FEC.ktoe.NL.Res.HH.Thermal.SH.Solids.CO.LPG.LPG</t>
  </si>
  <si>
    <t>FEC.ktoe.NL.Res.HH.Thermal.SH.Solids.CO.Elc.Elec</t>
  </si>
  <si>
    <t>FEC.ktoe.NL.Res.HH.Thermal.SH.LPG</t>
  </si>
  <si>
    <t>FEC.ktoe.NL.Res.HH.Thermal.SH.LPG.SH</t>
  </si>
  <si>
    <t>FEC.ktoe.NL.Res.HH.Thermal.SH.LPG.SH.LPG</t>
  </si>
  <si>
    <t>FEC.ktoe.NL.Res.HH.Thermal.SH.LPG.SH.Elec</t>
  </si>
  <si>
    <t>FEC.ktoe.NL.Res.HH.Thermal.SH.LPG.SC</t>
  </si>
  <si>
    <t>FEC.ktoe.NL.Res.HH.Thermal.SH.LPG.SC.AC.Elec</t>
  </si>
  <si>
    <t>FEC.ktoe.NL.Res.HH.Thermal.SH.LPG.WH</t>
  </si>
  <si>
    <t>FEC.ktoe.NL.Res.HH.Thermal.SH.LPG.WH.LPG.NoSolar.LPG</t>
  </si>
  <si>
    <t>FEC.ktoe.NL.Res.HH.Thermal.SH.LPG.WH.LPG.Solar</t>
  </si>
  <si>
    <t>FEC.ktoe.NL.Res.HH.Thermal.SH.LPG.WH.LPG.Solar.LPG</t>
  </si>
  <si>
    <t>FEC.ktoe.NL.Res.HH.Thermal.SH.LPG.WH.LPG.Solar.Solar</t>
  </si>
  <si>
    <t>FEC.ktoe.NL.Res.HH.Thermal.SH.LPG.WH.Elc.NoSolar.Elec</t>
  </si>
  <si>
    <t>FEC.ktoe.NL.Res.HH.Thermal.SH.LPG.WH.Elc.Solar</t>
  </si>
  <si>
    <t>FEC.ktoe.NL.Res.HH.Thermal.SH.LPG.WH.Elc.Solar.Elec</t>
  </si>
  <si>
    <t>FEC.ktoe.NL.Res.HH.Thermal.SH.LPG.WH.Elc.Solar.Solar</t>
  </si>
  <si>
    <t>FEC.ktoe.NL.Res.HH.Thermal.SH.LPG.CO</t>
  </si>
  <si>
    <t>FEC.ktoe.NL.Res.HH.Thermal.SH.LPG.CO.LPG.LPG</t>
  </si>
  <si>
    <t>FEC.ktoe.NL.Res.HH.Thermal.SH.LPG.CO.Elc.Elec</t>
  </si>
  <si>
    <t>FEC.ktoe.NL.Res.HH.Thermal.SH.Oil</t>
  </si>
  <si>
    <t>FEC.ktoe.NL.Res.HH.Thermal.SH.Oil.SH</t>
  </si>
  <si>
    <t>FEC.ktoe.NL.Res.HH.Thermal.SH.Oil.SH.Oil</t>
  </si>
  <si>
    <t>FEC.ktoe.NL.Res.HH.Thermal.SH.Oil.SH.Elec</t>
  </si>
  <si>
    <t>FEC.ktoe.NL.Res.HH.Thermal.SH.Oil.SC</t>
  </si>
  <si>
    <t>FEC.ktoe.NL.Res.HH.Thermal.SH.Oil.SC.AC.Elec</t>
  </si>
  <si>
    <t>FEC.ktoe.NL.Res.HH.Thermal.SH.Oil.WH</t>
  </si>
  <si>
    <t>FEC.ktoe.NL.Res.HH.Thermal.SH.Oil.WH.Oil.NoSolar.Oil</t>
  </si>
  <si>
    <t>FEC.ktoe.NL.Res.HH.Thermal.SH.Oil.WH.Oil.Solar</t>
  </si>
  <si>
    <t>FEC.ktoe.NL.Res.HH.Thermal.SH.Oil.WH.Oil.Solar.Oil</t>
  </si>
  <si>
    <t>FEC.ktoe.NL.Res.HH.Thermal.SH.Oil.WH.Oil.Solar.Solar</t>
  </si>
  <si>
    <t>FEC.ktoe.NL.Res.HH.Thermal.SH.Oil.WH.Elc.NoSolar.Elec</t>
  </si>
  <si>
    <t>FEC.ktoe.NL.Res.HH.Thermal.SH.Oil.WH.Elc.Solar</t>
  </si>
  <si>
    <t>FEC.ktoe.NL.Res.HH.Thermal.SH.Oil.WH.Elc.Solar.Elec</t>
  </si>
  <si>
    <t>FEC.ktoe.NL.Res.HH.Thermal.SH.Oil.WH.Elc.Solar.Solar</t>
  </si>
  <si>
    <t>FEC.ktoe.NL.Res.HH.Thermal.SH.Oil.CO</t>
  </si>
  <si>
    <t>FEC.ktoe.NL.Res.HH.Thermal.SH.Oil.CO.LPG.LPG</t>
  </si>
  <si>
    <t>FEC.ktoe.NL.Res.HH.Thermal.SH.Oil.CO.Elc.Elec</t>
  </si>
  <si>
    <t>FEC.ktoe.NL.Res.HH.Thermal.SH.Gas</t>
  </si>
  <si>
    <t>FEC.ktoe.NL.Res.HH.Thermal.SH.Gas.SH</t>
  </si>
  <si>
    <t>FEC.ktoe.NL.Res.HH.Thermal.SH.Gas.SH.Gas</t>
  </si>
  <si>
    <t>FEC.ktoe.NL.Res.HH.Thermal.SH.Gas.SH.Elec</t>
  </si>
  <si>
    <t>FEC.ktoe.NL.Res.HH.Thermal.SH.Gas.SC</t>
  </si>
  <si>
    <t>FEC.ktoe.NL.Res.HH.Thermal.SH.Gas.SC.AC.Elec</t>
  </si>
  <si>
    <t>FEC.ktoe.NL.Res.HH.Thermal.SH.Gas.WH</t>
  </si>
  <si>
    <t>FEC.ktoe.NL.Res.HH.Thermal.SH.Gas.WH.Gas.NoSolar.Gas</t>
  </si>
  <si>
    <t>FEC.ktoe.NL.Res.HH.Thermal.SH.Gas.WH.Gas.Solar</t>
  </si>
  <si>
    <t>FEC.ktoe.NL.Res.HH.Thermal.SH.Gas.WH.Gas.Solar.Gas</t>
  </si>
  <si>
    <t>FEC.ktoe.NL.Res.HH.Thermal.SH.Gas.WH.Gas.Solar.Solar</t>
  </si>
  <si>
    <t>FEC.ktoe.NL.Res.HH.Thermal.SH.Gas.WH.Elc.NoSolar.Elec</t>
  </si>
  <si>
    <t>FEC.ktoe.NL.Res.HH.Thermal.SH.Gas.WH.Elc.Solar</t>
  </si>
  <si>
    <t>FEC.ktoe.NL.Res.HH.Thermal.SH.Gas.WH.Elc.Solar.Elec</t>
  </si>
  <si>
    <t>FEC.ktoe.NL.Res.HH.Thermal.SH.Gas.WH.Elc.Solar.Solar</t>
  </si>
  <si>
    <t>FEC.ktoe.NL.Res.HH.Thermal.SH.Gas.CO</t>
  </si>
  <si>
    <t>FEC.ktoe.NL.Res.HH.Thermal.SH.Gas.CO.Gas.Gas</t>
  </si>
  <si>
    <t>FEC.ktoe.NL.Res.HH.Thermal.SH.Gas.CO.Elc.Elec</t>
  </si>
  <si>
    <t>FEC.ktoe.NL.Res.HH.Thermal.SH.Biomass</t>
  </si>
  <si>
    <t>FEC.ktoe.NL.Res.HH.Thermal.SH.Biomass.SH</t>
  </si>
  <si>
    <t>FEC.ktoe.NL.Res.HH.Thermal.SH.Biomass.SH.Biomass</t>
  </si>
  <si>
    <t>FEC.ktoe.NL.Res.HH.Thermal.SH.Biomass.SH.Elec</t>
  </si>
  <si>
    <t>FEC.ktoe.NL.Res.HH.Thermal.SH.Biomass.SC</t>
  </si>
  <si>
    <t>FEC.ktoe.NL.Res.HH.Thermal.SH.Biomass.SC.AC.Elec</t>
  </si>
  <si>
    <t>FEC.ktoe.NL.Res.HH.Thermal.SH.Biomass.WH</t>
  </si>
  <si>
    <t>FEC.ktoe.NL.Res.HH.Thermal.SH.Biomass.WH.Biomass.NoSolar.Biomass</t>
  </si>
  <si>
    <t>FEC.ktoe.NL.Res.HH.Thermal.SH.Biomass.WH.Biomass.Solar</t>
  </si>
  <si>
    <t>FEC.ktoe.NL.Res.HH.Thermal.SH.Biomass.WH.Biomass.Solar.Biomass</t>
  </si>
  <si>
    <t>FEC.ktoe.NL.Res.HH.Thermal.SH.Biomass.WH.Biomass.Solar.Solar</t>
  </si>
  <si>
    <t>FEC.ktoe.NL.Res.HH.Thermal.SH.Biomass.WH.LPG.NoSolar.LPG</t>
  </si>
  <si>
    <t>FEC.ktoe.NL.Res.HH.Thermal.SH.Biomass.WH.LPG.Solar</t>
  </si>
  <si>
    <t>FEC.ktoe.NL.Res.HH.Thermal.SH.Biomass.WH.LPG.Solar.LPG</t>
  </si>
  <si>
    <t>FEC.ktoe.NL.Res.HH.Thermal.SH.Biomass.WH.LPG.Solar.Solar</t>
  </si>
  <si>
    <t>FEC.ktoe.NL.Res.HH.Thermal.SH.Biomass.WH.Elc.NoSolar.Elec</t>
  </si>
  <si>
    <t>FEC.ktoe.NL.Res.HH.Thermal.SH.Biomass.WH.Elc.Solar</t>
  </si>
  <si>
    <t>FEC.ktoe.NL.Res.HH.Thermal.SH.Biomass.WH.Elc.Solar.Elec</t>
  </si>
  <si>
    <t>FEC.ktoe.NL.Res.HH.Thermal.SH.Biomass.WH.Elc.Solar.Solar</t>
  </si>
  <si>
    <t>FEC.ktoe.NL.Res.HH.Thermal.SH.Biomass.CO</t>
  </si>
  <si>
    <t>FEC.ktoe.NL.Res.HH.Thermal.SH.Biomass.CO.Biomass.Biomass</t>
  </si>
  <si>
    <t>FEC.ktoe.NL.Res.HH.Thermal.SH.Biomass.CO.LPG.LPG</t>
  </si>
  <si>
    <t>FEC.ktoe.NL.Res.HH.Thermal.SH.Biomass.CO.Elc.Elec</t>
  </si>
  <si>
    <t>FEC.ktoe.NL.Res.HH.Thermal.SH.Geo</t>
  </si>
  <si>
    <t>FEC.ktoe.NL.Res.HH.Thermal.SH.Geo.SH</t>
  </si>
  <si>
    <t>FEC.ktoe.NL.Res.HH.Thermal.SH.Geo.SH.Geo</t>
  </si>
  <si>
    <t>FEC.ktoe.NL.Res.HH.Thermal.SH.Geo.SH.Elec</t>
  </si>
  <si>
    <t>FEC.ktoe.NL.Res.HH.Thermal.SH.Geo.SC</t>
  </si>
  <si>
    <t>FEC.ktoe.NL.Res.HH.Thermal.SH.Geo.SC.AC.Elec</t>
  </si>
  <si>
    <t>FEC.ktoe.NL.Res.HH.Thermal.SH.Geo.WH</t>
  </si>
  <si>
    <t>FEC.ktoe.NL.Res.HH.Thermal.SH.Geo.WH.Geo.NoSolar.Geo</t>
  </si>
  <si>
    <t>FEC.ktoe.NL.Res.HH.Thermal.SH.Geo.WH.Geo.Solar</t>
  </si>
  <si>
    <t>FEC.ktoe.NL.Res.HH.Thermal.SH.Geo.WH.Geo.Solar.Geo</t>
  </si>
  <si>
    <t>FEC.ktoe.NL.Res.HH.Thermal.SH.Geo.WH.Geo.Solar.Solar</t>
  </si>
  <si>
    <t>FEC.ktoe.NL.Res.HH.Thermal.SH.Geo.WH.Elc.NoSolar.Elec</t>
  </si>
  <si>
    <t>FEC.ktoe.NL.Res.HH.Thermal.SH.Geo.WH.Elc.Solar</t>
  </si>
  <si>
    <t>FEC.ktoe.NL.Res.HH.Thermal.SH.Geo.WH.Elc.Solar.Elec</t>
  </si>
  <si>
    <t>FEC.ktoe.NL.Res.HH.Thermal.SH.Geo.WH.Elc.Solar.Solar</t>
  </si>
  <si>
    <t>FEC.ktoe.NL.Res.HH.Thermal.SH.Geo.CO</t>
  </si>
  <si>
    <t>FEC.ktoe.NL.Res.HH.Thermal.SH.Geo.CO.LPG.LPG</t>
  </si>
  <si>
    <t>FEC.ktoe.NL.Res.HH.Thermal.SH.Geo.CO.Elc.Elec</t>
  </si>
  <si>
    <t>FEC.ktoe.NL.Res.HH.Thermal.SH.DistrHeat</t>
  </si>
  <si>
    <t>FEC.ktoe.NL.Res.HH.Thermal.SH.DistrHeat.SH</t>
  </si>
  <si>
    <t>FEC.ktoe.NL.Res.HH.Thermal.SH.DistrHeat.SH.Steam_Distr</t>
  </si>
  <si>
    <t>FEC.ktoe.NL.Res.HH.Thermal.SH.DistrHeat.SH.Elec</t>
  </si>
  <si>
    <t>FEC.ktoe.NL.Res.HH.Thermal.SH.DistrHeat.SC</t>
  </si>
  <si>
    <t>FEC.ktoe.NL.Res.HH.Thermal.SH.DistrHeat.SC.AC.Elec</t>
  </si>
  <si>
    <t>FEC.ktoe.NL.Res.HH.Thermal.SH.DistrHeat.WH</t>
  </si>
  <si>
    <t>FEC.ktoe.NL.Res.HH.Thermal.SH.DistrHeat.WH.DistrHeat.NoSolar.Steam_Distr</t>
  </si>
  <si>
    <t>FEC.ktoe.NL.Res.HH.Thermal.SH.DistrHeat.WH.DistrHeat.Solar</t>
  </si>
  <si>
    <t>FEC.ktoe.NL.Res.HH.Thermal.SH.DistrHeat.WH.DistrHeat.Solar.Steam_Distr</t>
  </si>
  <si>
    <t>FEC.ktoe.NL.Res.HH.Thermal.SH.DistrHeat.WH.DistrHeat.Solar.Solar</t>
  </si>
  <si>
    <t>FEC.ktoe.NL.Res.HH.Thermal.SH.DistrHeat.WH.Elc.NoSolar.Elec</t>
  </si>
  <si>
    <t>FEC.ktoe.NL.Res.HH.Thermal.SH.DistrHeat.WH.Elc.Solar</t>
  </si>
  <si>
    <t>FEC.ktoe.NL.Res.HH.Thermal.SH.DistrHeat.WH.Elc.Solar.Elec</t>
  </si>
  <si>
    <t>FEC.ktoe.NL.Res.HH.Thermal.SH.DistrHeat.WH.Elc.Solar.Solar</t>
  </si>
  <si>
    <t>FEC.ktoe.NL.Res.HH.Thermal.SH.DistrHeat.CO</t>
  </si>
  <si>
    <t>FEC.ktoe.NL.Res.HH.Thermal.SH.DistrHeat.CO.LPG.LPG</t>
  </si>
  <si>
    <t>FEC.ktoe.NL.Res.HH.Thermal.SH.DistrHeat.CO.Elc.Elec</t>
  </si>
  <si>
    <t>FEC.ktoe.NL.Res.HH.Thermal.SH.AdvElc</t>
  </si>
  <si>
    <t>FEC.ktoe.NL.Res.HH.Thermal.SH.AdvElc.SH</t>
  </si>
  <si>
    <t>FEC.ktoe.NL.Res.HH.Thermal.SH.AdvElc.SH.Elec</t>
  </si>
  <si>
    <t>FEC.ktoe.NL.Res.HH.Thermal.SH.AdvElc.SC</t>
  </si>
  <si>
    <t>FEC.ktoe.NL.Res.HH.Thermal.SH.AdvElc.SC.AC.Elec</t>
  </si>
  <si>
    <t>FEC.ktoe.NL.Res.HH.Thermal.SH.AdvElc.WH</t>
  </si>
  <si>
    <t>FEC.ktoe.NL.Res.HH.Thermal.SH.AdvElc.WH.LPG.NoSolar.LPG</t>
  </si>
  <si>
    <t>FEC.ktoe.NL.Res.HH.Thermal.SH.AdvElc.WH.LPG.Solar</t>
  </si>
  <si>
    <t>FEC.ktoe.NL.Res.HH.Thermal.SH.AdvElc.WH.LPG.Solar.LPG</t>
  </si>
  <si>
    <t>FEC.ktoe.NL.Res.HH.Thermal.SH.AdvElc.WH.LPG.Solar.Solar</t>
  </si>
  <si>
    <t>FEC.ktoe.NL.Res.HH.Thermal.SH.AdvElc.WH.Elc.NoSolar.Elec</t>
  </si>
  <si>
    <t>FEC.ktoe.NL.Res.HH.Thermal.SH.AdvElc.WH.Elc.Solar</t>
  </si>
  <si>
    <t>FEC.ktoe.NL.Res.HH.Thermal.SH.AdvElc.WH.Elc.Solar.Elec</t>
  </si>
  <si>
    <t>FEC.ktoe.NL.Res.HH.Thermal.SH.AdvElc.WH.Elc.Solar.Solar</t>
  </si>
  <si>
    <t>FEC.ktoe.NL.Res.HH.Thermal.SH.AdvElc.CO</t>
  </si>
  <si>
    <t>FEC.ktoe.NL.Res.HH.Thermal.SH.AdvElc.CO.LPG.LPG</t>
  </si>
  <si>
    <t>FEC.ktoe.NL.Res.HH.Thermal.SH.AdvElc.CO.Elc.Elec</t>
  </si>
  <si>
    <t>FEC.ktoe.NL.Res.HH.Thermal.SH.ConvElc</t>
  </si>
  <si>
    <t>FEC.ktoe.NL.Res.HH.Thermal.SH.ConvElc.SH</t>
  </si>
  <si>
    <t>FEC.ktoe.NL.Res.HH.Thermal.SH.ConvElc.SH.Elec</t>
  </si>
  <si>
    <t>FEC.ktoe.NL.Res.HH.Thermal.SH.ConvElc.SC</t>
  </si>
  <si>
    <t>FEC.ktoe.NL.Res.HH.Thermal.SH.ConvElc.SC.AC.Elec</t>
  </si>
  <si>
    <t>FEC.ktoe.NL.Res.HH.Thermal.SH.ConvElc.WH</t>
  </si>
  <si>
    <t>FEC.ktoe.NL.Res.HH.Thermal.SH.ConvElc.WH.LPG.NoSolar.LPG</t>
  </si>
  <si>
    <t>FEC.ktoe.NL.Res.HH.Thermal.SH.ConvElc.WH.LPG.Solar</t>
  </si>
  <si>
    <t>FEC.ktoe.NL.Res.HH.Thermal.SH.ConvElc.WH.LPG.Solar.LPG</t>
  </si>
  <si>
    <t>FEC.ktoe.NL.Res.HH.Thermal.SH.ConvElc.WH.LPG.Solar.Solar</t>
  </si>
  <si>
    <t>FEC.ktoe.NL.Res.HH.Thermal.SH.ConvElc.WH.Elc.NoSolar.Elec</t>
  </si>
  <si>
    <t>FEC.ktoe.NL.Res.HH.Thermal.SH.ConvElc.WH.Elc.Solar</t>
  </si>
  <si>
    <t>FEC.ktoe.NL.Res.HH.Thermal.SH.ConvElc.WH.Elc.Solar.Elec</t>
  </si>
  <si>
    <t>FEC.ktoe.NL.Res.HH.Thermal.SH.ConvElc.WH.Elc.Solar.Solar</t>
  </si>
  <si>
    <t>FEC.ktoe.NL.Res.HH.Thermal.SH.ConvElc.CO</t>
  </si>
  <si>
    <t>FEC.ktoe.NL.Res.HH.Thermal.SH.ConvElc.CO.LPG.LPG</t>
  </si>
  <si>
    <t>FEC.ktoe.NL.Res.HH.Thermal.SH.ConvElc.CO.Elc.Elec</t>
  </si>
  <si>
    <t>NL - Thermal energy service (detailed structure)</t>
  </si>
  <si>
    <t>TES.ktoe.NL.Res.HH.Thermal.SH.Solids</t>
  </si>
  <si>
    <t>TES.ktoe.NL.Res.HH.Thermal.SH.Solids.SH</t>
  </si>
  <si>
    <t>TES.ktoe.NL.Res.HH.Thermal.SH.Solids.SH.Solids</t>
  </si>
  <si>
    <t>TES.ktoe.NL.Res.HH.Thermal.SH.Solids.SH.Elec</t>
  </si>
  <si>
    <t>TES.ktoe.NL.Res.HH.Thermal.SH.Solids.SC</t>
  </si>
  <si>
    <t>TES.ktoe.NL.Res.HH.Thermal.SH.Solids.SC.AC.Elec</t>
  </si>
  <si>
    <t>TES.ktoe.NL.Res.HH.Thermal.SH.Solids.WH</t>
  </si>
  <si>
    <t>TES.ktoe.NL.Res.HH.Thermal.SH.Solids.WH.Solids.NoSolar.Solids</t>
  </si>
  <si>
    <t>TES.ktoe.NL.Res.HH.Thermal.SH.Solids.WH.LPG.NoSolar.LPG</t>
  </si>
  <si>
    <t>TES.ktoe.NL.Res.HH.Thermal.SH.Solids.WH.LPG.Solar</t>
  </si>
  <si>
    <t>TES.ktoe.NL.Res.HH.Thermal.SH.Solids.WH.LPG.Solar.LPG</t>
  </si>
  <si>
    <t>TES.ktoe.NL.Res.HH.Thermal.SH.Solids.WH.LPG.Solar.Solar</t>
  </si>
  <si>
    <t>TES.ktoe.NL.Res.HH.Thermal.SH.Solids.WH.Elc.NoSolar.Elec</t>
  </si>
  <si>
    <t>TES.ktoe.NL.Res.HH.Thermal.SH.Solids.WH.Elc.Solar</t>
  </si>
  <si>
    <t>TES.ktoe.NL.Res.HH.Thermal.SH.Solids.WH.Elc.Solar.Elec</t>
  </si>
  <si>
    <t>TES.ktoe.NL.Res.HH.Thermal.SH.Solids.WH.Elc.Solar.Solar</t>
  </si>
  <si>
    <t>TES.ktoe.NL.Res.HH.Thermal.SH.Solids.CO</t>
  </si>
  <si>
    <t>TES.ktoe.NL.Res.HH.Thermal.SH.Solids.CO.Solids.Solids</t>
  </si>
  <si>
    <t>TES.ktoe.NL.Res.HH.Thermal.SH.Solids.CO.LPG.LPG</t>
  </si>
  <si>
    <t>TES.ktoe.NL.Res.HH.Thermal.SH.Solids.CO.Elc.Elec</t>
  </si>
  <si>
    <t>TES.ktoe.NL.Res.HH.Thermal.SH.LPG</t>
  </si>
  <si>
    <t>TES.ktoe.NL.Res.HH.Thermal.SH.LPG.SH</t>
  </si>
  <si>
    <t>TES.ktoe.NL.Res.HH.Thermal.SH.LPG.SH.LPG</t>
  </si>
  <si>
    <t>TES.ktoe.NL.Res.HH.Thermal.SH.LPG.SH.Elec</t>
  </si>
  <si>
    <t>TES.ktoe.NL.Res.HH.Thermal.SH.LPG.SC</t>
  </si>
  <si>
    <t>TES.ktoe.NL.Res.HH.Thermal.SH.LPG.SC.AC.Elec</t>
  </si>
  <si>
    <t>TES.ktoe.NL.Res.HH.Thermal.SH.LPG.WH</t>
  </si>
  <si>
    <t>TES.ktoe.NL.Res.HH.Thermal.SH.LPG.WH.LPG.NoSolar.LPG</t>
  </si>
  <si>
    <t>TES.ktoe.NL.Res.HH.Thermal.SH.LPG.WH.LPG.Solar</t>
  </si>
  <si>
    <t>TES.ktoe.NL.Res.HH.Thermal.SH.LPG.WH.LPG.Solar.LPG</t>
  </si>
  <si>
    <t>TES.ktoe.NL.Res.HH.Thermal.SH.LPG.WH.LPG.Solar.Solar</t>
  </si>
  <si>
    <t>TES.ktoe.NL.Res.HH.Thermal.SH.LPG.WH.Elc.NoSolar.Elec</t>
  </si>
  <si>
    <t>TES.ktoe.NL.Res.HH.Thermal.SH.LPG.WH.Elc.Solar</t>
  </si>
  <si>
    <t>TES.ktoe.NL.Res.HH.Thermal.SH.LPG.WH.Elc.Solar.Elec</t>
  </si>
  <si>
    <t>TES.ktoe.NL.Res.HH.Thermal.SH.LPG.WH.Elc.Solar.Solar</t>
  </si>
  <si>
    <t>TES.ktoe.NL.Res.HH.Thermal.SH.LPG.CO</t>
  </si>
  <si>
    <t>TES.ktoe.NL.Res.HH.Thermal.SH.LPG.CO.LPG.LPG</t>
  </si>
  <si>
    <t>TES.ktoe.NL.Res.HH.Thermal.SH.LPG.CO.Elc.Elec</t>
  </si>
  <si>
    <t>TES.ktoe.NL.Res.HH.Thermal.SH.Oil</t>
  </si>
  <si>
    <t>TES.ktoe.NL.Res.HH.Thermal.SH.Oil.SH</t>
  </si>
  <si>
    <t>TES.ktoe.NL.Res.HH.Thermal.SH.Oil.SH.Oil</t>
  </si>
  <si>
    <t>TES.ktoe.NL.Res.HH.Thermal.SH.Oil.SH.Elec</t>
  </si>
  <si>
    <t>TES.ktoe.NL.Res.HH.Thermal.SH.Oil.SC</t>
  </si>
  <si>
    <t>TES.ktoe.NL.Res.HH.Thermal.SH.Oil.SC.AC.Elec</t>
  </si>
  <si>
    <t>TES.ktoe.NL.Res.HH.Thermal.SH.Oil.WH</t>
  </si>
  <si>
    <t>TES.ktoe.NL.Res.HH.Thermal.SH.Oil.WH.Oil.NoSolar.Oil</t>
  </si>
  <si>
    <t>TES.ktoe.NL.Res.HH.Thermal.SH.Oil.WH.Oil.Solar</t>
  </si>
  <si>
    <t>TES.ktoe.NL.Res.HH.Thermal.SH.Oil.WH.Oil.Solar.Oil</t>
  </si>
  <si>
    <t>TES.ktoe.NL.Res.HH.Thermal.SH.Oil.WH.Oil.Solar.Solar</t>
  </si>
  <si>
    <t>TES.ktoe.NL.Res.HH.Thermal.SH.Oil.WH.Elc.NoSolar.Elec</t>
  </si>
  <si>
    <t>TES.ktoe.NL.Res.HH.Thermal.SH.Oil.WH.Elc.Solar</t>
  </si>
  <si>
    <t>TES.ktoe.NL.Res.HH.Thermal.SH.Oil.WH.Elc.Solar.Elec</t>
  </si>
  <si>
    <t>TES.ktoe.NL.Res.HH.Thermal.SH.Oil.WH.Elc.Solar.Solar</t>
  </si>
  <si>
    <t>TES.ktoe.NL.Res.HH.Thermal.SH.Oil.CO</t>
  </si>
  <si>
    <t>TES.ktoe.NL.Res.HH.Thermal.SH.Oil.CO.LPG.LPG</t>
  </si>
  <si>
    <t>TES.ktoe.NL.Res.HH.Thermal.SH.Oil.CO.Elc.Elec</t>
  </si>
  <si>
    <t>TES.ktoe.NL.Res.HH.Thermal.SH.Gas</t>
  </si>
  <si>
    <t>TES.ktoe.NL.Res.HH.Thermal.SH.Gas.SH</t>
  </si>
  <si>
    <t>TES.ktoe.NL.Res.HH.Thermal.SH.Gas.SH.Gas</t>
  </si>
  <si>
    <t>TES.ktoe.NL.Res.HH.Thermal.SH.Gas.SH.Elec</t>
  </si>
  <si>
    <t>TES.ktoe.NL.Res.HH.Thermal.SH.Gas.SC</t>
  </si>
  <si>
    <t>TES.ktoe.NL.Res.HH.Thermal.SH.Gas.SC.AC.Elec</t>
  </si>
  <si>
    <t>TES.ktoe.NL.Res.HH.Thermal.SH.Gas.WH</t>
  </si>
  <si>
    <t>TES.ktoe.NL.Res.HH.Thermal.SH.Gas.WH.Gas.NoSolar.Gas</t>
  </si>
  <si>
    <t>TES.ktoe.NL.Res.HH.Thermal.SH.Gas.WH.Gas.Solar</t>
  </si>
  <si>
    <t>TES.ktoe.NL.Res.HH.Thermal.SH.Gas.WH.Gas.Solar.Gas</t>
  </si>
  <si>
    <t>TES.ktoe.NL.Res.HH.Thermal.SH.Gas.WH.Gas.Solar.Solar</t>
  </si>
  <si>
    <t>TES.ktoe.NL.Res.HH.Thermal.SH.Gas.WH.Elc.NoSolar.Elec</t>
  </si>
  <si>
    <t>TES.ktoe.NL.Res.HH.Thermal.SH.Gas.WH.Elc.Solar</t>
  </si>
  <si>
    <t>TES.ktoe.NL.Res.HH.Thermal.SH.Gas.WH.Elc.Solar.Elec</t>
  </si>
  <si>
    <t>TES.ktoe.NL.Res.HH.Thermal.SH.Gas.WH.Elc.Solar.Solar</t>
  </si>
  <si>
    <t>TES.ktoe.NL.Res.HH.Thermal.SH.Gas.CO</t>
  </si>
  <si>
    <t>TES.ktoe.NL.Res.HH.Thermal.SH.Gas.CO.Gas.Gas</t>
  </si>
  <si>
    <t>TES.ktoe.NL.Res.HH.Thermal.SH.Gas.CO.Elc.Elec</t>
  </si>
  <si>
    <t>TES.ktoe.NL.Res.HH.Thermal.SH.Biomass</t>
  </si>
  <si>
    <t>TES.ktoe.NL.Res.HH.Thermal.SH.Biomass.SH</t>
  </si>
  <si>
    <t>TES.ktoe.NL.Res.HH.Thermal.SH.Biomass.SH.Biomass</t>
  </si>
  <si>
    <t>TES.ktoe.NL.Res.HH.Thermal.SH.Biomass.SH.Elec</t>
  </si>
  <si>
    <t>TES.ktoe.NL.Res.HH.Thermal.SH.Biomass.SC</t>
  </si>
  <si>
    <t>TES.ktoe.NL.Res.HH.Thermal.SH.Biomass.SC.AC.Elec</t>
  </si>
  <si>
    <t>TES.ktoe.NL.Res.HH.Thermal.SH.Biomass.WH</t>
  </si>
  <si>
    <t>TES.ktoe.NL.Res.HH.Thermal.SH.Biomass.WH.Biomass.NoSolar.Biomass</t>
  </si>
  <si>
    <t>TES.ktoe.NL.Res.HH.Thermal.SH.Biomass.WH.Biomass.Solar</t>
  </si>
  <si>
    <t>TES.ktoe.NL.Res.HH.Thermal.SH.Biomass.WH.Biomass.Solar.Biomass</t>
  </si>
  <si>
    <t>TES.ktoe.NL.Res.HH.Thermal.SH.Biomass.WH.Biomass.Solar.Solar</t>
  </si>
  <si>
    <t>TES.ktoe.NL.Res.HH.Thermal.SH.Biomass.WH.LPG.NoSolar.LPG</t>
  </si>
  <si>
    <t>TES.ktoe.NL.Res.HH.Thermal.SH.Biomass.WH.LPG.Solar</t>
  </si>
  <si>
    <t>TES.ktoe.NL.Res.HH.Thermal.SH.Biomass.WH.LPG.Solar.LPG</t>
  </si>
  <si>
    <t>TES.ktoe.NL.Res.HH.Thermal.SH.Biomass.WH.LPG.Solar.Solar</t>
  </si>
  <si>
    <t>TES.ktoe.NL.Res.HH.Thermal.SH.Biomass.WH.Elc.NoSolar.Elec</t>
  </si>
  <si>
    <t>TES.ktoe.NL.Res.HH.Thermal.SH.Biomass.WH.Elc.Solar</t>
  </si>
  <si>
    <t>TES.ktoe.NL.Res.HH.Thermal.SH.Biomass.WH.Elc.Solar.Elec</t>
  </si>
  <si>
    <t>TES.ktoe.NL.Res.HH.Thermal.SH.Biomass.WH.Elc.Solar.Solar</t>
  </si>
  <si>
    <t>TES.ktoe.NL.Res.HH.Thermal.SH.Biomass.CO</t>
  </si>
  <si>
    <t>TES.ktoe.NL.Res.HH.Thermal.SH.Biomass.CO.Biomass.Biomass</t>
  </si>
  <si>
    <t>TES.ktoe.NL.Res.HH.Thermal.SH.Biomass.CO.LPG.LPG</t>
  </si>
  <si>
    <t>TES.ktoe.NL.Res.HH.Thermal.SH.Biomass.CO.Elc.Elec</t>
  </si>
  <si>
    <t>TES.ktoe.NL.Res.HH.Thermal.SH.Geo</t>
  </si>
  <si>
    <t>TES.ktoe.NL.Res.HH.Thermal.SH.Geo.SH</t>
  </si>
  <si>
    <t>TES.ktoe.NL.Res.HH.Thermal.SH.Geo.SH.Geo</t>
  </si>
  <si>
    <t>TES.ktoe.NL.Res.HH.Thermal.SH.Geo.SH.Elec</t>
  </si>
  <si>
    <t>TES.ktoe.NL.Res.HH.Thermal.SH.Geo.SC</t>
  </si>
  <si>
    <t>TES.ktoe.NL.Res.HH.Thermal.SH.Geo.SC.AC.Elec</t>
  </si>
  <si>
    <t>TES.ktoe.NL.Res.HH.Thermal.SH.Geo.WH</t>
  </si>
  <si>
    <t>TES.ktoe.NL.Res.HH.Thermal.SH.Geo.WH.Geo.NoSolar.Geo</t>
  </si>
  <si>
    <t>TES.ktoe.NL.Res.HH.Thermal.SH.Geo.WH.Geo.Solar</t>
  </si>
  <si>
    <t>TES.ktoe.NL.Res.HH.Thermal.SH.Geo.WH.Geo.Solar.Geo</t>
  </si>
  <si>
    <t>TES.ktoe.NL.Res.HH.Thermal.SH.Geo.WH.Geo.Solar.Solar</t>
  </si>
  <si>
    <t>TES.ktoe.NL.Res.HH.Thermal.SH.Geo.WH.Elc.NoSolar.Elec</t>
  </si>
  <si>
    <t>TES.ktoe.NL.Res.HH.Thermal.SH.Geo.WH.Elc.Solar</t>
  </si>
  <si>
    <t>TES.ktoe.NL.Res.HH.Thermal.SH.Geo.WH.Elc.Solar.Elec</t>
  </si>
  <si>
    <t>TES.ktoe.NL.Res.HH.Thermal.SH.Geo.WH.Elc.Solar.Solar</t>
  </si>
  <si>
    <t>TES.ktoe.NL.Res.HH.Thermal.SH.Geo.CO</t>
  </si>
  <si>
    <t>TES.ktoe.NL.Res.HH.Thermal.SH.Geo.CO.LPG.LPG</t>
  </si>
  <si>
    <t>TES.ktoe.NL.Res.HH.Thermal.SH.Geo.CO.Elc.Elec</t>
  </si>
  <si>
    <t>TES.ktoe.NL.Res.HH.Thermal.SH.DistrHeat</t>
  </si>
  <si>
    <t>TES.ktoe.NL.Res.HH.Thermal.SH.DistrHeat.SH</t>
  </si>
  <si>
    <t>TES.ktoe.NL.Res.HH.Thermal.SH.DistrHeat.SH.Steam_Distr</t>
  </si>
  <si>
    <t>TES.ktoe.NL.Res.HH.Thermal.SH.DistrHeat.SH.Elec</t>
  </si>
  <si>
    <t>TES.ktoe.NL.Res.HH.Thermal.SH.DistrHeat.SC</t>
  </si>
  <si>
    <t>TES.ktoe.NL.Res.HH.Thermal.SH.DistrHeat.SC.AC.Elec</t>
  </si>
  <si>
    <t>TES.ktoe.NL.Res.HH.Thermal.SH.DistrHeat.WH</t>
  </si>
  <si>
    <t>TES.ktoe.NL.Res.HH.Thermal.SH.DistrHeat.WH.DistrHeat.NoSolar.Steam_Distr</t>
  </si>
  <si>
    <t>TES.ktoe.NL.Res.HH.Thermal.SH.DistrHeat.WH.DistrHeat.Solar</t>
  </si>
  <si>
    <t>TES.ktoe.NL.Res.HH.Thermal.SH.DistrHeat.WH.DistrHeat.Solar.Steam_Distr</t>
  </si>
  <si>
    <t>TES.ktoe.NL.Res.HH.Thermal.SH.DistrHeat.WH.DistrHeat.Solar.Solar</t>
  </si>
  <si>
    <t>TES.ktoe.NL.Res.HH.Thermal.SH.DistrHeat.WH.Elc.NoSolar.Elec</t>
  </si>
  <si>
    <t>TES.ktoe.NL.Res.HH.Thermal.SH.DistrHeat.WH.Elc.Solar</t>
  </si>
  <si>
    <t>TES.ktoe.NL.Res.HH.Thermal.SH.DistrHeat.WH.Elc.Solar.Elec</t>
  </si>
  <si>
    <t>TES.ktoe.NL.Res.HH.Thermal.SH.DistrHeat.WH.Elc.Solar.Solar</t>
  </si>
  <si>
    <t>TES.ktoe.NL.Res.HH.Thermal.SH.DistrHeat.CO</t>
  </si>
  <si>
    <t>TES.ktoe.NL.Res.HH.Thermal.SH.DistrHeat.CO.LPG.LPG</t>
  </si>
  <si>
    <t>TES.ktoe.NL.Res.HH.Thermal.SH.DistrHeat.CO.Elc.Elec</t>
  </si>
  <si>
    <t>TES.ktoe.NL.Res.HH.Thermal.SH.AdvElc</t>
  </si>
  <si>
    <t>TES.ktoe.NL.Res.HH.Thermal.SH.AdvElc.SH</t>
  </si>
  <si>
    <t>TES.ktoe.NL.Res.HH.Thermal.SH.AdvElc.SH.Elec</t>
  </si>
  <si>
    <t>TES.ktoe.NL.Res.HH.Thermal.SH.AdvElc.SC</t>
  </si>
  <si>
    <t>TES.ktoe.NL.Res.HH.Thermal.SH.AdvElc.SC.AC.Elec</t>
  </si>
  <si>
    <t>TES.ktoe.NL.Res.HH.Thermal.SH.AdvElc.WH</t>
  </si>
  <si>
    <t>TES.ktoe.NL.Res.HH.Thermal.SH.AdvElc.WH.LPG.NoSolar.LPG</t>
  </si>
  <si>
    <t>TES.ktoe.NL.Res.HH.Thermal.SH.AdvElc.WH.LPG.Solar</t>
  </si>
  <si>
    <t>TES.ktoe.NL.Res.HH.Thermal.SH.AdvElc.WH.LPG.Solar.LPG</t>
  </si>
  <si>
    <t>TES.ktoe.NL.Res.HH.Thermal.SH.AdvElc.WH.LPG.Solar.Solar</t>
  </si>
  <si>
    <t>TES.ktoe.NL.Res.HH.Thermal.SH.AdvElc.WH.Elc.NoSolar.Elec</t>
  </si>
  <si>
    <t>TES.ktoe.NL.Res.HH.Thermal.SH.AdvElc.WH.Elc.Solar</t>
  </si>
  <si>
    <t>TES.ktoe.NL.Res.HH.Thermal.SH.AdvElc.WH.Elc.Solar.Elec</t>
  </si>
  <si>
    <t>TES.ktoe.NL.Res.HH.Thermal.SH.AdvElc.WH.Elc.Solar.Solar</t>
  </si>
  <si>
    <t>TES.ktoe.NL.Res.HH.Thermal.SH.AdvElc.CO</t>
  </si>
  <si>
    <t>TES.ktoe.NL.Res.HH.Thermal.SH.AdvElc.CO.LPG.LPG</t>
  </si>
  <si>
    <t>TES.ktoe.NL.Res.HH.Thermal.SH.AdvElc.CO.Elc.Elec</t>
  </si>
  <si>
    <t>TES.ktoe.NL.Res.HH.Thermal.SH.ConvElc</t>
  </si>
  <si>
    <t>TES.ktoe.NL.Res.HH.Thermal.SH.ConvElc.SH</t>
  </si>
  <si>
    <t>TES.ktoe.NL.Res.HH.Thermal.SH.ConvElc.SH.Elec</t>
  </si>
  <si>
    <t>TES.ktoe.NL.Res.HH.Thermal.SH.ConvElc.SC</t>
  </si>
  <si>
    <t>TES.ktoe.NL.Res.HH.Thermal.SH.ConvElc.SC.AC.Elec</t>
  </si>
  <si>
    <t>TES.ktoe.NL.Res.HH.Thermal.SH.ConvElc.WH</t>
  </si>
  <si>
    <t>TES.ktoe.NL.Res.HH.Thermal.SH.ConvElc.WH.LPG.NoSolar.LPG</t>
  </si>
  <si>
    <t>TES.ktoe.NL.Res.HH.Thermal.SH.ConvElc.WH.LPG.Solar</t>
  </si>
  <si>
    <t>TES.ktoe.NL.Res.HH.Thermal.SH.ConvElc.WH.LPG.Solar.LPG</t>
  </si>
  <si>
    <t>TES.ktoe.NL.Res.HH.Thermal.SH.ConvElc.WH.LPG.Solar.Solar</t>
  </si>
  <si>
    <t>TES.ktoe.NL.Res.HH.Thermal.SH.ConvElc.WH.Elc.NoSolar.Elec</t>
  </si>
  <si>
    <t>TES.ktoe.NL.Res.HH.Thermal.SH.ConvElc.WH.Elc.Solar</t>
  </si>
  <si>
    <t>TES.ktoe.NL.Res.HH.Thermal.SH.ConvElc.WH.Elc.Solar.Elec</t>
  </si>
  <si>
    <t>TES.ktoe.NL.Res.HH.Thermal.SH.ConvElc.WH.Elc.Solar.Solar</t>
  </si>
  <si>
    <t>TES.ktoe.NL.Res.HH.Thermal.SH.ConvElc.CO</t>
  </si>
  <si>
    <t>TES.ktoe.NL.Res.HH.Thermal.SH.ConvElc.CO.LPG.LPG</t>
  </si>
  <si>
    <t>TES.ktoe.NL.Res.HH.Thermal.SH.ConvElc.CO.Elc.Elec</t>
  </si>
  <si>
    <t>NL - System efficiency indicator (detailed structure)</t>
  </si>
  <si>
    <t>Eff.ratio.NL.Res.HH.Thermal.SH.Solids</t>
  </si>
  <si>
    <t>Eff.ratio.NL.Res.HH.Thermal.SH.Solids.SH</t>
  </si>
  <si>
    <t>Eff.ratio.NL.Res.HH.Thermal.SH.Solids.SH.Solids</t>
  </si>
  <si>
    <t>Eff.ratio.NL.Res.HH.Thermal.SH.Solids.SH.Elec</t>
  </si>
  <si>
    <t>Eff.ratio.NL.Res.HH.Thermal.SH.Solids.SC</t>
  </si>
  <si>
    <t>Eff.ratio.NL.Res.HH.Thermal.SH.Solids.SC.AC.Elec</t>
  </si>
  <si>
    <t>Eff.ratio.NL.Res.HH.Thermal.SH.Solids.WH</t>
  </si>
  <si>
    <t>Eff.ratio.NL.Res.HH.Thermal.SH.Solids.WH.Solids.NoSolar.Solids</t>
  </si>
  <si>
    <t>Eff.ratio.NL.Res.HH.Thermal.SH.Solids.WH.LPG.NoSolar.LPG</t>
  </si>
  <si>
    <t>Eff.ratio.NL.Res.HH.Thermal.SH.Solids.WH.LPG.Solar</t>
  </si>
  <si>
    <t>Eff.ratio.NL.Res.HH.Thermal.SH.Solids.WH.LPG.Solar.LPG</t>
  </si>
  <si>
    <t>Eff.ratio.NL.Res.HH.Thermal.SH.Solids.WH.LPG.Solar.Solar</t>
  </si>
  <si>
    <t>Eff.ratio.NL.Res.HH.Thermal.SH.Solids.WH.Elc.NoSolar.Elec</t>
  </si>
  <si>
    <t>Eff.ratio.NL.Res.HH.Thermal.SH.Solids.WH.Elc.Solar</t>
  </si>
  <si>
    <t>Eff.ratio.NL.Res.HH.Thermal.SH.Solids.WH.Elc.Solar.Elec</t>
  </si>
  <si>
    <t>Eff.ratio.NL.Res.HH.Thermal.SH.Solids.WH.Elc.Solar.Solar</t>
  </si>
  <si>
    <t>Eff.ratio.NL.Res.HH.Thermal.SH.Solids.CO</t>
  </si>
  <si>
    <t>Eff.ratio.NL.Res.HH.Thermal.SH.Solids.CO.Solids.Solids</t>
  </si>
  <si>
    <t>Eff.ratio.NL.Res.HH.Thermal.SH.Solids.CO.LPG.LPG</t>
  </si>
  <si>
    <t>Eff.ratio.NL.Res.HH.Thermal.SH.Solids.CO.Elc.Elec</t>
  </si>
  <si>
    <t>Eff.ratio.NL.Res.HH.Thermal.SH.LPG</t>
  </si>
  <si>
    <t>Eff.ratio.NL.Res.HH.Thermal.SH.LPG.SH</t>
  </si>
  <si>
    <t>Eff.ratio.NL.Res.HH.Thermal.SH.LPG.SH.LPG</t>
  </si>
  <si>
    <t>Eff.ratio.NL.Res.HH.Thermal.SH.LPG.SH.Elec</t>
  </si>
  <si>
    <t>Eff.ratio.NL.Res.HH.Thermal.SH.LPG.SC</t>
  </si>
  <si>
    <t>Eff.ratio.NL.Res.HH.Thermal.SH.LPG.SC.AC.Elec</t>
  </si>
  <si>
    <t>Eff.ratio.NL.Res.HH.Thermal.SH.LPG.WH</t>
  </si>
  <si>
    <t>Eff.ratio.NL.Res.HH.Thermal.SH.LPG.WH.LPG.NoSolar.LPG</t>
  </si>
  <si>
    <t>Eff.ratio.NL.Res.HH.Thermal.SH.LPG.WH.LPG.Solar</t>
  </si>
  <si>
    <t>Eff.ratio.NL.Res.HH.Thermal.SH.LPG.WH.LPG.Solar.LPG</t>
  </si>
  <si>
    <t>Eff.ratio.NL.Res.HH.Thermal.SH.LPG.WH.LPG.Solar.Solar</t>
  </si>
  <si>
    <t>Eff.ratio.NL.Res.HH.Thermal.SH.LPG.WH.Elc.NoSolar.Elec</t>
  </si>
  <si>
    <t>Eff.ratio.NL.Res.HH.Thermal.SH.LPG.WH.Elc.Solar</t>
  </si>
  <si>
    <t>Eff.ratio.NL.Res.HH.Thermal.SH.LPG.WH.Elc.Solar.Elec</t>
  </si>
  <si>
    <t>Eff.ratio.NL.Res.HH.Thermal.SH.LPG.WH.Elc.Solar.Solar</t>
  </si>
  <si>
    <t>Eff.ratio.NL.Res.HH.Thermal.SH.LPG.CO</t>
  </si>
  <si>
    <t>Eff.ratio.NL.Res.HH.Thermal.SH.LPG.CO.LPG.LPG</t>
  </si>
  <si>
    <t>Eff.ratio.NL.Res.HH.Thermal.SH.LPG.CO.Elc.Elec</t>
  </si>
  <si>
    <t>Eff.ratio.NL.Res.HH.Thermal.SH.Oil</t>
  </si>
  <si>
    <t>Eff.ratio.NL.Res.HH.Thermal.SH.Oil.SH</t>
  </si>
  <si>
    <t>Eff.ratio.NL.Res.HH.Thermal.SH.Oil.SH.Oil</t>
  </si>
  <si>
    <t>Eff.ratio.NL.Res.HH.Thermal.SH.Oil.SH.Elec</t>
  </si>
  <si>
    <t>Eff.ratio.NL.Res.HH.Thermal.SH.Oil.SC</t>
  </si>
  <si>
    <t>Eff.ratio.NL.Res.HH.Thermal.SH.Oil.SC.AC.Elec</t>
  </si>
  <si>
    <t>Eff.ratio.NL.Res.HH.Thermal.SH.Oil.WH</t>
  </si>
  <si>
    <t>Eff.ratio.NL.Res.HH.Thermal.SH.Oil.WH.Oil.NoSolar.Oil</t>
  </si>
  <si>
    <t>Eff.ratio.NL.Res.HH.Thermal.SH.Oil.WH.Oil.Solar</t>
  </si>
  <si>
    <t>Eff.ratio.NL.Res.HH.Thermal.SH.Oil.WH.Oil.Solar.Oil</t>
  </si>
  <si>
    <t>Eff.ratio.NL.Res.HH.Thermal.SH.Oil.WH.Oil.Solar.Solar</t>
  </si>
  <si>
    <t>Eff.ratio.NL.Res.HH.Thermal.SH.Oil.WH.Elc.NoSolar.Elec</t>
  </si>
  <si>
    <t>Eff.ratio.NL.Res.HH.Thermal.SH.Oil.WH.Elc.Solar</t>
  </si>
  <si>
    <t>Eff.ratio.NL.Res.HH.Thermal.SH.Oil.WH.Elc.Solar.Elec</t>
  </si>
  <si>
    <t>Eff.ratio.NL.Res.HH.Thermal.SH.Oil.WH.Elc.Solar.Solar</t>
  </si>
  <si>
    <t>Eff.ratio.NL.Res.HH.Thermal.SH.Oil.CO</t>
  </si>
  <si>
    <t>Eff.ratio.NL.Res.HH.Thermal.SH.Oil.CO.LPG.LPG</t>
  </si>
  <si>
    <t>Eff.ratio.NL.Res.HH.Thermal.SH.Oil.CO.Elc.Elec</t>
  </si>
  <si>
    <t>Eff.ratio.NL.Res.HH.Thermal.SH.Gas</t>
  </si>
  <si>
    <t>Eff.ratio.NL.Res.HH.Thermal.SH.Gas.SH</t>
  </si>
  <si>
    <t>Eff.ratio.NL.Res.HH.Thermal.SH.Gas.SH.Gas</t>
  </si>
  <si>
    <t>Eff.ratio.NL.Res.HH.Thermal.SH.Gas.SH.Elec</t>
  </si>
  <si>
    <t>Eff.ratio.NL.Res.HH.Thermal.SH.Gas.SC</t>
  </si>
  <si>
    <t>Eff.ratio.NL.Res.HH.Thermal.SH.Gas.SC.AC.Elec</t>
  </si>
  <si>
    <t>Eff.ratio.NL.Res.HH.Thermal.SH.Gas.WH</t>
  </si>
  <si>
    <t>Eff.ratio.NL.Res.HH.Thermal.SH.Gas.WH.Gas.NoSolar.Gas</t>
  </si>
  <si>
    <t>Eff.ratio.NL.Res.HH.Thermal.SH.Gas.WH.Gas.Solar</t>
  </si>
  <si>
    <t>Eff.ratio.NL.Res.HH.Thermal.SH.Gas.WH.Gas.Solar.Gas</t>
  </si>
  <si>
    <t>Eff.ratio.NL.Res.HH.Thermal.SH.Gas.WH.Gas.Solar.Solar</t>
  </si>
  <si>
    <t>Eff.ratio.NL.Res.HH.Thermal.SH.Gas.WH.Elc.NoSolar.Elec</t>
  </si>
  <si>
    <t>Eff.ratio.NL.Res.HH.Thermal.SH.Gas.WH.Elc.Solar</t>
  </si>
  <si>
    <t>Eff.ratio.NL.Res.HH.Thermal.SH.Gas.WH.Elc.Solar.Elec</t>
  </si>
  <si>
    <t>Eff.ratio.NL.Res.HH.Thermal.SH.Gas.WH.Elc.Solar.Solar</t>
  </si>
  <si>
    <t>Eff.ratio.NL.Res.HH.Thermal.SH.Gas.CO</t>
  </si>
  <si>
    <t>Eff.ratio.NL.Res.HH.Thermal.SH.Gas.CO.Gas.Gas</t>
  </si>
  <si>
    <t>Eff.ratio.NL.Res.HH.Thermal.SH.Gas.CO.Elc.Elec</t>
  </si>
  <si>
    <t>Eff.ratio.NL.Res.HH.Thermal.SH.Biomass</t>
  </si>
  <si>
    <t>Eff.ratio.NL.Res.HH.Thermal.SH.Biomass.SH</t>
  </si>
  <si>
    <t>Eff.ratio.NL.Res.HH.Thermal.SH.Biomass.SH.Biomass</t>
  </si>
  <si>
    <t>Eff.ratio.NL.Res.HH.Thermal.SH.Biomass.SH.Elec</t>
  </si>
  <si>
    <t>Eff.ratio.NL.Res.HH.Thermal.SH.Biomass.SC</t>
  </si>
  <si>
    <t>Eff.ratio.NL.Res.HH.Thermal.SH.Biomass.SC.AC.Elec</t>
  </si>
  <si>
    <t>Eff.ratio.NL.Res.HH.Thermal.SH.Biomass.WH</t>
  </si>
  <si>
    <t>Eff.ratio.NL.Res.HH.Thermal.SH.Biomass.WH.Biomass.NoSolar.Biomass</t>
  </si>
  <si>
    <t>Eff.ratio.NL.Res.HH.Thermal.SH.Biomass.WH.Biomass.Solar</t>
  </si>
  <si>
    <t>Eff.ratio.NL.Res.HH.Thermal.SH.Biomass.WH.Biomass.Solar.Biomass</t>
  </si>
  <si>
    <t>Eff.ratio.NL.Res.HH.Thermal.SH.Biomass.WH.Biomass.Solar.Solar</t>
  </si>
  <si>
    <t>Eff.ratio.NL.Res.HH.Thermal.SH.Biomass.WH.LPG.NoSolar.LPG</t>
  </si>
  <si>
    <t>Eff.ratio.NL.Res.HH.Thermal.SH.Biomass.WH.LPG.Solar</t>
  </si>
  <si>
    <t>Eff.ratio.NL.Res.HH.Thermal.SH.Biomass.WH.LPG.Solar.LPG</t>
  </si>
  <si>
    <t>Eff.ratio.NL.Res.HH.Thermal.SH.Biomass.WH.LPG.Solar.Solar</t>
  </si>
  <si>
    <t>Eff.ratio.NL.Res.HH.Thermal.SH.Biomass.WH.Elc.NoSolar.Elec</t>
  </si>
  <si>
    <t>Eff.ratio.NL.Res.HH.Thermal.SH.Biomass.WH.Elc.Solar</t>
  </si>
  <si>
    <t>Eff.ratio.NL.Res.HH.Thermal.SH.Biomass.WH.Elc.Solar.Elec</t>
  </si>
  <si>
    <t>Eff.ratio.NL.Res.HH.Thermal.SH.Biomass.WH.Elc.Solar.Solar</t>
  </si>
  <si>
    <t>Eff.ratio.NL.Res.HH.Thermal.SH.Biomass.CO</t>
  </si>
  <si>
    <t>Eff.ratio.NL.Res.HH.Thermal.SH.Biomass.CO.Biomass.Biomass</t>
  </si>
  <si>
    <t>Eff.ratio.NL.Res.HH.Thermal.SH.Biomass.CO.LPG.LPG</t>
  </si>
  <si>
    <t>Eff.ratio.NL.Res.HH.Thermal.SH.Biomass.CO.Elc.Elec</t>
  </si>
  <si>
    <t>Eff.ratio.NL.Res.HH.Thermal.SH.Geo</t>
  </si>
  <si>
    <t>Eff.ratio.NL.Res.HH.Thermal.SH.Geo.SH</t>
  </si>
  <si>
    <t>Eff.ratio.NL.Res.HH.Thermal.SH.Geo.SH.Geo</t>
  </si>
  <si>
    <t>Eff.ratio.NL.Res.HH.Thermal.SH.Geo.SH.Elec</t>
  </si>
  <si>
    <t>Eff.ratio.NL.Res.HH.Thermal.SH.Geo.SC</t>
  </si>
  <si>
    <t>Eff.ratio.NL.Res.HH.Thermal.SH.Geo.SC.AC.Elec</t>
  </si>
  <si>
    <t>Eff.ratio.NL.Res.HH.Thermal.SH.Geo.WH</t>
  </si>
  <si>
    <t>Eff.ratio.NL.Res.HH.Thermal.SH.Geo.WH.Geo.NoSolar.Geo</t>
  </si>
  <si>
    <t>Eff.ratio.NL.Res.HH.Thermal.SH.Geo.WH.Geo.Solar</t>
  </si>
  <si>
    <t>Eff.ratio.NL.Res.HH.Thermal.SH.Geo.WH.Geo.Solar.Geo</t>
  </si>
  <si>
    <t>Eff.ratio.NL.Res.HH.Thermal.SH.Geo.WH.Geo.Solar.Solar</t>
  </si>
  <si>
    <t>Eff.ratio.NL.Res.HH.Thermal.SH.Geo.WH.Elc.NoSolar.Elec</t>
  </si>
  <si>
    <t>Eff.ratio.NL.Res.HH.Thermal.SH.Geo.WH.Elc.Solar</t>
  </si>
  <si>
    <t>Eff.ratio.NL.Res.HH.Thermal.SH.Geo.WH.Elc.Solar.Elec</t>
  </si>
  <si>
    <t>Eff.ratio.NL.Res.HH.Thermal.SH.Geo.WH.Elc.Solar.Solar</t>
  </si>
  <si>
    <t>Eff.ratio.NL.Res.HH.Thermal.SH.Geo.CO</t>
  </si>
  <si>
    <t>Eff.ratio.NL.Res.HH.Thermal.SH.Geo.CO.LPG.LPG</t>
  </si>
  <si>
    <t>Eff.ratio.NL.Res.HH.Thermal.SH.Geo.CO.Elc.Elec</t>
  </si>
  <si>
    <t>Eff.ratio.NL.Res.HH.Thermal.SH.DistrHeat</t>
  </si>
  <si>
    <t>Eff.ratio.NL.Res.HH.Thermal.SH.DistrHeat.SH</t>
  </si>
  <si>
    <t>Eff.ratio.NL.Res.HH.Thermal.SH.DistrHeat.SH.Steam_Distr</t>
  </si>
  <si>
    <t>Eff.ratio.NL.Res.HH.Thermal.SH.DistrHeat.SH.Elec</t>
  </si>
  <si>
    <t>Eff.ratio.NL.Res.HH.Thermal.SH.DistrHeat.SC</t>
  </si>
  <si>
    <t>Eff.ratio.NL.Res.HH.Thermal.SH.DistrHeat.SC.AC.Elec</t>
  </si>
  <si>
    <t>Eff.ratio.NL.Res.HH.Thermal.SH.DistrHeat.WH</t>
  </si>
  <si>
    <t>Eff.ratio.NL.Res.HH.Thermal.SH.DistrHeat.WH.DistrHeat.NoSolar.Steam_Distr</t>
  </si>
  <si>
    <t>Eff.ratio.NL.Res.HH.Thermal.SH.DistrHeat.WH.DistrHeat.Solar</t>
  </si>
  <si>
    <t>Eff.ratio.NL.Res.HH.Thermal.SH.DistrHeat.WH.DistrHeat.Solar.Steam_Distr</t>
  </si>
  <si>
    <t>Eff.ratio.NL.Res.HH.Thermal.SH.DistrHeat.WH.DistrHeat.Solar.Solar</t>
  </si>
  <si>
    <t>Eff.ratio.NL.Res.HH.Thermal.SH.DistrHeat.WH.Elc.NoSolar.Elec</t>
  </si>
  <si>
    <t>Eff.ratio.NL.Res.HH.Thermal.SH.DistrHeat.WH.Elc.Solar</t>
  </si>
  <si>
    <t>Eff.ratio.NL.Res.HH.Thermal.SH.DistrHeat.WH.Elc.Solar.Elec</t>
  </si>
  <si>
    <t>Eff.ratio.NL.Res.HH.Thermal.SH.DistrHeat.WH.Elc.Solar.Solar</t>
  </si>
  <si>
    <t>Eff.ratio.NL.Res.HH.Thermal.SH.DistrHeat.CO</t>
  </si>
  <si>
    <t>Eff.ratio.NL.Res.HH.Thermal.SH.DistrHeat.CO.LPG.LPG</t>
  </si>
  <si>
    <t>Eff.ratio.NL.Res.HH.Thermal.SH.DistrHeat.CO.Elc.Elec</t>
  </si>
  <si>
    <t>Eff.ratio.NL.Res.HH.Thermal.SH.AdvElc</t>
  </si>
  <si>
    <t>Eff.ratio.NL.Res.HH.Thermal.SH.AdvElc.SH</t>
  </si>
  <si>
    <t>Eff.ratio.NL.Res.HH.Thermal.SH.AdvElc.SH.Elec</t>
  </si>
  <si>
    <t>Eff.ratio.NL.Res.HH.Thermal.SH.AdvElc.SC</t>
  </si>
  <si>
    <t>Eff.ratio.NL.Res.HH.Thermal.SH.AdvElc.SC.AC.Elec</t>
  </si>
  <si>
    <t>Eff.ratio.NL.Res.HH.Thermal.SH.AdvElc.WH</t>
  </si>
  <si>
    <t>Eff.ratio.NL.Res.HH.Thermal.SH.AdvElc.WH.LPG.NoSolar.LPG</t>
  </si>
  <si>
    <t>Eff.ratio.NL.Res.HH.Thermal.SH.AdvElc.WH.LPG.Solar</t>
  </si>
  <si>
    <t>Eff.ratio.NL.Res.HH.Thermal.SH.AdvElc.WH.LPG.Solar.LPG</t>
  </si>
  <si>
    <t>Eff.ratio.NL.Res.HH.Thermal.SH.AdvElc.WH.LPG.Solar.Solar</t>
  </si>
  <si>
    <t>Eff.ratio.NL.Res.HH.Thermal.SH.AdvElc.WH.Elc.NoSolar.Elec</t>
  </si>
  <si>
    <t>Eff.ratio.NL.Res.HH.Thermal.SH.AdvElc.WH.Elc.Solar</t>
  </si>
  <si>
    <t>Eff.ratio.NL.Res.HH.Thermal.SH.AdvElc.WH.Elc.Solar.Elec</t>
  </si>
  <si>
    <t>Eff.ratio.NL.Res.HH.Thermal.SH.AdvElc.WH.Elc.Solar.Solar</t>
  </si>
  <si>
    <t>Eff.ratio.NL.Res.HH.Thermal.SH.AdvElc.CO</t>
  </si>
  <si>
    <t>Eff.ratio.NL.Res.HH.Thermal.SH.AdvElc.CO.LPG.LPG</t>
  </si>
  <si>
    <t>Eff.ratio.NL.Res.HH.Thermal.SH.AdvElc.CO.Elc.Elec</t>
  </si>
  <si>
    <t>Eff.ratio.NL.Res.HH.Thermal.SH.ConvElc</t>
  </si>
  <si>
    <t>Eff.ratio.NL.Res.HH.Thermal.SH.ConvElc.SH</t>
  </si>
  <si>
    <t>Eff.ratio.NL.Res.HH.Thermal.SH.ConvElc.SH.Elec</t>
  </si>
  <si>
    <t>Eff.ratio.NL.Res.HH.Thermal.SH.ConvElc.SC</t>
  </si>
  <si>
    <t>Eff.ratio.NL.Res.HH.Thermal.SH.ConvElc.SC.AC.Elec</t>
  </si>
  <si>
    <t>Eff.ratio.NL.Res.HH.Thermal.SH.ConvElc.WH</t>
  </si>
  <si>
    <t>Eff.ratio.NL.Res.HH.Thermal.SH.ConvElc.WH.LPG.NoSolar.LPG</t>
  </si>
  <si>
    <t>Eff.ratio.NL.Res.HH.Thermal.SH.ConvElc.WH.LPG.Solar</t>
  </si>
  <si>
    <t>Eff.ratio.NL.Res.HH.Thermal.SH.ConvElc.WH.LPG.Solar.LPG</t>
  </si>
  <si>
    <t>Eff.ratio.NL.Res.HH.Thermal.SH.ConvElc.WH.LPG.Solar.Solar</t>
  </si>
  <si>
    <t>Eff.ratio.NL.Res.HH.Thermal.SH.ConvElc.WH.Elc.NoSolar.Elec</t>
  </si>
  <si>
    <t>Eff.ratio.NL.Res.HH.Thermal.SH.ConvElc.WH.Elc.Solar</t>
  </si>
  <si>
    <t>Eff.ratio.NL.Res.HH.Thermal.SH.ConvElc.WH.Elc.Solar.Elec</t>
  </si>
  <si>
    <t>Eff.ratio.NL.Res.HH.Thermal.SH.ConvElc.WH.Elc.Solar.Solar</t>
  </si>
  <si>
    <t>Eff.ratio.NL.Res.HH.Thermal.SH.ConvElc.CO</t>
  </si>
  <si>
    <t>Eff.ratio.NL.Res.HH.Thermal.SH.ConvElc.CO.LPG.LPG</t>
  </si>
  <si>
    <t>Eff.ratio.NL.Res.HH.Thermal.SH.ConvElc.CO.Elc.Elec</t>
  </si>
  <si>
    <t>NL - CO2 emissions (detailed structure)</t>
  </si>
  <si>
    <t>EMI.ktCO2.NL.Res.HH.Thermal.SH.Solids</t>
  </si>
  <si>
    <t>EMI.ktCO2.NL.Res.HH.Thermal.SH.Solids.SH</t>
  </si>
  <si>
    <t>EMI.ktCO2.NL.Res.HH.Thermal.SH.Solids.SH.Solids</t>
  </si>
  <si>
    <t>EMI.ktCO2.NL.Res.HH.Thermal.SH.Solids.SH.Elec</t>
  </si>
  <si>
    <t>EMI.ktCO2.NL.Res.HH.Thermal.SH.Solids.SC</t>
  </si>
  <si>
    <t>EMI.ktCO2.NL.Res.HH.Thermal.SH.Solids.SC.AC.Elec</t>
  </si>
  <si>
    <t>EMI.ktCO2.NL.Res.HH.Thermal.SH.Solids.WH</t>
  </si>
  <si>
    <t>EMI.ktCO2.NL.Res.HH.Thermal.SH.Solids.WH.Solids.NoSolar.Solids</t>
  </si>
  <si>
    <t>EMI.ktCO2.NL.Res.HH.Thermal.SH.Solids.WH.LPG.NoSolar.LPG</t>
  </si>
  <si>
    <t>EMI.ktCO2.NL.Res.HH.Thermal.SH.Solids.WH.LPG.Solar</t>
  </si>
  <si>
    <t>EMI.ktCO2.NL.Res.HH.Thermal.SH.Solids.WH.LPG.Solar.LPG</t>
  </si>
  <si>
    <t>EMI.ktCO2.NL.Res.HH.Thermal.SH.Solids.WH.LPG.Solar.Solar</t>
  </si>
  <si>
    <t>EMI.ktCO2.NL.Res.HH.Thermal.SH.Solids.WH.Elc.NoSolar.Elec</t>
  </si>
  <si>
    <t>EMI.ktCO2.NL.Res.HH.Thermal.SH.Solids.WH.Elc.Solar</t>
  </si>
  <si>
    <t>EMI.ktCO2.NL.Res.HH.Thermal.SH.Solids.WH.Elc.Solar.Elec</t>
  </si>
  <si>
    <t>EMI.ktCO2.NL.Res.HH.Thermal.SH.Solids.WH.Elc.Solar.Solar</t>
  </si>
  <si>
    <t>EMI.ktCO2.NL.Res.HH.Thermal.SH.Solids.CO</t>
  </si>
  <si>
    <t>EMI.ktCO2.NL.Res.HH.Thermal.SH.Solids.CO.Solids.Solids</t>
  </si>
  <si>
    <t>EMI.ktCO2.NL.Res.HH.Thermal.SH.Solids.CO.LPG.LPG</t>
  </si>
  <si>
    <t>EMI.ktCO2.NL.Res.HH.Thermal.SH.Solids.CO.Elc.Elec</t>
  </si>
  <si>
    <t>EMI.ktCO2.NL.Res.HH.Thermal.SH.LPG</t>
  </si>
  <si>
    <t>EMI.ktCO2.NL.Res.HH.Thermal.SH.LPG.SH</t>
  </si>
  <si>
    <t>EMI.ktCO2.NL.Res.HH.Thermal.SH.LPG.SH.LPG</t>
  </si>
  <si>
    <t>EMI.ktCO2.NL.Res.HH.Thermal.SH.LPG.SH.Elec</t>
  </si>
  <si>
    <t>EMI.ktCO2.NL.Res.HH.Thermal.SH.LPG.SC</t>
  </si>
  <si>
    <t>EMI.ktCO2.NL.Res.HH.Thermal.SH.LPG.SC.AC.Elec</t>
  </si>
  <si>
    <t>EMI.ktCO2.NL.Res.HH.Thermal.SH.LPG.WH</t>
  </si>
  <si>
    <t>EMI.ktCO2.NL.Res.HH.Thermal.SH.LPG.WH.LPG.NoSolar.LPG</t>
  </si>
  <si>
    <t>EMI.ktCO2.NL.Res.HH.Thermal.SH.LPG.WH.LPG.Solar</t>
  </si>
  <si>
    <t>EMI.ktCO2.NL.Res.HH.Thermal.SH.LPG.WH.LPG.Solar.LPG</t>
  </si>
  <si>
    <t>EMI.ktCO2.NL.Res.HH.Thermal.SH.LPG.WH.LPG.Solar.Solar</t>
  </si>
  <si>
    <t>EMI.ktCO2.NL.Res.HH.Thermal.SH.LPG.WH.Elc.NoSolar.Elec</t>
  </si>
  <si>
    <t>EMI.ktCO2.NL.Res.HH.Thermal.SH.LPG.WH.Elc.Solar</t>
  </si>
  <si>
    <t>EMI.ktCO2.NL.Res.HH.Thermal.SH.LPG.WH.Elc.Solar.Elec</t>
  </si>
  <si>
    <t>EMI.ktCO2.NL.Res.HH.Thermal.SH.LPG.WH.Elc.Solar.Solar</t>
  </si>
  <si>
    <t>EMI.ktCO2.NL.Res.HH.Thermal.SH.LPG.CO</t>
  </si>
  <si>
    <t>EMI.ktCO2.NL.Res.HH.Thermal.SH.LPG.CO.LPG.LPG</t>
  </si>
  <si>
    <t>EMI.ktCO2.NL.Res.HH.Thermal.SH.LPG.CO.Elc.Elec</t>
  </si>
  <si>
    <t>EMI.ktCO2.NL.Res.HH.Thermal.SH.Oil</t>
  </si>
  <si>
    <t>EMI.ktCO2.NL.Res.HH.Thermal.SH.Oil.SH</t>
  </si>
  <si>
    <t>EMI.ktCO2.NL.Res.HH.Thermal.SH.Oil.SH.Oil</t>
  </si>
  <si>
    <t>EMI.ktCO2.NL.Res.HH.Thermal.SH.Oil.SH.Elec</t>
  </si>
  <si>
    <t>EMI.ktCO2.NL.Res.HH.Thermal.SH.Oil.SC</t>
  </si>
  <si>
    <t>EMI.ktCO2.NL.Res.HH.Thermal.SH.Oil.SC.AC.Elec</t>
  </si>
  <si>
    <t>EMI.ktCO2.NL.Res.HH.Thermal.SH.Oil.WH</t>
  </si>
  <si>
    <t>EMI.ktCO2.NL.Res.HH.Thermal.SH.Oil.WH.Oil.NoSolar.Oil</t>
  </si>
  <si>
    <t>EMI.ktCO2.NL.Res.HH.Thermal.SH.Oil.WH.Oil.Solar</t>
  </si>
  <si>
    <t>EMI.ktCO2.NL.Res.HH.Thermal.SH.Oil.WH.Oil.Solar.Oil</t>
  </si>
  <si>
    <t>EMI.ktCO2.NL.Res.HH.Thermal.SH.Oil.WH.Oil.Solar.Solar</t>
  </si>
  <si>
    <t>EMI.ktCO2.NL.Res.HH.Thermal.SH.Oil.WH.Elc.NoSolar.Elec</t>
  </si>
  <si>
    <t>EMI.ktCO2.NL.Res.HH.Thermal.SH.Oil.WH.Elc.Solar</t>
  </si>
  <si>
    <t>EMI.ktCO2.NL.Res.HH.Thermal.SH.Oil.WH.Elc.Solar.Elec</t>
  </si>
  <si>
    <t>EMI.ktCO2.NL.Res.HH.Thermal.SH.Oil.WH.Elc.Solar.Solar</t>
  </si>
  <si>
    <t>EMI.ktCO2.NL.Res.HH.Thermal.SH.Oil.CO</t>
  </si>
  <si>
    <t>EMI.ktCO2.NL.Res.HH.Thermal.SH.Oil.CO.LPG.LPG</t>
  </si>
  <si>
    <t>EMI.ktCO2.NL.Res.HH.Thermal.SH.Oil.CO.Elc.Elec</t>
  </si>
  <si>
    <t>EMI.ktCO2.NL.Res.HH.Thermal.SH.Gas</t>
  </si>
  <si>
    <t>EMI.ktCO2.NL.Res.HH.Thermal.SH.Gas.SH</t>
  </si>
  <si>
    <t>EMI.ktCO2.NL.Res.HH.Thermal.SH.Gas.SH.Gas</t>
  </si>
  <si>
    <t>EMI.ktCO2.NL.Res.HH.Thermal.SH.Gas.SH.Elec</t>
  </si>
  <si>
    <t>EMI.ktCO2.NL.Res.HH.Thermal.SH.Gas.SC</t>
  </si>
  <si>
    <t>EMI.ktCO2.NL.Res.HH.Thermal.SH.Gas.SC.AC.Elec</t>
  </si>
  <si>
    <t>EMI.ktCO2.NL.Res.HH.Thermal.SH.Gas.WH</t>
  </si>
  <si>
    <t>EMI.ktCO2.NL.Res.HH.Thermal.SH.Gas.WH.Gas.NoSolar.Gas</t>
  </si>
  <si>
    <t>EMI.ktCO2.NL.Res.HH.Thermal.SH.Gas.WH.Gas.Solar</t>
  </si>
  <si>
    <t>EMI.ktCO2.NL.Res.HH.Thermal.SH.Gas.WH.Gas.Solar.Gas</t>
  </si>
  <si>
    <t>EMI.ktCO2.NL.Res.HH.Thermal.SH.Gas.WH.Gas.Solar.Solar</t>
  </si>
  <si>
    <t>EMI.ktCO2.NL.Res.HH.Thermal.SH.Gas.WH.Elc.NoSolar.Elec</t>
  </si>
  <si>
    <t>EMI.ktCO2.NL.Res.HH.Thermal.SH.Gas.WH.Elc.Solar</t>
  </si>
  <si>
    <t>EMI.ktCO2.NL.Res.HH.Thermal.SH.Gas.WH.Elc.Solar.Elec</t>
  </si>
  <si>
    <t>EMI.ktCO2.NL.Res.HH.Thermal.SH.Gas.WH.Elc.Solar.Solar</t>
  </si>
  <si>
    <t>EMI.ktCO2.NL.Res.HH.Thermal.SH.Gas.CO</t>
  </si>
  <si>
    <t>EMI.ktCO2.NL.Res.HH.Thermal.SH.Gas.CO.Gas.Gas</t>
  </si>
  <si>
    <t>EMI.ktCO2.NL.Res.HH.Thermal.SH.Gas.CO.Elc.Elec</t>
  </si>
  <si>
    <t>EMI.ktCO2.NL.Res.HH.Thermal.SH.Biomass</t>
  </si>
  <si>
    <t>EMI.ktCO2.NL.Res.HH.Thermal.SH.Biomass.SH</t>
  </si>
  <si>
    <t>EMI.ktCO2.NL.Res.HH.Thermal.SH.Biomass.SH.Biomass</t>
  </si>
  <si>
    <t>EMI.ktCO2.NL.Res.HH.Thermal.SH.Biomass.SH.Elec</t>
  </si>
  <si>
    <t>EMI.ktCO2.NL.Res.HH.Thermal.SH.Biomass.SC</t>
  </si>
  <si>
    <t>EMI.ktCO2.NL.Res.HH.Thermal.SH.Biomass.SC.AC.Elec</t>
  </si>
  <si>
    <t>EMI.ktCO2.NL.Res.HH.Thermal.SH.Biomass.WH</t>
  </si>
  <si>
    <t>EMI.ktCO2.NL.Res.HH.Thermal.SH.Biomass.WH.Biomass.NoSolar.Biomass</t>
  </si>
  <si>
    <t>EMI.ktCO2.NL.Res.HH.Thermal.SH.Biomass.WH.Biomass.Solar</t>
  </si>
  <si>
    <t>EMI.ktCO2.NL.Res.HH.Thermal.SH.Biomass.WH.Biomass.Solar.Biomass</t>
  </si>
  <si>
    <t>EMI.ktCO2.NL.Res.HH.Thermal.SH.Biomass.WH.Biomass.Solar.Solar</t>
  </si>
  <si>
    <t>EMI.ktCO2.NL.Res.HH.Thermal.SH.Biomass.WH.LPG.NoSolar.LPG</t>
  </si>
  <si>
    <t>EMI.ktCO2.NL.Res.HH.Thermal.SH.Biomass.WH.LPG.Solar</t>
  </si>
  <si>
    <t>EMI.ktCO2.NL.Res.HH.Thermal.SH.Biomass.WH.LPG.Solar.LPG</t>
  </si>
  <si>
    <t>EMI.ktCO2.NL.Res.HH.Thermal.SH.Biomass.WH.LPG.Solar.Solar</t>
  </si>
  <si>
    <t>EMI.ktCO2.NL.Res.HH.Thermal.SH.Biomass.WH.Elc.NoSolar.Elec</t>
  </si>
  <si>
    <t>EMI.ktCO2.NL.Res.HH.Thermal.SH.Biomass.WH.Elc.Solar</t>
  </si>
  <si>
    <t>EMI.ktCO2.NL.Res.HH.Thermal.SH.Biomass.WH.Elc.Solar.Elec</t>
  </si>
  <si>
    <t>EMI.ktCO2.NL.Res.HH.Thermal.SH.Biomass.WH.Elc.Solar.Solar</t>
  </si>
  <si>
    <t>EMI.ktCO2.NL.Res.HH.Thermal.SH.Biomass.CO</t>
  </si>
  <si>
    <t>EMI.ktCO2.NL.Res.HH.Thermal.SH.Biomass.CO.Biomass.Biomass</t>
  </si>
  <si>
    <t>EMI.ktCO2.NL.Res.HH.Thermal.SH.Biomass.CO.LPG.LPG</t>
  </si>
  <si>
    <t>EMI.ktCO2.NL.Res.HH.Thermal.SH.Biomass.CO.Elc.Elec</t>
  </si>
  <si>
    <t>EMI.ktCO2.NL.Res.HH.Thermal.SH.Geo</t>
  </si>
  <si>
    <t>EMI.ktCO2.NL.Res.HH.Thermal.SH.Geo.SH</t>
  </si>
  <si>
    <t>EMI.ktCO2.NL.Res.HH.Thermal.SH.Geo.SH.Geo</t>
  </si>
  <si>
    <t>EMI.ktCO2.NL.Res.HH.Thermal.SH.Geo.SH.Elec</t>
  </si>
  <si>
    <t>EMI.ktCO2.NL.Res.HH.Thermal.SH.Geo.SC</t>
  </si>
  <si>
    <t>EMI.ktCO2.NL.Res.HH.Thermal.SH.Geo.SC.AC.Elec</t>
  </si>
  <si>
    <t>EMI.ktCO2.NL.Res.HH.Thermal.SH.Geo.WH</t>
  </si>
  <si>
    <t>EMI.ktCO2.NL.Res.HH.Thermal.SH.Geo.WH.Geo.NoSolar.Geo</t>
  </si>
  <si>
    <t>EMI.ktCO2.NL.Res.HH.Thermal.SH.Geo.WH.Geo.Solar</t>
  </si>
  <si>
    <t>EMI.ktCO2.NL.Res.HH.Thermal.SH.Geo.WH.Geo.Solar.Geo</t>
  </si>
  <si>
    <t>EMI.ktCO2.NL.Res.HH.Thermal.SH.Geo.WH.Geo.Solar.Solar</t>
  </si>
  <si>
    <t>EMI.ktCO2.NL.Res.HH.Thermal.SH.Geo.WH.Elc.NoSolar.Elec</t>
  </si>
  <si>
    <t>EMI.ktCO2.NL.Res.HH.Thermal.SH.Geo.WH.Elc.Solar</t>
  </si>
  <si>
    <t>EMI.ktCO2.NL.Res.HH.Thermal.SH.Geo.WH.Elc.Solar.Elec</t>
  </si>
  <si>
    <t>EMI.ktCO2.NL.Res.HH.Thermal.SH.Geo.WH.Elc.Solar.Solar</t>
  </si>
  <si>
    <t>EMI.ktCO2.NL.Res.HH.Thermal.SH.Geo.CO</t>
  </si>
  <si>
    <t>EMI.ktCO2.NL.Res.HH.Thermal.SH.Geo.CO.LPG.LPG</t>
  </si>
  <si>
    <t>EMI.ktCO2.NL.Res.HH.Thermal.SH.Geo.CO.Elc.Elec</t>
  </si>
  <si>
    <t>EMI.ktCO2.NL.Res.HH.Thermal.SH.DistrHeat</t>
  </si>
  <si>
    <t>EMI.ktCO2.NL.Res.HH.Thermal.SH.DistrHeat.SH</t>
  </si>
  <si>
    <t>EMI.ktCO2.NL.Res.HH.Thermal.SH.DistrHeat.SH.Steam_Distr</t>
  </si>
  <si>
    <t>EMI.ktCO2.NL.Res.HH.Thermal.SH.DistrHeat.SH.Elec</t>
  </si>
  <si>
    <t>EMI.ktCO2.NL.Res.HH.Thermal.SH.DistrHeat.SC</t>
  </si>
  <si>
    <t>EMI.ktCO2.NL.Res.HH.Thermal.SH.DistrHeat.SC.AC.Elec</t>
  </si>
  <si>
    <t>EMI.ktCO2.NL.Res.HH.Thermal.SH.DistrHeat.WH</t>
  </si>
  <si>
    <t>EMI.ktCO2.NL.Res.HH.Thermal.SH.DistrHeat.WH.DistrHeat.NoSolar.Steam_Distr</t>
  </si>
  <si>
    <t>EMI.ktCO2.NL.Res.HH.Thermal.SH.DistrHeat.WH.DistrHeat.Solar</t>
  </si>
  <si>
    <t>EMI.ktCO2.NL.Res.HH.Thermal.SH.DistrHeat.WH.DistrHeat.Solar.Steam_Distr</t>
  </si>
  <si>
    <t>EMI.ktCO2.NL.Res.HH.Thermal.SH.DistrHeat.WH.DistrHeat.Solar.Solar</t>
  </si>
  <si>
    <t>EMI.ktCO2.NL.Res.HH.Thermal.SH.DistrHeat.WH.Elc.NoSolar.Elec</t>
  </si>
  <si>
    <t>EMI.ktCO2.NL.Res.HH.Thermal.SH.DistrHeat.WH.Elc.Solar</t>
  </si>
  <si>
    <t>EMI.ktCO2.NL.Res.HH.Thermal.SH.DistrHeat.WH.Elc.Solar.Elec</t>
  </si>
  <si>
    <t>EMI.ktCO2.NL.Res.HH.Thermal.SH.DistrHeat.WH.Elc.Solar.Solar</t>
  </si>
  <si>
    <t>EMI.ktCO2.NL.Res.HH.Thermal.SH.DistrHeat.CO</t>
  </si>
  <si>
    <t>EMI.ktCO2.NL.Res.HH.Thermal.SH.DistrHeat.CO.LPG.LPG</t>
  </si>
  <si>
    <t>EMI.ktCO2.NL.Res.HH.Thermal.SH.DistrHeat.CO.Elc.Elec</t>
  </si>
  <si>
    <t>EMI.ktCO2.NL.Res.HH.Thermal.SH.AdvElc</t>
  </si>
  <si>
    <t>EMI.ktCO2.NL.Res.HH.Thermal.SH.AdvElc.SH</t>
  </si>
  <si>
    <t>EMI.ktCO2.NL.Res.HH.Thermal.SH.AdvElc.SH.Elec</t>
  </si>
  <si>
    <t>EMI.ktCO2.NL.Res.HH.Thermal.SH.AdvElc.SC</t>
  </si>
  <si>
    <t>EMI.ktCO2.NL.Res.HH.Thermal.SH.AdvElc.SC.AC.Elec</t>
  </si>
  <si>
    <t>EMI.ktCO2.NL.Res.HH.Thermal.SH.AdvElc.WH</t>
  </si>
  <si>
    <t>EMI.ktCO2.NL.Res.HH.Thermal.SH.AdvElc.WH.LPG.NoSolar.LPG</t>
  </si>
  <si>
    <t>EMI.ktCO2.NL.Res.HH.Thermal.SH.AdvElc.WH.LPG.Solar</t>
  </si>
  <si>
    <t>EMI.ktCO2.NL.Res.HH.Thermal.SH.AdvElc.WH.LPG.Solar.LPG</t>
  </si>
  <si>
    <t>EMI.ktCO2.NL.Res.HH.Thermal.SH.AdvElc.WH.LPG.Solar.Solar</t>
  </si>
  <si>
    <t>EMI.ktCO2.NL.Res.HH.Thermal.SH.AdvElc.WH.Elc.NoSolar.Elec</t>
  </si>
  <si>
    <t>EMI.ktCO2.NL.Res.HH.Thermal.SH.AdvElc.WH.Elc.Solar</t>
  </si>
  <si>
    <t>EMI.ktCO2.NL.Res.HH.Thermal.SH.AdvElc.WH.Elc.Solar.Elec</t>
  </si>
  <si>
    <t>EMI.ktCO2.NL.Res.HH.Thermal.SH.AdvElc.WH.Elc.Solar.Solar</t>
  </si>
  <si>
    <t>EMI.ktCO2.NL.Res.HH.Thermal.SH.AdvElc.CO</t>
  </si>
  <si>
    <t>EMI.ktCO2.NL.Res.HH.Thermal.SH.AdvElc.CO.LPG.LPG</t>
  </si>
  <si>
    <t>EMI.ktCO2.NL.Res.HH.Thermal.SH.AdvElc.CO.Elc.Elec</t>
  </si>
  <si>
    <t>EMI.ktCO2.NL.Res.HH.Thermal.SH.ConvElc</t>
  </si>
  <si>
    <t>EMI.ktCO2.NL.Res.HH.Thermal.SH.ConvElc.SH</t>
  </si>
  <si>
    <t>EMI.ktCO2.NL.Res.HH.Thermal.SH.ConvElc.SH.Elec</t>
  </si>
  <si>
    <t>EMI.ktCO2.NL.Res.HH.Thermal.SH.ConvElc.SC</t>
  </si>
  <si>
    <t>EMI.ktCO2.NL.Res.HH.Thermal.SH.ConvElc.SC.AC.Elec</t>
  </si>
  <si>
    <t>EMI.ktCO2.NL.Res.HH.Thermal.SH.ConvElc.WH</t>
  </si>
  <si>
    <t>EMI.ktCO2.NL.Res.HH.Thermal.SH.ConvElc.WH.LPG.NoSolar.LPG</t>
  </si>
  <si>
    <t>EMI.ktCO2.NL.Res.HH.Thermal.SH.ConvElc.WH.LPG.Solar</t>
  </si>
  <si>
    <t>EMI.ktCO2.NL.Res.HH.Thermal.SH.ConvElc.WH.LPG.Solar.LPG</t>
  </si>
  <si>
    <t>EMI.ktCO2.NL.Res.HH.Thermal.SH.ConvElc.WH.LPG.Solar.Solar</t>
  </si>
  <si>
    <t>EMI.ktCO2.NL.Res.HH.Thermal.SH.ConvElc.WH.Elc.NoSolar.Elec</t>
  </si>
  <si>
    <t>EMI.ktCO2.NL.Res.HH.Thermal.SH.ConvElc.WH.Elc.Solar</t>
  </si>
  <si>
    <t>EMI.ktCO2.NL.Res.HH.Thermal.SH.ConvElc.WH.Elc.Solar.Elec</t>
  </si>
  <si>
    <t>EMI.ktCO2.NL.Res.HH.Thermal.SH.ConvElc.WH.Elc.Solar.Solar</t>
  </si>
  <si>
    <t>EMI.ktCO2.NL.Res.HH.Thermal.SH.ConvElc.CO</t>
  </si>
  <si>
    <t>EMI.ktCO2.NL.Res.HH.Thermal.SH.ConvElc.CO.LPG.LPG</t>
  </si>
  <si>
    <t>EMI.ktCO2.NL.Res.HH.Thermal.SH.ConvElc.CO.Elc.Elec</t>
  </si>
  <si>
    <t>NL - Final energy consumption per household (detailed structure)</t>
  </si>
  <si>
    <t>FEC_per_household.kWh.NL.Res.HH.Thermal.SH.Solids</t>
  </si>
  <si>
    <t>FEC_per_household.kWh.NL.Res.HH.Thermal.SH.Solids.SH</t>
  </si>
  <si>
    <t>FEC_per_household.kWh.NL.Res.HH.Thermal.SH.Solids.SH.Solids</t>
  </si>
  <si>
    <t>FEC_per_household.kWh.NL.Res.HH.Thermal.SH.Solids.SH.Elec</t>
  </si>
  <si>
    <t>FEC_per_household.kWh.NL.Res.HH.Thermal.SH.Solids.SC</t>
  </si>
  <si>
    <t>FEC_per_household.kWh.NL.Res.HH.Thermal.SH.Solids.SC.AC.Elec</t>
  </si>
  <si>
    <t>FEC_per_household.kWh.NL.Res.HH.Thermal.SH.Solids.WH</t>
  </si>
  <si>
    <t>FEC_per_household.kWh.NL.Res.HH.Thermal.SH.Solids.WH.Solids.NoSolar.Solids</t>
  </si>
  <si>
    <t>FEC_per_household.kWh.NL.Res.HH.Thermal.SH.Solids.WH.LPG.NoSolar.LPG</t>
  </si>
  <si>
    <t>FEC_per_household.kWh.NL.Res.HH.Thermal.SH.Solids.WH.LPG.Solar</t>
  </si>
  <si>
    <t>FEC_per_household.kWh.NL.Res.HH.Thermal.SH.Solids.WH.LPG.Solar.LPG</t>
  </si>
  <si>
    <t>FEC_per_household.kWh.NL.Res.HH.Thermal.SH.Solids.WH.LPG.Solar.Solar</t>
  </si>
  <si>
    <t>FEC_per_household.kWh.NL.Res.HH.Thermal.SH.Solids.WH.Elc.NoSolar.Elec</t>
  </si>
  <si>
    <t>FEC_per_household.kWh.NL.Res.HH.Thermal.SH.Solids.WH.Elc.Solar</t>
  </si>
  <si>
    <t>FEC_per_household.kWh.NL.Res.HH.Thermal.SH.Solids.WH.Elc.Solar.Elec</t>
  </si>
  <si>
    <t>FEC_per_household.kWh.NL.Res.HH.Thermal.SH.Solids.WH.Elc.Solar.Solar</t>
  </si>
  <si>
    <t>FEC_per_household.kWh.NL.Res.HH.Thermal.SH.Solids.CO</t>
  </si>
  <si>
    <t>FEC_per_household.kWh.NL.Res.HH.Thermal.SH.Solids.CO.Solids.Solids</t>
  </si>
  <si>
    <t>FEC_per_household.kWh.NL.Res.HH.Thermal.SH.Solids.CO.LPG.LPG</t>
  </si>
  <si>
    <t>FEC_per_household.kWh.NL.Res.HH.Thermal.SH.Solids.CO.Elc.Elec</t>
  </si>
  <si>
    <t>FEC_per_household.kWh.NL.Res.HH.Thermal.SH.LPG</t>
  </si>
  <si>
    <t>FEC_per_household.kWh.NL.Res.HH.Thermal.SH.LPG.SH</t>
  </si>
  <si>
    <t>FEC_per_household.kWh.NL.Res.HH.Thermal.SH.LPG.SH.LPG</t>
  </si>
  <si>
    <t>FEC_per_household.kWh.NL.Res.HH.Thermal.SH.LPG.SH.Elec</t>
  </si>
  <si>
    <t>FEC_per_household.kWh.NL.Res.HH.Thermal.SH.LPG.SC</t>
  </si>
  <si>
    <t>FEC_per_household.kWh.NL.Res.HH.Thermal.SH.LPG.SC.AC.Elec</t>
  </si>
  <si>
    <t>FEC_per_household.kWh.NL.Res.HH.Thermal.SH.LPG.WH</t>
  </si>
  <si>
    <t>FEC_per_household.kWh.NL.Res.HH.Thermal.SH.LPG.WH.LPG.NoSolar.LPG</t>
  </si>
  <si>
    <t>FEC_per_household.kWh.NL.Res.HH.Thermal.SH.LPG.WH.LPG.Solar</t>
  </si>
  <si>
    <t>FEC_per_household.kWh.NL.Res.HH.Thermal.SH.LPG.WH.LPG.Solar.LPG</t>
  </si>
  <si>
    <t>FEC_per_household.kWh.NL.Res.HH.Thermal.SH.LPG.WH.LPG.Solar.Solar</t>
  </si>
  <si>
    <t>FEC_per_household.kWh.NL.Res.HH.Thermal.SH.LPG.WH.Elc.NoSolar.Elec</t>
  </si>
  <si>
    <t>FEC_per_household.kWh.NL.Res.HH.Thermal.SH.LPG.WH.Elc.Solar</t>
  </si>
  <si>
    <t>FEC_per_household.kWh.NL.Res.HH.Thermal.SH.LPG.WH.Elc.Solar.Elec</t>
  </si>
  <si>
    <t>FEC_per_household.kWh.NL.Res.HH.Thermal.SH.LPG.WH.Elc.Solar.Solar</t>
  </si>
  <si>
    <t>FEC_per_household.kWh.NL.Res.HH.Thermal.SH.LPG.CO</t>
  </si>
  <si>
    <t>FEC_per_household.kWh.NL.Res.HH.Thermal.SH.LPG.CO.LPG.LPG</t>
  </si>
  <si>
    <t>FEC_per_household.kWh.NL.Res.HH.Thermal.SH.LPG.CO.Elc.Elec</t>
  </si>
  <si>
    <t>FEC_per_household.kWh.NL.Res.HH.Thermal.SH.Oil</t>
  </si>
  <si>
    <t>FEC_per_household.kWh.NL.Res.HH.Thermal.SH.Oil.SH</t>
  </si>
  <si>
    <t>FEC_per_household.kWh.NL.Res.HH.Thermal.SH.Oil.SH.Oil</t>
  </si>
  <si>
    <t>FEC_per_household.kWh.NL.Res.HH.Thermal.SH.Oil.SH.Elec</t>
  </si>
  <si>
    <t>FEC_per_household.kWh.NL.Res.HH.Thermal.SH.Oil.SC</t>
  </si>
  <si>
    <t>FEC_per_household.kWh.NL.Res.HH.Thermal.SH.Oil.SC.AC.Elec</t>
  </si>
  <si>
    <t>FEC_per_household.kWh.NL.Res.HH.Thermal.SH.Oil.WH</t>
  </si>
  <si>
    <t>FEC_per_household.kWh.NL.Res.HH.Thermal.SH.Oil.WH.Oil.NoSolar.Oil</t>
  </si>
  <si>
    <t>FEC_per_household.kWh.NL.Res.HH.Thermal.SH.Oil.WH.Oil.Solar</t>
  </si>
  <si>
    <t>FEC_per_household.kWh.NL.Res.HH.Thermal.SH.Oil.WH.Oil.Solar.Oil</t>
  </si>
  <si>
    <t>FEC_per_household.kWh.NL.Res.HH.Thermal.SH.Oil.WH.Oil.Solar.Solar</t>
  </si>
  <si>
    <t>FEC_per_household.kWh.NL.Res.HH.Thermal.SH.Oil.WH.Elc.NoSolar.Elec</t>
  </si>
  <si>
    <t>FEC_per_household.kWh.NL.Res.HH.Thermal.SH.Oil.WH.Elc.Solar</t>
  </si>
  <si>
    <t>FEC_per_household.kWh.NL.Res.HH.Thermal.SH.Oil.WH.Elc.Solar.Elec</t>
  </si>
  <si>
    <t>FEC_per_household.kWh.NL.Res.HH.Thermal.SH.Oil.WH.Elc.Solar.Solar</t>
  </si>
  <si>
    <t>FEC_per_household.kWh.NL.Res.HH.Thermal.SH.Oil.CO</t>
  </si>
  <si>
    <t>FEC_per_household.kWh.NL.Res.HH.Thermal.SH.Oil.CO.LPG.LPG</t>
  </si>
  <si>
    <t>FEC_per_household.kWh.NL.Res.HH.Thermal.SH.Oil.CO.Elc.Elec</t>
  </si>
  <si>
    <t>FEC_per_household.kWh.NL.Res.HH.Thermal.SH.Gas</t>
  </si>
  <si>
    <t>FEC_per_household.kWh.NL.Res.HH.Thermal.SH.Gas.SH</t>
  </si>
  <si>
    <t>FEC_per_household.kWh.NL.Res.HH.Thermal.SH.Gas.SH.Gas</t>
  </si>
  <si>
    <t>FEC_per_household.kWh.NL.Res.HH.Thermal.SH.Gas.SH.Elec</t>
  </si>
  <si>
    <t>FEC_per_household.kWh.NL.Res.HH.Thermal.SH.Gas.SC</t>
  </si>
  <si>
    <t>FEC_per_household.kWh.NL.Res.HH.Thermal.SH.Gas.SC.AC.Elec</t>
  </si>
  <si>
    <t>FEC_per_household.kWh.NL.Res.HH.Thermal.SH.Gas.WH</t>
  </si>
  <si>
    <t>FEC_per_household.kWh.NL.Res.HH.Thermal.SH.Gas.WH.Gas.NoSolar.Gas</t>
  </si>
  <si>
    <t>FEC_per_household.kWh.NL.Res.HH.Thermal.SH.Gas.WH.Gas.Solar</t>
  </si>
  <si>
    <t>FEC_per_household.kWh.NL.Res.HH.Thermal.SH.Gas.WH.Gas.Solar.Gas</t>
  </si>
  <si>
    <t>FEC_per_household.kWh.NL.Res.HH.Thermal.SH.Gas.WH.Gas.Solar.Solar</t>
  </si>
  <si>
    <t>FEC_per_household.kWh.NL.Res.HH.Thermal.SH.Gas.WH.Elc.NoSolar.Elec</t>
  </si>
  <si>
    <t>FEC_per_household.kWh.NL.Res.HH.Thermal.SH.Gas.WH.Elc.Solar</t>
  </si>
  <si>
    <t>FEC_per_household.kWh.NL.Res.HH.Thermal.SH.Gas.WH.Elc.Solar.Elec</t>
  </si>
  <si>
    <t>FEC_per_household.kWh.NL.Res.HH.Thermal.SH.Gas.WH.Elc.Solar.Solar</t>
  </si>
  <si>
    <t>FEC_per_household.kWh.NL.Res.HH.Thermal.SH.Gas.CO</t>
  </si>
  <si>
    <t>FEC_per_household.kWh.NL.Res.HH.Thermal.SH.Gas.CO.Gas.Gas</t>
  </si>
  <si>
    <t>FEC_per_household.kWh.NL.Res.HH.Thermal.SH.Gas.CO.Elc.Elec</t>
  </si>
  <si>
    <t>FEC_per_household.kWh.NL.Res.HH.Thermal.SH.Biomass</t>
  </si>
  <si>
    <t>FEC_per_household.kWh.NL.Res.HH.Thermal.SH.Biomass.SH</t>
  </si>
  <si>
    <t>FEC_per_household.kWh.NL.Res.HH.Thermal.SH.Biomass.SH.Biomass</t>
  </si>
  <si>
    <t>FEC_per_household.kWh.NL.Res.HH.Thermal.SH.Biomass.SH.Elec</t>
  </si>
  <si>
    <t>FEC_per_household.kWh.NL.Res.HH.Thermal.SH.Biomass.SC</t>
  </si>
  <si>
    <t>FEC_per_household.kWh.NL.Res.HH.Thermal.SH.Biomass.SC.AC.Elec</t>
  </si>
  <si>
    <t>FEC_per_household.kWh.NL.Res.HH.Thermal.SH.Biomass.WH</t>
  </si>
  <si>
    <t>FEC_per_household.kWh.NL.Res.HH.Thermal.SH.Biomass.WH.Biomass.NoSolar.Biomass</t>
  </si>
  <si>
    <t>FEC_per_household.kWh.NL.Res.HH.Thermal.SH.Biomass.WH.Biomass.Solar</t>
  </si>
  <si>
    <t>FEC_per_household.kWh.NL.Res.HH.Thermal.SH.Biomass.WH.Biomass.Solar.Biomass</t>
  </si>
  <si>
    <t>FEC_per_household.kWh.NL.Res.HH.Thermal.SH.Biomass.WH.Biomass.Solar.Solar</t>
  </si>
  <si>
    <t>FEC_per_household.kWh.NL.Res.HH.Thermal.SH.Biomass.WH.LPG.NoSolar.LPG</t>
  </si>
  <si>
    <t>FEC_per_household.kWh.NL.Res.HH.Thermal.SH.Biomass.WH.LPG.Solar</t>
  </si>
  <si>
    <t>FEC_per_household.kWh.NL.Res.HH.Thermal.SH.Biomass.WH.LPG.Solar.LPG</t>
  </si>
  <si>
    <t>FEC_per_household.kWh.NL.Res.HH.Thermal.SH.Biomass.WH.LPG.Solar.Solar</t>
  </si>
  <si>
    <t>FEC_per_household.kWh.NL.Res.HH.Thermal.SH.Biomass.WH.Elc.NoSolar.Elec</t>
  </si>
  <si>
    <t>FEC_per_household.kWh.NL.Res.HH.Thermal.SH.Biomass.WH.Elc.Solar</t>
  </si>
  <si>
    <t>FEC_per_household.kWh.NL.Res.HH.Thermal.SH.Biomass.WH.Elc.Solar.Elec</t>
  </si>
  <si>
    <t>FEC_per_household.kWh.NL.Res.HH.Thermal.SH.Biomass.WH.Elc.Solar.Solar</t>
  </si>
  <si>
    <t>FEC_per_household.kWh.NL.Res.HH.Thermal.SH.Biomass.CO</t>
  </si>
  <si>
    <t>FEC_per_household.kWh.NL.Res.HH.Thermal.SH.Biomass.CO.Biomass.Biomass</t>
  </si>
  <si>
    <t>FEC_per_household.kWh.NL.Res.HH.Thermal.SH.Biomass.CO.LPG.LPG</t>
  </si>
  <si>
    <t>FEC_per_household.kWh.NL.Res.HH.Thermal.SH.Biomass.CO.Elc.Elec</t>
  </si>
  <si>
    <t>FEC_per_household.kWh.NL.Res.HH.Thermal.SH.Geo</t>
  </si>
  <si>
    <t>FEC_per_household.kWh.NL.Res.HH.Thermal.SH.Geo.SH</t>
  </si>
  <si>
    <t>FEC_per_household.kWh.NL.Res.HH.Thermal.SH.Geo.SH.Geo</t>
  </si>
  <si>
    <t>FEC_per_household.kWh.NL.Res.HH.Thermal.SH.Geo.SH.Elec</t>
  </si>
  <si>
    <t>FEC_per_household.kWh.NL.Res.HH.Thermal.SH.Geo.SC</t>
  </si>
  <si>
    <t>FEC_per_household.kWh.NL.Res.HH.Thermal.SH.Geo.SC.AC.Elec</t>
  </si>
  <si>
    <t>FEC_per_household.kWh.NL.Res.HH.Thermal.SH.Geo.WH</t>
  </si>
  <si>
    <t>FEC_per_household.kWh.NL.Res.HH.Thermal.SH.Geo.WH.Geo.NoSolar.Geo</t>
  </si>
  <si>
    <t>FEC_per_household.kWh.NL.Res.HH.Thermal.SH.Geo.WH.Geo.Solar</t>
  </si>
  <si>
    <t>FEC_per_household.kWh.NL.Res.HH.Thermal.SH.Geo.WH.Geo.Solar.Geo</t>
  </si>
  <si>
    <t>FEC_per_household.kWh.NL.Res.HH.Thermal.SH.Geo.WH.Geo.Solar.Solar</t>
  </si>
  <si>
    <t>FEC_per_household.kWh.NL.Res.HH.Thermal.SH.Geo.WH.Elc.NoSolar.Elec</t>
  </si>
  <si>
    <t>FEC_per_household.kWh.NL.Res.HH.Thermal.SH.Geo.WH.Elc.Solar</t>
  </si>
  <si>
    <t>FEC_per_household.kWh.NL.Res.HH.Thermal.SH.Geo.WH.Elc.Solar.Elec</t>
  </si>
  <si>
    <t>FEC_per_household.kWh.NL.Res.HH.Thermal.SH.Geo.WH.Elc.Solar.Solar</t>
  </si>
  <si>
    <t>FEC_per_household.kWh.NL.Res.HH.Thermal.SH.Geo.CO</t>
  </si>
  <si>
    <t>FEC_per_household.kWh.NL.Res.HH.Thermal.SH.Geo.CO.LPG.LPG</t>
  </si>
  <si>
    <t>FEC_per_household.kWh.NL.Res.HH.Thermal.SH.Geo.CO.Elc.Elec</t>
  </si>
  <si>
    <t>FEC_per_household.kWh.NL.Res.HH.Thermal.SH.DistrHeat</t>
  </si>
  <si>
    <t>FEC_per_household.kWh.NL.Res.HH.Thermal.SH.DistrHeat.SH</t>
  </si>
  <si>
    <t>FEC_per_household.kWh.NL.Res.HH.Thermal.SH.DistrHeat.SH.Steam_Distr</t>
  </si>
  <si>
    <t>FEC_per_household.kWh.NL.Res.HH.Thermal.SH.DistrHeat.SH.Elec</t>
  </si>
  <si>
    <t>FEC_per_household.kWh.NL.Res.HH.Thermal.SH.DistrHeat.SC</t>
  </si>
  <si>
    <t>FEC_per_household.kWh.NL.Res.HH.Thermal.SH.DistrHeat.SC.AC.Elec</t>
  </si>
  <si>
    <t>FEC_per_household.kWh.NL.Res.HH.Thermal.SH.DistrHeat.WH</t>
  </si>
  <si>
    <t>FEC_per_household.kWh.NL.Res.HH.Thermal.SH.DistrHeat.WH.DistrHeat.NoSolar.Steam_Distr</t>
  </si>
  <si>
    <t>FEC_per_household.kWh.NL.Res.HH.Thermal.SH.DistrHeat.WH.DistrHeat.Solar</t>
  </si>
  <si>
    <t>FEC_per_household.kWh.NL.Res.HH.Thermal.SH.DistrHeat.WH.DistrHeat.Solar.Steam_Distr</t>
  </si>
  <si>
    <t>FEC_per_household.kWh.NL.Res.HH.Thermal.SH.DistrHeat.WH.DistrHeat.Solar.Solar</t>
  </si>
  <si>
    <t>FEC_per_household.kWh.NL.Res.HH.Thermal.SH.DistrHeat.WH.Elc.NoSolar.Elec</t>
  </si>
  <si>
    <t>FEC_per_household.kWh.NL.Res.HH.Thermal.SH.DistrHeat.WH.Elc.Solar</t>
  </si>
  <si>
    <t>FEC_per_household.kWh.NL.Res.HH.Thermal.SH.DistrHeat.WH.Elc.Solar.Elec</t>
  </si>
  <si>
    <t>FEC_per_household.kWh.NL.Res.HH.Thermal.SH.DistrHeat.WH.Elc.Solar.Solar</t>
  </si>
  <si>
    <t>FEC_per_household.kWh.NL.Res.HH.Thermal.SH.DistrHeat.CO</t>
  </si>
  <si>
    <t>FEC_per_household.kWh.NL.Res.HH.Thermal.SH.DistrHeat.CO.LPG.LPG</t>
  </si>
  <si>
    <t>FEC_per_household.kWh.NL.Res.HH.Thermal.SH.DistrHeat.CO.Elc.Elec</t>
  </si>
  <si>
    <t>FEC_per_household.kWh.NL.Res.HH.Thermal.SH.AdvElc</t>
  </si>
  <si>
    <t>FEC_per_household.kWh.NL.Res.HH.Thermal.SH.AdvElc.SH</t>
  </si>
  <si>
    <t>FEC_per_household.kWh.NL.Res.HH.Thermal.SH.AdvElc.SH.Elec</t>
  </si>
  <si>
    <t>FEC_per_household.kWh.NL.Res.HH.Thermal.SH.AdvElc.SC</t>
  </si>
  <si>
    <t>FEC_per_household.kWh.NL.Res.HH.Thermal.SH.AdvElc.SC.AC.Elec</t>
  </si>
  <si>
    <t>FEC_per_household.kWh.NL.Res.HH.Thermal.SH.AdvElc.WH</t>
  </si>
  <si>
    <t>FEC_per_household.kWh.NL.Res.HH.Thermal.SH.AdvElc.WH.LPG.NoSolar.LPG</t>
  </si>
  <si>
    <t>FEC_per_household.kWh.NL.Res.HH.Thermal.SH.AdvElc.WH.LPG.Solar</t>
  </si>
  <si>
    <t>FEC_per_household.kWh.NL.Res.HH.Thermal.SH.AdvElc.WH.LPG.Solar.LPG</t>
  </si>
  <si>
    <t>FEC_per_household.kWh.NL.Res.HH.Thermal.SH.AdvElc.WH.LPG.Solar.Solar</t>
  </si>
  <si>
    <t>FEC_per_household.kWh.NL.Res.HH.Thermal.SH.AdvElc.WH.Elc.NoSolar.Elec</t>
  </si>
  <si>
    <t>FEC_per_household.kWh.NL.Res.HH.Thermal.SH.AdvElc.WH.Elc.Solar</t>
  </si>
  <si>
    <t>FEC_per_household.kWh.NL.Res.HH.Thermal.SH.AdvElc.WH.Elc.Solar.Elec</t>
  </si>
  <si>
    <t>FEC_per_household.kWh.NL.Res.HH.Thermal.SH.AdvElc.WH.Elc.Solar.Solar</t>
  </si>
  <si>
    <t>FEC_per_household.kWh.NL.Res.HH.Thermal.SH.AdvElc.CO</t>
  </si>
  <si>
    <t>FEC_per_household.kWh.NL.Res.HH.Thermal.SH.AdvElc.CO.LPG.LPG</t>
  </si>
  <si>
    <t>FEC_per_household.kWh.NL.Res.HH.Thermal.SH.AdvElc.CO.Elc.Elec</t>
  </si>
  <si>
    <t>FEC_per_household.kWh.NL.Res.HH.Thermal.SH.ConvElc</t>
  </si>
  <si>
    <t>FEC_per_household.kWh.NL.Res.HH.Thermal.SH.ConvElc.SH</t>
  </si>
  <si>
    <t>FEC_per_household.kWh.NL.Res.HH.Thermal.SH.ConvElc.SH.Elec</t>
  </si>
  <si>
    <t>FEC_per_household.kWh.NL.Res.HH.Thermal.SH.ConvElc.SC</t>
  </si>
  <si>
    <t>FEC_per_household.kWh.NL.Res.HH.Thermal.SH.ConvElc.SC.AC.Elec</t>
  </si>
  <si>
    <t>FEC_per_household.kWh.NL.Res.HH.Thermal.SH.ConvElc.WH</t>
  </si>
  <si>
    <t>FEC_per_household.kWh.NL.Res.HH.Thermal.SH.ConvElc.WH.LPG.NoSolar.LPG</t>
  </si>
  <si>
    <t>FEC_per_household.kWh.NL.Res.HH.Thermal.SH.ConvElc.WH.LPG.Solar</t>
  </si>
  <si>
    <t>FEC_per_household.kWh.NL.Res.HH.Thermal.SH.ConvElc.WH.LPG.Solar.LPG</t>
  </si>
  <si>
    <t>FEC_per_household.kWh.NL.Res.HH.Thermal.SH.ConvElc.WH.LPG.Solar.Solar</t>
  </si>
  <si>
    <t>FEC_per_household.kWh.NL.Res.HH.Thermal.SH.ConvElc.WH.Elc.NoSolar.Elec</t>
  </si>
  <si>
    <t>FEC_per_household.kWh.NL.Res.HH.Thermal.SH.ConvElc.WH.Elc.Solar</t>
  </si>
  <si>
    <t>FEC_per_household.kWh.NL.Res.HH.Thermal.SH.ConvElc.WH.Elc.Solar.Elec</t>
  </si>
  <si>
    <t>FEC_per_household.kWh.NL.Res.HH.Thermal.SH.ConvElc.WH.Elc.Solar.Solar</t>
  </si>
  <si>
    <t>FEC_per_household.kWh.NL.Res.HH.Thermal.SH.ConvElc.CO</t>
  </si>
  <si>
    <t>FEC_per_household.kWh.NL.Res.HH.Thermal.SH.ConvElc.CO.LPG.LPG</t>
  </si>
  <si>
    <t>FEC_per_household.kWh.NL.Res.HH.Thermal.SH.ConvElc.CO.Elc.Elec</t>
  </si>
  <si>
    <t>NL - Thermal energy service per household (detailed structure)</t>
  </si>
  <si>
    <t>TES_per_household.kWh.NL.Res.HH.Thermal.SH.Solids</t>
  </si>
  <si>
    <t>TES_per_household.kWh.NL.Res.HH.Thermal.SH.Solids.SH</t>
  </si>
  <si>
    <t>TES_per_household.kWh.NL.Res.HH.Thermal.SH.Solids.SH.Solids</t>
  </si>
  <si>
    <t>TES_per_household.kWh.NL.Res.HH.Thermal.SH.Solids.SH.Elec</t>
  </si>
  <si>
    <t>TES_per_household.kWh.NL.Res.HH.Thermal.SH.Solids.SC</t>
  </si>
  <si>
    <t>TES_per_household.kWh.NL.Res.HH.Thermal.SH.Solids.SC.AC.Elec</t>
  </si>
  <si>
    <t>TES_per_household.kWh.NL.Res.HH.Thermal.SH.Solids.WH</t>
  </si>
  <si>
    <t>TES_per_household.kWh.NL.Res.HH.Thermal.SH.Solids.WH.Solids.NoSolar.Solids</t>
  </si>
  <si>
    <t>TES_per_household.kWh.NL.Res.HH.Thermal.SH.Solids.WH.LPG.NoSolar.LPG</t>
  </si>
  <si>
    <t>TES_per_household.kWh.NL.Res.HH.Thermal.SH.Solids.WH.LPG.Solar</t>
  </si>
  <si>
    <t>TES_per_household.kWh.NL.Res.HH.Thermal.SH.Solids.WH.LPG.Solar.LPG</t>
  </si>
  <si>
    <t>TES_per_household.kWh.NL.Res.HH.Thermal.SH.Solids.WH.LPG.Solar.Solar</t>
  </si>
  <si>
    <t>TES_per_household.kWh.NL.Res.HH.Thermal.SH.Solids.WH.Elc.NoSolar.Elec</t>
  </si>
  <si>
    <t>TES_per_household.kWh.NL.Res.HH.Thermal.SH.Solids.WH.Elc.Solar</t>
  </si>
  <si>
    <t>TES_per_household.kWh.NL.Res.HH.Thermal.SH.Solids.WH.Elc.Solar.Elec</t>
  </si>
  <si>
    <t>TES_per_household.kWh.NL.Res.HH.Thermal.SH.Solids.WH.Elc.Solar.Solar</t>
  </si>
  <si>
    <t>TES_per_household.kWh.NL.Res.HH.Thermal.SH.Solids.CO</t>
  </si>
  <si>
    <t>TES_per_household.kWh.NL.Res.HH.Thermal.SH.Solids.CO.Solids.Solids</t>
  </si>
  <si>
    <t>TES_per_household.kWh.NL.Res.HH.Thermal.SH.Solids.CO.LPG.LPG</t>
  </si>
  <si>
    <t>TES_per_household.kWh.NL.Res.HH.Thermal.SH.Solids.CO.Elc.Elec</t>
  </si>
  <si>
    <t>TES_per_household.kWh.NL.Res.HH.Thermal.SH.LPG</t>
  </si>
  <si>
    <t>TES_per_household.kWh.NL.Res.HH.Thermal.SH.LPG.SH</t>
  </si>
  <si>
    <t>TES_per_household.kWh.NL.Res.HH.Thermal.SH.LPG.SH.LPG</t>
  </si>
  <si>
    <t>TES_per_household.kWh.NL.Res.HH.Thermal.SH.LPG.SH.Elec</t>
  </si>
  <si>
    <t>TES_per_household.kWh.NL.Res.HH.Thermal.SH.LPG.SC</t>
  </si>
  <si>
    <t>TES_per_household.kWh.NL.Res.HH.Thermal.SH.LPG.SC.AC.Elec</t>
  </si>
  <si>
    <t>TES_per_household.kWh.NL.Res.HH.Thermal.SH.LPG.WH</t>
  </si>
  <si>
    <t>TES_per_household.kWh.NL.Res.HH.Thermal.SH.LPG.WH.LPG.NoSolar.LPG</t>
  </si>
  <si>
    <t>TES_per_household.kWh.NL.Res.HH.Thermal.SH.LPG.WH.LPG.Solar</t>
  </si>
  <si>
    <t>TES_per_household.kWh.NL.Res.HH.Thermal.SH.LPG.WH.LPG.Solar.LPG</t>
  </si>
  <si>
    <t>TES_per_household.kWh.NL.Res.HH.Thermal.SH.LPG.WH.LPG.Solar.Solar</t>
  </si>
  <si>
    <t>TES_per_household.kWh.NL.Res.HH.Thermal.SH.LPG.WH.Elc.NoSolar.Elec</t>
  </si>
  <si>
    <t>TES_per_household.kWh.NL.Res.HH.Thermal.SH.LPG.WH.Elc.Solar</t>
  </si>
  <si>
    <t>TES_per_household.kWh.NL.Res.HH.Thermal.SH.LPG.WH.Elc.Solar.Elec</t>
  </si>
  <si>
    <t>TES_per_household.kWh.NL.Res.HH.Thermal.SH.LPG.WH.Elc.Solar.Solar</t>
  </si>
  <si>
    <t>TES_per_household.kWh.NL.Res.HH.Thermal.SH.LPG.CO</t>
  </si>
  <si>
    <t>TES_per_household.kWh.NL.Res.HH.Thermal.SH.LPG.CO.LPG.LPG</t>
  </si>
  <si>
    <t>TES_per_household.kWh.NL.Res.HH.Thermal.SH.LPG.CO.Elc.Elec</t>
  </si>
  <si>
    <t>TES_per_household.kWh.NL.Res.HH.Thermal.SH.Oil</t>
  </si>
  <si>
    <t>TES_per_household.kWh.NL.Res.HH.Thermal.SH.Oil.SH</t>
  </si>
  <si>
    <t>TES_per_household.kWh.NL.Res.HH.Thermal.SH.Oil.SH.Oil</t>
  </si>
  <si>
    <t>TES_per_household.kWh.NL.Res.HH.Thermal.SH.Oil.SH.Elec</t>
  </si>
  <si>
    <t>TES_per_household.kWh.NL.Res.HH.Thermal.SH.Oil.SC</t>
  </si>
  <si>
    <t>TES_per_household.kWh.NL.Res.HH.Thermal.SH.Oil.SC.AC.Elec</t>
  </si>
  <si>
    <t>TES_per_household.kWh.NL.Res.HH.Thermal.SH.Oil.WH</t>
  </si>
  <si>
    <t>TES_per_household.kWh.NL.Res.HH.Thermal.SH.Oil.WH.Oil.NoSolar.Oil</t>
  </si>
  <si>
    <t>TES_per_household.kWh.NL.Res.HH.Thermal.SH.Oil.WH.Oil.Solar</t>
  </si>
  <si>
    <t>TES_per_household.kWh.NL.Res.HH.Thermal.SH.Oil.WH.Oil.Solar.Oil</t>
  </si>
  <si>
    <t>TES_per_household.kWh.NL.Res.HH.Thermal.SH.Oil.WH.Oil.Solar.Solar</t>
  </si>
  <si>
    <t>TES_per_household.kWh.NL.Res.HH.Thermal.SH.Oil.WH.Elc.NoSolar.Elec</t>
  </si>
  <si>
    <t>TES_per_household.kWh.NL.Res.HH.Thermal.SH.Oil.WH.Elc.Solar</t>
  </si>
  <si>
    <t>TES_per_household.kWh.NL.Res.HH.Thermal.SH.Oil.WH.Elc.Solar.Elec</t>
  </si>
  <si>
    <t>TES_per_household.kWh.NL.Res.HH.Thermal.SH.Oil.WH.Elc.Solar.Solar</t>
  </si>
  <si>
    <t>TES_per_household.kWh.NL.Res.HH.Thermal.SH.Oil.CO</t>
  </si>
  <si>
    <t>TES_per_household.kWh.NL.Res.HH.Thermal.SH.Oil.CO.LPG.LPG</t>
  </si>
  <si>
    <t>TES_per_household.kWh.NL.Res.HH.Thermal.SH.Oil.CO.Elc.Elec</t>
  </si>
  <si>
    <t>TES_per_household.kWh.NL.Res.HH.Thermal.SH.Gas</t>
  </si>
  <si>
    <t>TES_per_household.kWh.NL.Res.HH.Thermal.SH.Gas.SH</t>
  </si>
  <si>
    <t>TES_per_household.kWh.NL.Res.HH.Thermal.SH.Gas.SH.Gas</t>
  </si>
  <si>
    <t>TES_per_household.kWh.NL.Res.HH.Thermal.SH.Gas.SH.Elec</t>
  </si>
  <si>
    <t>TES_per_household.kWh.NL.Res.HH.Thermal.SH.Gas.SC</t>
  </si>
  <si>
    <t>TES_per_household.kWh.NL.Res.HH.Thermal.SH.Gas.SC.AC.Elec</t>
  </si>
  <si>
    <t>TES_per_household.kWh.NL.Res.HH.Thermal.SH.Gas.WH</t>
  </si>
  <si>
    <t>TES_per_household.kWh.NL.Res.HH.Thermal.SH.Gas.WH.Gas.NoSolar.Gas</t>
  </si>
  <si>
    <t>TES_per_household.kWh.NL.Res.HH.Thermal.SH.Gas.WH.Gas.Solar</t>
  </si>
  <si>
    <t>TES_per_household.kWh.NL.Res.HH.Thermal.SH.Gas.WH.Gas.Solar.Gas</t>
  </si>
  <si>
    <t>TES_per_household.kWh.NL.Res.HH.Thermal.SH.Gas.WH.Gas.Solar.Solar</t>
  </si>
  <si>
    <t>TES_per_household.kWh.NL.Res.HH.Thermal.SH.Gas.WH.Elc.NoSolar.Elec</t>
  </si>
  <si>
    <t>TES_per_household.kWh.NL.Res.HH.Thermal.SH.Gas.WH.Elc.Solar</t>
  </si>
  <si>
    <t>TES_per_household.kWh.NL.Res.HH.Thermal.SH.Gas.WH.Elc.Solar.Elec</t>
  </si>
  <si>
    <t>TES_per_household.kWh.NL.Res.HH.Thermal.SH.Gas.WH.Elc.Solar.Solar</t>
  </si>
  <si>
    <t>TES_per_household.kWh.NL.Res.HH.Thermal.SH.Gas.CO</t>
  </si>
  <si>
    <t>TES_per_household.kWh.NL.Res.HH.Thermal.SH.Gas.CO.Gas.Gas</t>
  </si>
  <si>
    <t>TES_per_household.kWh.NL.Res.HH.Thermal.SH.Gas.CO.Elc.Elec</t>
  </si>
  <si>
    <t>TES_per_household.kWh.NL.Res.HH.Thermal.SH.Biomass</t>
  </si>
  <si>
    <t>TES_per_household.kWh.NL.Res.HH.Thermal.SH.Biomass.SH</t>
  </si>
  <si>
    <t>TES_per_household.kWh.NL.Res.HH.Thermal.SH.Biomass.SH.Biomass</t>
  </si>
  <si>
    <t>TES_per_household.kWh.NL.Res.HH.Thermal.SH.Biomass.SH.Elec</t>
  </si>
  <si>
    <t>TES_per_household.kWh.NL.Res.HH.Thermal.SH.Biomass.SC</t>
  </si>
  <si>
    <t>TES_per_household.kWh.NL.Res.HH.Thermal.SH.Biomass.SC.AC.Elec</t>
  </si>
  <si>
    <t>TES_per_household.kWh.NL.Res.HH.Thermal.SH.Biomass.WH</t>
  </si>
  <si>
    <t>TES_per_household.kWh.NL.Res.HH.Thermal.SH.Biomass.WH.Biomass.NoSolar.Biomass</t>
  </si>
  <si>
    <t>TES_per_household.kWh.NL.Res.HH.Thermal.SH.Biomass.WH.Biomass.Solar</t>
  </si>
  <si>
    <t>TES_per_household.kWh.NL.Res.HH.Thermal.SH.Biomass.WH.Biomass.Solar.Biomass</t>
  </si>
  <si>
    <t>TES_per_household.kWh.NL.Res.HH.Thermal.SH.Biomass.WH.Biomass.Solar.Solar</t>
  </si>
  <si>
    <t>TES_per_household.kWh.NL.Res.HH.Thermal.SH.Biomass.WH.LPG.NoSolar.LPG</t>
  </si>
  <si>
    <t>TES_per_household.kWh.NL.Res.HH.Thermal.SH.Biomass.WH.LPG.Solar</t>
  </si>
  <si>
    <t>TES_per_household.kWh.NL.Res.HH.Thermal.SH.Biomass.WH.LPG.Solar.LPG</t>
  </si>
  <si>
    <t>TES_per_household.kWh.NL.Res.HH.Thermal.SH.Biomass.WH.LPG.Solar.Solar</t>
  </si>
  <si>
    <t>TES_per_household.kWh.NL.Res.HH.Thermal.SH.Biomass.WH.Elc.NoSolar.Elec</t>
  </si>
  <si>
    <t>TES_per_household.kWh.NL.Res.HH.Thermal.SH.Biomass.WH.Elc.Solar</t>
  </si>
  <si>
    <t>TES_per_household.kWh.NL.Res.HH.Thermal.SH.Biomass.WH.Elc.Solar.Elec</t>
  </si>
  <si>
    <t>TES_per_household.kWh.NL.Res.HH.Thermal.SH.Biomass.WH.Elc.Solar.Solar</t>
  </si>
  <si>
    <t>TES_per_household.kWh.NL.Res.HH.Thermal.SH.Biomass.CO</t>
  </si>
  <si>
    <t>TES_per_household.kWh.NL.Res.HH.Thermal.SH.Biomass.CO.Biomass.Biomass</t>
  </si>
  <si>
    <t>TES_per_household.kWh.NL.Res.HH.Thermal.SH.Biomass.CO.LPG.LPG</t>
  </si>
  <si>
    <t>TES_per_household.kWh.NL.Res.HH.Thermal.SH.Biomass.CO.Elc.Elec</t>
  </si>
  <si>
    <t>TES_per_household.kWh.NL.Res.HH.Thermal.SH.Geo</t>
  </si>
  <si>
    <t>TES_per_household.kWh.NL.Res.HH.Thermal.SH.Geo.SH</t>
  </si>
  <si>
    <t>TES_per_household.kWh.NL.Res.HH.Thermal.SH.Geo.SH.Geo</t>
  </si>
  <si>
    <t>TES_per_household.kWh.NL.Res.HH.Thermal.SH.Geo.SH.Elec</t>
  </si>
  <si>
    <t>TES_per_household.kWh.NL.Res.HH.Thermal.SH.Geo.SC</t>
  </si>
  <si>
    <t>TES_per_household.kWh.NL.Res.HH.Thermal.SH.Geo.SC.AC.Elec</t>
  </si>
  <si>
    <t>TES_per_household.kWh.NL.Res.HH.Thermal.SH.Geo.WH</t>
  </si>
  <si>
    <t>TES_per_household.kWh.NL.Res.HH.Thermal.SH.Geo.WH.Geo.NoSolar.Geo</t>
  </si>
  <si>
    <t>TES_per_household.kWh.NL.Res.HH.Thermal.SH.Geo.WH.Geo.Solar</t>
  </si>
  <si>
    <t>TES_per_household.kWh.NL.Res.HH.Thermal.SH.Geo.WH.Geo.Solar.Geo</t>
  </si>
  <si>
    <t>TES_per_household.kWh.NL.Res.HH.Thermal.SH.Geo.WH.Geo.Solar.Solar</t>
  </si>
  <si>
    <t>TES_per_household.kWh.NL.Res.HH.Thermal.SH.Geo.WH.Elc.NoSolar.Elec</t>
  </si>
  <si>
    <t>TES_per_household.kWh.NL.Res.HH.Thermal.SH.Geo.WH.Elc.Solar</t>
  </si>
  <si>
    <t>TES_per_household.kWh.NL.Res.HH.Thermal.SH.Geo.WH.Elc.Solar.Elec</t>
  </si>
  <si>
    <t>TES_per_household.kWh.NL.Res.HH.Thermal.SH.Geo.WH.Elc.Solar.Solar</t>
  </si>
  <si>
    <t>TES_per_household.kWh.NL.Res.HH.Thermal.SH.Geo.CO</t>
  </si>
  <si>
    <t>TES_per_household.kWh.NL.Res.HH.Thermal.SH.Geo.CO.LPG.LPG</t>
  </si>
  <si>
    <t>TES_per_household.kWh.NL.Res.HH.Thermal.SH.Geo.CO.Elc.Elec</t>
  </si>
  <si>
    <t>TES_per_household.kWh.NL.Res.HH.Thermal.SH.DistrHeat</t>
  </si>
  <si>
    <t>TES_per_household.kWh.NL.Res.HH.Thermal.SH.DistrHeat.SH</t>
  </si>
  <si>
    <t>TES_per_household.kWh.NL.Res.HH.Thermal.SH.DistrHeat.SH.Steam_Distr</t>
  </si>
  <si>
    <t>TES_per_household.kWh.NL.Res.HH.Thermal.SH.DistrHeat.SH.Elec</t>
  </si>
  <si>
    <t>TES_per_household.kWh.NL.Res.HH.Thermal.SH.DistrHeat.SC</t>
  </si>
  <si>
    <t>TES_per_household.kWh.NL.Res.HH.Thermal.SH.DistrHeat.SC.AC.Elec</t>
  </si>
  <si>
    <t>TES_per_household.kWh.NL.Res.HH.Thermal.SH.DistrHeat.WH</t>
  </si>
  <si>
    <t>TES_per_household.kWh.NL.Res.HH.Thermal.SH.DistrHeat.WH.DistrHeat.NoSolar.Steam_Distr</t>
  </si>
  <si>
    <t>TES_per_household.kWh.NL.Res.HH.Thermal.SH.DistrHeat.WH.DistrHeat.Solar</t>
  </si>
  <si>
    <t>TES_per_household.kWh.NL.Res.HH.Thermal.SH.DistrHeat.WH.DistrHeat.Solar.Steam_Distr</t>
  </si>
  <si>
    <t>TES_per_household.kWh.NL.Res.HH.Thermal.SH.DistrHeat.WH.DistrHeat.Solar.Solar</t>
  </si>
  <si>
    <t>TES_per_household.kWh.NL.Res.HH.Thermal.SH.DistrHeat.WH.Elc.NoSolar.Elec</t>
  </si>
  <si>
    <t>TES_per_household.kWh.NL.Res.HH.Thermal.SH.DistrHeat.WH.Elc.Solar</t>
  </si>
  <si>
    <t>TES_per_household.kWh.NL.Res.HH.Thermal.SH.DistrHeat.WH.Elc.Solar.Elec</t>
  </si>
  <si>
    <t>TES_per_household.kWh.NL.Res.HH.Thermal.SH.DistrHeat.WH.Elc.Solar.Solar</t>
  </si>
  <si>
    <t>TES_per_household.kWh.NL.Res.HH.Thermal.SH.DistrHeat.CO</t>
  </si>
  <si>
    <t>TES_per_household.kWh.NL.Res.HH.Thermal.SH.DistrHeat.CO.LPG.LPG</t>
  </si>
  <si>
    <t>TES_per_household.kWh.NL.Res.HH.Thermal.SH.DistrHeat.CO.Elc.Elec</t>
  </si>
  <si>
    <t>TES_per_household.kWh.NL.Res.HH.Thermal.SH.AdvElc</t>
  </si>
  <si>
    <t>TES_per_household.kWh.NL.Res.HH.Thermal.SH.AdvElc.SH</t>
  </si>
  <si>
    <t>TES_per_household.kWh.NL.Res.HH.Thermal.SH.AdvElc.SH.Elec</t>
  </si>
  <si>
    <t>TES_per_household.kWh.NL.Res.HH.Thermal.SH.AdvElc.SC</t>
  </si>
  <si>
    <t>TES_per_household.kWh.NL.Res.HH.Thermal.SH.AdvElc.SC.AC.Elec</t>
  </si>
  <si>
    <t>TES_per_household.kWh.NL.Res.HH.Thermal.SH.AdvElc.WH</t>
  </si>
  <si>
    <t>TES_per_household.kWh.NL.Res.HH.Thermal.SH.AdvElc.WH.LPG.NoSolar.LPG</t>
  </si>
  <si>
    <t>TES_per_household.kWh.NL.Res.HH.Thermal.SH.AdvElc.WH.LPG.Solar</t>
  </si>
  <si>
    <t>TES_per_household.kWh.NL.Res.HH.Thermal.SH.AdvElc.WH.LPG.Solar.LPG</t>
  </si>
  <si>
    <t>TES_per_household.kWh.NL.Res.HH.Thermal.SH.AdvElc.WH.LPG.Solar.Solar</t>
  </si>
  <si>
    <t>TES_per_household.kWh.NL.Res.HH.Thermal.SH.AdvElc.WH.Elc.NoSolar.Elec</t>
  </si>
  <si>
    <t>TES_per_household.kWh.NL.Res.HH.Thermal.SH.AdvElc.WH.Elc.Solar</t>
  </si>
  <si>
    <t>TES_per_household.kWh.NL.Res.HH.Thermal.SH.AdvElc.WH.Elc.Solar.Elec</t>
  </si>
  <si>
    <t>TES_per_household.kWh.NL.Res.HH.Thermal.SH.AdvElc.WH.Elc.Solar.Solar</t>
  </si>
  <si>
    <t>TES_per_household.kWh.NL.Res.HH.Thermal.SH.AdvElc.CO</t>
  </si>
  <si>
    <t>TES_per_household.kWh.NL.Res.HH.Thermal.SH.AdvElc.CO.LPG.LPG</t>
  </si>
  <si>
    <t>TES_per_household.kWh.NL.Res.HH.Thermal.SH.AdvElc.CO.Elc.Elec</t>
  </si>
  <si>
    <t>TES_per_household.kWh.NL.Res.HH.Thermal.SH.ConvElc</t>
  </si>
  <si>
    <t>TES_per_household.kWh.NL.Res.HH.Thermal.SH.ConvElc.SH</t>
  </si>
  <si>
    <t>TES_per_household.kWh.NL.Res.HH.Thermal.SH.ConvElc.SH.Elec</t>
  </si>
  <si>
    <t>TES_per_household.kWh.NL.Res.HH.Thermal.SH.ConvElc.SC</t>
  </si>
  <si>
    <t>TES_per_household.kWh.NL.Res.HH.Thermal.SH.ConvElc.SC.AC.Elec</t>
  </si>
  <si>
    <t>TES_per_household.kWh.NL.Res.HH.Thermal.SH.ConvElc.WH</t>
  </si>
  <si>
    <t>TES_per_household.kWh.NL.Res.HH.Thermal.SH.ConvElc.WH.LPG.NoSolar.LPG</t>
  </si>
  <si>
    <t>TES_per_household.kWh.NL.Res.HH.Thermal.SH.ConvElc.WH.LPG.Solar</t>
  </si>
  <si>
    <t>TES_per_household.kWh.NL.Res.HH.Thermal.SH.ConvElc.WH.LPG.Solar.LPG</t>
  </si>
  <si>
    <t>TES_per_household.kWh.NL.Res.HH.Thermal.SH.ConvElc.WH.LPG.Solar.Solar</t>
  </si>
  <si>
    <t>TES_per_household.kWh.NL.Res.HH.Thermal.SH.ConvElc.WH.Elc.NoSolar.Elec</t>
  </si>
  <si>
    <t>TES_per_household.kWh.NL.Res.HH.Thermal.SH.ConvElc.WH.Elc.Solar</t>
  </si>
  <si>
    <t>TES_per_household.kWh.NL.Res.HH.Thermal.SH.ConvElc.WH.Elc.Solar.Elec</t>
  </si>
  <si>
    <t>TES_per_household.kWh.NL.Res.HH.Thermal.SH.ConvElc.WH.Elc.Solar.Solar</t>
  </si>
  <si>
    <t>TES_per_household.kWh.NL.Res.HH.Thermal.SH.ConvElc.CO</t>
  </si>
  <si>
    <t>TES_per_household.kWh.NL.Res.HH.Thermal.SH.ConvElc.CO.LPG.LPG</t>
  </si>
  <si>
    <t>TES_per_household.kWh.NL.Res.HH.Thermal.SH.ConvElc.CO.Elc.Elec</t>
  </si>
  <si>
    <t>NL - CO2 emissions per household (detailed structure)</t>
  </si>
  <si>
    <t>EMI_per_household.kgCO2.NL.Res.HH.Thermal.SH.Solids</t>
  </si>
  <si>
    <t>EMI_per_household.kgCO2.NL.Res.HH.Thermal.SH.Solids.SH</t>
  </si>
  <si>
    <t>EMI_per_household.kgCO2.NL.Res.HH.Thermal.SH.Solids.SH.Solids</t>
  </si>
  <si>
    <t>EMI_per_household.kgCO2.NL.Res.HH.Thermal.SH.Solids.SH.Elec</t>
  </si>
  <si>
    <t>EMI_per_household.kgCO2.NL.Res.HH.Thermal.SH.Solids.SC</t>
  </si>
  <si>
    <t>EMI_per_household.kgCO2.NL.Res.HH.Thermal.SH.Solids.SC.AC.Elec</t>
  </si>
  <si>
    <t>EMI_per_household.kgCO2.NL.Res.HH.Thermal.SH.Solids.WH</t>
  </si>
  <si>
    <t>EMI_per_household.kgCO2.NL.Res.HH.Thermal.SH.Solids.WH.Solids.NoSolar.Solids</t>
  </si>
  <si>
    <t>EMI_per_household.kgCO2.NL.Res.HH.Thermal.SH.Solids.WH.LPG.NoSolar.LPG</t>
  </si>
  <si>
    <t>EMI_per_household.kgCO2.NL.Res.HH.Thermal.SH.Solids.WH.LPG.Solar</t>
  </si>
  <si>
    <t>EMI_per_household.kgCO2.NL.Res.HH.Thermal.SH.Solids.WH.LPG.Solar.LPG</t>
  </si>
  <si>
    <t>EMI_per_household.kgCO2.NL.Res.HH.Thermal.SH.Solids.WH.LPG.Solar.Solar</t>
  </si>
  <si>
    <t>EMI_per_household.kgCO2.NL.Res.HH.Thermal.SH.Solids.WH.Elc.NoSolar.Elec</t>
  </si>
  <si>
    <t>EMI_per_household.kgCO2.NL.Res.HH.Thermal.SH.Solids.WH.Elc.Solar</t>
  </si>
  <si>
    <t>EMI_per_household.kgCO2.NL.Res.HH.Thermal.SH.Solids.WH.Elc.Solar.Elec</t>
  </si>
  <si>
    <t>EMI_per_household.kgCO2.NL.Res.HH.Thermal.SH.Solids.WH.Elc.Solar.Solar</t>
  </si>
  <si>
    <t>EMI_per_household.kgCO2.NL.Res.HH.Thermal.SH.Solids.CO</t>
  </si>
  <si>
    <t>EMI_per_household.kgCO2.NL.Res.HH.Thermal.SH.Solids.CO.Solids.Solids</t>
  </si>
  <si>
    <t>EMI_per_household.kgCO2.NL.Res.HH.Thermal.SH.Solids.CO.LPG.LPG</t>
  </si>
  <si>
    <t>EMI_per_household.kgCO2.NL.Res.HH.Thermal.SH.Solids.CO.Elc.Elec</t>
  </si>
  <si>
    <t>EMI_per_household.kgCO2.NL.Res.HH.Thermal.SH.LPG</t>
  </si>
  <si>
    <t>EMI_per_household.kgCO2.NL.Res.HH.Thermal.SH.LPG.SH</t>
  </si>
  <si>
    <t>EMI_per_household.kgCO2.NL.Res.HH.Thermal.SH.LPG.SH.LPG</t>
  </si>
  <si>
    <t>EMI_per_household.kgCO2.NL.Res.HH.Thermal.SH.LPG.SH.Elec</t>
  </si>
  <si>
    <t>EMI_per_household.kgCO2.NL.Res.HH.Thermal.SH.LPG.SC</t>
  </si>
  <si>
    <t>EMI_per_household.kgCO2.NL.Res.HH.Thermal.SH.LPG.SC.AC.Elec</t>
  </si>
  <si>
    <t>EMI_per_household.kgCO2.NL.Res.HH.Thermal.SH.LPG.WH</t>
  </si>
  <si>
    <t>EMI_per_household.kgCO2.NL.Res.HH.Thermal.SH.LPG.WH.LPG.NoSolar.LPG</t>
  </si>
  <si>
    <t>EMI_per_household.kgCO2.NL.Res.HH.Thermal.SH.LPG.WH.LPG.Solar</t>
  </si>
  <si>
    <t>EMI_per_household.kgCO2.NL.Res.HH.Thermal.SH.LPG.WH.LPG.Solar.LPG</t>
  </si>
  <si>
    <t>EMI_per_household.kgCO2.NL.Res.HH.Thermal.SH.LPG.WH.LPG.Solar.Solar</t>
  </si>
  <si>
    <t>EMI_per_household.kgCO2.NL.Res.HH.Thermal.SH.LPG.WH.Elc.NoSolar.Elec</t>
  </si>
  <si>
    <t>EMI_per_household.kgCO2.NL.Res.HH.Thermal.SH.LPG.WH.Elc.Solar</t>
  </si>
  <si>
    <t>EMI_per_household.kgCO2.NL.Res.HH.Thermal.SH.LPG.WH.Elc.Solar.Elec</t>
  </si>
  <si>
    <t>EMI_per_household.kgCO2.NL.Res.HH.Thermal.SH.LPG.WH.Elc.Solar.Solar</t>
  </si>
  <si>
    <t>EMI_per_household.kgCO2.NL.Res.HH.Thermal.SH.LPG.CO</t>
  </si>
  <si>
    <t>EMI_per_household.kgCO2.NL.Res.HH.Thermal.SH.LPG.CO.LPG.LPG</t>
  </si>
  <si>
    <t>EMI_per_household.kgCO2.NL.Res.HH.Thermal.SH.LPG.CO.Elc.Elec</t>
  </si>
  <si>
    <t>EMI_per_household.kgCO2.NL.Res.HH.Thermal.SH.Oil</t>
  </si>
  <si>
    <t>EMI_per_household.kgCO2.NL.Res.HH.Thermal.SH.Oil.SH</t>
  </si>
  <si>
    <t>EMI_per_household.kgCO2.NL.Res.HH.Thermal.SH.Oil.SH.Oil</t>
  </si>
  <si>
    <t>EMI_per_household.kgCO2.NL.Res.HH.Thermal.SH.Oil.SH.Elec</t>
  </si>
  <si>
    <t>EMI_per_household.kgCO2.NL.Res.HH.Thermal.SH.Oil.SC</t>
  </si>
  <si>
    <t>EMI_per_household.kgCO2.NL.Res.HH.Thermal.SH.Oil.SC.AC.Elec</t>
  </si>
  <si>
    <t>EMI_per_household.kgCO2.NL.Res.HH.Thermal.SH.Oil.WH</t>
  </si>
  <si>
    <t>EMI_per_household.kgCO2.NL.Res.HH.Thermal.SH.Oil.WH.Oil.NoSolar.Oil</t>
  </si>
  <si>
    <t>EMI_per_household.kgCO2.NL.Res.HH.Thermal.SH.Oil.WH.Oil.Solar</t>
  </si>
  <si>
    <t>EMI_per_household.kgCO2.NL.Res.HH.Thermal.SH.Oil.WH.Oil.Solar.Oil</t>
  </si>
  <si>
    <t>EMI_per_household.kgCO2.NL.Res.HH.Thermal.SH.Oil.WH.Oil.Solar.Solar</t>
  </si>
  <si>
    <t>EMI_per_household.kgCO2.NL.Res.HH.Thermal.SH.Oil.WH.Elc.NoSolar.Elec</t>
  </si>
  <si>
    <t>EMI_per_household.kgCO2.NL.Res.HH.Thermal.SH.Oil.WH.Elc.Solar</t>
  </si>
  <si>
    <t>EMI_per_household.kgCO2.NL.Res.HH.Thermal.SH.Oil.WH.Elc.Solar.Elec</t>
  </si>
  <si>
    <t>EMI_per_household.kgCO2.NL.Res.HH.Thermal.SH.Oil.WH.Elc.Solar.Solar</t>
  </si>
  <si>
    <t>EMI_per_household.kgCO2.NL.Res.HH.Thermal.SH.Oil.CO</t>
  </si>
  <si>
    <t>EMI_per_household.kgCO2.NL.Res.HH.Thermal.SH.Oil.CO.LPG.LPG</t>
  </si>
  <si>
    <t>EMI_per_household.kgCO2.NL.Res.HH.Thermal.SH.Oil.CO.Elc.Elec</t>
  </si>
  <si>
    <t>EMI_per_household.kgCO2.NL.Res.HH.Thermal.SH.Gas</t>
  </si>
  <si>
    <t>EMI_per_household.kgCO2.NL.Res.HH.Thermal.SH.Gas.SH</t>
  </si>
  <si>
    <t>EMI_per_household.kgCO2.NL.Res.HH.Thermal.SH.Gas.SH.Gas</t>
  </si>
  <si>
    <t>EMI_per_household.kgCO2.NL.Res.HH.Thermal.SH.Gas.SH.Elec</t>
  </si>
  <si>
    <t>EMI_per_household.kgCO2.NL.Res.HH.Thermal.SH.Gas.SC</t>
  </si>
  <si>
    <t>EMI_per_household.kgCO2.NL.Res.HH.Thermal.SH.Gas.SC.AC.Elec</t>
  </si>
  <si>
    <t>EMI_per_household.kgCO2.NL.Res.HH.Thermal.SH.Gas.WH</t>
  </si>
  <si>
    <t>EMI_per_household.kgCO2.NL.Res.HH.Thermal.SH.Gas.WH.Gas.NoSolar.Gas</t>
  </si>
  <si>
    <t>EMI_per_household.kgCO2.NL.Res.HH.Thermal.SH.Gas.WH.Gas.Solar</t>
  </si>
  <si>
    <t>EMI_per_household.kgCO2.NL.Res.HH.Thermal.SH.Gas.WH.Gas.Solar.Gas</t>
  </si>
  <si>
    <t>EMI_per_household.kgCO2.NL.Res.HH.Thermal.SH.Gas.WH.Gas.Solar.Solar</t>
  </si>
  <si>
    <t>EMI_per_household.kgCO2.NL.Res.HH.Thermal.SH.Gas.WH.Elc.NoSolar.Elec</t>
  </si>
  <si>
    <t>EMI_per_household.kgCO2.NL.Res.HH.Thermal.SH.Gas.WH.Elc.Solar</t>
  </si>
  <si>
    <t>EMI_per_household.kgCO2.NL.Res.HH.Thermal.SH.Gas.WH.Elc.Solar.Elec</t>
  </si>
  <si>
    <t>EMI_per_household.kgCO2.NL.Res.HH.Thermal.SH.Gas.WH.Elc.Solar.Solar</t>
  </si>
  <si>
    <t>EMI_per_household.kgCO2.NL.Res.HH.Thermal.SH.Gas.CO</t>
  </si>
  <si>
    <t>EMI_per_household.kgCO2.NL.Res.HH.Thermal.SH.Gas.CO.Gas.Gas</t>
  </si>
  <si>
    <t>EMI_per_household.kgCO2.NL.Res.HH.Thermal.SH.Gas.CO.Elc.Elec</t>
  </si>
  <si>
    <t>EMI_per_household.kgCO2.NL.Res.HH.Thermal.SH.Biomass</t>
  </si>
  <si>
    <t>EMI_per_household.kgCO2.NL.Res.HH.Thermal.SH.Biomass.SH</t>
  </si>
  <si>
    <t>EMI_per_household.kgCO2.NL.Res.HH.Thermal.SH.Biomass.SH.Biomass</t>
  </si>
  <si>
    <t>EMI_per_household.kgCO2.NL.Res.HH.Thermal.SH.Biomass.SH.Elec</t>
  </si>
  <si>
    <t>EMI_per_household.kgCO2.NL.Res.HH.Thermal.SH.Biomass.SC</t>
  </si>
  <si>
    <t>EMI_per_household.kgCO2.NL.Res.HH.Thermal.SH.Biomass.SC.AC.Elec</t>
  </si>
  <si>
    <t>EMI_per_household.kgCO2.NL.Res.HH.Thermal.SH.Biomass.WH</t>
  </si>
  <si>
    <t>EMI_per_household.kgCO2.NL.Res.HH.Thermal.SH.Biomass.WH.Biomass.NoSolar.Biomass</t>
  </si>
  <si>
    <t>EMI_per_household.kgCO2.NL.Res.HH.Thermal.SH.Biomass.WH.Biomass.Solar</t>
  </si>
  <si>
    <t>EMI_per_household.kgCO2.NL.Res.HH.Thermal.SH.Biomass.WH.Biomass.Solar.Biomass</t>
  </si>
  <si>
    <t>EMI_per_household.kgCO2.NL.Res.HH.Thermal.SH.Biomass.WH.Biomass.Solar.Solar</t>
  </si>
  <si>
    <t>EMI_per_household.kgCO2.NL.Res.HH.Thermal.SH.Biomass.WH.LPG.NoSolar.LPG</t>
  </si>
  <si>
    <t>EMI_per_household.kgCO2.NL.Res.HH.Thermal.SH.Biomass.WH.LPG.Solar</t>
  </si>
  <si>
    <t>EMI_per_household.kgCO2.NL.Res.HH.Thermal.SH.Biomass.WH.LPG.Solar.LPG</t>
  </si>
  <si>
    <t>EMI_per_household.kgCO2.NL.Res.HH.Thermal.SH.Biomass.WH.LPG.Solar.Solar</t>
  </si>
  <si>
    <t>EMI_per_household.kgCO2.NL.Res.HH.Thermal.SH.Biomass.WH.Elc.NoSolar.Elec</t>
  </si>
  <si>
    <t>EMI_per_household.kgCO2.NL.Res.HH.Thermal.SH.Biomass.WH.Elc.Solar</t>
  </si>
  <si>
    <t>EMI_per_household.kgCO2.NL.Res.HH.Thermal.SH.Biomass.WH.Elc.Solar.Elec</t>
  </si>
  <si>
    <t>EMI_per_household.kgCO2.NL.Res.HH.Thermal.SH.Biomass.WH.Elc.Solar.Solar</t>
  </si>
  <si>
    <t>EMI_per_household.kgCO2.NL.Res.HH.Thermal.SH.Biomass.CO</t>
  </si>
  <si>
    <t>EMI_per_household.kgCO2.NL.Res.HH.Thermal.SH.Biomass.CO.Biomass.Biomass</t>
  </si>
  <si>
    <t>EMI_per_household.kgCO2.NL.Res.HH.Thermal.SH.Biomass.CO.LPG.LPG</t>
  </si>
  <si>
    <t>EMI_per_household.kgCO2.NL.Res.HH.Thermal.SH.Biomass.CO.Elc.Elec</t>
  </si>
  <si>
    <t>EMI_per_household.kgCO2.NL.Res.HH.Thermal.SH.Geo</t>
  </si>
  <si>
    <t>EMI_per_household.kgCO2.NL.Res.HH.Thermal.SH.Geo.SH</t>
  </si>
  <si>
    <t>EMI_per_household.kgCO2.NL.Res.HH.Thermal.SH.Geo.SH.Geo</t>
  </si>
  <si>
    <t>EMI_per_household.kgCO2.NL.Res.HH.Thermal.SH.Geo.SH.Elec</t>
  </si>
  <si>
    <t>EMI_per_household.kgCO2.NL.Res.HH.Thermal.SH.Geo.SC</t>
  </si>
  <si>
    <t>EMI_per_household.kgCO2.NL.Res.HH.Thermal.SH.Geo.SC.AC.Elec</t>
  </si>
  <si>
    <t>EMI_per_household.kgCO2.NL.Res.HH.Thermal.SH.Geo.WH</t>
  </si>
  <si>
    <t>EMI_per_household.kgCO2.NL.Res.HH.Thermal.SH.Geo.WH.Geo.NoSolar.Geo</t>
  </si>
  <si>
    <t>EMI_per_household.kgCO2.NL.Res.HH.Thermal.SH.Geo.WH.Geo.Solar</t>
  </si>
  <si>
    <t>EMI_per_household.kgCO2.NL.Res.HH.Thermal.SH.Geo.WH.Geo.Solar.Geo</t>
  </si>
  <si>
    <t>EMI_per_household.kgCO2.NL.Res.HH.Thermal.SH.Geo.WH.Geo.Solar.Solar</t>
  </si>
  <si>
    <t>EMI_per_household.kgCO2.NL.Res.HH.Thermal.SH.Geo.WH.Elc.NoSolar.Elec</t>
  </si>
  <si>
    <t>EMI_per_household.kgCO2.NL.Res.HH.Thermal.SH.Geo.WH.Elc.Solar</t>
  </si>
  <si>
    <t>EMI_per_household.kgCO2.NL.Res.HH.Thermal.SH.Geo.WH.Elc.Solar.Elec</t>
  </si>
  <si>
    <t>EMI_per_household.kgCO2.NL.Res.HH.Thermal.SH.Geo.WH.Elc.Solar.Solar</t>
  </si>
  <si>
    <t>EMI_per_household.kgCO2.NL.Res.HH.Thermal.SH.Geo.CO</t>
  </si>
  <si>
    <t>EMI_per_household.kgCO2.NL.Res.HH.Thermal.SH.Geo.CO.LPG.LPG</t>
  </si>
  <si>
    <t>EMI_per_household.kgCO2.NL.Res.HH.Thermal.SH.Geo.CO.Elc.Elec</t>
  </si>
  <si>
    <t>EMI_per_household.kgCO2.NL.Res.HH.Thermal.SH.DistrHeat</t>
  </si>
  <si>
    <t>EMI_per_household.kgCO2.NL.Res.HH.Thermal.SH.DistrHeat.SH</t>
  </si>
  <si>
    <t>EMI_per_household.kgCO2.NL.Res.HH.Thermal.SH.DistrHeat.SH.Steam_Distr</t>
  </si>
  <si>
    <t>EMI_per_household.kgCO2.NL.Res.HH.Thermal.SH.DistrHeat.SH.Elec</t>
  </si>
  <si>
    <t>EMI_per_household.kgCO2.NL.Res.HH.Thermal.SH.DistrHeat.SC</t>
  </si>
  <si>
    <t>EMI_per_household.kgCO2.NL.Res.HH.Thermal.SH.DistrHeat.SC.AC.Elec</t>
  </si>
  <si>
    <t>EMI_per_household.kgCO2.NL.Res.HH.Thermal.SH.DistrHeat.WH</t>
  </si>
  <si>
    <t>EMI_per_household.kgCO2.NL.Res.HH.Thermal.SH.DistrHeat.WH.DistrHeat.NoSolar.Steam_Distr</t>
  </si>
  <si>
    <t>EMI_per_household.kgCO2.NL.Res.HH.Thermal.SH.DistrHeat.WH.DistrHeat.Solar</t>
  </si>
  <si>
    <t>EMI_per_household.kgCO2.NL.Res.HH.Thermal.SH.DistrHeat.WH.DistrHeat.Solar.Steam_Distr</t>
  </si>
  <si>
    <t>EMI_per_household.kgCO2.NL.Res.HH.Thermal.SH.DistrHeat.WH.DistrHeat.Solar.Solar</t>
  </si>
  <si>
    <t>EMI_per_household.kgCO2.NL.Res.HH.Thermal.SH.DistrHeat.WH.Elc.NoSolar.Elec</t>
  </si>
  <si>
    <t>EMI_per_household.kgCO2.NL.Res.HH.Thermal.SH.DistrHeat.WH.Elc.Solar</t>
  </si>
  <si>
    <t>EMI_per_household.kgCO2.NL.Res.HH.Thermal.SH.DistrHeat.WH.Elc.Solar.Elec</t>
  </si>
  <si>
    <t>EMI_per_household.kgCO2.NL.Res.HH.Thermal.SH.DistrHeat.WH.Elc.Solar.Solar</t>
  </si>
  <si>
    <t>EMI_per_household.kgCO2.NL.Res.HH.Thermal.SH.DistrHeat.CO</t>
  </si>
  <si>
    <t>EMI_per_household.kgCO2.NL.Res.HH.Thermal.SH.DistrHeat.CO.LPG.LPG</t>
  </si>
  <si>
    <t>EMI_per_household.kgCO2.NL.Res.HH.Thermal.SH.DistrHeat.CO.Elc.Elec</t>
  </si>
  <si>
    <t>EMI_per_household.kgCO2.NL.Res.HH.Thermal.SH.AdvElc</t>
  </si>
  <si>
    <t>EMI_per_household.kgCO2.NL.Res.HH.Thermal.SH.AdvElc.SH</t>
  </si>
  <si>
    <t>EMI_per_household.kgCO2.NL.Res.HH.Thermal.SH.AdvElc.SH.Elec</t>
  </si>
  <si>
    <t>EMI_per_household.kgCO2.NL.Res.HH.Thermal.SH.AdvElc.SC</t>
  </si>
  <si>
    <t>EMI_per_household.kgCO2.NL.Res.HH.Thermal.SH.AdvElc.SC.AC.Elec</t>
  </si>
  <si>
    <t>EMI_per_household.kgCO2.NL.Res.HH.Thermal.SH.AdvElc.WH</t>
  </si>
  <si>
    <t>EMI_per_household.kgCO2.NL.Res.HH.Thermal.SH.AdvElc.WH.LPG.NoSolar.LPG</t>
  </si>
  <si>
    <t>EMI_per_household.kgCO2.NL.Res.HH.Thermal.SH.AdvElc.WH.LPG.Solar</t>
  </si>
  <si>
    <t>EMI_per_household.kgCO2.NL.Res.HH.Thermal.SH.AdvElc.WH.LPG.Solar.LPG</t>
  </si>
  <si>
    <t>EMI_per_household.kgCO2.NL.Res.HH.Thermal.SH.AdvElc.WH.LPG.Solar.Solar</t>
  </si>
  <si>
    <t>EMI_per_household.kgCO2.NL.Res.HH.Thermal.SH.AdvElc.WH.Elc.NoSolar.Elec</t>
  </si>
  <si>
    <t>EMI_per_household.kgCO2.NL.Res.HH.Thermal.SH.AdvElc.WH.Elc.Solar</t>
  </si>
  <si>
    <t>EMI_per_household.kgCO2.NL.Res.HH.Thermal.SH.AdvElc.WH.Elc.Solar.Elec</t>
  </si>
  <si>
    <t>EMI_per_household.kgCO2.NL.Res.HH.Thermal.SH.AdvElc.WH.Elc.Solar.Solar</t>
  </si>
  <si>
    <t>EMI_per_household.kgCO2.NL.Res.HH.Thermal.SH.AdvElc.CO</t>
  </si>
  <si>
    <t>EMI_per_household.kgCO2.NL.Res.HH.Thermal.SH.AdvElc.CO.LPG.LPG</t>
  </si>
  <si>
    <t>EMI_per_household.kgCO2.NL.Res.HH.Thermal.SH.AdvElc.CO.Elc.Elec</t>
  </si>
  <si>
    <t>EMI_per_household.kgCO2.NL.Res.HH.Thermal.SH.ConvElc</t>
  </si>
  <si>
    <t>EMI_per_household.kgCO2.NL.Res.HH.Thermal.SH.ConvElc.SH</t>
  </si>
  <si>
    <t>EMI_per_household.kgCO2.NL.Res.HH.Thermal.SH.ConvElc.SH.Elec</t>
  </si>
  <si>
    <t>EMI_per_household.kgCO2.NL.Res.HH.Thermal.SH.ConvElc.SC</t>
  </si>
  <si>
    <t>EMI_per_household.kgCO2.NL.Res.HH.Thermal.SH.ConvElc.SC.AC.Elec</t>
  </si>
  <si>
    <t>EMI_per_household.kgCO2.NL.Res.HH.Thermal.SH.ConvElc.WH</t>
  </si>
  <si>
    <t>EMI_per_household.kgCO2.NL.Res.HH.Thermal.SH.ConvElc.WH.LPG.NoSolar.LPG</t>
  </si>
  <si>
    <t>EMI_per_household.kgCO2.NL.Res.HH.Thermal.SH.ConvElc.WH.LPG.Solar</t>
  </si>
  <si>
    <t>EMI_per_household.kgCO2.NL.Res.HH.Thermal.SH.ConvElc.WH.LPG.Solar.LPG</t>
  </si>
  <si>
    <t>EMI_per_household.kgCO2.NL.Res.HH.Thermal.SH.ConvElc.WH.LPG.Solar.Solar</t>
  </si>
  <si>
    <t>EMI_per_household.kgCO2.NL.Res.HH.Thermal.SH.ConvElc.WH.Elc.NoSolar.Elec</t>
  </si>
  <si>
    <t>EMI_per_household.kgCO2.NL.Res.HH.Thermal.SH.ConvElc.WH.Elc.Solar</t>
  </si>
  <si>
    <t>EMI_per_household.kgCO2.NL.Res.HH.Thermal.SH.ConvElc.WH.Elc.Solar.Elec</t>
  </si>
  <si>
    <t>EMI_per_household.kgCO2.NL.Res.HH.Thermal.SH.ConvElc.WH.Elc.Solar.Solar</t>
  </si>
  <si>
    <t>EMI_per_household.kgCO2.NL.Res.HH.Thermal.SH.ConvElc.CO</t>
  </si>
  <si>
    <t>EMI_per_household.kgCO2.NL.Res.HH.Thermal.SH.ConvElc.CO.LPG.LPG</t>
  </si>
  <si>
    <t>EMI_per_household.kgCO2.NL.Res.HH.Thermal.SH.ConvElc.CO.Elc.Elec</t>
  </si>
  <si>
    <t>NL - Final energy consumption per surface area (detailed structure)</t>
  </si>
  <si>
    <t>FEC_per_sqm.kWh.NL.Res.HH.Thermal.SH.Solids</t>
  </si>
  <si>
    <t>FEC_per_sqm.kWh.NL.Res.HH.Thermal.SH.Solids.SH</t>
  </si>
  <si>
    <t>FEC_per_sqm.kWh.NL.Res.HH.Thermal.SH.Solids.SH.Solids</t>
  </si>
  <si>
    <t>FEC_per_sqm.kWh.NL.Res.HH.Thermal.SH.Solids.SH.Elec</t>
  </si>
  <si>
    <t>FEC_per_sqm.kWh.NL.Res.HH.Thermal.SH.Solids.SC</t>
  </si>
  <si>
    <t>FEC_per_sqm.kWh.NL.Res.HH.Thermal.SH.Solids.SC.AC.Elec</t>
  </si>
  <si>
    <t>FEC_per_sqm.kWh.NL.Res.HH.Thermal.SH.Solids.WH</t>
  </si>
  <si>
    <t>FEC_per_sqm.kWh.NL.Res.HH.Thermal.SH.Solids.WH.Solids.NoSolar.Solids</t>
  </si>
  <si>
    <t>FEC_per_sqm.kWh.NL.Res.HH.Thermal.SH.Solids.WH.LPG.NoSolar.LPG</t>
  </si>
  <si>
    <t>FEC_per_sqm.kWh.NL.Res.HH.Thermal.SH.Solids.WH.LPG.Solar</t>
  </si>
  <si>
    <t>FEC_per_sqm.kWh.NL.Res.HH.Thermal.SH.Solids.WH.LPG.Solar.LPG</t>
  </si>
  <si>
    <t>FEC_per_sqm.kWh.NL.Res.HH.Thermal.SH.Solids.WH.LPG.Solar.Solar</t>
  </si>
  <si>
    <t>FEC_per_sqm.kWh.NL.Res.HH.Thermal.SH.Solids.WH.Elc.NoSolar.Elec</t>
  </si>
  <si>
    <t>FEC_per_sqm.kWh.NL.Res.HH.Thermal.SH.Solids.WH.Elc.Solar</t>
  </si>
  <si>
    <t>FEC_per_sqm.kWh.NL.Res.HH.Thermal.SH.Solids.WH.Elc.Solar.Elec</t>
  </si>
  <si>
    <t>FEC_per_sqm.kWh.NL.Res.HH.Thermal.SH.Solids.WH.Elc.Solar.Solar</t>
  </si>
  <si>
    <t>FEC_per_sqm.kWh.NL.Res.HH.Thermal.SH.Solids.CO</t>
  </si>
  <si>
    <t>FEC_per_sqm.kWh.NL.Res.HH.Thermal.SH.Solids.CO.Solids.Solids</t>
  </si>
  <si>
    <t>FEC_per_sqm.kWh.NL.Res.HH.Thermal.SH.Solids.CO.LPG.LPG</t>
  </si>
  <si>
    <t>FEC_per_sqm.kWh.NL.Res.HH.Thermal.SH.Solids.CO.Elc.Elec</t>
  </si>
  <si>
    <t>FEC_per_sqm.kWh.NL.Res.HH.Thermal.SH.LPG</t>
  </si>
  <si>
    <t>FEC_per_sqm.kWh.NL.Res.HH.Thermal.SH.LPG.SH</t>
  </si>
  <si>
    <t>FEC_per_sqm.kWh.NL.Res.HH.Thermal.SH.LPG.SH.LPG</t>
  </si>
  <si>
    <t>FEC_per_sqm.kWh.NL.Res.HH.Thermal.SH.LPG.SH.Elec</t>
  </si>
  <si>
    <t>FEC_per_sqm.kWh.NL.Res.HH.Thermal.SH.LPG.SC</t>
  </si>
  <si>
    <t>FEC_per_sqm.kWh.NL.Res.HH.Thermal.SH.LPG.SC.AC.Elec</t>
  </si>
  <si>
    <t>FEC_per_sqm.kWh.NL.Res.HH.Thermal.SH.LPG.WH</t>
  </si>
  <si>
    <t>FEC_per_sqm.kWh.NL.Res.HH.Thermal.SH.LPG.WH.LPG.NoSolar.LPG</t>
  </si>
  <si>
    <t>FEC_per_sqm.kWh.NL.Res.HH.Thermal.SH.LPG.WH.LPG.Solar</t>
  </si>
  <si>
    <t>FEC_per_sqm.kWh.NL.Res.HH.Thermal.SH.LPG.WH.LPG.Solar.LPG</t>
  </si>
  <si>
    <t>FEC_per_sqm.kWh.NL.Res.HH.Thermal.SH.LPG.WH.LPG.Solar.Solar</t>
  </si>
  <si>
    <t>FEC_per_sqm.kWh.NL.Res.HH.Thermal.SH.LPG.WH.Elc.NoSolar.Elec</t>
  </si>
  <si>
    <t>FEC_per_sqm.kWh.NL.Res.HH.Thermal.SH.LPG.WH.Elc.Solar</t>
  </si>
  <si>
    <t>FEC_per_sqm.kWh.NL.Res.HH.Thermal.SH.LPG.WH.Elc.Solar.Elec</t>
  </si>
  <si>
    <t>FEC_per_sqm.kWh.NL.Res.HH.Thermal.SH.LPG.WH.Elc.Solar.Solar</t>
  </si>
  <si>
    <t>FEC_per_sqm.kWh.NL.Res.HH.Thermal.SH.LPG.CO</t>
  </si>
  <si>
    <t>FEC_per_sqm.kWh.NL.Res.HH.Thermal.SH.LPG.CO.LPG.LPG</t>
  </si>
  <si>
    <t>FEC_per_sqm.kWh.NL.Res.HH.Thermal.SH.LPG.CO.Elc.Elec</t>
  </si>
  <si>
    <t>FEC_per_sqm.kWh.NL.Res.HH.Thermal.SH.Oil</t>
  </si>
  <si>
    <t>FEC_per_sqm.kWh.NL.Res.HH.Thermal.SH.Oil.SH</t>
  </si>
  <si>
    <t>FEC_per_sqm.kWh.NL.Res.HH.Thermal.SH.Oil.SH.Oil</t>
  </si>
  <si>
    <t>FEC_per_sqm.kWh.NL.Res.HH.Thermal.SH.Oil.SH.Elec</t>
  </si>
  <si>
    <t>FEC_per_sqm.kWh.NL.Res.HH.Thermal.SH.Oil.SC</t>
  </si>
  <si>
    <t>FEC_per_sqm.kWh.NL.Res.HH.Thermal.SH.Oil.SC.AC.Elec</t>
  </si>
  <si>
    <t>FEC_per_sqm.kWh.NL.Res.HH.Thermal.SH.Oil.WH</t>
  </si>
  <si>
    <t>FEC_per_sqm.kWh.NL.Res.HH.Thermal.SH.Oil.WH.Oil.NoSolar.Oil</t>
  </si>
  <si>
    <t>FEC_per_sqm.kWh.NL.Res.HH.Thermal.SH.Oil.WH.Oil.Solar</t>
  </si>
  <si>
    <t>FEC_per_sqm.kWh.NL.Res.HH.Thermal.SH.Oil.WH.Oil.Solar.Oil</t>
  </si>
  <si>
    <t>FEC_per_sqm.kWh.NL.Res.HH.Thermal.SH.Oil.WH.Oil.Solar.Solar</t>
  </si>
  <si>
    <t>FEC_per_sqm.kWh.NL.Res.HH.Thermal.SH.Oil.WH.Elc.NoSolar.Elec</t>
  </si>
  <si>
    <t>FEC_per_sqm.kWh.NL.Res.HH.Thermal.SH.Oil.WH.Elc.Solar</t>
  </si>
  <si>
    <t>FEC_per_sqm.kWh.NL.Res.HH.Thermal.SH.Oil.WH.Elc.Solar.Elec</t>
  </si>
  <si>
    <t>FEC_per_sqm.kWh.NL.Res.HH.Thermal.SH.Oil.WH.Elc.Solar.Solar</t>
  </si>
  <si>
    <t>FEC_per_sqm.kWh.NL.Res.HH.Thermal.SH.Oil.CO</t>
  </si>
  <si>
    <t>FEC_per_sqm.kWh.NL.Res.HH.Thermal.SH.Oil.CO.LPG.LPG</t>
  </si>
  <si>
    <t>FEC_per_sqm.kWh.NL.Res.HH.Thermal.SH.Oil.CO.Elc.Elec</t>
  </si>
  <si>
    <t>FEC_per_sqm.kWh.NL.Res.HH.Thermal.SH.Gas</t>
  </si>
  <si>
    <t>FEC_per_sqm.kWh.NL.Res.HH.Thermal.SH.Gas.SH</t>
  </si>
  <si>
    <t>FEC_per_sqm.kWh.NL.Res.HH.Thermal.SH.Gas.SH.Gas</t>
  </si>
  <si>
    <t>FEC_per_sqm.kWh.NL.Res.HH.Thermal.SH.Gas.SH.Elec</t>
  </si>
  <si>
    <t>FEC_per_sqm.kWh.NL.Res.HH.Thermal.SH.Gas.SC</t>
  </si>
  <si>
    <t>FEC_per_sqm.kWh.NL.Res.HH.Thermal.SH.Gas.SC.AC.Elec</t>
  </si>
  <si>
    <t>FEC_per_sqm.kWh.NL.Res.HH.Thermal.SH.Gas.WH</t>
  </si>
  <si>
    <t>FEC_per_sqm.kWh.NL.Res.HH.Thermal.SH.Gas.WH.Gas.NoSolar.Gas</t>
  </si>
  <si>
    <t>FEC_per_sqm.kWh.NL.Res.HH.Thermal.SH.Gas.WH.Gas.Solar</t>
  </si>
  <si>
    <t>FEC_per_sqm.kWh.NL.Res.HH.Thermal.SH.Gas.WH.Gas.Solar.Gas</t>
  </si>
  <si>
    <t>FEC_per_sqm.kWh.NL.Res.HH.Thermal.SH.Gas.WH.Gas.Solar.Solar</t>
  </si>
  <si>
    <t>FEC_per_sqm.kWh.NL.Res.HH.Thermal.SH.Gas.WH.Elc.NoSolar.Elec</t>
  </si>
  <si>
    <t>FEC_per_sqm.kWh.NL.Res.HH.Thermal.SH.Gas.WH.Elc.Solar</t>
  </si>
  <si>
    <t>FEC_per_sqm.kWh.NL.Res.HH.Thermal.SH.Gas.WH.Elc.Solar.Elec</t>
  </si>
  <si>
    <t>FEC_per_sqm.kWh.NL.Res.HH.Thermal.SH.Gas.WH.Elc.Solar.Solar</t>
  </si>
  <si>
    <t>FEC_per_sqm.kWh.NL.Res.HH.Thermal.SH.Gas.CO</t>
  </si>
  <si>
    <t>FEC_per_sqm.kWh.NL.Res.HH.Thermal.SH.Gas.CO.Gas.Gas</t>
  </si>
  <si>
    <t>FEC_per_sqm.kWh.NL.Res.HH.Thermal.SH.Gas.CO.Elc.Elec</t>
  </si>
  <si>
    <t>FEC_per_sqm.kWh.NL.Res.HH.Thermal.SH.Biomass</t>
  </si>
  <si>
    <t>FEC_per_sqm.kWh.NL.Res.HH.Thermal.SH.Biomass.SH</t>
  </si>
  <si>
    <t>FEC_per_sqm.kWh.NL.Res.HH.Thermal.SH.Biomass.SH.Biomass</t>
  </si>
  <si>
    <t>FEC_per_sqm.kWh.NL.Res.HH.Thermal.SH.Biomass.SH.Elec</t>
  </si>
  <si>
    <t>FEC_per_sqm.kWh.NL.Res.HH.Thermal.SH.Biomass.SC</t>
  </si>
  <si>
    <t>FEC_per_sqm.kWh.NL.Res.HH.Thermal.SH.Biomass.SC.AC.Elec</t>
  </si>
  <si>
    <t>FEC_per_sqm.kWh.NL.Res.HH.Thermal.SH.Biomass.WH</t>
  </si>
  <si>
    <t>FEC_per_sqm.kWh.NL.Res.HH.Thermal.SH.Biomass.WH.Biomass.NoSolar.Biomass</t>
  </si>
  <si>
    <t>FEC_per_sqm.kWh.NL.Res.HH.Thermal.SH.Biomass.WH.Biomass.Solar</t>
  </si>
  <si>
    <t>FEC_per_sqm.kWh.NL.Res.HH.Thermal.SH.Biomass.WH.Biomass.Solar.Biomass</t>
  </si>
  <si>
    <t>FEC_per_sqm.kWh.NL.Res.HH.Thermal.SH.Biomass.WH.Biomass.Solar.Solar</t>
  </si>
  <si>
    <t>FEC_per_sqm.kWh.NL.Res.HH.Thermal.SH.Biomass.WH.LPG.NoSolar.LPG</t>
  </si>
  <si>
    <t>FEC_per_sqm.kWh.NL.Res.HH.Thermal.SH.Biomass.WH.LPG.Solar</t>
  </si>
  <si>
    <t>FEC_per_sqm.kWh.NL.Res.HH.Thermal.SH.Biomass.WH.LPG.Solar.LPG</t>
  </si>
  <si>
    <t>FEC_per_sqm.kWh.NL.Res.HH.Thermal.SH.Biomass.WH.LPG.Solar.Solar</t>
  </si>
  <si>
    <t>FEC_per_sqm.kWh.NL.Res.HH.Thermal.SH.Biomass.WH.Elc.NoSolar.Elec</t>
  </si>
  <si>
    <t>FEC_per_sqm.kWh.NL.Res.HH.Thermal.SH.Biomass.WH.Elc.Solar</t>
  </si>
  <si>
    <t>FEC_per_sqm.kWh.NL.Res.HH.Thermal.SH.Biomass.WH.Elc.Solar.Elec</t>
  </si>
  <si>
    <t>FEC_per_sqm.kWh.NL.Res.HH.Thermal.SH.Biomass.WH.Elc.Solar.Solar</t>
  </si>
  <si>
    <t>FEC_per_sqm.kWh.NL.Res.HH.Thermal.SH.Biomass.CO</t>
  </si>
  <si>
    <t>FEC_per_sqm.kWh.NL.Res.HH.Thermal.SH.Biomass.CO.Biomass.Biomass</t>
  </si>
  <si>
    <t>FEC_per_sqm.kWh.NL.Res.HH.Thermal.SH.Biomass.CO.LPG.LPG</t>
  </si>
  <si>
    <t>FEC_per_sqm.kWh.NL.Res.HH.Thermal.SH.Biomass.CO.Elc.Elec</t>
  </si>
  <si>
    <t>FEC_per_sqm.kWh.NL.Res.HH.Thermal.SH.Geo</t>
  </si>
  <si>
    <t>FEC_per_sqm.kWh.NL.Res.HH.Thermal.SH.Geo.SH</t>
  </si>
  <si>
    <t>FEC_per_sqm.kWh.NL.Res.HH.Thermal.SH.Geo.SH.Geo</t>
  </si>
  <si>
    <t>FEC_per_sqm.kWh.NL.Res.HH.Thermal.SH.Geo.SH.Elec</t>
  </si>
  <si>
    <t>FEC_per_sqm.kWh.NL.Res.HH.Thermal.SH.Geo.SC</t>
  </si>
  <si>
    <t>FEC_per_sqm.kWh.NL.Res.HH.Thermal.SH.Geo.SC.AC.Elec</t>
  </si>
  <si>
    <t>FEC_per_sqm.kWh.NL.Res.HH.Thermal.SH.Geo.WH</t>
  </si>
  <si>
    <t>FEC_per_sqm.kWh.NL.Res.HH.Thermal.SH.Geo.WH.Geo.NoSolar.Geo</t>
  </si>
  <si>
    <t>FEC_per_sqm.kWh.NL.Res.HH.Thermal.SH.Geo.WH.Geo.Solar</t>
  </si>
  <si>
    <t>FEC_per_sqm.kWh.NL.Res.HH.Thermal.SH.Geo.WH.Geo.Solar.Geo</t>
  </si>
  <si>
    <t>FEC_per_sqm.kWh.NL.Res.HH.Thermal.SH.Geo.WH.Geo.Solar.Solar</t>
  </si>
  <si>
    <t>FEC_per_sqm.kWh.NL.Res.HH.Thermal.SH.Geo.WH.Elc.NoSolar.Elec</t>
  </si>
  <si>
    <t>FEC_per_sqm.kWh.NL.Res.HH.Thermal.SH.Geo.WH.Elc.Solar</t>
  </si>
  <si>
    <t>FEC_per_sqm.kWh.NL.Res.HH.Thermal.SH.Geo.WH.Elc.Solar.Elec</t>
  </si>
  <si>
    <t>FEC_per_sqm.kWh.NL.Res.HH.Thermal.SH.Geo.WH.Elc.Solar.Solar</t>
  </si>
  <si>
    <t>FEC_per_sqm.kWh.NL.Res.HH.Thermal.SH.Geo.CO</t>
  </si>
  <si>
    <t>FEC_per_sqm.kWh.NL.Res.HH.Thermal.SH.Geo.CO.LPG.LPG</t>
  </si>
  <si>
    <t>FEC_per_sqm.kWh.NL.Res.HH.Thermal.SH.Geo.CO.Elc.Elec</t>
  </si>
  <si>
    <t>FEC_per_sqm.kWh.NL.Res.HH.Thermal.SH.DistrHeat</t>
  </si>
  <si>
    <t>FEC_per_sqm.kWh.NL.Res.HH.Thermal.SH.DistrHeat.SH</t>
  </si>
  <si>
    <t>FEC_per_sqm.kWh.NL.Res.HH.Thermal.SH.DistrHeat.SH.Steam_Distr</t>
  </si>
  <si>
    <t>FEC_per_sqm.kWh.NL.Res.HH.Thermal.SH.DistrHeat.SH.Elec</t>
  </si>
  <si>
    <t>FEC_per_sqm.kWh.NL.Res.HH.Thermal.SH.DistrHeat.SC</t>
  </si>
  <si>
    <t>FEC_per_sqm.kWh.NL.Res.HH.Thermal.SH.DistrHeat.SC.AC.Elec</t>
  </si>
  <si>
    <t>FEC_per_sqm.kWh.NL.Res.HH.Thermal.SH.DistrHeat.WH</t>
  </si>
  <si>
    <t>FEC_per_sqm.kWh.NL.Res.HH.Thermal.SH.DistrHeat.WH.DistrHeat.NoSolar.Steam_Distr</t>
  </si>
  <si>
    <t>FEC_per_sqm.kWh.NL.Res.HH.Thermal.SH.DistrHeat.WH.DistrHeat.Solar</t>
  </si>
  <si>
    <t>FEC_per_sqm.kWh.NL.Res.HH.Thermal.SH.DistrHeat.WH.DistrHeat.Solar.Steam_Distr</t>
  </si>
  <si>
    <t>FEC_per_sqm.kWh.NL.Res.HH.Thermal.SH.DistrHeat.WH.DistrHeat.Solar.Solar</t>
  </si>
  <si>
    <t>FEC_per_sqm.kWh.NL.Res.HH.Thermal.SH.DistrHeat.WH.Elc.NoSolar.Elec</t>
  </si>
  <si>
    <t>FEC_per_sqm.kWh.NL.Res.HH.Thermal.SH.DistrHeat.WH.Elc.Solar</t>
  </si>
  <si>
    <t>FEC_per_sqm.kWh.NL.Res.HH.Thermal.SH.DistrHeat.WH.Elc.Solar.Elec</t>
  </si>
  <si>
    <t>FEC_per_sqm.kWh.NL.Res.HH.Thermal.SH.DistrHeat.WH.Elc.Solar.Solar</t>
  </si>
  <si>
    <t>FEC_per_sqm.kWh.NL.Res.HH.Thermal.SH.DistrHeat.CO</t>
  </si>
  <si>
    <t>FEC_per_sqm.kWh.NL.Res.HH.Thermal.SH.DistrHeat.CO.LPG.LPG</t>
  </si>
  <si>
    <t>FEC_per_sqm.kWh.NL.Res.HH.Thermal.SH.DistrHeat.CO.Elc.Elec</t>
  </si>
  <si>
    <t>FEC_per_sqm.kWh.NL.Res.HH.Thermal.SH.AdvElc</t>
  </si>
  <si>
    <t>FEC_per_sqm.kWh.NL.Res.HH.Thermal.SH.AdvElc.SH</t>
  </si>
  <si>
    <t>FEC_per_sqm.kWh.NL.Res.HH.Thermal.SH.AdvElc.SH.Elec</t>
  </si>
  <si>
    <t>FEC_per_sqm.kWh.NL.Res.HH.Thermal.SH.AdvElc.SC</t>
  </si>
  <si>
    <t>FEC_per_sqm.kWh.NL.Res.HH.Thermal.SH.AdvElc.SC.AC.Elec</t>
  </si>
  <si>
    <t>FEC_per_sqm.kWh.NL.Res.HH.Thermal.SH.AdvElc.WH</t>
  </si>
  <si>
    <t>FEC_per_sqm.kWh.NL.Res.HH.Thermal.SH.AdvElc.WH.LPG.NoSolar.LPG</t>
  </si>
  <si>
    <t>FEC_per_sqm.kWh.NL.Res.HH.Thermal.SH.AdvElc.WH.LPG.Solar</t>
  </si>
  <si>
    <t>FEC_per_sqm.kWh.NL.Res.HH.Thermal.SH.AdvElc.WH.LPG.Solar.LPG</t>
  </si>
  <si>
    <t>FEC_per_sqm.kWh.NL.Res.HH.Thermal.SH.AdvElc.WH.LPG.Solar.Solar</t>
  </si>
  <si>
    <t>FEC_per_sqm.kWh.NL.Res.HH.Thermal.SH.AdvElc.WH.Elc.NoSolar.Elec</t>
  </si>
  <si>
    <t>FEC_per_sqm.kWh.NL.Res.HH.Thermal.SH.AdvElc.WH.Elc.Solar</t>
  </si>
  <si>
    <t>FEC_per_sqm.kWh.NL.Res.HH.Thermal.SH.AdvElc.WH.Elc.Solar.Elec</t>
  </si>
  <si>
    <t>FEC_per_sqm.kWh.NL.Res.HH.Thermal.SH.AdvElc.WH.Elc.Solar.Solar</t>
  </si>
  <si>
    <t>FEC_per_sqm.kWh.NL.Res.HH.Thermal.SH.AdvElc.CO</t>
  </si>
  <si>
    <t>FEC_per_sqm.kWh.NL.Res.HH.Thermal.SH.AdvElc.CO.LPG.LPG</t>
  </si>
  <si>
    <t>FEC_per_sqm.kWh.NL.Res.HH.Thermal.SH.AdvElc.CO.Elc.Elec</t>
  </si>
  <si>
    <t>FEC_per_sqm.kWh.NL.Res.HH.Thermal.SH.ConvElc</t>
  </si>
  <si>
    <t>FEC_per_sqm.kWh.NL.Res.HH.Thermal.SH.ConvElc.SH</t>
  </si>
  <si>
    <t>FEC_per_sqm.kWh.NL.Res.HH.Thermal.SH.ConvElc.SH.Elec</t>
  </si>
  <si>
    <t>FEC_per_sqm.kWh.NL.Res.HH.Thermal.SH.ConvElc.SC</t>
  </si>
  <si>
    <t>FEC_per_sqm.kWh.NL.Res.HH.Thermal.SH.ConvElc.SC.AC.Elec</t>
  </si>
  <si>
    <t>FEC_per_sqm.kWh.NL.Res.HH.Thermal.SH.ConvElc.WH</t>
  </si>
  <si>
    <t>FEC_per_sqm.kWh.NL.Res.HH.Thermal.SH.ConvElc.WH.LPG.NoSolar.LPG</t>
  </si>
  <si>
    <t>FEC_per_sqm.kWh.NL.Res.HH.Thermal.SH.ConvElc.WH.LPG.Solar</t>
  </si>
  <si>
    <t>FEC_per_sqm.kWh.NL.Res.HH.Thermal.SH.ConvElc.WH.LPG.Solar.LPG</t>
  </si>
  <si>
    <t>FEC_per_sqm.kWh.NL.Res.HH.Thermal.SH.ConvElc.WH.LPG.Solar.Solar</t>
  </si>
  <si>
    <t>FEC_per_sqm.kWh.NL.Res.HH.Thermal.SH.ConvElc.WH.Elc.NoSolar.Elec</t>
  </si>
  <si>
    <t>FEC_per_sqm.kWh.NL.Res.HH.Thermal.SH.ConvElc.WH.Elc.Solar</t>
  </si>
  <si>
    <t>FEC_per_sqm.kWh.NL.Res.HH.Thermal.SH.ConvElc.WH.Elc.Solar.Elec</t>
  </si>
  <si>
    <t>FEC_per_sqm.kWh.NL.Res.HH.Thermal.SH.ConvElc.WH.Elc.Solar.Solar</t>
  </si>
  <si>
    <t>FEC_per_sqm.kWh.NL.Res.HH.Thermal.SH.ConvElc.CO</t>
  </si>
  <si>
    <t>FEC_per_sqm.kWh.NL.Res.HH.Thermal.SH.ConvElc.CO.LPG.LPG</t>
  </si>
  <si>
    <t>FEC_per_sqm.kWh.NL.Res.HH.Thermal.SH.ConvElc.CO.Elc.Elec</t>
  </si>
  <si>
    <t>NL - Thermal energy service per surface area (detailed structure)</t>
  </si>
  <si>
    <t>TES_per_sqm.kWh.NL.Res.HH.Thermal.SH.Solids</t>
  </si>
  <si>
    <t>TES_per_sqm.kWh.NL.Res.HH.Thermal.SH.Solids.SH</t>
  </si>
  <si>
    <t>TES_per_sqm.kWh.NL.Res.HH.Thermal.SH.Solids.SH.Solids</t>
  </si>
  <si>
    <t>TES_per_sqm.kWh.NL.Res.HH.Thermal.SH.Solids.SH.Elec</t>
  </si>
  <si>
    <t>TES_per_sqm.kWh.NL.Res.HH.Thermal.SH.Solids.SC</t>
  </si>
  <si>
    <t>TES_per_sqm.kWh.NL.Res.HH.Thermal.SH.Solids.SC.AC.Elec</t>
  </si>
  <si>
    <t>TES_per_sqm.kWh.NL.Res.HH.Thermal.SH.Solids.WH</t>
  </si>
  <si>
    <t>TES_per_sqm.kWh.NL.Res.HH.Thermal.SH.Solids.WH.Solids.NoSolar.Solids</t>
  </si>
  <si>
    <t>TES_per_sqm.kWh.NL.Res.HH.Thermal.SH.Solids.WH.LPG.NoSolar.LPG</t>
  </si>
  <si>
    <t>TES_per_sqm.kWh.NL.Res.HH.Thermal.SH.Solids.WH.LPG.Solar</t>
  </si>
  <si>
    <t>TES_per_sqm.kWh.NL.Res.HH.Thermal.SH.Solids.WH.LPG.Solar.LPG</t>
  </si>
  <si>
    <t>TES_per_sqm.kWh.NL.Res.HH.Thermal.SH.Solids.WH.LPG.Solar.Solar</t>
  </si>
  <si>
    <t>TES_per_sqm.kWh.NL.Res.HH.Thermal.SH.Solids.WH.Elc.NoSolar.Elec</t>
  </si>
  <si>
    <t>TES_per_sqm.kWh.NL.Res.HH.Thermal.SH.Solids.WH.Elc.Solar</t>
  </si>
  <si>
    <t>TES_per_sqm.kWh.NL.Res.HH.Thermal.SH.Solids.WH.Elc.Solar.Elec</t>
  </si>
  <si>
    <t>TES_per_sqm.kWh.NL.Res.HH.Thermal.SH.Solids.WH.Elc.Solar.Solar</t>
  </si>
  <si>
    <t>TES_per_sqm.kWh.NL.Res.HH.Thermal.SH.Solids.CO</t>
  </si>
  <si>
    <t>TES_per_sqm.kWh.NL.Res.HH.Thermal.SH.Solids.CO.Solids.Solids</t>
  </si>
  <si>
    <t>TES_per_sqm.kWh.NL.Res.HH.Thermal.SH.Solids.CO.LPG.LPG</t>
  </si>
  <si>
    <t>TES_per_sqm.kWh.NL.Res.HH.Thermal.SH.Solids.CO.Elc.Elec</t>
  </si>
  <si>
    <t>TES_per_sqm.kWh.NL.Res.HH.Thermal.SH.LPG</t>
  </si>
  <si>
    <t>TES_per_sqm.kWh.NL.Res.HH.Thermal.SH.LPG.SH</t>
  </si>
  <si>
    <t>TES_per_sqm.kWh.NL.Res.HH.Thermal.SH.LPG.SH.LPG</t>
  </si>
  <si>
    <t>TES_per_sqm.kWh.NL.Res.HH.Thermal.SH.LPG.SH.Elec</t>
  </si>
  <si>
    <t>TES_per_sqm.kWh.NL.Res.HH.Thermal.SH.LPG.SC</t>
  </si>
  <si>
    <t>TES_per_sqm.kWh.NL.Res.HH.Thermal.SH.LPG.SC.AC.Elec</t>
  </si>
  <si>
    <t>TES_per_sqm.kWh.NL.Res.HH.Thermal.SH.LPG.WH</t>
  </si>
  <si>
    <t>TES_per_sqm.kWh.NL.Res.HH.Thermal.SH.LPG.WH.LPG.NoSolar.LPG</t>
  </si>
  <si>
    <t>TES_per_sqm.kWh.NL.Res.HH.Thermal.SH.LPG.WH.LPG.Solar</t>
  </si>
  <si>
    <t>TES_per_sqm.kWh.NL.Res.HH.Thermal.SH.LPG.WH.LPG.Solar.LPG</t>
  </si>
  <si>
    <t>TES_per_sqm.kWh.NL.Res.HH.Thermal.SH.LPG.WH.LPG.Solar.Solar</t>
  </si>
  <si>
    <t>TES_per_sqm.kWh.NL.Res.HH.Thermal.SH.LPG.WH.Elc.NoSolar.Elec</t>
  </si>
  <si>
    <t>TES_per_sqm.kWh.NL.Res.HH.Thermal.SH.LPG.WH.Elc.Solar</t>
  </si>
  <si>
    <t>TES_per_sqm.kWh.NL.Res.HH.Thermal.SH.LPG.WH.Elc.Solar.Elec</t>
  </si>
  <si>
    <t>TES_per_sqm.kWh.NL.Res.HH.Thermal.SH.LPG.WH.Elc.Solar.Solar</t>
  </si>
  <si>
    <t>TES_per_sqm.kWh.NL.Res.HH.Thermal.SH.LPG.CO</t>
  </si>
  <si>
    <t>TES_per_sqm.kWh.NL.Res.HH.Thermal.SH.LPG.CO.LPG.LPG</t>
  </si>
  <si>
    <t>TES_per_sqm.kWh.NL.Res.HH.Thermal.SH.LPG.CO.Elc.Elec</t>
  </si>
  <si>
    <t>TES_per_sqm.kWh.NL.Res.HH.Thermal.SH.Oil</t>
  </si>
  <si>
    <t>TES_per_sqm.kWh.NL.Res.HH.Thermal.SH.Oil.SH</t>
  </si>
  <si>
    <t>TES_per_sqm.kWh.NL.Res.HH.Thermal.SH.Oil.SH.Oil</t>
  </si>
  <si>
    <t>TES_per_sqm.kWh.NL.Res.HH.Thermal.SH.Oil.SH.Elec</t>
  </si>
  <si>
    <t>TES_per_sqm.kWh.NL.Res.HH.Thermal.SH.Oil.SC</t>
  </si>
  <si>
    <t>TES_per_sqm.kWh.NL.Res.HH.Thermal.SH.Oil.SC.AC.Elec</t>
  </si>
  <si>
    <t>TES_per_sqm.kWh.NL.Res.HH.Thermal.SH.Oil.WH</t>
  </si>
  <si>
    <t>TES_per_sqm.kWh.NL.Res.HH.Thermal.SH.Oil.WH.Oil.NoSolar.Oil</t>
  </si>
  <si>
    <t>TES_per_sqm.kWh.NL.Res.HH.Thermal.SH.Oil.WH.Oil.Solar</t>
  </si>
  <si>
    <t>TES_per_sqm.kWh.NL.Res.HH.Thermal.SH.Oil.WH.Oil.Solar.Oil</t>
  </si>
  <si>
    <t>TES_per_sqm.kWh.NL.Res.HH.Thermal.SH.Oil.WH.Oil.Solar.Solar</t>
  </si>
  <si>
    <t>TES_per_sqm.kWh.NL.Res.HH.Thermal.SH.Oil.WH.Elc.NoSolar.Elec</t>
  </si>
  <si>
    <t>TES_per_sqm.kWh.NL.Res.HH.Thermal.SH.Oil.WH.Elc.Solar</t>
  </si>
  <si>
    <t>TES_per_sqm.kWh.NL.Res.HH.Thermal.SH.Oil.WH.Elc.Solar.Elec</t>
  </si>
  <si>
    <t>TES_per_sqm.kWh.NL.Res.HH.Thermal.SH.Oil.WH.Elc.Solar.Solar</t>
  </si>
  <si>
    <t>TES_per_sqm.kWh.NL.Res.HH.Thermal.SH.Oil.CO</t>
  </si>
  <si>
    <t>TES_per_sqm.kWh.NL.Res.HH.Thermal.SH.Oil.CO.LPG.LPG</t>
  </si>
  <si>
    <t>TES_per_sqm.kWh.NL.Res.HH.Thermal.SH.Oil.CO.Elc.Elec</t>
  </si>
  <si>
    <t>TES_per_sqm.kWh.NL.Res.HH.Thermal.SH.Gas</t>
  </si>
  <si>
    <t>TES_per_sqm.kWh.NL.Res.HH.Thermal.SH.Gas.SH</t>
  </si>
  <si>
    <t>TES_per_sqm.kWh.NL.Res.HH.Thermal.SH.Gas.SH.Gas</t>
  </si>
  <si>
    <t>TES_per_sqm.kWh.NL.Res.HH.Thermal.SH.Gas.SH.Elec</t>
  </si>
  <si>
    <t>TES_per_sqm.kWh.NL.Res.HH.Thermal.SH.Gas.SC</t>
  </si>
  <si>
    <t>TES_per_sqm.kWh.NL.Res.HH.Thermal.SH.Gas.SC.AC.Elec</t>
  </si>
  <si>
    <t>TES_per_sqm.kWh.NL.Res.HH.Thermal.SH.Gas.WH</t>
  </si>
  <si>
    <t>TES_per_sqm.kWh.NL.Res.HH.Thermal.SH.Gas.WH.Gas.NoSolar.Gas</t>
  </si>
  <si>
    <t>TES_per_sqm.kWh.NL.Res.HH.Thermal.SH.Gas.WH.Gas.Solar</t>
  </si>
  <si>
    <t>TES_per_sqm.kWh.NL.Res.HH.Thermal.SH.Gas.WH.Gas.Solar.Gas</t>
  </si>
  <si>
    <t>TES_per_sqm.kWh.NL.Res.HH.Thermal.SH.Gas.WH.Gas.Solar.Solar</t>
  </si>
  <si>
    <t>TES_per_sqm.kWh.NL.Res.HH.Thermal.SH.Gas.WH.Elc.NoSolar.Elec</t>
  </si>
  <si>
    <t>TES_per_sqm.kWh.NL.Res.HH.Thermal.SH.Gas.WH.Elc.Solar</t>
  </si>
  <si>
    <t>TES_per_sqm.kWh.NL.Res.HH.Thermal.SH.Gas.WH.Elc.Solar.Elec</t>
  </si>
  <si>
    <t>TES_per_sqm.kWh.NL.Res.HH.Thermal.SH.Gas.WH.Elc.Solar.Solar</t>
  </si>
  <si>
    <t>TES_per_sqm.kWh.NL.Res.HH.Thermal.SH.Gas.CO</t>
  </si>
  <si>
    <t>TES_per_sqm.kWh.NL.Res.HH.Thermal.SH.Gas.CO.Gas.Gas</t>
  </si>
  <si>
    <t>TES_per_sqm.kWh.NL.Res.HH.Thermal.SH.Gas.CO.Elc.Elec</t>
  </si>
  <si>
    <t>TES_per_sqm.kWh.NL.Res.HH.Thermal.SH.Biomass</t>
  </si>
  <si>
    <t>TES_per_sqm.kWh.NL.Res.HH.Thermal.SH.Biomass.SH</t>
  </si>
  <si>
    <t>TES_per_sqm.kWh.NL.Res.HH.Thermal.SH.Biomass.SH.Biomass</t>
  </si>
  <si>
    <t>TES_per_sqm.kWh.NL.Res.HH.Thermal.SH.Biomass.SH.Elec</t>
  </si>
  <si>
    <t>TES_per_sqm.kWh.NL.Res.HH.Thermal.SH.Biomass.SC</t>
  </si>
  <si>
    <t>TES_per_sqm.kWh.NL.Res.HH.Thermal.SH.Biomass.SC.AC.Elec</t>
  </si>
  <si>
    <t>TES_per_sqm.kWh.NL.Res.HH.Thermal.SH.Biomass.WH</t>
  </si>
  <si>
    <t>TES_per_sqm.kWh.NL.Res.HH.Thermal.SH.Biomass.WH.Biomass.NoSolar.Biomass</t>
  </si>
  <si>
    <t>TES_per_sqm.kWh.NL.Res.HH.Thermal.SH.Biomass.WH.Biomass.Solar</t>
  </si>
  <si>
    <t>TES_per_sqm.kWh.NL.Res.HH.Thermal.SH.Biomass.WH.Biomass.Solar.Biomass</t>
  </si>
  <si>
    <t>TES_per_sqm.kWh.NL.Res.HH.Thermal.SH.Biomass.WH.Biomass.Solar.Solar</t>
  </si>
  <si>
    <t>TES_per_sqm.kWh.NL.Res.HH.Thermal.SH.Biomass.WH.LPG.NoSolar.LPG</t>
  </si>
  <si>
    <t>TES_per_sqm.kWh.NL.Res.HH.Thermal.SH.Biomass.WH.LPG.Solar</t>
  </si>
  <si>
    <t>TES_per_sqm.kWh.NL.Res.HH.Thermal.SH.Biomass.WH.LPG.Solar.LPG</t>
  </si>
  <si>
    <t>TES_per_sqm.kWh.NL.Res.HH.Thermal.SH.Biomass.WH.LPG.Solar.Solar</t>
  </si>
  <si>
    <t>TES_per_sqm.kWh.NL.Res.HH.Thermal.SH.Biomass.WH.Elc.NoSolar.Elec</t>
  </si>
  <si>
    <t>TES_per_sqm.kWh.NL.Res.HH.Thermal.SH.Biomass.WH.Elc.Solar</t>
  </si>
  <si>
    <t>TES_per_sqm.kWh.NL.Res.HH.Thermal.SH.Biomass.WH.Elc.Solar.Elec</t>
  </si>
  <si>
    <t>TES_per_sqm.kWh.NL.Res.HH.Thermal.SH.Biomass.WH.Elc.Solar.Solar</t>
  </si>
  <si>
    <t>TES_per_sqm.kWh.NL.Res.HH.Thermal.SH.Biomass.CO</t>
  </si>
  <si>
    <t>TES_per_sqm.kWh.NL.Res.HH.Thermal.SH.Biomass.CO.Biomass.Biomass</t>
  </si>
  <si>
    <t>TES_per_sqm.kWh.NL.Res.HH.Thermal.SH.Biomass.CO.LPG.LPG</t>
  </si>
  <si>
    <t>TES_per_sqm.kWh.NL.Res.HH.Thermal.SH.Biomass.CO.Elc.Elec</t>
  </si>
  <si>
    <t>TES_per_sqm.kWh.NL.Res.HH.Thermal.SH.Geo</t>
  </si>
  <si>
    <t>TES_per_sqm.kWh.NL.Res.HH.Thermal.SH.Geo.SH</t>
  </si>
  <si>
    <t>TES_per_sqm.kWh.NL.Res.HH.Thermal.SH.Geo.SH.Geo</t>
  </si>
  <si>
    <t>TES_per_sqm.kWh.NL.Res.HH.Thermal.SH.Geo.SH.Elec</t>
  </si>
  <si>
    <t>TES_per_sqm.kWh.NL.Res.HH.Thermal.SH.Geo.SC</t>
  </si>
  <si>
    <t>TES_per_sqm.kWh.NL.Res.HH.Thermal.SH.Geo.SC.AC.Elec</t>
  </si>
  <si>
    <t>TES_per_sqm.kWh.NL.Res.HH.Thermal.SH.Geo.WH</t>
  </si>
  <si>
    <t>TES_per_sqm.kWh.NL.Res.HH.Thermal.SH.Geo.WH.Geo.NoSolar.Geo</t>
  </si>
  <si>
    <t>TES_per_sqm.kWh.NL.Res.HH.Thermal.SH.Geo.WH.Geo.Solar</t>
  </si>
  <si>
    <t>TES_per_sqm.kWh.NL.Res.HH.Thermal.SH.Geo.WH.Geo.Solar.Geo</t>
  </si>
  <si>
    <t>TES_per_sqm.kWh.NL.Res.HH.Thermal.SH.Geo.WH.Geo.Solar.Solar</t>
  </si>
  <si>
    <t>TES_per_sqm.kWh.NL.Res.HH.Thermal.SH.Geo.WH.Elc.NoSolar.Elec</t>
  </si>
  <si>
    <t>TES_per_sqm.kWh.NL.Res.HH.Thermal.SH.Geo.WH.Elc.Solar</t>
  </si>
  <si>
    <t>TES_per_sqm.kWh.NL.Res.HH.Thermal.SH.Geo.WH.Elc.Solar.Elec</t>
  </si>
  <si>
    <t>TES_per_sqm.kWh.NL.Res.HH.Thermal.SH.Geo.WH.Elc.Solar.Solar</t>
  </si>
  <si>
    <t>TES_per_sqm.kWh.NL.Res.HH.Thermal.SH.Geo.CO</t>
  </si>
  <si>
    <t>TES_per_sqm.kWh.NL.Res.HH.Thermal.SH.Geo.CO.LPG.LPG</t>
  </si>
  <si>
    <t>TES_per_sqm.kWh.NL.Res.HH.Thermal.SH.Geo.CO.Elc.Elec</t>
  </si>
  <si>
    <t>TES_per_sqm.kWh.NL.Res.HH.Thermal.SH.DistrHeat</t>
  </si>
  <si>
    <t>TES_per_sqm.kWh.NL.Res.HH.Thermal.SH.DistrHeat.SH</t>
  </si>
  <si>
    <t>TES_per_sqm.kWh.NL.Res.HH.Thermal.SH.DistrHeat.SH.Steam_Distr</t>
  </si>
  <si>
    <t>TES_per_sqm.kWh.NL.Res.HH.Thermal.SH.DistrHeat.SH.Elec</t>
  </si>
  <si>
    <t>TES_per_sqm.kWh.NL.Res.HH.Thermal.SH.DistrHeat.SC</t>
  </si>
  <si>
    <t>TES_per_sqm.kWh.NL.Res.HH.Thermal.SH.DistrHeat.SC.AC.Elec</t>
  </si>
  <si>
    <t>TES_per_sqm.kWh.NL.Res.HH.Thermal.SH.DistrHeat.WH</t>
  </si>
  <si>
    <t>TES_per_sqm.kWh.NL.Res.HH.Thermal.SH.DistrHeat.WH.DistrHeat.NoSolar.Steam_Distr</t>
  </si>
  <si>
    <t>TES_per_sqm.kWh.NL.Res.HH.Thermal.SH.DistrHeat.WH.DistrHeat.Solar</t>
  </si>
  <si>
    <t>TES_per_sqm.kWh.NL.Res.HH.Thermal.SH.DistrHeat.WH.DistrHeat.Solar.Steam_Distr</t>
  </si>
  <si>
    <t>TES_per_sqm.kWh.NL.Res.HH.Thermal.SH.DistrHeat.WH.DistrHeat.Solar.Solar</t>
  </si>
  <si>
    <t>TES_per_sqm.kWh.NL.Res.HH.Thermal.SH.DistrHeat.WH.Elc.NoSolar.Elec</t>
  </si>
  <si>
    <t>TES_per_sqm.kWh.NL.Res.HH.Thermal.SH.DistrHeat.WH.Elc.Solar</t>
  </si>
  <si>
    <t>TES_per_sqm.kWh.NL.Res.HH.Thermal.SH.DistrHeat.WH.Elc.Solar.Elec</t>
  </si>
  <si>
    <t>TES_per_sqm.kWh.NL.Res.HH.Thermal.SH.DistrHeat.WH.Elc.Solar.Solar</t>
  </si>
  <si>
    <t>TES_per_sqm.kWh.NL.Res.HH.Thermal.SH.DistrHeat.CO</t>
  </si>
  <si>
    <t>TES_per_sqm.kWh.NL.Res.HH.Thermal.SH.DistrHeat.CO.LPG.LPG</t>
  </si>
  <si>
    <t>TES_per_sqm.kWh.NL.Res.HH.Thermal.SH.DistrHeat.CO.Elc.Elec</t>
  </si>
  <si>
    <t>TES_per_sqm.kWh.NL.Res.HH.Thermal.SH.AdvElc</t>
  </si>
  <si>
    <t>TES_per_sqm.kWh.NL.Res.HH.Thermal.SH.AdvElc.SH</t>
  </si>
  <si>
    <t>TES_per_sqm.kWh.NL.Res.HH.Thermal.SH.AdvElc.SH.Elec</t>
  </si>
  <si>
    <t>TES_per_sqm.kWh.NL.Res.HH.Thermal.SH.AdvElc.SC</t>
  </si>
  <si>
    <t>TES_per_sqm.kWh.NL.Res.HH.Thermal.SH.AdvElc.SC.AC.Elec</t>
  </si>
  <si>
    <t>TES_per_sqm.kWh.NL.Res.HH.Thermal.SH.AdvElc.WH</t>
  </si>
  <si>
    <t>TES_per_sqm.kWh.NL.Res.HH.Thermal.SH.AdvElc.WH.LPG.NoSolar.LPG</t>
  </si>
  <si>
    <t>TES_per_sqm.kWh.NL.Res.HH.Thermal.SH.AdvElc.WH.LPG.Solar</t>
  </si>
  <si>
    <t>TES_per_sqm.kWh.NL.Res.HH.Thermal.SH.AdvElc.WH.LPG.Solar.LPG</t>
  </si>
  <si>
    <t>TES_per_sqm.kWh.NL.Res.HH.Thermal.SH.AdvElc.WH.LPG.Solar.Solar</t>
  </si>
  <si>
    <t>TES_per_sqm.kWh.NL.Res.HH.Thermal.SH.AdvElc.WH.Elc.NoSolar.Elec</t>
  </si>
  <si>
    <t>TES_per_sqm.kWh.NL.Res.HH.Thermal.SH.AdvElc.WH.Elc.Solar</t>
  </si>
  <si>
    <t>TES_per_sqm.kWh.NL.Res.HH.Thermal.SH.AdvElc.WH.Elc.Solar.Elec</t>
  </si>
  <si>
    <t>TES_per_sqm.kWh.NL.Res.HH.Thermal.SH.AdvElc.WH.Elc.Solar.Solar</t>
  </si>
  <si>
    <t>TES_per_sqm.kWh.NL.Res.HH.Thermal.SH.AdvElc.CO</t>
  </si>
  <si>
    <t>TES_per_sqm.kWh.NL.Res.HH.Thermal.SH.AdvElc.CO.LPG.LPG</t>
  </si>
  <si>
    <t>TES_per_sqm.kWh.NL.Res.HH.Thermal.SH.AdvElc.CO.Elc.Elec</t>
  </si>
  <si>
    <t>TES_per_sqm.kWh.NL.Res.HH.Thermal.SH.ConvElc</t>
  </si>
  <si>
    <t>TES_per_sqm.kWh.NL.Res.HH.Thermal.SH.ConvElc.SH</t>
  </si>
  <si>
    <t>TES_per_sqm.kWh.NL.Res.HH.Thermal.SH.ConvElc.SH.Elec</t>
  </si>
  <si>
    <t>TES_per_sqm.kWh.NL.Res.HH.Thermal.SH.ConvElc.SC</t>
  </si>
  <si>
    <t>TES_per_sqm.kWh.NL.Res.HH.Thermal.SH.ConvElc.SC.AC.Elec</t>
  </si>
  <si>
    <t>TES_per_sqm.kWh.NL.Res.HH.Thermal.SH.ConvElc.WH</t>
  </si>
  <si>
    <t>TES_per_sqm.kWh.NL.Res.HH.Thermal.SH.ConvElc.WH.LPG.NoSolar.LPG</t>
  </si>
  <si>
    <t>TES_per_sqm.kWh.NL.Res.HH.Thermal.SH.ConvElc.WH.LPG.Solar</t>
  </si>
  <si>
    <t>TES_per_sqm.kWh.NL.Res.HH.Thermal.SH.ConvElc.WH.LPG.Solar.LPG</t>
  </si>
  <si>
    <t>TES_per_sqm.kWh.NL.Res.HH.Thermal.SH.ConvElc.WH.LPG.Solar.Solar</t>
  </si>
  <si>
    <t>TES_per_sqm.kWh.NL.Res.HH.Thermal.SH.ConvElc.WH.Elc.NoSolar.Elec</t>
  </si>
  <si>
    <t>TES_per_sqm.kWh.NL.Res.HH.Thermal.SH.ConvElc.WH.Elc.Solar</t>
  </si>
  <si>
    <t>TES_per_sqm.kWh.NL.Res.HH.Thermal.SH.ConvElc.WH.Elc.Solar.Elec</t>
  </si>
  <si>
    <t>TES_per_sqm.kWh.NL.Res.HH.Thermal.SH.ConvElc.WH.Elc.Solar.Solar</t>
  </si>
  <si>
    <t>TES_per_sqm.kWh.NL.Res.HH.Thermal.SH.ConvElc.CO</t>
  </si>
  <si>
    <t>TES_per_sqm.kWh.NL.Res.HH.Thermal.SH.ConvElc.CO.LPG.LPG</t>
  </si>
  <si>
    <t>TES_per_sqm.kWh.NL.Res.HH.Thermal.SH.ConvElc.CO.Elc.Elec</t>
  </si>
  <si>
    <t>NL - CO2 emissions per surface area (detailed structure)</t>
  </si>
  <si>
    <t>EMI_per_sqm.kgCO2.NL.Res.HH.Thermal.SH.Solids</t>
  </si>
  <si>
    <t>EMI_per_sqm.kgCO2.NL.Res.HH.Thermal.SH.Solids.SH</t>
  </si>
  <si>
    <t>EMI_per_sqm.kgCO2.NL.Res.HH.Thermal.SH.Solids.SH.Solids</t>
  </si>
  <si>
    <t>EMI_per_sqm.kgCO2.NL.Res.HH.Thermal.SH.Solids.SH.Elec</t>
  </si>
  <si>
    <t>EMI_per_sqm.kgCO2.NL.Res.HH.Thermal.SH.Solids.SC</t>
  </si>
  <si>
    <t>EMI_per_sqm.kgCO2.NL.Res.HH.Thermal.SH.Solids.SC.AC.Elec</t>
  </si>
  <si>
    <t>EMI_per_sqm.kgCO2.NL.Res.HH.Thermal.SH.Solids.WH</t>
  </si>
  <si>
    <t>EMI_per_sqm.kgCO2.NL.Res.HH.Thermal.SH.Solids.WH.Solids.NoSolar.Solids</t>
  </si>
  <si>
    <t>EMI_per_sqm.kgCO2.NL.Res.HH.Thermal.SH.Solids.WH.LPG.NoSolar.LPG</t>
  </si>
  <si>
    <t>EMI_per_sqm.kgCO2.NL.Res.HH.Thermal.SH.Solids.WH.LPG.Solar</t>
  </si>
  <si>
    <t>EMI_per_sqm.kgCO2.NL.Res.HH.Thermal.SH.Solids.WH.LPG.Solar.LPG</t>
  </si>
  <si>
    <t>EMI_per_sqm.kgCO2.NL.Res.HH.Thermal.SH.Solids.WH.LPG.Solar.Solar</t>
  </si>
  <si>
    <t>EMI_per_sqm.kgCO2.NL.Res.HH.Thermal.SH.Solids.WH.Elc.NoSolar.Elec</t>
  </si>
  <si>
    <t>EMI_per_sqm.kgCO2.NL.Res.HH.Thermal.SH.Solids.WH.Elc.Solar</t>
  </si>
  <si>
    <t>EMI_per_sqm.kgCO2.NL.Res.HH.Thermal.SH.Solids.WH.Elc.Solar.Elec</t>
  </si>
  <si>
    <t>EMI_per_sqm.kgCO2.NL.Res.HH.Thermal.SH.Solids.WH.Elc.Solar.Solar</t>
  </si>
  <si>
    <t>EMI_per_sqm.kgCO2.NL.Res.HH.Thermal.SH.Solids.CO</t>
  </si>
  <si>
    <t>EMI_per_sqm.kgCO2.NL.Res.HH.Thermal.SH.Solids.CO.Solids.Solids</t>
  </si>
  <si>
    <t>EMI_per_sqm.kgCO2.NL.Res.HH.Thermal.SH.Solids.CO.LPG.LPG</t>
  </si>
  <si>
    <t>EMI_per_sqm.kgCO2.NL.Res.HH.Thermal.SH.Solids.CO.Elc.Elec</t>
  </si>
  <si>
    <t>EMI_per_sqm.kgCO2.NL.Res.HH.Thermal.SH.LPG</t>
  </si>
  <si>
    <t>EMI_per_sqm.kgCO2.NL.Res.HH.Thermal.SH.LPG.SH</t>
  </si>
  <si>
    <t>EMI_per_sqm.kgCO2.NL.Res.HH.Thermal.SH.LPG.SH.LPG</t>
  </si>
  <si>
    <t>EMI_per_sqm.kgCO2.NL.Res.HH.Thermal.SH.LPG.SH.Elec</t>
  </si>
  <si>
    <t>EMI_per_sqm.kgCO2.NL.Res.HH.Thermal.SH.LPG.SC</t>
  </si>
  <si>
    <t>EMI_per_sqm.kgCO2.NL.Res.HH.Thermal.SH.LPG.SC.AC.Elec</t>
  </si>
  <si>
    <t>EMI_per_sqm.kgCO2.NL.Res.HH.Thermal.SH.LPG.WH</t>
  </si>
  <si>
    <t>EMI_per_sqm.kgCO2.NL.Res.HH.Thermal.SH.LPG.WH.LPG.NoSolar.LPG</t>
  </si>
  <si>
    <t>EMI_per_sqm.kgCO2.NL.Res.HH.Thermal.SH.LPG.WH.LPG.Solar</t>
  </si>
  <si>
    <t>EMI_per_sqm.kgCO2.NL.Res.HH.Thermal.SH.LPG.WH.LPG.Solar.LPG</t>
  </si>
  <si>
    <t>EMI_per_sqm.kgCO2.NL.Res.HH.Thermal.SH.LPG.WH.LPG.Solar.Solar</t>
  </si>
  <si>
    <t>EMI_per_sqm.kgCO2.NL.Res.HH.Thermal.SH.LPG.WH.Elc.NoSolar.Elec</t>
  </si>
  <si>
    <t>EMI_per_sqm.kgCO2.NL.Res.HH.Thermal.SH.LPG.WH.Elc.Solar</t>
  </si>
  <si>
    <t>EMI_per_sqm.kgCO2.NL.Res.HH.Thermal.SH.LPG.WH.Elc.Solar.Elec</t>
  </si>
  <si>
    <t>EMI_per_sqm.kgCO2.NL.Res.HH.Thermal.SH.LPG.WH.Elc.Solar.Solar</t>
  </si>
  <si>
    <t>EMI_per_sqm.kgCO2.NL.Res.HH.Thermal.SH.LPG.CO</t>
  </si>
  <si>
    <t>EMI_per_sqm.kgCO2.NL.Res.HH.Thermal.SH.LPG.CO.LPG.LPG</t>
  </si>
  <si>
    <t>EMI_per_sqm.kgCO2.NL.Res.HH.Thermal.SH.LPG.CO.Elc.Elec</t>
  </si>
  <si>
    <t>EMI_per_sqm.kgCO2.NL.Res.HH.Thermal.SH.Oil</t>
  </si>
  <si>
    <t>EMI_per_sqm.kgCO2.NL.Res.HH.Thermal.SH.Oil.SH</t>
  </si>
  <si>
    <t>EMI_per_sqm.kgCO2.NL.Res.HH.Thermal.SH.Oil.SH.Oil</t>
  </si>
  <si>
    <t>EMI_per_sqm.kgCO2.NL.Res.HH.Thermal.SH.Oil.SH.Elec</t>
  </si>
  <si>
    <t>EMI_per_sqm.kgCO2.NL.Res.HH.Thermal.SH.Oil.SC</t>
  </si>
  <si>
    <t>EMI_per_sqm.kgCO2.NL.Res.HH.Thermal.SH.Oil.SC.AC.Elec</t>
  </si>
  <si>
    <t>EMI_per_sqm.kgCO2.NL.Res.HH.Thermal.SH.Oil.WH</t>
  </si>
  <si>
    <t>EMI_per_sqm.kgCO2.NL.Res.HH.Thermal.SH.Oil.WH.Oil.NoSolar.Oil</t>
  </si>
  <si>
    <t>EMI_per_sqm.kgCO2.NL.Res.HH.Thermal.SH.Oil.WH.Oil.Solar</t>
  </si>
  <si>
    <t>EMI_per_sqm.kgCO2.NL.Res.HH.Thermal.SH.Oil.WH.Oil.Solar.Oil</t>
  </si>
  <si>
    <t>EMI_per_sqm.kgCO2.NL.Res.HH.Thermal.SH.Oil.WH.Oil.Solar.Solar</t>
  </si>
  <si>
    <t>EMI_per_sqm.kgCO2.NL.Res.HH.Thermal.SH.Oil.WH.Elc.NoSolar.Elec</t>
  </si>
  <si>
    <t>EMI_per_sqm.kgCO2.NL.Res.HH.Thermal.SH.Oil.WH.Elc.Solar</t>
  </si>
  <si>
    <t>EMI_per_sqm.kgCO2.NL.Res.HH.Thermal.SH.Oil.WH.Elc.Solar.Elec</t>
  </si>
  <si>
    <t>EMI_per_sqm.kgCO2.NL.Res.HH.Thermal.SH.Oil.WH.Elc.Solar.Solar</t>
  </si>
  <si>
    <t>EMI_per_sqm.kgCO2.NL.Res.HH.Thermal.SH.Oil.CO</t>
  </si>
  <si>
    <t>EMI_per_sqm.kgCO2.NL.Res.HH.Thermal.SH.Oil.CO.LPG.LPG</t>
  </si>
  <si>
    <t>EMI_per_sqm.kgCO2.NL.Res.HH.Thermal.SH.Oil.CO.Elc.Elec</t>
  </si>
  <si>
    <t>EMI_per_sqm.kgCO2.NL.Res.HH.Thermal.SH.Gas</t>
  </si>
  <si>
    <t>EMI_per_sqm.kgCO2.NL.Res.HH.Thermal.SH.Gas.SH</t>
  </si>
  <si>
    <t>EMI_per_sqm.kgCO2.NL.Res.HH.Thermal.SH.Gas.SH.Gas</t>
  </si>
  <si>
    <t>EMI_per_sqm.kgCO2.NL.Res.HH.Thermal.SH.Gas.SH.Elec</t>
  </si>
  <si>
    <t>EMI_per_sqm.kgCO2.NL.Res.HH.Thermal.SH.Gas.SC</t>
  </si>
  <si>
    <t>EMI_per_sqm.kgCO2.NL.Res.HH.Thermal.SH.Gas.SC.AC.Elec</t>
  </si>
  <si>
    <t>EMI_per_sqm.kgCO2.NL.Res.HH.Thermal.SH.Gas.WH</t>
  </si>
  <si>
    <t>EMI_per_sqm.kgCO2.NL.Res.HH.Thermal.SH.Gas.WH.Gas.NoSolar.Gas</t>
  </si>
  <si>
    <t>EMI_per_sqm.kgCO2.NL.Res.HH.Thermal.SH.Gas.WH.Gas.Solar</t>
  </si>
  <si>
    <t>EMI_per_sqm.kgCO2.NL.Res.HH.Thermal.SH.Gas.WH.Gas.Solar.Gas</t>
  </si>
  <si>
    <t>EMI_per_sqm.kgCO2.NL.Res.HH.Thermal.SH.Gas.WH.Gas.Solar.Solar</t>
  </si>
  <si>
    <t>EMI_per_sqm.kgCO2.NL.Res.HH.Thermal.SH.Gas.WH.Elc.NoSolar.Elec</t>
  </si>
  <si>
    <t>EMI_per_sqm.kgCO2.NL.Res.HH.Thermal.SH.Gas.WH.Elc.Solar</t>
  </si>
  <si>
    <t>EMI_per_sqm.kgCO2.NL.Res.HH.Thermal.SH.Gas.WH.Elc.Solar.Elec</t>
  </si>
  <si>
    <t>EMI_per_sqm.kgCO2.NL.Res.HH.Thermal.SH.Gas.WH.Elc.Solar.Solar</t>
  </si>
  <si>
    <t>EMI_per_sqm.kgCO2.NL.Res.HH.Thermal.SH.Gas.CO</t>
  </si>
  <si>
    <t>EMI_per_sqm.kgCO2.NL.Res.HH.Thermal.SH.Gas.CO.Gas.Gas</t>
  </si>
  <si>
    <t>EMI_per_sqm.kgCO2.NL.Res.HH.Thermal.SH.Gas.CO.Elc.Elec</t>
  </si>
  <si>
    <t>EMI_per_sqm.kgCO2.NL.Res.HH.Thermal.SH.Biomass</t>
  </si>
  <si>
    <t>EMI_per_sqm.kgCO2.NL.Res.HH.Thermal.SH.Biomass.SH</t>
  </si>
  <si>
    <t>EMI_per_sqm.kgCO2.NL.Res.HH.Thermal.SH.Biomass.SH.Biomass</t>
  </si>
  <si>
    <t>EMI_per_sqm.kgCO2.NL.Res.HH.Thermal.SH.Biomass.SH.Elec</t>
  </si>
  <si>
    <t>EMI_per_sqm.kgCO2.NL.Res.HH.Thermal.SH.Biomass.SC</t>
  </si>
  <si>
    <t>EMI_per_sqm.kgCO2.NL.Res.HH.Thermal.SH.Biomass.SC.AC.Elec</t>
  </si>
  <si>
    <t>EMI_per_sqm.kgCO2.NL.Res.HH.Thermal.SH.Biomass.WH</t>
  </si>
  <si>
    <t>EMI_per_sqm.kgCO2.NL.Res.HH.Thermal.SH.Biomass.WH.Biomass.NoSolar.Biomass</t>
  </si>
  <si>
    <t>EMI_per_sqm.kgCO2.NL.Res.HH.Thermal.SH.Biomass.WH.Biomass.Solar</t>
  </si>
  <si>
    <t>EMI_per_sqm.kgCO2.NL.Res.HH.Thermal.SH.Biomass.WH.Biomass.Solar.Biomass</t>
  </si>
  <si>
    <t>EMI_per_sqm.kgCO2.NL.Res.HH.Thermal.SH.Biomass.WH.Biomass.Solar.Solar</t>
  </si>
  <si>
    <t>EMI_per_sqm.kgCO2.NL.Res.HH.Thermal.SH.Biomass.WH.LPG.NoSolar.LPG</t>
  </si>
  <si>
    <t>EMI_per_sqm.kgCO2.NL.Res.HH.Thermal.SH.Biomass.WH.LPG.Solar</t>
  </si>
  <si>
    <t>EMI_per_sqm.kgCO2.NL.Res.HH.Thermal.SH.Biomass.WH.LPG.Solar.LPG</t>
  </si>
  <si>
    <t>EMI_per_sqm.kgCO2.NL.Res.HH.Thermal.SH.Biomass.WH.LPG.Solar.Solar</t>
  </si>
  <si>
    <t>EMI_per_sqm.kgCO2.NL.Res.HH.Thermal.SH.Biomass.WH.Elc.NoSolar.Elec</t>
  </si>
  <si>
    <t>EMI_per_sqm.kgCO2.NL.Res.HH.Thermal.SH.Biomass.WH.Elc.Solar</t>
  </si>
  <si>
    <t>EMI_per_sqm.kgCO2.NL.Res.HH.Thermal.SH.Biomass.WH.Elc.Solar.Elec</t>
  </si>
  <si>
    <t>EMI_per_sqm.kgCO2.NL.Res.HH.Thermal.SH.Biomass.WH.Elc.Solar.Solar</t>
  </si>
  <si>
    <t>EMI_per_sqm.kgCO2.NL.Res.HH.Thermal.SH.Biomass.CO</t>
  </si>
  <si>
    <t>EMI_per_sqm.kgCO2.NL.Res.HH.Thermal.SH.Biomass.CO.Biomass.Biomass</t>
  </si>
  <si>
    <t>EMI_per_sqm.kgCO2.NL.Res.HH.Thermal.SH.Biomass.CO.LPG.LPG</t>
  </si>
  <si>
    <t>EMI_per_sqm.kgCO2.NL.Res.HH.Thermal.SH.Biomass.CO.Elc.Elec</t>
  </si>
  <si>
    <t>EMI_per_sqm.kgCO2.NL.Res.HH.Thermal.SH.Geo</t>
  </si>
  <si>
    <t>EMI_per_sqm.kgCO2.NL.Res.HH.Thermal.SH.Geo.SH</t>
  </si>
  <si>
    <t>EMI_per_sqm.kgCO2.NL.Res.HH.Thermal.SH.Geo.SH.Geo</t>
  </si>
  <si>
    <t>EMI_per_sqm.kgCO2.NL.Res.HH.Thermal.SH.Geo.SH.Elec</t>
  </si>
  <si>
    <t>EMI_per_sqm.kgCO2.NL.Res.HH.Thermal.SH.Geo.SC</t>
  </si>
  <si>
    <t>EMI_per_sqm.kgCO2.NL.Res.HH.Thermal.SH.Geo.SC.AC.Elec</t>
  </si>
  <si>
    <t>EMI_per_sqm.kgCO2.NL.Res.HH.Thermal.SH.Geo.WH</t>
  </si>
  <si>
    <t>EMI_per_sqm.kgCO2.NL.Res.HH.Thermal.SH.Geo.WH.Geo.NoSolar.Geo</t>
  </si>
  <si>
    <t>EMI_per_sqm.kgCO2.NL.Res.HH.Thermal.SH.Geo.WH.Geo.Solar</t>
  </si>
  <si>
    <t>EMI_per_sqm.kgCO2.NL.Res.HH.Thermal.SH.Geo.WH.Geo.Solar.Geo</t>
  </si>
  <si>
    <t>EMI_per_sqm.kgCO2.NL.Res.HH.Thermal.SH.Geo.WH.Geo.Solar.Solar</t>
  </si>
  <si>
    <t>EMI_per_sqm.kgCO2.NL.Res.HH.Thermal.SH.Geo.WH.Elc.NoSolar.Elec</t>
  </si>
  <si>
    <t>EMI_per_sqm.kgCO2.NL.Res.HH.Thermal.SH.Geo.WH.Elc.Solar</t>
  </si>
  <si>
    <t>EMI_per_sqm.kgCO2.NL.Res.HH.Thermal.SH.Geo.WH.Elc.Solar.Elec</t>
  </si>
  <si>
    <t>EMI_per_sqm.kgCO2.NL.Res.HH.Thermal.SH.Geo.WH.Elc.Solar.Solar</t>
  </si>
  <si>
    <t>EMI_per_sqm.kgCO2.NL.Res.HH.Thermal.SH.Geo.CO</t>
  </si>
  <si>
    <t>EMI_per_sqm.kgCO2.NL.Res.HH.Thermal.SH.Geo.CO.LPG.LPG</t>
  </si>
  <si>
    <t>EMI_per_sqm.kgCO2.NL.Res.HH.Thermal.SH.Geo.CO.Elc.Elec</t>
  </si>
  <si>
    <t>EMI_per_sqm.kgCO2.NL.Res.HH.Thermal.SH.DistrHeat</t>
  </si>
  <si>
    <t>EMI_per_sqm.kgCO2.NL.Res.HH.Thermal.SH.DistrHeat.SH</t>
  </si>
  <si>
    <t>EMI_per_sqm.kgCO2.NL.Res.HH.Thermal.SH.DistrHeat.SH.Steam_Distr</t>
  </si>
  <si>
    <t>EMI_per_sqm.kgCO2.NL.Res.HH.Thermal.SH.DistrHeat.SH.Elec</t>
  </si>
  <si>
    <t>EMI_per_sqm.kgCO2.NL.Res.HH.Thermal.SH.DistrHeat.SC</t>
  </si>
  <si>
    <t>EMI_per_sqm.kgCO2.NL.Res.HH.Thermal.SH.DistrHeat.SC.AC.Elec</t>
  </si>
  <si>
    <t>EMI_per_sqm.kgCO2.NL.Res.HH.Thermal.SH.DistrHeat.WH</t>
  </si>
  <si>
    <t>EMI_per_sqm.kgCO2.NL.Res.HH.Thermal.SH.DistrHeat.WH.DistrHeat.NoSolar.Steam_Distr</t>
  </si>
  <si>
    <t>EMI_per_sqm.kgCO2.NL.Res.HH.Thermal.SH.DistrHeat.WH.DistrHeat.Solar</t>
  </si>
  <si>
    <t>EMI_per_sqm.kgCO2.NL.Res.HH.Thermal.SH.DistrHeat.WH.DistrHeat.Solar.Steam_Distr</t>
  </si>
  <si>
    <t>EMI_per_sqm.kgCO2.NL.Res.HH.Thermal.SH.DistrHeat.WH.DistrHeat.Solar.Solar</t>
  </si>
  <si>
    <t>EMI_per_sqm.kgCO2.NL.Res.HH.Thermal.SH.DistrHeat.WH.Elc.NoSolar.Elec</t>
  </si>
  <si>
    <t>EMI_per_sqm.kgCO2.NL.Res.HH.Thermal.SH.DistrHeat.WH.Elc.Solar</t>
  </si>
  <si>
    <t>EMI_per_sqm.kgCO2.NL.Res.HH.Thermal.SH.DistrHeat.WH.Elc.Solar.Elec</t>
  </si>
  <si>
    <t>EMI_per_sqm.kgCO2.NL.Res.HH.Thermal.SH.DistrHeat.WH.Elc.Solar.Solar</t>
  </si>
  <si>
    <t>EMI_per_sqm.kgCO2.NL.Res.HH.Thermal.SH.DistrHeat.CO</t>
  </si>
  <si>
    <t>EMI_per_sqm.kgCO2.NL.Res.HH.Thermal.SH.DistrHeat.CO.LPG.LPG</t>
  </si>
  <si>
    <t>EMI_per_sqm.kgCO2.NL.Res.HH.Thermal.SH.DistrHeat.CO.Elc.Elec</t>
  </si>
  <si>
    <t>EMI_per_sqm.kgCO2.NL.Res.HH.Thermal.SH.AdvElc</t>
  </si>
  <si>
    <t>EMI_per_sqm.kgCO2.NL.Res.HH.Thermal.SH.AdvElc.SH</t>
  </si>
  <si>
    <t>EMI_per_sqm.kgCO2.NL.Res.HH.Thermal.SH.AdvElc.SH.Elec</t>
  </si>
  <si>
    <t>EMI_per_sqm.kgCO2.NL.Res.HH.Thermal.SH.AdvElc.SC</t>
  </si>
  <si>
    <t>EMI_per_sqm.kgCO2.NL.Res.HH.Thermal.SH.AdvElc.SC.AC.Elec</t>
  </si>
  <si>
    <t>EMI_per_sqm.kgCO2.NL.Res.HH.Thermal.SH.AdvElc.WH</t>
  </si>
  <si>
    <t>EMI_per_sqm.kgCO2.NL.Res.HH.Thermal.SH.AdvElc.WH.LPG.NoSolar.LPG</t>
  </si>
  <si>
    <t>EMI_per_sqm.kgCO2.NL.Res.HH.Thermal.SH.AdvElc.WH.LPG.Solar</t>
  </si>
  <si>
    <t>EMI_per_sqm.kgCO2.NL.Res.HH.Thermal.SH.AdvElc.WH.LPG.Solar.LPG</t>
  </si>
  <si>
    <t>EMI_per_sqm.kgCO2.NL.Res.HH.Thermal.SH.AdvElc.WH.LPG.Solar.Solar</t>
  </si>
  <si>
    <t>EMI_per_sqm.kgCO2.NL.Res.HH.Thermal.SH.AdvElc.WH.Elc.NoSolar.Elec</t>
  </si>
  <si>
    <t>EMI_per_sqm.kgCO2.NL.Res.HH.Thermal.SH.AdvElc.WH.Elc.Solar</t>
  </si>
  <si>
    <t>EMI_per_sqm.kgCO2.NL.Res.HH.Thermal.SH.AdvElc.WH.Elc.Solar.Elec</t>
  </si>
  <si>
    <t>EMI_per_sqm.kgCO2.NL.Res.HH.Thermal.SH.AdvElc.WH.Elc.Solar.Solar</t>
  </si>
  <si>
    <t>EMI_per_sqm.kgCO2.NL.Res.HH.Thermal.SH.AdvElc.CO</t>
  </si>
  <si>
    <t>EMI_per_sqm.kgCO2.NL.Res.HH.Thermal.SH.AdvElc.CO.LPG.LPG</t>
  </si>
  <si>
    <t>EMI_per_sqm.kgCO2.NL.Res.HH.Thermal.SH.AdvElc.CO.Elc.Elec</t>
  </si>
  <si>
    <t>EMI_per_sqm.kgCO2.NL.Res.HH.Thermal.SH.ConvElc</t>
  </si>
  <si>
    <t>EMI_per_sqm.kgCO2.NL.Res.HH.Thermal.SH.ConvElc.SH</t>
  </si>
  <si>
    <t>EMI_per_sqm.kgCO2.NL.Res.HH.Thermal.SH.ConvElc.SH.Elec</t>
  </si>
  <si>
    <t>EMI_per_sqm.kgCO2.NL.Res.HH.Thermal.SH.ConvElc.SC</t>
  </si>
  <si>
    <t>EMI_per_sqm.kgCO2.NL.Res.HH.Thermal.SH.ConvElc.SC.AC.Elec</t>
  </si>
  <si>
    <t>EMI_per_sqm.kgCO2.NL.Res.HH.Thermal.SH.ConvElc.WH</t>
  </si>
  <si>
    <t>EMI_per_sqm.kgCO2.NL.Res.HH.Thermal.SH.ConvElc.WH.LPG.NoSolar.LPG</t>
  </si>
  <si>
    <t>EMI_per_sqm.kgCO2.NL.Res.HH.Thermal.SH.ConvElc.WH.LPG.Solar</t>
  </si>
  <si>
    <t>EMI_per_sqm.kgCO2.NL.Res.HH.Thermal.SH.ConvElc.WH.LPG.Solar.LPG</t>
  </si>
  <si>
    <t>EMI_per_sqm.kgCO2.NL.Res.HH.Thermal.SH.ConvElc.WH.LPG.Solar.Solar</t>
  </si>
  <si>
    <t>EMI_per_sqm.kgCO2.NL.Res.HH.Thermal.SH.ConvElc.WH.Elc.NoSolar.Elec</t>
  </si>
  <si>
    <t>EMI_per_sqm.kgCO2.NL.Res.HH.Thermal.SH.ConvElc.WH.Elc.Solar</t>
  </si>
  <si>
    <t>EMI_per_sqm.kgCO2.NL.Res.HH.Thermal.SH.ConvElc.WH.Elc.Solar.Elec</t>
  </si>
  <si>
    <t>EMI_per_sqm.kgCO2.NL.Res.HH.Thermal.SH.ConvElc.WH.Elc.Solar.Solar</t>
  </si>
  <si>
    <t>EMI_per_sqm.kgCO2.NL.Res.HH.Thermal.SH.ConvElc.CO</t>
  </si>
  <si>
    <t>EMI_per_sqm.kgCO2.NL.Res.HH.Thermal.SH.ConvElc.CO.LPG.LPG</t>
  </si>
  <si>
    <t>EMI_per_sqm.kgCO2.NL.Res.HH.Thermal.SH.ConvElc.CO.Elc.Elec</t>
  </si>
  <si>
    <t>NL - Final energy consumption in new and renovated households (detailed structure)</t>
  </si>
  <si>
    <t>FEC.ktoe.NL.Res.HHnew.Thermal.SH.Solids</t>
  </si>
  <si>
    <t>FEC.ktoe.NL.Res.HHnew.Thermal.SH.Solids.SH</t>
  </si>
  <si>
    <t>FEC.ktoe.NL.Res.HHnew.Thermal.SH.Solids.SH.Solids</t>
  </si>
  <si>
    <t>FEC.ktoe.NL.Res.HHnew.Thermal.SH.Solids.SH.Elec</t>
  </si>
  <si>
    <t>FEC.ktoe.NL.Res.HHnew.Thermal.SH.Solids.SC</t>
  </si>
  <si>
    <t>FEC.ktoe.NL.Res.HHnew.Thermal.SH.Solids.SC.AC.Elec</t>
  </si>
  <si>
    <t>FEC.ktoe.NL.Res.HHnew.Thermal.SH.Solids.WH</t>
  </si>
  <si>
    <t>FEC.ktoe.NL.Res.HHnew.Thermal.SH.Solids.WH.Solids.NoSolar.Solids</t>
  </si>
  <si>
    <t>FEC.ktoe.NL.Res.HHnew.Thermal.SH.Solids.WH.LPG.NoSolar.LPG</t>
  </si>
  <si>
    <t>FEC.ktoe.NL.Res.HHnew.Thermal.SH.Solids.WH.LPG.Solar</t>
  </si>
  <si>
    <t>FEC.ktoe.NL.Res.HHnew.Thermal.SH.Solids.WH.LPG.Solar.LPG</t>
  </si>
  <si>
    <t>FEC.ktoe.NL.Res.HHnew.Thermal.SH.Solids.WH.LPG.Solar.Solar</t>
  </si>
  <si>
    <t>FEC.ktoe.NL.Res.HHnew.Thermal.SH.Solids.WH.Elc.NoSolar.Elec</t>
  </si>
  <si>
    <t>FEC.ktoe.NL.Res.HHnew.Thermal.SH.Solids.WH.Elc.Solar</t>
  </si>
  <si>
    <t>FEC.ktoe.NL.Res.HHnew.Thermal.SH.Solids.WH.Elc.Solar.Elec</t>
  </si>
  <si>
    <t>FEC.ktoe.NL.Res.HHnew.Thermal.SH.Solids.WH.Elc.Solar.Solar</t>
  </si>
  <si>
    <t>FEC.ktoe.NL.Res.HHnew.Thermal.SH.Solids.CO</t>
  </si>
  <si>
    <t>FEC.ktoe.NL.Res.HHnew.Thermal.SH.Solids.CO.Solids.Solids</t>
  </si>
  <si>
    <t>FEC.ktoe.NL.Res.HHnew.Thermal.SH.Solids.CO.LPG.LPG</t>
  </si>
  <si>
    <t>FEC.ktoe.NL.Res.HHnew.Thermal.SH.Solids.CO.Elc.Elec</t>
  </si>
  <si>
    <t>FEC.ktoe.NL.Res.HHnew.Thermal.SH.LPG</t>
  </si>
  <si>
    <t>FEC.ktoe.NL.Res.HHnew.Thermal.SH.LPG.SH</t>
  </si>
  <si>
    <t>FEC.ktoe.NL.Res.HHnew.Thermal.SH.LPG.SH.LPG</t>
  </si>
  <si>
    <t>FEC.ktoe.NL.Res.HHnew.Thermal.SH.LPG.SH.Elec</t>
  </si>
  <si>
    <t>FEC.ktoe.NL.Res.HHnew.Thermal.SH.LPG.SC</t>
  </si>
  <si>
    <t>FEC.ktoe.NL.Res.HHnew.Thermal.SH.LPG.SC.AC.Elec</t>
  </si>
  <si>
    <t>FEC.ktoe.NL.Res.HHnew.Thermal.SH.LPG.WH</t>
  </si>
  <si>
    <t>FEC.ktoe.NL.Res.HHnew.Thermal.SH.LPG.WH.LPG.NoSolar.LPG</t>
  </si>
  <si>
    <t>FEC.ktoe.NL.Res.HHnew.Thermal.SH.LPG.WH.LPG.Solar</t>
  </si>
  <si>
    <t>FEC.ktoe.NL.Res.HHnew.Thermal.SH.LPG.WH.LPG.Solar.LPG</t>
  </si>
  <si>
    <t>FEC.ktoe.NL.Res.HHnew.Thermal.SH.LPG.WH.LPG.Solar.Solar</t>
  </si>
  <si>
    <t>FEC.ktoe.NL.Res.HHnew.Thermal.SH.LPG.WH.Elc.NoSolar.Elec</t>
  </si>
  <si>
    <t>FEC.ktoe.NL.Res.HHnew.Thermal.SH.LPG.WH.Elc.Solar</t>
  </si>
  <si>
    <t>FEC.ktoe.NL.Res.HHnew.Thermal.SH.LPG.WH.Elc.Solar.Elec</t>
  </si>
  <si>
    <t>FEC.ktoe.NL.Res.HHnew.Thermal.SH.LPG.WH.Elc.Solar.Solar</t>
  </si>
  <si>
    <t>FEC.ktoe.NL.Res.HHnew.Thermal.SH.LPG.CO</t>
  </si>
  <si>
    <t>FEC.ktoe.NL.Res.HHnew.Thermal.SH.LPG.CO.LPG.LPG</t>
  </si>
  <si>
    <t>FEC.ktoe.NL.Res.HHnew.Thermal.SH.LPG.CO.Elc.Elec</t>
  </si>
  <si>
    <t>FEC.ktoe.NL.Res.HHnew.Thermal.SH.Oil</t>
  </si>
  <si>
    <t>FEC.ktoe.NL.Res.HHnew.Thermal.SH.Oil.SH</t>
  </si>
  <si>
    <t>FEC.ktoe.NL.Res.HHnew.Thermal.SH.Oil.SH.Oil</t>
  </si>
  <si>
    <t>FEC.ktoe.NL.Res.HHnew.Thermal.SH.Oil.SH.Elec</t>
  </si>
  <si>
    <t>FEC.ktoe.NL.Res.HHnew.Thermal.SH.Oil.SC</t>
  </si>
  <si>
    <t>FEC.ktoe.NL.Res.HHnew.Thermal.SH.Oil.SC.AC.Elec</t>
  </si>
  <si>
    <t>FEC.ktoe.NL.Res.HHnew.Thermal.SH.Oil.WH</t>
  </si>
  <si>
    <t>FEC.ktoe.NL.Res.HHnew.Thermal.SH.Oil.WH.Oil.NoSolar.Oil</t>
  </si>
  <si>
    <t>FEC.ktoe.NL.Res.HHnew.Thermal.SH.Oil.WH.Oil.Solar</t>
  </si>
  <si>
    <t>FEC.ktoe.NL.Res.HHnew.Thermal.SH.Oil.WH.Oil.Solar.Oil</t>
  </si>
  <si>
    <t>FEC.ktoe.NL.Res.HHnew.Thermal.SH.Oil.WH.Oil.Solar.Solar</t>
  </si>
  <si>
    <t>FEC.ktoe.NL.Res.HHnew.Thermal.SH.Oil.WH.Elc.NoSolar.Elec</t>
  </si>
  <si>
    <t>FEC.ktoe.NL.Res.HHnew.Thermal.SH.Oil.WH.Elc.Solar</t>
  </si>
  <si>
    <t>FEC.ktoe.NL.Res.HHnew.Thermal.SH.Oil.WH.Elc.Solar.Elec</t>
  </si>
  <si>
    <t>FEC.ktoe.NL.Res.HHnew.Thermal.SH.Oil.WH.Elc.Solar.Solar</t>
  </si>
  <si>
    <t>FEC.ktoe.NL.Res.HHnew.Thermal.SH.Oil.CO</t>
  </si>
  <si>
    <t>FEC.ktoe.NL.Res.HHnew.Thermal.SH.Oil.CO.LPG.LPG</t>
  </si>
  <si>
    <t>FEC.ktoe.NL.Res.HHnew.Thermal.SH.Oil.CO.Elc.Elec</t>
  </si>
  <si>
    <t>FEC.ktoe.NL.Res.HHnew.Thermal.SH.Gas</t>
  </si>
  <si>
    <t>FEC.ktoe.NL.Res.HHnew.Thermal.SH.Gas.SH</t>
  </si>
  <si>
    <t>FEC.ktoe.NL.Res.HHnew.Thermal.SH.Gas.SH.Gas</t>
  </si>
  <si>
    <t>FEC.ktoe.NL.Res.HHnew.Thermal.SH.Gas.SH.Elec</t>
  </si>
  <si>
    <t>FEC.ktoe.NL.Res.HHnew.Thermal.SH.Gas.SC</t>
  </si>
  <si>
    <t>FEC.ktoe.NL.Res.HHnew.Thermal.SH.Gas.SC.AC.Elec</t>
  </si>
  <si>
    <t>FEC.ktoe.NL.Res.HHnew.Thermal.SH.Gas.WH</t>
  </si>
  <si>
    <t>FEC.ktoe.NL.Res.HHnew.Thermal.SH.Gas.WH.Gas.NoSolar.Gas</t>
  </si>
  <si>
    <t>FEC.ktoe.NL.Res.HHnew.Thermal.SH.Gas.WH.Gas.Solar</t>
  </si>
  <si>
    <t>FEC.ktoe.NL.Res.HHnew.Thermal.SH.Gas.WH.Gas.Solar.Gas</t>
  </si>
  <si>
    <t>FEC.ktoe.NL.Res.HHnew.Thermal.SH.Gas.WH.Gas.Solar.Solar</t>
  </si>
  <si>
    <t>FEC.ktoe.NL.Res.HHnew.Thermal.SH.Gas.WH.Elc.NoSolar.Elec</t>
  </si>
  <si>
    <t>FEC.ktoe.NL.Res.HHnew.Thermal.SH.Gas.WH.Elc.Solar</t>
  </si>
  <si>
    <t>FEC.ktoe.NL.Res.HHnew.Thermal.SH.Gas.WH.Elc.Solar.Elec</t>
  </si>
  <si>
    <t>FEC.ktoe.NL.Res.HHnew.Thermal.SH.Gas.WH.Elc.Solar.Solar</t>
  </si>
  <si>
    <t>FEC.ktoe.NL.Res.HHnew.Thermal.SH.Gas.CO</t>
  </si>
  <si>
    <t>FEC.ktoe.NL.Res.HHnew.Thermal.SH.Gas.CO.Gas.Gas</t>
  </si>
  <si>
    <t>FEC.ktoe.NL.Res.HHnew.Thermal.SH.Gas.CO.Elc.Elec</t>
  </si>
  <si>
    <t>FEC.ktoe.NL.Res.HHnew.Thermal.SH.Biomass</t>
  </si>
  <si>
    <t>FEC.ktoe.NL.Res.HHnew.Thermal.SH.Biomass.SH</t>
  </si>
  <si>
    <t>FEC.ktoe.NL.Res.HHnew.Thermal.SH.Biomass.SH.Biomass</t>
  </si>
  <si>
    <t>FEC.ktoe.NL.Res.HHnew.Thermal.SH.Biomass.SH.Elec</t>
  </si>
  <si>
    <t>FEC.ktoe.NL.Res.HHnew.Thermal.SH.Biomass.SC</t>
  </si>
  <si>
    <t>FEC.ktoe.NL.Res.HHnew.Thermal.SH.Biomass.SC.AC.Elec</t>
  </si>
  <si>
    <t>FEC.ktoe.NL.Res.HHnew.Thermal.SH.Biomass.WH</t>
  </si>
  <si>
    <t>FEC.ktoe.NL.Res.HHnew.Thermal.SH.Biomass.WH.Biomass.NoSolar.Biomass</t>
  </si>
  <si>
    <t>FEC.ktoe.NL.Res.HHnew.Thermal.SH.Biomass.WH.Biomass.Solar</t>
  </si>
  <si>
    <t>FEC.ktoe.NL.Res.HHnew.Thermal.SH.Biomass.WH.Biomass.Solar.Biomass</t>
  </si>
  <si>
    <t>FEC.ktoe.NL.Res.HHnew.Thermal.SH.Biomass.WH.Biomass.Solar.Solar</t>
  </si>
  <si>
    <t>FEC.ktoe.NL.Res.HHnew.Thermal.SH.Biomass.WH.LPG.NoSolar.LPG</t>
  </si>
  <si>
    <t>FEC.ktoe.NL.Res.HHnew.Thermal.SH.Biomass.WH.LPG.Solar</t>
  </si>
  <si>
    <t>FEC.ktoe.NL.Res.HHnew.Thermal.SH.Biomass.WH.LPG.Solar.LPG</t>
  </si>
  <si>
    <t>FEC.ktoe.NL.Res.HHnew.Thermal.SH.Biomass.WH.LPG.Solar.Solar</t>
  </si>
  <si>
    <t>FEC.ktoe.NL.Res.HHnew.Thermal.SH.Biomass.WH.Elc.NoSolar.Elec</t>
  </si>
  <si>
    <t>FEC.ktoe.NL.Res.HHnew.Thermal.SH.Biomass.WH.Elc.Solar</t>
  </si>
  <si>
    <t>FEC.ktoe.NL.Res.HHnew.Thermal.SH.Biomass.WH.Elc.Solar.Elec</t>
  </si>
  <si>
    <t>FEC.ktoe.NL.Res.HHnew.Thermal.SH.Biomass.WH.Elc.Solar.Solar</t>
  </si>
  <si>
    <t>FEC.ktoe.NL.Res.HHnew.Thermal.SH.Biomass.CO</t>
  </si>
  <si>
    <t>FEC.ktoe.NL.Res.HHnew.Thermal.SH.Biomass.CO.Biomass.Biomass</t>
  </si>
  <si>
    <t>FEC.ktoe.NL.Res.HHnew.Thermal.SH.Biomass.CO.LPG.LPG</t>
  </si>
  <si>
    <t>FEC.ktoe.NL.Res.HHnew.Thermal.SH.Biomass.CO.Elc.Elec</t>
  </si>
  <si>
    <t>FEC.ktoe.NL.Res.HHnew.Thermal.SH.Geo</t>
  </si>
  <si>
    <t>FEC.ktoe.NL.Res.HHnew.Thermal.SH.Geo.SH</t>
  </si>
  <si>
    <t>FEC.ktoe.NL.Res.HHnew.Thermal.SH.Geo.SH.Geo</t>
  </si>
  <si>
    <t>FEC.ktoe.NL.Res.HHnew.Thermal.SH.Geo.SH.Elec</t>
  </si>
  <si>
    <t>FEC.ktoe.NL.Res.HHnew.Thermal.SH.Geo.SC</t>
  </si>
  <si>
    <t>FEC.ktoe.NL.Res.HHnew.Thermal.SH.Geo.SC.AC.Elec</t>
  </si>
  <si>
    <t>FEC.ktoe.NL.Res.HHnew.Thermal.SH.Geo.WH</t>
  </si>
  <si>
    <t>FEC.ktoe.NL.Res.HHnew.Thermal.SH.Geo.WH.Geo.NoSolar.Geo</t>
  </si>
  <si>
    <t>FEC.ktoe.NL.Res.HHnew.Thermal.SH.Geo.WH.Geo.Solar</t>
  </si>
  <si>
    <t>FEC.ktoe.NL.Res.HHnew.Thermal.SH.Geo.WH.Geo.Solar.Geo</t>
  </si>
  <si>
    <t>FEC.ktoe.NL.Res.HHnew.Thermal.SH.Geo.WH.Geo.Solar.Solar</t>
  </si>
  <si>
    <t>FEC.ktoe.NL.Res.HHnew.Thermal.SH.Geo.WH.Elc.NoSolar.Elec</t>
  </si>
  <si>
    <t>FEC.ktoe.NL.Res.HHnew.Thermal.SH.Geo.WH.Elc.Solar</t>
  </si>
  <si>
    <t>FEC.ktoe.NL.Res.HHnew.Thermal.SH.Geo.WH.Elc.Solar.Elec</t>
  </si>
  <si>
    <t>FEC.ktoe.NL.Res.HHnew.Thermal.SH.Geo.WH.Elc.Solar.Solar</t>
  </si>
  <si>
    <t>FEC.ktoe.NL.Res.HHnew.Thermal.SH.Geo.CO</t>
  </si>
  <si>
    <t>FEC.ktoe.NL.Res.HHnew.Thermal.SH.Geo.CO.LPG.LPG</t>
  </si>
  <si>
    <t>FEC.ktoe.NL.Res.HHnew.Thermal.SH.Geo.CO.Elc.Elec</t>
  </si>
  <si>
    <t>FEC.ktoe.NL.Res.HHnew.Thermal.SH.DistrHeat</t>
  </si>
  <si>
    <t>FEC.ktoe.NL.Res.HHnew.Thermal.SH.DistrHeat.SH</t>
  </si>
  <si>
    <t>FEC.ktoe.NL.Res.HHnew.Thermal.SH.DistrHeat.SH.Steam_Distr</t>
  </si>
  <si>
    <t>FEC.ktoe.NL.Res.HHnew.Thermal.SH.DistrHeat.SH.Elec</t>
  </si>
  <si>
    <t>FEC.ktoe.NL.Res.HHnew.Thermal.SH.DistrHeat.SC</t>
  </si>
  <si>
    <t>FEC.ktoe.NL.Res.HHnew.Thermal.SH.DistrHeat.SC.AC.Elec</t>
  </si>
  <si>
    <t>FEC.ktoe.NL.Res.HHnew.Thermal.SH.DistrHeat.WH</t>
  </si>
  <si>
    <t>FEC.ktoe.NL.Res.HHnew.Thermal.SH.DistrHeat.WH.DistrHeat.NoSolar.Steam_Distr</t>
  </si>
  <si>
    <t>FEC.ktoe.NL.Res.HHnew.Thermal.SH.DistrHeat.WH.DistrHeat.Solar</t>
  </si>
  <si>
    <t>FEC.ktoe.NL.Res.HHnew.Thermal.SH.DistrHeat.WH.DistrHeat.Solar.Steam_Distr</t>
  </si>
  <si>
    <t>FEC.ktoe.NL.Res.HHnew.Thermal.SH.DistrHeat.WH.DistrHeat.Solar.Solar</t>
  </si>
  <si>
    <t>FEC.ktoe.NL.Res.HHnew.Thermal.SH.DistrHeat.WH.Elc.NoSolar.Elec</t>
  </si>
  <si>
    <t>FEC.ktoe.NL.Res.HHnew.Thermal.SH.DistrHeat.WH.Elc.Solar</t>
  </si>
  <si>
    <t>FEC.ktoe.NL.Res.HHnew.Thermal.SH.DistrHeat.WH.Elc.Solar.Elec</t>
  </si>
  <si>
    <t>FEC.ktoe.NL.Res.HHnew.Thermal.SH.DistrHeat.WH.Elc.Solar.Solar</t>
  </si>
  <si>
    <t>FEC.ktoe.NL.Res.HHnew.Thermal.SH.DistrHeat.CO</t>
  </si>
  <si>
    <t>FEC.ktoe.NL.Res.HHnew.Thermal.SH.DistrHeat.CO.LPG.LPG</t>
  </si>
  <si>
    <t>FEC.ktoe.NL.Res.HHnew.Thermal.SH.DistrHeat.CO.Elc.Elec</t>
  </si>
  <si>
    <t>FEC.ktoe.NL.Res.HHnew.Thermal.SH.AdvElc</t>
  </si>
  <si>
    <t>FEC.ktoe.NL.Res.HHnew.Thermal.SH.AdvElc.SH</t>
  </si>
  <si>
    <t>FEC.ktoe.NL.Res.HHnew.Thermal.SH.AdvElc.SH.Elec</t>
  </si>
  <si>
    <t>FEC.ktoe.NL.Res.HHnew.Thermal.SH.AdvElc.SC</t>
  </si>
  <si>
    <t>FEC.ktoe.NL.Res.HHnew.Thermal.SH.AdvElc.SC.AC.Elec</t>
  </si>
  <si>
    <t>FEC.ktoe.NL.Res.HHnew.Thermal.SH.AdvElc.WH</t>
  </si>
  <si>
    <t>FEC.ktoe.NL.Res.HHnew.Thermal.SH.AdvElc.WH.LPG.NoSolar.LPG</t>
  </si>
  <si>
    <t>FEC.ktoe.NL.Res.HHnew.Thermal.SH.AdvElc.WH.LPG.Solar</t>
  </si>
  <si>
    <t>FEC.ktoe.NL.Res.HHnew.Thermal.SH.AdvElc.WH.LPG.Solar.LPG</t>
  </si>
  <si>
    <t>FEC.ktoe.NL.Res.HHnew.Thermal.SH.AdvElc.WH.LPG.Solar.Solar</t>
  </si>
  <si>
    <t>FEC.ktoe.NL.Res.HHnew.Thermal.SH.AdvElc.WH.Elc.NoSolar.Elec</t>
  </si>
  <si>
    <t>FEC.ktoe.NL.Res.HHnew.Thermal.SH.AdvElc.WH.Elc.Solar</t>
  </si>
  <si>
    <t>FEC.ktoe.NL.Res.HHnew.Thermal.SH.AdvElc.WH.Elc.Solar.Elec</t>
  </si>
  <si>
    <t>FEC.ktoe.NL.Res.HHnew.Thermal.SH.AdvElc.WH.Elc.Solar.Solar</t>
  </si>
  <si>
    <t>FEC.ktoe.NL.Res.HHnew.Thermal.SH.AdvElc.CO</t>
  </si>
  <si>
    <t>FEC.ktoe.NL.Res.HHnew.Thermal.SH.AdvElc.CO.LPG.LPG</t>
  </si>
  <si>
    <t>FEC.ktoe.NL.Res.HHnew.Thermal.SH.AdvElc.CO.Elc.Elec</t>
  </si>
  <si>
    <t>FEC.ktoe.NL.Res.HHnew.Thermal.SH.ConvElc</t>
  </si>
  <si>
    <t>FEC.ktoe.NL.Res.HHnew.Thermal.SH.ConvElc.SH</t>
  </si>
  <si>
    <t>FEC.ktoe.NL.Res.HHnew.Thermal.SH.ConvElc.SH.Elec</t>
  </si>
  <si>
    <t>FEC.ktoe.NL.Res.HHnew.Thermal.SH.ConvElc.SC</t>
  </si>
  <si>
    <t>FEC.ktoe.NL.Res.HHnew.Thermal.SH.ConvElc.SC.AC.Elec</t>
  </si>
  <si>
    <t>FEC.ktoe.NL.Res.HHnew.Thermal.SH.ConvElc.WH</t>
  </si>
  <si>
    <t>FEC.ktoe.NL.Res.HHnew.Thermal.SH.ConvElc.WH.LPG.NoSolar.LPG</t>
  </si>
  <si>
    <t>FEC.ktoe.NL.Res.HHnew.Thermal.SH.ConvElc.WH.LPG.Solar</t>
  </si>
  <si>
    <t>FEC.ktoe.NL.Res.HHnew.Thermal.SH.ConvElc.WH.LPG.Solar.LPG</t>
  </si>
  <si>
    <t>FEC.ktoe.NL.Res.HHnew.Thermal.SH.ConvElc.WH.LPG.Solar.Solar</t>
  </si>
  <si>
    <t>FEC.ktoe.NL.Res.HHnew.Thermal.SH.ConvElc.WH.Elc.NoSolar.Elec</t>
  </si>
  <si>
    <t>FEC.ktoe.NL.Res.HHnew.Thermal.SH.ConvElc.WH.Elc.Solar</t>
  </si>
  <si>
    <t>FEC.ktoe.NL.Res.HHnew.Thermal.SH.ConvElc.WH.Elc.Solar.Elec</t>
  </si>
  <si>
    <t>FEC.ktoe.NL.Res.HHnew.Thermal.SH.ConvElc.WH.Elc.Solar.Solar</t>
  </si>
  <si>
    <t>FEC.ktoe.NL.Res.HHnew.Thermal.SH.ConvElc.CO</t>
  </si>
  <si>
    <t>FEC.ktoe.NL.Res.HHnew.Thermal.SH.ConvElc.CO.LPG.LPG</t>
  </si>
  <si>
    <t>FEC.ktoe.NL.Res.HHnew.Thermal.SH.ConvElc.CO.Elc.Elec</t>
  </si>
  <si>
    <t>NL - Thermal energy service in new and renovated households (detailed structure)</t>
  </si>
  <si>
    <t>TES.ktoe.NL.Res.HHnew.Thermal.SH.Solids</t>
  </si>
  <si>
    <t>TES.ktoe.NL.Res.HHnew.Thermal.SH.Solids.SH</t>
  </si>
  <si>
    <t>TES.ktoe.NL.Res.HHnew.Thermal.SH.Solids.SH.Solids</t>
  </si>
  <si>
    <t>TES.ktoe.NL.Res.HHnew.Thermal.SH.Solids.SH.Elec</t>
  </si>
  <si>
    <t>TES.ktoe.NL.Res.HHnew.Thermal.SH.Solids.SC</t>
  </si>
  <si>
    <t>TES.ktoe.NL.Res.HHnew.Thermal.SH.Solids.SC.AC.Elec</t>
  </si>
  <si>
    <t>TES.ktoe.NL.Res.HHnew.Thermal.SH.Solids.WH</t>
  </si>
  <si>
    <t>TES.ktoe.NL.Res.HHnew.Thermal.SH.Solids.WH.Solids.NoSolar.Solids</t>
  </si>
  <si>
    <t>TES.ktoe.NL.Res.HHnew.Thermal.SH.Solids.WH.LPG.NoSolar.LPG</t>
  </si>
  <si>
    <t>TES.ktoe.NL.Res.HHnew.Thermal.SH.Solids.WH.LPG.Solar</t>
  </si>
  <si>
    <t>TES.ktoe.NL.Res.HHnew.Thermal.SH.Solids.WH.LPG.Solar.LPG</t>
  </si>
  <si>
    <t>TES.ktoe.NL.Res.HHnew.Thermal.SH.Solids.WH.LPG.Solar.Solar</t>
  </si>
  <si>
    <t>TES.ktoe.NL.Res.HHnew.Thermal.SH.Solids.WH.Elc.NoSolar.Elec</t>
  </si>
  <si>
    <t>TES.ktoe.NL.Res.HHnew.Thermal.SH.Solids.WH.Elc.Solar</t>
  </si>
  <si>
    <t>TES.ktoe.NL.Res.HHnew.Thermal.SH.Solids.WH.Elc.Solar.Elec</t>
  </si>
  <si>
    <t>TES.ktoe.NL.Res.HHnew.Thermal.SH.Solids.WH.Elc.Solar.Solar</t>
  </si>
  <si>
    <t>TES.ktoe.NL.Res.HHnew.Thermal.SH.Solids.CO</t>
  </si>
  <si>
    <t>TES.ktoe.NL.Res.HHnew.Thermal.SH.Solids.CO.Solids.Solids</t>
  </si>
  <si>
    <t>TES.ktoe.NL.Res.HHnew.Thermal.SH.Solids.CO.LPG.LPG</t>
  </si>
  <si>
    <t>TES.ktoe.NL.Res.HHnew.Thermal.SH.Solids.CO.Elc.Elec</t>
  </si>
  <si>
    <t>TES.ktoe.NL.Res.HHnew.Thermal.SH.LPG</t>
  </si>
  <si>
    <t>TES.ktoe.NL.Res.HHnew.Thermal.SH.LPG.SH</t>
  </si>
  <si>
    <t>TES.ktoe.NL.Res.HHnew.Thermal.SH.LPG.SH.LPG</t>
  </si>
  <si>
    <t>TES.ktoe.NL.Res.HHnew.Thermal.SH.LPG.SH.Elec</t>
  </si>
  <si>
    <t>TES.ktoe.NL.Res.HHnew.Thermal.SH.LPG.SC</t>
  </si>
  <si>
    <t>TES.ktoe.NL.Res.HHnew.Thermal.SH.LPG.SC.AC.Elec</t>
  </si>
  <si>
    <t>TES.ktoe.NL.Res.HHnew.Thermal.SH.LPG.WH</t>
  </si>
  <si>
    <t>TES.ktoe.NL.Res.HHnew.Thermal.SH.LPG.WH.LPG.NoSolar.LPG</t>
  </si>
  <si>
    <t>TES.ktoe.NL.Res.HHnew.Thermal.SH.LPG.WH.LPG.Solar</t>
  </si>
  <si>
    <t>TES.ktoe.NL.Res.HHnew.Thermal.SH.LPG.WH.LPG.Solar.LPG</t>
  </si>
  <si>
    <t>TES.ktoe.NL.Res.HHnew.Thermal.SH.LPG.WH.LPG.Solar.Solar</t>
  </si>
  <si>
    <t>TES.ktoe.NL.Res.HHnew.Thermal.SH.LPG.WH.Elc.NoSolar.Elec</t>
  </si>
  <si>
    <t>TES.ktoe.NL.Res.HHnew.Thermal.SH.LPG.WH.Elc.Solar</t>
  </si>
  <si>
    <t>TES.ktoe.NL.Res.HHnew.Thermal.SH.LPG.WH.Elc.Solar.Elec</t>
  </si>
  <si>
    <t>TES.ktoe.NL.Res.HHnew.Thermal.SH.LPG.WH.Elc.Solar.Solar</t>
  </si>
  <si>
    <t>TES.ktoe.NL.Res.HHnew.Thermal.SH.LPG.CO</t>
  </si>
  <si>
    <t>TES.ktoe.NL.Res.HHnew.Thermal.SH.LPG.CO.LPG.LPG</t>
  </si>
  <si>
    <t>TES.ktoe.NL.Res.HHnew.Thermal.SH.LPG.CO.Elc.Elec</t>
  </si>
  <si>
    <t>TES.ktoe.NL.Res.HHnew.Thermal.SH.Oil</t>
  </si>
  <si>
    <t>TES.ktoe.NL.Res.HHnew.Thermal.SH.Oil.SH</t>
  </si>
  <si>
    <t>TES.ktoe.NL.Res.HHnew.Thermal.SH.Oil.SH.Oil</t>
  </si>
  <si>
    <t>TES.ktoe.NL.Res.HHnew.Thermal.SH.Oil.SH.Elec</t>
  </si>
  <si>
    <t>TES.ktoe.NL.Res.HHnew.Thermal.SH.Oil.SC</t>
  </si>
  <si>
    <t>TES.ktoe.NL.Res.HHnew.Thermal.SH.Oil.SC.AC.Elec</t>
  </si>
  <si>
    <t>TES.ktoe.NL.Res.HHnew.Thermal.SH.Oil.WH</t>
  </si>
  <si>
    <t>TES.ktoe.NL.Res.HHnew.Thermal.SH.Oil.WH.Oil.NoSolar.Oil</t>
  </si>
  <si>
    <t>TES.ktoe.NL.Res.HHnew.Thermal.SH.Oil.WH.Oil.Solar</t>
  </si>
  <si>
    <t>TES.ktoe.NL.Res.HHnew.Thermal.SH.Oil.WH.Oil.Solar.Oil</t>
  </si>
  <si>
    <t>TES.ktoe.NL.Res.HHnew.Thermal.SH.Oil.WH.Oil.Solar.Solar</t>
  </si>
  <si>
    <t>TES.ktoe.NL.Res.HHnew.Thermal.SH.Oil.WH.Elc.NoSolar.Elec</t>
  </si>
  <si>
    <t>TES.ktoe.NL.Res.HHnew.Thermal.SH.Oil.WH.Elc.Solar</t>
  </si>
  <si>
    <t>TES.ktoe.NL.Res.HHnew.Thermal.SH.Oil.WH.Elc.Solar.Elec</t>
  </si>
  <si>
    <t>TES.ktoe.NL.Res.HHnew.Thermal.SH.Oil.WH.Elc.Solar.Solar</t>
  </si>
  <si>
    <t>TES.ktoe.NL.Res.HHnew.Thermal.SH.Oil.CO</t>
  </si>
  <si>
    <t>TES.ktoe.NL.Res.HHnew.Thermal.SH.Oil.CO.LPG.LPG</t>
  </si>
  <si>
    <t>TES.ktoe.NL.Res.HHnew.Thermal.SH.Oil.CO.Elc.Elec</t>
  </si>
  <si>
    <t>TES.ktoe.NL.Res.HHnew.Thermal.SH.Gas</t>
  </si>
  <si>
    <t>TES.ktoe.NL.Res.HHnew.Thermal.SH.Gas.SH</t>
  </si>
  <si>
    <t>TES.ktoe.NL.Res.HHnew.Thermal.SH.Gas.SH.Gas</t>
  </si>
  <si>
    <t>TES.ktoe.NL.Res.HHnew.Thermal.SH.Gas.SH.Elec</t>
  </si>
  <si>
    <t>TES.ktoe.NL.Res.HHnew.Thermal.SH.Gas.SC</t>
  </si>
  <si>
    <t>TES.ktoe.NL.Res.HHnew.Thermal.SH.Gas.SC.AC.Elec</t>
  </si>
  <si>
    <t>TES.ktoe.NL.Res.HHnew.Thermal.SH.Gas.WH</t>
  </si>
  <si>
    <t>TES.ktoe.NL.Res.HHnew.Thermal.SH.Gas.WH.Gas.NoSolar.Gas</t>
  </si>
  <si>
    <t>TES.ktoe.NL.Res.HHnew.Thermal.SH.Gas.WH.Gas.Solar</t>
  </si>
  <si>
    <t>TES.ktoe.NL.Res.HHnew.Thermal.SH.Gas.WH.Gas.Solar.Gas</t>
  </si>
  <si>
    <t>TES.ktoe.NL.Res.HHnew.Thermal.SH.Gas.WH.Gas.Solar.Solar</t>
  </si>
  <si>
    <t>TES.ktoe.NL.Res.HHnew.Thermal.SH.Gas.WH.Elc.NoSolar.Elec</t>
  </si>
  <si>
    <t>TES.ktoe.NL.Res.HHnew.Thermal.SH.Gas.WH.Elc.Solar</t>
  </si>
  <si>
    <t>TES.ktoe.NL.Res.HHnew.Thermal.SH.Gas.WH.Elc.Solar.Elec</t>
  </si>
  <si>
    <t>TES.ktoe.NL.Res.HHnew.Thermal.SH.Gas.WH.Elc.Solar.Solar</t>
  </si>
  <si>
    <t>TES.ktoe.NL.Res.HHnew.Thermal.SH.Gas.CO</t>
  </si>
  <si>
    <t>TES.ktoe.NL.Res.HHnew.Thermal.SH.Gas.CO.Gas.Gas</t>
  </si>
  <si>
    <t>TES.ktoe.NL.Res.HHnew.Thermal.SH.Gas.CO.Elc.Elec</t>
  </si>
  <si>
    <t>TES.ktoe.NL.Res.HHnew.Thermal.SH.Biomass</t>
  </si>
  <si>
    <t>TES.ktoe.NL.Res.HHnew.Thermal.SH.Biomass.SH</t>
  </si>
  <si>
    <t>TES.ktoe.NL.Res.HHnew.Thermal.SH.Biomass.SH.Biomass</t>
  </si>
  <si>
    <t>TES.ktoe.NL.Res.HHnew.Thermal.SH.Biomass.SH.Elec</t>
  </si>
  <si>
    <t>TES.ktoe.NL.Res.HHnew.Thermal.SH.Biomass.SC</t>
  </si>
  <si>
    <t>TES.ktoe.NL.Res.HHnew.Thermal.SH.Biomass.SC.AC.Elec</t>
  </si>
  <si>
    <t>TES.ktoe.NL.Res.HHnew.Thermal.SH.Biomass.WH</t>
  </si>
  <si>
    <t>TES.ktoe.NL.Res.HHnew.Thermal.SH.Biomass.WH.Biomass.NoSolar.Biomass</t>
  </si>
  <si>
    <t>TES.ktoe.NL.Res.HHnew.Thermal.SH.Biomass.WH.Biomass.Solar</t>
  </si>
  <si>
    <t>TES.ktoe.NL.Res.HHnew.Thermal.SH.Biomass.WH.Biomass.Solar.Biomass</t>
  </si>
  <si>
    <t>TES.ktoe.NL.Res.HHnew.Thermal.SH.Biomass.WH.Biomass.Solar.Solar</t>
  </si>
  <si>
    <t>TES.ktoe.NL.Res.HHnew.Thermal.SH.Biomass.WH.LPG.NoSolar.LPG</t>
  </si>
  <si>
    <t>TES.ktoe.NL.Res.HHnew.Thermal.SH.Biomass.WH.LPG.Solar</t>
  </si>
  <si>
    <t>TES.ktoe.NL.Res.HHnew.Thermal.SH.Biomass.WH.LPG.Solar.LPG</t>
  </si>
  <si>
    <t>TES.ktoe.NL.Res.HHnew.Thermal.SH.Biomass.WH.LPG.Solar.Solar</t>
  </si>
  <si>
    <t>TES.ktoe.NL.Res.HHnew.Thermal.SH.Biomass.WH.Elc.NoSolar.Elec</t>
  </si>
  <si>
    <t>TES.ktoe.NL.Res.HHnew.Thermal.SH.Biomass.WH.Elc.Solar</t>
  </si>
  <si>
    <t>TES.ktoe.NL.Res.HHnew.Thermal.SH.Biomass.WH.Elc.Solar.Elec</t>
  </si>
  <si>
    <t>TES.ktoe.NL.Res.HHnew.Thermal.SH.Biomass.WH.Elc.Solar.Solar</t>
  </si>
  <si>
    <t>TES.ktoe.NL.Res.HHnew.Thermal.SH.Biomass.CO</t>
  </si>
  <si>
    <t>TES.ktoe.NL.Res.HHnew.Thermal.SH.Biomass.CO.Biomass.Biomass</t>
  </si>
  <si>
    <t>TES.ktoe.NL.Res.HHnew.Thermal.SH.Biomass.CO.LPG.LPG</t>
  </si>
  <si>
    <t>TES.ktoe.NL.Res.HHnew.Thermal.SH.Biomass.CO.Elc.Elec</t>
  </si>
  <si>
    <t>TES.ktoe.NL.Res.HHnew.Thermal.SH.Geo</t>
  </si>
  <si>
    <t>TES.ktoe.NL.Res.HHnew.Thermal.SH.Geo.SH</t>
  </si>
  <si>
    <t>TES.ktoe.NL.Res.HHnew.Thermal.SH.Geo.SH.Geo</t>
  </si>
  <si>
    <t>TES.ktoe.NL.Res.HHnew.Thermal.SH.Geo.SH.Elec</t>
  </si>
  <si>
    <t>TES.ktoe.NL.Res.HHnew.Thermal.SH.Geo.SC</t>
  </si>
  <si>
    <t>TES.ktoe.NL.Res.HHnew.Thermal.SH.Geo.SC.AC.Elec</t>
  </si>
  <si>
    <t>TES.ktoe.NL.Res.HHnew.Thermal.SH.Geo.WH</t>
  </si>
  <si>
    <t>TES.ktoe.NL.Res.HHnew.Thermal.SH.Geo.WH.Geo.NoSolar.Geo</t>
  </si>
  <si>
    <t>TES.ktoe.NL.Res.HHnew.Thermal.SH.Geo.WH.Geo.Solar</t>
  </si>
  <si>
    <t>TES.ktoe.NL.Res.HHnew.Thermal.SH.Geo.WH.Geo.Solar.Geo</t>
  </si>
  <si>
    <t>TES.ktoe.NL.Res.HHnew.Thermal.SH.Geo.WH.Geo.Solar.Solar</t>
  </si>
  <si>
    <t>TES.ktoe.NL.Res.HHnew.Thermal.SH.Geo.WH.Elc.NoSolar.Elec</t>
  </si>
  <si>
    <t>TES.ktoe.NL.Res.HHnew.Thermal.SH.Geo.WH.Elc.Solar</t>
  </si>
  <si>
    <t>TES.ktoe.NL.Res.HHnew.Thermal.SH.Geo.WH.Elc.Solar.Elec</t>
  </si>
  <si>
    <t>TES.ktoe.NL.Res.HHnew.Thermal.SH.Geo.WH.Elc.Solar.Solar</t>
  </si>
  <si>
    <t>TES.ktoe.NL.Res.HHnew.Thermal.SH.Geo.CO</t>
  </si>
  <si>
    <t>TES.ktoe.NL.Res.HHnew.Thermal.SH.Geo.CO.LPG.LPG</t>
  </si>
  <si>
    <t>TES.ktoe.NL.Res.HHnew.Thermal.SH.Geo.CO.Elc.Elec</t>
  </si>
  <si>
    <t>TES.ktoe.NL.Res.HHnew.Thermal.SH.DistrHeat</t>
  </si>
  <si>
    <t>TES.ktoe.NL.Res.HHnew.Thermal.SH.DistrHeat.SH</t>
  </si>
  <si>
    <t>TES.ktoe.NL.Res.HHnew.Thermal.SH.DistrHeat.SH.Steam_Distr</t>
  </si>
  <si>
    <t>TES.ktoe.NL.Res.HHnew.Thermal.SH.DistrHeat.SH.Elec</t>
  </si>
  <si>
    <t>TES.ktoe.NL.Res.HHnew.Thermal.SH.DistrHeat.SC</t>
  </si>
  <si>
    <t>TES.ktoe.NL.Res.HHnew.Thermal.SH.DistrHeat.SC.AC.Elec</t>
  </si>
  <si>
    <t>TES.ktoe.NL.Res.HHnew.Thermal.SH.DistrHeat.WH</t>
  </si>
  <si>
    <t>TES.ktoe.NL.Res.HHnew.Thermal.SH.DistrHeat.WH.DistrHeat.NoSolar.Steam_Distr</t>
  </si>
  <si>
    <t>TES.ktoe.NL.Res.HHnew.Thermal.SH.DistrHeat.WH.DistrHeat.Solar</t>
  </si>
  <si>
    <t>TES.ktoe.NL.Res.HHnew.Thermal.SH.DistrHeat.WH.DistrHeat.Solar.Steam_Distr</t>
  </si>
  <si>
    <t>TES.ktoe.NL.Res.HHnew.Thermal.SH.DistrHeat.WH.DistrHeat.Solar.Solar</t>
  </si>
  <si>
    <t>TES.ktoe.NL.Res.HHnew.Thermal.SH.DistrHeat.WH.Elc.NoSolar.Elec</t>
  </si>
  <si>
    <t>TES.ktoe.NL.Res.HHnew.Thermal.SH.DistrHeat.WH.Elc.Solar</t>
  </si>
  <si>
    <t>TES.ktoe.NL.Res.HHnew.Thermal.SH.DistrHeat.WH.Elc.Solar.Elec</t>
  </si>
  <si>
    <t>TES.ktoe.NL.Res.HHnew.Thermal.SH.DistrHeat.WH.Elc.Solar.Solar</t>
  </si>
  <si>
    <t>TES.ktoe.NL.Res.HHnew.Thermal.SH.DistrHeat.CO</t>
  </si>
  <si>
    <t>TES.ktoe.NL.Res.HHnew.Thermal.SH.DistrHeat.CO.LPG.LPG</t>
  </si>
  <si>
    <t>TES.ktoe.NL.Res.HHnew.Thermal.SH.DistrHeat.CO.Elc.Elec</t>
  </si>
  <si>
    <t>TES.ktoe.NL.Res.HHnew.Thermal.SH.AdvElc</t>
  </si>
  <si>
    <t>TES.ktoe.NL.Res.HHnew.Thermal.SH.AdvElc.SH</t>
  </si>
  <si>
    <t>TES.ktoe.NL.Res.HHnew.Thermal.SH.AdvElc.SH.Elec</t>
  </si>
  <si>
    <t>TES.ktoe.NL.Res.HHnew.Thermal.SH.AdvElc.SC</t>
  </si>
  <si>
    <t>TES.ktoe.NL.Res.HHnew.Thermal.SH.AdvElc.SC.AC.Elec</t>
  </si>
  <si>
    <t>TES.ktoe.NL.Res.HHnew.Thermal.SH.AdvElc.WH</t>
  </si>
  <si>
    <t>TES.ktoe.NL.Res.HHnew.Thermal.SH.AdvElc.WH.LPG.NoSolar.LPG</t>
  </si>
  <si>
    <t>TES.ktoe.NL.Res.HHnew.Thermal.SH.AdvElc.WH.LPG.Solar</t>
  </si>
  <si>
    <t>TES.ktoe.NL.Res.HHnew.Thermal.SH.AdvElc.WH.LPG.Solar.LPG</t>
  </si>
  <si>
    <t>TES.ktoe.NL.Res.HHnew.Thermal.SH.AdvElc.WH.LPG.Solar.Solar</t>
  </si>
  <si>
    <t>TES.ktoe.NL.Res.HHnew.Thermal.SH.AdvElc.WH.Elc.NoSolar.Elec</t>
  </si>
  <si>
    <t>TES.ktoe.NL.Res.HHnew.Thermal.SH.AdvElc.WH.Elc.Solar</t>
  </si>
  <si>
    <t>TES.ktoe.NL.Res.HHnew.Thermal.SH.AdvElc.WH.Elc.Solar.Elec</t>
  </si>
  <si>
    <t>TES.ktoe.NL.Res.HHnew.Thermal.SH.AdvElc.WH.Elc.Solar.Solar</t>
  </si>
  <si>
    <t>TES.ktoe.NL.Res.HHnew.Thermal.SH.AdvElc.CO</t>
  </si>
  <si>
    <t>TES.ktoe.NL.Res.HHnew.Thermal.SH.AdvElc.CO.LPG.LPG</t>
  </si>
  <si>
    <t>TES.ktoe.NL.Res.HHnew.Thermal.SH.AdvElc.CO.Elc.Elec</t>
  </si>
  <si>
    <t>TES.ktoe.NL.Res.HHnew.Thermal.SH.ConvElc</t>
  </si>
  <si>
    <t>TES.ktoe.NL.Res.HHnew.Thermal.SH.ConvElc.SH</t>
  </si>
  <si>
    <t>TES.ktoe.NL.Res.HHnew.Thermal.SH.ConvElc.SH.Elec</t>
  </si>
  <si>
    <t>TES.ktoe.NL.Res.HHnew.Thermal.SH.ConvElc.SC</t>
  </si>
  <si>
    <t>TES.ktoe.NL.Res.HHnew.Thermal.SH.ConvElc.SC.AC.Elec</t>
  </si>
  <si>
    <t>TES.ktoe.NL.Res.HHnew.Thermal.SH.ConvElc.WH</t>
  </si>
  <si>
    <t>TES.ktoe.NL.Res.HHnew.Thermal.SH.ConvElc.WH.LPG.NoSolar.LPG</t>
  </si>
  <si>
    <t>TES.ktoe.NL.Res.HHnew.Thermal.SH.ConvElc.WH.LPG.Solar</t>
  </si>
  <si>
    <t>TES.ktoe.NL.Res.HHnew.Thermal.SH.ConvElc.WH.LPG.Solar.LPG</t>
  </si>
  <si>
    <t>TES.ktoe.NL.Res.HHnew.Thermal.SH.ConvElc.WH.LPG.Solar.Solar</t>
  </si>
  <si>
    <t>TES.ktoe.NL.Res.HHnew.Thermal.SH.ConvElc.WH.Elc.NoSolar.Elec</t>
  </si>
  <si>
    <t>TES.ktoe.NL.Res.HHnew.Thermal.SH.ConvElc.WH.Elc.Solar</t>
  </si>
  <si>
    <t>TES.ktoe.NL.Res.HHnew.Thermal.SH.ConvElc.WH.Elc.Solar.Elec</t>
  </si>
  <si>
    <t>TES.ktoe.NL.Res.HHnew.Thermal.SH.ConvElc.WH.Elc.Solar.Solar</t>
  </si>
  <si>
    <t>TES.ktoe.NL.Res.HHnew.Thermal.SH.ConvElc.CO</t>
  </si>
  <si>
    <t>TES.ktoe.NL.Res.HHnew.Thermal.SH.ConvElc.CO.LPG.LPG</t>
  </si>
  <si>
    <t>TES.ktoe.NL.Res.HHnew.Thermal.SH.ConvElc.CO.Elc.Elec</t>
  </si>
  <si>
    <t>NL - System efficiency indicator of new and renovated households (detailed structure)</t>
  </si>
  <si>
    <t>Eff.ratio.NL.Res.HHnew.Thermal.SH.Solids</t>
  </si>
  <si>
    <t>Eff.ratio.NL.Res.HHnew.Thermal.SH.Solids.SH</t>
  </si>
  <si>
    <t>Eff.ratio.NL.Res.HHnew.Thermal.SH.Solids.SH.Solids</t>
  </si>
  <si>
    <t>Eff.ratio.NL.Res.HHnew.Thermal.SH.Solids.SH.Elec</t>
  </si>
  <si>
    <t>Eff.ratio.NL.Res.HHnew.Thermal.SH.Solids.SC</t>
  </si>
  <si>
    <t>Eff.ratio.NL.Res.HHnew.Thermal.SH.Solids.SC.AC.Elec</t>
  </si>
  <si>
    <t>Eff.ratio.NL.Res.HHnew.Thermal.SH.Solids.WH</t>
  </si>
  <si>
    <t>Eff.ratio.NL.Res.HHnew.Thermal.SH.Solids.WH.Solids.NoSolar.Solids</t>
  </si>
  <si>
    <t>Eff.ratio.NL.Res.HHnew.Thermal.SH.Solids.WH.LPG.NoSolar.LPG</t>
  </si>
  <si>
    <t>Eff.ratio.NL.Res.HHnew.Thermal.SH.Solids.WH.LPG.Solar</t>
  </si>
  <si>
    <t>Eff.ratio.NL.Res.HHnew.Thermal.SH.Solids.WH.LPG.Solar.LPG</t>
  </si>
  <si>
    <t>Eff.ratio.NL.Res.HHnew.Thermal.SH.Solids.WH.LPG.Solar.Solar</t>
  </si>
  <si>
    <t>Eff.ratio.NL.Res.HHnew.Thermal.SH.Solids.WH.Elc.NoSolar.Elec</t>
  </si>
  <si>
    <t>Eff.ratio.NL.Res.HHnew.Thermal.SH.Solids.WH.Elc.Solar</t>
  </si>
  <si>
    <t>Eff.ratio.NL.Res.HHnew.Thermal.SH.Solids.WH.Elc.Solar.Elec</t>
  </si>
  <si>
    <t>Eff.ratio.NL.Res.HHnew.Thermal.SH.Solids.WH.Elc.Solar.Solar</t>
  </si>
  <si>
    <t>Eff.ratio.NL.Res.HHnew.Thermal.SH.Solids.CO</t>
  </si>
  <si>
    <t>Eff.ratio.NL.Res.HHnew.Thermal.SH.Solids.CO.Solids.Solids</t>
  </si>
  <si>
    <t>Eff.ratio.NL.Res.HHnew.Thermal.SH.Solids.CO.LPG.LPG</t>
  </si>
  <si>
    <t>Eff.ratio.NL.Res.HHnew.Thermal.SH.Solids.CO.Elc.Elec</t>
  </si>
  <si>
    <t>Eff.ratio.NL.Res.HHnew.Thermal.SH.LPG</t>
  </si>
  <si>
    <t>Eff.ratio.NL.Res.HHnew.Thermal.SH.LPG.SH</t>
  </si>
  <si>
    <t>Eff.ratio.NL.Res.HHnew.Thermal.SH.LPG.SH.LPG</t>
  </si>
  <si>
    <t>Eff.ratio.NL.Res.HHnew.Thermal.SH.LPG.SH.Elec</t>
  </si>
  <si>
    <t>Eff.ratio.NL.Res.HHnew.Thermal.SH.LPG.SC</t>
  </si>
  <si>
    <t>Eff.ratio.NL.Res.HHnew.Thermal.SH.LPG.SC.AC.Elec</t>
  </si>
  <si>
    <t>Eff.ratio.NL.Res.HHnew.Thermal.SH.LPG.WH</t>
  </si>
  <si>
    <t>Eff.ratio.NL.Res.HHnew.Thermal.SH.LPG.WH.LPG.NoSolar.LPG</t>
  </si>
  <si>
    <t>Eff.ratio.NL.Res.HHnew.Thermal.SH.LPG.WH.LPG.Solar</t>
  </si>
  <si>
    <t>Eff.ratio.NL.Res.HHnew.Thermal.SH.LPG.WH.LPG.Solar.LPG</t>
  </si>
  <si>
    <t>Eff.ratio.NL.Res.HHnew.Thermal.SH.LPG.WH.LPG.Solar.Solar</t>
  </si>
  <si>
    <t>Eff.ratio.NL.Res.HHnew.Thermal.SH.LPG.WH.Elc.NoSolar.Elec</t>
  </si>
  <si>
    <t>Eff.ratio.NL.Res.HHnew.Thermal.SH.LPG.WH.Elc.Solar</t>
  </si>
  <si>
    <t>Eff.ratio.NL.Res.HHnew.Thermal.SH.LPG.WH.Elc.Solar.Elec</t>
  </si>
  <si>
    <t>Eff.ratio.NL.Res.HHnew.Thermal.SH.LPG.WH.Elc.Solar.Solar</t>
  </si>
  <si>
    <t>Eff.ratio.NL.Res.HHnew.Thermal.SH.LPG.CO</t>
  </si>
  <si>
    <t>Eff.ratio.NL.Res.HHnew.Thermal.SH.LPG.CO.LPG.LPG</t>
  </si>
  <si>
    <t>Eff.ratio.NL.Res.HHnew.Thermal.SH.LPG.CO.Elc.Elec</t>
  </si>
  <si>
    <t>Eff.ratio.NL.Res.HHnew.Thermal.SH.Oil</t>
  </si>
  <si>
    <t>Eff.ratio.NL.Res.HHnew.Thermal.SH.Oil.SH</t>
  </si>
  <si>
    <t>Eff.ratio.NL.Res.HHnew.Thermal.SH.Oil.SH.Oil</t>
  </si>
  <si>
    <t>Eff.ratio.NL.Res.HHnew.Thermal.SH.Oil.SH.Elec</t>
  </si>
  <si>
    <t>Eff.ratio.NL.Res.HHnew.Thermal.SH.Oil.SC</t>
  </si>
  <si>
    <t>Eff.ratio.NL.Res.HHnew.Thermal.SH.Oil.SC.AC.Elec</t>
  </si>
  <si>
    <t>Eff.ratio.NL.Res.HHnew.Thermal.SH.Oil.WH</t>
  </si>
  <si>
    <t>Eff.ratio.NL.Res.HHnew.Thermal.SH.Oil.WH.Oil.NoSolar.Oil</t>
  </si>
  <si>
    <t>Eff.ratio.NL.Res.HHnew.Thermal.SH.Oil.WH.Oil.Solar</t>
  </si>
  <si>
    <t>Eff.ratio.NL.Res.HHnew.Thermal.SH.Oil.WH.Oil.Solar.Oil</t>
  </si>
  <si>
    <t>Eff.ratio.NL.Res.HHnew.Thermal.SH.Oil.WH.Oil.Solar.Solar</t>
  </si>
  <si>
    <t>Eff.ratio.NL.Res.HHnew.Thermal.SH.Oil.WH.Elc.NoSolar.Elec</t>
  </si>
  <si>
    <t>Eff.ratio.NL.Res.HHnew.Thermal.SH.Oil.WH.Elc.Solar</t>
  </si>
  <si>
    <t>Eff.ratio.NL.Res.HHnew.Thermal.SH.Oil.WH.Elc.Solar.Elec</t>
  </si>
  <si>
    <t>Eff.ratio.NL.Res.HHnew.Thermal.SH.Oil.WH.Elc.Solar.Solar</t>
  </si>
  <si>
    <t>Eff.ratio.NL.Res.HHnew.Thermal.SH.Oil.CO</t>
  </si>
  <si>
    <t>Eff.ratio.NL.Res.HHnew.Thermal.SH.Oil.CO.LPG.LPG</t>
  </si>
  <si>
    <t>Eff.ratio.NL.Res.HHnew.Thermal.SH.Oil.CO.Elc.Elec</t>
  </si>
  <si>
    <t>Eff.ratio.NL.Res.HHnew.Thermal.SH.Gas</t>
  </si>
  <si>
    <t>Eff.ratio.NL.Res.HHnew.Thermal.SH.Gas.SH</t>
  </si>
  <si>
    <t>Eff.ratio.NL.Res.HHnew.Thermal.SH.Gas.SH.Gas</t>
  </si>
  <si>
    <t>Eff.ratio.NL.Res.HHnew.Thermal.SH.Gas.SH.Elec</t>
  </si>
  <si>
    <t>Eff.ratio.NL.Res.HHnew.Thermal.SH.Gas.SC</t>
  </si>
  <si>
    <t>Eff.ratio.NL.Res.HHnew.Thermal.SH.Gas.SC.AC.Elec</t>
  </si>
  <si>
    <t>Eff.ratio.NL.Res.HHnew.Thermal.SH.Gas.WH</t>
  </si>
  <si>
    <t>Eff.ratio.NL.Res.HHnew.Thermal.SH.Gas.WH.Gas.NoSolar.Gas</t>
  </si>
  <si>
    <t>Eff.ratio.NL.Res.HHnew.Thermal.SH.Gas.WH.Gas.Solar</t>
  </si>
  <si>
    <t>Eff.ratio.NL.Res.HHnew.Thermal.SH.Gas.WH.Gas.Solar.Gas</t>
  </si>
  <si>
    <t>Eff.ratio.NL.Res.HHnew.Thermal.SH.Gas.WH.Gas.Solar.Solar</t>
  </si>
  <si>
    <t>Eff.ratio.NL.Res.HHnew.Thermal.SH.Gas.WH.Elc.NoSolar.Elec</t>
  </si>
  <si>
    <t>Eff.ratio.NL.Res.HHnew.Thermal.SH.Gas.WH.Elc.Solar</t>
  </si>
  <si>
    <t>Eff.ratio.NL.Res.HHnew.Thermal.SH.Gas.WH.Elc.Solar.Elec</t>
  </si>
  <si>
    <t>Eff.ratio.NL.Res.HHnew.Thermal.SH.Gas.WH.Elc.Solar.Solar</t>
  </si>
  <si>
    <t>Eff.ratio.NL.Res.HHnew.Thermal.SH.Gas.CO</t>
  </si>
  <si>
    <t>Eff.ratio.NL.Res.HHnew.Thermal.SH.Gas.CO.Gas.Gas</t>
  </si>
  <si>
    <t>Eff.ratio.NL.Res.HHnew.Thermal.SH.Gas.CO.Elc.Elec</t>
  </si>
  <si>
    <t>Eff.ratio.NL.Res.HHnew.Thermal.SH.Biomass</t>
  </si>
  <si>
    <t>Eff.ratio.NL.Res.HHnew.Thermal.SH.Biomass.SH</t>
  </si>
  <si>
    <t>Eff.ratio.NL.Res.HHnew.Thermal.SH.Biomass.SH.Biomass</t>
  </si>
  <si>
    <t>Eff.ratio.NL.Res.HHnew.Thermal.SH.Biomass.SH.Elec</t>
  </si>
  <si>
    <t>Eff.ratio.NL.Res.HHnew.Thermal.SH.Biomass.SC</t>
  </si>
  <si>
    <t>Eff.ratio.NL.Res.HHnew.Thermal.SH.Biomass.SC.AC.Elec</t>
  </si>
  <si>
    <t>Eff.ratio.NL.Res.HHnew.Thermal.SH.Biomass.WH</t>
  </si>
  <si>
    <t>Eff.ratio.NL.Res.HHnew.Thermal.SH.Biomass.WH.Biomass.NoSolar.Biomass</t>
  </si>
  <si>
    <t>Eff.ratio.NL.Res.HHnew.Thermal.SH.Biomass.WH.Biomass.Solar</t>
  </si>
  <si>
    <t>Eff.ratio.NL.Res.HHnew.Thermal.SH.Biomass.WH.Biomass.Solar.Biomass</t>
  </si>
  <si>
    <t>Eff.ratio.NL.Res.HHnew.Thermal.SH.Biomass.WH.Biomass.Solar.Solar</t>
  </si>
  <si>
    <t>Eff.ratio.NL.Res.HHnew.Thermal.SH.Biomass.WH.LPG.NoSolar.LPG</t>
  </si>
  <si>
    <t>Eff.ratio.NL.Res.HHnew.Thermal.SH.Biomass.WH.LPG.Solar</t>
  </si>
  <si>
    <t>Eff.ratio.NL.Res.HHnew.Thermal.SH.Biomass.WH.LPG.Solar.LPG</t>
  </si>
  <si>
    <t>Eff.ratio.NL.Res.HHnew.Thermal.SH.Biomass.WH.LPG.Solar.Solar</t>
  </si>
  <si>
    <t>Eff.ratio.NL.Res.HHnew.Thermal.SH.Biomass.WH.Elc.NoSolar.Elec</t>
  </si>
  <si>
    <t>Eff.ratio.NL.Res.HHnew.Thermal.SH.Biomass.WH.Elc.Solar</t>
  </si>
  <si>
    <t>Eff.ratio.NL.Res.HHnew.Thermal.SH.Biomass.WH.Elc.Solar.Elec</t>
  </si>
  <si>
    <t>Eff.ratio.NL.Res.HHnew.Thermal.SH.Biomass.WH.Elc.Solar.Solar</t>
  </si>
  <si>
    <t>Eff.ratio.NL.Res.HHnew.Thermal.SH.Biomass.CO</t>
  </si>
  <si>
    <t>Eff.ratio.NL.Res.HHnew.Thermal.SH.Biomass.CO.Biomass.Biomass</t>
  </si>
  <si>
    <t>Eff.ratio.NL.Res.HHnew.Thermal.SH.Biomass.CO.LPG.LPG</t>
  </si>
  <si>
    <t>Eff.ratio.NL.Res.HHnew.Thermal.SH.Biomass.CO.Elc.Elec</t>
  </si>
  <si>
    <t>Eff.ratio.NL.Res.HHnew.Thermal.SH.Geo</t>
  </si>
  <si>
    <t>Eff.ratio.NL.Res.HHnew.Thermal.SH.Geo.SH</t>
  </si>
  <si>
    <t>Eff.ratio.NL.Res.HHnew.Thermal.SH.Geo.SH.Geo</t>
  </si>
  <si>
    <t>Eff.ratio.NL.Res.HHnew.Thermal.SH.Geo.SH.Elec</t>
  </si>
  <si>
    <t>Eff.ratio.NL.Res.HHnew.Thermal.SH.Geo.SC</t>
  </si>
  <si>
    <t>Eff.ratio.NL.Res.HHnew.Thermal.SH.Geo.SC.AC.Elec</t>
  </si>
  <si>
    <t>Eff.ratio.NL.Res.HHnew.Thermal.SH.Geo.WH</t>
  </si>
  <si>
    <t>Eff.ratio.NL.Res.HHnew.Thermal.SH.Geo.WH.Geo.NoSolar.Geo</t>
  </si>
  <si>
    <t>Eff.ratio.NL.Res.HHnew.Thermal.SH.Geo.WH.Geo.Solar</t>
  </si>
  <si>
    <t>Eff.ratio.NL.Res.HHnew.Thermal.SH.Geo.WH.Geo.Solar.Geo</t>
  </si>
  <si>
    <t>Eff.ratio.NL.Res.HHnew.Thermal.SH.Geo.WH.Geo.Solar.Solar</t>
  </si>
  <si>
    <t>Eff.ratio.NL.Res.HHnew.Thermal.SH.Geo.WH.Elc.NoSolar.Elec</t>
  </si>
  <si>
    <t>Eff.ratio.NL.Res.HHnew.Thermal.SH.Geo.WH.Elc.Solar</t>
  </si>
  <si>
    <t>Eff.ratio.NL.Res.HHnew.Thermal.SH.Geo.WH.Elc.Solar.Elec</t>
  </si>
  <si>
    <t>Eff.ratio.NL.Res.HHnew.Thermal.SH.Geo.WH.Elc.Solar.Solar</t>
  </si>
  <si>
    <t>Eff.ratio.NL.Res.HHnew.Thermal.SH.Geo.CO</t>
  </si>
  <si>
    <t>Eff.ratio.NL.Res.HHnew.Thermal.SH.Geo.CO.LPG.LPG</t>
  </si>
  <si>
    <t>Eff.ratio.NL.Res.HHnew.Thermal.SH.Geo.CO.Elc.Elec</t>
  </si>
  <si>
    <t>Eff.ratio.NL.Res.HHnew.Thermal.SH.DistrHeat</t>
  </si>
  <si>
    <t>Eff.ratio.NL.Res.HHnew.Thermal.SH.DistrHeat.SH</t>
  </si>
  <si>
    <t>Eff.ratio.NL.Res.HHnew.Thermal.SH.DistrHeat.SH.Steam_Distr</t>
  </si>
  <si>
    <t>Eff.ratio.NL.Res.HHnew.Thermal.SH.DistrHeat.SH.Elec</t>
  </si>
  <si>
    <t>Eff.ratio.NL.Res.HHnew.Thermal.SH.DistrHeat.SC</t>
  </si>
  <si>
    <t>Eff.ratio.NL.Res.HHnew.Thermal.SH.DistrHeat.SC.AC.Elec</t>
  </si>
  <si>
    <t>Eff.ratio.NL.Res.HHnew.Thermal.SH.DistrHeat.WH</t>
  </si>
  <si>
    <t>Eff.ratio.NL.Res.HHnew.Thermal.SH.DistrHeat.WH.DistrHeat.NoSolar.Steam_Distr</t>
  </si>
  <si>
    <t>Eff.ratio.NL.Res.HHnew.Thermal.SH.DistrHeat.WH.DistrHeat.Solar</t>
  </si>
  <si>
    <t>Eff.ratio.NL.Res.HHnew.Thermal.SH.DistrHeat.WH.DistrHeat.Solar.Steam_Distr</t>
  </si>
  <si>
    <t>Eff.ratio.NL.Res.HHnew.Thermal.SH.DistrHeat.WH.DistrHeat.Solar.Solar</t>
  </si>
  <si>
    <t>Eff.ratio.NL.Res.HHnew.Thermal.SH.DistrHeat.WH.Elc.NoSolar.Elec</t>
  </si>
  <si>
    <t>Eff.ratio.NL.Res.HHnew.Thermal.SH.DistrHeat.WH.Elc.Solar</t>
  </si>
  <si>
    <t>Eff.ratio.NL.Res.HHnew.Thermal.SH.DistrHeat.WH.Elc.Solar.Elec</t>
  </si>
  <si>
    <t>Eff.ratio.NL.Res.HHnew.Thermal.SH.DistrHeat.WH.Elc.Solar.Solar</t>
  </si>
  <si>
    <t>Eff.ratio.NL.Res.HHnew.Thermal.SH.DistrHeat.CO</t>
  </si>
  <si>
    <t>Eff.ratio.NL.Res.HHnew.Thermal.SH.DistrHeat.CO.LPG.LPG</t>
  </si>
  <si>
    <t>Eff.ratio.NL.Res.HHnew.Thermal.SH.DistrHeat.CO.Elc.Elec</t>
  </si>
  <si>
    <t>Eff.ratio.NL.Res.HHnew.Thermal.SH.AdvElc</t>
  </si>
  <si>
    <t>Eff.ratio.NL.Res.HHnew.Thermal.SH.AdvElc.SH</t>
  </si>
  <si>
    <t>Eff.ratio.NL.Res.HHnew.Thermal.SH.AdvElc.SH.Elec</t>
  </si>
  <si>
    <t>Eff.ratio.NL.Res.HHnew.Thermal.SH.AdvElc.SC</t>
  </si>
  <si>
    <t>Eff.ratio.NL.Res.HHnew.Thermal.SH.AdvElc.SC.AC.Elec</t>
  </si>
  <si>
    <t>Eff.ratio.NL.Res.HHnew.Thermal.SH.AdvElc.WH</t>
  </si>
  <si>
    <t>Eff.ratio.NL.Res.HHnew.Thermal.SH.AdvElc.WH.LPG.NoSolar.LPG</t>
  </si>
  <si>
    <t>Eff.ratio.NL.Res.HHnew.Thermal.SH.AdvElc.WH.LPG.Solar</t>
  </si>
  <si>
    <t>Eff.ratio.NL.Res.HHnew.Thermal.SH.AdvElc.WH.LPG.Solar.LPG</t>
  </si>
  <si>
    <t>Eff.ratio.NL.Res.HHnew.Thermal.SH.AdvElc.WH.LPG.Solar.Solar</t>
  </si>
  <si>
    <t>Eff.ratio.NL.Res.HHnew.Thermal.SH.AdvElc.WH.Elc.NoSolar.Elec</t>
  </si>
  <si>
    <t>Eff.ratio.NL.Res.HHnew.Thermal.SH.AdvElc.WH.Elc.Solar</t>
  </si>
  <si>
    <t>Eff.ratio.NL.Res.HHnew.Thermal.SH.AdvElc.WH.Elc.Solar.Elec</t>
  </si>
  <si>
    <t>Eff.ratio.NL.Res.HHnew.Thermal.SH.AdvElc.WH.Elc.Solar.Solar</t>
  </si>
  <si>
    <t>Eff.ratio.NL.Res.HHnew.Thermal.SH.AdvElc.CO</t>
  </si>
  <si>
    <t>Eff.ratio.NL.Res.HHnew.Thermal.SH.AdvElc.CO.LPG.LPG</t>
  </si>
  <si>
    <t>Eff.ratio.NL.Res.HHnew.Thermal.SH.AdvElc.CO.Elc.Elec</t>
  </si>
  <si>
    <t>Eff.ratio.NL.Res.HHnew.Thermal.SH.ConvElc</t>
  </si>
  <si>
    <t>Eff.ratio.NL.Res.HHnew.Thermal.SH.ConvElc.SH</t>
  </si>
  <si>
    <t>Eff.ratio.NL.Res.HHnew.Thermal.SH.ConvElc.SH.Elec</t>
  </si>
  <si>
    <t>Eff.ratio.NL.Res.HHnew.Thermal.SH.ConvElc.SC</t>
  </si>
  <si>
    <t>Eff.ratio.NL.Res.HHnew.Thermal.SH.ConvElc.SC.AC.Elec</t>
  </si>
  <si>
    <t>Eff.ratio.NL.Res.HHnew.Thermal.SH.ConvElc.WH</t>
  </si>
  <si>
    <t>Eff.ratio.NL.Res.HHnew.Thermal.SH.ConvElc.WH.LPG.NoSolar.LPG</t>
  </si>
  <si>
    <t>Eff.ratio.NL.Res.HHnew.Thermal.SH.ConvElc.WH.LPG.Solar</t>
  </si>
  <si>
    <t>Eff.ratio.NL.Res.HHnew.Thermal.SH.ConvElc.WH.LPG.Solar.LPG</t>
  </si>
  <si>
    <t>Eff.ratio.NL.Res.HHnew.Thermal.SH.ConvElc.WH.LPG.Solar.Solar</t>
  </si>
  <si>
    <t>Eff.ratio.NL.Res.HHnew.Thermal.SH.ConvElc.WH.Elc.NoSolar.Elec</t>
  </si>
  <si>
    <t>Eff.ratio.NL.Res.HHnew.Thermal.SH.ConvElc.WH.Elc.Solar</t>
  </si>
  <si>
    <t>Eff.ratio.NL.Res.HHnew.Thermal.SH.ConvElc.WH.Elc.Solar.Elec</t>
  </si>
  <si>
    <t>Eff.ratio.NL.Res.HHnew.Thermal.SH.ConvElc.WH.Elc.Solar.Solar</t>
  </si>
  <si>
    <t>Eff.ratio.NL.Res.HHnew.Thermal.SH.ConvElc.CO</t>
  </si>
  <si>
    <t>Eff.ratio.NL.Res.HHnew.Thermal.SH.ConvElc.CO.LPG.LPG</t>
  </si>
  <si>
    <t>Eff.ratio.NL.Res.HHnew.Thermal.SH.ConvElc.CO.Elc.Elec</t>
  </si>
  <si>
    <t>NL - CO2 emissions in new and renovated households (detailed structure)</t>
  </si>
  <si>
    <t>EMI.ktCO2.NL.Res.HHnew.Thermal.SH.Solids</t>
  </si>
  <si>
    <t>EMI.ktCO2.NL.Res.HHnew.Thermal.SH.Solids.SH</t>
  </si>
  <si>
    <t>EMI.ktCO2.NL.Res.HHnew.Thermal.SH.Solids.SH.Solids</t>
  </si>
  <si>
    <t>EMI.ktCO2.NL.Res.HHnew.Thermal.SH.Solids.SH.Elec</t>
  </si>
  <si>
    <t>EMI.ktCO2.NL.Res.HHnew.Thermal.SH.Solids.SC</t>
  </si>
  <si>
    <t>EMI.ktCO2.NL.Res.HHnew.Thermal.SH.Solids.SC.AC.Elec</t>
  </si>
  <si>
    <t>EMI.ktCO2.NL.Res.HHnew.Thermal.SH.Solids.WH</t>
  </si>
  <si>
    <t>EMI.ktCO2.NL.Res.HHnew.Thermal.SH.Solids.WH.Solids.NoSolar.Solids</t>
  </si>
  <si>
    <t>EMI.ktCO2.NL.Res.HHnew.Thermal.SH.Solids.WH.LPG.NoSolar.LPG</t>
  </si>
  <si>
    <t>EMI.ktCO2.NL.Res.HHnew.Thermal.SH.Solids.WH.LPG.Solar</t>
  </si>
  <si>
    <t>EMI.ktCO2.NL.Res.HHnew.Thermal.SH.Solids.WH.LPG.Solar.LPG</t>
  </si>
  <si>
    <t>EMI.ktCO2.NL.Res.HHnew.Thermal.SH.Solids.WH.LPG.Solar.Solar</t>
  </si>
  <si>
    <t>EMI.ktCO2.NL.Res.HHnew.Thermal.SH.Solids.WH.Elc.NoSolar.Elec</t>
  </si>
  <si>
    <t>EMI.ktCO2.NL.Res.HHnew.Thermal.SH.Solids.WH.Elc.Solar</t>
  </si>
  <si>
    <t>EMI.ktCO2.NL.Res.HHnew.Thermal.SH.Solids.WH.Elc.Solar.Elec</t>
  </si>
  <si>
    <t>EMI.ktCO2.NL.Res.HHnew.Thermal.SH.Solids.WH.Elc.Solar.Solar</t>
  </si>
  <si>
    <t>EMI.ktCO2.NL.Res.HHnew.Thermal.SH.Solids.CO</t>
  </si>
  <si>
    <t>EMI.ktCO2.NL.Res.HHnew.Thermal.SH.Solids.CO.Solids.Solids</t>
  </si>
  <si>
    <t>EMI.ktCO2.NL.Res.HHnew.Thermal.SH.Solids.CO.LPG.LPG</t>
  </si>
  <si>
    <t>EMI.ktCO2.NL.Res.HHnew.Thermal.SH.Solids.CO.Elc.Elec</t>
  </si>
  <si>
    <t>EMI.ktCO2.NL.Res.HHnew.Thermal.SH.LPG</t>
  </si>
  <si>
    <t>EMI.ktCO2.NL.Res.HHnew.Thermal.SH.LPG.SH</t>
  </si>
  <si>
    <t>EMI.ktCO2.NL.Res.HHnew.Thermal.SH.LPG.SH.LPG</t>
  </si>
  <si>
    <t>EMI.ktCO2.NL.Res.HHnew.Thermal.SH.LPG.SH.Elec</t>
  </si>
  <si>
    <t>EMI.ktCO2.NL.Res.HHnew.Thermal.SH.LPG.SC</t>
  </si>
  <si>
    <t>EMI.ktCO2.NL.Res.HHnew.Thermal.SH.LPG.SC.AC.Elec</t>
  </si>
  <si>
    <t>EMI.ktCO2.NL.Res.HHnew.Thermal.SH.LPG.WH</t>
  </si>
  <si>
    <t>EMI.ktCO2.NL.Res.HHnew.Thermal.SH.LPG.WH.LPG.NoSolar.LPG</t>
  </si>
  <si>
    <t>EMI.ktCO2.NL.Res.HHnew.Thermal.SH.LPG.WH.LPG.Solar</t>
  </si>
  <si>
    <t>EMI.ktCO2.NL.Res.HHnew.Thermal.SH.LPG.WH.LPG.Solar.LPG</t>
  </si>
  <si>
    <t>EMI.ktCO2.NL.Res.HHnew.Thermal.SH.LPG.WH.LPG.Solar.Solar</t>
  </si>
  <si>
    <t>EMI.ktCO2.NL.Res.HHnew.Thermal.SH.LPG.WH.Elc.NoSolar.Elec</t>
  </si>
  <si>
    <t>EMI.ktCO2.NL.Res.HHnew.Thermal.SH.LPG.WH.Elc.Solar</t>
  </si>
  <si>
    <t>EMI.ktCO2.NL.Res.HHnew.Thermal.SH.LPG.WH.Elc.Solar.Elec</t>
  </si>
  <si>
    <t>EMI.ktCO2.NL.Res.HHnew.Thermal.SH.LPG.WH.Elc.Solar.Solar</t>
  </si>
  <si>
    <t>EMI.ktCO2.NL.Res.HHnew.Thermal.SH.LPG.CO</t>
  </si>
  <si>
    <t>EMI.ktCO2.NL.Res.HHnew.Thermal.SH.LPG.CO.LPG.LPG</t>
  </si>
  <si>
    <t>EMI.ktCO2.NL.Res.HHnew.Thermal.SH.LPG.CO.Elc.Elec</t>
  </si>
  <si>
    <t>EMI.ktCO2.NL.Res.HHnew.Thermal.SH.Oil</t>
  </si>
  <si>
    <t>EMI.ktCO2.NL.Res.HHnew.Thermal.SH.Oil.SH</t>
  </si>
  <si>
    <t>EMI.ktCO2.NL.Res.HHnew.Thermal.SH.Oil.SH.Oil</t>
  </si>
  <si>
    <t>EMI.ktCO2.NL.Res.HHnew.Thermal.SH.Oil.SH.Elec</t>
  </si>
  <si>
    <t>EMI.ktCO2.NL.Res.HHnew.Thermal.SH.Oil.SC</t>
  </si>
  <si>
    <t>EMI.ktCO2.NL.Res.HHnew.Thermal.SH.Oil.SC.AC.Elec</t>
  </si>
  <si>
    <t>EMI.ktCO2.NL.Res.HHnew.Thermal.SH.Oil.WH</t>
  </si>
  <si>
    <t>EMI.ktCO2.NL.Res.HHnew.Thermal.SH.Oil.WH.Oil.NoSolar.Oil</t>
  </si>
  <si>
    <t>EMI.ktCO2.NL.Res.HHnew.Thermal.SH.Oil.WH.Oil.Solar</t>
  </si>
  <si>
    <t>EMI.ktCO2.NL.Res.HHnew.Thermal.SH.Oil.WH.Oil.Solar.Oil</t>
  </si>
  <si>
    <t>EMI.ktCO2.NL.Res.HHnew.Thermal.SH.Oil.WH.Oil.Solar.Solar</t>
  </si>
  <si>
    <t>EMI.ktCO2.NL.Res.HHnew.Thermal.SH.Oil.WH.Elc.NoSolar.Elec</t>
  </si>
  <si>
    <t>EMI.ktCO2.NL.Res.HHnew.Thermal.SH.Oil.WH.Elc.Solar</t>
  </si>
  <si>
    <t>EMI.ktCO2.NL.Res.HHnew.Thermal.SH.Oil.WH.Elc.Solar.Elec</t>
  </si>
  <si>
    <t>EMI.ktCO2.NL.Res.HHnew.Thermal.SH.Oil.WH.Elc.Solar.Solar</t>
  </si>
  <si>
    <t>EMI.ktCO2.NL.Res.HHnew.Thermal.SH.Oil.CO</t>
  </si>
  <si>
    <t>EMI.ktCO2.NL.Res.HHnew.Thermal.SH.Oil.CO.LPG.LPG</t>
  </si>
  <si>
    <t>EMI.ktCO2.NL.Res.HHnew.Thermal.SH.Oil.CO.Elc.Elec</t>
  </si>
  <si>
    <t>EMI.ktCO2.NL.Res.HHnew.Thermal.SH.Gas</t>
  </si>
  <si>
    <t>EMI.ktCO2.NL.Res.HHnew.Thermal.SH.Gas.SH</t>
  </si>
  <si>
    <t>EMI.ktCO2.NL.Res.HHnew.Thermal.SH.Gas.SH.Gas</t>
  </si>
  <si>
    <t>EMI.ktCO2.NL.Res.HHnew.Thermal.SH.Gas.SH.Elec</t>
  </si>
  <si>
    <t>EMI.ktCO2.NL.Res.HHnew.Thermal.SH.Gas.SC</t>
  </si>
  <si>
    <t>EMI.ktCO2.NL.Res.HHnew.Thermal.SH.Gas.SC.AC.Elec</t>
  </si>
  <si>
    <t>EMI.ktCO2.NL.Res.HHnew.Thermal.SH.Gas.WH</t>
  </si>
  <si>
    <t>EMI.ktCO2.NL.Res.HHnew.Thermal.SH.Gas.WH.Gas.NoSolar.Gas</t>
  </si>
  <si>
    <t>EMI.ktCO2.NL.Res.HHnew.Thermal.SH.Gas.WH.Gas.Solar</t>
  </si>
  <si>
    <t>EMI.ktCO2.NL.Res.HHnew.Thermal.SH.Gas.WH.Gas.Solar.Gas</t>
  </si>
  <si>
    <t>EMI.ktCO2.NL.Res.HHnew.Thermal.SH.Gas.WH.Gas.Solar.Solar</t>
  </si>
  <si>
    <t>EMI.ktCO2.NL.Res.HHnew.Thermal.SH.Gas.WH.Elc.NoSolar.Elec</t>
  </si>
  <si>
    <t>EMI.ktCO2.NL.Res.HHnew.Thermal.SH.Gas.WH.Elc.Solar</t>
  </si>
  <si>
    <t>EMI.ktCO2.NL.Res.HHnew.Thermal.SH.Gas.WH.Elc.Solar.Elec</t>
  </si>
  <si>
    <t>EMI.ktCO2.NL.Res.HHnew.Thermal.SH.Gas.WH.Elc.Solar.Solar</t>
  </si>
  <si>
    <t>EMI.ktCO2.NL.Res.HHnew.Thermal.SH.Gas.CO</t>
  </si>
  <si>
    <t>EMI.ktCO2.NL.Res.HHnew.Thermal.SH.Gas.CO.Gas.Gas</t>
  </si>
  <si>
    <t>EMI.ktCO2.NL.Res.HHnew.Thermal.SH.Gas.CO.Elc.Elec</t>
  </si>
  <si>
    <t>EMI.ktCO2.NL.Res.HHnew.Thermal.SH.Biomass</t>
  </si>
  <si>
    <t>EMI.ktCO2.NL.Res.HHnew.Thermal.SH.Biomass.SH</t>
  </si>
  <si>
    <t>EMI.ktCO2.NL.Res.HHnew.Thermal.SH.Biomass.SH.Biomass</t>
  </si>
  <si>
    <t>EMI.ktCO2.NL.Res.HHnew.Thermal.SH.Biomass.SH.Elec</t>
  </si>
  <si>
    <t>EMI.ktCO2.NL.Res.HHnew.Thermal.SH.Biomass.SC</t>
  </si>
  <si>
    <t>EMI.ktCO2.NL.Res.HHnew.Thermal.SH.Biomass.SC.AC.Elec</t>
  </si>
  <si>
    <t>EMI.ktCO2.NL.Res.HHnew.Thermal.SH.Biomass.WH</t>
  </si>
  <si>
    <t>EMI.ktCO2.NL.Res.HHnew.Thermal.SH.Biomass.WH.Biomass.NoSolar.Biomass</t>
  </si>
  <si>
    <t>EMI.ktCO2.NL.Res.HHnew.Thermal.SH.Biomass.WH.Biomass.Solar</t>
  </si>
  <si>
    <t>EMI.ktCO2.NL.Res.HHnew.Thermal.SH.Biomass.WH.Biomass.Solar.Biomass</t>
  </si>
  <si>
    <t>EMI.ktCO2.NL.Res.HHnew.Thermal.SH.Biomass.WH.Biomass.Solar.Solar</t>
  </si>
  <si>
    <t>EMI.ktCO2.NL.Res.HHnew.Thermal.SH.Biomass.WH.LPG.NoSolar.LPG</t>
  </si>
  <si>
    <t>EMI.ktCO2.NL.Res.HHnew.Thermal.SH.Biomass.WH.LPG.Solar</t>
  </si>
  <si>
    <t>EMI.ktCO2.NL.Res.HHnew.Thermal.SH.Biomass.WH.LPG.Solar.LPG</t>
  </si>
  <si>
    <t>EMI.ktCO2.NL.Res.HHnew.Thermal.SH.Biomass.WH.LPG.Solar.Solar</t>
  </si>
  <si>
    <t>EMI.ktCO2.NL.Res.HHnew.Thermal.SH.Biomass.WH.Elc.NoSolar.Elec</t>
  </si>
  <si>
    <t>EMI.ktCO2.NL.Res.HHnew.Thermal.SH.Biomass.WH.Elc.Solar</t>
  </si>
  <si>
    <t>EMI.ktCO2.NL.Res.HHnew.Thermal.SH.Biomass.WH.Elc.Solar.Elec</t>
  </si>
  <si>
    <t>EMI.ktCO2.NL.Res.HHnew.Thermal.SH.Biomass.WH.Elc.Solar.Solar</t>
  </si>
  <si>
    <t>EMI.ktCO2.NL.Res.HHnew.Thermal.SH.Biomass.CO</t>
  </si>
  <si>
    <t>EMI.ktCO2.NL.Res.HHnew.Thermal.SH.Biomass.CO.Biomass.Biomass</t>
  </si>
  <si>
    <t>EMI.ktCO2.NL.Res.HHnew.Thermal.SH.Biomass.CO.LPG.LPG</t>
  </si>
  <si>
    <t>EMI.ktCO2.NL.Res.HHnew.Thermal.SH.Biomass.CO.Elc.Elec</t>
  </si>
  <si>
    <t>EMI.ktCO2.NL.Res.HHnew.Thermal.SH.Geo</t>
  </si>
  <si>
    <t>EMI.ktCO2.NL.Res.HHnew.Thermal.SH.Geo.SH</t>
  </si>
  <si>
    <t>EMI.ktCO2.NL.Res.HHnew.Thermal.SH.Geo.SH.Geo</t>
  </si>
  <si>
    <t>EMI.ktCO2.NL.Res.HHnew.Thermal.SH.Geo.SH.Elec</t>
  </si>
  <si>
    <t>EMI.ktCO2.NL.Res.HHnew.Thermal.SH.Geo.SC</t>
  </si>
  <si>
    <t>EMI.ktCO2.NL.Res.HHnew.Thermal.SH.Geo.SC.AC.Elec</t>
  </si>
  <si>
    <t>EMI.ktCO2.NL.Res.HHnew.Thermal.SH.Geo.WH</t>
  </si>
  <si>
    <t>EMI.ktCO2.NL.Res.HHnew.Thermal.SH.Geo.WH.Geo.NoSolar.Geo</t>
  </si>
  <si>
    <t>EMI.ktCO2.NL.Res.HHnew.Thermal.SH.Geo.WH.Geo.Solar</t>
  </si>
  <si>
    <t>EMI.ktCO2.NL.Res.HHnew.Thermal.SH.Geo.WH.Geo.Solar.Geo</t>
  </si>
  <si>
    <t>EMI.ktCO2.NL.Res.HHnew.Thermal.SH.Geo.WH.Geo.Solar.Solar</t>
  </si>
  <si>
    <t>EMI.ktCO2.NL.Res.HHnew.Thermal.SH.Geo.WH.Elc.NoSolar.Elec</t>
  </si>
  <si>
    <t>EMI.ktCO2.NL.Res.HHnew.Thermal.SH.Geo.WH.Elc.Solar</t>
  </si>
  <si>
    <t>EMI.ktCO2.NL.Res.HHnew.Thermal.SH.Geo.WH.Elc.Solar.Elec</t>
  </si>
  <si>
    <t>EMI.ktCO2.NL.Res.HHnew.Thermal.SH.Geo.WH.Elc.Solar.Solar</t>
  </si>
  <si>
    <t>EMI.ktCO2.NL.Res.HHnew.Thermal.SH.Geo.CO</t>
  </si>
  <si>
    <t>EMI.ktCO2.NL.Res.HHnew.Thermal.SH.Geo.CO.LPG.LPG</t>
  </si>
  <si>
    <t>EMI.ktCO2.NL.Res.HHnew.Thermal.SH.Geo.CO.Elc.Elec</t>
  </si>
  <si>
    <t>EMI.ktCO2.NL.Res.HHnew.Thermal.SH.DistrHeat</t>
  </si>
  <si>
    <t>EMI.ktCO2.NL.Res.HHnew.Thermal.SH.DistrHeat.SH</t>
  </si>
  <si>
    <t>EMI.ktCO2.NL.Res.HHnew.Thermal.SH.DistrHeat.SH.Steam_Distr</t>
  </si>
  <si>
    <t>EMI.ktCO2.NL.Res.HHnew.Thermal.SH.DistrHeat.SH.Elec</t>
  </si>
  <si>
    <t>EMI.ktCO2.NL.Res.HHnew.Thermal.SH.DistrHeat.SC</t>
  </si>
  <si>
    <t>EMI.ktCO2.NL.Res.HHnew.Thermal.SH.DistrHeat.SC.AC.Elec</t>
  </si>
  <si>
    <t>EMI.ktCO2.NL.Res.HHnew.Thermal.SH.DistrHeat.WH</t>
  </si>
  <si>
    <t>EMI.ktCO2.NL.Res.HHnew.Thermal.SH.DistrHeat.WH.DistrHeat.NoSolar.Steam_Distr</t>
  </si>
  <si>
    <t>EMI.ktCO2.NL.Res.HHnew.Thermal.SH.DistrHeat.WH.DistrHeat.Solar</t>
  </si>
  <si>
    <t>EMI.ktCO2.NL.Res.HHnew.Thermal.SH.DistrHeat.WH.DistrHeat.Solar.Steam_Distr</t>
  </si>
  <si>
    <t>EMI.ktCO2.NL.Res.HHnew.Thermal.SH.DistrHeat.WH.DistrHeat.Solar.Solar</t>
  </si>
  <si>
    <t>EMI.ktCO2.NL.Res.HHnew.Thermal.SH.DistrHeat.WH.Elc.NoSolar.Elec</t>
  </si>
  <si>
    <t>EMI.ktCO2.NL.Res.HHnew.Thermal.SH.DistrHeat.WH.Elc.Solar</t>
  </si>
  <si>
    <t>EMI.ktCO2.NL.Res.HHnew.Thermal.SH.DistrHeat.WH.Elc.Solar.Elec</t>
  </si>
  <si>
    <t>EMI.ktCO2.NL.Res.HHnew.Thermal.SH.DistrHeat.WH.Elc.Solar.Solar</t>
  </si>
  <si>
    <t>EMI.ktCO2.NL.Res.HHnew.Thermal.SH.DistrHeat.CO</t>
  </si>
  <si>
    <t>EMI.ktCO2.NL.Res.HHnew.Thermal.SH.DistrHeat.CO.LPG.LPG</t>
  </si>
  <si>
    <t>EMI.ktCO2.NL.Res.HHnew.Thermal.SH.DistrHeat.CO.Elc.Elec</t>
  </si>
  <si>
    <t>EMI.ktCO2.NL.Res.HHnew.Thermal.SH.AdvElc</t>
  </si>
  <si>
    <t>EMI.ktCO2.NL.Res.HHnew.Thermal.SH.AdvElc.SH</t>
  </si>
  <si>
    <t>EMI.ktCO2.NL.Res.HHnew.Thermal.SH.AdvElc.SH.Elec</t>
  </si>
  <si>
    <t>EMI.ktCO2.NL.Res.HHnew.Thermal.SH.AdvElc.SC</t>
  </si>
  <si>
    <t>EMI.ktCO2.NL.Res.HHnew.Thermal.SH.AdvElc.SC.AC.Elec</t>
  </si>
  <si>
    <t>EMI.ktCO2.NL.Res.HHnew.Thermal.SH.AdvElc.WH</t>
  </si>
  <si>
    <t>EMI.ktCO2.NL.Res.HHnew.Thermal.SH.AdvElc.WH.LPG.NoSolar.LPG</t>
  </si>
  <si>
    <t>EMI.ktCO2.NL.Res.HHnew.Thermal.SH.AdvElc.WH.LPG.Solar</t>
  </si>
  <si>
    <t>EMI.ktCO2.NL.Res.HHnew.Thermal.SH.AdvElc.WH.LPG.Solar.LPG</t>
  </si>
  <si>
    <t>EMI.ktCO2.NL.Res.HHnew.Thermal.SH.AdvElc.WH.LPG.Solar.Solar</t>
  </si>
  <si>
    <t>EMI.ktCO2.NL.Res.HHnew.Thermal.SH.AdvElc.WH.Elc.NoSolar.Elec</t>
  </si>
  <si>
    <t>EMI.ktCO2.NL.Res.HHnew.Thermal.SH.AdvElc.WH.Elc.Solar</t>
  </si>
  <si>
    <t>EMI.ktCO2.NL.Res.HHnew.Thermal.SH.AdvElc.WH.Elc.Solar.Elec</t>
  </si>
  <si>
    <t>EMI.ktCO2.NL.Res.HHnew.Thermal.SH.AdvElc.WH.Elc.Solar.Solar</t>
  </si>
  <si>
    <t>EMI.ktCO2.NL.Res.HHnew.Thermal.SH.AdvElc.CO</t>
  </si>
  <si>
    <t>EMI.ktCO2.NL.Res.HHnew.Thermal.SH.AdvElc.CO.LPG.LPG</t>
  </si>
  <si>
    <t>EMI.ktCO2.NL.Res.HHnew.Thermal.SH.AdvElc.CO.Elc.Elec</t>
  </si>
  <si>
    <t>EMI.ktCO2.NL.Res.HHnew.Thermal.SH.ConvElc</t>
  </si>
  <si>
    <t>EMI.ktCO2.NL.Res.HHnew.Thermal.SH.ConvElc.SH</t>
  </si>
  <si>
    <t>EMI.ktCO2.NL.Res.HHnew.Thermal.SH.ConvElc.SH.Elec</t>
  </si>
  <si>
    <t>EMI.ktCO2.NL.Res.HHnew.Thermal.SH.ConvElc.SC</t>
  </si>
  <si>
    <t>EMI.ktCO2.NL.Res.HHnew.Thermal.SH.ConvElc.SC.AC.Elec</t>
  </si>
  <si>
    <t>EMI.ktCO2.NL.Res.HHnew.Thermal.SH.ConvElc.WH</t>
  </si>
  <si>
    <t>EMI.ktCO2.NL.Res.HHnew.Thermal.SH.ConvElc.WH.LPG.NoSolar.LPG</t>
  </si>
  <si>
    <t>EMI.ktCO2.NL.Res.HHnew.Thermal.SH.ConvElc.WH.LPG.Solar</t>
  </si>
  <si>
    <t>EMI.ktCO2.NL.Res.HHnew.Thermal.SH.ConvElc.WH.LPG.Solar.LPG</t>
  </si>
  <si>
    <t>EMI.ktCO2.NL.Res.HHnew.Thermal.SH.ConvElc.WH.LPG.Solar.Solar</t>
  </si>
  <si>
    <t>EMI.ktCO2.NL.Res.HHnew.Thermal.SH.ConvElc.WH.Elc.NoSolar.Elec</t>
  </si>
  <si>
    <t>EMI.ktCO2.NL.Res.HHnew.Thermal.SH.ConvElc.WH.Elc.Solar</t>
  </si>
  <si>
    <t>EMI.ktCO2.NL.Res.HHnew.Thermal.SH.ConvElc.WH.Elc.Solar.Elec</t>
  </si>
  <si>
    <t>EMI.ktCO2.NL.Res.HHnew.Thermal.SH.ConvElc.WH.Elc.Solar.Solar</t>
  </si>
  <si>
    <t>EMI.ktCO2.NL.Res.HHnew.Thermal.SH.ConvElc.CO</t>
  </si>
  <si>
    <t>EMI.ktCO2.NL.Res.HHnew.Thermal.SH.ConvElc.CO.LPG.LPG</t>
  </si>
  <si>
    <t>EMI.ktCO2.NL.Res.HHnew.Thermal.SH.ConvElc.CO.Elc.Elec</t>
  </si>
  <si>
    <t>NL - Final energy consumption of new and renovated households (detailed structure)</t>
  </si>
  <si>
    <t>FEC_per_household.kWh.NL.Res.HHnew.Thermal.SH.Solids</t>
  </si>
  <si>
    <t>FEC_per_household.kWh.NL.Res.HHnew.Thermal.SH.Solids.SH</t>
  </si>
  <si>
    <t>FEC_per_household.kWh.NL.Res.HHnew.Thermal.SH.Solids.SH.Solids</t>
  </si>
  <si>
    <t>FEC_per_household.kWh.NL.Res.HHnew.Thermal.SH.Solids.SH.Elec</t>
  </si>
  <si>
    <t>FEC_per_household.kWh.NL.Res.HHnew.Thermal.SH.Solids.SC</t>
  </si>
  <si>
    <t>FEC_per_household.kWh.NL.Res.HHnew.Thermal.SH.Solids.SC.AC.Elec</t>
  </si>
  <si>
    <t>FEC_per_household.kWh.NL.Res.HHnew.Thermal.SH.Solids.WH</t>
  </si>
  <si>
    <t>FEC_per_household.kWh.NL.Res.HHnew.Thermal.SH.Solids.WH.Solids.NoSolar.Solids</t>
  </si>
  <si>
    <t>FEC_per_household.kWh.NL.Res.HHnew.Thermal.SH.Solids.WH.LPG.NoSolar.LPG</t>
  </si>
  <si>
    <t>FEC_per_household.kWh.NL.Res.HHnew.Thermal.SH.Solids.WH.LPG.Solar</t>
  </si>
  <si>
    <t>FEC_per_household.kWh.NL.Res.HHnew.Thermal.SH.Solids.WH.LPG.Solar.LPG</t>
  </si>
  <si>
    <t>FEC_per_household.kWh.NL.Res.HHnew.Thermal.SH.Solids.WH.LPG.Solar.Solar</t>
  </si>
  <si>
    <t>FEC_per_household.kWh.NL.Res.HHnew.Thermal.SH.Solids.WH.Elc.NoSolar.Elec</t>
  </si>
  <si>
    <t>FEC_per_household.kWh.NL.Res.HHnew.Thermal.SH.Solids.WH.Elc.Solar</t>
  </si>
  <si>
    <t>FEC_per_household.kWh.NL.Res.HHnew.Thermal.SH.Solids.WH.Elc.Solar.Elec</t>
  </si>
  <si>
    <t>FEC_per_household.kWh.NL.Res.HHnew.Thermal.SH.Solids.WH.Elc.Solar.Solar</t>
  </si>
  <si>
    <t>FEC_per_household.kWh.NL.Res.HHnew.Thermal.SH.Solids.CO</t>
  </si>
  <si>
    <t>FEC_per_household.kWh.NL.Res.HHnew.Thermal.SH.Solids.CO.Solids.Solids</t>
  </si>
  <si>
    <t>FEC_per_household.kWh.NL.Res.HHnew.Thermal.SH.Solids.CO.LPG.LPG</t>
  </si>
  <si>
    <t>FEC_per_household.kWh.NL.Res.HHnew.Thermal.SH.Solids.CO.Elc.Elec</t>
  </si>
  <si>
    <t>FEC_per_household.kWh.NL.Res.HHnew.Thermal.SH.LPG</t>
  </si>
  <si>
    <t>FEC_per_household.kWh.NL.Res.HHnew.Thermal.SH.LPG.SH</t>
  </si>
  <si>
    <t>FEC_per_household.kWh.NL.Res.HHnew.Thermal.SH.LPG.SH.LPG</t>
  </si>
  <si>
    <t>FEC_per_household.kWh.NL.Res.HHnew.Thermal.SH.LPG.SH.Elec</t>
  </si>
  <si>
    <t>FEC_per_household.kWh.NL.Res.HHnew.Thermal.SH.LPG.SC</t>
  </si>
  <si>
    <t>FEC_per_household.kWh.NL.Res.HHnew.Thermal.SH.LPG.SC.AC.Elec</t>
  </si>
  <si>
    <t>FEC_per_household.kWh.NL.Res.HHnew.Thermal.SH.LPG.WH</t>
  </si>
  <si>
    <t>FEC_per_household.kWh.NL.Res.HHnew.Thermal.SH.LPG.WH.LPG.NoSolar.LPG</t>
  </si>
  <si>
    <t>FEC_per_household.kWh.NL.Res.HHnew.Thermal.SH.LPG.WH.LPG.Solar</t>
  </si>
  <si>
    <t>FEC_per_household.kWh.NL.Res.HHnew.Thermal.SH.LPG.WH.LPG.Solar.LPG</t>
  </si>
  <si>
    <t>FEC_per_household.kWh.NL.Res.HHnew.Thermal.SH.LPG.WH.LPG.Solar.Solar</t>
  </si>
  <si>
    <t>FEC_per_household.kWh.NL.Res.HHnew.Thermal.SH.LPG.WH.Elc.NoSolar.Elec</t>
  </si>
  <si>
    <t>FEC_per_household.kWh.NL.Res.HHnew.Thermal.SH.LPG.WH.Elc.Solar</t>
  </si>
  <si>
    <t>FEC_per_household.kWh.NL.Res.HHnew.Thermal.SH.LPG.WH.Elc.Solar.Elec</t>
  </si>
  <si>
    <t>FEC_per_household.kWh.NL.Res.HHnew.Thermal.SH.LPG.WH.Elc.Solar.Solar</t>
  </si>
  <si>
    <t>FEC_per_household.kWh.NL.Res.HHnew.Thermal.SH.LPG.CO</t>
  </si>
  <si>
    <t>FEC_per_household.kWh.NL.Res.HHnew.Thermal.SH.LPG.CO.LPG.LPG</t>
  </si>
  <si>
    <t>FEC_per_household.kWh.NL.Res.HHnew.Thermal.SH.LPG.CO.Elc.Elec</t>
  </si>
  <si>
    <t>FEC_per_household.kWh.NL.Res.HHnew.Thermal.SH.Oil</t>
  </si>
  <si>
    <t>FEC_per_household.kWh.NL.Res.HHnew.Thermal.SH.Oil.SH</t>
  </si>
  <si>
    <t>FEC_per_household.kWh.NL.Res.HHnew.Thermal.SH.Oil.SH.Oil</t>
  </si>
  <si>
    <t>FEC_per_household.kWh.NL.Res.HHnew.Thermal.SH.Oil.SH.Elec</t>
  </si>
  <si>
    <t>FEC_per_household.kWh.NL.Res.HHnew.Thermal.SH.Oil.SC</t>
  </si>
  <si>
    <t>FEC_per_household.kWh.NL.Res.HHnew.Thermal.SH.Oil.SC.AC.Elec</t>
  </si>
  <si>
    <t>FEC_per_household.kWh.NL.Res.HHnew.Thermal.SH.Oil.WH</t>
  </si>
  <si>
    <t>FEC_per_household.kWh.NL.Res.HHnew.Thermal.SH.Oil.WH.Oil.NoSolar.Oil</t>
  </si>
  <si>
    <t>FEC_per_household.kWh.NL.Res.HHnew.Thermal.SH.Oil.WH.Oil.Solar</t>
  </si>
  <si>
    <t>FEC_per_household.kWh.NL.Res.HHnew.Thermal.SH.Oil.WH.Oil.Solar.Oil</t>
  </si>
  <si>
    <t>FEC_per_household.kWh.NL.Res.HHnew.Thermal.SH.Oil.WH.Oil.Solar.Solar</t>
  </si>
  <si>
    <t>FEC_per_household.kWh.NL.Res.HHnew.Thermal.SH.Oil.WH.Elc.NoSolar.Elec</t>
  </si>
  <si>
    <t>FEC_per_household.kWh.NL.Res.HHnew.Thermal.SH.Oil.WH.Elc.Solar</t>
  </si>
  <si>
    <t>FEC_per_household.kWh.NL.Res.HHnew.Thermal.SH.Oil.WH.Elc.Solar.Elec</t>
  </si>
  <si>
    <t>FEC_per_household.kWh.NL.Res.HHnew.Thermal.SH.Oil.WH.Elc.Solar.Solar</t>
  </si>
  <si>
    <t>FEC_per_household.kWh.NL.Res.HHnew.Thermal.SH.Oil.CO</t>
  </si>
  <si>
    <t>FEC_per_household.kWh.NL.Res.HHnew.Thermal.SH.Oil.CO.LPG.LPG</t>
  </si>
  <si>
    <t>FEC_per_household.kWh.NL.Res.HHnew.Thermal.SH.Oil.CO.Elc.Elec</t>
  </si>
  <si>
    <t>FEC_per_household.kWh.NL.Res.HHnew.Thermal.SH.Gas</t>
  </si>
  <si>
    <t>FEC_per_household.kWh.NL.Res.HHnew.Thermal.SH.Gas.SH</t>
  </si>
  <si>
    <t>FEC_per_household.kWh.NL.Res.HHnew.Thermal.SH.Gas.SH.Gas</t>
  </si>
  <si>
    <t>FEC_per_household.kWh.NL.Res.HHnew.Thermal.SH.Gas.SH.Elec</t>
  </si>
  <si>
    <t>FEC_per_household.kWh.NL.Res.HHnew.Thermal.SH.Gas.SC</t>
  </si>
  <si>
    <t>FEC_per_household.kWh.NL.Res.HHnew.Thermal.SH.Gas.SC.AC.Elec</t>
  </si>
  <si>
    <t>FEC_per_household.kWh.NL.Res.HHnew.Thermal.SH.Gas.WH</t>
  </si>
  <si>
    <t>FEC_per_household.kWh.NL.Res.HHnew.Thermal.SH.Gas.WH.Gas.NoSolar.Gas</t>
  </si>
  <si>
    <t>FEC_per_household.kWh.NL.Res.HHnew.Thermal.SH.Gas.WH.Gas.Solar</t>
  </si>
  <si>
    <t>FEC_per_household.kWh.NL.Res.HHnew.Thermal.SH.Gas.WH.Gas.Solar.Gas</t>
  </si>
  <si>
    <t>FEC_per_household.kWh.NL.Res.HHnew.Thermal.SH.Gas.WH.Gas.Solar.Solar</t>
  </si>
  <si>
    <t>FEC_per_household.kWh.NL.Res.HHnew.Thermal.SH.Gas.WH.Elc.NoSolar.Elec</t>
  </si>
  <si>
    <t>FEC_per_household.kWh.NL.Res.HHnew.Thermal.SH.Gas.WH.Elc.Solar</t>
  </si>
  <si>
    <t>FEC_per_household.kWh.NL.Res.HHnew.Thermal.SH.Gas.WH.Elc.Solar.Elec</t>
  </si>
  <si>
    <t>FEC_per_household.kWh.NL.Res.HHnew.Thermal.SH.Gas.WH.Elc.Solar.Solar</t>
  </si>
  <si>
    <t>FEC_per_household.kWh.NL.Res.HHnew.Thermal.SH.Gas.CO</t>
  </si>
  <si>
    <t>FEC_per_household.kWh.NL.Res.HHnew.Thermal.SH.Gas.CO.Gas.Gas</t>
  </si>
  <si>
    <t>FEC_per_household.kWh.NL.Res.HHnew.Thermal.SH.Gas.CO.Elc.Elec</t>
  </si>
  <si>
    <t>FEC_per_household.kWh.NL.Res.HHnew.Thermal.SH.Biomass</t>
  </si>
  <si>
    <t>FEC_per_household.kWh.NL.Res.HHnew.Thermal.SH.Biomass.SH</t>
  </si>
  <si>
    <t>FEC_per_household.kWh.NL.Res.HHnew.Thermal.SH.Biomass.SH.Biomass</t>
  </si>
  <si>
    <t>FEC_per_household.kWh.NL.Res.HHnew.Thermal.SH.Biomass.SH.Elec</t>
  </si>
  <si>
    <t>FEC_per_household.kWh.NL.Res.HHnew.Thermal.SH.Biomass.SC</t>
  </si>
  <si>
    <t>FEC_per_household.kWh.NL.Res.HHnew.Thermal.SH.Biomass.SC.AC.Elec</t>
  </si>
  <si>
    <t>FEC_per_household.kWh.NL.Res.HHnew.Thermal.SH.Biomass.WH</t>
  </si>
  <si>
    <t>FEC_per_household.kWh.NL.Res.HHnew.Thermal.SH.Biomass.WH.Biomass.NoSolar.Biomass</t>
  </si>
  <si>
    <t>FEC_per_household.kWh.NL.Res.HHnew.Thermal.SH.Biomass.WH.Biomass.Solar</t>
  </si>
  <si>
    <t>FEC_per_household.kWh.NL.Res.HHnew.Thermal.SH.Biomass.WH.Biomass.Solar.Biomass</t>
  </si>
  <si>
    <t>FEC_per_household.kWh.NL.Res.HHnew.Thermal.SH.Biomass.WH.Biomass.Solar.Solar</t>
  </si>
  <si>
    <t>FEC_per_household.kWh.NL.Res.HHnew.Thermal.SH.Biomass.WH.LPG.NoSolar.LPG</t>
  </si>
  <si>
    <t>FEC_per_household.kWh.NL.Res.HHnew.Thermal.SH.Biomass.WH.LPG.Solar</t>
  </si>
  <si>
    <t>FEC_per_household.kWh.NL.Res.HHnew.Thermal.SH.Biomass.WH.LPG.Solar.LPG</t>
  </si>
  <si>
    <t>FEC_per_household.kWh.NL.Res.HHnew.Thermal.SH.Biomass.WH.LPG.Solar.Solar</t>
  </si>
  <si>
    <t>FEC_per_household.kWh.NL.Res.HHnew.Thermal.SH.Biomass.WH.Elc.NoSolar.Elec</t>
  </si>
  <si>
    <t>FEC_per_household.kWh.NL.Res.HHnew.Thermal.SH.Biomass.WH.Elc.Solar</t>
  </si>
  <si>
    <t>FEC_per_household.kWh.NL.Res.HHnew.Thermal.SH.Biomass.WH.Elc.Solar.Elec</t>
  </si>
  <si>
    <t>FEC_per_household.kWh.NL.Res.HHnew.Thermal.SH.Biomass.WH.Elc.Solar.Solar</t>
  </si>
  <si>
    <t>FEC_per_household.kWh.NL.Res.HHnew.Thermal.SH.Biomass.CO</t>
  </si>
  <si>
    <t>FEC_per_household.kWh.NL.Res.HHnew.Thermal.SH.Biomass.CO.Biomass.Biomass</t>
  </si>
  <si>
    <t>FEC_per_household.kWh.NL.Res.HHnew.Thermal.SH.Biomass.CO.LPG.LPG</t>
  </si>
  <si>
    <t>FEC_per_household.kWh.NL.Res.HHnew.Thermal.SH.Biomass.CO.Elc.Elec</t>
  </si>
  <si>
    <t>FEC_per_household.kWh.NL.Res.HHnew.Thermal.SH.Geo</t>
  </si>
  <si>
    <t>FEC_per_household.kWh.NL.Res.HHnew.Thermal.SH.Geo.SH</t>
  </si>
  <si>
    <t>FEC_per_household.kWh.NL.Res.HHnew.Thermal.SH.Geo.SH.Geo</t>
  </si>
  <si>
    <t>FEC_per_household.kWh.NL.Res.HHnew.Thermal.SH.Geo.SH.Elec</t>
  </si>
  <si>
    <t>FEC_per_household.kWh.NL.Res.HHnew.Thermal.SH.Geo.SC</t>
  </si>
  <si>
    <t>FEC_per_household.kWh.NL.Res.HHnew.Thermal.SH.Geo.SC.AC.Elec</t>
  </si>
  <si>
    <t>FEC_per_household.kWh.NL.Res.HHnew.Thermal.SH.Geo.WH</t>
  </si>
  <si>
    <t>FEC_per_household.kWh.NL.Res.HHnew.Thermal.SH.Geo.WH.Geo.NoSolar.Geo</t>
  </si>
  <si>
    <t>FEC_per_household.kWh.NL.Res.HHnew.Thermal.SH.Geo.WH.Geo.Solar</t>
  </si>
  <si>
    <t>FEC_per_household.kWh.NL.Res.HHnew.Thermal.SH.Geo.WH.Geo.Solar.Geo</t>
  </si>
  <si>
    <t>FEC_per_household.kWh.NL.Res.HHnew.Thermal.SH.Geo.WH.Geo.Solar.Solar</t>
  </si>
  <si>
    <t>FEC_per_household.kWh.NL.Res.HHnew.Thermal.SH.Geo.WH.Elc.NoSolar.Elec</t>
  </si>
  <si>
    <t>FEC_per_household.kWh.NL.Res.HHnew.Thermal.SH.Geo.WH.Elc.Solar</t>
  </si>
  <si>
    <t>FEC_per_household.kWh.NL.Res.HHnew.Thermal.SH.Geo.WH.Elc.Solar.Elec</t>
  </si>
  <si>
    <t>FEC_per_household.kWh.NL.Res.HHnew.Thermal.SH.Geo.WH.Elc.Solar.Solar</t>
  </si>
  <si>
    <t>FEC_per_household.kWh.NL.Res.HHnew.Thermal.SH.Geo.CO</t>
  </si>
  <si>
    <t>FEC_per_household.kWh.NL.Res.HHnew.Thermal.SH.Geo.CO.LPG.LPG</t>
  </si>
  <si>
    <t>FEC_per_household.kWh.NL.Res.HHnew.Thermal.SH.Geo.CO.Elc.Elec</t>
  </si>
  <si>
    <t>FEC_per_household.kWh.NL.Res.HHnew.Thermal.SH.DistrHeat</t>
  </si>
  <si>
    <t>FEC_per_household.kWh.NL.Res.HHnew.Thermal.SH.DistrHeat.SH</t>
  </si>
  <si>
    <t>FEC_per_household.kWh.NL.Res.HHnew.Thermal.SH.DistrHeat.SH.Steam_Distr</t>
  </si>
  <si>
    <t>FEC_per_household.kWh.NL.Res.HHnew.Thermal.SH.DistrHeat.SH.Elec</t>
  </si>
  <si>
    <t>FEC_per_household.kWh.NL.Res.HHnew.Thermal.SH.DistrHeat.SC</t>
  </si>
  <si>
    <t>FEC_per_household.kWh.NL.Res.HHnew.Thermal.SH.DistrHeat.SC.AC.Elec</t>
  </si>
  <si>
    <t>FEC_per_household.kWh.NL.Res.HHnew.Thermal.SH.DistrHeat.WH</t>
  </si>
  <si>
    <t>FEC_per_household.kWh.NL.Res.HHnew.Thermal.SH.DistrHeat.WH.DistrHeat.NoSolar.Steam_Distr</t>
  </si>
  <si>
    <t>FEC_per_household.kWh.NL.Res.HHnew.Thermal.SH.DistrHeat.WH.DistrHeat.Solar</t>
  </si>
  <si>
    <t>FEC_per_household.kWh.NL.Res.HHnew.Thermal.SH.DistrHeat.WH.DistrHeat.Solar.Steam_Distr</t>
  </si>
  <si>
    <t>FEC_per_household.kWh.NL.Res.HHnew.Thermal.SH.DistrHeat.WH.DistrHeat.Solar.Solar</t>
  </si>
  <si>
    <t>FEC_per_household.kWh.NL.Res.HHnew.Thermal.SH.DistrHeat.WH.Elc.NoSolar.Elec</t>
  </si>
  <si>
    <t>FEC_per_household.kWh.NL.Res.HHnew.Thermal.SH.DistrHeat.WH.Elc.Solar</t>
  </si>
  <si>
    <t>FEC_per_household.kWh.NL.Res.HHnew.Thermal.SH.DistrHeat.WH.Elc.Solar.Elec</t>
  </si>
  <si>
    <t>FEC_per_household.kWh.NL.Res.HHnew.Thermal.SH.DistrHeat.WH.Elc.Solar.Solar</t>
  </si>
  <si>
    <t>FEC_per_household.kWh.NL.Res.HHnew.Thermal.SH.DistrHeat.CO</t>
  </si>
  <si>
    <t>FEC_per_household.kWh.NL.Res.HHnew.Thermal.SH.DistrHeat.CO.LPG.LPG</t>
  </si>
  <si>
    <t>FEC_per_household.kWh.NL.Res.HHnew.Thermal.SH.DistrHeat.CO.Elc.Elec</t>
  </si>
  <si>
    <t>FEC_per_household.kWh.NL.Res.HHnew.Thermal.SH.AdvElc</t>
  </si>
  <si>
    <t>FEC_per_household.kWh.NL.Res.HHnew.Thermal.SH.AdvElc.SH</t>
  </si>
  <si>
    <t>FEC_per_household.kWh.NL.Res.HHnew.Thermal.SH.AdvElc.SH.Elec</t>
  </si>
  <si>
    <t>FEC_per_household.kWh.NL.Res.HHnew.Thermal.SH.AdvElc.SC</t>
  </si>
  <si>
    <t>FEC_per_household.kWh.NL.Res.HHnew.Thermal.SH.AdvElc.SC.AC.Elec</t>
  </si>
  <si>
    <t>FEC_per_household.kWh.NL.Res.HHnew.Thermal.SH.AdvElc.WH</t>
  </si>
  <si>
    <t>FEC_per_household.kWh.NL.Res.HHnew.Thermal.SH.AdvElc.WH.LPG.NoSolar.LPG</t>
  </si>
  <si>
    <t>FEC_per_household.kWh.NL.Res.HHnew.Thermal.SH.AdvElc.WH.LPG.Solar</t>
  </si>
  <si>
    <t>FEC_per_household.kWh.NL.Res.HHnew.Thermal.SH.AdvElc.WH.LPG.Solar.LPG</t>
  </si>
  <si>
    <t>FEC_per_household.kWh.NL.Res.HHnew.Thermal.SH.AdvElc.WH.LPG.Solar.Solar</t>
  </si>
  <si>
    <t>FEC_per_household.kWh.NL.Res.HHnew.Thermal.SH.AdvElc.WH.Elc.NoSolar.Elec</t>
  </si>
  <si>
    <t>FEC_per_household.kWh.NL.Res.HHnew.Thermal.SH.AdvElc.WH.Elc.Solar</t>
  </si>
  <si>
    <t>FEC_per_household.kWh.NL.Res.HHnew.Thermal.SH.AdvElc.WH.Elc.Solar.Elec</t>
  </si>
  <si>
    <t>FEC_per_household.kWh.NL.Res.HHnew.Thermal.SH.AdvElc.WH.Elc.Solar.Solar</t>
  </si>
  <si>
    <t>FEC_per_household.kWh.NL.Res.HHnew.Thermal.SH.AdvElc.CO</t>
  </si>
  <si>
    <t>FEC_per_household.kWh.NL.Res.HHnew.Thermal.SH.AdvElc.CO.LPG.LPG</t>
  </si>
  <si>
    <t>FEC_per_household.kWh.NL.Res.HHnew.Thermal.SH.AdvElc.CO.Elc.Elec</t>
  </si>
  <si>
    <t>FEC_per_household.kWh.NL.Res.HHnew.Thermal.SH.ConvElc</t>
  </si>
  <si>
    <t>FEC_per_household.kWh.NL.Res.HHnew.Thermal.SH.ConvElc.SH</t>
  </si>
  <si>
    <t>FEC_per_household.kWh.NL.Res.HHnew.Thermal.SH.ConvElc.SH.Elec</t>
  </si>
  <si>
    <t>FEC_per_household.kWh.NL.Res.HHnew.Thermal.SH.ConvElc.SC</t>
  </si>
  <si>
    <t>FEC_per_household.kWh.NL.Res.HHnew.Thermal.SH.ConvElc.SC.AC.Elec</t>
  </si>
  <si>
    <t>FEC_per_household.kWh.NL.Res.HHnew.Thermal.SH.ConvElc.WH</t>
  </si>
  <si>
    <t>FEC_per_household.kWh.NL.Res.HHnew.Thermal.SH.ConvElc.WH.LPG.NoSolar.LPG</t>
  </si>
  <si>
    <t>FEC_per_household.kWh.NL.Res.HHnew.Thermal.SH.ConvElc.WH.LPG.Solar</t>
  </si>
  <si>
    <t>FEC_per_household.kWh.NL.Res.HHnew.Thermal.SH.ConvElc.WH.LPG.Solar.LPG</t>
  </si>
  <si>
    <t>FEC_per_household.kWh.NL.Res.HHnew.Thermal.SH.ConvElc.WH.LPG.Solar.Solar</t>
  </si>
  <si>
    <t>FEC_per_household.kWh.NL.Res.HHnew.Thermal.SH.ConvElc.WH.Elc.NoSolar.Elec</t>
  </si>
  <si>
    <t>FEC_per_household.kWh.NL.Res.HHnew.Thermal.SH.ConvElc.WH.Elc.Solar</t>
  </si>
  <si>
    <t>FEC_per_household.kWh.NL.Res.HHnew.Thermal.SH.ConvElc.WH.Elc.Solar.Elec</t>
  </si>
  <si>
    <t>FEC_per_household.kWh.NL.Res.HHnew.Thermal.SH.ConvElc.WH.Elc.Solar.Solar</t>
  </si>
  <si>
    <t>FEC_per_household.kWh.NL.Res.HHnew.Thermal.SH.ConvElc.CO</t>
  </si>
  <si>
    <t>FEC_per_household.kWh.NL.Res.HHnew.Thermal.SH.ConvElc.CO.LPG.LPG</t>
  </si>
  <si>
    <t>FEC_per_household.kWh.NL.Res.HHnew.Thermal.SH.ConvElc.CO.Elc.Elec</t>
  </si>
  <si>
    <t>NL - Thermal energy service of new and renovated households (detailed structure)</t>
  </si>
  <si>
    <t>TES_per_household.kWh.NL.Res.HHnew.Thermal.SH.Solids</t>
  </si>
  <si>
    <t>TES_per_household.kWh.NL.Res.HHnew.Thermal.SH.Solids.SH</t>
  </si>
  <si>
    <t>TES_per_household.kWh.NL.Res.HHnew.Thermal.SH.Solids.SH.Solids</t>
  </si>
  <si>
    <t>TES_per_household.kWh.NL.Res.HHnew.Thermal.SH.Solids.SH.Elec</t>
  </si>
  <si>
    <t>TES_per_household.kWh.NL.Res.HHnew.Thermal.SH.Solids.SC</t>
  </si>
  <si>
    <t>TES_per_household.kWh.NL.Res.HHnew.Thermal.SH.Solids.SC.AC.Elec</t>
  </si>
  <si>
    <t>TES_per_household.kWh.NL.Res.HHnew.Thermal.SH.Solids.WH</t>
  </si>
  <si>
    <t>TES_per_household.kWh.NL.Res.HHnew.Thermal.SH.Solids.WH.Solids.NoSolar.Solids</t>
  </si>
  <si>
    <t>TES_per_household.kWh.NL.Res.HHnew.Thermal.SH.Solids.WH.LPG.NoSolar.LPG</t>
  </si>
  <si>
    <t>TES_per_household.kWh.NL.Res.HHnew.Thermal.SH.Solids.WH.LPG.Solar</t>
  </si>
  <si>
    <t>TES_per_household.kWh.NL.Res.HHnew.Thermal.SH.Solids.WH.LPG.Solar.LPG</t>
  </si>
  <si>
    <t>TES_per_household.kWh.NL.Res.HHnew.Thermal.SH.Solids.WH.LPG.Solar.Solar</t>
  </si>
  <si>
    <t>TES_per_household.kWh.NL.Res.HHnew.Thermal.SH.Solids.WH.Elc.NoSolar.Elec</t>
  </si>
  <si>
    <t>TES_per_household.kWh.NL.Res.HHnew.Thermal.SH.Solids.WH.Elc.Solar</t>
  </si>
  <si>
    <t>TES_per_household.kWh.NL.Res.HHnew.Thermal.SH.Solids.WH.Elc.Solar.Elec</t>
  </si>
  <si>
    <t>TES_per_household.kWh.NL.Res.HHnew.Thermal.SH.Solids.WH.Elc.Solar.Solar</t>
  </si>
  <si>
    <t>TES_per_household.kWh.NL.Res.HHnew.Thermal.SH.Solids.CO</t>
  </si>
  <si>
    <t>TES_per_household.kWh.NL.Res.HHnew.Thermal.SH.Solids.CO.Solids.Solids</t>
  </si>
  <si>
    <t>TES_per_household.kWh.NL.Res.HHnew.Thermal.SH.Solids.CO.LPG.LPG</t>
  </si>
  <si>
    <t>TES_per_household.kWh.NL.Res.HHnew.Thermal.SH.Solids.CO.Elc.Elec</t>
  </si>
  <si>
    <t>TES_per_household.kWh.NL.Res.HHnew.Thermal.SH.LPG</t>
  </si>
  <si>
    <t>TES_per_household.kWh.NL.Res.HHnew.Thermal.SH.LPG.SH</t>
  </si>
  <si>
    <t>TES_per_household.kWh.NL.Res.HHnew.Thermal.SH.LPG.SH.LPG</t>
  </si>
  <si>
    <t>TES_per_household.kWh.NL.Res.HHnew.Thermal.SH.LPG.SH.Elec</t>
  </si>
  <si>
    <t>TES_per_household.kWh.NL.Res.HHnew.Thermal.SH.LPG.SC</t>
  </si>
  <si>
    <t>TES_per_household.kWh.NL.Res.HHnew.Thermal.SH.LPG.SC.AC.Elec</t>
  </si>
  <si>
    <t>TES_per_household.kWh.NL.Res.HHnew.Thermal.SH.LPG.WH</t>
  </si>
  <si>
    <t>TES_per_household.kWh.NL.Res.HHnew.Thermal.SH.LPG.WH.LPG.NoSolar.LPG</t>
  </si>
  <si>
    <t>TES_per_household.kWh.NL.Res.HHnew.Thermal.SH.LPG.WH.LPG.Solar</t>
  </si>
  <si>
    <t>TES_per_household.kWh.NL.Res.HHnew.Thermal.SH.LPG.WH.LPG.Solar.LPG</t>
  </si>
  <si>
    <t>TES_per_household.kWh.NL.Res.HHnew.Thermal.SH.LPG.WH.LPG.Solar.Solar</t>
  </si>
  <si>
    <t>TES_per_household.kWh.NL.Res.HHnew.Thermal.SH.LPG.WH.Elc.NoSolar.Elec</t>
  </si>
  <si>
    <t>TES_per_household.kWh.NL.Res.HHnew.Thermal.SH.LPG.WH.Elc.Solar</t>
  </si>
  <si>
    <t>TES_per_household.kWh.NL.Res.HHnew.Thermal.SH.LPG.WH.Elc.Solar.Elec</t>
  </si>
  <si>
    <t>TES_per_household.kWh.NL.Res.HHnew.Thermal.SH.LPG.WH.Elc.Solar.Solar</t>
  </si>
  <si>
    <t>TES_per_household.kWh.NL.Res.HHnew.Thermal.SH.LPG.CO</t>
  </si>
  <si>
    <t>TES_per_household.kWh.NL.Res.HHnew.Thermal.SH.LPG.CO.LPG.LPG</t>
  </si>
  <si>
    <t>TES_per_household.kWh.NL.Res.HHnew.Thermal.SH.LPG.CO.Elc.Elec</t>
  </si>
  <si>
    <t>TES_per_household.kWh.NL.Res.HHnew.Thermal.SH.Oil</t>
  </si>
  <si>
    <t>TES_per_household.kWh.NL.Res.HHnew.Thermal.SH.Oil.SH</t>
  </si>
  <si>
    <t>TES_per_household.kWh.NL.Res.HHnew.Thermal.SH.Oil.SH.Oil</t>
  </si>
  <si>
    <t>TES_per_household.kWh.NL.Res.HHnew.Thermal.SH.Oil.SH.Elec</t>
  </si>
  <si>
    <t>TES_per_household.kWh.NL.Res.HHnew.Thermal.SH.Oil.SC</t>
  </si>
  <si>
    <t>TES_per_household.kWh.NL.Res.HHnew.Thermal.SH.Oil.SC.AC.Elec</t>
  </si>
  <si>
    <t>TES_per_household.kWh.NL.Res.HHnew.Thermal.SH.Oil.WH</t>
  </si>
  <si>
    <t>TES_per_household.kWh.NL.Res.HHnew.Thermal.SH.Oil.WH.Oil.NoSolar.Oil</t>
  </si>
  <si>
    <t>TES_per_household.kWh.NL.Res.HHnew.Thermal.SH.Oil.WH.Oil.Solar</t>
  </si>
  <si>
    <t>TES_per_household.kWh.NL.Res.HHnew.Thermal.SH.Oil.WH.Oil.Solar.Oil</t>
  </si>
  <si>
    <t>TES_per_household.kWh.NL.Res.HHnew.Thermal.SH.Oil.WH.Oil.Solar.Solar</t>
  </si>
  <si>
    <t>TES_per_household.kWh.NL.Res.HHnew.Thermal.SH.Oil.WH.Elc.NoSolar.Elec</t>
  </si>
  <si>
    <t>TES_per_household.kWh.NL.Res.HHnew.Thermal.SH.Oil.WH.Elc.Solar</t>
  </si>
  <si>
    <t>TES_per_household.kWh.NL.Res.HHnew.Thermal.SH.Oil.WH.Elc.Solar.Elec</t>
  </si>
  <si>
    <t>TES_per_household.kWh.NL.Res.HHnew.Thermal.SH.Oil.WH.Elc.Solar.Solar</t>
  </si>
  <si>
    <t>TES_per_household.kWh.NL.Res.HHnew.Thermal.SH.Oil.CO</t>
  </si>
  <si>
    <t>TES_per_household.kWh.NL.Res.HHnew.Thermal.SH.Oil.CO.LPG.LPG</t>
  </si>
  <si>
    <t>TES_per_household.kWh.NL.Res.HHnew.Thermal.SH.Oil.CO.Elc.Elec</t>
  </si>
  <si>
    <t>TES_per_household.kWh.NL.Res.HHnew.Thermal.SH.Gas</t>
  </si>
  <si>
    <t>TES_per_household.kWh.NL.Res.HHnew.Thermal.SH.Gas.SH</t>
  </si>
  <si>
    <t>TES_per_household.kWh.NL.Res.HHnew.Thermal.SH.Gas.SH.Gas</t>
  </si>
  <si>
    <t>TES_per_household.kWh.NL.Res.HHnew.Thermal.SH.Gas.SH.Elec</t>
  </si>
  <si>
    <t>TES_per_household.kWh.NL.Res.HHnew.Thermal.SH.Gas.SC</t>
  </si>
  <si>
    <t>TES_per_household.kWh.NL.Res.HHnew.Thermal.SH.Gas.SC.AC.Elec</t>
  </si>
  <si>
    <t>TES_per_household.kWh.NL.Res.HHnew.Thermal.SH.Gas.WH</t>
  </si>
  <si>
    <t>TES_per_household.kWh.NL.Res.HHnew.Thermal.SH.Gas.WH.Gas.NoSolar.Gas</t>
  </si>
  <si>
    <t>TES_per_household.kWh.NL.Res.HHnew.Thermal.SH.Gas.WH.Gas.Solar</t>
  </si>
  <si>
    <t>TES_per_household.kWh.NL.Res.HHnew.Thermal.SH.Gas.WH.Gas.Solar.Gas</t>
  </si>
  <si>
    <t>TES_per_household.kWh.NL.Res.HHnew.Thermal.SH.Gas.WH.Gas.Solar.Solar</t>
  </si>
  <si>
    <t>TES_per_household.kWh.NL.Res.HHnew.Thermal.SH.Gas.WH.Elc.NoSolar.Elec</t>
  </si>
  <si>
    <t>TES_per_household.kWh.NL.Res.HHnew.Thermal.SH.Gas.WH.Elc.Solar</t>
  </si>
  <si>
    <t>TES_per_household.kWh.NL.Res.HHnew.Thermal.SH.Gas.WH.Elc.Solar.Elec</t>
  </si>
  <si>
    <t>TES_per_household.kWh.NL.Res.HHnew.Thermal.SH.Gas.WH.Elc.Solar.Solar</t>
  </si>
  <si>
    <t>TES_per_household.kWh.NL.Res.HHnew.Thermal.SH.Gas.CO</t>
  </si>
  <si>
    <t>TES_per_household.kWh.NL.Res.HHnew.Thermal.SH.Gas.CO.Gas.Gas</t>
  </si>
  <si>
    <t>TES_per_household.kWh.NL.Res.HHnew.Thermal.SH.Gas.CO.Elc.Elec</t>
  </si>
  <si>
    <t>TES_per_household.kWh.NL.Res.HHnew.Thermal.SH.Biomass</t>
  </si>
  <si>
    <t>TES_per_household.kWh.NL.Res.HHnew.Thermal.SH.Biomass.SH</t>
  </si>
  <si>
    <t>TES_per_household.kWh.NL.Res.HHnew.Thermal.SH.Biomass.SH.Biomass</t>
  </si>
  <si>
    <t>TES_per_household.kWh.NL.Res.HHnew.Thermal.SH.Biomass.SH.Elec</t>
  </si>
  <si>
    <t>TES_per_household.kWh.NL.Res.HHnew.Thermal.SH.Biomass.SC</t>
  </si>
  <si>
    <t>TES_per_household.kWh.NL.Res.HHnew.Thermal.SH.Biomass.SC.AC.Elec</t>
  </si>
  <si>
    <t>TES_per_household.kWh.NL.Res.HHnew.Thermal.SH.Biomass.WH</t>
  </si>
  <si>
    <t>TES_per_household.kWh.NL.Res.HHnew.Thermal.SH.Biomass.WH.Biomass.NoSolar.Biomass</t>
  </si>
  <si>
    <t>TES_per_household.kWh.NL.Res.HHnew.Thermal.SH.Biomass.WH.Biomass.Solar</t>
  </si>
  <si>
    <t>TES_per_household.kWh.NL.Res.HHnew.Thermal.SH.Biomass.WH.Biomass.Solar.Biomass</t>
  </si>
  <si>
    <t>TES_per_household.kWh.NL.Res.HHnew.Thermal.SH.Biomass.WH.Biomass.Solar.Solar</t>
  </si>
  <si>
    <t>TES_per_household.kWh.NL.Res.HHnew.Thermal.SH.Biomass.WH.LPG.NoSolar.LPG</t>
  </si>
  <si>
    <t>TES_per_household.kWh.NL.Res.HHnew.Thermal.SH.Biomass.WH.LPG.Solar</t>
  </si>
  <si>
    <t>TES_per_household.kWh.NL.Res.HHnew.Thermal.SH.Biomass.WH.LPG.Solar.LPG</t>
  </si>
  <si>
    <t>TES_per_household.kWh.NL.Res.HHnew.Thermal.SH.Biomass.WH.LPG.Solar.Solar</t>
  </si>
  <si>
    <t>TES_per_household.kWh.NL.Res.HHnew.Thermal.SH.Biomass.WH.Elc.NoSolar.Elec</t>
  </si>
  <si>
    <t>TES_per_household.kWh.NL.Res.HHnew.Thermal.SH.Biomass.WH.Elc.Solar</t>
  </si>
  <si>
    <t>TES_per_household.kWh.NL.Res.HHnew.Thermal.SH.Biomass.WH.Elc.Solar.Elec</t>
  </si>
  <si>
    <t>TES_per_household.kWh.NL.Res.HHnew.Thermal.SH.Biomass.WH.Elc.Solar.Solar</t>
  </si>
  <si>
    <t>TES_per_household.kWh.NL.Res.HHnew.Thermal.SH.Biomass.CO</t>
  </si>
  <si>
    <t>TES_per_household.kWh.NL.Res.HHnew.Thermal.SH.Biomass.CO.Biomass.Biomass</t>
  </si>
  <si>
    <t>TES_per_household.kWh.NL.Res.HHnew.Thermal.SH.Biomass.CO.LPG.LPG</t>
  </si>
  <si>
    <t>TES_per_household.kWh.NL.Res.HHnew.Thermal.SH.Biomass.CO.Elc.Elec</t>
  </si>
  <si>
    <t>TES_per_household.kWh.NL.Res.HHnew.Thermal.SH.Geo</t>
  </si>
  <si>
    <t>TES_per_household.kWh.NL.Res.HHnew.Thermal.SH.Geo.SH</t>
  </si>
  <si>
    <t>TES_per_household.kWh.NL.Res.HHnew.Thermal.SH.Geo.SH.Geo</t>
  </si>
  <si>
    <t>TES_per_household.kWh.NL.Res.HHnew.Thermal.SH.Geo.SH.Elec</t>
  </si>
  <si>
    <t>TES_per_household.kWh.NL.Res.HHnew.Thermal.SH.Geo.SC</t>
  </si>
  <si>
    <t>TES_per_household.kWh.NL.Res.HHnew.Thermal.SH.Geo.SC.AC.Elec</t>
  </si>
  <si>
    <t>TES_per_household.kWh.NL.Res.HHnew.Thermal.SH.Geo.WH</t>
  </si>
  <si>
    <t>TES_per_household.kWh.NL.Res.HHnew.Thermal.SH.Geo.WH.Geo.NoSolar.Geo</t>
  </si>
  <si>
    <t>TES_per_household.kWh.NL.Res.HHnew.Thermal.SH.Geo.WH.Geo.Solar</t>
  </si>
  <si>
    <t>TES_per_household.kWh.NL.Res.HHnew.Thermal.SH.Geo.WH.Geo.Solar.Geo</t>
  </si>
  <si>
    <t>TES_per_household.kWh.NL.Res.HHnew.Thermal.SH.Geo.WH.Geo.Solar.Solar</t>
  </si>
  <si>
    <t>TES_per_household.kWh.NL.Res.HHnew.Thermal.SH.Geo.WH.Elc.NoSolar.Elec</t>
  </si>
  <si>
    <t>TES_per_household.kWh.NL.Res.HHnew.Thermal.SH.Geo.WH.Elc.Solar</t>
  </si>
  <si>
    <t>TES_per_household.kWh.NL.Res.HHnew.Thermal.SH.Geo.WH.Elc.Solar.Elec</t>
  </si>
  <si>
    <t>TES_per_household.kWh.NL.Res.HHnew.Thermal.SH.Geo.WH.Elc.Solar.Solar</t>
  </si>
  <si>
    <t>TES_per_household.kWh.NL.Res.HHnew.Thermal.SH.Geo.CO</t>
  </si>
  <si>
    <t>TES_per_household.kWh.NL.Res.HHnew.Thermal.SH.Geo.CO.LPG.LPG</t>
  </si>
  <si>
    <t>TES_per_household.kWh.NL.Res.HHnew.Thermal.SH.Geo.CO.Elc.Elec</t>
  </si>
  <si>
    <t>TES_per_household.kWh.NL.Res.HHnew.Thermal.SH.DistrHeat</t>
  </si>
  <si>
    <t>TES_per_household.kWh.NL.Res.HHnew.Thermal.SH.DistrHeat.SH</t>
  </si>
  <si>
    <t>TES_per_household.kWh.NL.Res.HHnew.Thermal.SH.DistrHeat.SH.Steam_Distr</t>
  </si>
  <si>
    <t>TES_per_household.kWh.NL.Res.HHnew.Thermal.SH.DistrHeat.SH.Elec</t>
  </si>
  <si>
    <t>TES_per_household.kWh.NL.Res.HHnew.Thermal.SH.DistrHeat.SC</t>
  </si>
  <si>
    <t>TES_per_household.kWh.NL.Res.HHnew.Thermal.SH.DistrHeat.SC.AC.Elec</t>
  </si>
  <si>
    <t>TES_per_household.kWh.NL.Res.HHnew.Thermal.SH.DistrHeat.WH</t>
  </si>
  <si>
    <t>TES_per_household.kWh.NL.Res.HHnew.Thermal.SH.DistrHeat.WH.DistrHeat.NoSolar.Steam_Distr</t>
  </si>
  <si>
    <t>TES_per_household.kWh.NL.Res.HHnew.Thermal.SH.DistrHeat.WH.DistrHeat.Solar</t>
  </si>
  <si>
    <t>TES_per_household.kWh.NL.Res.HHnew.Thermal.SH.DistrHeat.WH.DistrHeat.Solar.Steam_Distr</t>
  </si>
  <si>
    <t>TES_per_household.kWh.NL.Res.HHnew.Thermal.SH.DistrHeat.WH.DistrHeat.Solar.Solar</t>
  </si>
  <si>
    <t>TES_per_household.kWh.NL.Res.HHnew.Thermal.SH.DistrHeat.WH.Elc.NoSolar.Elec</t>
  </si>
  <si>
    <t>TES_per_household.kWh.NL.Res.HHnew.Thermal.SH.DistrHeat.WH.Elc.Solar</t>
  </si>
  <si>
    <t>TES_per_household.kWh.NL.Res.HHnew.Thermal.SH.DistrHeat.WH.Elc.Solar.Elec</t>
  </si>
  <si>
    <t>TES_per_household.kWh.NL.Res.HHnew.Thermal.SH.DistrHeat.WH.Elc.Solar.Solar</t>
  </si>
  <si>
    <t>TES_per_household.kWh.NL.Res.HHnew.Thermal.SH.DistrHeat.CO</t>
  </si>
  <si>
    <t>TES_per_household.kWh.NL.Res.HHnew.Thermal.SH.DistrHeat.CO.LPG.LPG</t>
  </si>
  <si>
    <t>TES_per_household.kWh.NL.Res.HHnew.Thermal.SH.DistrHeat.CO.Elc.Elec</t>
  </si>
  <si>
    <t>TES_per_household.kWh.NL.Res.HHnew.Thermal.SH.AdvElc</t>
  </si>
  <si>
    <t>TES_per_household.kWh.NL.Res.HHnew.Thermal.SH.AdvElc.SH</t>
  </si>
  <si>
    <t>TES_per_household.kWh.NL.Res.HHnew.Thermal.SH.AdvElc.SH.Elec</t>
  </si>
  <si>
    <t>TES_per_household.kWh.NL.Res.HHnew.Thermal.SH.AdvElc.SC</t>
  </si>
  <si>
    <t>TES_per_household.kWh.NL.Res.HHnew.Thermal.SH.AdvElc.SC.AC.Elec</t>
  </si>
  <si>
    <t>TES_per_household.kWh.NL.Res.HHnew.Thermal.SH.AdvElc.WH</t>
  </si>
  <si>
    <t>TES_per_household.kWh.NL.Res.HHnew.Thermal.SH.AdvElc.WH.LPG.NoSolar.LPG</t>
  </si>
  <si>
    <t>TES_per_household.kWh.NL.Res.HHnew.Thermal.SH.AdvElc.WH.LPG.Solar</t>
  </si>
  <si>
    <t>TES_per_household.kWh.NL.Res.HHnew.Thermal.SH.AdvElc.WH.LPG.Solar.LPG</t>
  </si>
  <si>
    <t>TES_per_household.kWh.NL.Res.HHnew.Thermal.SH.AdvElc.WH.LPG.Solar.Solar</t>
  </si>
  <si>
    <t>TES_per_household.kWh.NL.Res.HHnew.Thermal.SH.AdvElc.WH.Elc.NoSolar.Elec</t>
  </si>
  <si>
    <t>TES_per_household.kWh.NL.Res.HHnew.Thermal.SH.AdvElc.WH.Elc.Solar</t>
  </si>
  <si>
    <t>TES_per_household.kWh.NL.Res.HHnew.Thermal.SH.AdvElc.WH.Elc.Solar.Elec</t>
  </si>
  <si>
    <t>TES_per_household.kWh.NL.Res.HHnew.Thermal.SH.AdvElc.WH.Elc.Solar.Solar</t>
  </si>
  <si>
    <t>TES_per_household.kWh.NL.Res.HHnew.Thermal.SH.AdvElc.CO</t>
  </si>
  <si>
    <t>TES_per_household.kWh.NL.Res.HHnew.Thermal.SH.AdvElc.CO.LPG.LPG</t>
  </si>
  <si>
    <t>TES_per_household.kWh.NL.Res.HHnew.Thermal.SH.AdvElc.CO.Elc.Elec</t>
  </si>
  <si>
    <t>TES_per_household.kWh.NL.Res.HHnew.Thermal.SH.ConvElc</t>
  </si>
  <si>
    <t>TES_per_household.kWh.NL.Res.HHnew.Thermal.SH.ConvElc.SH</t>
  </si>
  <si>
    <t>TES_per_household.kWh.NL.Res.HHnew.Thermal.SH.ConvElc.SH.Elec</t>
  </si>
  <si>
    <t>TES_per_household.kWh.NL.Res.HHnew.Thermal.SH.ConvElc.SC</t>
  </si>
  <si>
    <t>TES_per_household.kWh.NL.Res.HHnew.Thermal.SH.ConvElc.SC.AC.Elec</t>
  </si>
  <si>
    <t>TES_per_household.kWh.NL.Res.HHnew.Thermal.SH.ConvElc.WH</t>
  </si>
  <si>
    <t>TES_per_household.kWh.NL.Res.HHnew.Thermal.SH.ConvElc.WH.LPG.NoSolar.LPG</t>
  </si>
  <si>
    <t>TES_per_household.kWh.NL.Res.HHnew.Thermal.SH.ConvElc.WH.LPG.Solar</t>
  </si>
  <si>
    <t>TES_per_household.kWh.NL.Res.HHnew.Thermal.SH.ConvElc.WH.LPG.Solar.LPG</t>
  </si>
  <si>
    <t>TES_per_household.kWh.NL.Res.HHnew.Thermal.SH.ConvElc.WH.LPG.Solar.Solar</t>
  </si>
  <si>
    <t>TES_per_household.kWh.NL.Res.HHnew.Thermal.SH.ConvElc.WH.Elc.NoSolar.Elec</t>
  </si>
  <si>
    <t>TES_per_household.kWh.NL.Res.HHnew.Thermal.SH.ConvElc.WH.Elc.Solar</t>
  </si>
  <si>
    <t>TES_per_household.kWh.NL.Res.HHnew.Thermal.SH.ConvElc.WH.Elc.Solar.Elec</t>
  </si>
  <si>
    <t>TES_per_household.kWh.NL.Res.HHnew.Thermal.SH.ConvElc.WH.Elc.Solar.Solar</t>
  </si>
  <si>
    <t>TES_per_household.kWh.NL.Res.HHnew.Thermal.SH.ConvElc.CO</t>
  </si>
  <si>
    <t>TES_per_household.kWh.NL.Res.HHnew.Thermal.SH.ConvElc.CO.LPG.LPG</t>
  </si>
  <si>
    <t>TES_per_household.kWh.NL.Res.HHnew.Thermal.SH.ConvElc.CO.Elc.Elec</t>
  </si>
  <si>
    <t>EMI_per_household.kgCO2.NL.Res.HHnew.Thermal.SH.Solids</t>
  </si>
  <si>
    <t>EMI_per_household.kgCO2.NL.Res.HHnew.Thermal.SH.Solids.SH</t>
  </si>
  <si>
    <t>EMI_per_household.kgCO2.NL.Res.HHnew.Thermal.SH.Solids.SH.Solids</t>
  </si>
  <si>
    <t>EMI_per_household.kgCO2.NL.Res.HHnew.Thermal.SH.Solids.SH.Elec</t>
  </si>
  <si>
    <t>EMI_per_household.kgCO2.NL.Res.HHnew.Thermal.SH.Solids.SC</t>
  </si>
  <si>
    <t>EMI_per_household.kgCO2.NL.Res.HHnew.Thermal.SH.Solids.SC.AC.Elec</t>
  </si>
  <si>
    <t>EMI_per_household.kgCO2.NL.Res.HHnew.Thermal.SH.Solids.WH</t>
  </si>
  <si>
    <t>EMI_per_household.kgCO2.NL.Res.HHnew.Thermal.SH.Solids.WH.Solids.NoSolar.Solids</t>
  </si>
  <si>
    <t>EMI_per_household.kgCO2.NL.Res.HHnew.Thermal.SH.Solids.WH.LPG.NoSolar.LPG</t>
  </si>
  <si>
    <t>EMI_per_household.kgCO2.NL.Res.HHnew.Thermal.SH.Solids.WH.LPG.Solar</t>
  </si>
  <si>
    <t>EMI_per_household.kgCO2.NL.Res.HHnew.Thermal.SH.Solids.WH.LPG.Solar.LPG</t>
  </si>
  <si>
    <t>EMI_per_household.kgCO2.NL.Res.HHnew.Thermal.SH.Solids.WH.LPG.Solar.Solar</t>
  </si>
  <si>
    <t>EMI_per_household.kgCO2.NL.Res.HHnew.Thermal.SH.Solids.WH.Elc.NoSolar.Elec</t>
  </si>
  <si>
    <t>EMI_per_household.kgCO2.NL.Res.HHnew.Thermal.SH.Solids.WH.Elc.Solar</t>
  </si>
  <si>
    <t>EMI_per_household.kgCO2.NL.Res.HHnew.Thermal.SH.Solids.WH.Elc.Solar.Elec</t>
  </si>
  <si>
    <t>EMI_per_household.kgCO2.NL.Res.HHnew.Thermal.SH.Solids.WH.Elc.Solar.Solar</t>
  </si>
  <si>
    <t>EMI_per_household.kgCO2.NL.Res.HHnew.Thermal.SH.Solids.CO</t>
  </si>
  <si>
    <t>EMI_per_household.kgCO2.NL.Res.HHnew.Thermal.SH.Solids.CO.Solids.Solids</t>
  </si>
  <si>
    <t>EMI_per_household.kgCO2.NL.Res.HHnew.Thermal.SH.Solids.CO.LPG.LPG</t>
  </si>
  <si>
    <t>EMI_per_household.kgCO2.NL.Res.HHnew.Thermal.SH.Solids.CO.Elc.Elec</t>
  </si>
  <si>
    <t>EMI_per_household.kgCO2.NL.Res.HHnew.Thermal.SH.LPG</t>
  </si>
  <si>
    <t>EMI_per_household.kgCO2.NL.Res.HHnew.Thermal.SH.LPG.SH</t>
  </si>
  <si>
    <t>EMI_per_household.kgCO2.NL.Res.HHnew.Thermal.SH.LPG.SH.LPG</t>
  </si>
  <si>
    <t>EMI_per_household.kgCO2.NL.Res.HHnew.Thermal.SH.LPG.SH.Elec</t>
  </si>
  <si>
    <t>EMI_per_household.kgCO2.NL.Res.HHnew.Thermal.SH.LPG.SC</t>
  </si>
  <si>
    <t>EMI_per_household.kgCO2.NL.Res.HHnew.Thermal.SH.LPG.SC.AC.Elec</t>
  </si>
  <si>
    <t>EMI_per_household.kgCO2.NL.Res.HHnew.Thermal.SH.LPG.WH</t>
  </si>
  <si>
    <t>EMI_per_household.kgCO2.NL.Res.HHnew.Thermal.SH.LPG.WH.LPG.NoSolar.LPG</t>
  </si>
  <si>
    <t>EMI_per_household.kgCO2.NL.Res.HHnew.Thermal.SH.LPG.WH.LPG.Solar</t>
  </si>
  <si>
    <t>EMI_per_household.kgCO2.NL.Res.HHnew.Thermal.SH.LPG.WH.LPG.Solar.LPG</t>
  </si>
  <si>
    <t>EMI_per_household.kgCO2.NL.Res.HHnew.Thermal.SH.LPG.WH.LPG.Solar.Solar</t>
  </si>
  <si>
    <t>EMI_per_household.kgCO2.NL.Res.HHnew.Thermal.SH.LPG.WH.Elc.NoSolar.Elec</t>
  </si>
  <si>
    <t>EMI_per_household.kgCO2.NL.Res.HHnew.Thermal.SH.LPG.WH.Elc.Solar</t>
  </si>
  <si>
    <t>EMI_per_household.kgCO2.NL.Res.HHnew.Thermal.SH.LPG.WH.Elc.Solar.Elec</t>
  </si>
  <si>
    <t>EMI_per_household.kgCO2.NL.Res.HHnew.Thermal.SH.LPG.WH.Elc.Solar.Solar</t>
  </si>
  <si>
    <t>EMI_per_household.kgCO2.NL.Res.HHnew.Thermal.SH.LPG.CO</t>
  </si>
  <si>
    <t>EMI_per_household.kgCO2.NL.Res.HHnew.Thermal.SH.LPG.CO.LPG.LPG</t>
  </si>
  <si>
    <t>EMI_per_household.kgCO2.NL.Res.HHnew.Thermal.SH.LPG.CO.Elc.Elec</t>
  </si>
  <si>
    <t>EMI_per_household.kgCO2.NL.Res.HHnew.Thermal.SH.Oil</t>
  </si>
  <si>
    <t>EMI_per_household.kgCO2.NL.Res.HHnew.Thermal.SH.Oil.SH</t>
  </si>
  <si>
    <t>EMI_per_household.kgCO2.NL.Res.HHnew.Thermal.SH.Oil.SH.Oil</t>
  </si>
  <si>
    <t>EMI_per_household.kgCO2.NL.Res.HHnew.Thermal.SH.Oil.SH.Elec</t>
  </si>
  <si>
    <t>EMI_per_household.kgCO2.NL.Res.HHnew.Thermal.SH.Oil.SC</t>
  </si>
  <si>
    <t>EMI_per_household.kgCO2.NL.Res.HHnew.Thermal.SH.Oil.SC.AC.Elec</t>
  </si>
  <si>
    <t>EMI_per_household.kgCO2.NL.Res.HHnew.Thermal.SH.Oil.WH</t>
  </si>
  <si>
    <t>EMI_per_household.kgCO2.NL.Res.HHnew.Thermal.SH.Oil.WH.Oil.NoSolar.Oil</t>
  </si>
  <si>
    <t>EMI_per_household.kgCO2.NL.Res.HHnew.Thermal.SH.Oil.WH.Oil.Solar</t>
  </si>
  <si>
    <t>EMI_per_household.kgCO2.NL.Res.HHnew.Thermal.SH.Oil.WH.Oil.Solar.Oil</t>
  </si>
  <si>
    <t>EMI_per_household.kgCO2.NL.Res.HHnew.Thermal.SH.Oil.WH.Oil.Solar.Solar</t>
  </si>
  <si>
    <t>EMI_per_household.kgCO2.NL.Res.HHnew.Thermal.SH.Oil.WH.Elc.NoSolar.Elec</t>
  </si>
  <si>
    <t>EMI_per_household.kgCO2.NL.Res.HHnew.Thermal.SH.Oil.WH.Elc.Solar</t>
  </si>
  <si>
    <t>EMI_per_household.kgCO2.NL.Res.HHnew.Thermal.SH.Oil.WH.Elc.Solar.Elec</t>
  </si>
  <si>
    <t>EMI_per_household.kgCO2.NL.Res.HHnew.Thermal.SH.Oil.WH.Elc.Solar.Solar</t>
  </si>
  <si>
    <t>EMI_per_household.kgCO2.NL.Res.HHnew.Thermal.SH.Oil.CO</t>
  </si>
  <si>
    <t>EMI_per_household.kgCO2.NL.Res.HHnew.Thermal.SH.Oil.CO.LPG.LPG</t>
  </si>
  <si>
    <t>EMI_per_household.kgCO2.NL.Res.HHnew.Thermal.SH.Oil.CO.Elc.Elec</t>
  </si>
  <si>
    <t>EMI_per_household.kgCO2.NL.Res.HHnew.Thermal.SH.Gas</t>
  </si>
  <si>
    <t>EMI_per_household.kgCO2.NL.Res.HHnew.Thermal.SH.Gas.SH</t>
  </si>
  <si>
    <t>EMI_per_household.kgCO2.NL.Res.HHnew.Thermal.SH.Gas.SH.Gas</t>
  </si>
  <si>
    <t>EMI_per_household.kgCO2.NL.Res.HHnew.Thermal.SH.Gas.SH.Elec</t>
  </si>
  <si>
    <t>EMI_per_household.kgCO2.NL.Res.HHnew.Thermal.SH.Gas.SC</t>
  </si>
  <si>
    <t>EMI_per_household.kgCO2.NL.Res.HHnew.Thermal.SH.Gas.SC.AC.Elec</t>
  </si>
  <si>
    <t>EMI_per_household.kgCO2.NL.Res.HHnew.Thermal.SH.Gas.WH</t>
  </si>
  <si>
    <t>EMI_per_household.kgCO2.NL.Res.HHnew.Thermal.SH.Gas.WH.Gas.NoSolar.Gas</t>
  </si>
  <si>
    <t>EMI_per_household.kgCO2.NL.Res.HHnew.Thermal.SH.Gas.WH.Gas.Solar</t>
  </si>
  <si>
    <t>EMI_per_household.kgCO2.NL.Res.HHnew.Thermal.SH.Gas.WH.Gas.Solar.Gas</t>
  </si>
  <si>
    <t>EMI_per_household.kgCO2.NL.Res.HHnew.Thermal.SH.Gas.WH.Gas.Solar.Solar</t>
  </si>
  <si>
    <t>EMI_per_household.kgCO2.NL.Res.HHnew.Thermal.SH.Gas.WH.Elc.NoSolar.Elec</t>
  </si>
  <si>
    <t>EMI_per_household.kgCO2.NL.Res.HHnew.Thermal.SH.Gas.WH.Elc.Solar</t>
  </si>
  <si>
    <t>EMI_per_household.kgCO2.NL.Res.HHnew.Thermal.SH.Gas.WH.Elc.Solar.Elec</t>
  </si>
  <si>
    <t>EMI_per_household.kgCO2.NL.Res.HHnew.Thermal.SH.Gas.WH.Elc.Solar.Solar</t>
  </si>
  <si>
    <t>EMI_per_household.kgCO2.NL.Res.HHnew.Thermal.SH.Gas.CO</t>
  </si>
  <si>
    <t>EMI_per_household.kgCO2.NL.Res.HHnew.Thermal.SH.Gas.CO.Gas.Gas</t>
  </si>
  <si>
    <t>EMI_per_household.kgCO2.NL.Res.HHnew.Thermal.SH.Gas.CO.Elc.Elec</t>
  </si>
  <si>
    <t>EMI_per_household.kgCO2.NL.Res.HHnew.Thermal.SH.Biomass</t>
  </si>
  <si>
    <t>EMI_per_household.kgCO2.NL.Res.HHnew.Thermal.SH.Biomass.SH</t>
  </si>
  <si>
    <t>EMI_per_household.kgCO2.NL.Res.HHnew.Thermal.SH.Biomass.SH.Biomass</t>
  </si>
  <si>
    <t>EMI_per_household.kgCO2.NL.Res.HHnew.Thermal.SH.Biomass.SH.Elec</t>
  </si>
  <si>
    <t>EMI_per_household.kgCO2.NL.Res.HHnew.Thermal.SH.Biomass.SC</t>
  </si>
  <si>
    <t>EMI_per_household.kgCO2.NL.Res.HHnew.Thermal.SH.Biomass.SC.AC.Elec</t>
  </si>
  <si>
    <t>EMI_per_household.kgCO2.NL.Res.HHnew.Thermal.SH.Biomass.WH</t>
  </si>
  <si>
    <t>EMI_per_household.kgCO2.NL.Res.HHnew.Thermal.SH.Biomass.WH.Biomass.NoSolar.Biomass</t>
  </si>
  <si>
    <t>EMI_per_household.kgCO2.NL.Res.HHnew.Thermal.SH.Biomass.WH.Biomass.Solar</t>
  </si>
  <si>
    <t>EMI_per_household.kgCO2.NL.Res.HHnew.Thermal.SH.Biomass.WH.Biomass.Solar.Biomass</t>
  </si>
  <si>
    <t>EMI_per_household.kgCO2.NL.Res.HHnew.Thermal.SH.Biomass.WH.Biomass.Solar.Solar</t>
  </si>
  <si>
    <t>EMI_per_household.kgCO2.NL.Res.HHnew.Thermal.SH.Biomass.WH.LPG.NoSolar.LPG</t>
  </si>
  <si>
    <t>EMI_per_household.kgCO2.NL.Res.HHnew.Thermal.SH.Biomass.WH.LPG.Solar</t>
  </si>
  <si>
    <t>EMI_per_household.kgCO2.NL.Res.HHnew.Thermal.SH.Biomass.WH.LPG.Solar.LPG</t>
  </si>
  <si>
    <t>EMI_per_household.kgCO2.NL.Res.HHnew.Thermal.SH.Biomass.WH.LPG.Solar.Solar</t>
  </si>
  <si>
    <t>EMI_per_household.kgCO2.NL.Res.HHnew.Thermal.SH.Biomass.WH.Elc.NoSolar.Elec</t>
  </si>
  <si>
    <t>EMI_per_household.kgCO2.NL.Res.HHnew.Thermal.SH.Biomass.WH.Elc.Solar</t>
  </si>
  <si>
    <t>EMI_per_household.kgCO2.NL.Res.HHnew.Thermal.SH.Biomass.WH.Elc.Solar.Elec</t>
  </si>
  <si>
    <t>EMI_per_household.kgCO2.NL.Res.HHnew.Thermal.SH.Biomass.WH.Elc.Solar.Solar</t>
  </si>
  <si>
    <t>EMI_per_household.kgCO2.NL.Res.HHnew.Thermal.SH.Biomass.CO</t>
  </si>
  <si>
    <t>EMI_per_household.kgCO2.NL.Res.HHnew.Thermal.SH.Biomass.CO.Biomass.Biomass</t>
  </si>
  <si>
    <t>EMI_per_household.kgCO2.NL.Res.HHnew.Thermal.SH.Biomass.CO.LPG.LPG</t>
  </si>
  <si>
    <t>EMI_per_household.kgCO2.NL.Res.HHnew.Thermal.SH.Biomass.CO.Elc.Elec</t>
  </si>
  <si>
    <t>EMI_per_household.kgCO2.NL.Res.HHnew.Thermal.SH.Geo</t>
  </si>
  <si>
    <t>EMI_per_household.kgCO2.NL.Res.HHnew.Thermal.SH.Geo.SH</t>
  </si>
  <si>
    <t>EMI_per_household.kgCO2.NL.Res.HHnew.Thermal.SH.Geo.SH.Geo</t>
  </si>
  <si>
    <t>EMI_per_household.kgCO2.NL.Res.HHnew.Thermal.SH.Geo.SH.Elec</t>
  </si>
  <si>
    <t>EMI_per_household.kgCO2.NL.Res.HHnew.Thermal.SH.Geo.SC</t>
  </si>
  <si>
    <t>EMI_per_household.kgCO2.NL.Res.HHnew.Thermal.SH.Geo.SC.AC.Elec</t>
  </si>
  <si>
    <t>EMI_per_household.kgCO2.NL.Res.HHnew.Thermal.SH.Geo.WH</t>
  </si>
  <si>
    <t>EMI_per_household.kgCO2.NL.Res.HHnew.Thermal.SH.Geo.WH.Geo.NoSolar.Geo</t>
  </si>
  <si>
    <t>EMI_per_household.kgCO2.NL.Res.HHnew.Thermal.SH.Geo.WH.Geo.Solar</t>
  </si>
  <si>
    <t>EMI_per_household.kgCO2.NL.Res.HHnew.Thermal.SH.Geo.WH.Geo.Solar.Geo</t>
  </si>
  <si>
    <t>EMI_per_household.kgCO2.NL.Res.HHnew.Thermal.SH.Geo.WH.Geo.Solar.Solar</t>
  </si>
  <si>
    <t>EMI_per_household.kgCO2.NL.Res.HHnew.Thermal.SH.Geo.WH.Elc.NoSolar.Elec</t>
  </si>
  <si>
    <t>EMI_per_household.kgCO2.NL.Res.HHnew.Thermal.SH.Geo.WH.Elc.Solar</t>
  </si>
  <si>
    <t>EMI_per_household.kgCO2.NL.Res.HHnew.Thermal.SH.Geo.WH.Elc.Solar.Elec</t>
  </si>
  <si>
    <t>EMI_per_household.kgCO2.NL.Res.HHnew.Thermal.SH.Geo.WH.Elc.Solar.Solar</t>
  </si>
  <si>
    <t>EMI_per_household.kgCO2.NL.Res.HHnew.Thermal.SH.Geo.CO</t>
  </si>
  <si>
    <t>EMI_per_household.kgCO2.NL.Res.HHnew.Thermal.SH.Geo.CO.LPG.LPG</t>
  </si>
  <si>
    <t>EMI_per_household.kgCO2.NL.Res.HHnew.Thermal.SH.Geo.CO.Elc.Elec</t>
  </si>
  <si>
    <t>EMI_per_household.kgCO2.NL.Res.HHnew.Thermal.SH.DistrHeat</t>
  </si>
  <si>
    <t>EMI_per_household.kgCO2.NL.Res.HHnew.Thermal.SH.DistrHeat.SH</t>
  </si>
  <si>
    <t>EMI_per_household.kgCO2.NL.Res.HHnew.Thermal.SH.DistrHeat.SH.Steam_Distr</t>
  </si>
  <si>
    <t>EMI_per_household.kgCO2.NL.Res.HHnew.Thermal.SH.DistrHeat.SH.Elec</t>
  </si>
  <si>
    <t>EMI_per_household.kgCO2.NL.Res.HHnew.Thermal.SH.DistrHeat.SC</t>
  </si>
  <si>
    <t>EMI_per_household.kgCO2.NL.Res.HHnew.Thermal.SH.DistrHeat.SC.AC.Elec</t>
  </si>
  <si>
    <t>EMI_per_household.kgCO2.NL.Res.HHnew.Thermal.SH.DistrHeat.WH</t>
  </si>
  <si>
    <t>EMI_per_household.kgCO2.NL.Res.HHnew.Thermal.SH.DistrHeat.WH.DistrHeat.NoSolar.Steam_Distr</t>
  </si>
  <si>
    <t>EMI_per_household.kgCO2.NL.Res.HHnew.Thermal.SH.DistrHeat.WH.DistrHeat.Solar</t>
  </si>
  <si>
    <t>EMI_per_household.kgCO2.NL.Res.HHnew.Thermal.SH.DistrHeat.WH.DistrHeat.Solar.Steam_Distr</t>
  </si>
  <si>
    <t>EMI_per_household.kgCO2.NL.Res.HHnew.Thermal.SH.DistrHeat.WH.DistrHeat.Solar.Solar</t>
  </si>
  <si>
    <t>EMI_per_household.kgCO2.NL.Res.HHnew.Thermal.SH.DistrHeat.WH.Elc.NoSolar.Elec</t>
  </si>
  <si>
    <t>EMI_per_household.kgCO2.NL.Res.HHnew.Thermal.SH.DistrHeat.WH.Elc.Solar</t>
  </si>
  <si>
    <t>EMI_per_household.kgCO2.NL.Res.HHnew.Thermal.SH.DistrHeat.WH.Elc.Solar.Elec</t>
  </si>
  <si>
    <t>EMI_per_household.kgCO2.NL.Res.HHnew.Thermal.SH.DistrHeat.WH.Elc.Solar.Solar</t>
  </si>
  <si>
    <t>EMI_per_household.kgCO2.NL.Res.HHnew.Thermal.SH.DistrHeat.CO</t>
  </si>
  <si>
    <t>EMI_per_household.kgCO2.NL.Res.HHnew.Thermal.SH.DistrHeat.CO.LPG.LPG</t>
  </si>
  <si>
    <t>EMI_per_household.kgCO2.NL.Res.HHnew.Thermal.SH.DistrHeat.CO.Elc.Elec</t>
  </si>
  <si>
    <t>EMI_per_household.kgCO2.NL.Res.HHnew.Thermal.SH.AdvElc</t>
  </si>
  <si>
    <t>EMI_per_household.kgCO2.NL.Res.HHnew.Thermal.SH.AdvElc.SH</t>
  </si>
  <si>
    <t>EMI_per_household.kgCO2.NL.Res.HHnew.Thermal.SH.AdvElc.SH.Elec</t>
  </si>
  <si>
    <t>EMI_per_household.kgCO2.NL.Res.HHnew.Thermal.SH.AdvElc.SC</t>
  </si>
  <si>
    <t>EMI_per_household.kgCO2.NL.Res.HHnew.Thermal.SH.AdvElc.SC.AC.Elec</t>
  </si>
  <si>
    <t>EMI_per_household.kgCO2.NL.Res.HHnew.Thermal.SH.AdvElc.WH</t>
  </si>
  <si>
    <t>EMI_per_household.kgCO2.NL.Res.HHnew.Thermal.SH.AdvElc.WH.LPG.NoSolar.LPG</t>
  </si>
  <si>
    <t>EMI_per_household.kgCO2.NL.Res.HHnew.Thermal.SH.AdvElc.WH.LPG.Solar</t>
  </si>
  <si>
    <t>EMI_per_household.kgCO2.NL.Res.HHnew.Thermal.SH.AdvElc.WH.LPG.Solar.LPG</t>
  </si>
  <si>
    <t>EMI_per_household.kgCO2.NL.Res.HHnew.Thermal.SH.AdvElc.WH.LPG.Solar.Solar</t>
  </si>
  <si>
    <t>EMI_per_household.kgCO2.NL.Res.HHnew.Thermal.SH.AdvElc.WH.Elc.NoSolar.Elec</t>
  </si>
  <si>
    <t>EMI_per_household.kgCO2.NL.Res.HHnew.Thermal.SH.AdvElc.WH.Elc.Solar</t>
  </si>
  <si>
    <t>EMI_per_household.kgCO2.NL.Res.HHnew.Thermal.SH.AdvElc.WH.Elc.Solar.Elec</t>
  </si>
  <si>
    <t>EMI_per_household.kgCO2.NL.Res.HHnew.Thermal.SH.AdvElc.WH.Elc.Solar.Solar</t>
  </si>
  <si>
    <t>EMI_per_household.kgCO2.NL.Res.HHnew.Thermal.SH.AdvElc.CO</t>
  </si>
  <si>
    <t>EMI_per_household.kgCO2.NL.Res.HHnew.Thermal.SH.AdvElc.CO.LPG.LPG</t>
  </si>
  <si>
    <t>EMI_per_household.kgCO2.NL.Res.HHnew.Thermal.SH.AdvElc.CO.Elc.Elec</t>
  </si>
  <si>
    <t>EMI_per_household.kgCO2.NL.Res.HHnew.Thermal.SH.ConvElc</t>
  </si>
  <si>
    <t>EMI_per_household.kgCO2.NL.Res.HHnew.Thermal.SH.ConvElc.SH</t>
  </si>
  <si>
    <t>EMI_per_household.kgCO2.NL.Res.HHnew.Thermal.SH.ConvElc.SH.Elec</t>
  </si>
  <si>
    <t>EMI_per_household.kgCO2.NL.Res.HHnew.Thermal.SH.ConvElc.SC</t>
  </si>
  <si>
    <t>EMI_per_household.kgCO2.NL.Res.HHnew.Thermal.SH.ConvElc.SC.AC.Elec</t>
  </si>
  <si>
    <t>EMI_per_household.kgCO2.NL.Res.HHnew.Thermal.SH.ConvElc.WH</t>
  </si>
  <si>
    <t>EMI_per_household.kgCO2.NL.Res.HHnew.Thermal.SH.ConvElc.WH.LPG.NoSolar.LPG</t>
  </si>
  <si>
    <t>EMI_per_household.kgCO2.NL.Res.HHnew.Thermal.SH.ConvElc.WH.LPG.Solar</t>
  </si>
  <si>
    <t>EMI_per_household.kgCO2.NL.Res.HHnew.Thermal.SH.ConvElc.WH.LPG.Solar.LPG</t>
  </si>
  <si>
    <t>EMI_per_household.kgCO2.NL.Res.HHnew.Thermal.SH.ConvElc.WH.LPG.Solar.Solar</t>
  </si>
  <si>
    <t>EMI_per_household.kgCO2.NL.Res.HHnew.Thermal.SH.ConvElc.WH.Elc.NoSolar.Elec</t>
  </si>
  <si>
    <t>EMI_per_household.kgCO2.NL.Res.HHnew.Thermal.SH.ConvElc.WH.Elc.Solar</t>
  </si>
  <si>
    <t>EMI_per_household.kgCO2.NL.Res.HHnew.Thermal.SH.ConvElc.WH.Elc.Solar.Elec</t>
  </si>
  <si>
    <t>EMI_per_household.kgCO2.NL.Res.HHnew.Thermal.SH.ConvElc.WH.Elc.Solar.Solar</t>
  </si>
  <si>
    <t>EMI_per_household.kgCO2.NL.Res.HHnew.Thermal.SH.ConvElc.CO</t>
  </si>
  <si>
    <t>EMI_per_household.kgCO2.NL.Res.HHnew.Thermal.SH.ConvElc.CO.LPG.LPG</t>
  </si>
  <si>
    <t>EMI_per_household.kgCO2.NL.Res.HHnew.Thermal.SH.ConvElc.CO.Elc.Elec</t>
  </si>
  <si>
    <t>NL - Final energy consumption of new and renovated households per surface area (detailed structure)</t>
  </si>
  <si>
    <t>FEC_per_sqm.kWh.NL.Res.HHnew.Thermal.SH.Solids</t>
  </si>
  <si>
    <t>FEC_per_sqm.kWh.NL.Res.HHnew.Thermal.SH.Solids.SH</t>
  </si>
  <si>
    <t>FEC_per_sqm.kWh.NL.Res.HHnew.Thermal.SH.Solids.SH.Solids</t>
  </si>
  <si>
    <t>FEC_per_sqm.kWh.NL.Res.HHnew.Thermal.SH.Solids.SH.Elec</t>
  </si>
  <si>
    <t>FEC_per_sqm.kWh.NL.Res.HHnew.Thermal.SH.Solids.SC</t>
  </si>
  <si>
    <t>FEC_per_sqm.kWh.NL.Res.HHnew.Thermal.SH.Solids.SC.AC.Elec</t>
  </si>
  <si>
    <t>FEC_per_sqm.kWh.NL.Res.HHnew.Thermal.SH.Solids.WH</t>
  </si>
  <si>
    <t>FEC_per_sqm.kWh.NL.Res.HHnew.Thermal.SH.Solids.WH.Solids.NoSolar.Solids</t>
  </si>
  <si>
    <t>FEC_per_sqm.kWh.NL.Res.HHnew.Thermal.SH.Solids.WH.LPG.NoSolar.LPG</t>
  </si>
  <si>
    <t>FEC_per_sqm.kWh.NL.Res.HHnew.Thermal.SH.Solids.WH.LPG.Solar</t>
  </si>
  <si>
    <t>FEC_per_sqm.kWh.NL.Res.HHnew.Thermal.SH.Solids.WH.LPG.Solar.LPG</t>
  </si>
  <si>
    <t>FEC_per_sqm.kWh.NL.Res.HHnew.Thermal.SH.Solids.WH.LPG.Solar.Solar</t>
  </si>
  <si>
    <t>FEC_per_sqm.kWh.NL.Res.HHnew.Thermal.SH.Solids.WH.Elc.NoSolar.Elec</t>
  </si>
  <si>
    <t>FEC_per_sqm.kWh.NL.Res.HHnew.Thermal.SH.Solids.WH.Elc.Solar</t>
  </si>
  <si>
    <t>FEC_per_sqm.kWh.NL.Res.HHnew.Thermal.SH.Solids.WH.Elc.Solar.Elec</t>
  </si>
  <si>
    <t>FEC_per_sqm.kWh.NL.Res.HHnew.Thermal.SH.Solids.WH.Elc.Solar.Solar</t>
  </si>
  <si>
    <t>FEC_per_sqm.kWh.NL.Res.HHnew.Thermal.SH.Solids.CO</t>
  </si>
  <si>
    <t>FEC_per_sqm.kWh.NL.Res.HHnew.Thermal.SH.Solids.CO.Solids.Solids</t>
  </si>
  <si>
    <t>FEC_per_sqm.kWh.NL.Res.HHnew.Thermal.SH.Solids.CO.LPG.LPG</t>
  </si>
  <si>
    <t>FEC_per_sqm.kWh.NL.Res.HHnew.Thermal.SH.Solids.CO.Elc.Elec</t>
  </si>
  <si>
    <t>FEC_per_sqm.kWh.NL.Res.HHnew.Thermal.SH.LPG</t>
  </si>
  <si>
    <t>FEC_per_sqm.kWh.NL.Res.HHnew.Thermal.SH.LPG.SH</t>
  </si>
  <si>
    <t>FEC_per_sqm.kWh.NL.Res.HHnew.Thermal.SH.LPG.SH.LPG</t>
  </si>
  <si>
    <t>FEC_per_sqm.kWh.NL.Res.HHnew.Thermal.SH.LPG.SH.Elec</t>
  </si>
  <si>
    <t>FEC_per_sqm.kWh.NL.Res.HHnew.Thermal.SH.LPG.SC</t>
  </si>
  <si>
    <t>FEC_per_sqm.kWh.NL.Res.HHnew.Thermal.SH.LPG.SC.AC.Elec</t>
  </si>
  <si>
    <t>FEC_per_sqm.kWh.NL.Res.HHnew.Thermal.SH.LPG.WH</t>
  </si>
  <si>
    <t>FEC_per_sqm.kWh.NL.Res.HHnew.Thermal.SH.LPG.WH.LPG.NoSolar.LPG</t>
  </si>
  <si>
    <t>FEC_per_sqm.kWh.NL.Res.HHnew.Thermal.SH.LPG.WH.LPG.Solar</t>
  </si>
  <si>
    <t>FEC_per_sqm.kWh.NL.Res.HHnew.Thermal.SH.LPG.WH.LPG.Solar.LPG</t>
  </si>
  <si>
    <t>FEC_per_sqm.kWh.NL.Res.HHnew.Thermal.SH.LPG.WH.LPG.Solar.Solar</t>
  </si>
  <si>
    <t>FEC_per_sqm.kWh.NL.Res.HHnew.Thermal.SH.LPG.WH.Elc.NoSolar.Elec</t>
  </si>
  <si>
    <t>FEC_per_sqm.kWh.NL.Res.HHnew.Thermal.SH.LPG.WH.Elc.Solar</t>
  </si>
  <si>
    <t>FEC_per_sqm.kWh.NL.Res.HHnew.Thermal.SH.LPG.WH.Elc.Solar.Elec</t>
  </si>
  <si>
    <t>FEC_per_sqm.kWh.NL.Res.HHnew.Thermal.SH.LPG.WH.Elc.Solar.Solar</t>
  </si>
  <si>
    <t>FEC_per_sqm.kWh.NL.Res.HHnew.Thermal.SH.LPG.CO</t>
  </si>
  <si>
    <t>FEC_per_sqm.kWh.NL.Res.HHnew.Thermal.SH.LPG.CO.LPG.LPG</t>
  </si>
  <si>
    <t>FEC_per_sqm.kWh.NL.Res.HHnew.Thermal.SH.LPG.CO.Elc.Elec</t>
  </si>
  <si>
    <t>FEC_per_sqm.kWh.NL.Res.HHnew.Thermal.SH.Oil</t>
  </si>
  <si>
    <t>FEC_per_sqm.kWh.NL.Res.HHnew.Thermal.SH.Oil.SH</t>
  </si>
  <si>
    <t>FEC_per_sqm.kWh.NL.Res.HHnew.Thermal.SH.Oil.SH.Oil</t>
  </si>
  <si>
    <t>FEC_per_sqm.kWh.NL.Res.HHnew.Thermal.SH.Oil.SH.Elec</t>
  </si>
  <si>
    <t>FEC_per_sqm.kWh.NL.Res.HHnew.Thermal.SH.Oil.SC</t>
  </si>
  <si>
    <t>FEC_per_sqm.kWh.NL.Res.HHnew.Thermal.SH.Oil.SC.AC.Elec</t>
  </si>
  <si>
    <t>FEC_per_sqm.kWh.NL.Res.HHnew.Thermal.SH.Oil.WH</t>
  </si>
  <si>
    <t>FEC_per_sqm.kWh.NL.Res.HHnew.Thermal.SH.Oil.WH.Oil.NoSolar.Oil</t>
  </si>
  <si>
    <t>FEC_per_sqm.kWh.NL.Res.HHnew.Thermal.SH.Oil.WH.Oil.Solar</t>
  </si>
  <si>
    <t>FEC_per_sqm.kWh.NL.Res.HHnew.Thermal.SH.Oil.WH.Oil.Solar.Oil</t>
  </si>
  <si>
    <t>FEC_per_sqm.kWh.NL.Res.HHnew.Thermal.SH.Oil.WH.Oil.Solar.Solar</t>
  </si>
  <si>
    <t>FEC_per_sqm.kWh.NL.Res.HHnew.Thermal.SH.Oil.WH.Elc.NoSolar.Elec</t>
  </si>
  <si>
    <t>FEC_per_sqm.kWh.NL.Res.HHnew.Thermal.SH.Oil.WH.Elc.Solar</t>
  </si>
  <si>
    <t>FEC_per_sqm.kWh.NL.Res.HHnew.Thermal.SH.Oil.WH.Elc.Solar.Elec</t>
  </si>
  <si>
    <t>FEC_per_sqm.kWh.NL.Res.HHnew.Thermal.SH.Oil.WH.Elc.Solar.Solar</t>
  </si>
  <si>
    <t>FEC_per_sqm.kWh.NL.Res.HHnew.Thermal.SH.Oil.CO</t>
  </si>
  <si>
    <t>FEC_per_sqm.kWh.NL.Res.HHnew.Thermal.SH.Oil.CO.LPG.LPG</t>
  </si>
  <si>
    <t>FEC_per_sqm.kWh.NL.Res.HHnew.Thermal.SH.Oil.CO.Elc.Elec</t>
  </si>
  <si>
    <t>FEC_per_sqm.kWh.NL.Res.HHnew.Thermal.SH.Gas</t>
  </si>
  <si>
    <t>FEC_per_sqm.kWh.NL.Res.HHnew.Thermal.SH.Gas.SH</t>
  </si>
  <si>
    <t>FEC_per_sqm.kWh.NL.Res.HHnew.Thermal.SH.Gas.SH.Gas</t>
  </si>
  <si>
    <t>FEC_per_sqm.kWh.NL.Res.HHnew.Thermal.SH.Gas.SH.Elec</t>
  </si>
  <si>
    <t>FEC_per_sqm.kWh.NL.Res.HHnew.Thermal.SH.Gas.SC</t>
  </si>
  <si>
    <t>FEC_per_sqm.kWh.NL.Res.HHnew.Thermal.SH.Gas.SC.AC.Elec</t>
  </si>
  <si>
    <t>FEC_per_sqm.kWh.NL.Res.HHnew.Thermal.SH.Gas.WH</t>
  </si>
  <si>
    <t>FEC_per_sqm.kWh.NL.Res.HHnew.Thermal.SH.Gas.WH.Gas.NoSolar.Gas</t>
  </si>
  <si>
    <t>FEC_per_sqm.kWh.NL.Res.HHnew.Thermal.SH.Gas.WH.Gas.Solar</t>
  </si>
  <si>
    <t>FEC_per_sqm.kWh.NL.Res.HHnew.Thermal.SH.Gas.WH.Gas.Solar.Gas</t>
  </si>
  <si>
    <t>FEC_per_sqm.kWh.NL.Res.HHnew.Thermal.SH.Gas.WH.Gas.Solar.Solar</t>
  </si>
  <si>
    <t>FEC_per_sqm.kWh.NL.Res.HHnew.Thermal.SH.Gas.WH.Elc.NoSolar.Elec</t>
  </si>
  <si>
    <t>FEC_per_sqm.kWh.NL.Res.HHnew.Thermal.SH.Gas.WH.Elc.Solar</t>
  </si>
  <si>
    <t>FEC_per_sqm.kWh.NL.Res.HHnew.Thermal.SH.Gas.WH.Elc.Solar.Elec</t>
  </si>
  <si>
    <t>FEC_per_sqm.kWh.NL.Res.HHnew.Thermal.SH.Gas.WH.Elc.Solar.Solar</t>
  </si>
  <si>
    <t>FEC_per_sqm.kWh.NL.Res.HHnew.Thermal.SH.Gas.CO</t>
  </si>
  <si>
    <t>FEC_per_sqm.kWh.NL.Res.HHnew.Thermal.SH.Gas.CO.Gas.Gas</t>
  </si>
  <si>
    <t>FEC_per_sqm.kWh.NL.Res.HHnew.Thermal.SH.Gas.CO.Elc.Elec</t>
  </si>
  <si>
    <t>FEC_per_sqm.kWh.NL.Res.HHnew.Thermal.SH.Biomass</t>
  </si>
  <si>
    <t>FEC_per_sqm.kWh.NL.Res.HHnew.Thermal.SH.Biomass.SH</t>
  </si>
  <si>
    <t>FEC_per_sqm.kWh.NL.Res.HHnew.Thermal.SH.Biomass.SH.Biomass</t>
  </si>
  <si>
    <t>FEC_per_sqm.kWh.NL.Res.HHnew.Thermal.SH.Biomass.SH.Elec</t>
  </si>
  <si>
    <t>FEC_per_sqm.kWh.NL.Res.HHnew.Thermal.SH.Biomass.SC</t>
  </si>
  <si>
    <t>FEC_per_sqm.kWh.NL.Res.HHnew.Thermal.SH.Biomass.SC.AC.Elec</t>
  </si>
  <si>
    <t>FEC_per_sqm.kWh.NL.Res.HHnew.Thermal.SH.Biomass.WH</t>
  </si>
  <si>
    <t>FEC_per_sqm.kWh.NL.Res.HHnew.Thermal.SH.Biomass.WH.Biomass.NoSolar.Biomass</t>
  </si>
  <si>
    <t>FEC_per_sqm.kWh.NL.Res.HHnew.Thermal.SH.Biomass.WH.Biomass.Solar</t>
  </si>
  <si>
    <t>FEC_per_sqm.kWh.NL.Res.HHnew.Thermal.SH.Biomass.WH.Biomass.Solar.Biomass</t>
  </si>
  <si>
    <t>FEC_per_sqm.kWh.NL.Res.HHnew.Thermal.SH.Biomass.WH.Biomass.Solar.Solar</t>
  </si>
  <si>
    <t>FEC_per_sqm.kWh.NL.Res.HHnew.Thermal.SH.Biomass.WH.LPG.NoSolar.LPG</t>
  </si>
  <si>
    <t>FEC_per_sqm.kWh.NL.Res.HHnew.Thermal.SH.Biomass.WH.LPG.Solar</t>
  </si>
  <si>
    <t>FEC_per_sqm.kWh.NL.Res.HHnew.Thermal.SH.Biomass.WH.LPG.Solar.LPG</t>
  </si>
  <si>
    <t>FEC_per_sqm.kWh.NL.Res.HHnew.Thermal.SH.Biomass.WH.LPG.Solar.Solar</t>
  </si>
  <si>
    <t>FEC_per_sqm.kWh.NL.Res.HHnew.Thermal.SH.Biomass.WH.Elc.NoSolar.Elec</t>
  </si>
  <si>
    <t>FEC_per_sqm.kWh.NL.Res.HHnew.Thermal.SH.Biomass.WH.Elc.Solar</t>
  </si>
  <si>
    <t>FEC_per_sqm.kWh.NL.Res.HHnew.Thermal.SH.Biomass.WH.Elc.Solar.Elec</t>
  </si>
  <si>
    <t>FEC_per_sqm.kWh.NL.Res.HHnew.Thermal.SH.Biomass.WH.Elc.Solar.Solar</t>
  </si>
  <si>
    <t>FEC_per_sqm.kWh.NL.Res.HHnew.Thermal.SH.Biomass.CO</t>
  </si>
  <si>
    <t>FEC_per_sqm.kWh.NL.Res.HHnew.Thermal.SH.Biomass.CO.Biomass.Biomass</t>
  </si>
  <si>
    <t>FEC_per_sqm.kWh.NL.Res.HHnew.Thermal.SH.Biomass.CO.LPG.LPG</t>
  </si>
  <si>
    <t>FEC_per_sqm.kWh.NL.Res.HHnew.Thermal.SH.Biomass.CO.Elc.Elec</t>
  </si>
  <si>
    <t>FEC_per_sqm.kWh.NL.Res.HHnew.Thermal.SH.Geo</t>
  </si>
  <si>
    <t>FEC_per_sqm.kWh.NL.Res.HHnew.Thermal.SH.Geo.SH</t>
  </si>
  <si>
    <t>FEC_per_sqm.kWh.NL.Res.HHnew.Thermal.SH.Geo.SH.Geo</t>
  </si>
  <si>
    <t>FEC_per_sqm.kWh.NL.Res.HHnew.Thermal.SH.Geo.SH.Elec</t>
  </si>
  <si>
    <t>FEC_per_sqm.kWh.NL.Res.HHnew.Thermal.SH.Geo.SC</t>
  </si>
  <si>
    <t>FEC_per_sqm.kWh.NL.Res.HHnew.Thermal.SH.Geo.SC.AC.Elec</t>
  </si>
  <si>
    <t>FEC_per_sqm.kWh.NL.Res.HHnew.Thermal.SH.Geo.WH</t>
  </si>
  <si>
    <t>FEC_per_sqm.kWh.NL.Res.HHnew.Thermal.SH.Geo.WH.Geo.NoSolar.Geo</t>
  </si>
  <si>
    <t>FEC_per_sqm.kWh.NL.Res.HHnew.Thermal.SH.Geo.WH.Geo.Solar</t>
  </si>
  <si>
    <t>FEC_per_sqm.kWh.NL.Res.HHnew.Thermal.SH.Geo.WH.Geo.Solar.Geo</t>
  </si>
  <si>
    <t>FEC_per_sqm.kWh.NL.Res.HHnew.Thermal.SH.Geo.WH.Geo.Solar.Solar</t>
  </si>
  <si>
    <t>FEC_per_sqm.kWh.NL.Res.HHnew.Thermal.SH.Geo.WH.Elc.NoSolar.Elec</t>
  </si>
  <si>
    <t>FEC_per_sqm.kWh.NL.Res.HHnew.Thermal.SH.Geo.WH.Elc.Solar</t>
  </si>
  <si>
    <t>FEC_per_sqm.kWh.NL.Res.HHnew.Thermal.SH.Geo.WH.Elc.Solar.Elec</t>
  </si>
  <si>
    <t>FEC_per_sqm.kWh.NL.Res.HHnew.Thermal.SH.Geo.WH.Elc.Solar.Solar</t>
  </si>
  <si>
    <t>FEC_per_sqm.kWh.NL.Res.HHnew.Thermal.SH.Geo.CO</t>
  </si>
  <si>
    <t>FEC_per_sqm.kWh.NL.Res.HHnew.Thermal.SH.Geo.CO.LPG.LPG</t>
  </si>
  <si>
    <t>FEC_per_sqm.kWh.NL.Res.HHnew.Thermal.SH.Geo.CO.Elc.Elec</t>
  </si>
  <si>
    <t>FEC_per_sqm.kWh.NL.Res.HHnew.Thermal.SH.DistrHeat</t>
  </si>
  <si>
    <t>FEC_per_sqm.kWh.NL.Res.HHnew.Thermal.SH.DistrHeat.SH</t>
  </si>
  <si>
    <t>FEC_per_sqm.kWh.NL.Res.HHnew.Thermal.SH.DistrHeat.SH.Steam_Distr</t>
  </si>
  <si>
    <t>FEC_per_sqm.kWh.NL.Res.HHnew.Thermal.SH.DistrHeat.SH.Elec</t>
  </si>
  <si>
    <t>FEC_per_sqm.kWh.NL.Res.HHnew.Thermal.SH.DistrHeat.SC</t>
  </si>
  <si>
    <t>FEC_per_sqm.kWh.NL.Res.HHnew.Thermal.SH.DistrHeat.SC.AC.Elec</t>
  </si>
  <si>
    <t>FEC_per_sqm.kWh.NL.Res.HHnew.Thermal.SH.DistrHeat.WH</t>
  </si>
  <si>
    <t>FEC_per_sqm.kWh.NL.Res.HHnew.Thermal.SH.DistrHeat.WH.DistrHeat.NoSolar.Steam_Distr</t>
  </si>
  <si>
    <t>FEC_per_sqm.kWh.NL.Res.HHnew.Thermal.SH.DistrHeat.WH.DistrHeat.Solar</t>
  </si>
  <si>
    <t>FEC_per_sqm.kWh.NL.Res.HHnew.Thermal.SH.DistrHeat.WH.DistrHeat.Solar.Steam_Distr</t>
  </si>
  <si>
    <t>FEC_per_sqm.kWh.NL.Res.HHnew.Thermal.SH.DistrHeat.WH.DistrHeat.Solar.Solar</t>
  </si>
  <si>
    <t>FEC_per_sqm.kWh.NL.Res.HHnew.Thermal.SH.DistrHeat.WH.Elc.NoSolar.Elec</t>
  </si>
  <si>
    <t>FEC_per_sqm.kWh.NL.Res.HHnew.Thermal.SH.DistrHeat.WH.Elc.Solar</t>
  </si>
  <si>
    <t>FEC_per_sqm.kWh.NL.Res.HHnew.Thermal.SH.DistrHeat.WH.Elc.Solar.Elec</t>
  </si>
  <si>
    <t>FEC_per_sqm.kWh.NL.Res.HHnew.Thermal.SH.DistrHeat.WH.Elc.Solar.Solar</t>
  </si>
  <si>
    <t>FEC_per_sqm.kWh.NL.Res.HHnew.Thermal.SH.DistrHeat.CO</t>
  </si>
  <si>
    <t>FEC_per_sqm.kWh.NL.Res.HHnew.Thermal.SH.DistrHeat.CO.LPG.LPG</t>
  </si>
  <si>
    <t>FEC_per_sqm.kWh.NL.Res.HHnew.Thermal.SH.DistrHeat.CO.Elc.Elec</t>
  </si>
  <si>
    <t>FEC_per_sqm.kWh.NL.Res.HHnew.Thermal.SH.AdvElc</t>
  </si>
  <si>
    <t>FEC_per_sqm.kWh.NL.Res.HHnew.Thermal.SH.AdvElc.SH</t>
  </si>
  <si>
    <t>FEC_per_sqm.kWh.NL.Res.HHnew.Thermal.SH.AdvElc.SH.Elec</t>
  </si>
  <si>
    <t>FEC_per_sqm.kWh.NL.Res.HHnew.Thermal.SH.AdvElc.SC</t>
  </si>
  <si>
    <t>FEC_per_sqm.kWh.NL.Res.HHnew.Thermal.SH.AdvElc.SC.AC.Elec</t>
  </si>
  <si>
    <t>FEC_per_sqm.kWh.NL.Res.HHnew.Thermal.SH.AdvElc.WH</t>
  </si>
  <si>
    <t>FEC_per_sqm.kWh.NL.Res.HHnew.Thermal.SH.AdvElc.WH.LPG.NoSolar.LPG</t>
  </si>
  <si>
    <t>FEC_per_sqm.kWh.NL.Res.HHnew.Thermal.SH.AdvElc.WH.LPG.Solar</t>
  </si>
  <si>
    <t>FEC_per_sqm.kWh.NL.Res.HHnew.Thermal.SH.AdvElc.WH.LPG.Solar.LPG</t>
  </si>
  <si>
    <t>FEC_per_sqm.kWh.NL.Res.HHnew.Thermal.SH.AdvElc.WH.LPG.Solar.Solar</t>
  </si>
  <si>
    <t>FEC_per_sqm.kWh.NL.Res.HHnew.Thermal.SH.AdvElc.WH.Elc.NoSolar.Elec</t>
  </si>
  <si>
    <t>FEC_per_sqm.kWh.NL.Res.HHnew.Thermal.SH.AdvElc.WH.Elc.Solar</t>
  </si>
  <si>
    <t>FEC_per_sqm.kWh.NL.Res.HHnew.Thermal.SH.AdvElc.WH.Elc.Solar.Elec</t>
  </si>
  <si>
    <t>FEC_per_sqm.kWh.NL.Res.HHnew.Thermal.SH.AdvElc.WH.Elc.Solar.Solar</t>
  </si>
  <si>
    <t>FEC_per_sqm.kWh.NL.Res.HHnew.Thermal.SH.AdvElc.CO</t>
  </si>
  <si>
    <t>FEC_per_sqm.kWh.NL.Res.HHnew.Thermal.SH.AdvElc.CO.LPG.LPG</t>
  </si>
  <si>
    <t>FEC_per_sqm.kWh.NL.Res.HHnew.Thermal.SH.AdvElc.CO.Elc.Elec</t>
  </si>
  <si>
    <t>FEC_per_sqm.kWh.NL.Res.HHnew.Thermal.SH.ConvElc</t>
  </si>
  <si>
    <t>FEC_per_sqm.kWh.NL.Res.HHnew.Thermal.SH.ConvElc.SH</t>
  </si>
  <si>
    <t>FEC_per_sqm.kWh.NL.Res.HHnew.Thermal.SH.ConvElc.SH.Elec</t>
  </si>
  <si>
    <t>FEC_per_sqm.kWh.NL.Res.HHnew.Thermal.SH.ConvElc.SC</t>
  </si>
  <si>
    <t>FEC_per_sqm.kWh.NL.Res.HHnew.Thermal.SH.ConvElc.SC.AC.Elec</t>
  </si>
  <si>
    <t>FEC_per_sqm.kWh.NL.Res.HHnew.Thermal.SH.ConvElc.WH</t>
  </si>
  <si>
    <t>FEC_per_sqm.kWh.NL.Res.HHnew.Thermal.SH.ConvElc.WH.LPG.NoSolar.LPG</t>
  </si>
  <si>
    <t>FEC_per_sqm.kWh.NL.Res.HHnew.Thermal.SH.ConvElc.WH.LPG.Solar</t>
  </si>
  <si>
    <t>FEC_per_sqm.kWh.NL.Res.HHnew.Thermal.SH.ConvElc.WH.LPG.Solar.LPG</t>
  </si>
  <si>
    <t>FEC_per_sqm.kWh.NL.Res.HHnew.Thermal.SH.ConvElc.WH.LPG.Solar.Solar</t>
  </si>
  <si>
    <t>FEC_per_sqm.kWh.NL.Res.HHnew.Thermal.SH.ConvElc.WH.Elc.NoSolar.Elec</t>
  </si>
  <si>
    <t>FEC_per_sqm.kWh.NL.Res.HHnew.Thermal.SH.ConvElc.WH.Elc.Solar</t>
  </si>
  <si>
    <t>FEC_per_sqm.kWh.NL.Res.HHnew.Thermal.SH.ConvElc.WH.Elc.Solar.Elec</t>
  </si>
  <si>
    <t>FEC_per_sqm.kWh.NL.Res.HHnew.Thermal.SH.ConvElc.WH.Elc.Solar.Solar</t>
  </si>
  <si>
    <t>FEC_per_sqm.kWh.NL.Res.HHnew.Thermal.SH.ConvElc.CO</t>
  </si>
  <si>
    <t>FEC_per_sqm.kWh.NL.Res.HHnew.Thermal.SH.ConvElc.CO.LPG.LPG</t>
  </si>
  <si>
    <t>FEC_per_sqm.kWh.NL.Res.HHnew.Thermal.SH.ConvElc.CO.Elc.Elec</t>
  </si>
  <si>
    <t>NL - Thermal energy service of new and renovated households per surface area (detailed structure)</t>
  </si>
  <si>
    <t>TES_per_sqm.kWh.NL.Res.HHnew.Thermal.SH.Solids</t>
  </si>
  <si>
    <t>TES_per_sqm.kWh.NL.Res.HHnew.Thermal.SH.Solids.SH</t>
  </si>
  <si>
    <t>TES_per_sqm.kWh.NL.Res.HHnew.Thermal.SH.Solids.SH.Solids</t>
  </si>
  <si>
    <t>TES_per_sqm.kWh.NL.Res.HHnew.Thermal.SH.Solids.SH.Elec</t>
  </si>
  <si>
    <t>TES_per_sqm.kWh.NL.Res.HHnew.Thermal.SH.Solids.SC</t>
  </si>
  <si>
    <t>TES_per_sqm.kWh.NL.Res.HHnew.Thermal.SH.Solids.SC.AC.Elec</t>
  </si>
  <si>
    <t>TES_per_sqm.kWh.NL.Res.HHnew.Thermal.SH.Solids.WH</t>
  </si>
  <si>
    <t>TES_per_sqm.kWh.NL.Res.HHnew.Thermal.SH.Solids.WH.Solids.NoSolar.Solids</t>
  </si>
  <si>
    <t>TES_per_sqm.kWh.NL.Res.HHnew.Thermal.SH.Solids.WH.LPG.NoSolar.LPG</t>
  </si>
  <si>
    <t>TES_per_sqm.kWh.NL.Res.HHnew.Thermal.SH.Solids.WH.LPG.Solar</t>
  </si>
  <si>
    <t>TES_per_sqm.kWh.NL.Res.HHnew.Thermal.SH.Solids.WH.LPG.Solar.LPG</t>
  </si>
  <si>
    <t>TES_per_sqm.kWh.NL.Res.HHnew.Thermal.SH.Solids.WH.LPG.Solar.Solar</t>
  </si>
  <si>
    <t>TES_per_sqm.kWh.NL.Res.HHnew.Thermal.SH.Solids.WH.Elc.NoSolar.Elec</t>
  </si>
  <si>
    <t>TES_per_sqm.kWh.NL.Res.HHnew.Thermal.SH.Solids.WH.Elc.Solar</t>
  </si>
  <si>
    <t>TES_per_sqm.kWh.NL.Res.HHnew.Thermal.SH.Solids.WH.Elc.Solar.Elec</t>
  </si>
  <si>
    <t>TES_per_sqm.kWh.NL.Res.HHnew.Thermal.SH.Solids.WH.Elc.Solar.Solar</t>
  </si>
  <si>
    <t>TES_per_sqm.kWh.NL.Res.HHnew.Thermal.SH.Solids.CO</t>
  </si>
  <si>
    <t>TES_per_sqm.kWh.NL.Res.HHnew.Thermal.SH.Solids.CO.Solids.Solids</t>
  </si>
  <si>
    <t>TES_per_sqm.kWh.NL.Res.HHnew.Thermal.SH.Solids.CO.LPG.LPG</t>
  </si>
  <si>
    <t>TES_per_sqm.kWh.NL.Res.HHnew.Thermal.SH.Solids.CO.Elc.Elec</t>
  </si>
  <si>
    <t>TES_per_sqm.kWh.NL.Res.HHnew.Thermal.SH.LPG</t>
  </si>
  <si>
    <t>TES_per_sqm.kWh.NL.Res.HHnew.Thermal.SH.LPG.SH</t>
  </si>
  <si>
    <t>TES_per_sqm.kWh.NL.Res.HHnew.Thermal.SH.LPG.SH.LPG</t>
  </si>
  <si>
    <t>TES_per_sqm.kWh.NL.Res.HHnew.Thermal.SH.LPG.SH.Elec</t>
  </si>
  <si>
    <t>TES_per_sqm.kWh.NL.Res.HHnew.Thermal.SH.LPG.SC</t>
  </si>
  <si>
    <t>TES_per_sqm.kWh.NL.Res.HHnew.Thermal.SH.LPG.SC.AC.Elec</t>
  </si>
  <si>
    <t>TES_per_sqm.kWh.NL.Res.HHnew.Thermal.SH.LPG.WH</t>
  </si>
  <si>
    <t>TES_per_sqm.kWh.NL.Res.HHnew.Thermal.SH.LPG.WH.LPG.NoSolar.LPG</t>
  </si>
  <si>
    <t>TES_per_sqm.kWh.NL.Res.HHnew.Thermal.SH.LPG.WH.LPG.Solar</t>
  </si>
  <si>
    <t>TES_per_sqm.kWh.NL.Res.HHnew.Thermal.SH.LPG.WH.LPG.Solar.LPG</t>
  </si>
  <si>
    <t>TES_per_sqm.kWh.NL.Res.HHnew.Thermal.SH.LPG.WH.LPG.Solar.Solar</t>
  </si>
  <si>
    <t>TES_per_sqm.kWh.NL.Res.HHnew.Thermal.SH.LPG.WH.Elc.NoSolar.Elec</t>
  </si>
  <si>
    <t>TES_per_sqm.kWh.NL.Res.HHnew.Thermal.SH.LPG.WH.Elc.Solar</t>
  </si>
  <si>
    <t>TES_per_sqm.kWh.NL.Res.HHnew.Thermal.SH.LPG.WH.Elc.Solar.Elec</t>
  </si>
  <si>
    <t>TES_per_sqm.kWh.NL.Res.HHnew.Thermal.SH.LPG.WH.Elc.Solar.Solar</t>
  </si>
  <si>
    <t>TES_per_sqm.kWh.NL.Res.HHnew.Thermal.SH.LPG.CO</t>
  </si>
  <si>
    <t>TES_per_sqm.kWh.NL.Res.HHnew.Thermal.SH.LPG.CO.LPG.LPG</t>
  </si>
  <si>
    <t>TES_per_sqm.kWh.NL.Res.HHnew.Thermal.SH.LPG.CO.Elc.Elec</t>
  </si>
  <si>
    <t>TES_per_sqm.kWh.NL.Res.HHnew.Thermal.SH.Oil</t>
  </si>
  <si>
    <t>TES_per_sqm.kWh.NL.Res.HHnew.Thermal.SH.Oil.SH</t>
  </si>
  <si>
    <t>TES_per_sqm.kWh.NL.Res.HHnew.Thermal.SH.Oil.SH.Oil</t>
  </si>
  <si>
    <t>TES_per_sqm.kWh.NL.Res.HHnew.Thermal.SH.Oil.SH.Elec</t>
  </si>
  <si>
    <t>TES_per_sqm.kWh.NL.Res.HHnew.Thermal.SH.Oil.SC</t>
  </si>
  <si>
    <t>TES_per_sqm.kWh.NL.Res.HHnew.Thermal.SH.Oil.SC.AC.Elec</t>
  </si>
  <si>
    <t>TES_per_sqm.kWh.NL.Res.HHnew.Thermal.SH.Oil.WH</t>
  </si>
  <si>
    <t>TES_per_sqm.kWh.NL.Res.HHnew.Thermal.SH.Oil.WH.Oil.NoSolar.Oil</t>
  </si>
  <si>
    <t>TES_per_sqm.kWh.NL.Res.HHnew.Thermal.SH.Oil.WH.Oil.Solar</t>
  </si>
  <si>
    <t>TES_per_sqm.kWh.NL.Res.HHnew.Thermal.SH.Oil.WH.Oil.Solar.Oil</t>
  </si>
  <si>
    <t>TES_per_sqm.kWh.NL.Res.HHnew.Thermal.SH.Oil.WH.Oil.Solar.Solar</t>
  </si>
  <si>
    <t>TES_per_sqm.kWh.NL.Res.HHnew.Thermal.SH.Oil.WH.Elc.NoSolar.Elec</t>
  </si>
  <si>
    <t>TES_per_sqm.kWh.NL.Res.HHnew.Thermal.SH.Oil.WH.Elc.Solar</t>
  </si>
  <si>
    <t>TES_per_sqm.kWh.NL.Res.HHnew.Thermal.SH.Oil.WH.Elc.Solar.Elec</t>
  </si>
  <si>
    <t>TES_per_sqm.kWh.NL.Res.HHnew.Thermal.SH.Oil.WH.Elc.Solar.Solar</t>
  </si>
  <si>
    <t>TES_per_sqm.kWh.NL.Res.HHnew.Thermal.SH.Oil.CO</t>
  </si>
  <si>
    <t>TES_per_sqm.kWh.NL.Res.HHnew.Thermal.SH.Oil.CO.LPG.LPG</t>
  </si>
  <si>
    <t>TES_per_sqm.kWh.NL.Res.HHnew.Thermal.SH.Oil.CO.Elc.Elec</t>
  </si>
  <si>
    <t>TES_per_sqm.kWh.NL.Res.HHnew.Thermal.SH.Gas</t>
  </si>
  <si>
    <t>TES_per_sqm.kWh.NL.Res.HHnew.Thermal.SH.Gas.SH</t>
  </si>
  <si>
    <t>TES_per_sqm.kWh.NL.Res.HHnew.Thermal.SH.Gas.SH.Gas</t>
  </si>
  <si>
    <t>TES_per_sqm.kWh.NL.Res.HHnew.Thermal.SH.Gas.SH.Elec</t>
  </si>
  <si>
    <t>TES_per_sqm.kWh.NL.Res.HHnew.Thermal.SH.Gas.SC</t>
  </si>
  <si>
    <t>TES_per_sqm.kWh.NL.Res.HHnew.Thermal.SH.Gas.SC.AC.Elec</t>
  </si>
  <si>
    <t>TES_per_sqm.kWh.NL.Res.HHnew.Thermal.SH.Gas.WH</t>
  </si>
  <si>
    <t>TES_per_sqm.kWh.NL.Res.HHnew.Thermal.SH.Gas.WH.Gas.NoSolar.Gas</t>
  </si>
  <si>
    <t>TES_per_sqm.kWh.NL.Res.HHnew.Thermal.SH.Gas.WH.Gas.Solar</t>
  </si>
  <si>
    <t>TES_per_sqm.kWh.NL.Res.HHnew.Thermal.SH.Gas.WH.Gas.Solar.Gas</t>
  </si>
  <si>
    <t>TES_per_sqm.kWh.NL.Res.HHnew.Thermal.SH.Gas.WH.Gas.Solar.Solar</t>
  </si>
  <si>
    <t>TES_per_sqm.kWh.NL.Res.HHnew.Thermal.SH.Gas.WH.Elc.NoSolar.Elec</t>
  </si>
  <si>
    <t>TES_per_sqm.kWh.NL.Res.HHnew.Thermal.SH.Gas.WH.Elc.Solar</t>
  </si>
  <si>
    <t>TES_per_sqm.kWh.NL.Res.HHnew.Thermal.SH.Gas.WH.Elc.Solar.Elec</t>
  </si>
  <si>
    <t>TES_per_sqm.kWh.NL.Res.HHnew.Thermal.SH.Gas.WH.Elc.Solar.Solar</t>
  </si>
  <si>
    <t>TES_per_sqm.kWh.NL.Res.HHnew.Thermal.SH.Gas.CO</t>
  </si>
  <si>
    <t>TES_per_sqm.kWh.NL.Res.HHnew.Thermal.SH.Gas.CO.Gas.Gas</t>
  </si>
  <si>
    <t>TES_per_sqm.kWh.NL.Res.HHnew.Thermal.SH.Gas.CO.Elc.Elec</t>
  </si>
  <si>
    <t>TES_per_sqm.kWh.NL.Res.HHnew.Thermal.SH.Biomass</t>
  </si>
  <si>
    <t>TES_per_sqm.kWh.NL.Res.HHnew.Thermal.SH.Biomass.SH</t>
  </si>
  <si>
    <t>TES_per_sqm.kWh.NL.Res.HHnew.Thermal.SH.Biomass.SH.Biomass</t>
  </si>
  <si>
    <t>TES_per_sqm.kWh.NL.Res.HHnew.Thermal.SH.Biomass.SH.Elec</t>
  </si>
  <si>
    <t>TES_per_sqm.kWh.NL.Res.HHnew.Thermal.SH.Biomass.SC</t>
  </si>
  <si>
    <t>TES_per_sqm.kWh.NL.Res.HHnew.Thermal.SH.Biomass.SC.AC.Elec</t>
  </si>
  <si>
    <t>TES_per_sqm.kWh.NL.Res.HHnew.Thermal.SH.Biomass.WH</t>
  </si>
  <si>
    <t>TES_per_sqm.kWh.NL.Res.HHnew.Thermal.SH.Biomass.WH.Biomass.NoSolar.Biomass</t>
  </si>
  <si>
    <t>TES_per_sqm.kWh.NL.Res.HHnew.Thermal.SH.Biomass.WH.Biomass.Solar</t>
  </si>
  <si>
    <t>TES_per_sqm.kWh.NL.Res.HHnew.Thermal.SH.Biomass.WH.Biomass.Solar.Biomass</t>
  </si>
  <si>
    <t>TES_per_sqm.kWh.NL.Res.HHnew.Thermal.SH.Biomass.WH.Biomass.Solar.Solar</t>
  </si>
  <si>
    <t>TES_per_sqm.kWh.NL.Res.HHnew.Thermal.SH.Biomass.WH.LPG.NoSolar.LPG</t>
  </si>
  <si>
    <t>TES_per_sqm.kWh.NL.Res.HHnew.Thermal.SH.Biomass.WH.LPG.Solar</t>
  </si>
  <si>
    <t>TES_per_sqm.kWh.NL.Res.HHnew.Thermal.SH.Biomass.WH.LPG.Solar.LPG</t>
  </si>
  <si>
    <t>TES_per_sqm.kWh.NL.Res.HHnew.Thermal.SH.Biomass.WH.LPG.Solar.Solar</t>
  </si>
  <si>
    <t>TES_per_sqm.kWh.NL.Res.HHnew.Thermal.SH.Biomass.WH.Elc.NoSolar.Elec</t>
  </si>
  <si>
    <t>TES_per_sqm.kWh.NL.Res.HHnew.Thermal.SH.Biomass.WH.Elc.Solar</t>
  </si>
  <si>
    <t>TES_per_sqm.kWh.NL.Res.HHnew.Thermal.SH.Biomass.WH.Elc.Solar.Elec</t>
  </si>
  <si>
    <t>TES_per_sqm.kWh.NL.Res.HHnew.Thermal.SH.Biomass.WH.Elc.Solar.Solar</t>
  </si>
  <si>
    <t>TES_per_sqm.kWh.NL.Res.HHnew.Thermal.SH.Biomass.CO</t>
  </si>
  <si>
    <t>TES_per_sqm.kWh.NL.Res.HHnew.Thermal.SH.Biomass.CO.Biomass.Biomass</t>
  </si>
  <si>
    <t>TES_per_sqm.kWh.NL.Res.HHnew.Thermal.SH.Biomass.CO.LPG.LPG</t>
  </si>
  <si>
    <t>TES_per_sqm.kWh.NL.Res.HHnew.Thermal.SH.Biomass.CO.Elc.Elec</t>
  </si>
  <si>
    <t>TES_per_sqm.kWh.NL.Res.HHnew.Thermal.SH.Geo</t>
  </si>
  <si>
    <t>TES_per_sqm.kWh.NL.Res.HHnew.Thermal.SH.Geo.SH</t>
  </si>
  <si>
    <t>TES_per_sqm.kWh.NL.Res.HHnew.Thermal.SH.Geo.SH.Geo</t>
  </si>
  <si>
    <t>TES_per_sqm.kWh.NL.Res.HHnew.Thermal.SH.Geo.SH.Elec</t>
  </si>
  <si>
    <t>TES_per_sqm.kWh.NL.Res.HHnew.Thermal.SH.Geo.SC</t>
  </si>
  <si>
    <t>TES_per_sqm.kWh.NL.Res.HHnew.Thermal.SH.Geo.SC.AC.Elec</t>
  </si>
  <si>
    <t>TES_per_sqm.kWh.NL.Res.HHnew.Thermal.SH.Geo.WH</t>
  </si>
  <si>
    <t>TES_per_sqm.kWh.NL.Res.HHnew.Thermal.SH.Geo.WH.Geo.NoSolar.Geo</t>
  </si>
  <si>
    <t>TES_per_sqm.kWh.NL.Res.HHnew.Thermal.SH.Geo.WH.Geo.Solar</t>
  </si>
  <si>
    <t>TES_per_sqm.kWh.NL.Res.HHnew.Thermal.SH.Geo.WH.Geo.Solar.Geo</t>
  </si>
  <si>
    <t>TES_per_sqm.kWh.NL.Res.HHnew.Thermal.SH.Geo.WH.Geo.Solar.Solar</t>
  </si>
  <si>
    <t>TES_per_sqm.kWh.NL.Res.HHnew.Thermal.SH.Geo.WH.Elc.NoSolar.Elec</t>
  </si>
  <si>
    <t>TES_per_sqm.kWh.NL.Res.HHnew.Thermal.SH.Geo.WH.Elc.Solar</t>
  </si>
  <si>
    <t>TES_per_sqm.kWh.NL.Res.HHnew.Thermal.SH.Geo.WH.Elc.Solar.Elec</t>
  </si>
  <si>
    <t>TES_per_sqm.kWh.NL.Res.HHnew.Thermal.SH.Geo.WH.Elc.Solar.Solar</t>
  </si>
  <si>
    <t>TES_per_sqm.kWh.NL.Res.HHnew.Thermal.SH.Geo.CO</t>
  </si>
  <si>
    <t>TES_per_sqm.kWh.NL.Res.HHnew.Thermal.SH.Geo.CO.LPG.LPG</t>
  </si>
  <si>
    <t>TES_per_sqm.kWh.NL.Res.HHnew.Thermal.SH.Geo.CO.Elc.Elec</t>
  </si>
  <si>
    <t>TES_per_sqm.kWh.NL.Res.HHnew.Thermal.SH.DistrHeat</t>
  </si>
  <si>
    <t>TES_per_sqm.kWh.NL.Res.HHnew.Thermal.SH.DistrHeat.SH</t>
  </si>
  <si>
    <t>TES_per_sqm.kWh.NL.Res.HHnew.Thermal.SH.DistrHeat.SH.Steam_Distr</t>
  </si>
  <si>
    <t>TES_per_sqm.kWh.NL.Res.HHnew.Thermal.SH.DistrHeat.SH.Elec</t>
  </si>
  <si>
    <t>TES_per_sqm.kWh.NL.Res.HHnew.Thermal.SH.DistrHeat.SC</t>
  </si>
  <si>
    <t>TES_per_sqm.kWh.NL.Res.HHnew.Thermal.SH.DistrHeat.SC.AC.Elec</t>
  </si>
  <si>
    <t>TES_per_sqm.kWh.NL.Res.HHnew.Thermal.SH.DistrHeat.WH</t>
  </si>
  <si>
    <t>TES_per_sqm.kWh.NL.Res.HHnew.Thermal.SH.DistrHeat.WH.DistrHeat.NoSolar.Steam_Distr</t>
  </si>
  <si>
    <t>TES_per_sqm.kWh.NL.Res.HHnew.Thermal.SH.DistrHeat.WH.DistrHeat.Solar</t>
  </si>
  <si>
    <t>TES_per_sqm.kWh.NL.Res.HHnew.Thermal.SH.DistrHeat.WH.DistrHeat.Solar.Steam_Distr</t>
  </si>
  <si>
    <t>TES_per_sqm.kWh.NL.Res.HHnew.Thermal.SH.DistrHeat.WH.DistrHeat.Solar.Solar</t>
  </si>
  <si>
    <t>TES_per_sqm.kWh.NL.Res.HHnew.Thermal.SH.DistrHeat.WH.Elc.NoSolar.Elec</t>
  </si>
  <si>
    <t>TES_per_sqm.kWh.NL.Res.HHnew.Thermal.SH.DistrHeat.WH.Elc.Solar</t>
  </si>
  <si>
    <t>TES_per_sqm.kWh.NL.Res.HHnew.Thermal.SH.DistrHeat.WH.Elc.Solar.Elec</t>
  </si>
  <si>
    <t>TES_per_sqm.kWh.NL.Res.HHnew.Thermal.SH.DistrHeat.WH.Elc.Solar.Solar</t>
  </si>
  <si>
    <t>TES_per_sqm.kWh.NL.Res.HHnew.Thermal.SH.DistrHeat.CO</t>
  </si>
  <si>
    <t>TES_per_sqm.kWh.NL.Res.HHnew.Thermal.SH.DistrHeat.CO.LPG.LPG</t>
  </si>
  <si>
    <t>TES_per_sqm.kWh.NL.Res.HHnew.Thermal.SH.DistrHeat.CO.Elc.Elec</t>
  </si>
  <si>
    <t>TES_per_sqm.kWh.NL.Res.HHnew.Thermal.SH.AdvElc</t>
  </si>
  <si>
    <t>TES_per_sqm.kWh.NL.Res.HHnew.Thermal.SH.AdvElc.SH</t>
  </si>
  <si>
    <t>TES_per_sqm.kWh.NL.Res.HHnew.Thermal.SH.AdvElc.SH.Elec</t>
  </si>
  <si>
    <t>TES_per_sqm.kWh.NL.Res.HHnew.Thermal.SH.AdvElc.SC</t>
  </si>
  <si>
    <t>TES_per_sqm.kWh.NL.Res.HHnew.Thermal.SH.AdvElc.SC.AC.Elec</t>
  </si>
  <si>
    <t>TES_per_sqm.kWh.NL.Res.HHnew.Thermal.SH.AdvElc.WH</t>
  </si>
  <si>
    <t>TES_per_sqm.kWh.NL.Res.HHnew.Thermal.SH.AdvElc.WH.LPG.NoSolar.LPG</t>
  </si>
  <si>
    <t>TES_per_sqm.kWh.NL.Res.HHnew.Thermal.SH.AdvElc.WH.LPG.Solar</t>
  </si>
  <si>
    <t>TES_per_sqm.kWh.NL.Res.HHnew.Thermal.SH.AdvElc.WH.LPG.Solar.LPG</t>
  </si>
  <si>
    <t>TES_per_sqm.kWh.NL.Res.HHnew.Thermal.SH.AdvElc.WH.LPG.Solar.Solar</t>
  </si>
  <si>
    <t>TES_per_sqm.kWh.NL.Res.HHnew.Thermal.SH.AdvElc.WH.Elc.NoSolar.Elec</t>
  </si>
  <si>
    <t>TES_per_sqm.kWh.NL.Res.HHnew.Thermal.SH.AdvElc.WH.Elc.Solar</t>
  </si>
  <si>
    <t>TES_per_sqm.kWh.NL.Res.HHnew.Thermal.SH.AdvElc.WH.Elc.Solar.Elec</t>
  </si>
  <si>
    <t>TES_per_sqm.kWh.NL.Res.HHnew.Thermal.SH.AdvElc.WH.Elc.Solar.Solar</t>
  </si>
  <si>
    <t>TES_per_sqm.kWh.NL.Res.HHnew.Thermal.SH.AdvElc.CO</t>
  </si>
  <si>
    <t>TES_per_sqm.kWh.NL.Res.HHnew.Thermal.SH.AdvElc.CO.LPG.LPG</t>
  </si>
  <si>
    <t>TES_per_sqm.kWh.NL.Res.HHnew.Thermal.SH.AdvElc.CO.Elc.Elec</t>
  </si>
  <si>
    <t>TES_per_sqm.kWh.NL.Res.HHnew.Thermal.SH.ConvElc</t>
  </si>
  <si>
    <t>TES_per_sqm.kWh.NL.Res.HHnew.Thermal.SH.ConvElc.SH</t>
  </si>
  <si>
    <t>TES_per_sqm.kWh.NL.Res.HHnew.Thermal.SH.ConvElc.SH.Elec</t>
  </si>
  <si>
    <t>TES_per_sqm.kWh.NL.Res.HHnew.Thermal.SH.ConvElc.SC</t>
  </si>
  <si>
    <t>TES_per_sqm.kWh.NL.Res.HHnew.Thermal.SH.ConvElc.SC.AC.Elec</t>
  </si>
  <si>
    <t>TES_per_sqm.kWh.NL.Res.HHnew.Thermal.SH.ConvElc.WH</t>
  </si>
  <si>
    <t>TES_per_sqm.kWh.NL.Res.HHnew.Thermal.SH.ConvElc.WH.LPG.NoSolar.LPG</t>
  </si>
  <si>
    <t>TES_per_sqm.kWh.NL.Res.HHnew.Thermal.SH.ConvElc.WH.LPG.Solar</t>
  </si>
  <si>
    <t>TES_per_sqm.kWh.NL.Res.HHnew.Thermal.SH.ConvElc.WH.LPG.Solar.LPG</t>
  </si>
  <si>
    <t>TES_per_sqm.kWh.NL.Res.HHnew.Thermal.SH.ConvElc.WH.LPG.Solar.Solar</t>
  </si>
  <si>
    <t>TES_per_sqm.kWh.NL.Res.HHnew.Thermal.SH.ConvElc.WH.Elc.NoSolar.Elec</t>
  </si>
  <si>
    <t>TES_per_sqm.kWh.NL.Res.HHnew.Thermal.SH.ConvElc.WH.Elc.Solar</t>
  </si>
  <si>
    <t>TES_per_sqm.kWh.NL.Res.HHnew.Thermal.SH.ConvElc.WH.Elc.Solar.Elec</t>
  </si>
  <si>
    <t>TES_per_sqm.kWh.NL.Res.HHnew.Thermal.SH.ConvElc.WH.Elc.Solar.Solar</t>
  </si>
  <si>
    <t>TES_per_sqm.kWh.NL.Res.HHnew.Thermal.SH.ConvElc.CO</t>
  </si>
  <si>
    <t>TES_per_sqm.kWh.NL.Res.HHnew.Thermal.SH.ConvElc.CO.LPG.LPG</t>
  </si>
  <si>
    <t>TES_per_sqm.kWh.NL.Res.HHnew.Thermal.SH.ConvElc.CO.Elc.Elec</t>
  </si>
  <si>
    <t>NL - CO2 emissions in new and renovated households per surface area (detailed structure)</t>
  </si>
  <si>
    <t>EMI_per_sqm.kgCO2.NL.Res.HHnew.Thermal.SH.Solids</t>
  </si>
  <si>
    <t>EMI_per_sqm.kgCO2.NL.Res.HHnew.Thermal.SH.Solids.SH</t>
  </si>
  <si>
    <t>EMI_per_sqm.kgCO2.NL.Res.HHnew.Thermal.SH.Solids.SH.Solids</t>
  </si>
  <si>
    <t>EMI_per_sqm.kgCO2.NL.Res.HHnew.Thermal.SH.Solids.SH.Elec</t>
  </si>
  <si>
    <t>EMI_per_sqm.kgCO2.NL.Res.HHnew.Thermal.SH.Solids.SC</t>
  </si>
  <si>
    <t>EMI_per_sqm.kgCO2.NL.Res.HHnew.Thermal.SH.Solids.SC.AC.Elec</t>
  </si>
  <si>
    <t>EMI_per_sqm.kgCO2.NL.Res.HHnew.Thermal.SH.Solids.WH</t>
  </si>
  <si>
    <t>EMI_per_sqm.kgCO2.NL.Res.HHnew.Thermal.SH.Solids.WH.Solids.NoSolar.Solids</t>
  </si>
  <si>
    <t>EMI_per_sqm.kgCO2.NL.Res.HHnew.Thermal.SH.Solids.WH.LPG.NoSolar.LPG</t>
  </si>
  <si>
    <t>EMI_per_sqm.kgCO2.NL.Res.HHnew.Thermal.SH.Solids.WH.LPG.Solar</t>
  </si>
  <si>
    <t>EMI_per_sqm.kgCO2.NL.Res.HHnew.Thermal.SH.Solids.WH.LPG.Solar.LPG</t>
  </si>
  <si>
    <t>EMI_per_sqm.kgCO2.NL.Res.HHnew.Thermal.SH.Solids.WH.LPG.Solar.Solar</t>
  </si>
  <si>
    <t>EMI_per_sqm.kgCO2.NL.Res.HHnew.Thermal.SH.Solids.WH.Elc.NoSolar.Elec</t>
  </si>
  <si>
    <t>EMI_per_sqm.kgCO2.NL.Res.HHnew.Thermal.SH.Solids.WH.Elc.Solar</t>
  </si>
  <si>
    <t>EMI_per_sqm.kgCO2.NL.Res.HHnew.Thermal.SH.Solids.WH.Elc.Solar.Elec</t>
  </si>
  <si>
    <t>EMI_per_sqm.kgCO2.NL.Res.HHnew.Thermal.SH.Solids.WH.Elc.Solar.Solar</t>
  </si>
  <si>
    <t>EMI_per_sqm.kgCO2.NL.Res.HHnew.Thermal.SH.Solids.CO</t>
  </si>
  <si>
    <t>EMI_per_sqm.kgCO2.NL.Res.HHnew.Thermal.SH.Solids.CO.Solids.Solids</t>
  </si>
  <si>
    <t>EMI_per_sqm.kgCO2.NL.Res.HHnew.Thermal.SH.Solids.CO.LPG.LPG</t>
  </si>
  <si>
    <t>EMI_per_sqm.kgCO2.NL.Res.HHnew.Thermal.SH.Solids.CO.Elc.Elec</t>
  </si>
  <si>
    <t>EMI_per_sqm.kgCO2.NL.Res.HHnew.Thermal.SH.LPG</t>
  </si>
  <si>
    <t>EMI_per_sqm.kgCO2.NL.Res.HHnew.Thermal.SH.LPG.SH</t>
  </si>
  <si>
    <t>EMI_per_sqm.kgCO2.NL.Res.HHnew.Thermal.SH.LPG.SH.LPG</t>
  </si>
  <si>
    <t>EMI_per_sqm.kgCO2.NL.Res.HHnew.Thermal.SH.LPG.SH.Elec</t>
  </si>
  <si>
    <t>EMI_per_sqm.kgCO2.NL.Res.HHnew.Thermal.SH.LPG.SC</t>
  </si>
  <si>
    <t>EMI_per_sqm.kgCO2.NL.Res.HHnew.Thermal.SH.LPG.SC.AC.Elec</t>
  </si>
  <si>
    <t>EMI_per_sqm.kgCO2.NL.Res.HHnew.Thermal.SH.LPG.WH</t>
  </si>
  <si>
    <t>EMI_per_sqm.kgCO2.NL.Res.HHnew.Thermal.SH.LPG.WH.LPG.NoSolar.LPG</t>
  </si>
  <si>
    <t>EMI_per_sqm.kgCO2.NL.Res.HHnew.Thermal.SH.LPG.WH.LPG.Solar</t>
  </si>
  <si>
    <t>EMI_per_sqm.kgCO2.NL.Res.HHnew.Thermal.SH.LPG.WH.LPG.Solar.LPG</t>
  </si>
  <si>
    <t>EMI_per_sqm.kgCO2.NL.Res.HHnew.Thermal.SH.LPG.WH.LPG.Solar.Solar</t>
  </si>
  <si>
    <t>EMI_per_sqm.kgCO2.NL.Res.HHnew.Thermal.SH.LPG.WH.Elc.NoSolar.Elec</t>
  </si>
  <si>
    <t>EMI_per_sqm.kgCO2.NL.Res.HHnew.Thermal.SH.LPG.WH.Elc.Solar</t>
  </si>
  <si>
    <t>EMI_per_sqm.kgCO2.NL.Res.HHnew.Thermal.SH.LPG.WH.Elc.Solar.Elec</t>
  </si>
  <si>
    <t>EMI_per_sqm.kgCO2.NL.Res.HHnew.Thermal.SH.LPG.WH.Elc.Solar.Solar</t>
  </si>
  <si>
    <t>EMI_per_sqm.kgCO2.NL.Res.HHnew.Thermal.SH.LPG.CO</t>
  </si>
  <si>
    <t>EMI_per_sqm.kgCO2.NL.Res.HHnew.Thermal.SH.LPG.CO.LPG.LPG</t>
  </si>
  <si>
    <t>EMI_per_sqm.kgCO2.NL.Res.HHnew.Thermal.SH.LPG.CO.Elc.Elec</t>
  </si>
  <si>
    <t>EMI_per_sqm.kgCO2.NL.Res.HHnew.Thermal.SH.Oil</t>
  </si>
  <si>
    <t>EMI_per_sqm.kgCO2.NL.Res.HHnew.Thermal.SH.Oil.SH</t>
  </si>
  <si>
    <t>EMI_per_sqm.kgCO2.NL.Res.HHnew.Thermal.SH.Oil.SH.Oil</t>
  </si>
  <si>
    <t>EMI_per_sqm.kgCO2.NL.Res.HHnew.Thermal.SH.Oil.SH.Elec</t>
  </si>
  <si>
    <t>EMI_per_sqm.kgCO2.NL.Res.HHnew.Thermal.SH.Oil.SC</t>
  </si>
  <si>
    <t>EMI_per_sqm.kgCO2.NL.Res.HHnew.Thermal.SH.Oil.SC.AC.Elec</t>
  </si>
  <si>
    <t>EMI_per_sqm.kgCO2.NL.Res.HHnew.Thermal.SH.Oil.WH</t>
  </si>
  <si>
    <t>EMI_per_sqm.kgCO2.NL.Res.HHnew.Thermal.SH.Oil.WH.Oil.NoSolar.Oil</t>
  </si>
  <si>
    <t>EMI_per_sqm.kgCO2.NL.Res.HHnew.Thermal.SH.Oil.WH.Oil.Solar</t>
  </si>
  <si>
    <t>EMI_per_sqm.kgCO2.NL.Res.HHnew.Thermal.SH.Oil.WH.Oil.Solar.Oil</t>
  </si>
  <si>
    <t>EMI_per_sqm.kgCO2.NL.Res.HHnew.Thermal.SH.Oil.WH.Oil.Solar.Solar</t>
  </si>
  <si>
    <t>EMI_per_sqm.kgCO2.NL.Res.HHnew.Thermal.SH.Oil.WH.Elc.NoSolar.Elec</t>
  </si>
  <si>
    <t>EMI_per_sqm.kgCO2.NL.Res.HHnew.Thermal.SH.Oil.WH.Elc.Solar</t>
  </si>
  <si>
    <t>EMI_per_sqm.kgCO2.NL.Res.HHnew.Thermal.SH.Oil.WH.Elc.Solar.Elec</t>
  </si>
  <si>
    <t>EMI_per_sqm.kgCO2.NL.Res.HHnew.Thermal.SH.Oil.WH.Elc.Solar.Solar</t>
  </si>
  <si>
    <t>EMI_per_sqm.kgCO2.NL.Res.HHnew.Thermal.SH.Oil.CO</t>
  </si>
  <si>
    <t>EMI_per_sqm.kgCO2.NL.Res.HHnew.Thermal.SH.Oil.CO.LPG.LPG</t>
  </si>
  <si>
    <t>EMI_per_sqm.kgCO2.NL.Res.HHnew.Thermal.SH.Oil.CO.Elc.Elec</t>
  </si>
  <si>
    <t>EMI_per_sqm.kgCO2.NL.Res.HHnew.Thermal.SH.Gas</t>
  </si>
  <si>
    <t>EMI_per_sqm.kgCO2.NL.Res.HHnew.Thermal.SH.Gas.SH</t>
  </si>
  <si>
    <t>EMI_per_sqm.kgCO2.NL.Res.HHnew.Thermal.SH.Gas.SH.Gas</t>
  </si>
  <si>
    <t>EMI_per_sqm.kgCO2.NL.Res.HHnew.Thermal.SH.Gas.SH.Elec</t>
  </si>
  <si>
    <t>EMI_per_sqm.kgCO2.NL.Res.HHnew.Thermal.SH.Gas.SC</t>
  </si>
  <si>
    <t>EMI_per_sqm.kgCO2.NL.Res.HHnew.Thermal.SH.Gas.SC.AC.Elec</t>
  </si>
  <si>
    <t>EMI_per_sqm.kgCO2.NL.Res.HHnew.Thermal.SH.Gas.WH</t>
  </si>
  <si>
    <t>EMI_per_sqm.kgCO2.NL.Res.HHnew.Thermal.SH.Gas.WH.Gas.NoSolar.Gas</t>
  </si>
  <si>
    <t>EMI_per_sqm.kgCO2.NL.Res.HHnew.Thermal.SH.Gas.WH.Gas.Solar</t>
  </si>
  <si>
    <t>EMI_per_sqm.kgCO2.NL.Res.HHnew.Thermal.SH.Gas.WH.Gas.Solar.Gas</t>
  </si>
  <si>
    <t>EMI_per_sqm.kgCO2.NL.Res.HHnew.Thermal.SH.Gas.WH.Gas.Solar.Solar</t>
  </si>
  <si>
    <t>EMI_per_sqm.kgCO2.NL.Res.HHnew.Thermal.SH.Gas.WH.Elc.NoSolar.Elec</t>
  </si>
  <si>
    <t>EMI_per_sqm.kgCO2.NL.Res.HHnew.Thermal.SH.Gas.WH.Elc.Solar</t>
  </si>
  <si>
    <t>EMI_per_sqm.kgCO2.NL.Res.HHnew.Thermal.SH.Gas.WH.Elc.Solar.Elec</t>
  </si>
  <si>
    <t>EMI_per_sqm.kgCO2.NL.Res.HHnew.Thermal.SH.Gas.WH.Elc.Solar.Solar</t>
  </si>
  <si>
    <t>EMI_per_sqm.kgCO2.NL.Res.HHnew.Thermal.SH.Gas.CO</t>
  </si>
  <si>
    <t>EMI_per_sqm.kgCO2.NL.Res.HHnew.Thermal.SH.Gas.CO.Gas.Gas</t>
  </si>
  <si>
    <t>EMI_per_sqm.kgCO2.NL.Res.HHnew.Thermal.SH.Gas.CO.Elc.Elec</t>
  </si>
  <si>
    <t>EMI_per_sqm.kgCO2.NL.Res.HHnew.Thermal.SH.Biomass</t>
  </si>
  <si>
    <t>EMI_per_sqm.kgCO2.NL.Res.HHnew.Thermal.SH.Biomass.SH</t>
  </si>
  <si>
    <t>EMI_per_sqm.kgCO2.NL.Res.HHnew.Thermal.SH.Biomass.SH.Biomass</t>
  </si>
  <si>
    <t>EMI_per_sqm.kgCO2.NL.Res.HHnew.Thermal.SH.Biomass.SH.Elec</t>
  </si>
  <si>
    <t>EMI_per_sqm.kgCO2.NL.Res.HHnew.Thermal.SH.Biomass.SC</t>
  </si>
  <si>
    <t>EMI_per_sqm.kgCO2.NL.Res.HHnew.Thermal.SH.Biomass.SC.AC.Elec</t>
  </si>
  <si>
    <t>EMI_per_sqm.kgCO2.NL.Res.HHnew.Thermal.SH.Biomass.WH</t>
  </si>
  <si>
    <t>EMI_per_sqm.kgCO2.NL.Res.HHnew.Thermal.SH.Biomass.WH.Biomass.NoSolar.Biomass</t>
  </si>
  <si>
    <t>EMI_per_sqm.kgCO2.NL.Res.HHnew.Thermal.SH.Biomass.WH.Biomass.Solar</t>
  </si>
  <si>
    <t>EMI_per_sqm.kgCO2.NL.Res.HHnew.Thermal.SH.Biomass.WH.Biomass.Solar.Biomass</t>
  </si>
  <si>
    <t>EMI_per_sqm.kgCO2.NL.Res.HHnew.Thermal.SH.Biomass.WH.Biomass.Solar.Solar</t>
  </si>
  <si>
    <t>EMI_per_sqm.kgCO2.NL.Res.HHnew.Thermal.SH.Biomass.WH.LPG.NoSolar.LPG</t>
  </si>
  <si>
    <t>EMI_per_sqm.kgCO2.NL.Res.HHnew.Thermal.SH.Biomass.WH.LPG.Solar</t>
  </si>
  <si>
    <t>EMI_per_sqm.kgCO2.NL.Res.HHnew.Thermal.SH.Biomass.WH.LPG.Solar.LPG</t>
  </si>
  <si>
    <t>EMI_per_sqm.kgCO2.NL.Res.HHnew.Thermal.SH.Biomass.WH.LPG.Solar.Solar</t>
  </si>
  <si>
    <t>EMI_per_sqm.kgCO2.NL.Res.HHnew.Thermal.SH.Biomass.WH.Elc.NoSolar.Elec</t>
  </si>
  <si>
    <t>EMI_per_sqm.kgCO2.NL.Res.HHnew.Thermal.SH.Biomass.WH.Elc.Solar</t>
  </si>
  <si>
    <t>EMI_per_sqm.kgCO2.NL.Res.HHnew.Thermal.SH.Biomass.WH.Elc.Solar.Elec</t>
  </si>
  <si>
    <t>EMI_per_sqm.kgCO2.NL.Res.HHnew.Thermal.SH.Biomass.WH.Elc.Solar.Solar</t>
  </si>
  <si>
    <t>EMI_per_sqm.kgCO2.NL.Res.HHnew.Thermal.SH.Biomass.CO</t>
  </si>
  <si>
    <t>EMI_per_sqm.kgCO2.NL.Res.HHnew.Thermal.SH.Biomass.CO.Biomass.Biomass</t>
  </si>
  <si>
    <t>EMI_per_sqm.kgCO2.NL.Res.HHnew.Thermal.SH.Biomass.CO.LPG.LPG</t>
  </si>
  <si>
    <t>EMI_per_sqm.kgCO2.NL.Res.HHnew.Thermal.SH.Biomass.CO.Elc.Elec</t>
  </si>
  <si>
    <t>EMI_per_sqm.kgCO2.NL.Res.HHnew.Thermal.SH.Geo</t>
  </si>
  <si>
    <t>EMI_per_sqm.kgCO2.NL.Res.HHnew.Thermal.SH.Geo.SH</t>
  </si>
  <si>
    <t>EMI_per_sqm.kgCO2.NL.Res.HHnew.Thermal.SH.Geo.SH.Geo</t>
  </si>
  <si>
    <t>EMI_per_sqm.kgCO2.NL.Res.HHnew.Thermal.SH.Geo.SH.Elec</t>
  </si>
  <si>
    <t>EMI_per_sqm.kgCO2.NL.Res.HHnew.Thermal.SH.Geo.SC</t>
  </si>
  <si>
    <t>EMI_per_sqm.kgCO2.NL.Res.HHnew.Thermal.SH.Geo.SC.AC.Elec</t>
  </si>
  <si>
    <t>EMI_per_sqm.kgCO2.NL.Res.HHnew.Thermal.SH.Geo.WH</t>
  </si>
  <si>
    <t>EMI_per_sqm.kgCO2.NL.Res.HHnew.Thermal.SH.Geo.WH.Geo.NoSolar.Geo</t>
  </si>
  <si>
    <t>EMI_per_sqm.kgCO2.NL.Res.HHnew.Thermal.SH.Geo.WH.Geo.Solar</t>
  </si>
  <si>
    <t>EMI_per_sqm.kgCO2.NL.Res.HHnew.Thermal.SH.Geo.WH.Geo.Solar.Geo</t>
  </si>
  <si>
    <t>EMI_per_sqm.kgCO2.NL.Res.HHnew.Thermal.SH.Geo.WH.Geo.Solar.Solar</t>
  </si>
  <si>
    <t>EMI_per_sqm.kgCO2.NL.Res.HHnew.Thermal.SH.Geo.WH.Elc.NoSolar.Elec</t>
  </si>
  <si>
    <t>EMI_per_sqm.kgCO2.NL.Res.HHnew.Thermal.SH.Geo.WH.Elc.Solar</t>
  </si>
  <si>
    <t>EMI_per_sqm.kgCO2.NL.Res.HHnew.Thermal.SH.Geo.WH.Elc.Solar.Elec</t>
  </si>
  <si>
    <t>EMI_per_sqm.kgCO2.NL.Res.HHnew.Thermal.SH.Geo.WH.Elc.Solar.Solar</t>
  </si>
  <si>
    <t>EMI_per_sqm.kgCO2.NL.Res.HHnew.Thermal.SH.Geo.CO</t>
  </si>
  <si>
    <t>EMI_per_sqm.kgCO2.NL.Res.HHnew.Thermal.SH.Geo.CO.LPG.LPG</t>
  </si>
  <si>
    <t>EMI_per_sqm.kgCO2.NL.Res.HHnew.Thermal.SH.Geo.CO.Elc.Elec</t>
  </si>
  <si>
    <t>EMI_per_sqm.kgCO2.NL.Res.HHnew.Thermal.SH.DistrHeat</t>
  </si>
  <si>
    <t>EMI_per_sqm.kgCO2.NL.Res.HHnew.Thermal.SH.DistrHeat.SH</t>
  </si>
  <si>
    <t>EMI_per_sqm.kgCO2.NL.Res.HHnew.Thermal.SH.DistrHeat.SH.Steam_Distr</t>
  </si>
  <si>
    <t>EMI_per_sqm.kgCO2.NL.Res.HHnew.Thermal.SH.DistrHeat.SH.Elec</t>
  </si>
  <si>
    <t>EMI_per_sqm.kgCO2.NL.Res.HHnew.Thermal.SH.DistrHeat.SC</t>
  </si>
  <si>
    <t>EMI_per_sqm.kgCO2.NL.Res.HHnew.Thermal.SH.DistrHeat.SC.AC.Elec</t>
  </si>
  <si>
    <t>EMI_per_sqm.kgCO2.NL.Res.HHnew.Thermal.SH.DistrHeat.WH</t>
  </si>
  <si>
    <t>EMI_per_sqm.kgCO2.NL.Res.HHnew.Thermal.SH.DistrHeat.WH.DistrHeat.NoSolar.Steam_Distr</t>
  </si>
  <si>
    <t>EMI_per_sqm.kgCO2.NL.Res.HHnew.Thermal.SH.DistrHeat.WH.DistrHeat.Solar</t>
  </si>
  <si>
    <t>EMI_per_sqm.kgCO2.NL.Res.HHnew.Thermal.SH.DistrHeat.WH.DistrHeat.Solar.Steam_Distr</t>
  </si>
  <si>
    <t>EMI_per_sqm.kgCO2.NL.Res.HHnew.Thermal.SH.DistrHeat.WH.DistrHeat.Solar.Solar</t>
  </si>
  <si>
    <t>EMI_per_sqm.kgCO2.NL.Res.HHnew.Thermal.SH.DistrHeat.WH.Elc.NoSolar.Elec</t>
  </si>
  <si>
    <t>EMI_per_sqm.kgCO2.NL.Res.HHnew.Thermal.SH.DistrHeat.WH.Elc.Solar</t>
  </si>
  <si>
    <t>EMI_per_sqm.kgCO2.NL.Res.HHnew.Thermal.SH.DistrHeat.WH.Elc.Solar.Elec</t>
  </si>
  <si>
    <t>EMI_per_sqm.kgCO2.NL.Res.HHnew.Thermal.SH.DistrHeat.WH.Elc.Solar.Solar</t>
  </si>
  <si>
    <t>EMI_per_sqm.kgCO2.NL.Res.HHnew.Thermal.SH.DistrHeat.CO</t>
  </si>
  <si>
    <t>EMI_per_sqm.kgCO2.NL.Res.HHnew.Thermal.SH.DistrHeat.CO.LPG.LPG</t>
  </si>
  <si>
    <t>EMI_per_sqm.kgCO2.NL.Res.HHnew.Thermal.SH.DistrHeat.CO.Elc.Elec</t>
  </si>
  <si>
    <t>EMI_per_sqm.kgCO2.NL.Res.HHnew.Thermal.SH.AdvElc</t>
  </si>
  <si>
    <t>EMI_per_sqm.kgCO2.NL.Res.HHnew.Thermal.SH.AdvElc.SH</t>
  </si>
  <si>
    <t>EMI_per_sqm.kgCO2.NL.Res.HHnew.Thermal.SH.AdvElc.SH.Elec</t>
  </si>
  <si>
    <t>EMI_per_sqm.kgCO2.NL.Res.HHnew.Thermal.SH.AdvElc.SC</t>
  </si>
  <si>
    <t>EMI_per_sqm.kgCO2.NL.Res.HHnew.Thermal.SH.AdvElc.SC.AC.Elec</t>
  </si>
  <si>
    <t>EMI_per_sqm.kgCO2.NL.Res.HHnew.Thermal.SH.AdvElc.WH</t>
  </si>
  <si>
    <t>EMI_per_sqm.kgCO2.NL.Res.HHnew.Thermal.SH.AdvElc.WH.LPG.NoSolar.LPG</t>
  </si>
  <si>
    <t>EMI_per_sqm.kgCO2.NL.Res.HHnew.Thermal.SH.AdvElc.WH.LPG.Solar</t>
  </si>
  <si>
    <t>EMI_per_sqm.kgCO2.NL.Res.HHnew.Thermal.SH.AdvElc.WH.LPG.Solar.LPG</t>
  </si>
  <si>
    <t>EMI_per_sqm.kgCO2.NL.Res.HHnew.Thermal.SH.AdvElc.WH.LPG.Solar.Solar</t>
  </si>
  <si>
    <t>EMI_per_sqm.kgCO2.NL.Res.HHnew.Thermal.SH.AdvElc.WH.Elc.NoSolar.Elec</t>
  </si>
  <si>
    <t>EMI_per_sqm.kgCO2.NL.Res.HHnew.Thermal.SH.AdvElc.WH.Elc.Solar</t>
  </si>
  <si>
    <t>EMI_per_sqm.kgCO2.NL.Res.HHnew.Thermal.SH.AdvElc.WH.Elc.Solar.Elec</t>
  </si>
  <si>
    <t>EMI_per_sqm.kgCO2.NL.Res.HHnew.Thermal.SH.AdvElc.WH.Elc.Solar.Solar</t>
  </si>
  <si>
    <t>EMI_per_sqm.kgCO2.NL.Res.HHnew.Thermal.SH.AdvElc.CO</t>
  </si>
  <si>
    <t>EMI_per_sqm.kgCO2.NL.Res.HHnew.Thermal.SH.AdvElc.CO.LPG.LPG</t>
  </si>
  <si>
    <t>EMI_per_sqm.kgCO2.NL.Res.HHnew.Thermal.SH.AdvElc.CO.Elc.Elec</t>
  </si>
  <si>
    <t>EMI_per_sqm.kgCO2.NL.Res.HHnew.Thermal.SH.ConvElc</t>
  </si>
  <si>
    <t>EMI_per_sqm.kgCO2.NL.Res.HHnew.Thermal.SH.ConvElc.SH</t>
  </si>
  <si>
    <t>EMI_per_sqm.kgCO2.NL.Res.HHnew.Thermal.SH.ConvElc.SH.Elec</t>
  </si>
  <si>
    <t>EMI_per_sqm.kgCO2.NL.Res.HHnew.Thermal.SH.ConvElc.SC</t>
  </si>
  <si>
    <t>EMI_per_sqm.kgCO2.NL.Res.HHnew.Thermal.SH.ConvElc.SC.AC.Elec</t>
  </si>
  <si>
    <t>EMI_per_sqm.kgCO2.NL.Res.HHnew.Thermal.SH.ConvElc.WH</t>
  </si>
  <si>
    <t>EMI_per_sqm.kgCO2.NL.Res.HHnew.Thermal.SH.ConvElc.WH.LPG.NoSolar.LPG</t>
  </si>
  <si>
    <t>EMI_per_sqm.kgCO2.NL.Res.HHnew.Thermal.SH.ConvElc.WH.LPG.Solar</t>
  </si>
  <si>
    <t>EMI_per_sqm.kgCO2.NL.Res.HHnew.Thermal.SH.ConvElc.WH.LPG.Solar.LPG</t>
  </si>
  <si>
    <t>EMI_per_sqm.kgCO2.NL.Res.HHnew.Thermal.SH.ConvElc.WH.LPG.Solar.Solar</t>
  </si>
  <si>
    <t>EMI_per_sqm.kgCO2.NL.Res.HHnew.Thermal.SH.ConvElc.WH.Elc.NoSolar.Elec</t>
  </si>
  <si>
    <t>EMI_per_sqm.kgCO2.NL.Res.HHnew.Thermal.SH.ConvElc.WH.Elc.Solar</t>
  </si>
  <si>
    <t>EMI_per_sqm.kgCO2.NL.Res.HHnew.Thermal.SH.ConvElc.WH.Elc.Solar.Elec</t>
  </si>
  <si>
    <t>EMI_per_sqm.kgCO2.NL.Res.HHnew.Thermal.SH.ConvElc.WH.Elc.Solar.Solar</t>
  </si>
  <si>
    <t>EMI_per_sqm.kgCO2.NL.Res.HHnew.Thermal.SH.ConvElc.CO</t>
  </si>
  <si>
    <t>EMI_per_sqm.kgCO2.NL.Res.HHnew.Thermal.SH.ConvElc.CO.LPG.LPG</t>
  </si>
  <si>
    <t>EMI_per_sqm.kgCO2.NL.Res.HHnew.Thermal.SH.ConvElc.CO.Elc.Elec</t>
  </si>
  <si>
    <t>NL - Household type: Solids</t>
  </si>
  <si>
    <t>NL - Household type: LPG</t>
  </si>
  <si>
    <t>NL - Household type: Diesel oil</t>
  </si>
  <si>
    <t>NL - Household type: Gas</t>
  </si>
  <si>
    <t>NL - Household type: Biomass</t>
  </si>
  <si>
    <t>NL - Household type: Geothermal</t>
  </si>
  <si>
    <t>NL - Household type: Distributed heat</t>
  </si>
  <si>
    <t>NL - Household type: Advanced electric heating</t>
  </si>
  <si>
    <t>NL - Household type: Conventional electric heating</t>
  </si>
  <si>
    <t>NL - Residential / specific electric uses</t>
  </si>
  <si>
    <t>NL - Refrigerators and freezers</t>
  </si>
  <si>
    <t>NL - Washing machines</t>
  </si>
  <si>
    <t>NL - Clothes dryers</t>
  </si>
  <si>
    <t>NL - Dishwashers</t>
  </si>
  <si>
    <t>NL - TV and multimedia</t>
  </si>
  <si>
    <t>NL - ICT equipment</t>
  </si>
  <si>
    <t>NL - Lighting</t>
  </si>
  <si>
    <t>NL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</si>
</sst>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8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  <xf numFmtId="0" fontId="41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  <c r="B2" s="237"/>
      <c r="C2" s="237"/>
      <c r="D2" s="237"/>
      <c r="E2" s="237"/>
      <c r="F2" s="237"/>
      <c r="G2" s="237"/>
      <c r="H2" s="237"/>
      <c r="I2" s="237"/>
      <c r="J2" s="237"/>
      <c r="K2" s="237"/>
    </row>
    <row r="3" spans="1:23" ht="15" customHeight="1" x14ac:dyDescent="0.25">
      <c r="B3" s="237"/>
      <c r="C3" s="237"/>
      <c r="D3" s="237"/>
      <c r="E3" s="237"/>
      <c r="F3" s="237"/>
      <c r="G3" s="237"/>
      <c r="H3" s="237"/>
      <c r="I3" s="237"/>
      <c r="J3" s="237"/>
      <c r="K3" s="237"/>
    </row>
    <row r="6" spans="1:23" ht="31.5" x14ac:dyDescent="0.25">
      <c r="A6" s="222"/>
      <c r="B6" s="223" t="s">
        <v>213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217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45967.478379629632</v>
      </c>
      <c r="M30" s="236"/>
      <c r="N30" s="236"/>
      <c r="O30" s="236"/>
      <c r="V30" s="220"/>
    </row>
    <row r="31" spans="12:32" ht="15" customHeight="1" x14ac:dyDescent="0.25">
      <c r="L31" s="226" t="s">
        <v>214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216</v>
      </c>
      <c r="B1" s="160" t="s">
        <v>217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192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193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194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192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193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194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207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218</v>
      </c>
      <c r="B3" s="182">
        <v>386647.88638858398</v>
      </c>
      <c r="C3" s="182">
        <v>394885.65463076555</v>
      </c>
      <c r="D3" s="182">
        <v>399695.57781359908</v>
      </c>
      <c r="E3" s="182">
        <v>399277.76478997408</v>
      </c>
      <c r="F3" s="182">
        <v>402319.90749732533</v>
      </c>
      <c r="G3" s="182">
        <v>405883.54555742897</v>
      </c>
      <c r="H3" s="182">
        <v>405191.09867253655</v>
      </c>
      <c r="I3" s="182">
        <v>412671.40670477028</v>
      </c>
      <c r="J3" s="182">
        <v>416112.52858892537</v>
      </c>
      <c r="K3" s="182">
        <v>407933.78471332043</v>
      </c>
      <c r="L3" s="182">
        <v>408497.44672341517</v>
      </c>
      <c r="M3" s="182">
        <v>410272.68286591396</v>
      </c>
      <c r="N3" s="182">
        <v>406945.50418929645</v>
      </c>
      <c r="O3" s="182">
        <v>404391.76877234806</v>
      </c>
      <c r="P3" s="182">
        <v>407071.51162092364</v>
      </c>
      <c r="Q3" s="182">
        <v>416085.81209999998</v>
      </c>
      <c r="R3" s="182">
        <v>421616.78571215662</v>
      </c>
      <c r="S3" s="182">
        <v>431100.95254877524</v>
      </c>
      <c r="T3" s="182">
        <v>441337.76111715223</v>
      </c>
      <c r="U3" s="182">
        <v>445936.24570299388</v>
      </c>
      <c r="V3" s="182">
        <v>418592.76275524194</v>
      </c>
      <c r="W3" s="182">
        <v>437247.84599228128</v>
      </c>
      <c r="X3" s="182">
        <v>467580.89279726538</v>
      </c>
      <c r="Y3" s="182">
        <v>471023</v>
      </c>
      <c r="DA3" s="210" t="s">
        <v>222</v>
      </c>
    </row>
    <row r="4" spans="1:105" ht="12" customHeight="1" x14ac:dyDescent="0.25">
      <c r="A4" s="183" t="s">
        <v>90</v>
      </c>
      <c r="B4" s="36">
        <v>15863950</v>
      </c>
      <c r="C4" s="36">
        <v>15987075</v>
      </c>
      <c r="D4" s="36">
        <v>16105285</v>
      </c>
      <c r="E4" s="36">
        <v>16192572</v>
      </c>
      <c r="F4" s="36">
        <v>16258032</v>
      </c>
      <c r="G4" s="36">
        <v>16305526</v>
      </c>
      <c r="H4" s="36">
        <v>16334210</v>
      </c>
      <c r="I4" s="36">
        <v>16357992</v>
      </c>
      <c r="J4" s="36">
        <v>16405399</v>
      </c>
      <c r="K4" s="36">
        <v>16485787</v>
      </c>
      <c r="L4" s="36">
        <v>16574989</v>
      </c>
      <c r="M4" s="36">
        <v>16655799</v>
      </c>
      <c r="N4" s="36">
        <v>16730348</v>
      </c>
      <c r="O4" s="36">
        <v>16779575</v>
      </c>
      <c r="P4" s="36">
        <v>16829289</v>
      </c>
      <c r="Q4" s="36">
        <v>16900726</v>
      </c>
      <c r="R4" s="36">
        <v>16979120</v>
      </c>
      <c r="S4" s="36">
        <v>17081507</v>
      </c>
      <c r="T4" s="36">
        <v>17181084</v>
      </c>
      <c r="U4" s="36">
        <v>17282163</v>
      </c>
      <c r="V4" s="36">
        <v>17407585</v>
      </c>
      <c r="W4" s="36">
        <v>17475415</v>
      </c>
      <c r="X4" s="36">
        <v>17590672</v>
      </c>
      <c r="Y4" s="36">
        <v>17811291</v>
      </c>
      <c r="DA4" s="60" t="s">
        <v>223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6867118</v>
      </c>
      <c r="C6" s="35">
        <v>6939588</v>
      </c>
      <c r="D6" s="35">
        <v>7008240</v>
      </c>
      <c r="E6" s="35">
        <v>7069603</v>
      </c>
      <c r="F6" s="35">
        <v>7115891</v>
      </c>
      <c r="G6" s="35">
        <v>7151546</v>
      </c>
      <c r="H6" s="35">
        <v>7202033</v>
      </c>
      <c r="I6" s="35">
        <v>7257317</v>
      </c>
      <c r="J6" s="35">
        <v>7301023</v>
      </c>
      <c r="K6" s="35">
        <v>7366303</v>
      </c>
      <c r="L6" s="35">
        <v>7452783</v>
      </c>
      <c r="M6" s="35">
        <v>7519548</v>
      </c>
      <c r="N6" s="35">
        <v>7563448</v>
      </c>
      <c r="O6" s="35">
        <v>7658409</v>
      </c>
      <c r="P6" s="35">
        <v>7709248</v>
      </c>
      <c r="Q6" s="35">
        <v>7752627</v>
      </c>
      <c r="R6" s="35">
        <v>7857066</v>
      </c>
      <c r="S6" s="35">
        <v>7926453</v>
      </c>
      <c r="T6" s="35">
        <v>7991202</v>
      </c>
      <c r="U6" s="35">
        <v>8064472</v>
      </c>
      <c r="V6" s="35">
        <v>8164909</v>
      </c>
      <c r="W6" s="35">
        <v>8209682</v>
      </c>
      <c r="X6" s="35">
        <v>8285762</v>
      </c>
      <c r="Y6" s="35">
        <v>8429385</v>
      </c>
      <c r="DA6" s="59" t="s">
        <v>224</v>
      </c>
    </row>
    <row r="7" spans="1:105" ht="12" customHeight="1" x14ac:dyDescent="0.25">
      <c r="A7" s="185" t="s">
        <v>186</v>
      </c>
      <c r="B7" s="114">
        <v>705960.15067762684</v>
      </c>
      <c r="C7" s="114">
        <v>714494.97851117281</v>
      </c>
      <c r="D7" s="114">
        <v>722779.50318665721</v>
      </c>
      <c r="E7" s="114">
        <v>730445.9367931115</v>
      </c>
      <c r="F7" s="114">
        <v>736830.70400965807</v>
      </c>
      <c r="G7" s="114">
        <v>742324.71590678988</v>
      </c>
      <c r="H7" s="114">
        <v>749683.52533734927</v>
      </c>
      <c r="I7" s="114">
        <v>758010.09104074654</v>
      </c>
      <c r="J7" s="114">
        <v>765311.27735814382</v>
      </c>
      <c r="K7" s="114">
        <v>775215.79060102033</v>
      </c>
      <c r="L7" s="114">
        <v>787826.83368046407</v>
      </c>
      <c r="M7" s="114">
        <v>798727.38949420024</v>
      </c>
      <c r="N7" s="114">
        <v>807019.90159999998</v>
      </c>
      <c r="O7" s="114">
        <v>821874.70665014489</v>
      </c>
      <c r="P7" s="114">
        <v>831534.50036599173</v>
      </c>
      <c r="Q7" s="114">
        <v>840469.38120463013</v>
      </c>
      <c r="R7" s="114">
        <v>857201.15226651693</v>
      </c>
      <c r="S7" s="114">
        <v>869787.49393026927</v>
      </c>
      <c r="T7" s="114">
        <v>882013.65264962323</v>
      </c>
      <c r="U7" s="114">
        <v>895511.16282171593</v>
      </c>
      <c r="V7" s="114">
        <v>912687.9540706859</v>
      </c>
      <c r="W7" s="114">
        <v>923040.32854554488</v>
      </c>
      <c r="X7" s="114">
        <v>937815.0595689168</v>
      </c>
      <c r="Y7" s="114">
        <v>961670.00107214926</v>
      </c>
      <c r="DA7" s="132" t="s">
        <v>225</v>
      </c>
    </row>
    <row r="8" spans="1:105" ht="12" customHeight="1" x14ac:dyDescent="0.25">
      <c r="A8" s="186" t="s">
        <v>37</v>
      </c>
      <c r="B8" s="138">
        <v>0</v>
      </c>
      <c r="C8" s="138">
        <v>218579</v>
      </c>
      <c r="D8" s="138">
        <v>216303</v>
      </c>
      <c r="E8" s="138">
        <v>210474</v>
      </c>
      <c r="F8" s="138">
        <v>196705</v>
      </c>
      <c r="G8" s="138">
        <v>187057</v>
      </c>
      <c r="H8" s="138">
        <v>202648</v>
      </c>
      <c r="I8" s="138">
        <v>208519</v>
      </c>
      <c r="J8" s="138">
        <v>198117</v>
      </c>
      <c r="K8" s="138">
        <v>220621</v>
      </c>
      <c r="L8" s="138">
        <v>243210</v>
      </c>
      <c r="M8" s="138">
        <v>225335</v>
      </c>
      <c r="N8" s="138">
        <v>203890</v>
      </c>
      <c r="O8" s="138">
        <v>255885</v>
      </c>
      <c r="P8" s="138">
        <v>213784</v>
      </c>
      <c r="Q8" s="138">
        <v>207406</v>
      </c>
      <c r="R8" s="138">
        <v>269389</v>
      </c>
      <c r="S8" s="138">
        <v>236559</v>
      </c>
      <c r="T8" s="138">
        <v>233397</v>
      </c>
      <c r="U8" s="138">
        <v>243296</v>
      </c>
      <c r="V8" s="138">
        <v>272022</v>
      </c>
      <c r="W8" s="138">
        <v>218494</v>
      </c>
      <c r="X8" s="138">
        <v>250754</v>
      </c>
      <c r="Y8" s="138">
        <v>319916</v>
      </c>
      <c r="DA8" s="63" t="s">
        <v>226</v>
      </c>
    </row>
    <row r="9" spans="1:105" ht="12" customHeight="1" x14ac:dyDescent="0.25">
      <c r="A9" s="183" t="s">
        <v>187</v>
      </c>
      <c r="B9" s="39">
        <v>0</v>
      </c>
      <c r="C9" s="39">
        <v>23555.267507854343</v>
      </c>
      <c r="D9" s="39">
        <v>23463.486535132437</v>
      </c>
      <c r="E9" s="39">
        <v>22995.487807604146</v>
      </c>
      <c r="F9" s="39">
        <v>21848.082101259028</v>
      </c>
      <c r="G9" s="39">
        <v>21058.587710871085</v>
      </c>
      <c r="H9" s="39">
        <v>23001.412701284931</v>
      </c>
      <c r="I9" s="39">
        <v>24079.57936780294</v>
      </c>
      <c r="J9" s="39">
        <v>23175.096278793455</v>
      </c>
      <c r="K9" s="39">
        <v>25874.029969749852</v>
      </c>
      <c r="L9" s="39">
        <v>28723.353136691156</v>
      </c>
      <c r="M9" s="39">
        <v>27202.023342465331</v>
      </c>
      <c r="N9" s="39">
        <v>24739.95985708545</v>
      </c>
      <c r="O9" s="39">
        <v>31398.270778802384</v>
      </c>
      <c r="P9" s="39">
        <v>26411.024254213287</v>
      </c>
      <c r="Q9" s="39">
        <v>25797.344194474073</v>
      </c>
      <c r="R9" s="39">
        <v>33689.121562384193</v>
      </c>
      <c r="S9" s="39">
        <v>29772.120371658762</v>
      </c>
      <c r="T9" s="39">
        <v>29563.67461634018</v>
      </c>
      <c r="U9" s="39">
        <v>30976.688566743058</v>
      </c>
      <c r="V9" s="39">
        <v>34816.239479511649</v>
      </c>
      <c r="W9" s="39">
        <v>28211.40985707728</v>
      </c>
      <c r="X9" s="39">
        <v>32731.737639460909</v>
      </c>
      <c r="Y9" s="39">
        <v>41978.386133630629</v>
      </c>
      <c r="DA9" s="60" t="s">
        <v>227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2496.48</v>
      </c>
      <c r="C11" s="41">
        <v>2728.84</v>
      </c>
      <c r="D11" s="41">
        <v>2594.89</v>
      </c>
      <c r="E11" s="41">
        <v>2762.17</v>
      </c>
      <c r="F11" s="41">
        <v>2772.07</v>
      </c>
      <c r="G11" s="41">
        <v>2650.18</v>
      </c>
      <c r="H11" s="41">
        <v>2566.5100000000002</v>
      </c>
      <c r="I11" s="41">
        <v>2424.77</v>
      </c>
      <c r="J11" s="41">
        <v>2697.32</v>
      </c>
      <c r="K11" s="41">
        <v>2727.14</v>
      </c>
      <c r="L11" s="41">
        <v>3311.71</v>
      </c>
      <c r="M11" s="41">
        <v>2516.5700000000002</v>
      </c>
      <c r="N11" s="41">
        <v>2817.13</v>
      </c>
      <c r="O11" s="41">
        <v>3012.96</v>
      </c>
      <c r="P11" s="41">
        <v>2282.08</v>
      </c>
      <c r="Q11" s="41">
        <v>2625.49</v>
      </c>
      <c r="R11" s="41">
        <v>2679.86</v>
      </c>
      <c r="S11" s="41">
        <v>2538.98</v>
      </c>
      <c r="T11" s="41">
        <v>2528.64</v>
      </c>
      <c r="U11" s="41">
        <v>2514.41</v>
      </c>
      <c r="V11" s="41">
        <v>2386.5300000000002</v>
      </c>
      <c r="W11" s="41">
        <v>2722.19</v>
      </c>
      <c r="X11" s="41">
        <v>2395.81</v>
      </c>
      <c r="Y11" s="41">
        <v>2318.86</v>
      </c>
      <c r="DA11" s="59" t="s">
        <v>228</v>
      </c>
    </row>
    <row r="12" spans="1:105" ht="12" customHeight="1" x14ac:dyDescent="0.25">
      <c r="A12" s="186" t="s">
        <v>185</v>
      </c>
      <c r="B12" s="187">
        <f>AVERAGE($B11:$V11)</f>
        <v>2649.272857142857</v>
      </c>
      <c r="C12" s="187">
        <f t="shared" ref="C12:W12" si="0">AVERAGE($B11:$V11)</f>
        <v>2649.272857142857</v>
      </c>
      <c r="D12" s="187">
        <f t="shared" si="0"/>
        <v>2649.272857142857</v>
      </c>
      <c r="E12" s="187">
        <f t="shared" si="0"/>
        <v>2649.272857142857</v>
      </c>
      <c r="F12" s="187">
        <f t="shared" si="0"/>
        <v>2649.272857142857</v>
      </c>
      <c r="G12" s="187">
        <f t="shared" si="0"/>
        <v>2649.272857142857</v>
      </c>
      <c r="H12" s="187">
        <f t="shared" si="0"/>
        <v>2649.272857142857</v>
      </c>
      <c r="I12" s="187">
        <f t="shared" si="0"/>
        <v>2649.272857142857</v>
      </c>
      <c r="J12" s="187">
        <f t="shared" si="0"/>
        <v>2649.272857142857</v>
      </c>
      <c r="K12" s="187">
        <f t="shared" si="0"/>
        <v>2649.272857142857</v>
      </c>
      <c r="L12" s="187">
        <f t="shared" si="0"/>
        <v>2649.272857142857</v>
      </c>
      <c r="M12" s="187">
        <f t="shared" si="0"/>
        <v>2649.272857142857</v>
      </c>
      <c r="N12" s="187">
        <f t="shared" si="0"/>
        <v>2649.272857142857</v>
      </c>
      <c r="O12" s="187">
        <f t="shared" si="0"/>
        <v>2649.272857142857</v>
      </c>
      <c r="P12" s="187">
        <f t="shared" si="0"/>
        <v>2649.272857142857</v>
      </c>
      <c r="Q12" s="187">
        <f t="shared" si="0"/>
        <v>2649.272857142857</v>
      </c>
      <c r="R12" s="187">
        <f t="shared" si="0"/>
        <v>2649.272857142857</v>
      </c>
      <c r="S12" s="187">
        <f t="shared" si="0"/>
        <v>2649.272857142857</v>
      </c>
      <c r="T12" s="187">
        <f t="shared" si="0"/>
        <v>2649.272857142857</v>
      </c>
      <c r="U12" s="187">
        <f t="shared" si="0"/>
        <v>2649.272857142857</v>
      </c>
      <c r="V12" s="187">
        <f t="shared" si="0"/>
        <v>2649.272857142857</v>
      </c>
      <c r="W12" s="187">
        <f t="shared" si="0"/>
        <v>2649.272857142857</v>
      </c>
      <c r="X12" s="187">
        <f t="shared" ref="X12:Y12" si="1">AVERAGE($B11:$V11)</f>
        <v>2649.272857142857</v>
      </c>
      <c r="Y12" s="187">
        <f t="shared" si="1"/>
        <v>2649.272857142857</v>
      </c>
      <c r="DA12" s="63" t="s">
        <v>229</v>
      </c>
    </row>
    <row r="13" spans="1:105" ht="12" customHeight="1" x14ac:dyDescent="0.25">
      <c r="A13" s="188" t="s">
        <v>88</v>
      </c>
      <c r="B13" s="189">
        <f t="shared" ref="B13:Q13" si="2">B11/B12</f>
        <v>0.94232649282201963</v>
      </c>
      <c r="C13" s="189">
        <f t="shared" si="2"/>
        <v>1.0300335779467251</v>
      </c>
      <c r="D13" s="189">
        <f t="shared" si="2"/>
        <v>0.97947253451216532</v>
      </c>
      <c r="E13" s="189">
        <f t="shared" si="2"/>
        <v>1.0426143885303301</v>
      </c>
      <c r="F13" s="189">
        <f t="shared" si="2"/>
        <v>1.0463512629611038</v>
      </c>
      <c r="G13" s="189">
        <f t="shared" si="2"/>
        <v>1.0003424120149411</v>
      </c>
      <c r="H13" s="189">
        <f t="shared" si="2"/>
        <v>0.96876016114394747</v>
      </c>
      <c r="I13" s="189">
        <f t="shared" si="2"/>
        <v>0.91525868823305156</v>
      </c>
      <c r="J13" s="189">
        <f t="shared" si="2"/>
        <v>1.0181359736984434</v>
      </c>
      <c r="K13" s="189">
        <f t="shared" si="2"/>
        <v>1.0293918924384102</v>
      </c>
      <c r="L13" s="189">
        <f t="shared" si="2"/>
        <v>1.2500448910240061</v>
      </c>
      <c r="M13" s="189">
        <f t="shared" si="2"/>
        <v>0.94990970568204436</v>
      </c>
      <c r="N13" s="189">
        <f t="shared" si="2"/>
        <v>1.0633597035520799</v>
      </c>
      <c r="O13" s="189">
        <f t="shared" si="2"/>
        <v>1.1372780994892939</v>
      </c>
      <c r="P13" s="189">
        <f t="shared" si="2"/>
        <v>0.86139862636162701</v>
      </c>
      <c r="Q13" s="189">
        <f t="shared" si="2"/>
        <v>0.99102287366182951</v>
      </c>
      <c r="R13" s="189">
        <f t="shared" ref="R13:V13" si="3">R11/R12</f>
        <v>1.011545486065988</v>
      </c>
      <c r="S13" s="189">
        <f t="shared" si="3"/>
        <v>0.95836863052988674</v>
      </c>
      <c r="T13" s="189">
        <f t="shared" si="3"/>
        <v>0.95446567279107852</v>
      </c>
      <c r="U13" s="189">
        <f t="shared" si="3"/>
        <v>0.94909438762442089</v>
      </c>
      <c r="V13" s="189">
        <f t="shared" si="3"/>
        <v>0.90082453891660852</v>
      </c>
      <c r="W13" s="189">
        <f t="shared" ref="W13:Y13" si="4">W11/W12</f>
        <v>1.0275234552230235</v>
      </c>
      <c r="X13" s="189">
        <f t="shared" si="4"/>
        <v>0.90432738686787917</v>
      </c>
      <c r="Y13" s="189">
        <f t="shared" si="4"/>
        <v>0.875281681065047</v>
      </c>
      <c r="DA13" s="60" t="s">
        <v>230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5">B4/B6</f>
        <v>2.3101321398583803</v>
      </c>
      <c r="C17" s="14">
        <f t="shared" si="5"/>
        <v>2.3037498767938387</v>
      </c>
      <c r="D17" s="14">
        <f t="shared" si="5"/>
        <v>2.2980498670136869</v>
      </c>
      <c r="E17" s="14">
        <f t="shared" si="5"/>
        <v>2.2904499729334167</v>
      </c>
      <c r="F17" s="14">
        <f t="shared" si="5"/>
        <v>2.2847500053050278</v>
      </c>
      <c r="G17" s="14">
        <f t="shared" si="5"/>
        <v>2.2800001566094941</v>
      </c>
      <c r="H17" s="14">
        <f t="shared" si="5"/>
        <v>2.2679998828108676</v>
      </c>
      <c r="I17" s="14">
        <f t="shared" si="5"/>
        <v>2.25399992862376</v>
      </c>
      <c r="J17" s="14">
        <f t="shared" si="5"/>
        <v>2.2470000436925073</v>
      </c>
      <c r="K17" s="14">
        <f t="shared" si="5"/>
        <v>2.2380001202774307</v>
      </c>
      <c r="L17" s="14">
        <f t="shared" si="5"/>
        <v>2.2239999474021985</v>
      </c>
      <c r="M17" s="14">
        <f t="shared" si="5"/>
        <v>2.2150000239376091</v>
      </c>
      <c r="N17" s="14">
        <f t="shared" si="5"/>
        <v>2.2120001353879872</v>
      </c>
      <c r="O17" s="14">
        <f t="shared" si="5"/>
        <v>2.1910001150369482</v>
      </c>
      <c r="P17" s="14">
        <f t="shared" si="5"/>
        <v>2.1830000799040321</v>
      </c>
      <c r="Q17" s="14">
        <f t="shared" si="5"/>
        <v>2.17999988906986</v>
      </c>
      <c r="R17" s="14">
        <f t="shared" ref="R17:V17" si="6">R4/R6</f>
        <v>2.1610000476004658</v>
      </c>
      <c r="S17" s="14">
        <f t="shared" si="6"/>
        <v>2.1550000990354703</v>
      </c>
      <c r="T17" s="14">
        <f t="shared" si="6"/>
        <v>2.1499999624587138</v>
      </c>
      <c r="U17" s="14">
        <f t="shared" si="6"/>
        <v>2.1429999384956635</v>
      </c>
      <c r="V17" s="14">
        <f t="shared" si="6"/>
        <v>2.1319998789943648</v>
      </c>
      <c r="W17" s="14">
        <f t="shared" ref="W17:Y17" si="7">W4/W6</f>
        <v>2.1286348241015913</v>
      </c>
      <c r="X17" s="14">
        <f t="shared" si="7"/>
        <v>2.1229999123798149</v>
      </c>
      <c r="Y17" s="14">
        <f t="shared" si="7"/>
        <v>2.1130000587231454</v>
      </c>
      <c r="DA17" s="10"/>
    </row>
    <row r="18" spans="1:105" ht="12" customHeight="1" x14ac:dyDescent="0.25">
      <c r="A18" s="179" t="s">
        <v>85</v>
      </c>
      <c r="B18" s="94">
        <f t="shared" ref="B18:Q18" si="8">B7*1000/B4</f>
        <v>44.500906185258202</v>
      </c>
      <c r="C18" s="94">
        <f t="shared" si="8"/>
        <v>44.692038944658279</v>
      </c>
      <c r="D18" s="94">
        <f t="shared" si="8"/>
        <v>44.878405019635302</v>
      </c>
      <c r="E18" s="94">
        <f t="shared" si="8"/>
        <v>45.109939100046084</v>
      </c>
      <c r="F18" s="94">
        <f t="shared" si="8"/>
        <v>45.321026801377812</v>
      </c>
      <c r="G18" s="94">
        <f t="shared" si="8"/>
        <v>45.525959475750113</v>
      </c>
      <c r="H18" s="94">
        <f t="shared" si="8"/>
        <v>45.896527921298265</v>
      </c>
      <c r="I18" s="94">
        <f t="shared" si="8"/>
        <v>46.338822701511688</v>
      </c>
      <c r="J18" s="94">
        <f t="shared" si="8"/>
        <v>46.64996428054836</v>
      </c>
      <c r="K18" s="94">
        <f t="shared" si="8"/>
        <v>47.023280756995121</v>
      </c>
      <c r="L18" s="94">
        <f t="shared" si="8"/>
        <v>47.531062233613795</v>
      </c>
      <c r="M18" s="94">
        <f t="shared" si="8"/>
        <v>47.954912850125069</v>
      </c>
      <c r="N18" s="94">
        <f t="shared" si="8"/>
        <v>48.236886740192134</v>
      </c>
      <c r="O18" s="94">
        <f t="shared" si="8"/>
        <v>48.980662898204805</v>
      </c>
      <c r="P18" s="94">
        <f t="shared" si="8"/>
        <v>49.4099602405064</v>
      </c>
      <c r="Q18" s="94">
        <f t="shared" si="8"/>
        <v>49.729779726896354</v>
      </c>
      <c r="R18" s="94">
        <f t="shared" ref="R18:V18" si="9">R7*1000/R4</f>
        <v>50.485605394538524</v>
      </c>
      <c r="S18" s="94">
        <f t="shared" si="9"/>
        <v>50.919833591396191</v>
      </c>
      <c r="T18" s="94">
        <f t="shared" si="9"/>
        <v>51.336321541156735</v>
      </c>
      <c r="U18" s="94">
        <f t="shared" si="9"/>
        <v>51.817076532706928</v>
      </c>
      <c r="V18" s="94">
        <f t="shared" si="9"/>
        <v>52.430475225063432</v>
      </c>
      <c r="W18" s="94">
        <f t="shared" ref="W18:Y18" si="10">W7*1000/W4</f>
        <v>52.819365293788152</v>
      </c>
      <c r="X18" s="94">
        <f t="shared" si="10"/>
        <v>53.313202563774524</v>
      </c>
      <c r="Y18" s="94">
        <f t="shared" si="10"/>
        <v>53.992155934802774</v>
      </c>
      <c r="DA18" s="11"/>
    </row>
    <row r="19" spans="1:105" ht="12" customHeight="1" x14ac:dyDescent="0.25">
      <c r="A19" s="180" t="s">
        <v>84</v>
      </c>
      <c r="B19" s="15">
        <f t="shared" ref="B19:Q19" si="11">B7*1000/B6</f>
        <v>102.80297363138756</v>
      </c>
      <c r="C19" s="15">
        <f t="shared" si="11"/>
        <v>102.95927921242195</v>
      </c>
      <c r="D19" s="15">
        <f t="shared" si="11"/>
        <v>103.13281268715929</v>
      </c>
      <c r="E19" s="15">
        <f t="shared" si="11"/>
        <v>103.32205879072862</v>
      </c>
      <c r="F19" s="15">
        <f t="shared" si="11"/>
        <v>103.54721622487726</v>
      </c>
      <c r="G19" s="15">
        <f t="shared" si="11"/>
        <v>103.79919473450774</v>
      </c>
      <c r="H19" s="15">
        <f t="shared" si="11"/>
        <v>104.09331994693017</v>
      </c>
      <c r="I19" s="15">
        <f t="shared" si="11"/>
        <v>104.44770306171641</v>
      </c>
      <c r="J19" s="15">
        <f t="shared" si="11"/>
        <v>104.82247177664607</v>
      </c>
      <c r="K19" s="15">
        <f t="shared" si="11"/>
        <v>105.23810798999449</v>
      </c>
      <c r="L19" s="15">
        <f t="shared" si="11"/>
        <v>105.70907990752771</v>
      </c>
      <c r="M19" s="15">
        <f t="shared" si="11"/>
        <v>106.22013311095297</v>
      </c>
      <c r="N19" s="15">
        <f t="shared" si="11"/>
        <v>106.7</v>
      </c>
      <c r="O19" s="15">
        <f t="shared" si="11"/>
        <v>107.31663804455272</v>
      </c>
      <c r="P19" s="15">
        <f t="shared" si="11"/>
        <v>107.86194715308052</v>
      </c>
      <c r="Q19" s="15">
        <f t="shared" si="11"/>
        <v>108.41091428810262</v>
      </c>
      <c r="R19" s="15">
        <f t="shared" ref="R19:V19" si="12">R7*1000/R6</f>
        <v>109.09939566073608</v>
      </c>
      <c r="S19" s="15">
        <f t="shared" si="12"/>
        <v>109.73224643232847</v>
      </c>
      <c r="T19" s="15">
        <f t="shared" si="12"/>
        <v>110.37308938625544</v>
      </c>
      <c r="U19" s="15">
        <f t="shared" si="12"/>
        <v>111.04399182261604</v>
      </c>
      <c r="V19" s="15">
        <f t="shared" si="12"/>
        <v>111.78176683545229</v>
      </c>
      <c r="W19" s="15">
        <f t="shared" ref="W19:Y19" si="13">W7*1000/W6</f>
        <v>112.43314035130044</v>
      </c>
      <c r="X19" s="15">
        <f t="shared" si="13"/>
        <v>113.18392437158064</v>
      </c>
      <c r="Y19" s="15">
        <f t="shared" si="13"/>
        <v>114.08542866082749</v>
      </c>
      <c r="DA19" s="12"/>
    </row>
    <row r="20" spans="1:105" ht="12" customHeight="1" x14ac:dyDescent="0.25">
      <c r="A20" s="179" t="s">
        <v>83</v>
      </c>
      <c r="B20" s="4" t="str">
        <f t="shared" ref="B20:Q20" si="14">IF(SUM(B21)=0,"",B21/B17)</f>
        <v/>
      </c>
      <c r="C20" s="4">
        <f t="shared" si="14"/>
        <v>46.778283433393774</v>
      </c>
      <c r="D20" s="4">
        <f t="shared" si="14"/>
        <v>47.203103637734607</v>
      </c>
      <c r="E20" s="4">
        <f t="shared" si="14"/>
        <v>47.700547238716318</v>
      </c>
      <c r="F20" s="4">
        <f t="shared" si="14"/>
        <v>48.613762265169697</v>
      </c>
      <c r="G20" s="4">
        <f t="shared" si="14"/>
        <v>49.376511147861542</v>
      </c>
      <c r="H20" s="4">
        <f t="shared" si="14"/>
        <v>50.045975694903383</v>
      </c>
      <c r="I20" s="4">
        <f t="shared" si="14"/>
        <v>51.232950167981727</v>
      </c>
      <c r="J20" s="4">
        <f t="shared" si="14"/>
        <v>52.059108082835593</v>
      </c>
      <c r="K20" s="4">
        <f t="shared" si="14"/>
        <v>52.403117295442492</v>
      </c>
      <c r="L20" s="4">
        <f t="shared" si="14"/>
        <v>53.102985385222858</v>
      </c>
      <c r="M20" s="4">
        <f t="shared" si="14"/>
        <v>54.500290885673131</v>
      </c>
      <c r="N20" s="4">
        <f t="shared" si="14"/>
        <v>54.855214236020871</v>
      </c>
      <c r="O20" s="4">
        <f t="shared" si="14"/>
        <v>56.003929713187539</v>
      </c>
      <c r="P20" s="4">
        <f t="shared" si="14"/>
        <v>56.592163054690424</v>
      </c>
      <c r="Q20" s="4">
        <f t="shared" si="14"/>
        <v>57.055459958077925</v>
      </c>
      <c r="R20" s="4">
        <f t="shared" ref="R20:V20" si="15">IF(SUM(R21)=0,"",R21/R17)</f>
        <v>57.87020920752331</v>
      </c>
      <c r="S20" s="4">
        <f t="shared" si="15"/>
        <v>58.401364763442899</v>
      </c>
      <c r="T20" s="4">
        <f t="shared" si="15"/>
        <v>58.914838550969563</v>
      </c>
      <c r="U20" s="4">
        <f t="shared" si="15"/>
        <v>59.412504758451853</v>
      </c>
      <c r="V20" s="4">
        <f t="shared" si="15"/>
        <v>60.033084206680279</v>
      </c>
      <c r="W20" s="4">
        <f t="shared" ref="W20:Y20" si="16">IF(SUM(W21)=0,"",W21/W17)</f>
        <v>60.657444866826907</v>
      </c>
      <c r="X20" s="4">
        <f t="shared" si="16"/>
        <v>61.485288566313422</v>
      </c>
      <c r="Y20" s="4">
        <f t="shared" si="16"/>
        <v>62.099809492399139</v>
      </c>
      <c r="DA20" s="11"/>
    </row>
    <row r="21" spans="1:105" ht="12" customHeight="1" x14ac:dyDescent="0.25">
      <c r="A21" s="180" t="s">
        <v>82</v>
      </c>
      <c r="B21" s="3" t="str">
        <f t="shared" ref="B21:Q21" si="17">IF(SUM(B9)=0,"",B9*1000/B8)</f>
        <v/>
      </c>
      <c r="C21" s="3">
        <f t="shared" si="17"/>
        <v>107.76546469630817</v>
      </c>
      <c r="D21" s="3">
        <f t="shared" si="17"/>
        <v>108.47508603732929</v>
      </c>
      <c r="E21" s="3">
        <f t="shared" si="17"/>
        <v>109.25571713182696</v>
      </c>
      <c r="F21" s="3">
        <f t="shared" si="17"/>
        <v>111.07029359324383</v>
      </c>
      <c r="G21" s="3">
        <f t="shared" si="17"/>
        <v>112.57845314995475</v>
      </c>
      <c r="H21" s="3">
        <f t="shared" si="17"/>
        <v>113.5042670111964</v>
      </c>
      <c r="I21" s="3">
        <f t="shared" si="17"/>
        <v>115.47906602181547</v>
      </c>
      <c r="J21" s="3">
        <f t="shared" si="17"/>
        <v>116.97681813672453</v>
      </c>
      <c r="K21" s="3">
        <f t="shared" si="17"/>
        <v>117.27818281011261</v>
      </c>
      <c r="L21" s="3">
        <f t="shared" si="17"/>
        <v>118.10103670363536</v>
      </c>
      <c r="M21" s="3">
        <f t="shared" si="17"/>
        <v>120.71814561637264</v>
      </c>
      <c r="N21" s="3">
        <f t="shared" si="17"/>
        <v>121.33974131681521</v>
      </c>
      <c r="O21" s="3">
        <f t="shared" si="17"/>
        <v>122.70461644411506</v>
      </c>
      <c r="P21" s="3">
        <f t="shared" si="17"/>
        <v>123.54069647033121</v>
      </c>
      <c r="Q21" s="3">
        <f t="shared" si="17"/>
        <v>124.38089637943972</v>
      </c>
      <c r="R21" s="3">
        <f t="shared" ref="R21:V21" si="18">IF(SUM(R9)=0,"",R9*1000/R8)</f>
        <v>125.05752485210679</v>
      </c>
      <c r="S21" s="3">
        <f t="shared" si="18"/>
        <v>125.85494684902608</v>
      </c>
      <c r="T21" s="3">
        <f t="shared" si="18"/>
        <v>126.66690067284574</v>
      </c>
      <c r="U21" s="3">
        <f t="shared" si="18"/>
        <v>127.32099404323563</v>
      </c>
      <c r="V21" s="3">
        <f t="shared" si="18"/>
        <v>127.99052826430086</v>
      </c>
      <c r="W21" s="3">
        <f t="shared" ref="W21:Y21" si="19">IF(SUM(W9)=0,"",W9*1000/W8)</f>
        <v>129.11754948455007</v>
      </c>
      <c r="X21" s="3">
        <f t="shared" si="19"/>
        <v>130.53326223893103</v>
      </c>
      <c r="Y21" s="3">
        <f t="shared" si="19"/>
        <v>131.21690110413553</v>
      </c>
      <c r="DA21" s="12"/>
    </row>
    <row r="22" spans="1:105" ht="12" customHeight="1" x14ac:dyDescent="0.25">
      <c r="A22" s="178" t="s">
        <v>219</v>
      </c>
      <c r="B22" s="13">
        <f t="shared" ref="B22:Q22" si="20">B3*1000000/B4</f>
        <v>24372.737331407625</v>
      </c>
      <c r="C22" s="13">
        <f t="shared" si="20"/>
        <v>24700.306630873099</v>
      </c>
      <c r="D22" s="13">
        <f t="shared" si="20"/>
        <v>24817.665618062583</v>
      </c>
      <c r="E22" s="13">
        <f t="shared" si="20"/>
        <v>24658.08179145191</v>
      </c>
      <c r="F22" s="13">
        <f t="shared" si="20"/>
        <v>24745.916818058009</v>
      </c>
      <c r="G22" s="13">
        <f t="shared" si="20"/>
        <v>24892.392036750545</v>
      </c>
      <c r="H22" s="13">
        <f t="shared" si="20"/>
        <v>24806.286846595984</v>
      </c>
      <c r="I22" s="13">
        <f t="shared" si="20"/>
        <v>25227.509996628574</v>
      </c>
      <c r="J22" s="13">
        <f t="shared" si="20"/>
        <v>25364.365023302715</v>
      </c>
      <c r="K22" s="13">
        <f t="shared" si="20"/>
        <v>24744.57450610762</v>
      </c>
      <c r="L22" s="13">
        <f t="shared" si="20"/>
        <v>24645.412839997371</v>
      </c>
      <c r="M22" s="13">
        <f t="shared" si="20"/>
        <v>24632.422789558997</v>
      </c>
      <c r="N22" s="13">
        <f t="shared" si="20"/>
        <v>24323.791961129347</v>
      </c>
      <c r="O22" s="13">
        <f t="shared" si="20"/>
        <v>24100.239056850252</v>
      </c>
      <c r="P22" s="13">
        <f t="shared" si="20"/>
        <v>24188.277450159876</v>
      </c>
      <c r="Q22" s="13">
        <f t="shared" si="20"/>
        <v>24619.404639777014</v>
      </c>
      <c r="R22" s="13">
        <f t="shared" ref="R22:V22" si="21">R3*1000000/R4</f>
        <v>24831.486302715137</v>
      </c>
      <c r="S22" s="13">
        <f t="shared" si="21"/>
        <v>25237.875823765156</v>
      </c>
      <c r="T22" s="13">
        <f t="shared" si="21"/>
        <v>25687.422348738426</v>
      </c>
      <c r="U22" s="13">
        <f t="shared" si="21"/>
        <v>25803.265812444537</v>
      </c>
      <c r="V22" s="13">
        <f t="shared" si="21"/>
        <v>24046.572959732319</v>
      </c>
      <c r="W22" s="13">
        <f t="shared" ref="W22:Y22" si="22">W3*1000000/W4</f>
        <v>25020.741767350373</v>
      </c>
      <c r="X22" s="13">
        <f t="shared" si="22"/>
        <v>26581.184209293733</v>
      </c>
      <c r="Y22" s="13">
        <f t="shared" si="22"/>
        <v>26445.191423799657</v>
      </c>
      <c r="DA22" s="10"/>
    </row>
    <row r="23" spans="1:105" ht="12" customHeight="1" x14ac:dyDescent="0.25">
      <c r="A23" s="179" t="s">
        <v>220</v>
      </c>
      <c r="B23" s="46">
        <f t="shared" ref="B23:Q23" si="23">B3*1000000/B6</f>
        <v>56304.243845610923</v>
      </c>
      <c r="C23" s="46">
        <f t="shared" si="23"/>
        <v>56903.328357643935</v>
      </c>
      <c r="D23" s="46">
        <f t="shared" si="23"/>
        <v>57032.233173178865</v>
      </c>
      <c r="E23" s="46">
        <f t="shared" si="23"/>
        <v>56478.102771821003</v>
      </c>
      <c r="F23" s="46">
        <f t="shared" si="23"/>
        <v>56538.233581335815</v>
      </c>
      <c r="G23" s="46">
        <f t="shared" si="23"/>
        <v>56754.657742176161</v>
      </c>
      <c r="H23" s="46">
        <f t="shared" si="23"/>
        <v>56260.655661052449</v>
      </c>
      <c r="I23" s="46">
        <f t="shared" si="23"/>
        <v>56862.805731756001</v>
      </c>
      <c r="J23" s="46">
        <f t="shared" si="23"/>
        <v>56993.729315593904</v>
      </c>
      <c r="K23" s="46">
        <f t="shared" si="23"/>
        <v>55378.360720882709</v>
      </c>
      <c r="L23" s="46">
        <f t="shared" si="23"/>
        <v>54811.396859859618</v>
      </c>
      <c r="M23" s="46">
        <f t="shared" si="23"/>
        <v>54560.81706851448</v>
      </c>
      <c r="N23" s="46">
        <f t="shared" si="23"/>
        <v>53804.231111167348</v>
      </c>
      <c r="O23" s="46">
        <f t="shared" si="23"/>
        <v>52803.626545976855</v>
      </c>
      <c r="P23" s="46">
        <f t="shared" si="23"/>
        <v>52803.011606439904</v>
      </c>
      <c r="Q23" s="46">
        <f t="shared" si="23"/>
        <v>53670.299383679878</v>
      </c>
      <c r="R23" s="46">
        <f t="shared" ref="R23:V23" si="24">R3*1000000/R6</f>
        <v>53660.84308215772</v>
      </c>
      <c r="S23" s="46">
        <f t="shared" si="24"/>
        <v>54387.624899658811</v>
      </c>
      <c r="T23" s="46">
        <f t="shared" si="24"/>
        <v>55227.957085448747</v>
      </c>
      <c r="U23" s="46">
        <f t="shared" si="24"/>
        <v>55296.397049055893</v>
      </c>
      <c r="V23" s="46">
        <f t="shared" si="24"/>
        <v>51267.290640378473</v>
      </c>
      <c r="W23" s="46">
        <f t="shared" ref="W23:Y23" si="25">W3*1000000/W6</f>
        <v>53260.022250835202</v>
      </c>
      <c r="X23" s="46">
        <f t="shared" si="25"/>
        <v>56431.851747282315</v>
      </c>
      <c r="Y23" s="46">
        <f t="shared" si="25"/>
        <v>55878.691031433489</v>
      </c>
      <c r="DA23" s="11"/>
    </row>
    <row r="24" spans="1:105" ht="12" customHeight="1" x14ac:dyDescent="0.25">
      <c r="A24" s="180" t="s">
        <v>188</v>
      </c>
      <c r="B24" s="15">
        <v>1.3980209159253338</v>
      </c>
      <c r="C24" s="15">
        <v>1.395233876419925</v>
      </c>
      <c r="D24" s="15">
        <v>1.3889168794442062</v>
      </c>
      <c r="E24" s="15">
        <v>1.366426569096125</v>
      </c>
      <c r="F24" s="15">
        <v>1.3514445688295205</v>
      </c>
      <c r="G24" s="15">
        <v>1.3352875174500343</v>
      </c>
      <c r="H24" s="15">
        <v>1.303705211575648</v>
      </c>
      <c r="I24" s="15">
        <v>1.29937735218727</v>
      </c>
      <c r="J24" s="15">
        <v>1.3105301302545855</v>
      </c>
      <c r="K24" s="15">
        <v>1.2964519710519977</v>
      </c>
      <c r="L24" s="15">
        <v>1.2797761851174625</v>
      </c>
      <c r="M24" s="15">
        <v>1.2727933379435636</v>
      </c>
      <c r="N24" s="15">
        <v>1.2758543636340798</v>
      </c>
      <c r="O24" s="15">
        <v>1.26539765474812</v>
      </c>
      <c r="P24" s="15">
        <v>1.260105962595693</v>
      </c>
      <c r="Q24" s="15">
        <v>1.2602879475498996</v>
      </c>
      <c r="R24" s="15">
        <v>1.2393776678152777</v>
      </c>
      <c r="S24" s="15">
        <v>1.2338468422582489</v>
      </c>
      <c r="T24" s="15">
        <v>1.2352493409932828</v>
      </c>
      <c r="U24" s="15">
        <v>1.2244514716976744</v>
      </c>
      <c r="V24" s="15">
        <v>1.2253665903509041</v>
      </c>
      <c r="W24" s="15">
        <v>1.2162322960637086</v>
      </c>
      <c r="X24" s="15">
        <v>1.2361673367789308</v>
      </c>
      <c r="Y24" s="15">
        <v>1.230273934747121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f>SUM(B29:B30,B33:B34,B41:B42)</f>
        <v>10823.180223559757</v>
      </c>
      <c r="C28" s="22">
        <f t="shared" ref="C28:W28" si="26">SUM(C29:C30,C33:C34,C41:C42)</f>
        <v>11402.095442820289</v>
      </c>
      <c r="D28" s="22">
        <f t="shared" si="26"/>
        <v>11130.70928632846</v>
      </c>
      <c r="E28" s="22">
        <f t="shared" si="26"/>
        <v>11403.216251074806</v>
      </c>
      <c r="F28" s="22">
        <f t="shared" si="26"/>
        <v>11035.364058469475</v>
      </c>
      <c r="G28" s="22">
        <f t="shared" si="26"/>
        <v>10737.764746345656</v>
      </c>
      <c r="H28" s="22">
        <f t="shared" si="26"/>
        <v>10844.837403267411</v>
      </c>
      <c r="I28" s="22">
        <f t="shared" si="26"/>
        <v>9972.1196904557182</v>
      </c>
      <c r="J28" s="22">
        <f t="shared" si="26"/>
        <v>11019.501891659498</v>
      </c>
      <c r="K28" s="22">
        <f t="shared" si="26"/>
        <v>11027.900773860703</v>
      </c>
      <c r="L28" s="22">
        <f t="shared" si="26"/>
        <v>12480.143508168529</v>
      </c>
      <c r="M28" s="22">
        <f t="shared" si="26"/>
        <v>10280.979793637143</v>
      </c>
      <c r="N28" s="22">
        <f t="shared" si="26"/>
        <v>10866.787188306105</v>
      </c>
      <c r="O28" s="22">
        <f t="shared" si="26"/>
        <v>11412.548667239895</v>
      </c>
      <c r="P28" s="22">
        <f t="shared" si="26"/>
        <v>9116.9544282029201</v>
      </c>
      <c r="Q28" s="22">
        <f t="shared" si="26"/>
        <v>9539.4526225279442</v>
      </c>
      <c r="R28" s="22">
        <f t="shared" si="26"/>
        <v>9817.9944969905409</v>
      </c>
      <c r="S28" s="22">
        <f t="shared" si="26"/>
        <v>9590.0884780739452</v>
      </c>
      <c r="T28" s="22">
        <f t="shared" si="26"/>
        <v>9556.5767841788456</v>
      </c>
      <c r="U28" s="22">
        <f t="shared" si="26"/>
        <v>9334.8068787618231</v>
      </c>
      <c r="V28" s="22">
        <f t="shared" si="26"/>
        <v>9114.5055030094572</v>
      </c>
      <c r="W28" s="22">
        <f t="shared" si="26"/>
        <v>10091.551848667239</v>
      </c>
      <c r="X28" s="22">
        <f t="shared" ref="X28:Y28" si="27">SUM(X29:X30,X33:X34,X41:X42)</f>
        <v>8577.3921754084258</v>
      </c>
      <c r="Y28" s="22">
        <f t="shared" si="27"/>
        <v>7709.9152192605325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231</v>
      </c>
    </row>
    <row r="29" spans="1:105" ht="12.95" customHeight="1" x14ac:dyDescent="0.25">
      <c r="A29" s="30" t="s">
        <v>51</v>
      </c>
      <c r="B29" s="31">
        <v>2.099484092863285</v>
      </c>
      <c r="C29" s="31">
        <v>1.8773860705073084</v>
      </c>
      <c r="D29" s="31">
        <v>1.8773860705073084</v>
      </c>
      <c r="E29" s="31">
        <v>1.8773860705073084</v>
      </c>
      <c r="F29" s="31">
        <v>1.1775580395528804</v>
      </c>
      <c r="G29" s="31">
        <v>1.1775580395528804</v>
      </c>
      <c r="H29" s="31">
        <v>1.1775580395528804</v>
      </c>
      <c r="I29" s="31">
        <v>1.4331040412725711</v>
      </c>
      <c r="J29" s="31">
        <v>6.3318142734307825</v>
      </c>
      <c r="K29" s="31">
        <v>1.9107480653482369</v>
      </c>
      <c r="L29" s="31">
        <v>1.9107480653482369</v>
      </c>
      <c r="M29" s="31">
        <v>1.9107480653482369</v>
      </c>
      <c r="N29" s="31">
        <v>1.9107480653482369</v>
      </c>
      <c r="O29" s="31">
        <v>0.95537403267411869</v>
      </c>
      <c r="P29" s="31">
        <v>0.63172828890799659</v>
      </c>
      <c r="Q29" s="31">
        <v>0.54221840068787619</v>
      </c>
      <c r="R29" s="31">
        <v>1.0778159931212381</v>
      </c>
      <c r="S29" s="31">
        <v>1.1263972484952707</v>
      </c>
      <c r="T29" s="31">
        <v>1.0124677558039552</v>
      </c>
      <c r="U29" s="31">
        <v>1.1202063628546866</v>
      </c>
      <c r="V29" s="31">
        <v>0.34531384350816852</v>
      </c>
      <c r="W29" s="31">
        <v>0.37850386930352531</v>
      </c>
      <c r="X29" s="31">
        <v>6.5778159931212374E-2</v>
      </c>
      <c r="Y29" s="31">
        <v>5.9501289767841782E-2</v>
      </c>
      <c r="DA29" s="59" t="s">
        <v>232</v>
      </c>
    </row>
    <row r="30" spans="1:105" ht="12" customHeight="1" x14ac:dyDescent="0.25">
      <c r="A30" s="73" t="s">
        <v>75</v>
      </c>
      <c r="B30" s="98">
        <f>SUM(B31:B32)</f>
        <v>75.220034393809101</v>
      </c>
      <c r="C30" s="98">
        <f t="shared" ref="C30:W30" si="28">SUM(C31:C32)</f>
        <v>70.122871883061052</v>
      </c>
      <c r="D30" s="98">
        <f t="shared" si="28"/>
        <v>62.866895958727426</v>
      </c>
      <c r="E30" s="98">
        <f t="shared" si="28"/>
        <v>56.690369733447966</v>
      </c>
      <c r="F30" s="98">
        <f t="shared" si="28"/>
        <v>50.51384350816852</v>
      </c>
      <c r="G30" s="98">
        <f t="shared" si="28"/>
        <v>44.337317282889067</v>
      </c>
      <c r="H30" s="98">
        <f t="shared" si="28"/>
        <v>41.399226139294925</v>
      </c>
      <c r="I30" s="98">
        <f t="shared" si="28"/>
        <v>40.319776440240759</v>
      </c>
      <c r="J30" s="98">
        <f t="shared" si="28"/>
        <v>42.49544282029234</v>
      </c>
      <c r="K30" s="98">
        <f t="shared" si="28"/>
        <v>42.49544282029234</v>
      </c>
      <c r="L30" s="98">
        <f t="shared" si="28"/>
        <v>46.813327601031816</v>
      </c>
      <c r="M30" s="98">
        <f t="shared" si="28"/>
        <v>39.306964746345656</v>
      </c>
      <c r="N30" s="98">
        <f t="shared" si="28"/>
        <v>41.465950128976779</v>
      </c>
      <c r="O30" s="98">
        <f t="shared" si="28"/>
        <v>43.624849527085132</v>
      </c>
      <c r="P30" s="98">
        <f t="shared" si="28"/>
        <v>37.147979363714526</v>
      </c>
      <c r="Q30" s="98">
        <f t="shared" si="28"/>
        <v>67.085038693035244</v>
      </c>
      <c r="R30" s="98">
        <f t="shared" si="28"/>
        <v>66.443938091143593</v>
      </c>
      <c r="S30" s="98">
        <f t="shared" si="28"/>
        <v>66.153052450558903</v>
      </c>
      <c r="T30" s="98">
        <f t="shared" si="28"/>
        <v>65.088048151332757</v>
      </c>
      <c r="U30" s="98">
        <f t="shared" si="28"/>
        <v>63.855631986242457</v>
      </c>
      <c r="V30" s="98">
        <f t="shared" si="28"/>
        <v>62.752536543422181</v>
      </c>
      <c r="W30" s="98">
        <f t="shared" si="28"/>
        <v>61.30515907136715</v>
      </c>
      <c r="X30" s="98">
        <f t="shared" ref="X30:Y30" si="29">SUM(X31:X32)</f>
        <v>59.856835769561457</v>
      </c>
      <c r="Y30" s="98">
        <f t="shared" si="29"/>
        <v>58.571883061049007</v>
      </c>
      <c r="DA30" s="63"/>
    </row>
    <row r="31" spans="1:105" ht="12" customHeight="1" x14ac:dyDescent="0.25">
      <c r="A31" s="97" t="s">
        <v>74</v>
      </c>
      <c r="B31" s="98">
        <v>23.748753224419598</v>
      </c>
      <c r="C31" s="98">
        <v>24.828202923473771</v>
      </c>
      <c r="D31" s="98">
        <v>23.748753224419598</v>
      </c>
      <c r="E31" s="98">
        <v>23.748753224419598</v>
      </c>
      <c r="F31" s="98">
        <v>23.748753224419598</v>
      </c>
      <c r="G31" s="98">
        <v>23.748753224419598</v>
      </c>
      <c r="H31" s="98">
        <v>26.987188306104901</v>
      </c>
      <c r="I31" s="98">
        <v>25.907738607050732</v>
      </c>
      <c r="J31" s="98">
        <v>28.066723989681851</v>
      </c>
      <c r="K31" s="98">
        <v>28.066723989681851</v>
      </c>
      <c r="L31" s="98">
        <v>32.384608770421323</v>
      </c>
      <c r="M31" s="98">
        <v>25.907738607050732</v>
      </c>
      <c r="N31" s="98">
        <v>28.066723989681851</v>
      </c>
      <c r="O31" s="98">
        <v>30.225623387790201</v>
      </c>
      <c r="P31" s="98">
        <v>23.748753224419598</v>
      </c>
      <c r="Q31" s="98">
        <v>23.249097162510751</v>
      </c>
      <c r="R31" s="98">
        <v>23.20601891659501</v>
      </c>
      <c r="S31" s="98">
        <v>23.228718830610489</v>
      </c>
      <c r="T31" s="98">
        <v>23.20808254514187</v>
      </c>
      <c r="U31" s="98">
        <v>23.20472914875322</v>
      </c>
      <c r="V31" s="98">
        <v>23.206362854686159</v>
      </c>
      <c r="W31" s="98">
        <v>23.22553740326741</v>
      </c>
      <c r="X31" s="98">
        <v>23.213327601031811</v>
      </c>
      <c r="Y31" s="98">
        <v>23.212037833190021</v>
      </c>
      <c r="DA31" s="63" t="s">
        <v>233</v>
      </c>
    </row>
    <row r="32" spans="1:105" ht="12" customHeight="1" x14ac:dyDescent="0.25">
      <c r="A32" s="97" t="s">
        <v>196</v>
      </c>
      <c r="B32" s="98">
        <v>51.471281169389499</v>
      </c>
      <c r="C32" s="98">
        <v>45.294668959587284</v>
      </c>
      <c r="D32" s="98">
        <v>39.118142734307824</v>
      </c>
      <c r="E32" s="98">
        <v>32.941616509028364</v>
      </c>
      <c r="F32" s="98">
        <v>26.765090283748922</v>
      </c>
      <c r="G32" s="98">
        <v>20.588564058469469</v>
      </c>
      <c r="H32" s="98">
        <v>14.412037833190023</v>
      </c>
      <c r="I32" s="98">
        <v>14.412037833190027</v>
      </c>
      <c r="J32" s="98">
        <v>14.428718830610489</v>
      </c>
      <c r="K32" s="98">
        <v>14.428718830610489</v>
      </c>
      <c r="L32" s="98">
        <v>14.428718830610492</v>
      </c>
      <c r="M32" s="98">
        <v>13.399226139294925</v>
      </c>
      <c r="N32" s="98">
        <v>13.399226139294928</v>
      </c>
      <c r="O32" s="98">
        <v>13.399226139294932</v>
      </c>
      <c r="P32" s="98">
        <v>13.399226139294928</v>
      </c>
      <c r="Q32" s="98">
        <v>43.835941530524494</v>
      </c>
      <c r="R32" s="98">
        <v>43.23791917454858</v>
      </c>
      <c r="S32" s="98">
        <v>42.924333619948413</v>
      </c>
      <c r="T32" s="98">
        <v>41.879965606190886</v>
      </c>
      <c r="U32" s="98">
        <v>40.650902837489241</v>
      </c>
      <c r="V32" s="98">
        <v>39.546173688736019</v>
      </c>
      <c r="W32" s="98">
        <v>38.07962166809974</v>
      </c>
      <c r="X32" s="98">
        <v>36.64350816852965</v>
      </c>
      <c r="Y32" s="98">
        <v>35.359845227858983</v>
      </c>
      <c r="DA32" s="63" t="s">
        <v>234</v>
      </c>
    </row>
    <row r="33" spans="1:105" ht="12" customHeight="1" x14ac:dyDescent="0.25">
      <c r="A33" s="73" t="s">
        <v>189</v>
      </c>
      <c r="B33" s="98">
        <v>8505.1135400565381</v>
      </c>
      <c r="C33" s="98">
        <v>9040.0932076658264</v>
      </c>
      <c r="D33" s="98">
        <v>8723.8375361247399</v>
      </c>
      <c r="E33" s="98">
        <v>8935.138024052967</v>
      </c>
      <c r="F33" s="98">
        <v>8540.4849756064777</v>
      </c>
      <c r="G33" s="98">
        <v>8211.955416728566</v>
      </c>
      <c r="H33" s="98">
        <v>8277.1929967351498</v>
      </c>
      <c r="I33" s="98">
        <v>7391.4878306338187</v>
      </c>
      <c r="J33" s="98">
        <v>8374.8122840531287</v>
      </c>
      <c r="K33" s="98">
        <v>8339.9035570360866</v>
      </c>
      <c r="L33" s="98">
        <v>9712.6453345882892</v>
      </c>
      <c r="M33" s="98">
        <v>7543.9182819028629</v>
      </c>
      <c r="N33" s="98">
        <v>8065.151377649001</v>
      </c>
      <c r="O33" s="98">
        <v>8563.6854489290654</v>
      </c>
      <c r="P33" s="98">
        <v>6382.6364701731472</v>
      </c>
      <c r="Q33" s="98">
        <v>6798.2379560387408</v>
      </c>
      <c r="R33" s="98">
        <v>7083.5924243167465</v>
      </c>
      <c r="S33" s="98">
        <v>6867.5714791679184</v>
      </c>
      <c r="T33" s="98">
        <v>6820.2922709924223</v>
      </c>
      <c r="U33" s="98">
        <v>6580.6355712144587</v>
      </c>
      <c r="V33" s="98">
        <v>6289.1283223981136</v>
      </c>
      <c r="W33" s="98">
        <v>7130.50306937203</v>
      </c>
      <c r="X33" s="98">
        <v>5621.7626802164214</v>
      </c>
      <c r="Y33" s="98">
        <v>4751.5534377209024</v>
      </c>
      <c r="DA33" s="63" t="s">
        <v>235</v>
      </c>
    </row>
    <row r="34" spans="1:105" ht="12" customHeight="1" x14ac:dyDescent="0.25">
      <c r="A34" s="73" t="s">
        <v>73</v>
      </c>
      <c r="B34" s="98">
        <f>SUM(B35:B40)</f>
        <v>348.93478324526535</v>
      </c>
      <c r="C34" s="98">
        <f>SUM(C35:C40)</f>
        <v>347.84092818971874</v>
      </c>
      <c r="D34" s="98">
        <f>SUM(D35:D40)</f>
        <v>347.28653954163877</v>
      </c>
      <c r="E34" s="98">
        <f t="shared" ref="E34:G34" si="30">SUM(E35:E40)</f>
        <v>356.41984353086684</v>
      </c>
      <c r="F34" s="98">
        <f t="shared" si="30"/>
        <v>375.86179997391696</v>
      </c>
      <c r="G34" s="98">
        <f t="shared" si="30"/>
        <v>395.84810863686698</v>
      </c>
      <c r="H34" s="98">
        <f t="shared" ref="H34" si="31">SUM(H35:H40)</f>
        <v>415.87682269735188</v>
      </c>
      <c r="I34" s="98">
        <f t="shared" ref="I34" si="32">SUM(I35:I40)</f>
        <v>417.6694350583569</v>
      </c>
      <c r="J34" s="98">
        <f t="shared" ref="J34" si="33">SUM(J35:J40)</f>
        <v>425.76587587808245</v>
      </c>
      <c r="K34" s="98">
        <f t="shared" ref="K34" si="34">SUM(K35:K40)</f>
        <v>437.72498982547785</v>
      </c>
      <c r="L34" s="98">
        <f t="shared" ref="L34" si="35">SUM(L35:L40)</f>
        <v>450.89886145642311</v>
      </c>
      <c r="M34" s="98">
        <f t="shared" ref="M34" si="36">SUM(M35:M40)</f>
        <v>464.74130537142696</v>
      </c>
      <c r="N34" s="98">
        <f t="shared" ref="N34" si="37">SUM(N35:N40)</f>
        <v>460.25145984025062</v>
      </c>
      <c r="O34" s="98">
        <f t="shared" ref="O34" si="38">SUM(O35:O40)</f>
        <v>470.19847196517435</v>
      </c>
      <c r="P34" s="98">
        <f t="shared" ref="P34" si="39">SUM(P35:P40)</f>
        <v>472.79938537285261</v>
      </c>
      <c r="Q34" s="98">
        <f t="shared" ref="Q34" si="40">SUM(Q35:Q40)</f>
        <v>477.80546614526531</v>
      </c>
      <c r="R34" s="98">
        <f t="shared" ref="R34" si="41">SUM(R35:R40)</f>
        <v>483.02193509855761</v>
      </c>
      <c r="S34" s="98">
        <f t="shared" ref="S34" si="42">SUM(S35:S40)</f>
        <v>494.62018033337006</v>
      </c>
      <c r="T34" s="98">
        <f t="shared" ref="T34" si="43">SUM(T35:T40)</f>
        <v>515.04040312623488</v>
      </c>
      <c r="U34" s="98">
        <f t="shared" ref="U34" si="44">SUM(U35:U40)</f>
        <v>543.89142792569635</v>
      </c>
      <c r="V34" s="98">
        <f t="shared" ref="V34" si="45">SUM(V35:V40)</f>
        <v>592.22911526310668</v>
      </c>
      <c r="W34" s="98">
        <f t="shared" ref="W34:Y34" si="46">SUM(W35:W40)</f>
        <v>650.11300973373022</v>
      </c>
      <c r="X34" s="98">
        <f t="shared" si="46"/>
        <v>728.2254539194347</v>
      </c>
      <c r="Y34" s="98">
        <f t="shared" si="46"/>
        <v>829.62919340549411</v>
      </c>
      <c r="DA34" s="63"/>
    </row>
    <row r="35" spans="1:105" ht="12" customHeight="1" x14ac:dyDescent="0.25">
      <c r="A35" s="97" t="s">
        <v>199</v>
      </c>
      <c r="B35" s="98">
        <v>335.01874462596732</v>
      </c>
      <c r="C35" s="98">
        <v>332.91186586414437</v>
      </c>
      <c r="D35" s="98">
        <v>330.9472914875322</v>
      </c>
      <c r="E35" s="98">
        <v>338.83387790197759</v>
      </c>
      <c r="F35" s="98">
        <v>355.89329320722271</v>
      </c>
      <c r="G35" s="98">
        <v>374.12828890799648</v>
      </c>
      <c r="H35" s="98">
        <v>391.56027515047288</v>
      </c>
      <c r="I35" s="98">
        <v>391.16956147893382</v>
      </c>
      <c r="J35" s="98">
        <v>394.61049011177977</v>
      </c>
      <c r="K35" s="98">
        <v>400.37944969905408</v>
      </c>
      <c r="L35" s="98">
        <v>408.40214961306958</v>
      </c>
      <c r="M35" s="98">
        <v>415.91771281169378</v>
      </c>
      <c r="N35" s="98">
        <v>404.565864144454</v>
      </c>
      <c r="O35" s="98">
        <v>406.32545141874448</v>
      </c>
      <c r="P35" s="98">
        <v>403.59458297506455</v>
      </c>
      <c r="Q35" s="98">
        <v>399.97153912295778</v>
      </c>
      <c r="R35" s="98">
        <v>396.32975064488392</v>
      </c>
      <c r="S35" s="98">
        <v>392.87257093723127</v>
      </c>
      <c r="T35" s="98">
        <v>393.30722269991401</v>
      </c>
      <c r="U35" s="98">
        <v>388.86328460877053</v>
      </c>
      <c r="V35" s="98">
        <v>386.16981943250209</v>
      </c>
      <c r="W35" s="98">
        <v>386.65924333619944</v>
      </c>
      <c r="X35" s="98">
        <v>386.81943250214965</v>
      </c>
      <c r="Y35" s="98">
        <v>386.443766122098</v>
      </c>
      <c r="DA35" s="63" t="s">
        <v>236</v>
      </c>
    </row>
    <row r="36" spans="1:105" ht="12" customHeight="1" x14ac:dyDescent="0.25">
      <c r="A36" s="97" t="s">
        <v>72</v>
      </c>
      <c r="B36" s="98">
        <v>3.4780334602266838</v>
      </c>
      <c r="C36" s="98">
        <v>3.1483228586784096</v>
      </c>
      <c r="D36" s="98">
        <v>2.6381302553103332</v>
      </c>
      <c r="E36" s="98">
        <v>2.042027537745724</v>
      </c>
      <c r="F36" s="98">
        <v>2.6292978243038658</v>
      </c>
      <c r="G36" s="98">
        <v>2.6776013281826283</v>
      </c>
      <c r="H36" s="98">
        <v>2.7880006853141146</v>
      </c>
      <c r="I36" s="98">
        <v>2.4040868210396451</v>
      </c>
      <c r="J36" s="98">
        <v>2.4598569614875361</v>
      </c>
      <c r="K36" s="98">
        <v>2.3730551737152306</v>
      </c>
      <c r="L36" s="98">
        <v>2.1975716885813923</v>
      </c>
      <c r="M36" s="98">
        <v>3.1115547265432175</v>
      </c>
      <c r="N36" s="98">
        <v>5.6084675788576588</v>
      </c>
      <c r="O36" s="98">
        <v>10.060724759671487</v>
      </c>
      <c r="P36" s="98">
        <v>11.344785200883535</v>
      </c>
      <c r="Q36" s="98">
        <v>15.730229687827796</v>
      </c>
      <c r="R36" s="98">
        <v>16.20877946657134</v>
      </c>
      <c r="S36" s="98">
        <v>18.227575002329726</v>
      </c>
      <c r="T36" s="98">
        <v>19.902225998118077</v>
      </c>
      <c r="U36" s="98">
        <v>24.515675561121778</v>
      </c>
      <c r="V36" s="98">
        <v>33.935650086838407</v>
      </c>
      <c r="W36" s="98">
        <v>45.324531659783617</v>
      </c>
      <c r="X36" s="98">
        <v>49.64780989535889</v>
      </c>
      <c r="Y36" s="98">
        <v>53.619649123465123</v>
      </c>
      <c r="DA36" s="63" t="s">
        <v>237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238</v>
      </c>
    </row>
    <row r="38" spans="1:105" ht="12" customHeight="1" x14ac:dyDescent="0.25">
      <c r="A38" s="97" t="s">
        <v>52</v>
      </c>
      <c r="B38" s="98">
        <v>8.6700773860705063</v>
      </c>
      <c r="C38" s="98">
        <v>9.7687876182287177</v>
      </c>
      <c r="D38" s="98">
        <v>10.98693035253654</v>
      </c>
      <c r="E38" s="98">
        <v>11.918400687876179</v>
      </c>
      <c r="F38" s="98">
        <v>12.873774720550299</v>
      </c>
      <c r="G38" s="98">
        <v>13.73361994840929</v>
      </c>
      <c r="H38" s="98">
        <v>14.42631126397248</v>
      </c>
      <c r="I38" s="98">
        <v>15.23834909716251</v>
      </c>
      <c r="J38" s="98">
        <v>16.169905417024939</v>
      </c>
      <c r="K38" s="98">
        <v>17.698452278589851</v>
      </c>
      <c r="L38" s="98">
        <v>18.98822012037833</v>
      </c>
      <c r="M38" s="98">
        <v>19.871969045571799</v>
      </c>
      <c r="N38" s="98">
        <v>20.44522785898538</v>
      </c>
      <c r="O38" s="98">
        <v>21.137833190025791</v>
      </c>
      <c r="P38" s="98">
        <v>21.543938091143591</v>
      </c>
      <c r="Q38" s="98">
        <v>21.734995700773862</v>
      </c>
      <c r="R38" s="98">
        <v>21.926053310404129</v>
      </c>
      <c r="S38" s="98">
        <v>21.758899398108341</v>
      </c>
      <c r="T38" s="98">
        <v>22.09320722269991</v>
      </c>
      <c r="U38" s="98">
        <v>22.54703353396388</v>
      </c>
      <c r="V38" s="98">
        <v>22.475408426483231</v>
      </c>
      <c r="W38" s="98">
        <v>22.23654342218401</v>
      </c>
      <c r="X38" s="98">
        <v>22.308168529664659</v>
      </c>
      <c r="Y38" s="98">
        <v>22.475408426483231</v>
      </c>
      <c r="DA38" s="63" t="s">
        <v>239</v>
      </c>
    </row>
    <row r="39" spans="1:105" ht="12" customHeight="1" x14ac:dyDescent="0.25">
      <c r="A39" s="97" t="s">
        <v>197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X39" s="98">
        <v>0</v>
      </c>
      <c r="Y39" s="98">
        <v>0</v>
      </c>
      <c r="DA39" s="63" t="s">
        <v>240</v>
      </c>
    </row>
    <row r="40" spans="1:105" ht="12" customHeight="1" x14ac:dyDescent="0.25">
      <c r="A40" s="97" t="s">
        <v>191</v>
      </c>
      <c r="B40" s="98">
        <v>1.7679277730008605</v>
      </c>
      <c r="C40" s="98">
        <v>2.0119518486672403</v>
      </c>
      <c r="D40" s="98">
        <v>2.7141874462596722</v>
      </c>
      <c r="E40" s="98">
        <v>3.6255374032674101</v>
      </c>
      <c r="F40" s="98">
        <v>4.46543422184007</v>
      </c>
      <c r="G40" s="98">
        <v>5.3085984522785878</v>
      </c>
      <c r="H40" s="98">
        <v>7.1022355975924363</v>
      </c>
      <c r="I40" s="98">
        <v>8.857437661220974</v>
      </c>
      <c r="J40" s="98">
        <v>12.525623387790192</v>
      </c>
      <c r="K40" s="98">
        <v>17.274032674118679</v>
      </c>
      <c r="L40" s="98">
        <v>21.310920034393806</v>
      </c>
      <c r="M40" s="98">
        <v>25.840068787618204</v>
      </c>
      <c r="N40" s="98">
        <v>29.6319002579536</v>
      </c>
      <c r="O40" s="98">
        <v>32.674462596732596</v>
      </c>
      <c r="P40" s="98">
        <v>36.316079105760963</v>
      </c>
      <c r="Q40" s="98">
        <v>40.368701633705882</v>
      </c>
      <c r="R40" s="98">
        <v>48.557351676698225</v>
      </c>
      <c r="S40" s="98">
        <v>61.761134995700701</v>
      </c>
      <c r="T40" s="98">
        <v>79.737747205502956</v>
      </c>
      <c r="U40" s="98">
        <v>107.96543422184014</v>
      </c>
      <c r="V40" s="98">
        <v>149.64823731728296</v>
      </c>
      <c r="W40" s="98">
        <v>195.89269131556318</v>
      </c>
      <c r="X40" s="98">
        <v>269.4500429922615</v>
      </c>
      <c r="Y40" s="98">
        <v>367.09036973344774</v>
      </c>
      <c r="DA40" s="63" t="s">
        <v>241</v>
      </c>
    </row>
    <row r="41" spans="1:105" ht="12" customHeight="1" x14ac:dyDescent="0.25">
      <c r="A41" s="73" t="s">
        <v>198</v>
      </c>
      <c r="B41" s="98">
        <v>170.48822012037829</v>
      </c>
      <c r="C41" s="98">
        <v>196.76122098022361</v>
      </c>
      <c r="D41" s="98">
        <v>193.89509888220121</v>
      </c>
      <c r="E41" s="98">
        <v>211.4741186586414</v>
      </c>
      <c r="F41" s="98">
        <v>217.11092003439381</v>
      </c>
      <c r="G41" s="98">
        <v>210.32768701633699</v>
      </c>
      <c r="H41" s="98">
        <v>210.56655202063629</v>
      </c>
      <c r="I41" s="98">
        <v>206.50619088564059</v>
      </c>
      <c r="J41" s="98">
        <v>235.35872742906281</v>
      </c>
      <c r="K41" s="98">
        <v>239.22803095442819</v>
      </c>
      <c r="L41" s="98">
        <v>290.74711951848673</v>
      </c>
      <c r="M41" s="98">
        <v>249.76113499570079</v>
      </c>
      <c r="N41" s="98">
        <v>289.12295786758381</v>
      </c>
      <c r="O41" s="98">
        <v>325.40361134995698</v>
      </c>
      <c r="P41" s="98">
        <v>260.77196904557178</v>
      </c>
      <c r="Q41" s="98">
        <v>288.47807394668962</v>
      </c>
      <c r="R41" s="98">
        <v>293.17497850386928</v>
      </c>
      <c r="S41" s="98">
        <v>285.21263972484951</v>
      </c>
      <c r="T41" s="98">
        <v>298.64858125537398</v>
      </c>
      <c r="U41" s="98">
        <v>288.56749785038693</v>
      </c>
      <c r="V41" s="98">
        <v>281.36775580395528</v>
      </c>
      <c r="W41" s="98">
        <v>317.19690455717972</v>
      </c>
      <c r="X41" s="98">
        <v>255.24264832330181</v>
      </c>
      <c r="Y41" s="98">
        <v>236.6068787618228</v>
      </c>
      <c r="DA41" s="63" t="s">
        <v>242</v>
      </c>
    </row>
    <row r="42" spans="1:105" ht="12" customHeight="1" x14ac:dyDescent="0.25">
      <c r="A42" s="32" t="s">
        <v>53</v>
      </c>
      <c r="B42" s="33">
        <v>1721.3241616509031</v>
      </c>
      <c r="C42" s="33">
        <v>1745.399828030954</v>
      </c>
      <c r="D42" s="33">
        <v>1800.9458297506451</v>
      </c>
      <c r="E42" s="33">
        <v>1841.616509028375</v>
      </c>
      <c r="F42" s="33">
        <v>1850.2149613069651</v>
      </c>
      <c r="G42" s="33">
        <v>1874.118658641444</v>
      </c>
      <c r="H42" s="33">
        <v>1898.624247635425</v>
      </c>
      <c r="I42" s="33">
        <v>1914.703353396389</v>
      </c>
      <c r="J42" s="33">
        <v>1934.737747205503</v>
      </c>
      <c r="K42" s="33">
        <v>1966.6380051590711</v>
      </c>
      <c r="L42" s="33">
        <v>1977.1281169389511</v>
      </c>
      <c r="M42" s="33">
        <v>1981.3413585554599</v>
      </c>
      <c r="N42" s="33">
        <v>2008.8846947549439</v>
      </c>
      <c r="O42" s="33">
        <v>2008.680911435941</v>
      </c>
      <c r="P42" s="33">
        <v>1962.966895958727</v>
      </c>
      <c r="Q42" s="33">
        <v>1907.3038693035251</v>
      </c>
      <c r="R42" s="33">
        <v>1890.683404987102</v>
      </c>
      <c r="S42" s="33">
        <v>1875.4047291487529</v>
      </c>
      <c r="T42" s="33">
        <v>1856.495012897678</v>
      </c>
      <c r="U42" s="33">
        <v>1856.736543422184</v>
      </c>
      <c r="V42" s="33">
        <v>1888.682459157352</v>
      </c>
      <c r="W42" s="33">
        <v>1932.055202063628</v>
      </c>
      <c r="X42" s="33">
        <v>1912.2387790197761</v>
      </c>
      <c r="Y42" s="33">
        <v>1833.494325021496</v>
      </c>
      <c r="DA42" s="60" t="s">
        <v>243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DA43" s="9"/>
    </row>
    <row r="44" spans="1:105" ht="12.95" customHeight="1" x14ac:dyDescent="0.25">
      <c r="A44" s="204" t="s">
        <v>79</v>
      </c>
      <c r="B44" s="205">
        <f t="shared" ref="B44:Q44" si="47">SUM(B45,B50)</f>
        <v>10821.412295786757</v>
      </c>
      <c r="C44" s="205">
        <f t="shared" si="47"/>
        <v>11400.083490971629</v>
      </c>
      <c r="D44" s="205">
        <f t="shared" si="47"/>
        <v>11127.995098882202</v>
      </c>
      <c r="E44" s="205">
        <f t="shared" si="47"/>
        <v>11399.59071367154</v>
      </c>
      <c r="F44" s="205">
        <f t="shared" si="47"/>
        <v>11030.898624247639</v>
      </c>
      <c r="G44" s="205">
        <f t="shared" si="47"/>
        <v>10732.456147893377</v>
      </c>
      <c r="H44" s="205">
        <f t="shared" si="47"/>
        <v>10837.73516766982</v>
      </c>
      <c r="I44" s="205">
        <f t="shared" si="47"/>
        <v>9963.2622527944986</v>
      </c>
      <c r="J44" s="205">
        <f t="shared" si="47"/>
        <v>11006.97626827171</v>
      </c>
      <c r="K44" s="205">
        <f t="shared" si="47"/>
        <v>11010.626741186588</v>
      </c>
      <c r="L44" s="205">
        <f t="shared" si="47"/>
        <v>12458.832588134133</v>
      </c>
      <c r="M44" s="205">
        <f t="shared" si="47"/>
        <v>10255.139724849525</v>
      </c>
      <c r="N44" s="205">
        <f t="shared" si="47"/>
        <v>10837.155288048158</v>
      </c>
      <c r="O44" s="205">
        <f t="shared" si="47"/>
        <v>11379.874204643165</v>
      </c>
      <c r="P44" s="205">
        <f t="shared" si="47"/>
        <v>9080.6383490971621</v>
      </c>
      <c r="Q44" s="205">
        <f t="shared" si="47"/>
        <v>9499.0839208942398</v>
      </c>
      <c r="R44" s="205">
        <f t="shared" ref="R44:V44" si="48">SUM(R45,R50)</f>
        <v>9769.437145313841</v>
      </c>
      <c r="S44" s="205">
        <f t="shared" si="48"/>
        <v>9528.3273430782483</v>
      </c>
      <c r="T44" s="205">
        <f t="shared" si="48"/>
        <v>9476.8390369733461</v>
      </c>
      <c r="U44" s="205">
        <f t="shared" si="48"/>
        <v>9226.8414445399721</v>
      </c>
      <c r="V44" s="205">
        <f t="shared" si="48"/>
        <v>8964.8572656921715</v>
      </c>
      <c r="W44" s="205">
        <f t="shared" ref="W44:Y44" si="49">SUM(W45,W50)</f>
        <v>9895.6591573516798</v>
      </c>
      <c r="X44" s="205">
        <f t="shared" si="49"/>
        <v>8307.9421324161613</v>
      </c>
      <c r="Y44" s="205">
        <f t="shared" si="49"/>
        <v>7342.82484952708</v>
      </c>
      <c r="DA44" s="212" t="s">
        <v>244</v>
      </c>
    </row>
    <row r="45" spans="1:105" ht="12" customHeight="1" x14ac:dyDescent="0.25">
      <c r="A45" s="208" t="s">
        <v>39</v>
      </c>
      <c r="B45" s="192">
        <f t="shared" ref="B45:Q45" si="50">SUM(B46:B49)</f>
        <v>9397.9474180577472</v>
      </c>
      <c r="C45" s="192">
        <f t="shared" si="50"/>
        <v>9940.1344314071666</v>
      </c>
      <c r="D45" s="192">
        <f t="shared" si="50"/>
        <v>9631.2889949999953</v>
      </c>
      <c r="E45" s="192">
        <f t="shared" si="50"/>
        <v>9869.4607159205007</v>
      </c>
      <c r="F45" s="192">
        <f t="shared" si="50"/>
        <v>9478.2306064131226</v>
      </c>
      <c r="G45" s="192">
        <f t="shared" si="50"/>
        <v>9155.9538311388715</v>
      </c>
      <c r="H45" s="192">
        <f t="shared" si="50"/>
        <v>9241.7080429947582</v>
      </c>
      <c r="I45" s="192">
        <f t="shared" si="50"/>
        <v>8343.7058734087495</v>
      </c>
      <c r="J45" s="192">
        <f t="shared" si="50"/>
        <v>9377.3381220446045</v>
      </c>
      <c r="K45" s="192">
        <f t="shared" si="50"/>
        <v>9363.8396665773162</v>
      </c>
      <c r="L45" s="192">
        <f t="shared" si="50"/>
        <v>10807.736603459678</v>
      </c>
      <c r="M45" s="192">
        <f t="shared" si="50"/>
        <v>8616.0077968578917</v>
      </c>
      <c r="N45" s="192">
        <f t="shared" si="50"/>
        <v>9211.6139638040167</v>
      </c>
      <c r="O45" s="192">
        <f t="shared" si="50"/>
        <v>9745.0514167208912</v>
      </c>
      <c r="P45" s="192">
        <f t="shared" si="50"/>
        <v>7441.7078145620289</v>
      </c>
      <c r="Q45" s="192">
        <f t="shared" si="50"/>
        <v>7844.5815324352734</v>
      </c>
      <c r="R45" s="192">
        <f t="shared" ref="R45:V45" si="51">SUM(R46:R49)</f>
        <v>8138.1827744339325</v>
      </c>
      <c r="S45" s="192">
        <f t="shared" si="51"/>
        <v>7922.1647129072353</v>
      </c>
      <c r="T45" s="192">
        <f t="shared" si="51"/>
        <v>7904.8334718639544</v>
      </c>
      <c r="U45" s="192">
        <f t="shared" si="51"/>
        <v>7674.7083118371929</v>
      </c>
      <c r="V45" s="192">
        <f t="shared" si="51"/>
        <v>7409.2163704977502</v>
      </c>
      <c r="W45" s="192">
        <f t="shared" ref="W45:Y45" si="52">SUM(W46:W49)</f>
        <v>8326.7794640298107</v>
      </c>
      <c r="X45" s="192">
        <f t="shared" si="52"/>
        <v>6794.233811025123</v>
      </c>
      <c r="Y45" s="192">
        <f t="shared" si="52"/>
        <v>5859.6508318703254</v>
      </c>
      <c r="DA45" s="213" t="s">
        <v>245</v>
      </c>
    </row>
    <row r="46" spans="1:105" ht="12" customHeight="1" x14ac:dyDescent="0.25">
      <c r="A46" s="97" t="s">
        <v>215</v>
      </c>
      <c r="B46" s="74">
        <v>8314.4930701322373</v>
      </c>
      <c r="C46" s="74">
        <v>8833.3697709561002</v>
      </c>
      <c r="D46" s="74">
        <v>8446.8159607219059</v>
      </c>
      <c r="E46" s="74">
        <v>8664.9785978931377</v>
      </c>
      <c r="F46" s="74">
        <v>8314.2319792502149</v>
      </c>
      <c r="G46" s="74">
        <v>8012.3320220769128</v>
      </c>
      <c r="H46" s="74">
        <v>8081.4357184539786</v>
      </c>
      <c r="I46" s="74">
        <v>7242.5660919130469</v>
      </c>
      <c r="J46" s="74">
        <v>8247.1399460496996</v>
      </c>
      <c r="K46" s="74">
        <v>8233.2195039832659</v>
      </c>
      <c r="L46" s="74">
        <v>9481.5657607095145</v>
      </c>
      <c r="M46" s="74">
        <v>7549.4502763480523</v>
      </c>
      <c r="N46" s="74">
        <v>8115.1627815082502</v>
      </c>
      <c r="O46" s="74">
        <v>8573.2477665452425</v>
      </c>
      <c r="P46" s="74">
        <v>6438.0179581647908</v>
      </c>
      <c r="Q46" s="74">
        <v>6707.5033224431718</v>
      </c>
      <c r="R46" s="74">
        <v>6962.6907820301494</v>
      </c>
      <c r="S46" s="74">
        <v>6790.2193907889141</v>
      </c>
      <c r="T46" s="74">
        <v>6798.4422827038279</v>
      </c>
      <c r="U46" s="74">
        <v>6632.0642215392727</v>
      </c>
      <c r="V46" s="74">
        <v>6450.0365901359282</v>
      </c>
      <c r="W46" s="74">
        <v>7349.5686526309719</v>
      </c>
      <c r="X46" s="74">
        <v>6001.8446749759069</v>
      </c>
      <c r="Y46" s="74">
        <v>5212.9913415863039</v>
      </c>
      <c r="DA46" s="90" t="s">
        <v>246</v>
      </c>
    </row>
    <row r="47" spans="1:105" ht="12" customHeight="1" x14ac:dyDescent="0.25">
      <c r="A47" s="97" t="s">
        <v>56</v>
      </c>
      <c r="B47" s="74">
        <v>3.307663693658859</v>
      </c>
      <c r="C47" s="74">
        <v>3.3618556791401444</v>
      </c>
      <c r="D47" s="74">
        <v>3.5336960393431656</v>
      </c>
      <c r="E47" s="74">
        <v>5.083268621401559</v>
      </c>
      <c r="F47" s="74">
        <v>3.8176767559481428</v>
      </c>
      <c r="G47" s="74">
        <v>4.0164405866309867</v>
      </c>
      <c r="H47" s="74">
        <v>6.3963661855279597</v>
      </c>
      <c r="I47" s="74">
        <v>4.6340952859577254</v>
      </c>
      <c r="J47" s="74">
        <v>5.0259529409301269</v>
      </c>
      <c r="K47" s="74">
        <v>5.7327693695406738</v>
      </c>
      <c r="L47" s="74">
        <v>6.5501337537021112</v>
      </c>
      <c r="M47" s="74">
        <v>7.1372408522021624</v>
      </c>
      <c r="N47" s="74">
        <v>9.0608818190503477</v>
      </c>
      <c r="O47" s="74">
        <v>10.558302283366766</v>
      </c>
      <c r="P47" s="74">
        <v>11.874796980987862</v>
      </c>
      <c r="Q47" s="74">
        <v>13.029999044616423</v>
      </c>
      <c r="R47" s="74">
        <v>14.886763160408885</v>
      </c>
      <c r="S47" s="74">
        <v>15.270254132034006</v>
      </c>
      <c r="T47" s="74">
        <v>20.146508072991317</v>
      </c>
      <c r="U47" s="74">
        <v>20.495366389605429</v>
      </c>
      <c r="V47" s="74">
        <v>23.556582592911059</v>
      </c>
      <c r="W47" s="74">
        <v>21.286591191363339</v>
      </c>
      <c r="X47" s="74">
        <v>30.231895481035611</v>
      </c>
      <c r="Y47" s="74">
        <v>32.745318620426112</v>
      </c>
      <c r="DA47" s="90" t="s">
        <v>247</v>
      </c>
    </row>
    <row r="48" spans="1:105" ht="12" customHeight="1" x14ac:dyDescent="0.25">
      <c r="A48" s="97" t="s">
        <v>55</v>
      </c>
      <c r="B48" s="74">
        <v>922.75919936941955</v>
      </c>
      <c r="C48" s="74">
        <v>933.37266401171041</v>
      </c>
      <c r="D48" s="74">
        <v>1010.3902182190828</v>
      </c>
      <c r="E48" s="74">
        <v>1027.3076336174745</v>
      </c>
      <c r="F48" s="74">
        <v>983.34647332996735</v>
      </c>
      <c r="G48" s="74">
        <v>961.79223244691457</v>
      </c>
      <c r="H48" s="74">
        <v>956.42922177907212</v>
      </c>
      <c r="I48" s="74">
        <v>914.52429071938604</v>
      </c>
      <c r="J48" s="74">
        <v>934.01576223237487</v>
      </c>
      <c r="K48" s="74">
        <v>949.44121472785218</v>
      </c>
      <c r="L48" s="74">
        <v>1093.2377912549864</v>
      </c>
      <c r="M48" s="74">
        <v>840.81896122828766</v>
      </c>
      <c r="N48" s="74">
        <v>870.02500956241374</v>
      </c>
      <c r="O48" s="74">
        <v>945.80396067531433</v>
      </c>
      <c r="P48" s="74">
        <v>779.39746125058718</v>
      </c>
      <c r="Q48" s="74">
        <v>913.8984545702998</v>
      </c>
      <c r="R48" s="74">
        <v>952.72331465466641</v>
      </c>
      <c r="S48" s="74">
        <v>911.06099518605799</v>
      </c>
      <c r="T48" s="74">
        <v>882.89845007538372</v>
      </c>
      <c r="U48" s="74">
        <v>821.07033468504119</v>
      </c>
      <c r="V48" s="74">
        <v>736.81265033411637</v>
      </c>
      <c r="W48" s="74">
        <v>759.3815145611577</v>
      </c>
      <c r="X48" s="74">
        <v>567.88237671034267</v>
      </c>
      <c r="Y48" s="74">
        <v>432.22529232854328</v>
      </c>
      <c r="DA48" s="90" t="s">
        <v>248</v>
      </c>
    </row>
    <row r="49" spans="1:105" ht="12" customHeight="1" x14ac:dyDescent="0.25">
      <c r="A49" s="107" t="s">
        <v>54</v>
      </c>
      <c r="B49" s="193">
        <v>157.38748486243151</v>
      </c>
      <c r="C49" s="193">
        <v>170.03014076021481</v>
      </c>
      <c r="D49" s="193">
        <v>170.5491200196638</v>
      </c>
      <c r="E49" s="193">
        <v>172.09121578848737</v>
      </c>
      <c r="F49" s="193">
        <v>176.83447707699111</v>
      </c>
      <c r="G49" s="193">
        <v>177.81313602841365</v>
      </c>
      <c r="H49" s="193">
        <v>197.44673657618017</v>
      </c>
      <c r="I49" s="193">
        <v>181.9813954903594</v>
      </c>
      <c r="J49" s="193">
        <v>191.15646082160035</v>
      </c>
      <c r="K49" s="193">
        <v>175.44617849665619</v>
      </c>
      <c r="L49" s="193">
        <v>226.38291774147334</v>
      </c>
      <c r="M49" s="193">
        <v>218.6013184293495</v>
      </c>
      <c r="N49" s="193">
        <v>217.36529091430219</v>
      </c>
      <c r="O49" s="193">
        <v>215.44138721696777</v>
      </c>
      <c r="P49" s="193">
        <v>212.41759816566361</v>
      </c>
      <c r="Q49" s="193">
        <v>210.1497563771855</v>
      </c>
      <c r="R49" s="193">
        <v>207.8819145887075</v>
      </c>
      <c r="S49" s="193">
        <v>205.61407280022939</v>
      </c>
      <c r="T49" s="193">
        <v>203.34623101175106</v>
      </c>
      <c r="U49" s="193">
        <v>201.07838922327312</v>
      </c>
      <c r="V49" s="193">
        <v>198.81054743479518</v>
      </c>
      <c r="W49" s="193">
        <v>196.5427056463169</v>
      </c>
      <c r="X49" s="193">
        <v>194.27486385783885</v>
      </c>
      <c r="Y49" s="193">
        <v>181.68887933505297</v>
      </c>
      <c r="DA49" s="214" t="s">
        <v>249</v>
      </c>
    </row>
    <row r="50" spans="1:105" ht="12" customHeight="1" x14ac:dyDescent="0.25">
      <c r="A50" s="209" t="s">
        <v>58</v>
      </c>
      <c r="B50" s="77">
        <v>1423.4648777290095</v>
      </c>
      <c r="C50" s="77">
        <v>1459.9490595644615</v>
      </c>
      <c r="D50" s="77">
        <v>1496.7061038822058</v>
      </c>
      <c r="E50" s="77">
        <v>1530.1299977510382</v>
      </c>
      <c r="F50" s="77">
        <v>1552.6680178345161</v>
      </c>
      <c r="G50" s="77">
        <v>1576.502316754506</v>
      </c>
      <c r="H50" s="77">
        <v>1596.0271246750619</v>
      </c>
      <c r="I50" s="77">
        <v>1619.5563793857482</v>
      </c>
      <c r="J50" s="77">
        <v>1629.6381462271063</v>
      </c>
      <c r="K50" s="77">
        <v>1646.7870746092715</v>
      </c>
      <c r="L50" s="77">
        <v>1651.0959846744556</v>
      </c>
      <c r="M50" s="77">
        <v>1639.1319279916338</v>
      </c>
      <c r="N50" s="77">
        <v>1625.5413242441412</v>
      </c>
      <c r="O50" s="77">
        <v>1634.822787922275</v>
      </c>
      <c r="P50" s="77">
        <v>1638.9305345351336</v>
      </c>
      <c r="Q50" s="77">
        <v>1654.5023884589664</v>
      </c>
      <c r="R50" s="77">
        <v>1631.2543708799085</v>
      </c>
      <c r="S50" s="77">
        <v>1606.162630171013</v>
      </c>
      <c r="T50" s="77">
        <v>1572.005565109391</v>
      </c>
      <c r="U50" s="77">
        <v>1552.1331327027801</v>
      </c>
      <c r="V50" s="77">
        <v>1555.6408951944204</v>
      </c>
      <c r="W50" s="77">
        <v>1568.8796933218687</v>
      </c>
      <c r="X50" s="77">
        <v>1513.7083213910382</v>
      </c>
      <c r="Y50" s="77">
        <v>1483.1740176567548</v>
      </c>
      <c r="DA50" s="92" t="s">
        <v>250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53">IF(B44=0,0,B44/B$44)</f>
        <v>1</v>
      </c>
      <c r="C52" s="207">
        <f t="shared" si="53"/>
        <v>1</v>
      </c>
      <c r="D52" s="207">
        <f t="shared" si="53"/>
        <v>1</v>
      </c>
      <c r="E52" s="207">
        <f t="shared" si="53"/>
        <v>1</v>
      </c>
      <c r="F52" s="207">
        <f t="shared" si="53"/>
        <v>1</v>
      </c>
      <c r="G52" s="207">
        <f t="shared" si="53"/>
        <v>1</v>
      </c>
      <c r="H52" s="207">
        <f t="shared" si="53"/>
        <v>1</v>
      </c>
      <c r="I52" s="207">
        <f t="shared" si="53"/>
        <v>1</v>
      </c>
      <c r="J52" s="207">
        <f t="shared" si="53"/>
        <v>1</v>
      </c>
      <c r="K52" s="207">
        <f t="shared" si="53"/>
        <v>1</v>
      </c>
      <c r="L52" s="207">
        <f t="shared" si="53"/>
        <v>1</v>
      </c>
      <c r="M52" s="207">
        <f t="shared" si="53"/>
        <v>1</v>
      </c>
      <c r="N52" s="207">
        <f t="shared" si="53"/>
        <v>1</v>
      </c>
      <c r="O52" s="207">
        <f t="shared" si="53"/>
        <v>1</v>
      </c>
      <c r="P52" s="207">
        <f t="shared" si="53"/>
        <v>1</v>
      </c>
      <c r="Q52" s="207">
        <f t="shared" si="53"/>
        <v>1</v>
      </c>
      <c r="R52" s="207">
        <f t="shared" ref="R52:V52" si="54">IF(R44=0,0,R44/R$44)</f>
        <v>1</v>
      </c>
      <c r="S52" s="207">
        <f t="shared" si="54"/>
        <v>1</v>
      </c>
      <c r="T52" s="207">
        <f t="shared" si="54"/>
        <v>1</v>
      </c>
      <c r="U52" s="207">
        <f t="shared" si="54"/>
        <v>1</v>
      </c>
      <c r="V52" s="207">
        <f t="shared" si="54"/>
        <v>1</v>
      </c>
      <c r="W52" s="207">
        <f t="shared" ref="W52:Y52" si="55">IF(W44=0,0,W44/W$44)</f>
        <v>1</v>
      </c>
      <c r="X52" s="207">
        <f t="shared" si="55"/>
        <v>1</v>
      </c>
      <c r="Y52" s="207">
        <f t="shared" si="55"/>
        <v>1</v>
      </c>
      <c r="DA52" s="215"/>
    </row>
    <row r="53" spans="1:105" ht="12" customHeight="1" x14ac:dyDescent="0.25">
      <c r="A53" s="194" t="s">
        <v>39</v>
      </c>
      <c r="B53" s="195">
        <f t="shared" ref="B53:Q53" si="56">IF(B45=0,0,B45/B$44)</f>
        <v>0.86845849332593805</v>
      </c>
      <c r="C53" s="195">
        <f t="shared" si="56"/>
        <v>0.87193523093750336</v>
      </c>
      <c r="D53" s="195">
        <f t="shared" si="56"/>
        <v>0.86550083006124345</v>
      </c>
      <c r="E53" s="195">
        <f t="shared" si="56"/>
        <v>0.86577325132243976</v>
      </c>
      <c r="F53" s="195">
        <f t="shared" si="56"/>
        <v>0.85924374153693073</v>
      </c>
      <c r="G53" s="195">
        <f t="shared" si="56"/>
        <v>0.85310889743873308</v>
      </c>
      <c r="H53" s="195">
        <f t="shared" si="56"/>
        <v>0.85273425674432513</v>
      </c>
      <c r="I53" s="195">
        <f t="shared" si="56"/>
        <v>0.83744717961915582</v>
      </c>
      <c r="J53" s="195">
        <f t="shared" si="56"/>
        <v>0.85194497503145905</v>
      </c>
      <c r="K53" s="195">
        <f t="shared" si="56"/>
        <v>0.85043657247509219</v>
      </c>
      <c r="L53" s="195">
        <f t="shared" si="56"/>
        <v>0.86747586718141079</v>
      </c>
      <c r="M53" s="195">
        <f t="shared" si="56"/>
        <v>0.84016483714797119</v>
      </c>
      <c r="N53" s="195">
        <f t="shared" si="56"/>
        <v>0.85000294994048098</v>
      </c>
      <c r="O53" s="195">
        <f t="shared" si="56"/>
        <v>0.85634087349970522</v>
      </c>
      <c r="P53" s="195">
        <f t="shared" si="56"/>
        <v>0.81951373113564385</v>
      </c>
      <c r="Q53" s="195">
        <f t="shared" si="56"/>
        <v>0.8258250582648593</v>
      </c>
      <c r="R53" s="195">
        <f t="shared" ref="R53:V53" si="57">IF(R45=0,0,R45/R$44)</f>
        <v>0.8330247335014197</v>
      </c>
      <c r="S53" s="195">
        <f t="shared" si="57"/>
        <v>0.83143288718582986</v>
      </c>
      <c r="T53" s="195">
        <f t="shared" si="57"/>
        <v>0.83412131840835302</v>
      </c>
      <c r="U53" s="195">
        <f t="shared" si="57"/>
        <v>0.83178066491851754</v>
      </c>
      <c r="V53" s="195">
        <f t="shared" si="57"/>
        <v>0.82647343408938134</v>
      </c>
      <c r="W53" s="195">
        <f t="shared" ref="W53:Y53" si="58">IF(W45=0,0,W45/W$44)</f>
        <v>0.8414577878668833</v>
      </c>
      <c r="X53" s="195">
        <f t="shared" si="58"/>
        <v>0.81779984775233228</v>
      </c>
      <c r="Y53" s="195">
        <f t="shared" si="58"/>
        <v>0.79801043221774803</v>
      </c>
      <c r="DA53" s="62"/>
    </row>
    <row r="54" spans="1:105" ht="12" customHeight="1" x14ac:dyDescent="0.25">
      <c r="A54" s="97" t="s">
        <v>57</v>
      </c>
      <c r="B54" s="196">
        <f t="shared" ref="B54:Q54" si="59">IF(B46=0,0,B46/B$44)</f>
        <v>0.76833714887375915</v>
      </c>
      <c r="C54" s="196">
        <f t="shared" si="59"/>
        <v>0.77485132261985146</v>
      </c>
      <c r="D54" s="196">
        <f t="shared" si="59"/>
        <v>0.75906000008666263</v>
      </c>
      <c r="E54" s="196">
        <f t="shared" si="59"/>
        <v>0.76011313173737205</v>
      </c>
      <c r="F54" s="196">
        <f t="shared" si="59"/>
        <v>0.7537220912332776</v>
      </c>
      <c r="G54" s="196">
        <f t="shared" si="59"/>
        <v>0.74655157325283972</v>
      </c>
      <c r="H54" s="196">
        <f t="shared" si="59"/>
        <v>0.74567569639105113</v>
      </c>
      <c r="I54" s="196">
        <f t="shared" si="59"/>
        <v>0.72692717587371047</v>
      </c>
      <c r="J54" s="196">
        <f t="shared" si="59"/>
        <v>0.74926480670468876</v>
      </c>
      <c r="K54" s="196">
        <f t="shared" si="59"/>
        <v>0.74775212142882908</v>
      </c>
      <c r="L54" s="196">
        <f t="shared" si="59"/>
        <v>0.76103163708450616</v>
      </c>
      <c r="M54" s="196">
        <f t="shared" si="59"/>
        <v>0.73616259543053919</v>
      </c>
      <c r="N54" s="196">
        <f t="shared" si="59"/>
        <v>0.74882776575676846</v>
      </c>
      <c r="O54" s="196">
        <f t="shared" si="59"/>
        <v>0.75336929146784626</v>
      </c>
      <c r="P54" s="196">
        <f t="shared" si="59"/>
        <v>0.70898297131334242</v>
      </c>
      <c r="Q54" s="196">
        <f t="shared" si="59"/>
        <v>0.70612107212668251</v>
      </c>
      <c r="R54" s="196">
        <f t="shared" ref="R54:V54" si="60">IF(R46=0,0,R46/R$44)</f>
        <v>0.71270132336845848</v>
      </c>
      <c r="S54" s="196">
        <f t="shared" si="60"/>
        <v>0.71263498264693814</v>
      </c>
      <c r="T54" s="196">
        <f t="shared" si="60"/>
        <v>0.7173744595829995</v>
      </c>
      <c r="U54" s="196">
        <f t="shared" si="60"/>
        <v>0.71877947197887837</v>
      </c>
      <c r="V54" s="196">
        <f t="shared" si="60"/>
        <v>0.71948012098527536</v>
      </c>
      <c r="W54" s="196">
        <f t="shared" ref="W54:Y54" si="61">IF(W46=0,0,W46/W$44)</f>
        <v>0.74270632564894201</v>
      </c>
      <c r="X54" s="196">
        <f t="shared" si="61"/>
        <v>0.72242254210675605</v>
      </c>
      <c r="Y54" s="196">
        <f t="shared" si="61"/>
        <v>0.70994357735797697</v>
      </c>
      <c r="DA54" s="59"/>
    </row>
    <row r="55" spans="1:105" ht="12" customHeight="1" x14ac:dyDescent="0.25">
      <c r="A55" s="97" t="s">
        <v>56</v>
      </c>
      <c r="B55" s="197">
        <f t="shared" ref="B55:Q55" si="62">IF(B47=0,0,B47/B$44)</f>
        <v>3.0565915088058104E-4</v>
      </c>
      <c r="C55" s="197">
        <f t="shared" si="62"/>
        <v>2.9489746121619091E-4</v>
      </c>
      <c r="D55" s="197">
        <f t="shared" si="62"/>
        <v>3.1755010744910576E-4</v>
      </c>
      <c r="E55" s="197">
        <f t="shared" si="62"/>
        <v>4.4591676570503451E-4</v>
      </c>
      <c r="F55" s="197">
        <f t="shared" si="62"/>
        <v>3.4608937004971586E-4</v>
      </c>
      <c r="G55" s="197">
        <f t="shared" si="62"/>
        <v>3.7423312346068657E-4</v>
      </c>
      <c r="H55" s="197">
        <f t="shared" si="62"/>
        <v>5.9019399224747963E-4</v>
      </c>
      <c r="I55" s="197">
        <f t="shared" si="62"/>
        <v>4.6511826833203681E-4</v>
      </c>
      <c r="J55" s="197">
        <f t="shared" si="62"/>
        <v>4.5661522460239577E-4</v>
      </c>
      <c r="K55" s="197">
        <f t="shared" si="62"/>
        <v>5.2065786120026691E-4</v>
      </c>
      <c r="L55" s="197">
        <f t="shared" si="62"/>
        <v>5.2574217587131702E-4</v>
      </c>
      <c r="M55" s="197">
        <f t="shared" si="62"/>
        <v>6.9596719729792737E-4</v>
      </c>
      <c r="N55" s="197">
        <f t="shared" si="62"/>
        <v>8.3609412047857363E-4</v>
      </c>
      <c r="O55" s="197">
        <f t="shared" si="62"/>
        <v>9.2780483276860956E-4</v>
      </c>
      <c r="P55" s="197">
        <f t="shared" si="62"/>
        <v>1.3077050890556066E-3</v>
      </c>
      <c r="Q55" s="197">
        <f t="shared" si="62"/>
        <v>1.3717111200539625E-3</v>
      </c>
      <c r="R55" s="197">
        <f t="shared" ref="R55:V55" si="63">IF(R47=0,0,R47/R$44)</f>
        <v>1.5238097076605585E-3</v>
      </c>
      <c r="S55" s="197">
        <f t="shared" si="63"/>
        <v>1.6026164490588078E-3</v>
      </c>
      <c r="T55" s="197">
        <f t="shared" si="63"/>
        <v>2.1258679180252895E-3</v>
      </c>
      <c r="U55" s="197">
        <f t="shared" si="63"/>
        <v>2.2212765346405362E-3</v>
      </c>
      <c r="V55" s="197">
        <f t="shared" si="63"/>
        <v>2.6276584104757933E-3</v>
      </c>
      <c r="W55" s="197">
        <f t="shared" ref="W55:Y55" si="64">IF(W47=0,0,W47/W$44)</f>
        <v>2.1511039186863173E-3</v>
      </c>
      <c r="X55" s="197">
        <f t="shared" si="64"/>
        <v>3.6389150284371814E-3</v>
      </c>
      <c r="Y55" s="197">
        <f t="shared" si="64"/>
        <v>4.4594988020904653E-3</v>
      </c>
      <c r="DA55" s="63"/>
    </row>
    <row r="56" spans="1:105" ht="12" customHeight="1" x14ac:dyDescent="0.25">
      <c r="A56" s="97" t="s">
        <v>55</v>
      </c>
      <c r="B56" s="197">
        <f t="shared" ref="B56:Q56" si="65">IF(B48=0,0,B48/B$44)</f>
        <v>8.5271605419626195E-2</v>
      </c>
      <c r="C56" s="197">
        <f t="shared" si="65"/>
        <v>8.1874195461015792E-2</v>
      </c>
      <c r="D56" s="197">
        <f t="shared" si="65"/>
        <v>9.0797148025395485E-2</v>
      </c>
      <c r="E56" s="197">
        <f t="shared" si="65"/>
        <v>9.0117940145467104E-2</v>
      </c>
      <c r="F56" s="197">
        <f t="shared" si="65"/>
        <v>8.914472943921524E-2</v>
      </c>
      <c r="G56" s="197">
        <f t="shared" si="65"/>
        <v>8.9615295808657944E-2</v>
      </c>
      <c r="H56" s="197">
        <f t="shared" si="65"/>
        <v>8.8249916332354003E-2</v>
      </c>
      <c r="I56" s="197">
        <f t="shared" si="65"/>
        <v>9.178964354399885E-2</v>
      </c>
      <c r="J56" s="197">
        <f t="shared" si="65"/>
        <v>8.4856707188942809E-2</v>
      </c>
      <c r="K56" s="197">
        <f t="shared" si="65"/>
        <v>8.6229534162333546E-2</v>
      </c>
      <c r="L56" s="197">
        <f t="shared" si="65"/>
        <v>8.7748011984380675E-2</v>
      </c>
      <c r="M56" s="197">
        <f t="shared" si="65"/>
        <v>8.199000538148446E-2</v>
      </c>
      <c r="N56" s="197">
        <f t="shared" si="65"/>
        <v>8.028167784233263E-2</v>
      </c>
      <c r="O56" s="197">
        <f t="shared" si="65"/>
        <v>8.3111987326662334E-2</v>
      </c>
      <c r="P56" s="197">
        <f t="shared" si="65"/>
        <v>8.5830690672542689E-2</v>
      </c>
      <c r="Q56" s="197">
        <f t="shared" si="65"/>
        <v>9.6209114708428203E-2</v>
      </c>
      <c r="R56" s="197">
        <f t="shared" ref="R56:V56" si="66">IF(R48=0,0,R48/R$44)</f>
        <v>9.752079884271167E-2</v>
      </c>
      <c r="S56" s="197">
        <f t="shared" si="66"/>
        <v>9.5616047012478902E-2</v>
      </c>
      <c r="T56" s="197">
        <f t="shared" si="66"/>
        <v>9.3163811966290228E-2</v>
      </c>
      <c r="U56" s="197">
        <f t="shared" si="66"/>
        <v>8.8987151195809647E-2</v>
      </c>
      <c r="V56" s="197">
        <f t="shared" si="66"/>
        <v>8.2188999612279656E-2</v>
      </c>
      <c r="W56" s="197">
        <f t="shared" ref="W56:Y56" si="67">IF(W48=0,0,W48/W$44)</f>
        <v>7.6738851094825575E-2</v>
      </c>
      <c r="X56" s="197">
        <f t="shared" si="67"/>
        <v>6.8354156499786309E-2</v>
      </c>
      <c r="Y56" s="197">
        <f t="shared" si="67"/>
        <v>5.8863625537300006E-2</v>
      </c>
      <c r="DA56" s="63"/>
    </row>
    <row r="57" spans="1:105" ht="12" customHeight="1" x14ac:dyDescent="0.25">
      <c r="A57" s="97" t="s">
        <v>54</v>
      </c>
      <c r="B57" s="198">
        <f t="shared" ref="B57:Q57" si="68">IF(B49=0,0,B49/B$44)</f>
        <v>1.4544079881672122E-2</v>
      </c>
      <c r="C57" s="198">
        <f t="shared" si="68"/>
        <v>1.4914815395419806E-2</v>
      </c>
      <c r="D57" s="198">
        <f t="shared" si="68"/>
        <v>1.5326131841736283E-2</v>
      </c>
      <c r="E57" s="198">
        <f t="shared" si="68"/>
        <v>1.5096262673895671E-2</v>
      </c>
      <c r="F57" s="198">
        <f t="shared" si="68"/>
        <v>1.6030831494388071E-2</v>
      </c>
      <c r="G57" s="198">
        <f t="shared" si="68"/>
        <v>1.6567795253774761E-2</v>
      </c>
      <c r="H57" s="198">
        <f t="shared" si="68"/>
        <v>1.8218450028672589E-2</v>
      </c>
      <c r="I57" s="198">
        <f t="shared" si="68"/>
        <v>1.8265241933114549E-2</v>
      </c>
      <c r="J57" s="198">
        <f t="shared" si="68"/>
        <v>1.7366845913225112E-2</v>
      </c>
      <c r="K57" s="198">
        <f t="shared" si="68"/>
        <v>1.5934259022729234E-2</v>
      </c>
      <c r="L57" s="198">
        <f t="shared" si="68"/>
        <v>1.8170475936652507E-2</v>
      </c>
      <c r="M57" s="198">
        <f t="shared" si="68"/>
        <v>2.1316269138649601E-2</v>
      </c>
      <c r="N57" s="198">
        <f t="shared" si="68"/>
        <v>2.0057412220901294E-2</v>
      </c>
      <c r="O57" s="198">
        <f t="shared" si="68"/>
        <v>1.8931789872427968E-2</v>
      </c>
      <c r="P57" s="198">
        <f t="shared" si="68"/>
        <v>2.3392364060703191E-2</v>
      </c>
      <c r="Q57" s="198">
        <f t="shared" si="68"/>
        <v>2.2123160309694589E-2</v>
      </c>
      <c r="R57" s="198">
        <f t="shared" ref="R57:V57" si="69">IF(R49=0,0,R49/R$44)</f>
        <v>2.1278801582588956E-2</v>
      </c>
      <c r="S57" s="198">
        <f t="shared" si="69"/>
        <v>2.1579241077353997E-2</v>
      </c>
      <c r="T57" s="198">
        <f t="shared" si="69"/>
        <v>2.1457178941037974E-2</v>
      </c>
      <c r="U57" s="198">
        <f t="shared" si="69"/>
        <v>2.1792765209188918E-2</v>
      </c>
      <c r="V57" s="198">
        <f t="shared" si="69"/>
        <v>2.2176655081350603E-2</v>
      </c>
      <c r="W57" s="198">
        <f t="shared" ref="W57:Y57" si="70">IF(W49=0,0,W49/W$44)</f>
        <v>1.9861507204429273E-2</v>
      </c>
      <c r="X57" s="198">
        <f t="shared" si="70"/>
        <v>2.3384234117352808E-2</v>
      </c>
      <c r="Y57" s="198">
        <f t="shared" si="70"/>
        <v>2.4743730520380692E-2</v>
      </c>
      <c r="DA57" s="60"/>
    </row>
    <row r="58" spans="1:105" ht="12" customHeight="1" x14ac:dyDescent="0.25">
      <c r="A58" s="194" t="s">
        <v>58</v>
      </c>
      <c r="B58" s="195">
        <f t="shared" ref="B58:Q58" si="71">IF(B50=0,0,B50/B$44)</f>
        <v>0.13154150667406192</v>
      </c>
      <c r="C58" s="195">
        <f t="shared" si="71"/>
        <v>0.12806476906249659</v>
      </c>
      <c r="D58" s="195">
        <f t="shared" si="71"/>
        <v>0.13449916993875641</v>
      </c>
      <c r="E58" s="195">
        <f t="shared" si="71"/>
        <v>0.13422674867756015</v>
      </c>
      <c r="F58" s="195">
        <f t="shared" si="71"/>
        <v>0.1407562584630693</v>
      </c>
      <c r="G58" s="195">
        <f t="shared" si="71"/>
        <v>0.14689110256126695</v>
      </c>
      <c r="H58" s="195">
        <f t="shared" si="71"/>
        <v>0.14726574325567485</v>
      </c>
      <c r="I58" s="195">
        <f t="shared" si="71"/>
        <v>0.16255282038084409</v>
      </c>
      <c r="J58" s="195">
        <f t="shared" si="71"/>
        <v>0.148055024968541</v>
      </c>
      <c r="K58" s="195">
        <f t="shared" si="71"/>
        <v>0.14956342752490775</v>
      </c>
      <c r="L58" s="195">
        <f t="shared" si="71"/>
        <v>0.13252413281858921</v>
      </c>
      <c r="M58" s="195">
        <f t="shared" si="71"/>
        <v>0.15983516285202881</v>
      </c>
      <c r="N58" s="195">
        <f t="shared" si="71"/>
        <v>0.14999705005951905</v>
      </c>
      <c r="O58" s="195">
        <f t="shared" si="71"/>
        <v>0.14365912650029486</v>
      </c>
      <c r="P58" s="195">
        <f t="shared" si="71"/>
        <v>0.18048626886435615</v>
      </c>
      <c r="Q58" s="195">
        <f t="shared" si="71"/>
        <v>0.17417494173514073</v>
      </c>
      <c r="R58" s="195">
        <f t="shared" ref="R58:V58" si="72">IF(R50=0,0,R50/R$44)</f>
        <v>0.16697526649858033</v>
      </c>
      <c r="S58" s="195">
        <f t="shared" si="72"/>
        <v>0.16856711281417014</v>
      </c>
      <c r="T58" s="195">
        <f t="shared" si="72"/>
        <v>0.16587868159164687</v>
      </c>
      <c r="U58" s="195">
        <f t="shared" si="72"/>
        <v>0.16821933508148257</v>
      </c>
      <c r="V58" s="195">
        <f t="shared" si="72"/>
        <v>0.17352656591061857</v>
      </c>
      <c r="W58" s="195">
        <f t="shared" ref="W58:Y58" si="73">IF(W50=0,0,W50/W$44)</f>
        <v>0.15854221213311667</v>
      </c>
      <c r="X58" s="195">
        <f t="shared" si="73"/>
        <v>0.18220015224766778</v>
      </c>
      <c r="Y58" s="195">
        <f t="shared" si="73"/>
        <v>0.20198956778225205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20206.695909654391</v>
      </c>
      <c r="C62" s="22">
        <v>21446.107452680815</v>
      </c>
      <c r="D62" s="22">
        <v>20681.368656414605</v>
      </c>
      <c r="E62" s="22">
        <v>21158.579350537886</v>
      </c>
      <c r="F62" s="22">
        <v>20209.601362462625</v>
      </c>
      <c r="G62" s="22">
        <v>19418.885490083892</v>
      </c>
      <c r="H62" s="22">
        <v>19561.603353007937</v>
      </c>
      <c r="I62" s="22">
        <v>17479.431629575996</v>
      </c>
      <c r="J62" s="22">
        <v>19814.811676360114</v>
      </c>
      <c r="K62" s="22">
        <v>19714.770872867866</v>
      </c>
      <c r="L62" s="22">
        <v>22950.466915445239</v>
      </c>
      <c r="M62" s="22">
        <v>17836.361945998382</v>
      </c>
      <c r="N62" s="22">
        <v>19066.335291314812</v>
      </c>
      <c r="O62" s="22">
        <v>20239.093097840258</v>
      </c>
      <c r="P62" s="22">
        <v>15097.829537913045</v>
      </c>
      <c r="Q62" s="22">
        <v>16160.631153306425</v>
      </c>
      <c r="R62" s="22">
        <v>16831.182810594571</v>
      </c>
      <c r="S62" s="22">
        <v>16323.133263057916</v>
      </c>
      <c r="T62" s="22">
        <v>16208.522653907195</v>
      </c>
      <c r="U62" s="22">
        <v>15642.461281283551</v>
      </c>
      <c r="V62" s="22">
        <v>14951.388263221415</v>
      </c>
      <c r="W62" s="22">
        <v>16923.528764605064</v>
      </c>
      <c r="X62" s="22">
        <v>13374.317195886395</v>
      </c>
      <c r="Y62" s="22">
        <v>11326.608958560981</v>
      </c>
      <c r="DA62" s="57" t="s">
        <v>251</v>
      </c>
    </row>
    <row r="63" spans="1:105" ht="12" customHeight="1" x14ac:dyDescent="0.25">
      <c r="A63" s="30" t="s">
        <v>51</v>
      </c>
      <c r="B63" s="31">
        <v>8.6406879599999993</v>
      </c>
      <c r="C63" s="31">
        <v>7.7106146399999975</v>
      </c>
      <c r="D63" s="31">
        <v>7.7106146399999975</v>
      </c>
      <c r="E63" s="31">
        <v>7.6871743200000013</v>
      </c>
      <c r="F63" s="31">
        <v>4.8303853199999995</v>
      </c>
      <c r="G63" s="31">
        <v>4.8303853199999995</v>
      </c>
      <c r="H63" s="31">
        <v>4.8303853199999995</v>
      </c>
      <c r="I63" s="31">
        <v>5.8501170000000036</v>
      </c>
      <c r="J63" s="31">
        <v>25.847289000000014</v>
      </c>
      <c r="K63" s="31">
        <v>7.7999220000000022</v>
      </c>
      <c r="L63" s="31">
        <v>7.7999220000000022</v>
      </c>
      <c r="M63" s="31">
        <v>7.7999220000000022</v>
      </c>
      <c r="N63" s="31">
        <v>7.7999220000000022</v>
      </c>
      <c r="O63" s="31">
        <v>3.899961000000002</v>
      </c>
      <c r="P63" s="31">
        <v>2.5839550800000008</v>
      </c>
      <c r="Q63" s="31">
        <v>2.2179996000000006</v>
      </c>
      <c r="R63" s="31">
        <v>4.403935080000001</v>
      </c>
      <c r="S63" s="31">
        <v>4.6018267200000009</v>
      </c>
      <c r="T63" s="31">
        <v>4.1363773200000011</v>
      </c>
      <c r="U63" s="31">
        <v>4.5758520000000029</v>
      </c>
      <c r="V63" s="31">
        <v>1.4123347200000005</v>
      </c>
      <c r="W63" s="31">
        <v>1.5475384800000005</v>
      </c>
      <c r="X63" s="31">
        <v>0.27071819999999991</v>
      </c>
      <c r="Y63" s="31">
        <v>0.2448849599999999</v>
      </c>
      <c r="DA63" s="59" t="s">
        <v>252</v>
      </c>
    </row>
    <row r="64" spans="1:105" ht="12" customHeight="1" x14ac:dyDescent="0.25">
      <c r="A64" s="73" t="s">
        <v>75</v>
      </c>
      <c r="B64" s="98">
        <v>221.28876539999996</v>
      </c>
      <c r="C64" s="98">
        <v>205.07292036000004</v>
      </c>
      <c r="D64" s="98">
        <v>183.15380088000001</v>
      </c>
      <c r="E64" s="98">
        <v>164.08644803999999</v>
      </c>
      <c r="F64" s="98">
        <v>144.92427695999999</v>
      </c>
      <c r="G64" s="98">
        <v>125.85692411999999</v>
      </c>
      <c r="H64" s="98">
        <v>115.34509836000002</v>
      </c>
      <c r="I64" s="98">
        <v>112.49333172000003</v>
      </c>
      <c r="J64" s="98">
        <v>118.24884360000001</v>
      </c>
      <c r="K64" s="98">
        <v>118.24884360000001</v>
      </c>
      <c r="L64" s="98">
        <v>129.65613732000003</v>
      </c>
      <c r="M64" s="98">
        <v>109.44599184</v>
      </c>
      <c r="N64" s="98">
        <v>115.14975228</v>
      </c>
      <c r="O64" s="98">
        <v>120.85328556000002</v>
      </c>
      <c r="P64" s="98">
        <v>103.74223139999998</v>
      </c>
      <c r="Q64" s="98">
        <v>190.74719340000001</v>
      </c>
      <c r="R64" s="98">
        <v>188.87382395999998</v>
      </c>
      <c r="S64" s="98">
        <v>188.01525744000003</v>
      </c>
      <c r="T64" s="98">
        <v>184.91925599999999</v>
      </c>
      <c r="U64" s="98">
        <v>181.32281892</v>
      </c>
      <c r="V64" s="98">
        <v>178.10402832000003</v>
      </c>
      <c r="W64" s="98">
        <v>173.89269540000001</v>
      </c>
      <c r="X64" s="98">
        <v>169.67952755999997</v>
      </c>
      <c r="Y64" s="98">
        <v>165.94006715999998</v>
      </c>
      <c r="DA64" s="63"/>
    </row>
    <row r="65" spans="1:105" ht="12" customHeight="1" x14ac:dyDescent="0.25">
      <c r="A65" s="97" t="s">
        <v>74</v>
      </c>
      <c r="B65" s="98">
        <v>62.741137679999994</v>
      </c>
      <c r="C65" s="98">
        <v>65.592904320000002</v>
      </c>
      <c r="D65" s="98">
        <v>62.741137679999994</v>
      </c>
      <c r="E65" s="98">
        <v>62.741137679999994</v>
      </c>
      <c r="F65" s="98">
        <v>62.741137679999994</v>
      </c>
      <c r="G65" s="98">
        <v>62.741137679999994</v>
      </c>
      <c r="H65" s="98">
        <v>71.296664760000013</v>
      </c>
      <c r="I65" s="98">
        <v>68.444898120000019</v>
      </c>
      <c r="J65" s="98">
        <v>74.148658560000001</v>
      </c>
      <c r="K65" s="98">
        <v>74.148658560000001</v>
      </c>
      <c r="L65" s="98">
        <v>85.555952280000014</v>
      </c>
      <c r="M65" s="98">
        <v>68.444898120000019</v>
      </c>
      <c r="N65" s="98">
        <v>74.148658560000001</v>
      </c>
      <c r="O65" s="98">
        <v>79.852191840000017</v>
      </c>
      <c r="P65" s="98">
        <v>62.741137679999994</v>
      </c>
      <c r="Q65" s="98">
        <v>61.421110920000018</v>
      </c>
      <c r="R65" s="98">
        <v>61.307303760000003</v>
      </c>
      <c r="S65" s="98">
        <v>61.367274000000009</v>
      </c>
      <c r="T65" s="98">
        <v>61.312755599999996</v>
      </c>
      <c r="U65" s="98">
        <v>61.303896359999996</v>
      </c>
      <c r="V65" s="98">
        <v>61.308212400000016</v>
      </c>
      <c r="W65" s="98">
        <v>61.358869080000005</v>
      </c>
      <c r="X65" s="98">
        <v>61.326612359999999</v>
      </c>
      <c r="Y65" s="98">
        <v>61.323204959999998</v>
      </c>
      <c r="DA65" s="63" t="s">
        <v>253</v>
      </c>
    </row>
    <row r="66" spans="1:105" ht="12" customHeight="1" x14ac:dyDescent="0.25">
      <c r="A66" s="97" t="s">
        <v>196</v>
      </c>
      <c r="B66" s="98">
        <v>158.54762771999998</v>
      </c>
      <c r="C66" s="98">
        <v>139.48001604000004</v>
      </c>
      <c r="D66" s="98">
        <v>120.41266320000001</v>
      </c>
      <c r="E66" s="98">
        <v>101.34531036</v>
      </c>
      <c r="F66" s="98">
        <v>82.183139279999992</v>
      </c>
      <c r="G66" s="98">
        <v>63.115786439999994</v>
      </c>
      <c r="H66" s="98">
        <v>44.04843360000001</v>
      </c>
      <c r="I66" s="98">
        <v>44.04843360000001</v>
      </c>
      <c r="J66" s="98">
        <v>44.100185040000014</v>
      </c>
      <c r="K66" s="98">
        <v>44.100185040000014</v>
      </c>
      <c r="L66" s="98">
        <v>44.100185040000014</v>
      </c>
      <c r="M66" s="98">
        <v>41.001093719999986</v>
      </c>
      <c r="N66" s="98">
        <v>41.00109372</v>
      </c>
      <c r="O66" s="98">
        <v>41.00109372</v>
      </c>
      <c r="P66" s="98">
        <v>41.001093719999986</v>
      </c>
      <c r="Q66" s="98">
        <v>129.32608248</v>
      </c>
      <c r="R66" s="98">
        <v>127.56652019999999</v>
      </c>
      <c r="S66" s="98">
        <v>126.64798344000002</v>
      </c>
      <c r="T66" s="98">
        <v>123.60650039999999</v>
      </c>
      <c r="U66" s="98">
        <v>120.01892256000001</v>
      </c>
      <c r="V66" s="98">
        <v>116.79581592000001</v>
      </c>
      <c r="W66" s="98">
        <v>112.53382632</v>
      </c>
      <c r="X66" s="98">
        <v>108.35291519999997</v>
      </c>
      <c r="Y66" s="98">
        <v>104.61686219999999</v>
      </c>
      <c r="DA66" s="63" t="s">
        <v>254</v>
      </c>
    </row>
    <row r="67" spans="1:105" ht="12" customHeight="1" x14ac:dyDescent="0.25">
      <c r="A67" s="73" t="s">
        <v>189</v>
      </c>
      <c r="B67" s="98">
        <v>19976.76645629439</v>
      </c>
      <c r="C67" s="98">
        <v>21233.323917680817</v>
      </c>
      <c r="D67" s="98">
        <v>20490.504240894603</v>
      </c>
      <c r="E67" s="98">
        <v>20986.805728177886</v>
      </c>
      <c r="F67" s="98">
        <v>20059.846700182625</v>
      </c>
      <c r="G67" s="98">
        <v>19288.198180643893</v>
      </c>
      <c r="H67" s="98">
        <v>19441.427869327938</v>
      </c>
      <c r="I67" s="98">
        <v>17361.088180855997</v>
      </c>
      <c r="J67" s="98">
        <v>19670.715543760114</v>
      </c>
      <c r="K67" s="98">
        <v>19588.722107267866</v>
      </c>
      <c r="L67" s="98">
        <v>22813.010856125238</v>
      </c>
      <c r="M67" s="98">
        <v>17719.116032158381</v>
      </c>
      <c r="N67" s="98">
        <v>18943.385617034812</v>
      </c>
      <c r="O67" s="98">
        <v>20114.339851280256</v>
      </c>
      <c r="P67" s="98">
        <v>14991.503351433044</v>
      </c>
      <c r="Q67" s="98">
        <v>15967.665960306425</v>
      </c>
      <c r="R67" s="98">
        <v>16637.905051554571</v>
      </c>
      <c r="S67" s="98">
        <v>16130.516178897917</v>
      </c>
      <c r="T67" s="98">
        <v>16019.467020587195</v>
      </c>
      <c r="U67" s="98">
        <v>15456.562610363551</v>
      </c>
      <c r="V67" s="98">
        <v>14771.871900181415</v>
      </c>
      <c r="W67" s="98">
        <v>16748.088530725065</v>
      </c>
      <c r="X67" s="98">
        <v>13204.366950126396</v>
      </c>
      <c r="Y67" s="98">
        <v>11160.424006440981</v>
      </c>
      <c r="DA67" s="63" t="s">
        <v>255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X68" s="98">
        <v>0</v>
      </c>
      <c r="Y68" s="98">
        <v>0</v>
      </c>
      <c r="DA68" s="63"/>
    </row>
    <row r="69" spans="1:105" ht="12" customHeight="1" x14ac:dyDescent="0.25">
      <c r="A69" s="97" t="s">
        <v>199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0</v>
      </c>
      <c r="Y69" s="98">
        <v>0</v>
      </c>
      <c r="DA69" s="63" t="s">
        <v>256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257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X71" s="98">
        <v>0</v>
      </c>
      <c r="Y71" s="98">
        <v>0</v>
      </c>
      <c r="DA71" s="63" t="s">
        <v>258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X72" s="98">
        <v>0</v>
      </c>
      <c r="Y72" s="98">
        <v>0</v>
      </c>
      <c r="DA72" s="63" t="s">
        <v>259</v>
      </c>
    </row>
    <row r="73" spans="1:105" ht="12" customHeight="1" x14ac:dyDescent="0.25">
      <c r="A73" s="97" t="s">
        <v>197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X73" s="98">
        <v>0</v>
      </c>
      <c r="Y73" s="98">
        <v>0</v>
      </c>
      <c r="DA73" s="63" t="s">
        <v>260</v>
      </c>
    </row>
    <row r="74" spans="1:105" ht="12" customHeight="1" x14ac:dyDescent="0.25">
      <c r="A74" s="97" t="s">
        <v>191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X74" s="98">
        <v>0</v>
      </c>
      <c r="Y74" s="98">
        <v>0</v>
      </c>
      <c r="DA74" s="63" t="s">
        <v>261</v>
      </c>
    </row>
    <row r="75" spans="1:105" ht="12" customHeight="1" x14ac:dyDescent="0.25">
      <c r="A75" s="73" t="s">
        <v>198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262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X76" s="33">
        <v>0</v>
      </c>
      <c r="Y76" s="33">
        <v>0</v>
      </c>
      <c r="DA76" s="60" t="s">
        <v>263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74">B79+B84</f>
        <v>20206.695909654391</v>
      </c>
      <c r="C78" s="203">
        <f t="shared" si="74"/>
        <v>21446.107452680819</v>
      </c>
      <c r="D78" s="203">
        <f t="shared" si="74"/>
        <v>20681.368656414601</v>
      </c>
      <c r="E78" s="203">
        <f t="shared" si="74"/>
        <v>21158.57935053789</v>
      </c>
      <c r="F78" s="203">
        <f t="shared" si="74"/>
        <v>20209.601362462636</v>
      </c>
      <c r="G78" s="203">
        <f t="shared" si="74"/>
        <v>19418.885490083889</v>
      </c>
      <c r="H78" s="203">
        <f t="shared" si="74"/>
        <v>19561.60335300794</v>
      </c>
      <c r="I78" s="203">
        <f t="shared" si="74"/>
        <v>17479.431629576</v>
      </c>
      <c r="J78" s="203">
        <f t="shared" si="74"/>
        <v>19814.811676360117</v>
      </c>
      <c r="K78" s="203">
        <f t="shared" si="74"/>
        <v>19714.770872867866</v>
      </c>
      <c r="L78" s="203">
        <f t="shared" si="74"/>
        <v>22950.466915445228</v>
      </c>
      <c r="M78" s="203">
        <f t="shared" si="74"/>
        <v>17836.361945998378</v>
      </c>
      <c r="N78" s="203">
        <f t="shared" si="74"/>
        <v>19066.335291314823</v>
      </c>
      <c r="O78" s="203">
        <f t="shared" si="74"/>
        <v>20239.093097840265</v>
      </c>
      <c r="P78" s="203">
        <f t="shared" si="74"/>
        <v>15097.829537913056</v>
      </c>
      <c r="Q78" s="203">
        <f t="shared" si="74"/>
        <v>16160.631153306429</v>
      </c>
      <c r="R78" s="203">
        <f t="shared" ref="R78:V78" si="75">R79+R84</f>
        <v>16831.182810594568</v>
      </c>
      <c r="S78" s="203">
        <f t="shared" si="75"/>
        <v>16323.133263057922</v>
      </c>
      <c r="T78" s="203">
        <f t="shared" si="75"/>
        <v>16208.522653907201</v>
      </c>
      <c r="U78" s="203">
        <f t="shared" si="75"/>
        <v>15642.461281283529</v>
      </c>
      <c r="V78" s="203">
        <f t="shared" si="75"/>
        <v>14951.388263221412</v>
      </c>
      <c r="W78" s="203">
        <f t="shared" ref="W78:Y78" si="76">W79+W84</f>
        <v>16923.528764605071</v>
      </c>
      <c r="X78" s="203">
        <f t="shared" si="76"/>
        <v>13374.317195886391</v>
      </c>
      <c r="Y78" s="203">
        <f t="shared" si="76"/>
        <v>11326.608958560975</v>
      </c>
      <c r="DA78" s="216" t="s">
        <v>264</v>
      </c>
    </row>
    <row r="79" spans="1:105" ht="12" customHeight="1" x14ac:dyDescent="0.25">
      <c r="A79" s="208" t="s">
        <v>39</v>
      </c>
      <c r="B79" s="192">
        <f t="shared" ref="B79:Q79" si="77">SUM(B80:B83)</f>
        <v>20206.695909654391</v>
      </c>
      <c r="C79" s="192">
        <f t="shared" si="77"/>
        <v>21446.107452680819</v>
      </c>
      <c r="D79" s="192">
        <f t="shared" si="77"/>
        <v>20681.368656414601</v>
      </c>
      <c r="E79" s="192">
        <f t="shared" si="77"/>
        <v>21158.57935053789</v>
      </c>
      <c r="F79" s="192">
        <f t="shared" si="77"/>
        <v>20209.601362462636</v>
      </c>
      <c r="G79" s="192">
        <f t="shared" si="77"/>
        <v>19418.885490083889</v>
      </c>
      <c r="H79" s="192">
        <f t="shared" si="77"/>
        <v>19561.60335300794</v>
      </c>
      <c r="I79" s="192">
        <f t="shared" si="77"/>
        <v>17479.431629576</v>
      </c>
      <c r="J79" s="192">
        <f t="shared" si="77"/>
        <v>19814.811676360117</v>
      </c>
      <c r="K79" s="192">
        <f t="shared" si="77"/>
        <v>19714.770872867866</v>
      </c>
      <c r="L79" s="192">
        <f t="shared" si="77"/>
        <v>22950.466915445228</v>
      </c>
      <c r="M79" s="192">
        <f t="shared" si="77"/>
        <v>17836.361945998378</v>
      </c>
      <c r="N79" s="192">
        <f t="shared" si="77"/>
        <v>19066.335291314823</v>
      </c>
      <c r="O79" s="192">
        <f t="shared" si="77"/>
        <v>20239.093097840265</v>
      </c>
      <c r="P79" s="192">
        <f t="shared" si="77"/>
        <v>15097.829537913056</v>
      </c>
      <c r="Q79" s="192">
        <f t="shared" si="77"/>
        <v>16160.631153306429</v>
      </c>
      <c r="R79" s="192">
        <f t="shared" ref="R79:V79" si="78">SUM(R80:R83)</f>
        <v>16831.182810594568</v>
      </c>
      <c r="S79" s="192">
        <f t="shared" si="78"/>
        <v>16323.133263057922</v>
      </c>
      <c r="T79" s="192">
        <f t="shared" si="78"/>
        <v>16208.522653907201</v>
      </c>
      <c r="U79" s="192">
        <f t="shared" si="78"/>
        <v>15642.461281283529</v>
      </c>
      <c r="V79" s="192">
        <f t="shared" si="78"/>
        <v>14951.388263221412</v>
      </c>
      <c r="W79" s="192">
        <f t="shared" ref="W79:Y79" si="79">SUM(W80:W83)</f>
        <v>16923.528764605071</v>
      </c>
      <c r="X79" s="192">
        <f t="shared" si="79"/>
        <v>13374.317195886391</v>
      </c>
      <c r="Y79" s="192">
        <f t="shared" si="79"/>
        <v>11326.608958560975</v>
      </c>
      <c r="DA79" s="213" t="s">
        <v>265</v>
      </c>
    </row>
    <row r="80" spans="1:105" ht="12" customHeight="1" x14ac:dyDescent="0.25">
      <c r="A80" s="97" t="s">
        <v>57</v>
      </c>
      <c r="B80" s="74">
        <v>17948.15922455948</v>
      </c>
      <c r="C80" s="74">
        <v>19133.790997081876</v>
      </c>
      <c r="D80" s="74">
        <v>18212.911205720087</v>
      </c>
      <c r="E80" s="74">
        <v>18654.009966662587</v>
      </c>
      <c r="F80" s="74">
        <v>17804.182505762994</v>
      </c>
      <c r="G80" s="74">
        <v>17070.002033391887</v>
      </c>
      <c r="H80" s="74">
        <v>17194.756905268347</v>
      </c>
      <c r="I80" s="74">
        <v>15255.109360157045</v>
      </c>
      <c r="J80" s="74">
        <v>17520.017629545942</v>
      </c>
      <c r="K80" s="74">
        <v>17424.117514095768</v>
      </c>
      <c r="L80" s="74">
        <v>20250.088242573773</v>
      </c>
      <c r="M80" s="74">
        <v>15743.362107365088</v>
      </c>
      <c r="N80" s="74">
        <v>16922.797143167409</v>
      </c>
      <c r="O80" s="74">
        <v>17939.601444675744</v>
      </c>
      <c r="P80" s="74">
        <v>13190.857353553918</v>
      </c>
      <c r="Q80" s="74">
        <v>13963.984964476167</v>
      </c>
      <c r="R80" s="74">
        <v>14554.097677489792</v>
      </c>
      <c r="S80" s="74">
        <v>14148.680386064989</v>
      </c>
      <c r="T80" s="74">
        <v>14111.025168981967</v>
      </c>
      <c r="U80" s="74">
        <v>13694.487799753913</v>
      </c>
      <c r="V80" s="74">
        <v>13204.327623238125</v>
      </c>
      <c r="W80" s="74">
        <v>15129.412256464941</v>
      </c>
      <c r="X80" s="74">
        <v>12026.060333678763</v>
      </c>
      <c r="Y80" s="74">
        <v>10270.710799971888</v>
      </c>
      <c r="DA80" s="90" t="s">
        <v>266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X81" s="74">
        <v>0</v>
      </c>
      <c r="Y81" s="74">
        <v>0</v>
      </c>
      <c r="DA81" s="90" t="s">
        <v>267</v>
      </c>
    </row>
    <row r="82" spans="1:105" ht="12" customHeight="1" x14ac:dyDescent="0.25">
      <c r="A82" s="97" t="s">
        <v>55</v>
      </c>
      <c r="B82" s="74">
        <v>1995.9752470828157</v>
      </c>
      <c r="C82" s="74">
        <v>2027.3066170360239</v>
      </c>
      <c r="D82" s="74">
        <v>2183.700265177079</v>
      </c>
      <c r="E82" s="74">
        <v>2217.1219019004984</v>
      </c>
      <c r="F82" s="74">
        <v>2111.8158045505616</v>
      </c>
      <c r="G82" s="74">
        <v>2054.8329739603737</v>
      </c>
      <c r="H82" s="74">
        <v>2039.5825048466743</v>
      </c>
      <c r="I82" s="74">
        <v>1926.3895921608682</v>
      </c>
      <c r="J82" s="74">
        <v>1979.4130824065098</v>
      </c>
      <c r="K82" s="74">
        <v>2001.8849533334412</v>
      </c>
      <c r="L82" s="74">
        <v>2324.0440419016049</v>
      </c>
      <c r="M82" s="74">
        <v>1738.0332476918888</v>
      </c>
      <c r="N82" s="74">
        <v>1793.9949138357711</v>
      </c>
      <c r="O82" s="74">
        <v>1955.4362437621153</v>
      </c>
      <c r="P82" s="74">
        <v>1570.213404564277</v>
      </c>
      <c r="Q82" s="74">
        <v>1865.3820355696594</v>
      </c>
      <c r="R82" s="74">
        <v>1951.1270351770379</v>
      </c>
      <c r="S82" s="74">
        <v>1853.9263379806875</v>
      </c>
      <c r="T82" s="74">
        <v>1782.3664954830285</v>
      </c>
      <c r="U82" s="74">
        <v>1638.4028890850018</v>
      </c>
      <c r="V82" s="74">
        <v>1443.3025153341548</v>
      </c>
      <c r="W82" s="74">
        <v>1495.9413521465867</v>
      </c>
      <c r="X82" s="74">
        <v>1056.0932740250205</v>
      </c>
      <c r="Y82" s="74">
        <v>769.7105920168375</v>
      </c>
      <c r="DA82" s="90" t="s">
        <v>268</v>
      </c>
    </row>
    <row r="83" spans="1:105" ht="12" customHeight="1" x14ac:dyDescent="0.25">
      <c r="A83" s="107" t="s">
        <v>54</v>
      </c>
      <c r="B83" s="193">
        <v>262.56143801209242</v>
      </c>
      <c r="C83" s="193">
        <v>285.00983856291646</v>
      </c>
      <c r="D83" s="193">
        <v>284.75718551743711</v>
      </c>
      <c r="E83" s="193">
        <v>287.44748197480664</v>
      </c>
      <c r="F83" s="193">
        <v>293.60305214907839</v>
      </c>
      <c r="G83" s="193">
        <v>294.05048273162947</v>
      </c>
      <c r="H83" s="193">
        <v>327.26394289291949</v>
      </c>
      <c r="I83" s="193">
        <v>297.93267725808585</v>
      </c>
      <c r="J83" s="193">
        <v>315.38096440766606</v>
      </c>
      <c r="K83" s="193">
        <v>288.76840543865904</v>
      </c>
      <c r="L83" s="193">
        <v>376.33463096984843</v>
      </c>
      <c r="M83" s="193">
        <v>354.96659094139977</v>
      </c>
      <c r="N83" s="193">
        <v>349.54323431164551</v>
      </c>
      <c r="O83" s="193">
        <v>344.05540940240479</v>
      </c>
      <c r="P83" s="193">
        <v>336.75877979486057</v>
      </c>
      <c r="Q83" s="193">
        <v>331.26415326060345</v>
      </c>
      <c r="R83" s="193">
        <v>325.95809792773883</v>
      </c>
      <c r="S83" s="193">
        <v>320.52653901224647</v>
      </c>
      <c r="T83" s="193">
        <v>315.13098944220508</v>
      </c>
      <c r="U83" s="193">
        <v>309.57059244461385</v>
      </c>
      <c r="V83" s="193">
        <v>303.7581246491319</v>
      </c>
      <c r="W83" s="193">
        <v>298.17515599354539</v>
      </c>
      <c r="X83" s="193">
        <v>292.16358818260846</v>
      </c>
      <c r="Y83" s="193">
        <v>286.18756657224827</v>
      </c>
      <c r="DA83" s="214" t="s">
        <v>269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DA84" s="92" t="s">
        <v>270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80">IF(B78=0,0,B78/B$78)</f>
        <v>1</v>
      </c>
      <c r="C86" s="207">
        <f t="shared" si="80"/>
        <v>1</v>
      </c>
      <c r="D86" s="207">
        <f t="shared" si="80"/>
        <v>1</v>
      </c>
      <c r="E86" s="207">
        <f t="shared" si="80"/>
        <v>1</v>
      </c>
      <c r="F86" s="207">
        <f t="shared" si="80"/>
        <v>1</v>
      </c>
      <c r="G86" s="207">
        <f t="shared" si="80"/>
        <v>1</v>
      </c>
      <c r="H86" s="207">
        <f t="shared" si="80"/>
        <v>1</v>
      </c>
      <c r="I86" s="207">
        <f t="shared" si="80"/>
        <v>1</v>
      </c>
      <c r="J86" s="207">
        <f t="shared" si="80"/>
        <v>1</v>
      </c>
      <c r="K86" s="207">
        <f t="shared" si="80"/>
        <v>1</v>
      </c>
      <c r="L86" s="207">
        <f t="shared" si="80"/>
        <v>1</v>
      </c>
      <c r="M86" s="207">
        <f t="shared" si="80"/>
        <v>1</v>
      </c>
      <c r="N86" s="207">
        <f t="shared" si="80"/>
        <v>1</v>
      </c>
      <c r="O86" s="207">
        <f t="shared" si="80"/>
        <v>1</v>
      </c>
      <c r="P86" s="207">
        <f t="shared" si="80"/>
        <v>1</v>
      </c>
      <c r="Q86" s="207">
        <f t="shared" si="80"/>
        <v>1</v>
      </c>
      <c r="R86" s="207">
        <f t="shared" ref="R86:V86" si="81">IF(R78=0,0,R78/R$78)</f>
        <v>1</v>
      </c>
      <c r="S86" s="207">
        <f t="shared" si="81"/>
        <v>1</v>
      </c>
      <c r="T86" s="207">
        <f t="shared" si="81"/>
        <v>1</v>
      </c>
      <c r="U86" s="207">
        <f t="shared" si="81"/>
        <v>1</v>
      </c>
      <c r="V86" s="207">
        <f t="shared" si="81"/>
        <v>1</v>
      </c>
      <c r="W86" s="207">
        <f t="shared" ref="W86:Y86" si="82">IF(W78=0,0,W78/W$78)</f>
        <v>1</v>
      </c>
      <c r="X86" s="207">
        <f t="shared" si="82"/>
        <v>1</v>
      </c>
      <c r="Y86" s="207">
        <f t="shared" si="82"/>
        <v>1</v>
      </c>
      <c r="DA86" s="215"/>
    </row>
    <row r="87" spans="1:105" ht="12" customHeight="1" x14ac:dyDescent="0.25">
      <c r="A87" s="194" t="s">
        <v>39</v>
      </c>
      <c r="B87" s="195">
        <f t="shared" ref="B87:Q87" si="83">IF(B79=0,0,B79/B$78)</f>
        <v>1</v>
      </c>
      <c r="C87" s="195">
        <f t="shared" si="83"/>
        <v>1</v>
      </c>
      <c r="D87" s="195">
        <f t="shared" si="83"/>
        <v>1</v>
      </c>
      <c r="E87" s="195">
        <f t="shared" si="83"/>
        <v>1</v>
      </c>
      <c r="F87" s="195">
        <f t="shared" si="83"/>
        <v>1</v>
      </c>
      <c r="G87" s="195">
        <f t="shared" si="83"/>
        <v>1</v>
      </c>
      <c r="H87" s="195">
        <f t="shared" si="83"/>
        <v>1</v>
      </c>
      <c r="I87" s="195">
        <f t="shared" si="83"/>
        <v>1</v>
      </c>
      <c r="J87" s="195">
        <f t="shared" si="83"/>
        <v>1</v>
      </c>
      <c r="K87" s="195">
        <f t="shared" si="83"/>
        <v>1</v>
      </c>
      <c r="L87" s="195">
        <f t="shared" si="83"/>
        <v>1</v>
      </c>
      <c r="M87" s="195">
        <f t="shared" si="83"/>
        <v>1</v>
      </c>
      <c r="N87" s="195">
        <f t="shared" si="83"/>
        <v>1</v>
      </c>
      <c r="O87" s="195">
        <f t="shared" si="83"/>
        <v>1</v>
      </c>
      <c r="P87" s="195">
        <f t="shared" si="83"/>
        <v>1</v>
      </c>
      <c r="Q87" s="195">
        <f t="shared" si="83"/>
        <v>1</v>
      </c>
      <c r="R87" s="195">
        <f t="shared" ref="R87:V87" si="84">IF(R79=0,0,R79/R$78)</f>
        <v>1</v>
      </c>
      <c r="S87" s="195">
        <f t="shared" si="84"/>
        <v>1</v>
      </c>
      <c r="T87" s="195">
        <f t="shared" si="84"/>
        <v>1</v>
      </c>
      <c r="U87" s="195">
        <f t="shared" si="84"/>
        <v>1</v>
      </c>
      <c r="V87" s="195">
        <f t="shared" si="84"/>
        <v>1</v>
      </c>
      <c r="W87" s="195">
        <f t="shared" ref="W87:Y87" si="85">IF(W79=0,0,W79/W$78)</f>
        <v>1</v>
      </c>
      <c r="X87" s="195">
        <f t="shared" si="85"/>
        <v>1</v>
      </c>
      <c r="Y87" s="195">
        <f t="shared" si="85"/>
        <v>1</v>
      </c>
      <c r="DA87" s="62"/>
    </row>
    <row r="88" spans="1:105" ht="12" customHeight="1" x14ac:dyDescent="0.25">
      <c r="A88" s="97" t="s">
        <v>57</v>
      </c>
      <c r="B88" s="196">
        <f t="shared" ref="B88:Q88" si="86">IF(B80=0,0,B80/B$78)</f>
        <v>0.88822830337067515</v>
      </c>
      <c r="C88" s="196">
        <f t="shared" si="86"/>
        <v>0.89218013288887554</v>
      </c>
      <c r="D88" s="196">
        <f t="shared" si="86"/>
        <v>0.8806434191226078</v>
      </c>
      <c r="E88" s="196">
        <f t="shared" si="86"/>
        <v>0.88162866029984044</v>
      </c>
      <c r="F88" s="196">
        <f t="shared" si="86"/>
        <v>0.88097643226315825</v>
      </c>
      <c r="G88" s="196">
        <f t="shared" si="86"/>
        <v>0.87904128391449443</v>
      </c>
      <c r="H88" s="196">
        <f t="shared" si="86"/>
        <v>0.87900549842323383</v>
      </c>
      <c r="I88" s="196">
        <f t="shared" si="86"/>
        <v>0.87274630453914193</v>
      </c>
      <c r="J88" s="196">
        <f t="shared" si="86"/>
        <v>0.88418794564916514</v>
      </c>
      <c r="K88" s="196">
        <f t="shared" si="86"/>
        <v>0.88381029769285457</v>
      </c>
      <c r="L88" s="196">
        <f t="shared" si="86"/>
        <v>0.88233883507380184</v>
      </c>
      <c r="M88" s="196">
        <f t="shared" si="86"/>
        <v>0.8826554515449907</v>
      </c>
      <c r="N88" s="196">
        <f t="shared" si="86"/>
        <v>0.88757471661982956</v>
      </c>
      <c r="O88" s="196">
        <f t="shared" si="86"/>
        <v>0.88638366145912428</v>
      </c>
      <c r="P88" s="196">
        <f t="shared" si="86"/>
        <v>0.87369229599722087</v>
      </c>
      <c r="Q88" s="196">
        <f t="shared" si="86"/>
        <v>0.86407423274549322</v>
      </c>
      <c r="R88" s="196">
        <f t="shared" ref="R88:V88" si="87">IF(R80=0,0,R80/R$78)</f>
        <v>0.86471033208245829</v>
      </c>
      <c r="S88" s="196">
        <f t="shared" si="87"/>
        <v>0.86678704131429862</v>
      </c>
      <c r="T88" s="196">
        <f t="shared" si="87"/>
        <v>0.87059292634423935</v>
      </c>
      <c r="U88" s="196">
        <f t="shared" si="87"/>
        <v>0.87546886346713226</v>
      </c>
      <c r="V88" s="196">
        <f t="shared" si="87"/>
        <v>0.8831506072060985</v>
      </c>
      <c r="W88" s="196">
        <f t="shared" ref="W88:Y88" si="88">IF(W80=0,0,W80/W$78)</f>
        <v>0.89398685504098541</v>
      </c>
      <c r="X88" s="196">
        <f t="shared" si="88"/>
        <v>0.89919060222212177</v>
      </c>
      <c r="Y88" s="196">
        <f t="shared" si="88"/>
        <v>0.90677720379928817</v>
      </c>
      <c r="DA88" s="59"/>
    </row>
    <row r="89" spans="1:105" ht="12" customHeight="1" x14ac:dyDescent="0.25">
      <c r="A89" s="97" t="s">
        <v>56</v>
      </c>
      <c r="B89" s="197">
        <f t="shared" ref="B89:Q89" si="89">IF(B81=0,0,B81/B$78)</f>
        <v>0</v>
      </c>
      <c r="C89" s="197">
        <f t="shared" si="89"/>
        <v>0</v>
      </c>
      <c r="D89" s="197">
        <f t="shared" si="89"/>
        <v>0</v>
      </c>
      <c r="E89" s="197">
        <f t="shared" si="89"/>
        <v>0</v>
      </c>
      <c r="F89" s="197">
        <f t="shared" si="89"/>
        <v>0</v>
      </c>
      <c r="G89" s="197">
        <f t="shared" si="89"/>
        <v>0</v>
      </c>
      <c r="H89" s="197">
        <f t="shared" si="89"/>
        <v>0</v>
      </c>
      <c r="I89" s="197">
        <f t="shared" si="89"/>
        <v>0</v>
      </c>
      <c r="J89" s="197">
        <f t="shared" si="89"/>
        <v>0</v>
      </c>
      <c r="K89" s="197">
        <f t="shared" si="89"/>
        <v>0</v>
      </c>
      <c r="L89" s="197">
        <f t="shared" si="89"/>
        <v>0</v>
      </c>
      <c r="M89" s="197">
        <f t="shared" si="89"/>
        <v>0</v>
      </c>
      <c r="N89" s="197">
        <f t="shared" si="89"/>
        <v>0</v>
      </c>
      <c r="O89" s="197">
        <f t="shared" si="89"/>
        <v>0</v>
      </c>
      <c r="P89" s="197">
        <f t="shared" si="89"/>
        <v>0</v>
      </c>
      <c r="Q89" s="197">
        <f t="shared" si="89"/>
        <v>0</v>
      </c>
      <c r="R89" s="197">
        <f t="shared" ref="R89:V89" si="90">IF(R81=0,0,R81/R$78)</f>
        <v>0</v>
      </c>
      <c r="S89" s="197">
        <f t="shared" si="90"/>
        <v>0</v>
      </c>
      <c r="T89" s="197">
        <f t="shared" si="90"/>
        <v>0</v>
      </c>
      <c r="U89" s="197">
        <f t="shared" si="90"/>
        <v>0</v>
      </c>
      <c r="V89" s="197">
        <f t="shared" si="90"/>
        <v>0</v>
      </c>
      <c r="W89" s="197">
        <f t="shared" ref="W89:Y89" si="91">IF(W81=0,0,W81/W$78)</f>
        <v>0</v>
      </c>
      <c r="X89" s="197">
        <f t="shared" si="91"/>
        <v>0</v>
      </c>
      <c r="Y89" s="197">
        <f t="shared" si="91"/>
        <v>0</v>
      </c>
      <c r="DA89" s="63"/>
    </row>
    <row r="90" spans="1:105" ht="12" customHeight="1" x14ac:dyDescent="0.25">
      <c r="A90" s="97" t="s">
        <v>55</v>
      </c>
      <c r="B90" s="197">
        <f t="shared" ref="B90:Q90" si="92">IF(B82=0,0,B82/B$78)</f>
        <v>9.8777912826865238E-2</v>
      </c>
      <c r="C90" s="197">
        <f t="shared" si="92"/>
        <v>9.4530283479606708E-2</v>
      </c>
      <c r="D90" s="197">
        <f t="shared" si="92"/>
        <v>0.10558780230919462</v>
      </c>
      <c r="E90" s="197">
        <f t="shared" si="92"/>
        <v>0.10478595302496692</v>
      </c>
      <c r="F90" s="197">
        <f t="shared" si="92"/>
        <v>0.10449566850304398</v>
      </c>
      <c r="G90" s="197">
        <f t="shared" si="92"/>
        <v>0.10581621561184132</v>
      </c>
      <c r="H90" s="197">
        <f t="shared" si="92"/>
        <v>0.10426458752078993</v>
      </c>
      <c r="I90" s="197">
        <f t="shared" si="92"/>
        <v>0.11020893773807432</v>
      </c>
      <c r="J90" s="197">
        <f t="shared" si="92"/>
        <v>9.9895629327026655E-2</v>
      </c>
      <c r="K90" s="197">
        <f t="shared" si="92"/>
        <v>0.10154239003043666</v>
      </c>
      <c r="L90" s="197">
        <f t="shared" si="92"/>
        <v>0.10126347539960363</v>
      </c>
      <c r="M90" s="197">
        <f t="shared" si="92"/>
        <v>9.7443259615048336E-2</v>
      </c>
      <c r="N90" s="197">
        <f t="shared" si="92"/>
        <v>9.4092277641470989E-2</v>
      </c>
      <c r="O90" s="197">
        <f t="shared" si="92"/>
        <v>9.6616791785536185E-2</v>
      </c>
      <c r="P90" s="197">
        <f t="shared" si="92"/>
        <v>0.10400259193688874</v>
      </c>
      <c r="Q90" s="197">
        <f t="shared" si="92"/>
        <v>0.11542754845858891</v>
      </c>
      <c r="R90" s="197">
        <f t="shared" ref="R90:V90" si="93">IF(R82=0,0,R82/R$78)</f>
        <v>0.11592334639422253</v>
      </c>
      <c r="S90" s="197">
        <f t="shared" si="93"/>
        <v>0.11357662209230651</v>
      </c>
      <c r="T90" s="197">
        <f t="shared" si="93"/>
        <v>0.10996477183892969</v>
      </c>
      <c r="U90" s="197">
        <f t="shared" si="93"/>
        <v>0.10474073482575141</v>
      </c>
      <c r="V90" s="197">
        <f t="shared" si="93"/>
        <v>9.6533010174346331E-2</v>
      </c>
      <c r="W90" s="197">
        <f t="shared" ref="W90:Y90" si="94">IF(W82=0,0,W82/W$78)</f>
        <v>8.8394174344731943E-2</v>
      </c>
      <c r="X90" s="197">
        <f t="shared" si="94"/>
        <v>7.8964275974391318E-2</v>
      </c>
      <c r="Y90" s="197">
        <f t="shared" si="94"/>
        <v>6.7955960590929398E-2</v>
      </c>
      <c r="DA90" s="63"/>
    </row>
    <row r="91" spans="1:105" ht="12" customHeight="1" x14ac:dyDescent="0.25">
      <c r="A91" s="97" t="s">
        <v>54</v>
      </c>
      <c r="B91" s="198">
        <f t="shared" ref="B91:Q91" si="95">IF(B83=0,0,B83/B$78)</f>
        <v>1.2993783802459528E-2</v>
      </c>
      <c r="C91" s="198">
        <f t="shared" si="95"/>
        <v>1.3289583631517686E-2</v>
      </c>
      <c r="D91" s="198">
        <f t="shared" si="95"/>
        <v>1.3768778568197705E-2</v>
      </c>
      <c r="E91" s="198">
        <f t="shared" si="95"/>
        <v>1.3585386675192783E-2</v>
      </c>
      <c r="F91" s="198">
        <f t="shared" si="95"/>
        <v>1.4527899233797725E-2</v>
      </c>
      <c r="G91" s="198">
        <f t="shared" si="95"/>
        <v>1.5142500473664371E-2</v>
      </c>
      <c r="H91" s="198">
        <f t="shared" si="95"/>
        <v>1.672991405597624E-2</v>
      </c>
      <c r="I91" s="198">
        <f t="shared" si="95"/>
        <v>1.7044757722783736E-2</v>
      </c>
      <c r="J91" s="198">
        <f t="shared" si="95"/>
        <v>1.5916425023808248E-2</v>
      </c>
      <c r="K91" s="198">
        <f t="shared" si="95"/>
        <v>1.4647312276708825E-2</v>
      </c>
      <c r="L91" s="198">
        <f t="shared" si="95"/>
        <v>1.6397689526594442E-2</v>
      </c>
      <c r="M91" s="198">
        <f t="shared" si="95"/>
        <v>1.9901288839960844E-2</v>
      </c>
      <c r="N91" s="198">
        <f t="shared" si="95"/>
        <v>1.8333005738699608E-2</v>
      </c>
      <c r="O91" s="198">
        <f t="shared" si="95"/>
        <v>1.6999546755339514E-2</v>
      </c>
      <c r="P91" s="198">
        <f t="shared" si="95"/>
        <v>2.2305112065890371E-2</v>
      </c>
      <c r="Q91" s="198">
        <f t="shared" si="95"/>
        <v>2.0498218795917976E-2</v>
      </c>
      <c r="R91" s="198">
        <f t="shared" ref="R91:V91" si="96">IF(R83=0,0,R83/R$78)</f>
        <v>1.9366321523319265E-2</v>
      </c>
      <c r="S91" s="198">
        <f t="shared" si="96"/>
        <v>1.9636336593394942E-2</v>
      </c>
      <c r="T91" s="198">
        <f t="shared" si="96"/>
        <v>1.9442301816830918E-2</v>
      </c>
      <c r="U91" s="198">
        <f t="shared" si="96"/>
        <v>1.9790401707116278E-2</v>
      </c>
      <c r="V91" s="198">
        <f t="shared" si="96"/>
        <v>2.031638261955512E-2</v>
      </c>
      <c r="W91" s="198">
        <f t="shared" ref="W91:Y91" si="97">IF(W83=0,0,W83/W$78)</f>
        <v>1.7618970614282737E-2</v>
      </c>
      <c r="X91" s="198">
        <f t="shared" si="97"/>
        <v>2.1845121803486967E-2</v>
      </c>
      <c r="Y91" s="198">
        <f t="shared" si="97"/>
        <v>2.5266835609782354E-2</v>
      </c>
      <c r="DA91" s="60"/>
    </row>
    <row r="92" spans="1:105" ht="12" customHeight="1" x14ac:dyDescent="0.25">
      <c r="A92" s="194" t="s">
        <v>58</v>
      </c>
      <c r="B92" s="195">
        <f t="shared" ref="B92:Q92" si="98">IF(B84=0,0,B84/B$78)</f>
        <v>0</v>
      </c>
      <c r="C92" s="195">
        <f t="shared" si="98"/>
        <v>0</v>
      </c>
      <c r="D92" s="195">
        <f t="shared" si="98"/>
        <v>0</v>
      </c>
      <c r="E92" s="195">
        <f t="shared" si="98"/>
        <v>0</v>
      </c>
      <c r="F92" s="195">
        <f t="shared" si="98"/>
        <v>0</v>
      </c>
      <c r="G92" s="195">
        <f t="shared" si="98"/>
        <v>0</v>
      </c>
      <c r="H92" s="195">
        <f t="shared" si="98"/>
        <v>0</v>
      </c>
      <c r="I92" s="195">
        <f t="shared" si="98"/>
        <v>0</v>
      </c>
      <c r="J92" s="195">
        <f t="shared" si="98"/>
        <v>0</v>
      </c>
      <c r="K92" s="195">
        <f t="shared" si="98"/>
        <v>0</v>
      </c>
      <c r="L92" s="195">
        <f t="shared" si="98"/>
        <v>0</v>
      </c>
      <c r="M92" s="195">
        <f t="shared" si="98"/>
        <v>0</v>
      </c>
      <c r="N92" s="195">
        <f t="shared" si="98"/>
        <v>0</v>
      </c>
      <c r="O92" s="195">
        <f t="shared" si="98"/>
        <v>0</v>
      </c>
      <c r="P92" s="195">
        <f t="shared" si="98"/>
        <v>0</v>
      </c>
      <c r="Q92" s="195">
        <f t="shared" si="98"/>
        <v>0</v>
      </c>
      <c r="R92" s="195">
        <f t="shared" ref="R92:V92" si="99">IF(R84=0,0,R84/R$78)</f>
        <v>0</v>
      </c>
      <c r="S92" s="195">
        <f t="shared" si="99"/>
        <v>0</v>
      </c>
      <c r="T92" s="195">
        <f t="shared" si="99"/>
        <v>0</v>
      </c>
      <c r="U92" s="195">
        <f t="shared" si="99"/>
        <v>0</v>
      </c>
      <c r="V92" s="195">
        <f t="shared" si="99"/>
        <v>0</v>
      </c>
      <c r="W92" s="195">
        <f t="shared" ref="W92:Y92" si="100">IF(W84=0,0,W84/W$78)</f>
        <v>0</v>
      </c>
      <c r="X92" s="195">
        <f t="shared" si="100"/>
        <v>0</v>
      </c>
      <c r="Y92" s="195">
        <f t="shared" si="100"/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101">B44*11630*1000/B$6</f>
        <v>18326.905843179044</v>
      </c>
      <c r="C96" s="203">
        <f t="shared" si="101"/>
        <v>19105.308701323487</v>
      </c>
      <c r="D96" s="203">
        <f t="shared" si="101"/>
        <v>18466.631137061519</v>
      </c>
      <c r="E96" s="203">
        <f t="shared" si="101"/>
        <v>18753.137906046493</v>
      </c>
      <c r="F96" s="203">
        <f t="shared" si="101"/>
        <v>18028.571685541563</v>
      </c>
      <c r="G96" s="203">
        <f t="shared" si="101"/>
        <v>17453.354141887641</v>
      </c>
      <c r="H96" s="203">
        <f t="shared" si="101"/>
        <v>17501.011172817452</v>
      </c>
      <c r="I96" s="203">
        <f t="shared" si="101"/>
        <v>15966.333012599562</v>
      </c>
      <c r="J96" s="203">
        <f t="shared" si="101"/>
        <v>17533.314714937889</v>
      </c>
      <c r="K96" s="203">
        <f t="shared" si="101"/>
        <v>17383.698308364455</v>
      </c>
      <c r="L96" s="203">
        <f t="shared" si="101"/>
        <v>19441.894792857911</v>
      </c>
      <c r="M96" s="203">
        <f t="shared" si="101"/>
        <v>15860.963318539887</v>
      </c>
      <c r="N96" s="203">
        <f t="shared" si="101"/>
        <v>16663.843791879059</v>
      </c>
      <c r="O96" s="203">
        <f t="shared" si="101"/>
        <v>17281.387948854652</v>
      </c>
      <c r="P96" s="203">
        <f t="shared" si="101"/>
        <v>13698.848966851241</v>
      </c>
      <c r="Q96" s="203">
        <f t="shared" si="101"/>
        <v>14249.924057999955</v>
      </c>
      <c r="R96" s="203">
        <f t="shared" si="101"/>
        <v>14460.684688152036</v>
      </c>
      <c r="S96" s="203">
        <f t="shared" si="101"/>
        <v>13980.332312574115</v>
      </c>
      <c r="T96" s="203">
        <f t="shared" si="101"/>
        <v>13792.122636869899</v>
      </c>
      <c r="U96" s="203">
        <f t="shared" si="101"/>
        <v>13306.285395993671</v>
      </c>
      <c r="V96" s="203">
        <f t="shared" si="101"/>
        <v>12769.436866963239</v>
      </c>
      <c r="W96" s="203">
        <f t="shared" si="101"/>
        <v>14018.389019209273</v>
      </c>
      <c r="X96" s="203">
        <f t="shared" ref="X96:Y96" si="102">X44*11630*1000/X$6</f>
        <v>11661.132313479431</v>
      </c>
      <c r="Y96" s="203">
        <f t="shared" si="102"/>
        <v>10130.875858677702</v>
      </c>
      <c r="DA96" s="216" t="s">
        <v>271</v>
      </c>
    </row>
    <row r="97" spans="1:105" ht="12" customHeight="1" x14ac:dyDescent="0.25">
      <c r="A97" s="208" t="s">
        <v>39</v>
      </c>
      <c r="B97" s="192">
        <f t="shared" ref="B97:W97" si="103">B45*11630*1000/B$6</f>
        <v>15916.157035893602</v>
      </c>
      <c r="C97" s="192">
        <f t="shared" si="103"/>
        <v>16658.591754620786</v>
      </c>
      <c r="D97" s="192">
        <f t="shared" si="103"/>
        <v>15982.884577561548</v>
      </c>
      <c r="E97" s="192">
        <f t="shared" si="103"/>
        <v>16235.965177415963</v>
      </c>
      <c r="F97" s="192">
        <f t="shared" si="103"/>
        <v>15490.937389651501</v>
      </c>
      <c r="G97" s="192">
        <f t="shared" si="103"/>
        <v>14889.611708593508</v>
      </c>
      <c r="H97" s="192">
        <f t="shared" si="103"/>
        <v>14923.711754726623</v>
      </c>
      <c r="I97" s="192">
        <f t="shared" si="103"/>
        <v>13370.960550261723</v>
      </c>
      <c r="J97" s="192">
        <f t="shared" si="103"/>
        <v>14937.419367036477</v>
      </c>
      <c r="K97" s="192">
        <f t="shared" si="103"/>
        <v>14783.732806306527</v>
      </c>
      <c r="L97" s="192">
        <f t="shared" si="103"/>
        <v>16865.374545084171</v>
      </c>
      <c r="M97" s="192">
        <f t="shared" si="103"/>
        <v>13325.82366353101</v>
      </c>
      <c r="N97" s="192">
        <f t="shared" si="103"/>
        <v>14164.316380444568</v>
      </c>
      <c r="O97" s="192">
        <f t="shared" si="103"/>
        <v>14798.758851409471</v>
      </c>
      <c r="P97" s="192">
        <f t="shared" si="103"/>
        <v>11226.394829087922</v>
      </c>
      <c r="Q97" s="192">
        <f t="shared" si="103"/>
        <v>11767.944365467632</v>
      </c>
      <c r="R97" s="192">
        <f t="shared" si="103"/>
        <v>12046.108008595911</v>
      </c>
      <c r="S97" s="192">
        <f t="shared" si="103"/>
        <v>11623.708058460845</v>
      </c>
      <c r="T97" s="192">
        <f t="shared" si="103"/>
        <v>11504.303517515611</v>
      </c>
      <c r="U97" s="192">
        <f t="shared" si="103"/>
        <v>11067.910914275175</v>
      </c>
      <c r="V97" s="192">
        <f t="shared" si="103"/>
        <v>10553.60033882666</v>
      </c>
      <c r="W97" s="192">
        <f t="shared" si="103"/>
        <v>11795.882613561243</v>
      </c>
      <c r="X97" s="192">
        <f t="shared" ref="X97:Y97" si="104">X45*11630*1000/X$6</f>
        <v>9536.4722305832802</v>
      </c>
      <c r="Y97" s="192">
        <f t="shared" si="104"/>
        <v>8084.5446227277425</v>
      </c>
      <c r="DA97" s="213" t="s">
        <v>272</v>
      </c>
    </row>
    <row r="98" spans="1:105" ht="12" customHeight="1" x14ac:dyDescent="0.25">
      <c r="A98" s="97" t="s">
        <v>57</v>
      </c>
      <c r="B98" s="74">
        <f t="shared" ref="B98:W98" si="105">B46*11630*1000/B$6</f>
        <v>14081.242583226023</v>
      </c>
      <c r="C98" s="74">
        <f t="shared" si="105"/>
        <v>14803.773716281059</v>
      </c>
      <c r="D98" s="74">
        <f t="shared" si="105"/>
        <v>14017.281032498284</v>
      </c>
      <c r="E98" s="74">
        <f t="shared" si="105"/>
        <v>14254.506383667824</v>
      </c>
      <c r="F98" s="74">
        <f t="shared" si="105"/>
        <v>13588.532752775442</v>
      </c>
      <c r="G98" s="74">
        <f t="shared" si="105"/>
        <v>13029.828993165185</v>
      </c>
      <c r="H98" s="74">
        <f t="shared" si="105"/>
        <v>13050.078693838221</v>
      </c>
      <c r="I98" s="74">
        <f t="shared" si="105"/>
        <v>11606.361365908191</v>
      </c>
      <c r="J98" s="74">
        <f t="shared" si="105"/>
        <v>13137.095660780415</v>
      </c>
      <c r="K98" s="74">
        <f t="shared" si="105"/>
        <v>12998.697288358269</v>
      </c>
      <c r="L98" s="74">
        <f t="shared" si="105"/>
        <v>14795.897022233392</v>
      </c>
      <c r="M98" s="74">
        <f t="shared" si="105"/>
        <v>11676.247922604904</v>
      </c>
      <c r="N98" s="74">
        <f t="shared" si="105"/>
        <v>12478.348915592591</v>
      </c>
      <c r="O98" s="74">
        <f t="shared" si="105"/>
        <v>13019.266994609607</v>
      </c>
      <c r="P98" s="74">
        <f t="shared" si="105"/>
        <v>9712.2506440909037</v>
      </c>
      <c r="Q98" s="74">
        <f t="shared" si="105"/>
        <v>10062.171653558733</v>
      </c>
      <c r="R98" s="74">
        <f t="shared" si="105"/>
        <v>10306.149114059961</v>
      </c>
      <c r="S98" s="74">
        <f t="shared" si="105"/>
        <v>9962.873874969684</v>
      </c>
      <c r="T98" s="74">
        <f t="shared" si="105"/>
        <v>9894.1165231269988</v>
      </c>
      <c r="U98" s="74">
        <f t="shared" si="105"/>
        <v>9564.2847909325919</v>
      </c>
      <c r="V98" s="74">
        <f t="shared" si="105"/>
        <v>9187.3559819565453</v>
      </c>
      <c r="W98" s="74">
        <f t="shared" si="105"/>
        <v>10411.546199974397</v>
      </c>
      <c r="X98" s="74">
        <f t="shared" ref="X98:Y98" si="106">X46*11630*1000/X$6</f>
        <v>8424.2648497470491</v>
      </c>
      <c r="Y98" s="74">
        <f t="shared" si="106"/>
        <v>7192.3502488792137</v>
      </c>
      <c r="DA98" s="90" t="s">
        <v>273</v>
      </c>
    </row>
    <row r="99" spans="1:105" ht="12" customHeight="1" x14ac:dyDescent="0.25">
      <c r="A99" s="97" t="s">
        <v>56</v>
      </c>
      <c r="B99" s="74">
        <f t="shared" ref="B99:W99" si="107">B47*11630*1000/B$6</f>
        <v>5.6017864782944651</v>
      </c>
      <c r="C99" s="74">
        <f t="shared" si="107"/>
        <v>5.6341070317718982</v>
      </c>
      <c r="D99" s="74">
        <f t="shared" si="107"/>
        <v>5.8640807017968868</v>
      </c>
      <c r="E99" s="74">
        <f t="shared" si="107"/>
        <v>8.3623386018847352</v>
      </c>
      <c r="F99" s="74">
        <f t="shared" si="107"/>
        <v>6.239497017545224</v>
      </c>
      <c r="G99" s="74">
        <f t="shared" si="107"/>
        <v>6.5316232353841217</v>
      </c>
      <c r="H99" s="74">
        <f t="shared" si="107"/>
        <v>10.328991652452881</v>
      </c>
      <c r="I99" s="74">
        <f t="shared" si="107"/>
        <v>7.4262331624329416</v>
      </c>
      <c r="J99" s="74">
        <f t="shared" si="107"/>
        <v>8.0059784365858562</v>
      </c>
      <c r="K99" s="74">
        <f t="shared" si="107"/>
        <v>9.0509591809837353</v>
      </c>
      <c r="L99" s="74">
        <f t="shared" si="107"/>
        <v>10.221424071458348</v>
      </c>
      <c r="M99" s="74">
        <f t="shared" si="107"/>
        <v>11.038710187249439</v>
      </c>
      <c r="N99" s="74">
        <f t="shared" si="107"/>
        <v>13.932541818963461</v>
      </c>
      <c r="O99" s="74">
        <f t="shared" si="107"/>
        <v>16.033755255896558</v>
      </c>
      <c r="P99" s="74">
        <f t="shared" si="107"/>
        <v>17.914054508155505</v>
      </c>
      <c r="Q99" s="74">
        <f t="shared" si="107"/>
        <v>19.54677929028302</v>
      </c>
      <c r="R99" s="74">
        <f t="shared" si="107"/>
        <v>22.035331707224472</v>
      </c>
      <c r="S99" s="74">
        <f t="shared" si="107"/>
        <v>22.405110527439636</v>
      </c>
      <c r="T99" s="74">
        <f t="shared" si="107"/>
        <v>29.32023103519208</v>
      </c>
      <c r="U99" s="74">
        <f t="shared" si="107"/>
        <v>29.556939513350802</v>
      </c>
      <c r="V99" s="74">
        <f t="shared" si="107"/>
        <v>33.553718180515624</v>
      </c>
      <c r="W99" s="74">
        <f t="shared" si="107"/>
        <v>30.155011552890308</v>
      </c>
      <c r="X99" s="74">
        <f t="shared" ref="X99:Y99" si="108">X47*11630*1000/X$6</f>
        <v>42.433869624114728</v>
      </c>
      <c r="Y99" s="74">
        <f t="shared" si="108"/>
        <v>45.178628755900426</v>
      </c>
      <c r="DA99" s="90" t="s">
        <v>274</v>
      </c>
    </row>
    <row r="100" spans="1:105" ht="12" customHeight="1" x14ac:dyDescent="0.25">
      <c r="A100" s="97" t="s">
        <v>55</v>
      </c>
      <c r="B100" s="74">
        <f t="shared" ref="B100:W100" si="109">B48*11630*1000/B$6</f>
        <v>1562.764683622205</v>
      </c>
      <c r="C100" s="74">
        <f t="shared" si="109"/>
        <v>1564.2317789552048</v>
      </c>
      <c r="D100" s="74">
        <f t="shared" si="109"/>
        <v>1676.717440882152</v>
      </c>
      <c r="E100" s="74">
        <f t="shared" si="109"/>
        <v>1689.9941593567885</v>
      </c>
      <c r="F100" s="74">
        <f t="shared" si="109"/>
        <v>1607.1521450830992</v>
      </c>
      <c r="G100" s="74">
        <f t="shared" si="109"/>
        <v>1564.087494278526</v>
      </c>
      <c r="H100" s="74">
        <f t="shared" si="109"/>
        <v>1544.4627717327328</v>
      </c>
      <c r="I100" s="74">
        <f t="shared" si="109"/>
        <v>1465.5440159312952</v>
      </c>
      <c r="J100" s="74">
        <f t="shared" si="109"/>
        <v>1487.8193528170668</v>
      </c>
      <c r="K100" s="74">
        <f t="shared" si="109"/>
        <v>1498.9882071488128</v>
      </c>
      <c r="L100" s="74">
        <f t="shared" si="109"/>
        <v>1705.9876172827644</v>
      </c>
      <c r="M100" s="74">
        <f t="shared" si="109"/>
        <v>1300.4404678426131</v>
      </c>
      <c r="N100" s="74">
        <f t="shared" si="109"/>
        <v>1337.801338914589</v>
      </c>
      <c r="O100" s="74">
        <f t="shared" si="109"/>
        <v>1436.2904961923427</v>
      </c>
      <c r="P100" s="74">
        <f t="shared" si="109"/>
        <v>1175.7816682436896</v>
      </c>
      <c r="Q100" s="74">
        <f t="shared" si="109"/>
        <v>1370.9725782825083</v>
      </c>
      <c r="R100" s="74">
        <f t="shared" si="109"/>
        <v>1410.2175226011557</v>
      </c>
      <c r="S100" s="74">
        <f t="shared" si="109"/>
        <v>1336.7441116491646</v>
      </c>
      <c r="T100" s="74">
        <f t="shared" si="109"/>
        <v>1284.9267199573621</v>
      </c>
      <c r="U100" s="74">
        <f t="shared" si="109"/>
        <v>1184.0884303878825</v>
      </c>
      <c r="V100" s="74">
        <f t="shared" si="109"/>
        <v>1049.5072417078713</v>
      </c>
      <c r="W100" s="74">
        <f t="shared" si="109"/>
        <v>1075.7550675344385</v>
      </c>
      <c r="X100" s="74">
        <f t="shared" ref="X100:Y100" si="110">X48*11630*1000/X$6</f>
        <v>797.08686312028829</v>
      </c>
      <c r="Y100" s="74">
        <f t="shared" si="110"/>
        <v>596.34008291007683</v>
      </c>
      <c r="DA100" s="90" t="s">
        <v>275</v>
      </c>
    </row>
    <row r="101" spans="1:105" ht="12" customHeight="1" x14ac:dyDescent="0.25">
      <c r="A101" s="107" t="s">
        <v>54</v>
      </c>
      <c r="B101" s="193">
        <f t="shared" ref="B101:W101" si="111">B49*11630*1000/B$6</f>
        <v>266.54798256707954</v>
      </c>
      <c r="C101" s="193">
        <f t="shared" si="111"/>
        <v>284.95215235274748</v>
      </c>
      <c r="D101" s="193">
        <f t="shared" si="111"/>
        <v>283.02202347931723</v>
      </c>
      <c r="E101" s="193">
        <f t="shared" si="111"/>
        <v>283.10229578946775</v>
      </c>
      <c r="F101" s="193">
        <f t="shared" si="111"/>
        <v>289.01299477541272</v>
      </c>
      <c r="G101" s="193">
        <f t="shared" si="111"/>
        <v>289.16359791441607</v>
      </c>
      <c r="H101" s="193">
        <f t="shared" si="111"/>
        <v>318.84129750321546</v>
      </c>
      <c r="I101" s="193">
        <f t="shared" si="111"/>
        <v>291.62893525980468</v>
      </c>
      <c r="J101" s="193">
        <f t="shared" si="111"/>
        <v>304.49837500240886</v>
      </c>
      <c r="K101" s="193">
        <f t="shared" si="111"/>
        <v>276.9963516184593</v>
      </c>
      <c r="L101" s="193">
        <f t="shared" si="111"/>
        <v>353.26848149655439</v>
      </c>
      <c r="M101" s="193">
        <f t="shared" si="111"/>
        <v>338.09656289624519</v>
      </c>
      <c r="N101" s="193">
        <f t="shared" si="111"/>
        <v>334.23358411842514</v>
      </c>
      <c r="O101" s="193">
        <f t="shared" si="111"/>
        <v>327.1676053516253</v>
      </c>
      <c r="P101" s="193">
        <f t="shared" si="111"/>
        <v>320.44846224517204</v>
      </c>
      <c r="Q101" s="193">
        <f t="shared" si="111"/>
        <v>315.25335433610667</v>
      </c>
      <c r="R101" s="193">
        <f t="shared" si="111"/>
        <v>307.70604022756947</v>
      </c>
      <c r="S101" s="193">
        <f t="shared" si="111"/>
        <v>301.68496131455873</v>
      </c>
      <c r="T101" s="193">
        <f t="shared" si="111"/>
        <v>295.94004339605789</v>
      </c>
      <c r="U101" s="193">
        <f t="shared" si="111"/>
        <v>289.98075344134946</v>
      </c>
      <c r="V101" s="193">
        <f t="shared" si="111"/>
        <v>283.18339698172605</v>
      </c>
      <c r="W101" s="193">
        <f t="shared" si="111"/>
        <v>278.42633449951722</v>
      </c>
      <c r="X101" s="193">
        <f t="shared" ref="X101:Y101" si="112">X49*11630*1000/X$6</f>
        <v>272.68664809183105</v>
      </c>
      <c r="Y101" s="193">
        <f t="shared" si="112"/>
        <v>250.67566218255141</v>
      </c>
      <c r="DA101" s="214" t="s">
        <v>276</v>
      </c>
    </row>
    <row r="102" spans="1:105" ht="12" customHeight="1" x14ac:dyDescent="0.25">
      <c r="A102" s="209" t="s">
        <v>58</v>
      </c>
      <c r="B102" s="77">
        <f t="shared" ref="B102:W102" si="113">B50*11630*1000/B$6</f>
        <v>2410.7488072854408</v>
      </c>
      <c r="C102" s="77">
        <f t="shared" si="113"/>
        <v>2446.7169467026988</v>
      </c>
      <c r="D102" s="77">
        <f t="shared" si="113"/>
        <v>2483.7465594999671</v>
      </c>
      <c r="E102" s="77">
        <f t="shared" si="113"/>
        <v>2517.172728630529</v>
      </c>
      <c r="F102" s="77">
        <f t="shared" si="113"/>
        <v>2537.6342958900614</v>
      </c>
      <c r="G102" s="77">
        <f t="shared" si="113"/>
        <v>2563.7424332941305</v>
      </c>
      <c r="H102" s="77">
        <f t="shared" si="113"/>
        <v>2577.2994180908322</v>
      </c>
      <c r="I102" s="77">
        <f t="shared" si="113"/>
        <v>2595.372462337838</v>
      </c>
      <c r="J102" s="77">
        <f t="shared" si="113"/>
        <v>2595.8953479014167</v>
      </c>
      <c r="K102" s="77">
        <f t="shared" si="113"/>
        <v>2599.9655020579289</v>
      </c>
      <c r="L102" s="77">
        <f t="shared" si="113"/>
        <v>2576.5202477737403</v>
      </c>
      <c r="M102" s="77">
        <f t="shared" si="113"/>
        <v>2535.1396550088784</v>
      </c>
      <c r="N102" s="77">
        <f t="shared" si="113"/>
        <v>2499.5274114344888</v>
      </c>
      <c r="O102" s="77">
        <f t="shared" si="113"/>
        <v>2482.6290974451817</v>
      </c>
      <c r="P102" s="77">
        <f t="shared" si="113"/>
        <v>2472.4541377633209</v>
      </c>
      <c r="Q102" s="77">
        <f t="shared" si="113"/>
        <v>2481.9796925323221</v>
      </c>
      <c r="R102" s="77">
        <f t="shared" si="113"/>
        <v>2414.5766795561262</v>
      </c>
      <c r="S102" s="77">
        <f t="shared" si="113"/>
        <v>2356.6242541132688</v>
      </c>
      <c r="T102" s="77">
        <f t="shared" si="113"/>
        <v>2287.8191193542871</v>
      </c>
      <c r="U102" s="77">
        <f t="shared" si="113"/>
        <v>2238.374481718497</v>
      </c>
      <c r="V102" s="77">
        <f t="shared" si="113"/>
        <v>2215.8365281365791</v>
      </c>
      <c r="W102" s="77">
        <f t="shared" si="113"/>
        <v>2222.5064056480301</v>
      </c>
      <c r="X102" s="77">
        <f t="shared" ref="X102:Y102" si="114">X50*11630*1000/X$6</f>
        <v>2124.6600828961505</v>
      </c>
      <c r="Y102" s="77">
        <f t="shared" si="114"/>
        <v>2046.3312359499603</v>
      </c>
      <c r="DA102" s="92" t="s">
        <v>277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115">SUM(B105:B108)</f>
        <v>8831.1608108630753</v>
      </c>
      <c r="C104" s="153">
        <f t="shared" si="115"/>
        <v>9315.3145593356603</v>
      </c>
      <c r="D104" s="153">
        <f t="shared" si="115"/>
        <v>9034.2694659751596</v>
      </c>
      <c r="E104" s="153">
        <f t="shared" si="115"/>
        <v>9271.6806124459363</v>
      </c>
      <c r="F104" s="153">
        <f t="shared" si="115"/>
        <v>8935.7978630407597</v>
      </c>
      <c r="G104" s="153">
        <f t="shared" si="115"/>
        <v>8683.4473935268343</v>
      </c>
      <c r="H104" s="153">
        <f t="shared" si="115"/>
        <v>8809.6022387800022</v>
      </c>
      <c r="I104" s="153">
        <f t="shared" si="115"/>
        <v>8000.9246892075453</v>
      </c>
      <c r="J104" s="153">
        <f t="shared" si="115"/>
        <v>9035.3470526833953</v>
      </c>
      <c r="K104" s="153">
        <f t="shared" si="115"/>
        <v>9078.4469618848525</v>
      </c>
      <c r="L104" s="153">
        <f t="shared" si="115"/>
        <v>10502.272427143387</v>
      </c>
      <c r="M104" s="153">
        <f t="shared" si="115"/>
        <v>8492.128618103141</v>
      </c>
      <c r="N104" s="153">
        <f t="shared" si="115"/>
        <v>9220.5358334891062</v>
      </c>
      <c r="O104" s="153">
        <f t="shared" si="115"/>
        <v>9844.0817571822554</v>
      </c>
      <c r="P104" s="153">
        <f t="shared" si="115"/>
        <v>7589.573006540897</v>
      </c>
      <c r="Q104" s="153">
        <f t="shared" si="115"/>
        <v>8047.822396011562</v>
      </c>
      <c r="R104" s="153">
        <f t="shared" ref="R104:V104" si="116">SUM(R105:R108)</f>
        <v>8386.9154531699041</v>
      </c>
      <c r="S104" s="153">
        <f t="shared" si="116"/>
        <v>8279.6615653544613</v>
      </c>
      <c r="T104" s="153">
        <f t="shared" si="116"/>
        <v>8410.6953646038983</v>
      </c>
      <c r="U104" s="153">
        <f t="shared" si="116"/>
        <v>8299.6980248506297</v>
      </c>
      <c r="V104" s="153">
        <f t="shared" si="116"/>
        <v>8155.0957034023677</v>
      </c>
      <c r="W104" s="153">
        <f t="shared" ref="W104:Y104" si="117">SUM(W105:W108)</f>
        <v>9282.0501358693946</v>
      </c>
      <c r="X104" s="153">
        <f t="shared" si="117"/>
        <v>7872.5089247214792</v>
      </c>
      <c r="Y104" s="153">
        <f t="shared" si="117"/>
        <v>7013.900608244322</v>
      </c>
      <c r="DA104" s="217" t="s">
        <v>278</v>
      </c>
    </row>
    <row r="105" spans="1:105" ht="12" customHeight="1" x14ac:dyDescent="0.25">
      <c r="A105" s="97" t="s">
        <v>57</v>
      </c>
      <c r="B105" s="74">
        <v>7710.3340764153127</v>
      </c>
      <c r="C105" s="74">
        <v>8173.7067046320872</v>
      </c>
      <c r="D105" s="74">
        <v>7815.0392428904661</v>
      </c>
      <c r="E105" s="74">
        <v>8027.5860346076524</v>
      </c>
      <c r="F105" s="74">
        <v>7731.4696163460731</v>
      </c>
      <c r="G105" s="74">
        <v>7492.5826435992722</v>
      </c>
      <c r="H105" s="74">
        <v>7587.8481961149782</v>
      </c>
      <c r="I105" s="74">
        <v>6841.3349417945028</v>
      </c>
      <c r="J105" s="74">
        <v>7839.8924698290375</v>
      </c>
      <c r="K105" s="74">
        <v>7875.026302527297</v>
      </c>
      <c r="L105" s="74">
        <v>9091.3750444264588</v>
      </c>
      <c r="M105" s="74">
        <v>7337.857875656643</v>
      </c>
      <c r="N105" s="74">
        <v>8012.3553296072205</v>
      </c>
      <c r="O105" s="74">
        <v>8541.3915955945195</v>
      </c>
      <c r="P105" s="74">
        <v>6456.5072672054657</v>
      </c>
      <c r="Q105" s="74">
        <v>6759.2039879009671</v>
      </c>
      <c r="R105" s="74">
        <v>7045.7677919577045</v>
      </c>
      <c r="S105" s="74">
        <v>6973.3780874716895</v>
      </c>
      <c r="T105" s="74">
        <v>7094.5260919986458</v>
      </c>
      <c r="U105" s="74">
        <v>7042.8586176528015</v>
      </c>
      <c r="V105" s="74">
        <v>6970.4463471880317</v>
      </c>
      <c r="W105" s="74">
        <v>8079.6719169516837</v>
      </c>
      <c r="X105" s="74">
        <v>6825.769140054319</v>
      </c>
      <c r="Y105" s="74">
        <v>6124.0618203280592</v>
      </c>
      <c r="DA105" s="90" t="s">
        <v>279</v>
      </c>
    </row>
    <row r="106" spans="1:105" ht="12" customHeight="1" x14ac:dyDescent="0.25">
      <c r="A106" s="97" t="s">
        <v>56</v>
      </c>
      <c r="B106" s="74">
        <v>11.174791788391255</v>
      </c>
      <c r="C106" s="74">
        <v>11.749432946723717</v>
      </c>
      <c r="D106" s="74">
        <v>12.792376312351411</v>
      </c>
      <c r="E106" s="74">
        <v>19.394077888072651</v>
      </c>
      <c r="F106" s="74">
        <v>15.530744264388114</v>
      </c>
      <c r="G106" s="74">
        <v>17.692475827072226</v>
      </c>
      <c r="H106" s="74">
        <v>30.336134636848698</v>
      </c>
      <c r="I106" s="74">
        <v>22.624824874864924</v>
      </c>
      <c r="J106" s="74">
        <v>25.01122781525147</v>
      </c>
      <c r="K106" s="74">
        <v>29.496411573081218</v>
      </c>
      <c r="L106" s="74">
        <v>34.748951998731052</v>
      </c>
      <c r="M106" s="74">
        <v>39.585890584221545</v>
      </c>
      <c r="N106" s="74">
        <v>52.222731881715085</v>
      </c>
      <c r="O106" s="74">
        <v>62.682058976023704</v>
      </c>
      <c r="P106" s="74">
        <v>72.905392348006657</v>
      </c>
      <c r="Q106" s="74">
        <v>82.125890393776501</v>
      </c>
      <c r="R106" s="74">
        <v>95.565685114328204</v>
      </c>
      <c r="S106" s="74">
        <v>99.525111193440623</v>
      </c>
      <c r="T106" s="74">
        <v>132.9085434104563</v>
      </c>
      <c r="U106" s="74">
        <v>136.36734222283789</v>
      </c>
      <c r="V106" s="74">
        <v>156.64372399047039</v>
      </c>
      <c r="W106" s="74">
        <v>141.99684124892642</v>
      </c>
      <c r="X106" s="74">
        <v>201.42334286320479</v>
      </c>
      <c r="Y106" s="74">
        <v>216.41989861012894</v>
      </c>
      <c r="DA106" s="90" t="s">
        <v>280</v>
      </c>
    </row>
    <row r="107" spans="1:105" ht="12" customHeight="1" x14ac:dyDescent="0.25">
      <c r="A107" s="97" t="s">
        <v>55</v>
      </c>
      <c r="B107" s="74">
        <v>936.82312502796981</v>
      </c>
      <c r="C107" s="74">
        <v>944.85987996847712</v>
      </c>
      <c r="D107" s="74">
        <v>1022.1745744992118</v>
      </c>
      <c r="E107" s="74">
        <v>1039.9817658836412</v>
      </c>
      <c r="F107" s="74">
        <v>999.59332754110233</v>
      </c>
      <c r="G107" s="74">
        <v>983.27426088442542</v>
      </c>
      <c r="H107" s="74">
        <v>981.555276782276</v>
      </c>
      <c r="I107" s="74">
        <v>944.35382087682115</v>
      </c>
      <c r="J107" s="74">
        <v>969.48096682090431</v>
      </c>
      <c r="K107" s="74">
        <v>990.874651354805</v>
      </c>
      <c r="L107" s="74">
        <v>1142.8653594520167</v>
      </c>
      <c r="M107" s="74">
        <v>890.28098099387159</v>
      </c>
      <c r="N107" s="74">
        <v>933.48196337858406</v>
      </c>
      <c r="O107" s="74">
        <v>1021.6669424151452</v>
      </c>
      <c r="P107" s="74">
        <v>845.72932485870365</v>
      </c>
      <c r="Q107" s="74">
        <v>994.88813120436987</v>
      </c>
      <c r="R107" s="74">
        <v>1038.2039657007992</v>
      </c>
      <c r="S107" s="74">
        <v>1002.2754129115856</v>
      </c>
      <c r="T107" s="74">
        <v>981.23292352310136</v>
      </c>
      <c r="U107" s="74">
        <v>920.8827769837452</v>
      </c>
      <c r="V107" s="74">
        <v>831.36932723047767</v>
      </c>
      <c r="W107" s="74">
        <v>865.38427041892032</v>
      </c>
      <c r="X107" s="74">
        <v>652.79769932844738</v>
      </c>
      <c r="Y107" s="74">
        <v>497.30947301527021</v>
      </c>
      <c r="DA107" s="90" t="s">
        <v>281</v>
      </c>
    </row>
    <row r="108" spans="1:105" ht="12" customHeight="1" x14ac:dyDescent="0.25">
      <c r="A108" s="109" t="s">
        <v>54</v>
      </c>
      <c r="B108" s="77">
        <v>172.82881763140219</v>
      </c>
      <c r="C108" s="77">
        <v>184.9985417883718</v>
      </c>
      <c r="D108" s="77">
        <v>184.26327227313024</v>
      </c>
      <c r="E108" s="77">
        <v>184.71873406656965</v>
      </c>
      <c r="F108" s="77">
        <v>189.20417488919625</v>
      </c>
      <c r="G108" s="77">
        <v>189.89801321606549</v>
      </c>
      <c r="H108" s="77">
        <v>209.86263124590016</v>
      </c>
      <c r="I108" s="77">
        <v>192.61110166135612</v>
      </c>
      <c r="J108" s="77">
        <v>200.96238821820185</v>
      </c>
      <c r="K108" s="77">
        <v>183.04959642967029</v>
      </c>
      <c r="L108" s="77">
        <v>233.28307126618171</v>
      </c>
      <c r="M108" s="77">
        <v>224.40387086840505</v>
      </c>
      <c r="N108" s="77">
        <v>222.4758086215864</v>
      </c>
      <c r="O108" s="77">
        <v>218.34116019656466</v>
      </c>
      <c r="P108" s="77">
        <v>214.43102212872097</v>
      </c>
      <c r="Q108" s="77">
        <v>211.6043865124488</v>
      </c>
      <c r="R108" s="77">
        <v>207.37801039707176</v>
      </c>
      <c r="S108" s="77">
        <v>204.48295377774645</v>
      </c>
      <c r="T108" s="77">
        <v>202.02780567169373</v>
      </c>
      <c r="U108" s="77">
        <v>199.58928799124484</v>
      </c>
      <c r="V108" s="77">
        <v>196.63630499338748</v>
      </c>
      <c r="W108" s="77">
        <v>194.99710724986235</v>
      </c>
      <c r="X108" s="77">
        <v>192.51874247550754</v>
      </c>
      <c r="Y108" s="77">
        <v>176.10941629086366</v>
      </c>
      <c r="DA108" s="92" t="s">
        <v>282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118">B78*1000000/B$6</f>
        <v>2942.529298266666</v>
      </c>
      <c r="C110" s="203">
        <f t="shared" si="118"/>
        <v>3090.4006769106209</v>
      </c>
      <c r="D110" s="203">
        <f t="shared" si="118"/>
        <v>2951.0074792550768</v>
      </c>
      <c r="E110" s="203">
        <f t="shared" si="118"/>
        <v>2992.8949830051124</v>
      </c>
      <c r="F110" s="203">
        <f t="shared" si="118"/>
        <v>2840.066178987654</v>
      </c>
      <c r="G110" s="203">
        <f t="shared" si="118"/>
        <v>2715.3409193038665</v>
      </c>
      <c r="H110" s="203">
        <f t="shared" si="118"/>
        <v>2716.1224272379677</v>
      </c>
      <c r="I110" s="203">
        <f t="shared" si="118"/>
        <v>2408.5253034387229</v>
      </c>
      <c r="J110" s="203">
        <f t="shared" si="118"/>
        <v>2713.9774352662798</v>
      </c>
      <c r="K110" s="203">
        <f t="shared" si="118"/>
        <v>2676.3453625065199</v>
      </c>
      <c r="L110" s="203">
        <f t="shared" si="118"/>
        <v>3079.4492360028767</v>
      </c>
      <c r="M110" s="203">
        <f t="shared" si="118"/>
        <v>2371.9992140482882</v>
      </c>
      <c r="N110" s="203">
        <f t="shared" si="118"/>
        <v>2520.8523006061287</v>
      </c>
      <c r="O110" s="203">
        <f t="shared" si="118"/>
        <v>2642.7281564408827</v>
      </c>
      <c r="P110" s="203">
        <f t="shared" si="118"/>
        <v>1958.4049621847755</v>
      </c>
      <c r="Q110" s="203">
        <f t="shared" si="118"/>
        <v>2084.5361389508907</v>
      </c>
      <c r="R110" s="203">
        <f t="shared" ref="R110:V110" si="119">R78*1000000/R$6</f>
        <v>2142.1714938622849</v>
      </c>
      <c r="S110" s="203">
        <f t="shared" si="119"/>
        <v>2059.3237937647423</v>
      </c>
      <c r="T110" s="203">
        <f t="shared" si="119"/>
        <v>2028.2959502096433</v>
      </c>
      <c r="U110" s="203">
        <f t="shared" si="119"/>
        <v>1939.6758127852052</v>
      </c>
      <c r="V110" s="203">
        <f t="shared" si="119"/>
        <v>1831.1763503085476</v>
      </c>
      <c r="W110" s="203">
        <f t="shared" ref="W110:Y110" si="120">W78*1000000/W$6</f>
        <v>2061.4109979661903</v>
      </c>
      <c r="X110" s="203">
        <f t="shared" si="120"/>
        <v>1614.1324353615746</v>
      </c>
      <c r="Y110" s="203">
        <f t="shared" si="120"/>
        <v>1343.7052594656641</v>
      </c>
      <c r="DA110" s="216" t="s">
        <v>283</v>
      </c>
    </row>
    <row r="111" spans="1:105" ht="12" customHeight="1" x14ac:dyDescent="0.25">
      <c r="A111" s="208" t="s">
        <v>39</v>
      </c>
      <c r="B111" s="192">
        <f t="shared" ref="B111:Q111" si="121">B79*1000000/B$6</f>
        <v>2942.529298266666</v>
      </c>
      <c r="C111" s="192">
        <f t="shared" si="121"/>
        <v>3090.4006769106209</v>
      </c>
      <c r="D111" s="192">
        <f t="shared" si="121"/>
        <v>2951.0074792550768</v>
      </c>
      <c r="E111" s="192">
        <f t="shared" si="121"/>
        <v>2992.8949830051124</v>
      </c>
      <c r="F111" s="192">
        <f t="shared" si="121"/>
        <v>2840.066178987654</v>
      </c>
      <c r="G111" s="192">
        <f t="shared" si="121"/>
        <v>2715.3409193038665</v>
      </c>
      <c r="H111" s="192">
        <f t="shared" si="121"/>
        <v>2716.1224272379677</v>
      </c>
      <c r="I111" s="192">
        <f t="shared" si="121"/>
        <v>2408.5253034387229</v>
      </c>
      <c r="J111" s="192">
        <f t="shared" si="121"/>
        <v>2713.9774352662798</v>
      </c>
      <c r="K111" s="192">
        <f t="shared" si="121"/>
        <v>2676.3453625065199</v>
      </c>
      <c r="L111" s="192">
        <f t="shared" si="121"/>
        <v>3079.4492360028767</v>
      </c>
      <c r="M111" s="192">
        <f t="shared" si="121"/>
        <v>2371.9992140482882</v>
      </c>
      <c r="N111" s="192">
        <f t="shared" si="121"/>
        <v>2520.8523006061287</v>
      </c>
      <c r="O111" s="192">
        <f t="shared" si="121"/>
        <v>2642.7281564408827</v>
      </c>
      <c r="P111" s="192">
        <f t="shared" si="121"/>
        <v>1958.4049621847755</v>
      </c>
      <c r="Q111" s="192">
        <f t="shared" si="121"/>
        <v>2084.5361389508907</v>
      </c>
      <c r="R111" s="192">
        <f t="shared" ref="R111:V111" si="122">R79*1000000/R$6</f>
        <v>2142.1714938622849</v>
      </c>
      <c r="S111" s="192">
        <f t="shared" si="122"/>
        <v>2059.3237937647423</v>
      </c>
      <c r="T111" s="192">
        <f t="shared" si="122"/>
        <v>2028.2959502096433</v>
      </c>
      <c r="U111" s="192">
        <f t="shared" si="122"/>
        <v>1939.6758127852052</v>
      </c>
      <c r="V111" s="192">
        <f t="shared" si="122"/>
        <v>1831.1763503085476</v>
      </c>
      <c r="W111" s="192">
        <f t="shared" ref="W111:Y111" si="123">W79*1000000/W$6</f>
        <v>2061.4109979661903</v>
      </c>
      <c r="X111" s="192">
        <f t="shared" si="123"/>
        <v>1614.1324353615746</v>
      </c>
      <c r="Y111" s="192">
        <f t="shared" si="123"/>
        <v>1343.7052594656641</v>
      </c>
      <c r="DA111" s="213" t="s">
        <v>284</v>
      </c>
    </row>
    <row r="112" spans="1:105" ht="12" customHeight="1" x14ac:dyDescent="0.25">
      <c r="A112" s="97" t="s">
        <v>57</v>
      </c>
      <c r="B112" s="74">
        <f t="shared" ref="B112:Q112" si="124">B80*1000000/B$6</f>
        <v>2613.6378062179037</v>
      </c>
      <c r="C112" s="74">
        <f t="shared" si="124"/>
        <v>2757.1940866059881</v>
      </c>
      <c r="D112" s="74">
        <f t="shared" si="124"/>
        <v>2598.7853163875793</v>
      </c>
      <c r="E112" s="74">
        <f t="shared" si="124"/>
        <v>2638.6219942849107</v>
      </c>
      <c r="F112" s="74">
        <f t="shared" si="124"/>
        <v>2502.0313697558031</v>
      </c>
      <c r="G112" s="74">
        <f t="shared" si="124"/>
        <v>2386.8967679704342</v>
      </c>
      <c r="H112" s="74">
        <f t="shared" si="124"/>
        <v>2387.4865479328328</v>
      </c>
      <c r="I112" s="74">
        <f t="shared" si="124"/>
        <v>2102.0315579651606</v>
      </c>
      <c r="J112" s="74">
        <f t="shared" si="124"/>
        <v>2399.6661330262818</v>
      </c>
      <c r="K112" s="74">
        <f t="shared" si="124"/>
        <v>2365.3815915657783</v>
      </c>
      <c r="L112" s="74">
        <f t="shared" si="124"/>
        <v>2717.1176515636876</v>
      </c>
      <c r="M112" s="74">
        <f t="shared" si="124"/>
        <v>2093.6580373401548</v>
      </c>
      <c r="N112" s="74">
        <f t="shared" si="124"/>
        <v>2237.44476635093</v>
      </c>
      <c r="O112" s="74">
        <f t="shared" si="124"/>
        <v>2342.4710595471911</v>
      </c>
      <c r="P112" s="74">
        <f t="shared" si="124"/>
        <v>1711.0433279035672</v>
      </c>
      <c r="Q112" s="74">
        <f t="shared" si="124"/>
        <v>1801.1939648942439</v>
      </c>
      <c r="R112" s="74">
        <f t="shared" ref="R112:V112" si="125">R80*1000000/R$6</f>
        <v>1852.357823835232</v>
      </c>
      <c r="S112" s="74">
        <f t="shared" si="125"/>
        <v>1784.9951783054778</v>
      </c>
      <c r="T112" s="74">
        <f t="shared" si="125"/>
        <v>1765.820106785183</v>
      </c>
      <c r="U112" s="74">
        <f t="shared" si="125"/>
        <v>1698.1257793137497</v>
      </c>
      <c r="V112" s="74">
        <f t="shared" si="125"/>
        <v>1617.2045056764412</v>
      </c>
      <c r="W112" s="74">
        <f t="shared" ref="W112:Y112" si="126">W80*1000000/W$6</f>
        <v>1842.874335018694</v>
      </c>
      <c r="X112" s="74">
        <f t="shared" si="126"/>
        <v>1451.4127166190342</v>
      </c>
      <c r="Y112" s="74">
        <f t="shared" si="126"/>
        <v>1218.4412979086717</v>
      </c>
      <c r="DA112" s="90" t="s">
        <v>285</v>
      </c>
    </row>
    <row r="113" spans="1:105" ht="12" customHeight="1" x14ac:dyDescent="0.25">
      <c r="A113" s="97" t="s">
        <v>56</v>
      </c>
      <c r="B113" s="74">
        <f t="shared" ref="B113:Q113" si="127">B81*1000000/B$6</f>
        <v>0</v>
      </c>
      <c r="C113" s="74">
        <f t="shared" si="127"/>
        <v>0</v>
      </c>
      <c r="D113" s="74">
        <f t="shared" si="127"/>
        <v>0</v>
      </c>
      <c r="E113" s="74">
        <f t="shared" si="127"/>
        <v>0</v>
      </c>
      <c r="F113" s="74">
        <f t="shared" si="127"/>
        <v>0</v>
      </c>
      <c r="G113" s="74">
        <f t="shared" si="127"/>
        <v>0</v>
      </c>
      <c r="H113" s="74">
        <f t="shared" si="127"/>
        <v>0</v>
      </c>
      <c r="I113" s="74">
        <f t="shared" si="127"/>
        <v>0</v>
      </c>
      <c r="J113" s="74">
        <f t="shared" si="127"/>
        <v>0</v>
      </c>
      <c r="K113" s="74">
        <f t="shared" si="127"/>
        <v>0</v>
      </c>
      <c r="L113" s="74">
        <f t="shared" si="127"/>
        <v>0</v>
      </c>
      <c r="M113" s="74">
        <f t="shared" si="127"/>
        <v>0</v>
      </c>
      <c r="N113" s="74">
        <f t="shared" si="127"/>
        <v>0</v>
      </c>
      <c r="O113" s="74">
        <f t="shared" si="127"/>
        <v>0</v>
      </c>
      <c r="P113" s="74">
        <f t="shared" si="127"/>
        <v>0</v>
      </c>
      <c r="Q113" s="74">
        <f t="shared" si="127"/>
        <v>0</v>
      </c>
      <c r="R113" s="74">
        <f t="shared" ref="R113:V113" si="128">R81*1000000/R$6</f>
        <v>0</v>
      </c>
      <c r="S113" s="74">
        <f t="shared" si="128"/>
        <v>0</v>
      </c>
      <c r="T113" s="74">
        <f t="shared" si="128"/>
        <v>0</v>
      </c>
      <c r="U113" s="74">
        <f t="shared" si="128"/>
        <v>0</v>
      </c>
      <c r="V113" s="74">
        <f t="shared" si="128"/>
        <v>0</v>
      </c>
      <c r="W113" s="74">
        <f t="shared" ref="W113:Y113" si="129">W81*1000000/W$6</f>
        <v>0</v>
      </c>
      <c r="X113" s="74">
        <f t="shared" si="129"/>
        <v>0</v>
      </c>
      <c r="Y113" s="74">
        <f t="shared" si="129"/>
        <v>0</v>
      </c>
      <c r="DA113" s="90" t="s">
        <v>286</v>
      </c>
    </row>
    <row r="114" spans="1:105" ht="12" customHeight="1" x14ac:dyDescent="0.25">
      <c r="A114" s="97" t="s">
        <v>55</v>
      </c>
      <c r="B114" s="74">
        <f t="shared" ref="B114:Q114" si="130">B82*1000000/B$6</f>
        <v>290.65690251468163</v>
      </c>
      <c r="C114" s="74">
        <f t="shared" si="130"/>
        <v>292.13645205392942</v>
      </c>
      <c r="D114" s="74">
        <f t="shared" si="130"/>
        <v>311.59039433253986</v>
      </c>
      <c r="E114" s="74">
        <f t="shared" si="130"/>
        <v>313.61335309783283</v>
      </c>
      <c r="F114" s="74">
        <f t="shared" si="130"/>
        <v>296.77461396620066</v>
      </c>
      <c r="G114" s="74">
        <f t="shared" si="130"/>
        <v>287.32710017671337</v>
      </c>
      <c r="H114" s="74">
        <f t="shared" si="130"/>
        <v>283.19538453193343</v>
      </c>
      <c r="I114" s="74">
        <f t="shared" si="130"/>
        <v>265.44101520725474</v>
      </c>
      <c r="J114" s="74">
        <f t="shared" si="130"/>
        <v>271.11448387527474</v>
      </c>
      <c r="K114" s="74">
        <f t="shared" si="130"/>
        <v>271.7625046557875</v>
      </c>
      <c r="L114" s="74">
        <f t="shared" si="130"/>
        <v>311.83573195430552</v>
      </c>
      <c r="M114" s="74">
        <f t="shared" si="130"/>
        <v>231.13533522119798</v>
      </c>
      <c r="N114" s="74">
        <f t="shared" si="130"/>
        <v>237.19273456177277</v>
      </c>
      <c r="O114" s="74">
        <f t="shared" si="130"/>
        <v>255.33191603662266</v>
      </c>
      <c r="P114" s="74">
        <f t="shared" si="130"/>
        <v>203.6791921292812</v>
      </c>
      <c r="Q114" s="74">
        <f t="shared" si="130"/>
        <v>240.61289619243379</v>
      </c>
      <c r="R114" s="74">
        <f t="shared" ref="R114:V114" si="131">R82*1000000/R$6</f>
        <v>248.32768811882679</v>
      </c>
      <c r="S114" s="74">
        <f t="shared" si="131"/>
        <v>233.89104029011307</v>
      </c>
      <c r="T114" s="74">
        <f t="shared" si="131"/>
        <v>223.0411013866285</v>
      </c>
      <c r="U114" s="74">
        <f t="shared" si="131"/>
        <v>203.163069954859</v>
      </c>
      <c r="V114" s="74">
        <f t="shared" si="131"/>
        <v>176.76896525535739</v>
      </c>
      <c r="W114" s="74">
        <f t="shared" ref="W114:Y114" si="132">W82*1000000/W$6</f>
        <v>182.21672315037131</v>
      </c>
      <c r="X114" s="74">
        <f t="shared" si="132"/>
        <v>127.45879908510774</v>
      </c>
      <c r="Y114" s="74">
        <f t="shared" si="132"/>
        <v>91.31278165807322</v>
      </c>
      <c r="DA114" s="90" t="s">
        <v>287</v>
      </c>
    </row>
    <row r="115" spans="1:105" ht="12" customHeight="1" x14ac:dyDescent="0.25">
      <c r="A115" s="107" t="s">
        <v>54</v>
      </c>
      <c r="B115" s="193">
        <f t="shared" ref="B115:Q115" si="133">B83*1000000/B$6</f>
        <v>38.234589534080001</v>
      </c>
      <c r="C115" s="193">
        <f t="shared" si="133"/>
        <v>41.070138250702556</v>
      </c>
      <c r="D115" s="193">
        <f t="shared" si="133"/>
        <v>40.631768534958432</v>
      </c>
      <c r="E115" s="193">
        <f t="shared" si="133"/>
        <v>40.659635622368981</v>
      </c>
      <c r="F115" s="193">
        <f t="shared" si="133"/>
        <v>41.260195265649571</v>
      </c>
      <c r="G115" s="193">
        <f t="shared" si="133"/>
        <v>41.11705115671905</v>
      </c>
      <c r="H115" s="193">
        <f t="shared" si="133"/>
        <v>45.440494773200776</v>
      </c>
      <c r="I115" s="193">
        <f t="shared" si="133"/>
        <v>41.052730266307208</v>
      </c>
      <c r="J115" s="193">
        <f t="shared" si="133"/>
        <v>43.196818364723136</v>
      </c>
      <c r="K115" s="193">
        <f t="shared" si="133"/>
        <v>39.201266284954485</v>
      </c>
      <c r="L115" s="193">
        <f t="shared" si="133"/>
        <v>50.495852484883628</v>
      </c>
      <c r="M115" s="193">
        <f t="shared" si="133"/>
        <v>47.205841486935086</v>
      </c>
      <c r="N115" s="193">
        <f t="shared" si="133"/>
        <v>46.214799693426265</v>
      </c>
      <c r="O115" s="193">
        <f t="shared" si="133"/>
        <v>44.92518085706898</v>
      </c>
      <c r="P115" s="193">
        <f t="shared" si="133"/>
        <v>43.682442151927219</v>
      </c>
      <c r="Q115" s="193">
        <f t="shared" si="133"/>
        <v>42.729277864213437</v>
      </c>
      <c r="R115" s="193">
        <f t="shared" ref="R115:V115" si="134">R83*1000000/R$6</f>
        <v>41.485981908226158</v>
      </c>
      <c r="S115" s="193">
        <f t="shared" si="134"/>
        <v>40.437575169151508</v>
      </c>
      <c r="T115" s="193">
        <f t="shared" si="134"/>
        <v>39.434742037831739</v>
      </c>
      <c r="U115" s="193">
        <f t="shared" si="134"/>
        <v>38.386963516596481</v>
      </c>
      <c r="V115" s="193">
        <f t="shared" si="134"/>
        <v>37.202879376748953</v>
      </c>
      <c r="W115" s="193">
        <f t="shared" ref="W115:Y115" si="135">W83*1000000/W$6</f>
        <v>36.319939797125564</v>
      </c>
      <c r="X115" s="193">
        <f t="shared" si="135"/>
        <v>35.260919657432652</v>
      </c>
      <c r="Y115" s="193">
        <f t="shared" si="135"/>
        <v>33.951179898918873</v>
      </c>
      <c r="DA115" s="214" t="s">
        <v>288</v>
      </c>
    </row>
    <row r="116" spans="1:105" ht="12" customHeight="1" x14ac:dyDescent="0.25">
      <c r="A116" s="209" t="s">
        <v>58</v>
      </c>
      <c r="B116" s="77">
        <f t="shared" ref="B116:Q116" si="136">B84*1000000/B$6</f>
        <v>0</v>
      </c>
      <c r="C116" s="77">
        <f t="shared" si="136"/>
        <v>0</v>
      </c>
      <c r="D116" s="77">
        <f t="shared" si="136"/>
        <v>0</v>
      </c>
      <c r="E116" s="77">
        <f t="shared" si="136"/>
        <v>0</v>
      </c>
      <c r="F116" s="77">
        <f t="shared" si="136"/>
        <v>0</v>
      </c>
      <c r="G116" s="77">
        <f t="shared" si="136"/>
        <v>0</v>
      </c>
      <c r="H116" s="77">
        <f t="shared" si="136"/>
        <v>0</v>
      </c>
      <c r="I116" s="77">
        <f t="shared" si="136"/>
        <v>0</v>
      </c>
      <c r="J116" s="77">
        <f t="shared" si="136"/>
        <v>0</v>
      </c>
      <c r="K116" s="77">
        <f t="shared" si="136"/>
        <v>0</v>
      </c>
      <c r="L116" s="77">
        <f t="shared" si="136"/>
        <v>0</v>
      </c>
      <c r="M116" s="77">
        <f t="shared" si="136"/>
        <v>0</v>
      </c>
      <c r="N116" s="77">
        <f t="shared" si="136"/>
        <v>0</v>
      </c>
      <c r="O116" s="77">
        <f t="shared" si="136"/>
        <v>0</v>
      </c>
      <c r="P116" s="77">
        <f t="shared" si="136"/>
        <v>0</v>
      </c>
      <c r="Q116" s="77">
        <f t="shared" si="136"/>
        <v>0</v>
      </c>
      <c r="R116" s="77">
        <f t="shared" ref="R116:V116" si="137">R84*1000000/R$6</f>
        <v>0</v>
      </c>
      <c r="S116" s="77">
        <f t="shared" si="137"/>
        <v>0</v>
      </c>
      <c r="T116" s="77">
        <f t="shared" si="137"/>
        <v>0</v>
      </c>
      <c r="U116" s="77">
        <f t="shared" si="137"/>
        <v>0</v>
      </c>
      <c r="V116" s="77">
        <f t="shared" si="137"/>
        <v>0</v>
      </c>
      <c r="W116" s="77">
        <f t="shared" ref="W116:Y116" si="138">W84*1000000/W$6</f>
        <v>0</v>
      </c>
      <c r="X116" s="77">
        <f t="shared" si="138"/>
        <v>0</v>
      </c>
      <c r="Y116" s="77">
        <f t="shared" si="138"/>
        <v>0</v>
      </c>
      <c r="DA116" s="92" t="s">
        <v>289</v>
      </c>
    </row>
    <row r="118" spans="1:105" ht="12.95" customHeight="1" x14ac:dyDescent="0.25">
      <c r="A118" s="23" t="s">
        <v>48</v>
      </c>
      <c r="B118" s="206">
        <f t="shared" ref="B118:Q118" si="139">IF(B104=0,"",B104/B97)</f>
        <v>0.55485509416295198</v>
      </c>
      <c r="C118" s="206">
        <f t="shared" si="139"/>
        <v>0.55918979806631997</v>
      </c>
      <c r="D118" s="206">
        <f t="shared" si="139"/>
        <v>0.565246493655996</v>
      </c>
      <c r="E118" s="206">
        <f t="shared" si="139"/>
        <v>0.57105817308248086</v>
      </c>
      <c r="F118" s="206">
        <f t="shared" si="139"/>
        <v>0.57684035757643637</v>
      </c>
      <c r="G118" s="206">
        <f t="shared" si="139"/>
        <v>0.58318830359526441</v>
      </c>
      <c r="H118" s="206">
        <f t="shared" si="139"/>
        <v>0.59030905873599671</v>
      </c>
      <c r="I118" s="206">
        <f t="shared" si="139"/>
        <v>0.5983806966696148</v>
      </c>
      <c r="J118" s="206">
        <f t="shared" si="139"/>
        <v>0.6048800552940472</v>
      </c>
      <c r="K118" s="206">
        <f t="shared" si="139"/>
        <v>0.6140835390377265</v>
      </c>
      <c r="L118" s="206">
        <f t="shared" si="139"/>
        <v>0.62271207787700944</v>
      </c>
      <c r="M118" s="206">
        <f t="shared" si="139"/>
        <v>0.63726857209912524</v>
      </c>
      <c r="N118" s="206">
        <f t="shared" si="139"/>
        <v>0.65096935043184245</v>
      </c>
      <c r="O118" s="206">
        <f t="shared" si="139"/>
        <v>0.66519644356828478</v>
      </c>
      <c r="P118" s="206">
        <f t="shared" si="139"/>
        <v>0.67604721926188527</v>
      </c>
      <c r="Q118" s="206">
        <f t="shared" si="139"/>
        <v>0.68387665220677296</v>
      </c>
      <c r="R118" s="206">
        <f t="shared" ref="R118:V118" si="140">IF(R104=0,"",R104/R97)</f>
        <v>0.69623445574164988</v>
      </c>
      <c r="S118" s="206">
        <f t="shared" si="140"/>
        <v>0.71230811404693983</v>
      </c>
      <c r="T118" s="206">
        <f t="shared" si="140"/>
        <v>0.73109122614840516</v>
      </c>
      <c r="U118" s="206">
        <f t="shared" si="140"/>
        <v>0.74988840162652937</v>
      </c>
      <c r="V118" s="206">
        <f t="shared" si="140"/>
        <v>0.77273114781500662</v>
      </c>
      <c r="W118" s="206">
        <f t="shared" ref="W118:Y118" si="141">IF(W104=0,"",W104/W97)</f>
        <v>0.78688898829818821</v>
      </c>
      <c r="X118" s="206">
        <f t="shared" si="141"/>
        <v>0.82551584426309099</v>
      </c>
      <c r="Y118" s="206">
        <f t="shared" si="141"/>
        <v>0.86756903889508341</v>
      </c>
      <c r="DA118" s="218" t="s">
        <v>290</v>
      </c>
    </row>
    <row r="119" spans="1:105" ht="12" customHeight="1" x14ac:dyDescent="0.25">
      <c r="A119" s="97" t="s">
        <v>57</v>
      </c>
      <c r="B119" s="199">
        <f t="shared" ref="B119:Q119" si="142">IF(B105=0,"",B105/B98)</f>
        <v>0.54756063116191767</v>
      </c>
      <c r="C119" s="199">
        <f t="shared" si="142"/>
        <v>0.55213669576985747</v>
      </c>
      <c r="D119" s="199">
        <f t="shared" si="142"/>
        <v>0.55752889770646208</v>
      </c>
      <c r="E119" s="199">
        <f t="shared" si="142"/>
        <v>0.5631612781629044</v>
      </c>
      <c r="F119" s="199">
        <f t="shared" si="142"/>
        <v>0.56897015719132216</v>
      </c>
      <c r="G119" s="199">
        <f t="shared" si="142"/>
        <v>0.57503307583925445</v>
      </c>
      <c r="H119" s="199">
        <f t="shared" si="142"/>
        <v>0.58144080002350396</v>
      </c>
      <c r="I119" s="199">
        <f t="shared" si="142"/>
        <v>0.58944700463056554</v>
      </c>
      <c r="J119" s="199">
        <f t="shared" si="142"/>
        <v>0.59677516798741992</v>
      </c>
      <c r="K119" s="199">
        <f t="shared" si="142"/>
        <v>0.60583196360609382</v>
      </c>
      <c r="L119" s="199">
        <f t="shared" si="142"/>
        <v>0.61445244115751119</v>
      </c>
      <c r="M119" s="199">
        <f t="shared" si="142"/>
        <v>0.62844313723852563</v>
      </c>
      <c r="N119" s="199">
        <f t="shared" si="142"/>
        <v>0.64210060031221028</v>
      </c>
      <c r="O119" s="199">
        <f t="shared" si="142"/>
        <v>0.65605779489205718</v>
      </c>
      <c r="P119" s="199">
        <f t="shared" si="142"/>
        <v>0.66477972035593136</v>
      </c>
      <c r="Q119" s="199">
        <f t="shared" si="142"/>
        <v>0.67174405492381051</v>
      </c>
      <c r="R119" s="199">
        <f t="shared" ref="R119:V119" si="143">IF(R105=0,"",R105/R98)</f>
        <v>0.68364698724819095</v>
      </c>
      <c r="S119" s="199">
        <f t="shared" si="143"/>
        <v>0.69993640138226765</v>
      </c>
      <c r="T119" s="199">
        <f t="shared" si="143"/>
        <v>0.71704493022854021</v>
      </c>
      <c r="U119" s="199">
        <f t="shared" si="143"/>
        <v>0.73637065097954579</v>
      </c>
      <c r="V119" s="199">
        <f t="shared" si="143"/>
        <v>0.75869993073933339</v>
      </c>
      <c r="W119" s="199">
        <f t="shared" ref="W119:Y119" si="144">IF(W105=0,"",W105/W98)</f>
        <v>0.77602997304776433</v>
      </c>
      <c r="X119" s="199">
        <f t="shared" si="144"/>
        <v>0.81025101439673664</v>
      </c>
      <c r="Y119" s="199">
        <f t="shared" si="144"/>
        <v>0.8514687978776303</v>
      </c>
      <c r="DA119" s="59" t="s">
        <v>291</v>
      </c>
    </row>
    <row r="120" spans="1:105" ht="12" customHeight="1" x14ac:dyDescent="0.25">
      <c r="A120" s="97" t="s">
        <v>56</v>
      </c>
      <c r="B120" s="200">
        <f t="shared" ref="B120:Q120" si="145">IF(B106=0,"",B106/B99)</f>
        <v>1.9948621447266519</v>
      </c>
      <c r="C120" s="200">
        <f t="shared" si="145"/>
        <v>2.0854117396894001</v>
      </c>
      <c r="D120" s="200">
        <f t="shared" si="145"/>
        <v>2.1814802631265868</v>
      </c>
      <c r="E120" s="200">
        <f t="shared" si="145"/>
        <v>2.319217005121216</v>
      </c>
      <c r="F120" s="200">
        <f t="shared" si="145"/>
        <v>2.4891019613786596</v>
      </c>
      <c r="G120" s="200">
        <f t="shared" si="145"/>
        <v>2.7087410264612024</v>
      </c>
      <c r="H120" s="200">
        <f t="shared" si="145"/>
        <v>2.9369889779748841</v>
      </c>
      <c r="I120" s="200">
        <f t="shared" si="145"/>
        <v>3.0466084729627183</v>
      </c>
      <c r="J120" s="200">
        <f t="shared" si="145"/>
        <v>3.124068845970748</v>
      </c>
      <c r="K120" s="200">
        <f t="shared" si="145"/>
        <v>3.2589265936646612</v>
      </c>
      <c r="L120" s="200">
        <f t="shared" si="145"/>
        <v>3.3996194420464176</v>
      </c>
      <c r="M120" s="200">
        <f t="shared" si="145"/>
        <v>3.5860974618163541</v>
      </c>
      <c r="N120" s="200">
        <f t="shared" si="145"/>
        <v>3.7482558861323625</v>
      </c>
      <c r="O120" s="200">
        <f t="shared" si="145"/>
        <v>3.9093810511403317</v>
      </c>
      <c r="P120" s="200">
        <f t="shared" si="145"/>
        <v>4.0697315236378193</v>
      </c>
      <c r="Q120" s="200">
        <f t="shared" si="145"/>
        <v>4.2015049729753917</v>
      </c>
      <c r="R120" s="200">
        <f t="shared" ref="R120:V120" si="146">IF(R106=0,"",R106/R99)</f>
        <v>4.3369297264990196</v>
      </c>
      <c r="S120" s="200">
        <f t="shared" si="146"/>
        <v>4.4420718688957948</v>
      </c>
      <c r="T120" s="200">
        <f t="shared" si="146"/>
        <v>4.532997821570051</v>
      </c>
      <c r="U120" s="200">
        <f t="shared" si="146"/>
        <v>4.6137165913690446</v>
      </c>
      <c r="V120" s="200">
        <f t="shared" si="146"/>
        <v>4.6684460764599303</v>
      </c>
      <c r="W120" s="200">
        <f t="shared" ref="W120:Y120" si="147">IF(W106=0,"",W106/W99)</f>
        <v>4.7088969274600148</v>
      </c>
      <c r="X120" s="200">
        <f t="shared" si="147"/>
        <v>4.746758771882968</v>
      </c>
      <c r="Y120" s="200">
        <f t="shared" si="147"/>
        <v>4.790315788012137</v>
      </c>
      <c r="DA120" s="63" t="s">
        <v>292</v>
      </c>
    </row>
    <row r="121" spans="1:105" ht="12" customHeight="1" x14ac:dyDescent="0.25">
      <c r="A121" s="97" t="s">
        <v>55</v>
      </c>
      <c r="B121" s="200">
        <f t="shared" ref="B121:Q121" si="148">IF(B107=0,"",B107/B100)</f>
        <v>0.59946525209194246</v>
      </c>
      <c r="C121" s="200">
        <f t="shared" si="148"/>
        <v>0.60404084144075887</v>
      </c>
      <c r="D121" s="200">
        <f t="shared" si="148"/>
        <v>0.6096284022437477</v>
      </c>
      <c r="E121" s="200">
        <f t="shared" si="148"/>
        <v>0.61537595270711354</v>
      </c>
      <c r="F121" s="200">
        <f t="shared" si="148"/>
        <v>0.62196558714073547</v>
      </c>
      <c r="G121" s="200">
        <f t="shared" si="148"/>
        <v>0.62865681394504402</v>
      </c>
      <c r="H121" s="200">
        <f t="shared" si="148"/>
        <v>0.63553184624908055</v>
      </c>
      <c r="I121" s="200">
        <f t="shared" si="148"/>
        <v>0.64437083472837331</v>
      </c>
      <c r="J121" s="200">
        <f t="shared" si="148"/>
        <v>0.65161201525257062</v>
      </c>
      <c r="K121" s="200">
        <f t="shared" si="148"/>
        <v>0.66102898383671904</v>
      </c>
      <c r="L121" s="200">
        <f t="shared" si="148"/>
        <v>0.66991421735658985</v>
      </c>
      <c r="M121" s="200">
        <f t="shared" si="148"/>
        <v>0.68459956684585321</v>
      </c>
      <c r="N121" s="200">
        <f t="shared" si="148"/>
        <v>0.69777323151429549</v>
      </c>
      <c r="O121" s="200">
        <f t="shared" si="148"/>
        <v>0.71132333265702208</v>
      </c>
      <c r="P121" s="200">
        <f t="shared" si="148"/>
        <v>0.71929113006328982</v>
      </c>
      <c r="Q121" s="200">
        <f t="shared" si="148"/>
        <v>0.7256805474918544</v>
      </c>
      <c r="R121" s="200">
        <f t="shared" ref="R121:V121" si="149">IF(R107=0,"",R107/R100)</f>
        <v>0.73620129452499294</v>
      </c>
      <c r="S121" s="200">
        <f t="shared" si="149"/>
        <v>0.74978853781900034</v>
      </c>
      <c r="T121" s="200">
        <f t="shared" si="149"/>
        <v>0.76364893677023205</v>
      </c>
      <c r="U121" s="200">
        <f t="shared" si="149"/>
        <v>0.77771452988699785</v>
      </c>
      <c r="V121" s="200">
        <f t="shared" si="149"/>
        <v>0.79215206355087542</v>
      </c>
      <c r="W121" s="200">
        <f t="shared" ref="W121:Y121" si="150">IF(W107=0,"",W107/W100)</f>
        <v>0.80444359179485481</v>
      </c>
      <c r="X121" s="200">
        <f t="shared" si="150"/>
        <v>0.81897937292931366</v>
      </c>
      <c r="Y121" s="200">
        <f t="shared" si="150"/>
        <v>0.8339360161544942</v>
      </c>
      <c r="DA121" s="63" t="s">
        <v>293</v>
      </c>
    </row>
    <row r="122" spans="1:105" ht="12" customHeight="1" x14ac:dyDescent="0.25">
      <c r="A122" s="109" t="s">
        <v>54</v>
      </c>
      <c r="B122" s="201">
        <f t="shared" ref="B122:Q122" si="151">IF(B108=0,"",B108/B101)</f>
        <v>0.64839664501271566</v>
      </c>
      <c r="C122" s="201">
        <f t="shared" si="151"/>
        <v>0.64922668686972651</v>
      </c>
      <c r="D122" s="201">
        <f t="shared" si="151"/>
        <v>0.65105630299684392</v>
      </c>
      <c r="E122" s="201">
        <f t="shared" si="151"/>
        <v>0.65248052316727889</v>
      </c>
      <c r="F122" s="201">
        <f t="shared" si="151"/>
        <v>0.654656289888362</v>
      </c>
      <c r="G122" s="201">
        <f t="shared" si="151"/>
        <v>0.65671479600371319</v>
      </c>
      <c r="H122" s="201">
        <f t="shared" si="151"/>
        <v>0.65820404348274153</v>
      </c>
      <c r="I122" s="201">
        <f t="shared" si="151"/>
        <v>0.66046636109604095</v>
      </c>
      <c r="J122" s="201">
        <f t="shared" si="151"/>
        <v>0.65997852440628646</v>
      </c>
      <c r="K122" s="201">
        <f t="shared" si="151"/>
        <v>0.66083757190349823</v>
      </c>
      <c r="L122" s="201">
        <f t="shared" si="151"/>
        <v>0.66035631109212622</v>
      </c>
      <c r="M122" s="201">
        <f t="shared" si="151"/>
        <v>0.66372715814111938</v>
      </c>
      <c r="N122" s="201">
        <f t="shared" si="151"/>
        <v>0.66562972481771643</v>
      </c>
      <c r="O122" s="201">
        <f t="shared" si="151"/>
        <v>0.66736790753443087</v>
      </c>
      <c r="P122" s="201">
        <f t="shared" si="151"/>
        <v>0.66915915472442444</v>
      </c>
      <c r="Q122" s="201">
        <f t="shared" si="151"/>
        <v>0.67122009520903381</v>
      </c>
      <c r="R122" s="201">
        <f t="shared" ref="R122:V122" si="152">IF(R108=0,"",R108/R101)</f>
        <v>0.67394845497248501</v>
      </c>
      <c r="S122" s="201">
        <f t="shared" si="152"/>
        <v>0.677802940149004</v>
      </c>
      <c r="T122" s="201">
        <f t="shared" si="152"/>
        <v>0.68266464839744245</v>
      </c>
      <c r="U122" s="201">
        <f t="shared" si="152"/>
        <v>0.68828460379737966</v>
      </c>
      <c r="V122" s="201">
        <f t="shared" si="152"/>
        <v>0.69437794407867959</v>
      </c>
      <c r="W122" s="201">
        <f t="shared" ref="W122:Y122" si="153">IF(W108=0,"",W108/W101)</f>
        <v>0.70035439571611524</v>
      </c>
      <c r="X122" s="201">
        <f t="shared" si="153"/>
        <v>0.70600722045867881</v>
      </c>
      <c r="Y122" s="201">
        <f t="shared" si="153"/>
        <v>0.70253894916457504</v>
      </c>
      <c r="DA122" s="60" t="s">
        <v>294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54">IF(B96=0,0,B96/B$19)</f>
        <v>178.27213742758425</v>
      </c>
      <c r="C126" s="203">
        <f t="shared" si="154"/>
        <v>185.56179537646227</v>
      </c>
      <c r="D126" s="203">
        <f t="shared" si="154"/>
        <v>179.05679730734946</v>
      </c>
      <c r="E126" s="203">
        <f t="shared" si="154"/>
        <v>181.50178311902999</v>
      </c>
      <c r="F126" s="203">
        <f t="shared" si="154"/>
        <v>174.10967037866337</v>
      </c>
      <c r="G126" s="203">
        <f t="shared" si="154"/>
        <v>168.14537132517199</v>
      </c>
      <c r="H126" s="203">
        <f t="shared" si="154"/>
        <v>168.12809104119248</v>
      </c>
      <c r="I126" s="203">
        <f t="shared" si="154"/>
        <v>152.86437656905983</v>
      </c>
      <c r="J126" s="203">
        <f t="shared" si="154"/>
        <v>167.26675509329314</v>
      </c>
      <c r="K126" s="203">
        <f t="shared" si="154"/>
        <v>165.18444354793237</v>
      </c>
      <c r="L126" s="203">
        <f t="shared" si="154"/>
        <v>183.91887253077323</v>
      </c>
      <c r="M126" s="203">
        <f t="shared" si="154"/>
        <v>149.32162909240765</v>
      </c>
      <c r="N126" s="203">
        <f t="shared" si="154"/>
        <v>156.17473094544573</v>
      </c>
      <c r="O126" s="203">
        <f t="shared" si="154"/>
        <v>161.03176789493023</v>
      </c>
      <c r="P126" s="203">
        <f t="shared" si="154"/>
        <v>127.00353858260571</v>
      </c>
      <c r="Q126" s="203">
        <f t="shared" si="154"/>
        <v>131.4436295604952</v>
      </c>
      <c r="R126" s="203">
        <f t="shared" ref="R126:V126" si="155">IF(R96=0,0,R96/R$19)</f>
        <v>132.54596508600378</v>
      </c>
      <c r="S126" s="203">
        <f t="shared" si="155"/>
        <v>127.40404727971867</v>
      </c>
      <c r="T126" s="203">
        <f t="shared" si="155"/>
        <v>124.95910655000118</v>
      </c>
      <c r="U126" s="203">
        <f t="shared" si="155"/>
        <v>119.82895407118835</v>
      </c>
      <c r="V126" s="203">
        <f t="shared" si="155"/>
        <v>114.23541806921352</v>
      </c>
      <c r="W126" s="203">
        <f t="shared" ref="W126:Y126" si="156">IF(W96=0,0,W96/W$19)</f>
        <v>124.68200190271686</v>
      </c>
      <c r="X126" s="203">
        <f t="shared" si="156"/>
        <v>103.02816745597333</v>
      </c>
      <c r="Y126" s="203">
        <f t="shared" si="156"/>
        <v>88.800787073312293</v>
      </c>
      <c r="DA126" s="216" t="s">
        <v>295</v>
      </c>
    </row>
    <row r="127" spans="1:105" ht="12" customHeight="1" x14ac:dyDescent="0.25">
      <c r="A127" s="208" t="s">
        <v>39</v>
      </c>
      <c r="B127" s="192">
        <f t="shared" ref="B127:Q127" si="157">IF(B97=0,0,B97/B$19)</f>
        <v>154.82195187235439</v>
      </c>
      <c r="C127" s="192">
        <f t="shared" si="157"/>
        <v>161.79786690475336</v>
      </c>
      <c r="D127" s="192">
        <f t="shared" si="157"/>
        <v>154.97380669761878</v>
      </c>
      <c r="E127" s="192">
        <f t="shared" si="157"/>
        <v>157.13938889178291</v>
      </c>
      <c r="F127" s="192">
        <f t="shared" si="157"/>
        <v>149.60264461392441</v>
      </c>
      <c r="G127" s="192">
        <f t="shared" si="157"/>
        <v>143.4463123406438</v>
      </c>
      <c r="H127" s="192">
        <f t="shared" si="157"/>
        <v>143.36858275185352</v>
      </c>
      <c r="I127" s="192">
        <f t="shared" si="157"/>
        <v>128.01584102199973</v>
      </c>
      <c r="J127" s="192">
        <f t="shared" si="157"/>
        <v>142.50207149154883</v>
      </c>
      <c r="K127" s="192">
        <f t="shared" si="157"/>
        <v>140.47889199710897</v>
      </c>
      <c r="L127" s="192">
        <f t="shared" si="157"/>
        <v>159.54518343965987</v>
      </c>
      <c r="M127" s="192">
        <f t="shared" si="157"/>
        <v>125.45478218909243</v>
      </c>
      <c r="N127" s="192">
        <f t="shared" si="157"/>
        <v>132.74898200978976</v>
      </c>
      <c r="O127" s="192">
        <f t="shared" si="157"/>
        <v>137.89808478034632</v>
      </c>
      <c r="P127" s="192">
        <f t="shared" si="157"/>
        <v>104.08114377126093</v>
      </c>
      <c r="Q127" s="192">
        <f t="shared" si="157"/>
        <v>108.54944304034051</v>
      </c>
      <c r="R127" s="192">
        <f t="shared" ref="R127:V127" si="158">IF(R97=0,0,R97/R$19)</f>
        <v>110.41406724245678</v>
      </c>
      <c r="S127" s="192">
        <f t="shared" si="158"/>
        <v>105.92791486893644</v>
      </c>
      <c r="T127" s="192">
        <f t="shared" si="158"/>
        <v>104.23105470261686</v>
      </c>
      <c r="U127" s="192">
        <f t="shared" si="158"/>
        <v>99.671407093823532</v>
      </c>
      <c r="V127" s="192">
        <f t="shared" si="158"/>
        <v>94.41253826629908</v>
      </c>
      <c r="W127" s="192">
        <f t="shared" ref="W127:Y127" si="159">IF(W97=0,0,W97/W$19)</f>
        <v>104.91464150787468</v>
      </c>
      <c r="X127" s="192">
        <f t="shared" si="159"/>
        <v>84.256419659696775</v>
      </c>
      <c r="Y127" s="192">
        <f t="shared" si="159"/>
        <v>70.863954473650168</v>
      </c>
      <c r="DA127" s="213" t="s">
        <v>296</v>
      </c>
    </row>
    <row r="128" spans="1:105" ht="12" customHeight="1" x14ac:dyDescent="0.25">
      <c r="A128" s="97" t="s">
        <v>57</v>
      </c>
      <c r="B128" s="74">
        <f t="shared" ref="B128:Q128" si="160">IF(B98=0,0,B98/B$19)</f>
        <v>136.97310579474106</v>
      </c>
      <c r="C128" s="74">
        <f t="shared" si="160"/>
        <v>143.78280257516602</v>
      </c>
      <c r="D128" s="74">
        <f t="shared" si="160"/>
        <v>135.91485257963421</v>
      </c>
      <c r="E128" s="74">
        <f t="shared" si="160"/>
        <v>137.96188878252318</v>
      </c>
      <c r="F128" s="74">
        <f t="shared" si="160"/>
        <v>131.23030486174278</v>
      </c>
      <c r="G128" s="74">
        <f t="shared" si="160"/>
        <v>125.52919149799008</v>
      </c>
      <c r="H128" s="74">
        <f t="shared" si="160"/>
        <v>125.36903137003925</v>
      </c>
      <c r="I128" s="74">
        <f t="shared" si="160"/>
        <v>111.12126955104206</v>
      </c>
      <c r="J128" s="74">
        <f t="shared" si="160"/>
        <v>125.32709292309681</v>
      </c>
      <c r="K128" s="74">
        <f t="shared" si="160"/>
        <v>123.5170180900071</v>
      </c>
      <c r="L128" s="74">
        <f t="shared" si="160"/>
        <v>139.96808065283096</v>
      </c>
      <c r="M128" s="74">
        <f t="shared" si="160"/>
        <v>109.92499802658314</v>
      </c>
      <c r="N128" s="74">
        <f t="shared" si="160"/>
        <v>116.94797484154256</v>
      </c>
      <c r="O128" s="74">
        <f t="shared" si="160"/>
        <v>121.31638888281826</v>
      </c>
      <c r="P128" s="74">
        <f t="shared" si="160"/>
        <v>90.043346151604524</v>
      </c>
      <c r="Q128" s="74">
        <f t="shared" si="160"/>
        <v>92.815116629479348</v>
      </c>
      <c r="R128" s="74">
        <f t="shared" ref="R128:V128" si="161">IF(R98=0,0,R98/R$19)</f>
        <v>94.465684723944392</v>
      </c>
      <c r="S128" s="74">
        <f t="shared" si="161"/>
        <v>90.792581022332001</v>
      </c>
      <c r="T128" s="74">
        <f t="shared" si="161"/>
        <v>89.642471531281558</v>
      </c>
      <c r="U128" s="74">
        <f t="shared" si="161"/>
        <v>86.130592335070034</v>
      </c>
      <c r="V128" s="74">
        <f t="shared" si="161"/>
        <v>82.190112413241238</v>
      </c>
      <c r="W128" s="74">
        <f t="shared" ref="W128:Y128" si="162">IF(W98=0,0,W98/W$19)</f>
        <v>92.602111507721247</v>
      </c>
      <c r="X128" s="74">
        <f t="shared" si="162"/>
        <v>74.42987064214482</v>
      </c>
      <c r="Y128" s="74">
        <f t="shared" si="162"/>
        <v>63.043548447031327</v>
      </c>
      <c r="DA128" s="90" t="s">
        <v>297</v>
      </c>
    </row>
    <row r="129" spans="1:105" ht="12" customHeight="1" x14ac:dyDescent="0.25">
      <c r="A129" s="97" t="s">
        <v>56</v>
      </c>
      <c r="B129" s="74">
        <f t="shared" ref="B129:Q129" si="163">IF(B99=0,0,B99/B$19)</f>
        <v>5.4490510151781649E-2</v>
      </c>
      <c r="C129" s="74">
        <f t="shared" si="163"/>
        <v>5.4721702355237038E-2</v>
      </c>
      <c r="D129" s="74">
        <f t="shared" si="163"/>
        <v>5.6859505224441567E-2</v>
      </c>
      <c r="E129" s="74">
        <f t="shared" si="163"/>
        <v>8.0934688098134491E-2</v>
      </c>
      <c r="F129" s="74">
        <f t="shared" si="163"/>
        <v>6.0257506140915282E-2</v>
      </c>
      <c r="G129" s="74">
        <f t="shared" si="163"/>
        <v>6.2925567506476071E-2</v>
      </c>
      <c r="H129" s="74">
        <f t="shared" si="163"/>
        <v>9.9228189260549132E-2</v>
      </c>
      <c r="I129" s="74">
        <f t="shared" si="163"/>
        <v>7.1100014119457502E-2</v>
      </c>
      <c r="J129" s="74">
        <f t="shared" si="163"/>
        <v>7.6376546945437981E-2</v>
      </c>
      <c r="K129" s="74">
        <f t="shared" si="163"/>
        <v>8.6004579081222693E-2</v>
      </c>
      <c r="L129" s="74">
        <f t="shared" si="163"/>
        <v>9.6693908228128136E-2</v>
      </c>
      <c r="M129" s="74">
        <f t="shared" si="163"/>
        <v>0.10392295569540361</v>
      </c>
      <c r="N129" s="74">
        <f t="shared" si="163"/>
        <v>0.13057677431081033</v>
      </c>
      <c r="O129" s="74">
        <f t="shared" si="163"/>
        <v>0.14940605248218933</v>
      </c>
      <c r="P129" s="74">
        <f t="shared" si="163"/>
        <v>0.16608317373254358</v>
      </c>
      <c r="Q129" s="74">
        <f t="shared" si="163"/>
        <v>0.18030268832838495</v>
      </c>
      <c r="R129" s="74">
        <f t="shared" ref="R129:V129" si="164">IF(R99=0,0,R99/R$19)</f>
        <v>0.20197482830929003</v>
      </c>
      <c r="S129" s="74">
        <f t="shared" si="164"/>
        <v>0.20417982184714314</v>
      </c>
      <c r="T129" s="74">
        <f t="shared" si="164"/>
        <v>0.26564655567975137</v>
      </c>
      <c r="U129" s="74">
        <f t="shared" si="164"/>
        <v>0.26617324384884927</v>
      </c>
      <c r="V129" s="74">
        <f t="shared" si="164"/>
        <v>0.30017165706378734</v>
      </c>
      <c r="W129" s="74">
        <f t="shared" ref="W129:Y129" si="165">IF(W99=0,0,W99/W$19)</f>
        <v>0.26820394288258909</v>
      </c>
      <c r="X129" s="74">
        <f t="shared" si="165"/>
        <v>0.37491074690788379</v>
      </c>
      <c r="Y129" s="74">
        <f t="shared" si="165"/>
        <v>0.39600700357812668</v>
      </c>
      <c r="DA129" s="90" t="s">
        <v>298</v>
      </c>
    </row>
    <row r="130" spans="1:105" ht="12" customHeight="1" x14ac:dyDescent="0.25">
      <c r="A130" s="97" t="s">
        <v>55</v>
      </c>
      <c r="B130" s="74">
        <f t="shared" ref="B130:Q130" si="166">IF(B100=0,0,B100/B$19)</f>
        <v>15.201551360038339</v>
      </c>
      <c r="C130" s="74">
        <f t="shared" si="166"/>
        <v>15.192722704749487</v>
      </c>
      <c r="D130" s="74">
        <f t="shared" si="166"/>
        <v>16.257846530068644</v>
      </c>
      <c r="E130" s="74">
        <f t="shared" si="166"/>
        <v>16.356566827416302</v>
      </c>
      <c r="F130" s="74">
        <f t="shared" si="166"/>
        <v>15.520959458656893</v>
      </c>
      <c r="G130" s="74">
        <f t="shared" si="166"/>
        <v>15.068397190161917</v>
      </c>
      <c r="H130" s="74">
        <f t="shared" si="166"/>
        <v>14.837289967503633</v>
      </c>
      <c r="I130" s="74">
        <f t="shared" si="166"/>
        <v>14.031366635849615</v>
      </c>
      <c r="J130" s="74">
        <f t="shared" si="166"/>
        <v>14.193706059396185</v>
      </c>
      <c r="K130" s="74">
        <f t="shared" si="166"/>
        <v>14.243777618002492</v>
      </c>
      <c r="L130" s="74">
        <f t="shared" si="166"/>
        <v>16.138515430984075</v>
      </c>
      <c r="M130" s="74">
        <f t="shared" si="166"/>
        <v>12.24288117285853</v>
      </c>
      <c r="N130" s="74">
        <f t="shared" si="166"/>
        <v>12.537969436875247</v>
      </c>
      <c r="O130" s="74">
        <f t="shared" si="166"/>
        <v>13.383670252473468</v>
      </c>
      <c r="P130" s="74">
        <f t="shared" si="166"/>
        <v>10.90080143440197</v>
      </c>
      <c r="Q130" s="74">
        <f t="shared" si="166"/>
        <v>12.646075234077825</v>
      </c>
      <c r="R130" s="74">
        <f t="shared" ref="R130:V130" si="167">IF(R100=0,0,R100/R$19)</f>
        <v>12.925988398565261</v>
      </c>
      <c r="S130" s="74">
        <f t="shared" si="167"/>
        <v>12.181871374277664</v>
      </c>
      <c r="T130" s="74">
        <f t="shared" si="167"/>
        <v>11.641666706099935</v>
      </c>
      <c r="U130" s="74">
        <f t="shared" si="167"/>
        <v>10.663237253568566</v>
      </c>
      <c r="V130" s="74">
        <f t="shared" si="167"/>
        <v>9.3888947313991959</v>
      </c>
      <c r="W130" s="74">
        <f t="shared" ref="W130:Y130" si="168">IF(W100=0,0,W100/W$19)</f>
        <v>9.5679535782173488</v>
      </c>
      <c r="X130" s="74">
        <f t="shared" si="168"/>
        <v>7.0424034821717916</v>
      </c>
      <c r="Y130" s="74">
        <f t="shared" si="168"/>
        <v>5.2271362777009651</v>
      </c>
      <c r="DA130" s="90" t="s">
        <v>299</v>
      </c>
    </row>
    <row r="131" spans="1:105" ht="12" customHeight="1" x14ac:dyDescent="0.25">
      <c r="A131" s="107" t="s">
        <v>54</v>
      </c>
      <c r="B131" s="193">
        <f t="shared" ref="B131:Q131" si="169">IF(B101=0,0,B101/B$19)</f>
        <v>2.5928042074232156</v>
      </c>
      <c r="C131" s="193">
        <f t="shared" si="169"/>
        <v>2.7676199224825986</v>
      </c>
      <c r="D131" s="193">
        <f t="shared" si="169"/>
        <v>2.7442480826914877</v>
      </c>
      <c r="E131" s="193">
        <f t="shared" si="169"/>
        <v>2.7399985937453204</v>
      </c>
      <c r="F131" s="193">
        <f t="shared" si="169"/>
        <v>2.7911227873838027</v>
      </c>
      <c r="G131" s="193">
        <f t="shared" si="169"/>
        <v>2.785798084985379</v>
      </c>
      <c r="H131" s="193">
        <f t="shared" si="169"/>
        <v>3.0630332250500811</v>
      </c>
      <c r="I131" s="193">
        <f t="shared" si="169"/>
        <v>2.7921048209886052</v>
      </c>
      <c r="J131" s="193">
        <f t="shared" si="169"/>
        <v>2.904895962110384</v>
      </c>
      <c r="K131" s="193">
        <f t="shared" si="169"/>
        <v>2.6320917100181496</v>
      </c>
      <c r="L131" s="193">
        <f t="shared" si="169"/>
        <v>3.3418934476166751</v>
      </c>
      <c r="M131" s="193">
        <f t="shared" si="169"/>
        <v>3.1829800339553715</v>
      </c>
      <c r="N131" s="193">
        <f t="shared" si="169"/>
        <v>3.1324609570611539</v>
      </c>
      <c r="O131" s="193">
        <f t="shared" si="169"/>
        <v>3.048619592572412</v>
      </c>
      <c r="P131" s="193">
        <f t="shared" si="169"/>
        <v>2.9709130115218771</v>
      </c>
      <c r="Q131" s="193">
        <f t="shared" si="169"/>
        <v>2.9079484884549456</v>
      </c>
      <c r="R131" s="193">
        <f t="shared" ref="R131:V131" si="170">IF(R101=0,0,R101/R$19)</f>
        <v>2.8204192916378381</v>
      </c>
      <c r="S131" s="193">
        <f t="shared" si="170"/>
        <v>2.7492826504796555</v>
      </c>
      <c r="T131" s="193">
        <f t="shared" si="170"/>
        <v>2.6812699095556054</v>
      </c>
      <c r="U131" s="193">
        <f t="shared" si="170"/>
        <v>2.6114042613360899</v>
      </c>
      <c r="V131" s="193">
        <f t="shared" si="170"/>
        <v>2.5333594645948345</v>
      </c>
      <c r="W131" s="193">
        <f t="shared" ref="W131:Y131" si="171">IF(W101=0,0,W101/W$19)</f>
        <v>2.4763724790534756</v>
      </c>
      <c r="X131" s="193">
        <f t="shared" si="171"/>
        <v>2.4092347884723102</v>
      </c>
      <c r="Y131" s="193">
        <f t="shared" si="171"/>
        <v>2.1972627453397449</v>
      </c>
      <c r="DA131" s="214" t="s">
        <v>300</v>
      </c>
    </row>
    <row r="132" spans="1:105" ht="12" customHeight="1" x14ac:dyDescent="0.25">
      <c r="A132" s="209" t="s">
        <v>58</v>
      </c>
      <c r="B132" s="77">
        <f t="shared" ref="B132:Q132" si="172">IF(B102=0,0,B102/B$19)</f>
        <v>23.450185555229861</v>
      </c>
      <c r="C132" s="77">
        <f t="shared" si="172"/>
        <v>23.763928471708887</v>
      </c>
      <c r="D132" s="77">
        <f t="shared" si="172"/>
        <v>24.082990609730651</v>
      </c>
      <c r="E132" s="77">
        <f t="shared" si="172"/>
        <v>24.362394227247069</v>
      </c>
      <c r="F132" s="77">
        <f t="shared" si="172"/>
        <v>24.507025764738945</v>
      </c>
      <c r="G132" s="77">
        <f t="shared" si="172"/>
        <v>24.699058984528151</v>
      </c>
      <c r="H132" s="77">
        <f t="shared" si="172"/>
        <v>24.759508289338982</v>
      </c>
      <c r="I132" s="77">
        <f t="shared" si="172"/>
        <v>24.848535547060099</v>
      </c>
      <c r="J132" s="77">
        <f t="shared" si="172"/>
        <v>24.764683601744348</v>
      </c>
      <c r="K132" s="77">
        <f t="shared" si="172"/>
        <v>24.705551550823401</v>
      </c>
      <c r="L132" s="77">
        <f t="shared" si="172"/>
        <v>24.373689091113377</v>
      </c>
      <c r="M132" s="77">
        <f t="shared" si="172"/>
        <v>23.866846903315221</v>
      </c>
      <c r="N132" s="77">
        <f t="shared" si="172"/>
        <v>23.425748935655939</v>
      </c>
      <c r="O132" s="77">
        <f t="shared" si="172"/>
        <v>23.133683114583903</v>
      </c>
      <c r="P132" s="77">
        <f t="shared" si="172"/>
        <v>22.922394811344809</v>
      </c>
      <c r="Q132" s="77">
        <f t="shared" si="172"/>
        <v>22.894186520154669</v>
      </c>
      <c r="R132" s="77">
        <f t="shared" ref="R132:V132" si="173">IF(R102=0,0,R102/R$19)</f>
        <v>22.131897843547005</v>
      </c>
      <c r="S132" s="77">
        <f t="shared" si="173"/>
        <v>21.476132410782199</v>
      </c>
      <c r="T132" s="77">
        <f t="shared" si="173"/>
        <v>20.728051847384322</v>
      </c>
      <c r="U132" s="77">
        <f t="shared" si="173"/>
        <v>20.157546977364813</v>
      </c>
      <c r="V132" s="77">
        <f t="shared" si="173"/>
        <v>19.822879802914446</v>
      </c>
      <c r="W132" s="77">
        <f t="shared" ref="W132:Y132" si="174">IF(W102=0,0,W102/W$19)</f>
        <v>19.767360394842193</v>
      </c>
      <c r="X132" s="77">
        <f t="shared" si="174"/>
        <v>18.77174779627655</v>
      </c>
      <c r="Y132" s="77">
        <f t="shared" si="174"/>
        <v>17.936832599662143</v>
      </c>
      <c r="DA132" s="92" t="s">
        <v>301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75">IF(B104=0,0,B104/B$19)</f>
        <v>85.903748684627217</v>
      </c>
      <c r="C134" s="153">
        <f t="shared" si="175"/>
        <v>90.475716522030353</v>
      </c>
      <c r="D134" s="153">
        <f t="shared" si="175"/>
        <v>87.598400844351119</v>
      </c>
      <c r="E134" s="153">
        <f t="shared" si="175"/>
        <v>89.735732339839032</v>
      </c>
      <c r="F134" s="153">
        <f t="shared" si="175"/>
        <v>86.296843013476689</v>
      </c>
      <c r="G134" s="153">
        <f t="shared" si="175"/>
        <v>83.656211550936504</v>
      </c>
      <c r="H134" s="153">
        <f t="shared" si="175"/>
        <v>84.631773136560511</v>
      </c>
      <c r="I134" s="153">
        <f t="shared" si="175"/>
        <v>76.602208135490855</v>
      </c>
      <c r="J134" s="153">
        <f t="shared" si="175"/>
        <v>86.196660883324313</v>
      </c>
      <c r="K134" s="153">
        <f t="shared" si="175"/>
        <v>86.265775157683237</v>
      </c>
      <c r="L134" s="153">
        <f t="shared" si="175"/>
        <v>99.350712694979237</v>
      </c>
      <c r="M134" s="153">
        <f t="shared" si="175"/>
        <v>79.948389908649702</v>
      </c>
      <c r="N134" s="153">
        <f t="shared" si="175"/>
        <v>86.415518589401174</v>
      </c>
      <c r="O134" s="153">
        <f t="shared" si="175"/>
        <v>91.7293155707642</v>
      </c>
      <c r="P134" s="153">
        <f t="shared" si="175"/>
        <v>70.363767824157435</v>
      </c>
      <c r="Q134" s="153">
        <f t="shared" si="175"/>
        <v>74.23442970533786</v>
      </c>
      <c r="R134" s="153">
        <f t="shared" ref="R134:V134" si="176">IF(R104=0,0,R104/R$19)</f>
        <v>76.874078012773836</v>
      </c>
      <c r="S134" s="153">
        <f t="shared" si="176"/>
        <v>75.45331326521692</v>
      </c>
      <c r="T134" s="153">
        <f t="shared" si="176"/>
        <v>76.20240958527765</v>
      </c>
      <c r="U134" s="153">
        <f t="shared" si="176"/>
        <v>74.742432153454445</v>
      </c>
      <c r="V134" s="153">
        <f t="shared" si="176"/>
        <v>72.955509062645518</v>
      </c>
      <c r="W134" s="153">
        <f t="shared" ref="W134:Y134" si="177">IF(W104=0,0,W104/W$19)</f>
        <v>82.5561761137986</v>
      </c>
      <c r="X134" s="153">
        <f t="shared" si="177"/>
        <v>69.555009409959879</v>
      </c>
      <c r="Y134" s="153">
        <f t="shared" si="177"/>
        <v>61.479372875009616</v>
      </c>
      <c r="DA134" s="217" t="s">
        <v>302</v>
      </c>
    </row>
    <row r="135" spans="1:105" ht="12" customHeight="1" x14ac:dyDescent="0.25">
      <c r="A135" s="97" t="s">
        <v>57</v>
      </c>
      <c r="B135" s="74">
        <f t="shared" ref="B135:Q135" si="178">IF(B105=0,0,B105/B$19)</f>
        <v>75.001080261176526</v>
      </c>
      <c r="C135" s="74">
        <f t="shared" si="178"/>
        <v>79.387761522381908</v>
      </c>
      <c r="D135" s="74">
        <f t="shared" si="178"/>
        <v>75.776457940659753</v>
      </c>
      <c r="E135" s="74">
        <f t="shared" si="178"/>
        <v>77.694793624534228</v>
      </c>
      <c r="F135" s="74">
        <f t="shared" si="178"/>
        <v>74.666127185450918</v>
      </c>
      <c r="G135" s="74">
        <f t="shared" si="178"/>
        <v>72.183437094704018</v>
      </c>
      <c r="H135" s="74">
        <f t="shared" si="178"/>
        <v>72.89466989796739</v>
      </c>
      <c r="I135" s="74">
        <f t="shared" si="178"/>
        <v>65.500099487607415</v>
      </c>
      <c r="J135" s="74">
        <f t="shared" si="178"/>
        <v>74.792096932556092</v>
      </c>
      <c r="K135" s="74">
        <f t="shared" si="178"/>
        <v>74.830557608238408</v>
      </c>
      <c r="L135" s="74">
        <f t="shared" si="178"/>
        <v>86.00372884126341</v>
      </c>
      <c r="M135" s="74">
        <f t="shared" si="178"/>
        <v>69.08161062076465</v>
      </c>
      <c r="N135" s="74">
        <f t="shared" si="178"/>
        <v>75.092364851051741</v>
      </c>
      <c r="O135" s="74">
        <f t="shared" si="178"/>
        <v>79.590562574729034</v>
      </c>
      <c r="P135" s="74">
        <f t="shared" si="178"/>
        <v>59.85899047457599</v>
      </c>
      <c r="Q135" s="74">
        <f t="shared" si="178"/>
        <v>62.348002802912852</v>
      </c>
      <c r="R135" s="74">
        <f t="shared" ref="R135:V135" si="179">IF(R105=0,0,R105/R$19)</f>
        <v>64.581180759862036</v>
      </c>
      <c r="S135" s="74">
        <f t="shared" si="179"/>
        <v>63.549032432979033</v>
      </c>
      <c r="T135" s="74">
        <f t="shared" si="179"/>
        <v>64.277679744661697</v>
      </c>
      <c r="U135" s="74">
        <f t="shared" si="179"/>
        <v>63.424040347029397</v>
      </c>
      <c r="V135" s="74">
        <f t="shared" si="179"/>
        <v>62.35763259538416</v>
      </c>
      <c r="W135" s="74">
        <f t="shared" ref="W135:Y135" si="180">IF(W105=0,0,W105/W$19)</f>
        <v>71.862014097502978</v>
      </c>
      <c r="X135" s="74">
        <f t="shared" si="180"/>
        <v>60.306878189215723</v>
      </c>
      <c r="Y135" s="74">
        <f t="shared" si="180"/>
        <v>53.679614410133908</v>
      </c>
      <c r="DA135" s="90" t="s">
        <v>303</v>
      </c>
    </row>
    <row r="136" spans="1:105" ht="12" customHeight="1" x14ac:dyDescent="0.25">
      <c r="A136" s="97" t="s">
        <v>56</v>
      </c>
      <c r="B136" s="74">
        <f t="shared" ref="B136:Q136" si="181">IF(B106=0,0,B106/B$19)</f>
        <v>0.10870105594863255</v>
      </c>
      <c r="C136" s="74">
        <f t="shared" si="181"/>
        <v>0.11411728050740043</v>
      </c>
      <c r="D136" s="74">
        <f t="shared" si="181"/>
        <v>0.12403788841826231</v>
      </c>
      <c r="E136" s="74">
        <f t="shared" si="181"/>
        <v>0.18770510494137518</v>
      </c>
      <c r="F136" s="74">
        <f t="shared" si="181"/>
        <v>0.14998707672313885</v>
      </c>
      <c r="G136" s="74">
        <f t="shared" si="181"/>
        <v>0.17044906631814566</v>
      </c>
      <c r="H136" s="74">
        <f t="shared" si="181"/>
        <v>0.2914320981626386</v>
      </c>
      <c r="I136" s="74">
        <f t="shared" si="181"/>
        <v>0.21661390544410816</v>
      </c>
      <c r="J136" s="74">
        <f t="shared" si="181"/>
        <v>0.23860559087506511</v>
      </c>
      <c r="K136" s="74">
        <f t="shared" si="181"/>
        <v>0.28028260994473209</v>
      </c>
      <c r="L136" s="74">
        <f t="shared" si="181"/>
        <v>0.3287224903397965</v>
      </c>
      <c r="M136" s="74">
        <f t="shared" si="181"/>
        <v>0.37267784764374029</v>
      </c>
      <c r="N136" s="74">
        <f t="shared" si="181"/>
        <v>0.48943516290267181</v>
      </c>
      <c r="O136" s="74">
        <f t="shared" si="181"/>
        <v>0.58408519049954888</v>
      </c>
      <c r="P136" s="74">
        <f t="shared" si="181"/>
        <v>0.67591392768514924</v>
      </c>
      <c r="Q136" s="74">
        <f t="shared" si="181"/>
        <v>0.75754264165254137</v>
      </c>
      <c r="R136" s="74">
        <f t="shared" ref="R136:V136" si="182">IF(R106=0,0,R106/R$19)</f>
        <v>0.87595063689909569</v>
      </c>
      <c r="S136" s="74">
        <f t="shared" si="182"/>
        <v>0.90698144282334958</v>
      </c>
      <c r="T136" s="74">
        <f t="shared" si="182"/>
        <v>1.2041752582039003</v>
      </c>
      <c r="U136" s="74">
        <f t="shared" si="182"/>
        <v>1.2280479113239544</v>
      </c>
      <c r="V136" s="74">
        <f t="shared" si="182"/>
        <v>1.4013351946839139</v>
      </c>
      <c r="W136" s="74">
        <f t="shared" ref="W136:Y136" si="183">IF(W106=0,0,W106/W$19)</f>
        <v>1.2629447225724852</v>
      </c>
      <c r="X136" s="74">
        <f t="shared" si="183"/>
        <v>1.7796108765581924</v>
      </c>
      <c r="Y136" s="74">
        <f t="shared" si="183"/>
        <v>1.896998601403679</v>
      </c>
      <c r="DA136" s="90" t="s">
        <v>304</v>
      </c>
    </row>
    <row r="137" spans="1:105" ht="12" customHeight="1" x14ac:dyDescent="0.25">
      <c r="A137" s="97" t="s">
        <v>55</v>
      </c>
      <c r="B137" s="74">
        <f t="shared" ref="B137:Q137" si="184">IF(B107=0,0,B107/B$19)</f>
        <v>9.1128018182339936</v>
      </c>
      <c r="C137" s="74">
        <f t="shared" si="184"/>
        <v>9.1770250063530021</v>
      </c>
      <c r="D137" s="74">
        <f t="shared" si="184"/>
        <v>9.911245004049805</v>
      </c>
      <c r="E137" s="74">
        <f t="shared" si="184"/>
        <v>10.065437894438876</v>
      </c>
      <c r="F137" s="74">
        <f t="shared" si="184"/>
        <v>9.6535026626910874</v>
      </c>
      <c r="G137" s="74">
        <f t="shared" si="184"/>
        <v>9.4728505688256437</v>
      </c>
      <c r="H137" s="74">
        <f t="shared" si="184"/>
        <v>9.429570286380546</v>
      </c>
      <c r="I137" s="74">
        <f t="shared" si="184"/>
        <v>9.041403431522264</v>
      </c>
      <c r="J137" s="74">
        <f t="shared" si="184"/>
        <v>9.2487894092657701</v>
      </c>
      <c r="K137" s="74">
        <f t="shared" si="184"/>
        <v>9.4155498448243904</v>
      </c>
      <c r="L137" s="74">
        <f t="shared" si="184"/>
        <v>10.811420934244945</v>
      </c>
      <c r="M137" s="74">
        <f t="shared" si="184"/>
        <v>8.3814711478842003</v>
      </c>
      <c r="N137" s="74">
        <f t="shared" si="184"/>
        <v>8.7486594505959143</v>
      </c>
      <c r="O137" s="74">
        <f t="shared" si="184"/>
        <v>9.5201169271720758</v>
      </c>
      <c r="P137" s="74">
        <f t="shared" si="184"/>
        <v>7.840849782346524</v>
      </c>
      <c r="Q137" s="74">
        <f t="shared" si="184"/>
        <v>9.1770107994887766</v>
      </c>
      <c r="R137" s="74">
        <f t="shared" ref="R137:V137" si="185">IF(R107=0,0,R107/R$19)</f>
        <v>9.5161293920387848</v>
      </c>
      <c r="S137" s="74">
        <f t="shared" si="185"/>
        <v>9.133827525618786</v>
      </c>
      <c r="T137" s="74">
        <f t="shared" si="185"/>
        <v>8.890146402346625</v>
      </c>
      <c r="U137" s="74">
        <f t="shared" si="185"/>
        <v>8.2929545477325988</v>
      </c>
      <c r="V137" s="74">
        <f t="shared" si="185"/>
        <v>7.4374323359398149</v>
      </c>
      <c r="W137" s="74">
        <f t="shared" ref="W137:Y137" si="186">IF(W107=0,0,W107/W$19)</f>
        <v>7.6968789425875981</v>
      </c>
      <c r="X137" s="74">
        <f t="shared" si="186"/>
        <v>5.7675831877442691</v>
      </c>
      <c r="Y137" s="74">
        <f t="shared" si="186"/>
        <v>4.359097203322575</v>
      </c>
      <c r="DA137" s="90" t="s">
        <v>305</v>
      </c>
    </row>
    <row r="138" spans="1:105" ht="12" customHeight="1" x14ac:dyDescent="0.25">
      <c r="A138" s="109" t="s">
        <v>54</v>
      </c>
      <c r="B138" s="77">
        <f t="shared" ref="B138:Q138" si="187">IF(B108=0,0,B108/B$19)</f>
        <v>1.6811655492680662</v>
      </c>
      <c r="C138" s="77">
        <f t="shared" si="187"/>
        <v>1.7968127127880269</v>
      </c>
      <c r="D138" s="77">
        <f t="shared" si="187"/>
        <v>1.7866600112232973</v>
      </c>
      <c r="E138" s="77">
        <f t="shared" si="187"/>
        <v>1.7877957159245552</v>
      </c>
      <c r="F138" s="77">
        <f t="shared" si="187"/>
        <v>1.8272260886115437</v>
      </c>
      <c r="G138" s="77">
        <f t="shared" si="187"/>
        <v>1.829474821088708</v>
      </c>
      <c r="H138" s="77">
        <f t="shared" si="187"/>
        <v>2.0161008540499457</v>
      </c>
      <c r="I138" s="77">
        <f t="shared" si="187"/>
        <v>1.8440913109170569</v>
      </c>
      <c r="J138" s="77">
        <f t="shared" si="187"/>
        <v>1.917168950627391</v>
      </c>
      <c r="K138" s="77">
        <f t="shared" si="187"/>
        <v>1.7393850946757208</v>
      </c>
      <c r="L138" s="77">
        <f t="shared" si="187"/>
        <v>2.2068404291310952</v>
      </c>
      <c r="M138" s="77">
        <f t="shared" si="187"/>
        <v>2.1126302923571227</v>
      </c>
      <c r="N138" s="77">
        <f t="shared" si="187"/>
        <v>2.0850591248508565</v>
      </c>
      <c r="O138" s="77">
        <f t="shared" si="187"/>
        <v>2.03455087836352</v>
      </c>
      <c r="P138" s="77">
        <f t="shared" si="187"/>
        <v>1.9880136395497738</v>
      </c>
      <c r="Q138" s="77">
        <f t="shared" si="187"/>
        <v>1.9518734612836945</v>
      </c>
      <c r="R138" s="77">
        <f t="shared" ref="R138:V138" si="188">IF(R108=0,0,R108/R$19)</f>
        <v>1.9008172239739116</v>
      </c>
      <c r="S138" s="77">
        <f t="shared" si="188"/>
        <v>1.863471863795757</v>
      </c>
      <c r="T138" s="77">
        <f t="shared" si="188"/>
        <v>1.8304081800654197</v>
      </c>
      <c r="U138" s="77">
        <f t="shared" si="188"/>
        <v>1.7973893473684996</v>
      </c>
      <c r="V138" s="77">
        <f t="shared" si="188"/>
        <v>1.7591089366376256</v>
      </c>
      <c r="W138" s="77">
        <f t="shared" ref="W138:Y138" si="189">IF(W108=0,0,W108/W$19)</f>
        <v>1.734338351135515</v>
      </c>
      <c r="X138" s="77">
        <f t="shared" si="189"/>
        <v>1.7009371564416889</v>
      </c>
      <c r="Y138" s="77">
        <f t="shared" si="189"/>
        <v>1.5436626601494534</v>
      </c>
      <c r="DA138" s="92" t="s">
        <v>306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90">IF(B110=0,0,B110/B$19)</f>
        <v>28.622997899043845</v>
      </c>
      <c r="C140" s="203">
        <f t="shared" si="190"/>
        <v>30.015756720038951</v>
      </c>
      <c r="D140" s="203">
        <f t="shared" si="190"/>
        <v>28.613662348244059</v>
      </c>
      <c r="E140" s="203">
        <f t="shared" si="190"/>
        <v>28.966660343722005</v>
      </c>
      <c r="F140" s="203">
        <f t="shared" si="190"/>
        <v>27.427740527758647</v>
      </c>
      <c r="G140" s="203">
        <f t="shared" si="190"/>
        <v>26.159556692602735</v>
      </c>
      <c r="H140" s="203">
        <f t="shared" si="190"/>
        <v>26.093148231055814</v>
      </c>
      <c r="I140" s="203">
        <f t="shared" si="190"/>
        <v>23.05962920041971</v>
      </c>
      <c r="J140" s="203">
        <f t="shared" si="190"/>
        <v>25.891179527317163</v>
      </c>
      <c r="K140" s="203">
        <f t="shared" si="190"/>
        <v>25.431332942254848</v>
      </c>
      <c r="L140" s="203">
        <f t="shared" si="190"/>
        <v>29.131359753549273</v>
      </c>
      <c r="M140" s="203">
        <f t="shared" si="190"/>
        <v>22.330975725389084</v>
      </c>
      <c r="N140" s="203">
        <f t="shared" si="190"/>
        <v>23.625607315896239</v>
      </c>
      <c r="O140" s="203">
        <f t="shared" si="190"/>
        <v>24.625521304010181</v>
      </c>
      <c r="P140" s="203">
        <f t="shared" si="190"/>
        <v>18.156588248915583</v>
      </c>
      <c r="Q140" s="203">
        <f t="shared" si="190"/>
        <v>19.22810219468516</v>
      </c>
      <c r="R140" s="203">
        <f t="shared" ref="R140:V140" si="191">IF(R110=0,0,R110/R$19)</f>
        <v>19.635044547118731</v>
      </c>
      <c r="S140" s="203">
        <f t="shared" si="191"/>
        <v>18.766806118698398</v>
      </c>
      <c r="T140" s="203">
        <f t="shared" si="191"/>
        <v>18.376725354778582</v>
      </c>
      <c r="U140" s="203">
        <f t="shared" si="191"/>
        <v>17.467634051589961</v>
      </c>
      <c r="V140" s="203">
        <f t="shared" si="191"/>
        <v>16.381708771915552</v>
      </c>
      <c r="W140" s="203">
        <f t="shared" ref="W140:Y140" si="192">IF(W110=0,0,W110/W$19)</f>
        <v>18.334549684597039</v>
      </c>
      <c r="X140" s="203">
        <f t="shared" si="192"/>
        <v>14.261145691170849</v>
      </c>
      <c r="Y140" s="203">
        <f t="shared" si="192"/>
        <v>11.778062064879986</v>
      </c>
      <c r="DA140" s="216" t="s">
        <v>307</v>
      </c>
    </row>
    <row r="141" spans="1:105" ht="12" customHeight="1" x14ac:dyDescent="0.25">
      <c r="A141" s="208" t="s">
        <v>39</v>
      </c>
      <c r="B141" s="192">
        <f t="shared" ref="B141:Q141" si="193">IF(B111=0,0,B111/B$19)</f>
        <v>28.622997899043845</v>
      </c>
      <c r="C141" s="192">
        <f t="shared" si="193"/>
        <v>30.015756720038951</v>
      </c>
      <c r="D141" s="192">
        <f t="shared" si="193"/>
        <v>28.613662348244059</v>
      </c>
      <c r="E141" s="192">
        <f t="shared" si="193"/>
        <v>28.966660343722005</v>
      </c>
      <c r="F141" s="192">
        <f t="shared" si="193"/>
        <v>27.427740527758647</v>
      </c>
      <c r="G141" s="192">
        <f t="shared" si="193"/>
        <v>26.159556692602735</v>
      </c>
      <c r="H141" s="192">
        <f t="shared" si="193"/>
        <v>26.093148231055814</v>
      </c>
      <c r="I141" s="192">
        <f t="shared" si="193"/>
        <v>23.05962920041971</v>
      </c>
      <c r="J141" s="192">
        <f t="shared" si="193"/>
        <v>25.891179527317163</v>
      </c>
      <c r="K141" s="192">
        <f t="shared" si="193"/>
        <v>25.431332942254848</v>
      </c>
      <c r="L141" s="192">
        <f t="shared" si="193"/>
        <v>29.131359753549273</v>
      </c>
      <c r="M141" s="192">
        <f t="shared" si="193"/>
        <v>22.330975725389084</v>
      </c>
      <c r="N141" s="192">
        <f t="shared" si="193"/>
        <v>23.625607315896239</v>
      </c>
      <c r="O141" s="192">
        <f t="shared" si="193"/>
        <v>24.625521304010181</v>
      </c>
      <c r="P141" s="192">
        <f t="shared" si="193"/>
        <v>18.156588248915583</v>
      </c>
      <c r="Q141" s="192">
        <f t="shared" si="193"/>
        <v>19.22810219468516</v>
      </c>
      <c r="R141" s="192">
        <f t="shared" ref="R141:V141" si="194">IF(R111=0,0,R111/R$19)</f>
        <v>19.635044547118731</v>
      </c>
      <c r="S141" s="192">
        <f t="shared" si="194"/>
        <v>18.766806118698398</v>
      </c>
      <c r="T141" s="192">
        <f t="shared" si="194"/>
        <v>18.376725354778582</v>
      </c>
      <c r="U141" s="192">
        <f t="shared" si="194"/>
        <v>17.467634051589961</v>
      </c>
      <c r="V141" s="192">
        <f t="shared" si="194"/>
        <v>16.381708771915552</v>
      </c>
      <c r="W141" s="192">
        <f t="shared" ref="W141:Y141" si="195">IF(W111=0,0,W111/W$19)</f>
        <v>18.334549684597039</v>
      </c>
      <c r="X141" s="192">
        <f t="shared" si="195"/>
        <v>14.261145691170849</v>
      </c>
      <c r="Y141" s="192">
        <f t="shared" si="195"/>
        <v>11.778062064879986</v>
      </c>
      <c r="DA141" s="213" t="s">
        <v>308</v>
      </c>
    </row>
    <row r="142" spans="1:105" ht="12" customHeight="1" x14ac:dyDescent="0.25">
      <c r="A142" s="97" t="s">
        <v>57</v>
      </c>
      <c r="B142" s="74">
        <f t="shared" ref="B142:Q142" si="196">IF(B112=0,0,B112/B$19)</f>
        <v>25.423756861250112</v>
      </c>
      <c r="C142" s="74">
        <f t="shared" si="196"/>
        <v>26.779461819244506</v>
      </c>
      <c r="D142" s="74">
        <f t="shared" si="196"/>
        <v>25.198433443977478</v>
      </c>
      <c r="E142" s="74">
        <f t="shared" si="196"/>
        <v>25.537837952196146</v>
      </c>
      <c r="F142" s="74">
        <f t="shared" si="196"/>
        <v>24.163192995184442</v>
      </c>
      <c r="G142" s="74">
        <f t="shared" si="196"/>
        <v>22.995330301699511</v>
      </c>
      <c r="H142" s="74">
        <f t="shared" si="196"/>
        <v>22.936020766270531</v>
      </c>
      <c r="I142" s="74">
        <f t="shared" si="196"/>
        <v>20.125206168709187</v>
      </c>
      <c r="J142" s="74">
        <f t="shared" si="196"/>
        <v>22.892668836692284</v>
      </c>
      <c r="K142" s="74">
        <f t="shared" si="196"/>
        <v>22.476473938420359</v>
      </c>
      <c r="L142" s="74">
        <f t="shared" si="196"/>
        <v>25.703730029062502</v>
      </c>
      <c r="M142" s="74">
        <f t="shared" si="196"/>
        <v>19.710557462333529</v>
      </c>
      <c r="N142" s="74">
        <f t="shared" si="196"/>
        <v>20.969491718377974</v>
      </c>
      <c r="O142" s="74">
        <f t="shared" si="196"/>
        <v>21.827659738788217</v>
      </c>
      <c r="P142" s="74">
        <f t="shared" si="196"/>
        <v>15.863271274671218</v>
      </c>
      <c r="Q142" s="74">
        <f t="shared" si="196"/>
        <v>16.614507651024514</v>
      </c>
      <c r="R142" s="74">
        <f t="shared" ref="R142:V142" si="197">IF(R112=0,0,R112/R$19)</f>
        <v>16.978625890792898</v>
      </c>
      <c r="S142" s="74">
        <f t="shared" si="197"/>
        <v>16.266824350545658</v>
      </c>
      <c r="T142" s="74">
        <f t="shared" si="197"/>
        <v>15.998647103241067</v>
      </c>
      <c r="U142" s="74">
        <f t="shared" si="197"/>
        <v>15.292369730605245</v>
      </c>
      <c r="V142" s="74">
        <f t="shared" si="197"/>
        <v>14.467516048990689</v>
      </c>
      <c r="W142" s="74">
        <f t="shared" ref="W142:Y142" si="198">IF(W112=0,0,W112/W$19)</f>
        <v>16.390846411125601</v>
      </c>
      <c r="X142" s="74">
        <f t="shared" si="198"/>
        <v>12.823488182421332</v>
      </c>
      <c r="Y142" s="74">
        <f t="shared" si="198"/>
        <v>10.680078185366341</v>
      </c>
      <c r="DA142" s="90" t="s">
        <v>309</v>
      </c>
    </row>
    <row r="143" spans="1:105" ht="12" customHeight="1" x14ac:dyDescent="0.25">
      <c r="A143" s="97" t="s">
        <v>56</v>
      </c>
      <c r="B143" s="74">
        <f t="shared" ref="B143:Q143" si="199">IF(B113=0,0,B113/B$19)</f>
        <v>0</v>
      </c>
      <c r="C143" s="74">
        <f t="shared" si="199"/>
        <v>0</v>
      </c>
      <c r="D143" s="74">
        <f t="shared" si="199"/>
        <v>0</v>
      </c>
      <c r="E143" s="74">
        <f t="shared" si="199"/>
        <v>0</v>
      </c>
      <c r="F143" s="74">
        <f t="shared" si="199"/>
        <v>0</v>
      </c>
      <c r="G143" s="74">
        <f t="shared" si="199"/>
        <v>0</v>
      </c>
      <c r="H143" s="74">
        <f t="shared" si="199"/>
        <v>0</v>
      </c>
      <c r="I143" s="74">
        <f t="shared" si="199"/>
        <v>0</v>
      </c>
      <c r="J143" s="74">
        <f t="shared" si="199"/>
        <v>0</v>
      </c>
      <c r="K143" s="74">
        <f t="shared" si="199"/>
        <v>0</v>
      </c>
      <c r="L143" s="74">
        <f t="shared" si="199"/>
        <v>0</v>
      </c>
      <c r="M143" s="74">
        <f t="shared" si="199"/>
        <v>0</v>
      </c>
      <c r="N143" s="74">
        <f t="shared" si="199"/>
        <v>0</v>
      </c>
      <c r="O143" s="74">
        <f t="shared" si="199"/>
        <v>0</v>
      </c>
      <c r="P143" s="74">
        <f t="shared" si="199"/>
        <v>0</v>
      </c>
      <c r="Q143" s="74">
        <f t="shared" si="199"/>
        <v>0</v>
      </c>
      <c r="R143" s="74">
        <f t="shared" ref="R143:V143" si="200">IF(R113=0,0,R113/R$19)</f>
        <v>0</v>
      </c>
      <c r="S143" s="74">
        <f t="shared" si="200"/>
        <v>0</v>
      </c>
      <c r="T143" s="74">
        <f t="shared" si="200"/>
        <v>0</v>
      </c>
      <c r="U143" s="74">
        <f t="shared" si="200"/>
        <v>0</v>
      </c>
      <c r="V143" s="74">
        <f t="shared" si="200"/>
        <v>0</v>
      </c>
      <c r="W143" s="74">
        <f t="shared" ref="W143:Y143" si="201">IF(W113=0,0,W113/W$19)</f>
        <v>0</v>
      </c>
      <c r="X143" s="74">
        <f t="shared" si="201"/>
        <v>0</v>
      </c>
      <c r="Y143" s="74">
        <f t="shared" si="201"/>
        <v>0</v>
      </c>
      <c r="DA143" s="90" t="s">
        <v>310</v>
      </c>
    </row>
    <row r="144" spans="1:105" ht="12" customHeight="1" x14ac:dyDescent="0.25">
      <c r="A144" s="97" t="s">
        <v>55</v>
      </c>
      <c r="B144" s="74">
        <f t="shared" ref="B144:Q144" si="202">IF(B114=0,0,B114/B$19)</f>
        <v>2.8273199913152993</v>
      </c>
      <c r="C144" s="74">
        <f t="shared" si="202"/>
        <v>2.8373979916001919</v>
      </c>
      <c r="D144" s="74">
        <f t="shared" si="202"/>
        <v>3.0212537233684396</v>
      </c>
      <c r="E144" s="74">
        <f t="shared" si="202"/>
        <v>3.035299110067426</v>
      </c>
      <c r="F144" s="74">
        <f t="shared" si="202"/>
        <v>2.8660800819761723</v>
      </c>
      <c r="G144" s="74">
        <f t="shared" si="202"/>
        <v>2.768105291294638</v>
      </c>
      <c r="H144" s="74">
        <f t="shared" si="202"/>
        <v>2.7205913374298634</v>
      </c>
      <c r="I144" s="74">
        <f t="shared" si="202"/>
        <v>2.5413772388121361</v>
      </c>
      <c r="J144" s="74">
        <f t="shared" si="202"/>
        <v>2.5864156729003764</v>
      </c>
      <c r="K144" s="74">
        <f t="shared" si="202"/>
        <v>2.5823583286163347</v>
      </c>
      <c r="L144" s="74">
        <f t="shared" si="202"/>
        <v>2.9499427317605402</v>
      </c>
      <c r="M144" s="74">
        <f t="shared" si="202"/>
        <v>2.176003065066431</v>
      </c>
      <c r="N144" s="74">
        <f t="shared" si="202"/>
        <v>2.2229872030156774</v>
      </c>
      <c r="O144" s="74">
        <f t="shared" si="202"/>
        <v>2.3792388644398375</v>
      </c>
      <c r="P144" s="74">
        <f t="shared" si="202"/>
        <v>1.8883322386180765</v>
      </c>
      <c r="Q144" s="74">
        <f t="shared" si="202"/>
        <v>2.2194526978437215</v>
      </c>
      <c r="R144" s="74">
        <f t="shared" ref="R144:V144" si="203">IF(R114=0,0,R114/R$19)</f>
        <v>2.2761600705016347</v>
      </c>
      <c r="S144" s="74">
        <f t="shared" si="203"/>
        <v>2.1314704464229934</v>
      </c>
      <c r="T144" s="74">
        <f t="shared" si="203"/>
        <v>2.0207924107849009</v>
      </c>
      <c r="U144" s="74">
        <f t="shared" si="203"/>
        <v>1.8295728262308497</v>
      </c>
      <c r="V144" s="74">
        <f t="shared" si="203"/>
        <v>1.5813756595525024</v>
      </c>
      <c r="W144" s="74">
        <f t="shared" ref="W144:Y144" si="204">IF(W114=0,0,W114/W$19)</f>
        <v>1.6206673813524211</v>
      </c>
      <c r="X144" s="74">
        <f t="shared" si="204"/>
        <v>1.1261210440686167</v>
      </c>
      <c r="Y144" s="74">
        <f t="shared" si="204"/>
        <v>0.80038952151850473</v>
      </c>
      <c r="DA144" s="90" t="s">
        <v>311</v>
      </c>
    </row>
    <row r="145" spans="1:105" ht="12" customHeight="1" x14ac:dyDescent="0.25">
      <c r="A145" s="107" t="s">
        <v>54</v>
      </c>
      <c r="B145" s="193">
        <f t="shared" ref="B145:Q145" si="205">IF(B115=0,0,B115/B$19)</f>
        <v>0.371921046478429</v>
      </c>
      <c r="C145" s="193">
        <f t="shared" si="205"/>
        <v>0.39889690919424658</v>
      </c>
      <c r="D145" s="193">
        <f t="shared" si="205"/>
        <v>0.39397518089814837</v>
      </c>
      <c r="E145" s="193">
        <f t="shared" si="205"/>
        <v>0.39352328145843612</v>
      </c>
      <c r="F145" s="193">
        <f t="shared" si="205"/>
        <v>0.39846745059802768</v>
      </c>
      <c r="G145" s="193">
        <f t="shared" si="205"/>
        <v>0.39612109960858694</v>
      </c>
      <c r="H145" s="193">
        <f t="shared" si="205"/>
        <v>0.4365361273554122</v>
      </c>
      <c r="I145" s="193">
        <f t="shared" si="205"/>
        <v>0.39304579289838315</v>
      </c>
      <c r="J145" s="193">
        <f t="shared" si="205"/>
        <v>0.41209501772450258</v>
      </c>
      <c r="K145" s="193">
        <f t="shared" si="205"/>
        <v>0.37250067521815905</v>
      </c>
      <c r="L145" s="193">
        <f t="shared" si="205"/>
        <v>0.47768699272622972</v>
      </c>
      <c r="M145" s="193">
        <f t="shared" si="205"/>
        <v>0.44441519798912227</v>
      </c>
      <c r="N145" s="193">
        <f t="shared" si="205"/>
        <v>0.43312839450258916</v>
      </c>
      <c r="O145" s="193">
        <f t="shared" si="205"/>
        <v>0.41862270078213037</v>
      </c>
      <c r="P145" s="193">
        <f t="shared" si="205"/>
        <v>0.40498473562629039</v>
      </c>
      <c r="Q145" s="193">
        <f t="shared" si="205"/>
        <v>0.39414184581692707</v>
      </c>
      <c r="R145" s="193">
        <f t="shared" ref="R145:V145" si="206">IF(R115=0,0,R115/R$19)</f>
        <v>0.38025858582419814</v>
      </c>
      <c r="S145" s="193">
        <f t="shared" si="206"/>
        <v>0.36851132172974543</v>
      </c>
      <c r="T145" s="193">
        <f t="shared" si="206"/>
        <v>0.35728584075261444</v>
      </c>
      <c r="U145" s="193">
        <f t="shared" si="206"/>
        <v>0.34569149475386846</v>
      </c>
      <c r="V145" s="193">
        <f t="shared" si="206"/>
        <v>0.33281706337235872</v>
      </c>
      <c r="W145" s="193">
        <f t="shared" ref="W145:Y145" si="207">IF(W115=0,0,W115/W$19)</f>
        <v>0.32303589211902212</v>
      </c>
      <c r="X145" s="193">
        <f t="shared" si="207"/>
        <v>0.31153646468090057</v>
      </c>
      <c r="Y145" s="193">
        <f t="shared" si="207"/>
        <v>0.29759435799513623</v>
      </c>
      <c r="DA145" s="214" t="s">
        <v>312</v>
      </c>
    </row>
    <row r="146" spans="1:105" ht="12" customHeight="1" x14ac:dyDescent="0.25">
      <c r="A146" s="209" t="s">
        <v>58</v>
      </c>
      <c r="B146" s="77">
        <f t="shared" ref="B146:Q146" si="208">IF(B116=0,0,B116/B$19)</f>
        <v>0</v>
      </c>
      <c r="C146" s="77">
        <f t="shared" si="208"/>
        <v>0</v>
      </c>
      <c r="D146" s="77">
        <f t="shared" si="208"/>
        <v>0</v>
      </c>
      <c r="E146" s="77">
        <f t="shared" si="208"/>
        <v>0</v>
      </c>
      <c r="F146" s="77">
        <f t="shared" si="208"/>
        <v>0</v>
      </c>
      <c r="G146" s="77">
        <f t="shared" si="208"/>
        <v>0</v>
      </c>
      <c r="H146" s="77">
        <f t="shared" si="208"/>
        <v>0</v>
      </c>
      <c r="I146" s="77">
        <f t="shared" si="208"/>
        <v>0</v>
      </c>
      <c r="J146" s="77">
        <f t="shared" si="208"/>
        <v>0</v>
      </c>
      <c r="K146" s="77">
        <f t="shared" si="208"/>
        <v>0</v>
      </c>
      <c r="L146" s="77">
        <f t="shared" si="208"/>
        <v>0</v>
      </c>
      <c r="M146" s="77">
        <f t="shared" si="208"/>
        <v>0</v>
      </c>
      <c r="N146" s="77">
        <f t="shared" si="208"/>
        <v>0</v>
      </c>
      <c r="O146" s="77">
        <f t="shared" si="208"/>
        <v>0</v>
      </c>
      <c r="P146" s="77">
        <f t="shared" si="208"/>
        <v>0</v>
      </c>
      <c r="Q146" s="77">
        <f t="shared" si="208"/>
        <v>0</v>
      </c>
      <c r="R146" s="77">
        <f t="shared" ref="R146:V146" si="209">IF(R116=0,0,R116/R$19)</f>
        <v>0</v>
      </c>
      <c r="S146" s="77">
        <f t="shared" si="209"/>
        <v>0</v>
      </c>
      <c r="T146" s="77">
        <f t="shared" si="209"/>
        <v>0</v>
      </c>
      <c r="U146" s="77">
        <f t="shared" si="209"/>
        <v>0</v>
      </c>
      <c r="V146" s="77">
        <f t="shared" si="209"/>
        <v>0</v>
      </c>
      <c r="W146" s="77">
        <f t="shared" ref="W146:Y146" si="210">IF(W116=0,0,W116/W$19)</f>
        <v>0</v>
      </c>
      <c r="X146" s="77">
        <f t="shared" si="210"/>
        <v>0</v>
      </c>
      <c r="Y146" s="77">
        <f t="shared" si="210"/>
        <v>0</v>
      </c>
      <c r="DA146" s="92" t="s">
        <v>313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211">IF(B96=0,0,B96/B$17)</f>
        <v>7933.271663110384</v>
      </c>
      <c r="C150" s="203">
        <f t="shared" si="211"/>
        <v>8293.1349856055622</v>
      </c>
      <c r="D150" s="203">
        <f t="shared" si="211"/>
        <v>8035.7834710779725</v>
      </c>
      <c r="E150" s="203">
        <f t="shared" si="211"/>
        <v>8187.5343830492147</v>
      </c>
      <c r="F150" s="203">
        <f t="shared" si="211"/>
        <v>7890.8290376104587</v>
      </c>
      <c r="G150" s="203">
        <f t="shared" si="211"/>
        <v>7654.9793609847356</v>
      </c>
      <c r="H150" s="203">
        <f t="shared" si="211"/>
        <v>7716.4956248266662</v>
      </c>
      <c r="I150" s="203">
        <f t="shared" si="211"/>
        <v>7083.5552432107816</v>
      </c>
      <c r="J150" s="203">
        <f t="shared" si="211"/>
        <v>7802.9881504253553</v>
      </c>
      <c r="K150" s="203">
        <f t="shared" si="211"/>
        <v>7767.5144656424363</v>
      </c>
      <c r="L150" s="203">
        <f t="shared" si="211"/>
        <v>8741.8593761962657</v>
      </c>
      <c r="M150" s="203">
        <f t="shared" si="211"/>
        <v>7160.7057097651077</v>
      </c>
      <c r="N150" s="203">
        <f t="shared" si="211"/>
        <v>7533.3828082954442</v>
      </c>
      <c r="O150" s="203">
        <f t="shared" si="211"/>
        <v>7887.4427391635372</v>
      </c>
      <c r="P150" s="203">
        <f t="shared" si="211"/>
        <v>6275.2397917701692</v>
      </c>
      <c r="Q150" s="203">
        <f t="shared" si="211"/>
        <v>6536.6627445471877</v>
      </c>
      <c r="R150" s="203">
        <f t="shared" ref="R150:V150" si="212">IF(R96=0,0,R96/R$17)</f>
        <v>6691.6632899702663</v>
      </c>
      <c r="S150" s="203">
        <f t="shared" si="212"/>
        <v>6487.3928863536476</v>
      </c>
      <c r="T150" s="203">
        <f t="shared" si="212"/>
        <v>6414.9408733465252</v>
      </c>
      <c r="U150" s="203">
        <f t="shared" si="212"/>
        <v>6209.1860839409901</v>
      </c>
      <c r="V150" s="203">
        <f t="shared" si="212"/>
        <v>5989.4172569026632</v>
      </c>
      <c r="W150" s="203">
        <f t="shared" ref="W150:Y150" si="213">IF(W96=0,0,W96/W$17)</f>
        <v>6585.6242040603911</v>
      </c>
      <c r="X150" s="203">
        <f t="shared" si="213"/>
        <v>5492.7615613547887</v>
      </c>
      <c r="Y150" s="203">
        <f t="shared" si="213"/>
        <v>4794.5459427954966</v>
      </c>
      <c r="DA150" s="216" t="s">
        <v>314</v>
      </c>
    </row>
    <row r="151" spans="1:105" ht="12" customHeight="1" x14ac:dyDescent="0.25">
      <c r="A151" s="208" t="s">
        <v>39</v>
      </c>
      <c r="B151" s="192">
        <f t="shared" ref="B151:Q151" si="214">IF(B97=0,0,B97/B$17)</f>
        <v>6889.7171556902031</v>
      </c>
      <c r="C151" s="192">
        <f t="shared" si="214"/>
        <v>7231.0765688698739</v>
      </c>
      <c r="D151" s="192">
        <f t="shared" si="214"/>
        <v>6954.977264410406</v>
      </c>
      <c r="E151" s="192">
        <f t="shared" si="214"/>
        <v>7088.5482631267851</v>
      </c>
      <c r="F151" s="192">
        <f t="shared" si="214"/>
        <v>6780.1454661046682</v>
      </c>
      <c r="G151" s="192">
        <f t="shared" si="214"/>
        <v>6530.5310025659437</v>
      </c>
      <c r="H151" s="192">
        <f t="shared" si="214"/>
        <v>6580.1201613074054</v>
      </c>
      <c r="I151" s="192">
        <f t="shared" si="214"/>
        <v>5932.1033601033523</v>
      </c>
      <c r="J151" s="192">
        <f t="shared" si="214"/>
        <v>6647.7165449849008</v>
      </c>
      <c r="K151" s="192">
        <f t="shared" si="214"/>
        <v>6605.7783788116512</v>
      </c>
      <c r="L151" s="192">
        <f t="shared" si="214"/>
        <v>7583.3520431438019</v>
      </c>
      <c r="M151" s="192">
        <f t="shared" si="214"/>
        <v>6016.173146509349</v>
      </c>
      <c r="N151" s="192">
        <f t="shared" si="214"/>
        <v>6403.3976100820319</v>
      </c>
      <c r="O151" s="192">
        <f t="shared" si="214"/>
        <v>6754.3396049342109</v>
      </c>
      <c r="P151" s="192">
        <f t="shared" si="214"/>
        <v>5142.6451755244325</v>
      </c>
      <c r="Q151" s="192">
        <f t="shared" si="214"/>
        <v>5398.1398918734158</v>
      </c>
      <c r="R151" s="192">
        <f t="shared" ref="R151:V151" si="215">IF(R97=0,0,R97/R$17)</f>
        <v>5574.3210288087148</v>
      </c>
      <c r="S151" s="192">
        <f t="shared" si="215"/>
        <v>5393.8317978098266</v>
      </c>
      <c r="T151" s="192">
        <f t="shared" si="215"/>
        <v>5350.8389387874358</v>
      </c>
      <c r="U151" s="192">
        <f t="shared" si="215"/>
        <v>5164.6809295032426</v>
      </c>
      <c r="V151" s="192">
        <f t="shared" si="215"/>
        <v>4950.094248506547</v>
      </c>
      <c r="W151" s="192">
        <f t="shared" ref="W151:Y151" si="216">IF(W97=0,0,W97/W$17)</f>
        <v>5541.5247744712615</v>
      </c>
      <c r="X151" s="192">
        <f t="shared" si="216"/>
        <v>4491.9795686158086</v>
      </c>
      <c r="Y151" s="192">
        <f t="shared" si="216"/>
        <v>3826.0976800980843</v>
      </c>
      <c r="DA151" s="213" t="s">
        <v>315</v>
      </c>
    </row>
    <row r="152" spans="1:105" ht="12" customHeight="1" x14ac:dyDescent="0.25">
      <c r="A152" s="97" t="s">
        <v>57</v>
      </c>
      <c r="B152" s="74">
        <f t="shared" ref="B152:Q152" si="217">IF(B98=0,0,B98/B$17)</f>
        <v>6095.4273308752181</v>
      </c>
      <c r="C152" s="74">
        <f t="shared" si="217"/>
        <v>6425.9466122614322</v>
      </c>
      <c r="D152" s="74">
        <f t="shared" si="217"/>
        <v>6099.6418022528487</v>
      </c>
      <c r="E152" s="74">
        <f t="shared" si="217"/>
        <v>6223.4524011069516</v>
      </c>
      <c r="F152" s="74">
        <f t="shared" si="217"/>
        <v>5947.4921637920252</v>
      </c>
      <c r="G152" s="74">
        <f t="shared" si="217"/>
        <v>5714.8368851611722</v>
      </c>
      <c r="H152" s="74">
        <f t="shared" si="217"/>
        <v>5754.0032487411236</v>
      </c>
      <c r="I152" s="74">
        <f t="shared" si="217"/>
        <v>5149.2288080926273</v>
      </c>
      <c r="J152" s="74">
        <f t="shared" si="217"/>
        <v>5846.5044082474315</v>
      </c>
      <c r="K152" s="74">
        <f t="shared" si="217"/>
        <v>5808.1754199132502</v>
      </c>
      <c r="L152" s="74">
        <f t="shared" si="217"/>
        <v>6652.8315522291841</v>
      </c>
      <c r="M152" s="74">
        <f t="shared" si="217"/>
        <v>5271.443700414964</v>
      </c>
      <c r="N152" s="74">
        <f t="shared" si="217"/>
        <v>5641.2062169263272</v>
      </c>
      <c r="O152" s="74">
        <f t="shared" si="217"/>
        <v>5942.1571478968426</v>
      </c>
      <c r="P152" s="74">
        <f t="shared" si="217"/>
        <v>4449.0381532729343</v>
      </c>
      <c r="Q152" s="74">
        <f t="shared" si="217"/>
        <v>4615.675305310202</v>
      </c>
      <c r="R152" s="74">
        <f t="shared" ref="R152:V152" si="218">IF(R98=0,0,R98/R$17)</f>
        <v>4769.1572822979424</v>
      </c>
      <c r="S152" s="74">
        <f t="shared" si="218"/>
        <v>4623.1431169905018</v>
      </c>
      <c r="T152" s="74">
        <f t="shared" si="218"/>
        <v>4601.9147422738588</v>
      </c>
      <c r="U152" s="74">
        <f t="shared" si="218"/>
        <v>4463.0354948337044</v>
      </c>
      <c r="V152" s="74">
        <f t="shared" si="218"/>
        <v>4309.2666526276234</v>
      </c>
      <c r="W152" s="74">
        <f t="shared" ref="W152:Y152" si="219">IF(W98=0,0,W98/W$17)</f>
        <v>4891.1847547024317</v>
      </c>
      <c r="X152" s="74">
        <f t="shared" si="219"/>
        <v>3968.0947703402012</v>
      </c>
      <c r="Y152" s="74">
        <f t="shared" si="219"/>
        <v>3403.8570984354087</v>
      </c>
      <c r="DA152" s="90" t="s">
        <v>316</v>
      </c>
    </row>
    <row r="153" spans="1:105" ht="12" customHeight="1" x14ac:dyDescent="0.25">
      <c r="A153" s="97" t="s">
        <v>56</v>
      </c>
      <c r="B153" s="74">
        <f t="shared" ref="B153:Q153" si="220">IF(B99=0,0,B99/B$17)</f>
        <v>2.4248770802512949</v>
      </c>
      <c r="C153" s="74">
        <f t="shared" si="220"/>
        <v>2.4456244527782522</v>
      </c>
      <c r="D153" s="74">
        <f t="shared" si="220"/>
        <v>2.5517639046785581</v>
      </c>
      <c r="E153" s="74">
        <f t="shared" si="220"/>
        <v>3.6509588511880708</v>
      </c>
      <c r="F153" s="74">
        <f t="shared" si="220"/>
        <v>2.7309320507966093</v>
      </c>
      <c r="G153" s="74">
        <f t="shared" si="220"/>
        <v>2.8647468362884076</v>
      </c>
      <c r="H153" s="74">
        <f t="shared" si="220"/>
        <v>4.554229358976662</v>
      </c>
      <c r="I153" s="74">
        <f t="shared" si="220"/>
        <v>3.2946909483565188</v>
      </c>
      <c r="J153" s="74">
        <f t="shared" si="220"/>
        <v>3.5629631868763068</v>
      </c>
      <c r="K153" s="74">
        <f t="shared" si="220"/>
        <v>4.0442174685235255</v>
      </c>
      <c r="L153" s="74">
        <f t="shared" si="220"/>
        <v>4.5959641696024995</v>
      </c>
      <c r="M153" s="74">
        <f t="shared" si="220"/>
        <v>4.9836162835004876</v>
      </c>
      <c r="N153" s="74">
        <f t="shared" si="220"/>
        <v>6.2986170733301865</v>
      </c>
      <c r="O153" s="74">
        <f t="shared" si="220"/>
        <v>7.3180074915816107</v>
      </c>
      <c r="P153" s="74">
        <f t="shared" si="220"/>
        <v>8.2061630107420953</v>
      </c>
      <c r="Q153" s="74">
        <f t="shared" si="220"/>
        <v>8.9664129747378283</v>
      </c>
      <c r="R153" s="74">
        <f t="shared" ref="R153:V153" si="221">IF(R99=0,0,R99/R$17)</f>
        <v>10.196821481652485</v>
      </c>
      <c r="S153" s="74">
        <f t="shared" si="221"/>
        <v>10.39680255117745</v>
      </c>
      <c r="T153" s="74">
        <f t="shared" si="221"/>
        <v>13.637316998676512</v>
      </c>
      <c r="U153" s="74">
        <f t="shared" si="221"/>
        <v>13.792319347474686</v>
      </c>
      <c r="V153" s="74">
        <f t="shared" si="221"/>
        <v>15.738142628949142</v>
      </c>
      <c r="W153" s="74">
        <f t="shared" ref="W153:Y153" si="222">IF(W99=0,0,W99/W$17)</f>
        <v>14.166362032349767</v>
      </c>
      <c r="X153" s="74">
        <f t="shared" si="222"/>
        <v>19.987692593236012</v>
      </c>
      <c r="Y153" s="74">
        <f t="shared" si="222"/>
        <v>21.381271888464216</v>
      </c>
      <c r="DA153" s="90" t="s">
        <v>317</v>
      </c>
    </row>
    <row r="154" spans="1:105" ht="12" customHeight="1" x14ac:dyDescent="0.25">
      <c r="A154" s="97" t="s">
        <v>55</v>
      </c>
      <c r="B154" s="74">
        <f t="shared" ref="B154:Q154" si="223">IF(B100=0,0,B100/B$17)</f>
        <v>676.48281094345032</v>
      </c>
      <c r="C154" s="74">
        <f t="shared" si="223"/>
        <v>678.99375479605817</v>
      </c>
      <c r="D154" s="74">
        <f t="shared" si="223"/>
        <v>729.62622132349304</v>
      </c>
      <c r="E154" s="74">
        <f t="shared" si="223"/>
        <v>737.84373347058329</v>
      </c>
      <c r="F154" s="74">
        <f t="shared" si="223"/>
        <v>703.42581960888742</v>
      </c>
      <c r="G154" s="74">
        <f t="shared" si="223"/>
        <v>686.00323984381828</v>
      </c>
      <c r="H154" s="74">
        <f t="shared" si="223"/>
        <v>680.98009326992906</v>
      </c>
      <c r="I154" s="74">
        <f t="shared" si="223"/>
        <v>650.19701079854178</v>
      </c>
      <c r="J154" s="74">
        <f t="shared" si="223"/>
        <v>662.13588067943488</v>
      </c>
      <c r="K154" s="74">
        <f t="shared" si="223"/>
        <v>669.78915397153446</v>
      </c>
      <c r="L154" s="74">
        <f t="shared" si="223"/>
        <v>767.0807813082406</v>
      </c>
      <c r="M154" s="74">
        <f t="shared" si="223"/>
        <v>587.10629967886769</v>
      </c>
      <c r="N154" s="74">
        <f t="shared" si="223"/>
        <v>604.7926116785419</v>
      </c>
      <c r="O154" s="74">
        <f t="shared" si="223"/>
        <v>655.54104097713457</v>
      </c>
      <c r="P154" s="74">
        <f t="shared" si="223"/>
        <v>538.60816546345643</v>
      </c>
      <c r="Q154" s="74">
        <f t="shared" si="223"/>
        <v>628.88653580044945</v>
      </c>
      <c r="R154" s="74">
        <f t="shared" ref="R154:V154" si="224">IF(R100=0,0,R100/R$17)</f>
        <v>652.57634962434861</v>
      </c>
      <c r="S154" s="74">
        <f t="shared" si="224"/>
        <v>620.29886321001152</v>
      </c>
      <c r="T154" s="74">
        <f t="shared" si="224"/>
        <v>597.6403452993253</v>
      </c>
      <c r="U154" s="74">
        <f t="shared" si="224"/>
        <v>552.53778085457395</v>
      </c>
      <c r="V154" s="74">
        <f t="shared" si="224"/>
        <v>492.26421260535415</v>
      </c>
      <c r="W154" s="74">
        <f t="shared" ref="W154:Y154" si="225">IF(W100=0,0,W100/W$17)</f>
        <v>505.37323516186962</v>
      </c>
      <c r="X154" s="74">
        <f t="shared" si="225"/>
        <v>375.45308338085584</v>
      </c>
      <c r="Y154" s="74">
        <f t="shared" si="225"/>
        <v>282.22435699809506</v>
      </c>
      <c r="DA154" s="90" t="s">
        <v>318</v>
      </c>
    </row>
    <row r="155" spans="1:105" ht="12" customHeight="1" x14ac:dyDescent="0.25">
      <c r="A155" s="107" t="s">
        <v>54</v>
      </c>
      <c r="B155" s="193">
        <f t="shared" ref="B155:Q155" si="226">IF(B101=0,0,B101/B$17)</f>
        <v>115.38213679128326</v>
      </c>
      <c r="C155" s="193">
        <f t="shared" si="226"/>
        <v>123.69057735960443</v>
      </c>
      <c r="D155" s="193">
        <f t="shared" si="226"/>
        <v>123.15747692938622</v>
      </c>
      <c r="E155" s="193">
        <f t="shared" si="226"/>
        <v>123.6011696980633</v>
      </c>
      <c r="F155" s="193">
        <f t="shared" si="226"/>
        <v>126.49655065295765</v>
      </c>
      <c r="G155" s="193">
        <f t="shared" si="226"/>
        <v>126.82613072466663</v>
      </c>
      <c r="H155" s="193">
        <f t="shared" si="226"/>
        <v>140.5825899373753</v>
      </c>
      <c r="I155" s="193">
        <f t="shared" si="226"/>
        <v>129.38285026382701</v>
      </c>
      <c r="J155" s="193">
        <f t="shared" si="226"/>
        <v>135.51329287115857</v>
      </c>
      <c r="K155" s="193">
        <f t="shared" si="226"/>
        <v>123.76958745834287</v>
      </c>
      <c r="L155" s="193">
        <f t="shared" si="226"/>
        <v>158.84374543677436</v>
      </c>
      <c r="M155" s="193">
        <f t="shared" si="226"/>
        <v>152.63953013201797</v>
      </c>
      <c r="N155" s="193">
        <f t="shared" si="226"/>
        <v>151.10016440383274</v>
      </c>
      <c r="O155" s="193">
        <f t="shared" si="226"/>
        <v>149.32340856865179</v>
      </c>
      <c r="P155" s="193">
        <f t="shared" si="226"/>
        <v>146.79269377729909</v>
      </c>
      <c r="Q155" s="193">
        <f t="shared" si="226"/>
        <v>144.61163778802563</v>
      </c>
      <c r="R155" s="193">
        <f t="shared" ref="R155:V155" si="227">IF(R101=0,0,R101/R$17)</f>
        <v>142.39057540477174</v>
      </c>
      <c r="S155" s="193">
        <f t="shared" si="227"/>
        <v>139.99301505813673</v>
      </c>
      <c r="T155" s="193">
        <f t="shared" si="227"/>
        <v>137.6465342155748</v>
      </c>
      <c r="U155" s="193">
        <f t="shared" si="227"/>
        <v>135.31533446748918</v>
      </c>
      <c r="V155" s="193">
        <f t="shared" si="227"/>
        <v>132.82524064461944</v>
      </c>
      <c r="W155" s="193">
        <f t="shared" ref="W155:Y155" si="228">IF(W101=0,0,W101/W$17)</f>
        <v>130.80042257460929</v>
      </c>
      <c r="X155" s="193">
        <f t="shared" si="228"/>
        <v>128.44402230151675</v>
      </c>
      <c r="Y155" s="193">
        <f t="shared" si="228"/>
        <v>118.63495277611634</v>
      </c>
      <c r="DA155" s="214" t="s">
        <v>319</v>
      </c>
    </row>
    <row r="156" spans="1:105" ht="12" customHeight="1" x14ac:dyDescent="0.25">
      <c r="A156" s="209" t="s">
        <v>58</v>
      </c>
      <c r="B156" s="77">
        <f t="shared" ref="B156:Q156" si="229">IF(B102=0,0,B102/B$17)</f>
        <v>1043.5545074201809</v>
      </c>
      <c r="C156" s="77">
        <f t="shared" si="229"/>
        <v>1062.0584167356872</v>
      </c>
      <c r="D156" s="77">
        <f t="shared" si="229"/>
        <v>1080.8062066675659</v>
      </c>
      <c r="E156" s="77">
        <f t="shared" si="229"/>
        <v>1098.9861199224295</v>
      </c>
      <c r="F156" s="77">
        <f t="shared" si="229"/>
        <v>1110.6835715057903</v>
      </c>
      <c r="G156" s="77">
        <f t="shared" si="229"/>
        <v>1124.4483584187903</v>
      </c>
      <c r="H156" s="77">
        <f t="shared" si="229"/>
        <v>1136.3754635192622</v>
      </c>
      <c r="I156" s="77">
        <f t="shared" si="229"/>
        <v>1151.4518831074286</v>
      </c>
      <c r="J156" s="77">
        <f t="shared" si="229"/>
        <v>1155.2716054404555</v>
      </c>
      <c r="K156" s="77">
        <f t="shared" si="229"/>
        <v>1161.7360868307851</v>
      </c>
      <c r="L156" s="77">
        <f t="shared" si="229"/>
        <v>1158.5073330524635</v>
      </c>
      <c r="M156" s="77">
        <f t="shared" si="229"/>
        <v>1144.5325632557585</v>
      </c>
      <c r="N156" s="77">
        <f t="shared" si="229"/>
        <v>1129.9851982134119</v>
      </c>
      <c r="O156" s="77">
        <f t="shared" si="229"/>
        <v>1133.1031342293268</v>
      </c>
      <c r="P156" s="77">
        <f t="shared" si="229"/>
        <v>1132.5946162457371</v>
      </c>
      <c r="Q156" s="77">
        <f t="shared" si="229"/>
        <v>1138.5228526737715</v>
      </c>
      <c r="R156" s="77">
        <f t="shared" ref="R156:V156" si="230">IF(R102=0,0,R102/R$17)</f>
        <v>1117.3422611615522</v>
      </c>
      <c r="S156" s="77">
        <f t="shared" si="230"/>
        <v>1093.56108854382</v>
      </c>
      <c r="T156" s="77">
        <f t="shared" si="230"/>
        <v>1064.1019345590894</v>
      </c>
      <c r="U156" s="77">
        <f t="shared" si="230"/>
        <v>1044.5051544377477</v>
      </c>
      <c r="V156" s="77">
        <f t="shared" si="230"/>
        <v>1039.3230083961162</v>
      </c>
      <c r="W156" s="77">
        <f t="shared" ref="W156:Y156" si="231">IF(W102=0,0,W102/W$17)</f>
        <v>1044.0994295891303</v>
      </c>
      <c r="X156" s="77">
        <f t="shared" si="231"/>
        <v>1000.7819927389797</v>
      </c>
      <c r="Y156" s="77">
        <f t="shared" si="231"/>
        <v>968.44826269741225</v>
      </c>
      <c r="DA156" s="92" t="s">
        <v>320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32">IF(B104=0,0,B104/B$17)</f>
        <v>3822.7946611765933</v>
      </c>
      <c r="C158" s="153">
        <f t="shared" si="232"/>
        <v>4043.5442463484428</v>
      </c>
      <c r="D158" s="153">
        <f t="shared" si="232"/>
        <v>3931.2765121651528</v>
      </c>
      <c r="E158" s="153">
        <f t="shared" si="232"/>
        <v>4047.9734209481744</v>
      </c>
      <c r="F158" s="153">
        <f t="shared" si="232"/>
        <v>3911.0615350880707</v>
      </c>
      <c r="G158" s="153">
        <f t="shared" si="232"/>
        <v>3808.5292969627139</v>
      </c>
      <c r="H158" s="153">
        <f t="shared" si="232"/>
        <v>3884.3045387911293</v>
      </c>
      <c r="I158" s="153">
        <f t="shared" si="232"/>
        <v>3549.6561413348068</v>
      </c>
      <c r="J158" s="153">
        <f t="shared" si="232"/>
        <v>4021.0711513096194</v>
      </c>
      <c r="K158" s="153">
        <f t="shared" si="232"/>
        <v>4056.4997649595548</v>
      </c>
      <c r="L158" s="153">
        <f t="shared" si="232"/>
        <v>4722.2449080589422</v>
      </c>
      <c r="M158" s="153">
        <f t="shared" si="232"/>
        <v>3833.9180705771146</v>
      </c>
      <c r="N158" s="153">
        <f t="shared" si="232"/>
        <v>4168.4155827919121</v>
      </c>
      <c r="O158" s="153">
        <f t="shared" si="232"/>
        <v>4492.962683854651</v>
      </c>
      <c r="P158" s="153">
        <f t="shared" si="232"/>
        <v>3476.6709705638423</v>
      </c>
      <c r="Q158" s="153">
        <f t="shared" si="232"/>
        <v>3691.6618373982233</v>
      </c>
      <c r="R158" s="153">
        <f t="shared" ref="R158:V158" si="233">IF(R104=0,0,R104/R$17)</f>
        <v>3881.0343676218695</v>
      </c>
      <c r="S158" s="153">
        <f t="shared" si="233"/>
        <v>3842.0701553843323</v>
      </c>
      <c r="T158" s="153">
        <f t="shared" si="233"/>
        <v>3911.9514006807372</v>
      </c>
      <c r="U158" s="153">
        <f t="shared" si="233"/>
        <v>3872.9343271362045</v>
      </c>
      <c r="V158" s="153">
        <f t="shared" si="233"/>
        <v>3825.092010440927</v>
      </c>
      <c r="W158" s="153">
        <f t="shared" ref="W158:Y158" si="234">IF(W104=0,0,W104/W$17)</f>
        <v>4360.5648234130358</v>
      </c>
      <c r="X158" s="153">
        <f t="shared" si="234"/>
        <v>3708.2003059984345</v>
      </c>
      <c r="Y158" s="153">
        <f t="shared" si="234"/>
        <v>3319.4038870414033</v>
      </c>
      <c r="DA158" s="217" t="s">
        <v>321</v>
      </c>
    </row>
    <row r="159" spans="1:105" ht="12" customHeight="1" x14ac:dyDescent="0.25">
      <c r="A159" s="97" t="s">
        <v>57</v>
      </c>
      <c r="B159" s="74">
        <f t="shared" ref="B159:Q159" si="235">IF(B105=0,0,B105/B$17)</f>
        <v>3337.6160364956372</v>
      </c>
      <c r="C159" s="74">
        <f t="shared" si="235"/>
        <v>3548.0009296875364</v>
      </c>
      <c r="D159" s="74">
        <f t="shared" si="235"/>
        <v>3400.7265704142883</v>
      </c>
      <c r="E159" s="74">
        <f t="shared" si="235"/>
        <v>3504.8074087933874</v>
      </c>
      <c r="F159" s="74">
        <f t="shared" si="235"/>
        <v>3383.9455513269058</v>
      </c>
      <c r="G159" s="74">
        <f t="shared" si="235"/>
        <v>3286.2202319938528</v>
      </c>
      <c r="H159" s="74">
        <f t="shared" si="235"/>
        <v>3345.61225228588</v>
      </c>
      <c r="I159" s="74">
        <f t="shared" si="235"/>
        <v>3035.1974970876167</v>
      </c>
      <c r="J159" s="74">
        <f t="shared" si="235"/>
        <v>3489.0486503710522</v>
      </c>
      <c r="K159" s="74">
        <f t="shared" si="235"/>
        <v>3518.7783196146925</v>
      </c>
      <c r="L159" s="74">
        <f t="shared" si="235"/>
        <v>4087.8485878769366</v>
      </c>
      <c r="M159" s="74">
        <f t="shared" si="235"/>
        <v>3312.8026168650426</v>
      </c>
      <c r="N159" s="74">
        <f t="shared" si="235"/>
        <v>3622.2218983733674</v>
      </c>
      <c r="O159" s="74">
        <f t="shared" si="235"/>
        <v>3898.3985153512785</v>
      </c>
      <c r="P159" s="74">
        <f t="shared" si="235"/>
        <v>2957.630339385651</v>
      </c>
      <c r="Q159" s="74">
        <f t="shared" si="235"/>
        <v>3100.5524458007726</v>
      </c>
      <c r="R159" s="74">
        <f t="shared" ref="R159:V159" si="236">IF(R105=0,0,R105/R$17)</f>
        <v>3260.420007755758</v>
      </c>
      <c r="S159" s="74">
        <f t="shared" si="236"/>
        <v>3235.9061563815321</v>
      </c>
      <c r="T159" s="74">
        <f t="shared" si="236"/>
        <v>3299.7796352914502</v>
      </c>
      <c r="U159" s="74">
        <f t="shared" si="236"/>
        <v>3286.4483526755143</v>
      </c>
      <c r="V159" s="74">
        <f t="shared" si="236"/>
        <v>3269.4403108858974</v>
      </c>
      <c r="W159" s="74">
        <f t="shared" ref="W159:Y159" si="237">IF(W105=0,0,W105/W$17)</f>
        <v>3795.7059733633641</v>
      </c>
      <c r="X159" s="74">
        <f t="shared" si="237"/>
        <v>3215.1528128905338</v>
      </c>
      <c r="Y159" s="74">
        <f t="shared" si="237"/>
        <v>2898.2781117520358</v>
      </c>
      <c r="DA159" s="90" t="s">
        <v>322</v>
      </c>
    </row>
    <row r="160" spans="1:105" ht="12" customHeight="1" x14ac:dyDescent="0.25">
      <c r="A160" s="97" t="s">
        <v>56</v>
      </c>
      <c r="B160" s="74">
        <f t="shared" ref="B160:Q160" si="238">IF(B106=0,0,B106/B$17)</f>
        <v>4.8372954930085994</v>
      </c>
      <c r="C160" s="74">
        <f t="shared" si="238"/>
        <v>5.1001339446952327</v>
      </c>
      <c r="D160" s="74">
        <f t="shared" si="238"/>
        <v>5.5666225942151071</v>
      </c>
      <c r="E160" s="74">
        <f t="shared" si="238"/>
        <v>8.4673658526731934</v>
      </c>
      <c r="F160" s="74">
        <f t="shared" si="238"/>
        <v>6.7975683240296858</v>
      </c>
      <c r="G160" s="74">
        <f t="shared" si="238"/>
        <v>7.7598572858793426</v>
      </c>
      <c r="H160" s="74">
        <f t="shared" si="238"/>
        <v>13.375721430484077</v>
      </c>
      <c r="I160" s="74">
        <f t="shared" si="238"/>
        <v>10.037633359056544</v>
      </c>
      <c r="J160" s="74">
        <f t="shared" si="238"/>
        <v>11.130942291460922</v>
      </c>
      <c r="K160" s="74">
        <f t="shared" si="238"/>
        <v>13.179807858734492</v>
      </c>
      <c r="L160" s="74">
        <f t="shared" si="238"/>
        <v>15.624529145929376</v>
      </c>
      <c r="M160" s="74">
        <f t="shared" si="238"/>
        <v>17.871733704927752</v>
      </c>
      <c r="N160" s="74">
        <f t="shared" si="238"/>
        <v>23.608828519603666</v>
      </c>
      <c r="O160" s="74">
        <f t="shared" si="238"/>
        <v>28.608879819692138</v>
      </c>
      <c r="P160" s="74">
        <f t="shared" si="238"/>
        <v>33.39688029292774</v>
      </c>
      <c r="Q160" s="74">
        <f t="shared" si="238"/>
        <v>37.672428703112061</v>
      </c>
      <c r="R160" s="74">
        <f t="shared" ref="R160:V160" si="239">IF(R106=0,0,R106/R$17)</f>
        <v>44.222898199582438</v>
      </c>
      <c r="S160" s="74">
        <f t="shared" si="239"/>
        <v>46.183344139049382</v>
      </c>
      <c r="T160" s="74">
        <f t="shared" si="239"/>
        <v>61.817928247060856</v>
      </c>
      <c r="U160" s="74">
        <f t="shared" si="239"/>
        <v>63.633852606904235</v>
      </c>
      <c r="V160" s="74">
        <f t="shared" si="239"/>
        <v>73.472670206884388</v>
      </c>
      <c r="W160" s="74">
        <f t="shared" ref="W160:Y160" si="240">IF(W106=0,0,W106/W$17)</f>
        <v>66.707938647418032</v>
      </c>
      <c r="X160" s="74">
        <f t="shared" si="240"/>
        <v>94.876755146643262</v>
      </c>
      <c r="Y160" s="74">
        <f t="shared" si="240"/>
        <v>102.42304429509021</v>
      </c>
      <c r="DA160" s="90" t="s">
        <v>323</v>
      </c>
    </row>
    <row r="161" spans="1:105" ht="12" customHeight="1" x14ac:dyDescent="0.25">
      <c r="A161" s="97" t="s">
        <v>55</v>
      </c>
      <c r="B161" s="74">
        <f t="shared" ref="B161:Q161" si="241">IF(B107=0,0,B107/B$17)</f>
        <v>405.52793879808127</v>
      </c>
      <c r="C161" s="74">
        <f t="shared" si="241"/>
        <v>410.13995898003128</v>
      </c>
      <c r="D161" s="74">
        <f t="shared" si="241"/>
        <v>444.80086754058408</v>
      </c>
      <c r="E161" s="74">
        <f t="shared" si="241"/>
        <v>454.05129043343373</v>
      </c>
      <c r="F161" s="74">
        <f t="shared" si="241"/>
        <v>437.5066529029948</v>
      </c>
      <c r="G161" s="74">
        <f t="shared" si="241"/>
        <v>431.26061111619265</v>
      </c>
      <c r="H161" s="74">
        <f t="shared" si="241"/>
        <v>432.78453593470914</v>
      </c>
      <c r="I161" s="74">
        <f t="shared" si="241"/>
        <v>418.96799058614954</v>
      </c>
      <c r="J161" s="74">
        <f t="shared" si="241"/>
        <v>431.45569558056218</v>
      </c>
      <c r="K161" s="74">
        <f t="shared" si="241"/>
        <v>442.75004383465921</v>
      </c>
      <c r="L161" s="74">
        <f t="shared" si="241"/>
        <v>513.87832125939144</v>
      </c>
      <c r="M161" s="74">
        <f t="shared" si="241"/>
        <v>401.9327184526245</v>
      </c>
      <c r="N161" s="74">
        <f t="shared" si="241"/>
        <v>422.00809504690665</v>
      </c>
      <c r="O161" s="74">
        <f t="shared" si="241"/>
        <v>466.30163796130887</v>
      </c>
      <c r="P161" s="74">
        <f t="shared" si="241"/>
        <v>387.41607599752501</v>
      </c>
      <c r="Q161" s="74">
        <f t="shared" si="241"/>
        <v>456.37072560992584</v>
      </c>
      <c r="R161" s="74">
        <f t="shared" ref="R161:V161" si="242">IF(R107=0,0,R107/R$17)</f>
        <v>480.42755336983987</v>
      </c>
      <c r="S161" s="74">
        <f t="shared" si="242"/>
        <v>465.09297765702263</v>
      </c>
      <c r="T161" s="74">
        <f t="shared" si="242"/>
        <v>456.38741425882415</v>
      </c>
      <c r="U161" s="74">
        <f t="shared" si="242"/>
        <v>429.71666048212006</v>
      </c>
      <c r="V161" s="74">
        <f t="shared" si="242"/>
        <v>389.94811182757815</v>
      </c>
      <c r="W161" s="74">
        <f t="shared" ref="W161:Y161" si="243">IF(W107=0,0,W107/W$17)</f>
        <v>406.54426049060021</v>
      </c>
      <c r="X161" s="74">
        <f t="shared" si="243"/>
        <v>307.48833079163063</v>
      </c>
      <c r="Y161" s="74">
        <f t="shared" si="243"/>
        <v>235.35705593675513</v>
      </c>
      <c r="DA161" s="90" t="s">
        <v>324</v>
      </c>
    </row>
    <row r="162" spans="1:105" ht="12" customHeight="1" x14ac:dyDescent="0.25">
      <c r="A162" s="109" t="s">
        <v>54</v>
      </c>
      <c r="B162" s="77">
        <f t="shared" ref="B162:Q162" si="244">IF(B108=0,0,B108/B$17)</f>
        <v>74.813390389866285</v>
      </c>
      <c r="C162" s="77">
        <f t="shared" si="244"/>
        <v>80.303223736179589</v>
      </c>
      <c r="D162" s="77">
        <f t="shared" si="244"/>
        <v>80.182451616065293</v>
      </c>
      <c r="E162" s="77">
        <f t="shared" si="244"/>
        <v>80.647355868679966</v>
      </c>
      <c r="F162" s="77">
        <f t="shared" si="244"/>
        <v>82.811762534140513</v>
      </c>
      <c r="G162" s="77">
        <f t="shared" si="244"/>
        <v>83.288596566789707</v>
      </c>
      <c r="H162" s="77">
        <f t="shared" si="244"/>
        <v>92.532029140056608</v>
      </c>
      <c r="I162" s="77">
        <f t="shared" si="244"/>
        <v>85.45302030198377</v>
      </c>
      <c r="J162" s="77">
        <f t="shared" si="244"/>
        <v>89.435863066544172</v>
      </c>
      <c r="K162" s="77">
        <f t="shared" si="244"/>
        <v>81.791593651468972</v>
      </c>
      <c r="L162" s="77">
        <f t="shared" si="244"/>
        <v>104.89346977668508</v>
      </c>
      <c r="M162" s="77">
        <f t="shared" si="244"/>
        <v>101.31100155452005</v>
      </c>
      <c r="N162" s="77">
        <f t="shared" si="244"/>
        <v>100.57676085203489</v>
      </c>
      <c r="O162" s="77">
        <f t="shared" si="244"/>
        <v>99.65365072237006</v>
      </c>
      <c r="P162" s="77">
        <f t="shared" si="244"/>
        <v>98.227674887738743</v>
      </c>
      <c r="Q162" s="77">
        <f t="shared" si="244"/>
        <v>97.066237284412892</v>
      </c>
      <c r="R162" s="77">
        <f t="shared" ref="R162:V162" si="245">IF(R108=0,0,R108/R$17)</f>
        <v>95.963908296689041</v>
      </c>
      <c r="S162" s="77">
        <f t="shared" si="245"/>
        <v>94.887677206728867</v>
      </c>
      <c r="T162" s="77">
        <f t="shared" si="245"/>
        <v>93.966422883401904</v>
      </c>
      <c r="U162" s="77">
        <f t="shared" si="245"/>
        <v>93.135461371665698</v>
      </c>
      <c r="V162" s="77">
        <f t="shared" si="245"/>
        <v>92.23091752056672</v>
      </c>
      <c r="W162" s="77">
        <f t="shared" ref="W162:Y162" si="246">IF(W108=0,0,W108/W$17)</f>
        <v>91.606650911652991</v>
      </c>
      <c r="X162" s="77">
        <f t="shared" si="246"/>
        <v>90.682407169626401</v>
      </c>
      <c r="Y162" s="77">
        <f t="shared" si="246"/>
        <v>83.34567505752176</v>
      </c>
      <c r="DA162" s="92" t="s">
        <v>325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47">IF(B110=0,0,B110/B$17)</f>
        <v>1273.7493442461928</v>
      </c>
      <c r="C164" s="203">
        <f t="shared" si="247"/>
        <v>1341.4653682853693</v>
      </c>
      <c r="D164" s="203">
        <f t="shared" si="247"/>
        <v>1284.1355279595857</v>
      </c>
      <c r="E164" s="203">
        <f t="shared" si="247"/>
        <v>1306.6842840370196</v>
      </c>
      <c r="F164" s="203">
        <f t="shared" si="247"/>
        <v>1243.053363559786</v>
      </c>
      <c r="G164" s="203">
        <f t="shared" si="247"/>
        <v>1190.9389178910199</v>
      </c>
      <c r="H164" s="203">
        <f t="shared" si="247"/>
        <v>1197.5849063412275</v>
      </c>
      <c r="I164" s="203">
        <f t="shared" si="247"/>
        <v>1068.5560690808506</v>
      </c>
      <c r="J164" s="203">
        <f t="shared" si="247"/>
        <v>1207.8226001306107</v>
      </c>
      <c r="K164" s="203">
        <f t="shared" si="247"/>
        <v>1195.8647089682686</v>
      </c>
      <c r="L164" s="203">
        <f t="shared" si="247"/>
        <v>1384.6444733957428</v>
      </c>
      <c r="M164" s="203">
        <f t="shared" si="247"/>
        <v>1070.8799947692919</v>
      </c>
      <c r="N164" s="203">
        <f t="shared" si="247"/>
        <v>1139.6257442651415</v>
      </c>
      <c r="O164" s="203">
        <f t="shared" si="247"/>
        <v>1206.1743576842837</v>
      </c>
      <c r="P164" s="203">
        <f t="shared" si="247"/>
        <v>897.11630348216477</v>
      </c>
      <c r="Q164" s="203">
        <f t="shared" si="247"/>
        <v>956.20928670794535</v>
      </c>
      <c r="R164" s="203">
        <f t="shared" ref="R164:V164" si="248">IF(R110=0,0,R110/R$17)</f>
        <v>991.28711091002162</v>
      </c>
      <c r="S164" s="203">
        <f t="shared" si="248"/>
        <v>955.60264460611836</v>
      </c>
      <c r="T164" s="203">
        <f t="shared" si="248"/>
        <v>943.39348168644085</v>
      </c>
      <c r="U164" s="203">
        <f t="shared" si="248"/>
        <v>905.12173049655462</v>
      </c>
      <c r="V164" s="203">
        <f t="shared" si="248"/>
        <v>858.90077591012266</v>
      </c>
      <c r="W164" s="203">
        <f t="shared" ref="W164:Y164" si="249">IF(W110=0,0,W110/W$17)</f>
        <v>968.41927728783946</v>
      </c>
      <c r="X164" s="203">
        <f t="shared" si="249"/>
        <v>760.30734902489178</v>
      </c>
      <c r="Y164" s="203">
        <f t="shared" si="249"/>
        <v>635.9229636167853</v>
      </c>
      <c r="DA164" s="216" t="s">
        <v>326</v>
      </c>
    </row>
    <row r="165" spans="1:105" ht="12" customHeight="1" x14ac:dyDescent="0.25">
      <c r="A165" s="208" t="s">
        <v>39</v>
      </c>
      <c r="B165" s="192">
        <f t="shared" ref="B165:Q165" si="250">IF(B111=0,0,B111/B$17)</f>
        <v>1273.7493442461928</v>
      </c>
      <c r="C165" s="192">
        <f t="shared" si="250"/>
        <v>1341.4653682853693</v>
      </c>
      <c r="D165" s="192">
        <f t="shared" si="250"/>
        <v>1284.1355279595857</v>
      </c>
      <c r="E165" s="192">
        <f t="shared" si="250"/>
        <v>1306.6842840370196</v>
      </c>
      <c r="F165" s="192">
        <f t="shared" si="250"/>
        <v>1243.053363559786</v>
      </c>
      <c r="G165" s="192">
        <f t="shared" si="250"/>
        <v>1190.9389178910199</v>
      </c>
      <c r="H165" s="192">
        <f t="shared" si="250"/>
        <v>1197.5849063412275</v>
      </c>
      <c r="I165" s="192">
        <f t="shared" si="250"/>
        <v>1068.5560690808506</v>
      </c>
      <c r="J165" s="192">
        <f t="shared" si="250"/>
        <v>1207.8226001306107</v>
      </c>
      <c r="K165" s="192">
        <f t="shared" si="250"/>
        <v>1195.8647089682686</v>
      </c>
      <c r="L165" s="192">
        <f t="shared" si="250"/>
        <v>1384.6444733957428</v>
      </c>
      <c r="M165" s="192">
        <f t="shared" si="250"/>
        <v>1070.8799947692919</v>
      </c>
      <c r="N165" s="192">
        <f t="shared" si="250"/>
        <v>1139.6257442651415</v>
      </c>
      <c r="O165" s="192">
        <f t="shared" si="250"/>
        <v>1206.1743576842837</v>
      </c>
      <c r="P165" s="192">
        <f t="shared" si="250"/>
        <v>897.11630348216477</v>
      </c>
      <c r="Q165" s="192">
        <f t="shared" si="250"/>
        <v>956.20928670794535</v>
      </c>
      <c r="R165" s="192">
        <f t="shared" ref="R165:V165" si="251">IF(R111=0,0,R111/R$17)</f>
        <v>991.28711091002162</v>
      </c>
      <c r="S165" s="192">
        <f t="shared" si="251"/>
        <v>955.60264460611836</v>
      </c>
      <c r="T165" s="192">
        <f t="shared" si="251"/>
        <v>943.39348168644085</v>
      </c>
      <c r="U165" s="192">
        <f t="shared" si="251"/>
        <v>905.12173049655462</v>
      </c>
      <c r="V165" s="192">
        <f t="shared" si="251"/>
        <v>858.90077591012266</v>
      </c>
      <c r="W165" s="192">
        <f t="shared" ref="W165:Y165" si="252">IF(W111=0,0,W111/W$17)</f>
        <v>968.41927728783946</v>
      </c>
      <c r="X165" s="192">
        <f t="shared" si="252"/>
        <v>760.30734902489178</v>
      </c>
      <c r="Y165" s="192">
        <f t="shared" si="252"/>
        <v>635.9229636167853</v>
      </c>
      <c r="DA165" s="213" t="s">
        <v>327</v>
      </c>
    </row>
    <row r="166" spans="1:105" ht="12" customHeight="1" x14ac:dyDescent="0.25">
      <c r="A166" s="97" t="s">
        <v>57</v>
      </c>
      <c r="B166" s="74">
        <f t="shared" ref="B166:Q166" si="253">IF(B112=0,0,B112/B$17)</f>
        <v>1131.3802189593057</v>
      </c>
      <c r="C166" s="74">
        <f t="shared" si="253"/>
        <v>1196.8287505426649</v>
      </c>
      <c r="D166" s="74">
        <f t="shared" si="253"/>
        <v>1130.8655019591449</v>
      </c>
      <c r="E166" s="74">
        <f t="shared" si="253"/>
        <v>1152.0103147704135</v>
      </c>
      <c r="F166" s="74">
        <f t="shared" si="253"/>
        <v>1095.1007173416187</v>
      </c>
      <c r="G166" s="74">
        <f t="shared" si="253"/>
        <v>1046.8844754466606</v>
      </c>
      <c r="H166" s="74">
        <f t="shared" si="253"/>
        <v>1052.6837175026121</v>
      </c>
      <c r="I166" s="74">
        <f t="shared" si="253"/>
        <v>932.57836048318438</v>
      </c>
      <c r="J166" s="74">
        <f t="shared" si="253"/>
        <v>1067.9421835181176</v>
      </c>
      <c r="K166" s="74">
        <f t="shared" si="253"/>
        <v>1056.9175444336245</v>
      </c>
      <c r="L166" s="74">
        <f t="shared" si="253"/>
        <v>1221.7255916473775</v>
      </c>
      <c r="M166" s="74">
        <f t="shared" si="253"/>
        <v>945.21806533358654</v>
      </c>
      <c r="N166" s="74">
        <f t="shared" si="253"/>
        <v>1011.5029970187952</v>
      </c>
      <c r="O166" s="74">
        <f t="shared" si="253"/>
        <v>1069.1332435223028</v>
      </c>
      <c r="P166" s="74">
        <f t="shared" si="253"/>
        <v>783.80360296587219</v>
      </c>
      <c r="Q166" s="74">
        <f t="shared" si="253"/>
        <v>826.2358057562833</v>
      </c>
      <c r="R166" s="74">
        <f t="shared" ref="R166:V166" si="254">IF(R112=0,0,R112/R$17)</f>
        <v>857.17620686406542</v>
      </c>
      <c r="S166" s="74">
        <f t="shared" si="254"/>
        <v>828.30398899025647</v>
      </c>
      <c r="T166" s="74">
        <f t="shared" si="254"/>
        <v>821.31169191547917</v>
      </c>
      <c r="U166" s="74">
        <f t="shared" si="254"/>
        <v>792.40589269722273</v>
      </c>
      <c r="V166" s="74">
        <f t="shared" si="254"/>
        <v>758.53874177481396</v>
      </c>
      <c r="W166" s="74">
        <f t="shared" ref="W166:Y166" si="255">IF(W112=0,0,W112/W$17)</f>
        <v>865.75410406361971</v>
      </c>
      <c r="X166" s="74">
        <f t="shared" si="255"/>
        <v>683.66122304359737</v>
      </c>
      <c r="Y166" s="74">
        <f t="shared" si="255"/>
        <v>576.64044678018502</v>
      </c>
      <c r="DA166" s="90" t="s">
        <v>328</v>
      </c>
    </row>
    <row r="167" spans="1:105" ht="12" customHeight="1" x14ac:dyDescent="0.25">
      <c r="A167" s="97" t="s">
        <v>56</v>
      </c>
      <c r="B167" s="74">
        <f t="shared" ref="B167:Q167" si="256">IF(B113=0,0,B113/B$17)</f>
        <v>0</v>
      </c>
      <c r="C167" s="74">
        <f t="shared" si="256"/>
        <v>0</v>
      </c>
      <c r="D167" s="74">
        <f t="shared" si="256"/>
        <v>0</v>
      </c>
      <c r="E167" s="74">
        <f t="shared" si="256"/>
        <v>0</v>
      </c>
      <c r="F167" s="74">
        <f t="shared" si="256"/>
        <v>0</v>
      </c>
      <c r="G167" s="74">
        <f t="shared" si="256"/>
        <v>0</v>
      </c>
      <c r="H167" s="74">
        <f t="shared" si="256"/>
        <v>0</v>
      </c>
      <c r="I167" s="74">
        <f t="shared" si="256"/>
        <v>0</v>
      </c>
      <c r="J167" s="74">
        <f t="shared" si="256"/>
        <v>0</v>
      </c>
      <c r="K167" s="74">
        <f t="shared" si="256"/>
        <v>0</v>
      </c>
      <c r="L167" s="74">
        <f t="shared" si="256"/>
        <v>0</v>
      </c>
      <c r="M167" s="74">
        <f t="shared" si="256"/>
        <v>0</v>
      </c>
      <c r="N167" s="74">
        <f t="shared" si="256"/>
        <v>0</v>
      </c>
      <c r="O167" s="74">
        <f t="shared" si="256"/>
        <v>0</v>
      </c>
      <c r="P167" s="74">
        <f t="shared" si="256"/>
        <v>0</v>
      </c>
      <c r="Q167" s="74">
        <f t="shared" si="256"/>
        <v>0</v>
      </c>
      <c r="R167" s="74">
        <f t="shared" ref="R167:V167" si="257">IF(R113=0,0,R113/R$17)</f>
        <v>0</v>
      </c>
      <c r="S167" s="74">
        <f t="shared" si="257"/>
        <v>0</v>
      </c>
      <c r="T167" s="74">
        <f t="shared" si="257"/>
        <v>0</v>
      </c>
      <c r="U167" s="74">
        <f t="shared" si="257"/>
        <v>0</v>
      </c>
      <c r="V167" s="74">
        <f t="shared" si="257"/>
        <v>0</v>
      </c>
      <c r="W167" s="74">
        <f t="shared" ref="W167:Y167" si="258">IF(W113=0,0,W113/W$17)</f>
        <v>0</v>
      </c>
      <c r="X167" s="74">
        <f t="shared" si="258"/>
        <v>0</v>
      </c>
      <c r="Y167" s="74">
        <f t="shared" si="258"/>
        <v>0</v>
      </c>
      <c r="DA167" s="90" t="s">
        <v>329</v>
      </c>
    </row>
    <row r="168" spans="1:105" ht="12" customHeight="1" x14ac:dyDescent="0.25">
      <c r="A168" s="97" t="s">
        <v>55</v>
      </c>
      <c r="B168" s="74">
        <f t="shared" ref="B168:Q168" si="259">IF(B114=0,0,B114/B$17)</f>
        <v>125.81830168922717</v>
      </c>
      <c r="C168" s="74">
        <f t="shared" si="259"/>
        <v>126.80910154209096</v>
      </c>
      <c r="D168" s="74">
        <f t="shared" si="259"/>
        <v>135.58904826441005</v>
      </c>
      <c r="E168" s="74">
        <f t="shared" si="259"/>
        <v>136.92215800556565</v>
      </c>
      <c r="F168" s="74">
        <f t="shared" si="259"/>
        <v>129.89369221013723</v>
      </c>
      <c r="G168" s="74">
        <f t="shared" si="259"/>
        <v>126.02064931608913</v>
      </c>
      <c r="H168" s="74">
        <f t="shared" si="259"/>
        <v>124.86569628079191</v>
      </c>
      <c r="I168" s="74">
        <f t="shared" si="259"/>
        <v>117.7644292869729</v>
      </c>
      <c r="J168" s="74">
        <f t="shared" si="259"/>
        <v>120.656198755453</v>
      </c>
      <c r="K168" s="74">
        <f t="shared" si="259"/>
        <v>121.43096070169059</v>
      </c>
      <c r="L168" s="74">
        <f t="shared" si="259"/>
        <v>140.21391156890692</v>
      </c>
      <c r="M168" s="74">
        <f t="shared" si="259"/>
        <v>104.35003734686572</v>
      </c>
      <c r="N168" s="74">
        <f t="shared" si="259"/>
        <v>107.22998193676372</v>
      </c>
      <c r="O168" s="74">
        <f t="shared" si="259"/>
        <v>116.53669677343528</v>
      </c>
      <c r="P168" s="74">
        <f t="shared" si="259"/>
        <v>93.302420830985611</v>
      </c>
      <c r="Q168" s="74">
        <f t="shared" si="259"/>
        <v>110.37289377803411</v>
      </c>
      <c r="R168" s="74">
        <f t="shared" ref="R168:V168" si="260">IF(R114=0,0,R114/R$17)</f>
        <v>114.91331913415051</v>
      </c>
      <c r="S168" s="74">
        <f t="shared" si="260"/>
        <v>108.53412043683778</v>
      </c>
      <c r="T168" s="74">
        <f t="shared" si="260"/>
        <v>103.74004896798296</v>
      </c>
      <c r="U168" s="74">
        <f t="shared" si="260"/>
        <v>94.803115158964857</v>
      </c>
      <c r="V168" s="74">
        <f t="shared" si="260"/>
        <v>82.912277339685815</v>
      </c>
      <c r="W168" s="74">
        <f t="shared" ref="W168:Y168" si="261">IF(W114=0,0,W114/W$17)</f>
        <v>85.602622435380596</v>
      </c>
      <c r="X168" s="74">
        <f t="shared" si="261"/>
        <v>60.037119333759421</v>
      </c>
      <c r="Y168" s="74">
        <f t="shared" si="261"/>
        <v>43.21475585440929</v>
      </c>
      <c r="DA168" s="90" t="s">
        <v>330</v>
      </c>
    </row>
    <row r="169" spans="1:105" ht="12" customHeight="1" x14ac:dyDescent="0.25">
      <c r="A169" s="107" t="s">
        <v>54</v>
      </c>
      <c r="B169" s="193">
        <f t="shared" ref="B169:Q169" si="262">IF(B115=0,0,B115/B$17)</f>
        <v>16.550823597659623</v>
      </c>
      <c r="C169" s="193">
        <f t="shared" si="262"/>
        <v>17.827516200613083</v>
      </c>
      <c r="D169" s="193">
        <f t="shared" si="262"/>
        <v>17.680977736031188</v>
      </c>
      <c r="E169" s="193">
        <f t="shared" si="262"/>
        <v>17.751811261040345</v>
      </c>
      <c r="F169" s="193">
        <f t="shared" si="262"/>
        <v>18.0589540080299</v>
      </c>
      <c r="G169" s="193">
        <f t="shared" si="262"/>
        <v>18.033793128270101</v>
      </c>
      <c r="H169" s="193">
        <f t="shared" si="262"/>
        <v>20.03549255782309</v>
      </c>
      <c r="I169" s="193">
        <f t="shared" si="262"/>
        <v>18.21327931069326</v>
      </c>
      <c r="J169" s="193">
        <f t="shared" si="262"/>
        <v>19.224217857039989</v>
      </c>
      <c r="K169" s="193">
        <f t="shared" si="262"/>
        <v>17.516203832953749</v>
      </c>
      <c r="L169" s="193">
        <f t="shared" si="262"/>
        <v>22.704970179458247</v>
      </c>
      <c r="M169" s="193">
        <f t="shared" si="262"/>
        <v>21.311892088839432</v>
      </c>
      <c r="N169" s="193">
        <f t="shared" si="262"/>
        <v>20.89276530958265</v>
      </c>
      <c r="O169" s="193">
        <f t="shared" si="262"/>
        <v>20.504417388545587</v>
      </c>
      <c r="P169" s="193">
        <f t="shared" si="262"/>
        <v>20.010279685307005</v>
      </c>
      <c r="Q169" s="193">
        <f t="shared" si="262"/>
        <v>19.600587173628128</v>
      </c>
      <c r="R169" s="193">
        <f t="shared" ref="R169:V169" si="263">IF(R115=0,0,R115/R$17)</f>
        <v>19.197584911805727</v>
      </c>
      <c r="S169" s="193">
        <f t="shared" si="263"/>
        <v>18.764535179024104</v>
      </c>
      <c r="T169" s="193">
        <f t="shared" si="263"/>
        <v>18.341740802978734</v>
      </c>
      <c r="U169" s="193">
        <f t="shared" si="263"/>
        <v>17.912722640367058</v>
      </c>
      <c r="V169" s="193">
        <f t="shared" si="263"/>
        <v>17.449756795622822</v>
      </c>
      <c r="W169" s="193">
        <f t="shared" ref="W169:Y169" si="264">IF(W115=0,0,W115/W$17)</f>
        <v>17.062550788839371</v>
      </c>
      <c r="X169" s="193">
        <f t="shared" si="264"/>
        <v>16.60900664753504</v>
      </c>
      <c r="Y169" s="193">
        <f t="shared" si="264"/>
        <v>16.067760982190919</v>
      </c>
      <c r="DA169" s="214" t="s">
        <v>331</v>
      </c>
    </row>
    <row r="170" spans="1:105" ht="12" customHeight="1" x14ac:dyDescent="0.25">
      <c r="A170" s="209" t="s">
        <v>58</v>
      </c>
      <c r="B170" s="77">
        <f t="shared" ref="B170:Q170" si="265">IF(B116=0,0,B116/B$17)</f>
        <v>0</v>
      </c>
      <c r="C170" s="77">
        <f t="shared" si="265"/>
        <v>0</v>
      </c>
      <c r="D170" s="77">
        <f t="shared" si="265"/>
        <v>0</v>
      </c>
      <c r="E170" s="77">
        <f t="shared" si="265"/>
        <v>0</v>
      </c>
      <c r="F170" s="77">
        <f t="shared" si="265"/>
        <v>0</v>
      </c>
      <c r="G170" s="77">
        <f t="shared" si="265"/>
        <v>0</v>
      </c>
      <c r="H170" s="77">
        <f t="shared" si="265"/>
        <v>0</v>
      </c>
      <c r="I170" s="77">
        <f t="shared" si="265"/>
        <v>0</v>
      </c>
      <c r="J170" s="77">
        <f t="shared" si="265"/>
        <v>0</v>
      </c>
      <c r="K170" s="77">
        <f t="shared" si="265"/>
        <v>0</v>
      </c>
      <c r="L170" s="77">
        <f t="shared" si="265"/>
        <v>0</v>
      </c>
      <c r="M170" s="77">
        <f t="shared" si="265"/>
        <v>0</v>
      </c>
      <c r="N170" s="77">
        <f t="shared" si="265"/>
        <v>0</v>
      </c>
      <c r="O170" s="77">
        <f t="shared" si="265"/>
        <v>0</v>
      </c>
      <c r="P170" s="77">
        <f t="shared" si="265"/>
        <v>0</v>
      </c>
      <c r="Q170" s="77">
        <f t="shared" si="265"/>
        <v>0</v>
      </c>
      <c r="R170" s="77">
        <f t="shared" ref="R170:V170" si="266">IF(R116=0,0,R116/R$17)</f>
        <v>0</v>
      </c>
      <c r="S170" s="77">
        <f t="shared" si="266"/>
        <v>0</v>
      </c>
      <c r="T170" s="77">
        <f t="shared" si="266"/>
        <v>0</v>
      </c>
      <c r="U170" s="77">
        <f t="shared" si="266"/>
        <v>0</v>
      </c>
      <c r="V170" s="77">
        <f t="shared" si="266"/>
        <v>0</v>
      </c>
      <c r="W170" s="77">
        <f t="shared" ref="W170:Y170" si="267">IF(W116=0,0,W116/W$17)</f>
        <v>0</v>
      </c>
      <c r="X170" s="77">
        <f t="shared" si="267"/>
        <v>0</v>
      </c>
      <c r="Y170" s="77">
        <f t="shared" si="267"/>
        <v>0</v>
      </c>
      <c r="DA170" s="92" t="s">
        <v>332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28:Y28 B30:Y30 B34:Y34 B45:Y45 B79:Y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Y3" si="0">B4</f>
        <v>6867118</v>
      </c>
      <c r="C3" s="67">
        <f t="shared" si="0"/>
        <v>6939588</v>
      </c>
      <c r="D3" s="67">
        <f t="shared" si="0"/>
        <v>7008240</v>
      </c>
      <c r="E3" s="67">
        <f t="shared" si="0"/>
        <v>7069603</v>
      </c>
      <c r="F3" s="67">
        <f t="shared" si="0"/>
        <v>7115891</v>
      </c>
      <c r="G3" s="67">
        <f t="shared" si="0"/>
        <v>7151546</v>
      </c>
      <c r="H3" s="67">
        <f t="shared" si="0"/>
        <v>7202033</v>
      </c>
      <c r="I3" s="67">
        <f t="shared" si="0"/>
        <v>7257317</v>
      </c>
      <c r="J3" s="67">
        <f t="shared" si="0"/>
        <v>7301023</v>
      </c>
      <c r="K3" s="67">
        <f t="shared" si="0"/>
        <v>7366303</v>
      </c>
      <c r="L3" s="67">
        <f t="shared" si="0"/>
        <v>7452783</v>
      </c>
      <c r="M3" s="67">
        <f t="shared" si="0"/>
        <v>7519548</v>
      </c>
      <c r="N3" s="67">
        <f t="shared" si="0"/>
        <v>7563448</v>
      </c>
      <c r="O3" s="67">
        <f t="shared" si="0"/>
        <v>7658409</v>
      </c>
      <c r="P3" s="67">
        <f t="shared" si="0"/>
        <v>7709248</v>
      </c>
      <c r="Q3" s="67">
        <f t="shared" si="0"/>
        <v>7752627</v>
      </c>
      <c r="R3" s="67">
        <f t="shared" si="0"/>
        <v>7857066</v>
      </c>
      <c r="S3" s="67">
        <f t="shared" si="0"/>
        <v>7926453</v>
      </c>
      <c r="T3" s="67">
        <f t="shared" si="0"/>
        <v>7991202</v>
      </c>
      <c r="U3" s="67">
        <f t="shared" si="0"/>
        <v>8064472</v>
      </c>
      <c r="V3" s="67">
        <f t="shared" si="0"/>
        <v>8164909</v>
      </c>
      <c r="W3" s="67">
        <f t="shared" si="0"/>
        <v>8209682</v>
      </c>
      <c r="X3" s="67">
        <f t="shared" si="0"/>
        <v>8285762</v>
      </c>
      <c r="Y3" s="67">
        <f t="shared" si="0"/>
        <v>8429385</v>
      </c>
      <c r="DA3" s="87" t="s">
        <v>334</v>
      </c>
    </row>
    <row r="4" spans="1:105" ht="12.95" customHeight="1" x14ac:dyDescent="0.25">
      <c r="A4" s="68" t="s">
        <v>57</v>
      </c>
      <c r="B4" s="71">
        <f t="shared" ref="B4:Q4" si="1">SUM(B5:B13)</f>
        <v>6867118</v>
      </c>
      <c r="C4" s="71">
        <f t="shared" si="1"/>
        <v>6939588</v>
      </c>
      <c r="D4" s="71">
        <f t="shared" si="1"/>
        <v>7008240</v>
      </c>
      <c r="E4" s="71">
        <f t="shared" si="1"/>
        <v>7069603</v>
      </c>
      <c r="F4" s="71">
        <f t="shared" si="1"/>
        <v>7115891</v>
      </c>
      <c r="G4" s="71">
        <f t="shared" si="1"/>
        <v>7151546</v>
      </c>
      <c r="H4" s="71">
        <f t="shared" si="1"/>
        <v>7202033</v>
      </c>
      <c r="I4" s="71">
        <f t="shared" si="1"/>
        <v>7257317</v>
      </c>
      <c r="J4" s="71">
        <f t="shared" si="1"/>
        <v>7301023</v>
      </c>
      <c r="K4" s="71">
        <f t="shared" si="1"/>
        <v>7366303</v>
      </c>
      <c r="L4" s="71">
        <f t="shared" si="1"/>
        <v>7452783</v>
      </c>
      <c r="M4" s="71">
        <f t="shared" si="1"/>
        <v>7519548</v>
      </c>
      <c r="N4" s="71">
        <f t="shared" si="1"/>
        <v>7563448</v>
      </c>
      <c r="O4" s="71">
        <f t="shared" si="1"/>
        <v>7658409</v>
      </c>
      <c r="P4" s="71">
        <f t="shared" si="1"/>
        <v>7709248</v>
      </c>
      <c r="Q4" s="71">
        <f t="shared" si="1"/>
        <v>7752627</v>
      </c>
      <c r="R4" s="71">
        <f t="shared" ref="R4:V4" si="2">SUM(R5:R13)</f>
        <v>7857066</v>
      </c>
      <c r="S4" s="71">
        <f t="shared" si="2"/>
        <v>7926453</v>
      </c>
      <c r="T4" s="71">
        <f t="shared" si="2"/>
        <v>7991202</v>
      </c>
      <c r="U4" s="71">
        <f t="shared" si="2"/>
        <v>8064472</v>
      </c>
      <c r="V4" s="71">
        <f t="shared" si="2"/>
        <v>8164909</v>
      </c>
      <c r="W4" s="71">
        <f t="shared" ref="W4:Y4" si="3">SUM(W5:W13)</f>
        <v>8209682</v>
      </c>
      <c r="X4" s="71">
        <f t="shared" si="3"/>
        <v>8285762</v>
      </c>
      <c r="Y4" s="71">
        <f t="shared" si="3"/>
        <v>8429385</v>
      </c>
      <c r="DA4" s="88" t="s">
        <v>335</v>
      </c>
    </row>
    <row r="5" spans="1:105" ht="12" customHeight="1" x14ac:dyDescent="0.25">
      <c r="A5" s="28" t="s">
        <v>51</v>
      </c>
      <c r="B5" s="82">
        <v>2000</v>
      </c>
      <c r="C5" s="82">
        <v>1989</v>
      </c>
      <c r="D5" s="82">
        <v>2006</v>
      </c>
      <c r="E5" s="82">
        <v>1953</v>
      </c>
      <c r="F5" s="82">
        <v>1960</v>
      </c>
      <c r="G5" s="82">
        <v>1993</v>
      </c>
      <c r="H5" s="82">
        <v>2072</v>
      </c>
      <c r="I5" s="82">
        <v>2282</v>
      </c>
      <c r="J5" s="82">
        <v>2394</v>
      </c>
      <c r="K5" s="82">
        <v>2367</v>
      </c>
      <c r="L5" s="82">
        <v>2200</v>
      </c>
      <c r="M5" s="82">
        <v>1918</v>
      </c>
      <c r="N5" s="82">
        <v>1686</v>
      </c>
      <c r="O5" s="82">
        <v>1333</v>
      </c>
      <c r="P5" s="82">
        <v>1190</v>
      </c>
      <c r="Q5" s="82">
        <v>1134</v>
      </c>
      <c r="R5" s="82">
        <v>1144</v>
      </c>
      <c r="S5" s="82">
        <v>1073</v>
      </c>
      <c r="T5" s="82">
        <v>1030</v>
      </c>
      <c r="U5" s="82">
        <v>979</v>
      </c>
      <c r="V5" s="82">
        <v>674</v>
      </c>
      <c r="W5" s="82">
        <v>423</v>
      </c>
      <c r="X5" s="82">
        <v>171</v>
      </c>
      <c r="Y5" s="82">
        <v>89</v>
      </c>
      <c r="DA5" s="89" t="s">
        <v>336</v>
      </c>
    </row>
    <row r="6" spans="1:105" ht="12" customHeight="1" x14ac:dyDescent="0.25">
      <c r="A6" s="28" t="s">
        <v>74</v>
      </c>
      <c r="B6" s="82">
        <v>17676</v>
      </c>
      <c r="C6" s="82">
        <v>17671</v>
      </c>
      <c r="D6" s="82">
        <v>17728</v>
      </c>
      <c r="E6" s="82">
        <v>17902</v>
      </c>
      <c r="F6" s="82">
        <v>18671</v>
      </c>
      <c r="G6" s="82">
        <v>19892</v>
      </c>
      <c r="H6" s="82">
        <v>21490</v>
      </c>
      <c r="I6" s="82">
        <v>22632</v>
      </c>
      <c r="J6" s="82">
        <v>22907</v>
      </c>
      <c r="K6" s="82">
        <v>23021</v>
      </c>
      <c r="L6" s="82">
        <v>23133</v>
      </c>
      <c r="M6" s="82">
        <v>23403</v>
      </c>
      <c r="N6" s="82">
        <v>23852</v>
      </c>
      <c r="O6" s="82">
        <v>24328</v>
      </c>
      <c r="P6" s="82">
        <v>24633</v>
      </c>
      <c r="Q6" s="82">
        <v>24317</v>
      </c>
      <c r="R6" s="82">
        <v>24034</v>
      </c>
      <c r="S6" s="82">
        <v>24152</v>
      </c>
      <c r="T6" s="82">
        <v>24508</v>
      </c>
      <c r="U6" s="82">
        <v>24768</v>
      </c>
      <c r="V6" s="82">
        <v>24646</v>
      </c>
      <c r="W6" s="82">
        <v>25548</v>
      </c>
      <c r="X6" s="82">
        <v>27489</v>
      </c>
      <c r="Y6" s="82">
        <v>30273</v>
      </c>
      <c r="DA6" s="89" t="s">
        <v>337</v>
      </c>
    </row>
    <row r="7" spans="1:105" ht="12" customHeight="1" x14ac:dyDescent="0.25">
      <c r="A7" s="28" t="s">
        <v>200</v>
      </c>
      <c r="B7" s="82">
        <v>36452</v>
      </c>
      <c r="C7" s="82">
        <v>32933</v>
      </c>
      <c r="D7" s="82">
        <v>28605</v>
      </c>
      <c r="E7" s="82">
        <v>24076</v>
      </c>
      <c r="F7" s="82">
        <v>19914</v>
      </c>
      <c r="G7" s="82">
        <v>16131</v>
      </c>
      <c r="H7" s="82">
        <v>13054</v>
      </c>
      <c r="I7" s="82">
        <v>11823</v>
      </c>
      <c r="J7" s="82">
        <v>10844</v>
      </c>
      <c r="K7" s="82">
        <v>10647</v>
      </c>
      <c r="L7" s="82">
        <v>10483</v>
      </c>
      <c r="M7" s="82">
        <v>11101</v>
      </c>
      <c r="N7" s="82">
        <v>11790</v>
      </c>
      <c r="O7" s="82">
        <v>16403</v>
      </c>
      <c r="P7" s="82">
        <v>24953</v>
      </c>
      <c r="Q7" s="82">
        <v>39572</v>
      </c>
      <c r="R7" s="82">
        <v>46066</v>
      </c>
      <c r="S7" s="82">
        <v>48814</v>
      </c>
      <c r="T7" s="82">
        <v>47585</v>
      </c>
      <c r="U7" s="82">
        <v>45890</v>
      </c>
      <c r="V7" s="82">
        <v>44180</v>
      </c>
      <c r="W7" s="82">
        <v>42299</v>
      </c>
      <c r="X7" s="82">
        <v>42890</v>
      </c>
      <c r="Y7" s="82">
        <v>45749</v>
      </c>
      <c r="DA7" s="89" t="s">
        <v>338</v>
      </c>
    </row>
    <row r="8" spans="1:105" ht="12" customHeight="1" x14ac:dyDescent="0.25">
      <c r="A8" s="28" t="s">
        <v>189</v>
      </c>
      <c r="B8" s="82">
        <v>6255550</v>
      </c>
      <c r="C8" s="82">
        <v>6321545</v>
      </c>
      <c r="D8" s="82">
        <v>6369310</v>
      </c>
      <c r="E8" s="82">
        <v>6403911</v>
      </c>
      <c r="F8" s="82">
        <v>6414590</v>
      </c>
      <c r="G8" s="82">
        <v>6410228</v>
      </c>
      <c r="H8" s="82">
        <v>6427832</v>
      </c>
      <c r="I8" s="82">
        <v>6456207</v>
      </c>
      <c r="J8" s="82">
        <v>6480977</v>
      </c>
      <c r="K8" s="82">
        <v>6521583</v>
      </c>
      <c r="L8" s="82">
        <v>6574187</v>
      </c>
      <c r="M8" s="82">
        <v>6589062</v>
      </c>
      <c r="N8" s="82">
        <v>6587392</v>
      </c>
      <c r="O8" s="82">
        <v>6630385</v>
      </c>
      <c r="P8" s="82">
        <v>6624205</v>
      </c>
      <c r="Q8" s="82">
        <v>6667563</v>
      </c>
      <c r="R8" s="82">
        <v>6756476</v>
      </c>
      <c r="S8" s="82">
        <v>6804773</v>
      </c>
      <c r="T8" s="82">
        <v>6823345</v>
      </c>
      <c r="U8" s="82">
        <v>6842291</v>
      </c>
      <c r="V8" s="82">
        <v>6854476</v>
      </c>
      <c r="W8" s="82">
        <v>6764471</v>
      </c>
      <c r="X8" s="82">
        <v>6634692</v>
      </c>
      <c r="Y8" s="82">
        <v>6525530</v>
      </c>
      <c r="DA8" s="89" t="s">
        <v>339</v>
      </c>
    </row>
    <row r="9" spans="1:105" ht="12" customHeight="1" x14ac:dyDescent="0.25">
      <c r="A9" s="28" t="s">
        <v>202</v>
      </c>
      <c r="B9" s="82">
        <v>243982</v>
      </c>
      <c r="C9" s="82">
        <v>243065</v>
      </c>
      <c r="D9" s="82">
        <v>253910</v>
      </c>
      <c r="E9" s="82">
        <v>269027</v>
      </c>
      <c r="F9" s="82">
        <v>294886</v>
      </c>
      <c r="G9" s="82">
        <v>325831</v>
      </c>
      <c r="H9" s="82">
        <v>350485</v>
      </c>
      <c r="I9" s="82">
        <v>360529</v>
      </c>
      <c r="J9" s="82">
        <v>365304</v>
      </c>
      <c r="K9" s="82">
        <v>370291</v>
      </c>
      <c r="L9" s="82">
        <v>381764</v>
      </c>
      <c r="M9" s="82">
        <v>398048</v>
      </c>
      <c r="N9" s="82">
        <v>410748</v>
      </c>
      <c r="O9" s="82">
        <v>432010</v>
      </c>
      <c r="P9" s="82">
        <v>470723</v>
      </c>
      <c r="Q9" s="82">
        <v>482787</v>
      </c>
      <c r="R9" s="82">
        <v>484534</v>
      </c>
      <c r="S9" s="82">
        <v>481433</v>
      </c>
      <c r="T9" s="82">
        <v>482524</v>
      </c>
      <c r="U9" s="82">
        <v>475901</v>
      </c>
      <c r="V9" s="82">
        <v>472353</v>
      </c>
      <c r="W9" s="82">
        <v>485250</v>
      </c>
      <c r="X9" s="82">
        <v>518315</v>
      </c>
      <c r="Y9" s="82">
        <v>568921</v>
      </c>
      <c r="DA9" s="89" t="s">
        <v>340</v>
      </c>
    </row>
    <row r="10" spans="1:105" ht="12" customHeight="1" x14ac:dyDescent="0.25">
      <c r="A10" s="28" t="s">
        <v>197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X10" s="82">
        <v>0</v>
      </c>
      <c r="Y10" s="82">
        <v>0</v>
      </c>
      <c r="DA10" s="89" t="s">
        <v>341</v>
      </c>
    </row>
    <row r="11" spans="1:105" ht="12" customHeight="1" x14ac:dyDescent="0.25">
      <c r="A11" s="28" t="s">
        <v>198</v>
      </c>
      <c r="B11" s="82">
        <v>197507</v>
      </c>
      <c r="C11" s="82">
        <v>206457</v>
      </c>
      <c r="D11" s="82">
        <v>217183</v>
      </c>
      <c r="E11" s="82">
        <v>228931</v>
      </c>
      <c r="F11" s="82">
        <v>238543</v>
      </c>
      <c r="G11" s="82">
        <v>244991</v>
      </c>
      <c r="H11" s="82">
        <v>250316</v>
      </c>
      <c r="I11" s="82">
        <v>259041</v>
      </c>
      <c r="J11" s="82">
        <v>266301</v>
      </c>
      <c r="K11" s="82">
        <v>275494</v>
      </c>
      <c r="L11" s="82">
        <v>288947</v>
      </c>
      <c r="M11" s="82">
        <v>306851</v>
      </c>
      <c r="N11" s="82">
        <v>326638</v>
      </c>
      <c r="O11" s="82">
        <v>345770</v>
      </c>
      <c r="P11" s="82">
        <v>361319</v>
      </c>
      <c r="Q11" s="82">
        <v>371278</v>
      </c>
      <c r="R11" s="82">
        <v>373515</v>
      </c>
      <c r="S11" s="82">
        <v>373957</v>
      </c>
      <c r="T11" s="82">
        <v>376493</v>
      </c>
      <c r="U11" s="82">
        <v>375699</v>
      </c>
      <c r="V11" s="82">
        <v>373311</v>
      </c>
      <c r="W11" s="82">
        <v>369884</v>
      </c>
      <c r="X11" s="82">
        <v>365194</v>
      </c>
      <c r="Y11" s="82">
        <v>369410</v>
      </c>
      <c r="DA11" s="89" t="s">
        <v>342</v>
      </c>
    </row>
    <row r="12" spans="1:105" ht="12" customHeight="1" x14ac:dyDescent="0.25">
      <c r="A12" s="28" t="s">
        <v>95</v>
      </c>
      <c r="B12" s="82">
        <v>6232</v>
      </c>
      <c r="C12" s="82">
        <v>6942</v>
      </c>
      <c r="D12" s="82">
        <v>8957</v>
      </c>
      <c r="E12" s="82">
        <v>11117</v>
      </c>
      <c r="F12" s="82">
        <v>13787</v>
      </c>
      <c r="G12" s="82">
        <v>17139</v>
      </c>
      <c r="H12" s="82">
        <v>21655</v>
      </c>
      <c r="I12" s="82">
        <v>27834</v>
      </c>
      <c r="J12" s="82">
        <v>34350</v>
      </c>
      <c r="K12" s="82">
        <v>43217</v>
      </c>
      <c r="L12" s="82">
        <v>51390</v>
      </c>
      <c r="M12" s="82">
        <v>62136</v>
      </c>
      <c r="N12" s="82">
        <v>70847</v>
      </c>
      <c r="O12" s="82">
        <v>80493</v>
      </c>
      <c r="P12" s="82">
        <v>95602</v>
      </c>
      <c r="Q12" s="82">
        <v>109561</v>
      </c>
      <c r="R12" s="82">
        <v>129184</v>
      </c>
      <c r="S12" s="82">
        <v>159118</v>
      </c>
      <c r="T12" s="82">
        <v>204979</v>
      </c>
      <c r="U12" s="82">
        <v>266097</v>
      </c>
      <c r="V12" s="82">
        <v>355631</v>
      </c>
      <c r="W12" s="82">
        <v>480614</v>
      </c>
      <c r="X12" s="82">
        <v>662302</v>
      </c>
      <c r="Y12" s="82">
        <v>859489</v>
      </c>
      <c r="DA12" s="89" t="s">
        <v>343</v>
      </c>
    </row>
    <row r="13" spans="1:105" ht="12" customHeight="1" x14ac:dyDescent="0.25">
      <c r="A13" s="73" t="s">
        <v>94</v>
      </c>
      <c r="B13" s="83">
        <v>107719</v>
      </c>
      <c r="C13" s="83">
        <v>108986</v>
      </c>
      <c r="D13" s="83">
        <v>110541</v>
      </c>
      <c r="E13" s="83">
        <v>112686</v>
      </c>
      <c r="F13" s="83">
        <v>113540</v>
      </c>
      <c r="G13" s="83">
        <v>115341</v>
      </c>
      <c r="H13" s="83">
        <v>115129</v>
      </c>
      <c r="I13" s="83">
        <v>116969</v>
      </c>
      <c r="J13" s="83">
        <v>117946</v>
      </c>
      <c r="K13" s="83">
        <v>119683</v>
      </c>
      <c r="L13" s="83">
        <v>120679</v>
      </c>
      <c r="M13" s="83">
        <v>127029</v>
      </c>
      <c r="N13" s="83">
        <v>130495</v>
      </c>
      <c r="O13" s="83">
        <v>127687</v>
      </c>
      <c r="P13" s="83">
        <v>106623</v>
      </c>
      <c r="Q13" s="83">
        <v>56415</v>
      </c>
      <c r="R13" s="83">
        <v>42113</v>
      </c>
      <c r="S13" s="83">
        <v>33133</v>
      </c>
      <c r="T13" s="83">
        <v>30738</v>
      </c>
      <c r="U13" s="83">
        <v>32847</v>
      </c>
      <c r="V13" s="83">
        <v>39638</v>
      </c>
      <c r="W13" s="83">
        <v>41193</v>
      </c>
      <c r="X13" s="83">
        <v>34709</v>
      </c>
      <c r="Y13" s="83">
        <v>29924</v>
      </c>
      <c r="DA13" s="90" t="s">
        <v>344</v>
      </c>
    </row>
    <row r="14" spans="1:105" ht="12" hidden="1" customHeight="1" x14ac:dyDescent="0.25">
      <c r="A14" s="84" t="s">
        <v>93</v>
      </c>
      <c r="B14" s="85">
        <f t="shared" ref="B14:Q14" si="4">SUM(B5:B11)</f>
        <v>6753167</v>
      </c>
      <c r="C14" s="85">
        <f t="shared" si="4"/>
        <v>6823660</v>
      </c>
      <c r="D14" s="85">
        <f t="shared" si="4"/>
        <v>6888742</v>
      </c>
      <c r="E14" s="85">
        <f t="shared" si="4"/>
        <v>6945800</v>
      </c>
      <c r="F14" s="85">
        <f t="shared" si="4"/>
        <v>6988564</v>
      </c>
      <c r="G14" s="85">
        <f t="shared" si="4"/>
        <v>7019066</v>
      </c>
      <c r="H14" s="85">
        <f t="shared" si="4"/>
        <v>7065249</v>
      </c>
      <c r="I14" s="85">
        <f t="shared" si="4"/>
        <v>7112514</v>
      </c>
      <c r="J14" s="85">
        <f t="shared" si="4"/>
        <v>7148727</v>
      </c>
      <c r="K14" s="85">
        <f t="shared" si="4"/>
        <v>7203403</v>
      </c>
      <c r="L14" s="85">
        <f t="shared" si="4"/>
        <v>7280714</v>
      </c>
      <c r="M14" s="85">
        <f t="shared" si="4"/>
        <v>7330383</v>
      </c>
      <c r="N14" s="85">
        <f t="shared" si="4"/>
        <v>7362106</v>
      </c>
      <c r="O14" s="85">
        <f t="shared" si="4"/>
        <v>7450229</v>
      </c>
      <c r="P14" s="85">
        <f t="shared" si="4"/>
        <v>7507023</v>
      </c>
      <c r="Q14" s="85">
        <f t="shared" si="4"/>
        <v>7586651</v>
      </c>
      <c r="R14" s="85">
        <f t="shared" ref="R14:V14" si="5">SUM(R5:R11)</f>
        <v>7685769</v>
      </c>
      <c r="S14" s="85">
        <f t="shared" si="5"/>
        <v>7734202</v>
      </c>
      <c r="T14" s="85">
        <f t="shared" si="5"/>
        <v>7755485</v>
      </c>
      <c r="U14" s="85">
        <f t="shared" si="5"/>
        <v>7765528</v>
      </c>
      <c r="V14" s="85">
        <f t="shared" si="5"/>
        <v>7769640</v>
      </c>
      <c r="W14" s="85">
        <f t="shared" ref="W14:Y14" si="6">SUM(W5:W11)</f>
        <v>7687875</v>
      </c>
      <c r="X14" s="85">
        <f t="shared" si="6"/>
        <v>7588751</v>
      </c>
      <c r="Y14" s="85">
        <f t="shared" si="6"/>
        <v>7539972</v>
      </c>
      <c r="DA14" s="93"/>
    </row>
    <row r="15" spans="1:105" ht="12.95" customHeight="1" x14ac:dyDescent="0.25">
      <c r="A15" s="68" t="s">
        <v>92</v>
      </c>
      <c r="B15" s="71">
        <f t="shared" ref="B15:Y15" si="7">B16</f>
        <v>163460</v>
      </c>
      <c r="C15" s="71">
        <f t="shared" si="7"/>
        <v>168932</v>
      </c>
      <c r="D15" s="71">
        <f t="shared" si="7"/>
        <v>170189</v>
      </c>
      <c r="E15" s="71">
        <f t="shared" si="7"/>
        <v>178842</v>
      </c>
      <c r="F15" s="71">
        <f t="shared" si="7"/>
        <v>193222</v>
      </c>
      <c r="G15" s="71">
        <f t="shared" si="7"/>
        <v>226263</v>
      </c>
      <c r="H15" s="71">
        <f t="shared" si="7"/>
        <v>266134</v>
      </c>
      <c r="I15" s="71">
        <f t="shared" si="7"/>
        <v>277055</v>
      </c>
      <c r="J15" s="71">
        <f t="shared" si="7"/>
        <v>296399</v>
      </c>
      <c r="K15" s="71">
        <f t="shared" si="7"/>
        <v>336619</v>
      </c>
      <c r="L15" s="71">
        <f t="shared" si="7"/>
        <v>391199</v>
      </c>
      <c r="M15" s="71">
        <f t="shared" si="7"/>
        <v>510979</v>
      </c>
      <c r="N15" s="71">
        <f t="shared" si="7"/>
        <v>619886</v>
      </c>
      <c r="O15" s="71">
        <f t="shared" si="7"/>
        <v>720652</v>
      </c>
      <c r="P15" s="71">
        <f t="shared" si="7"/>
        <v>849370</v>
      </c>
      <c r="Q15" s="71">
        <f t="shared" si="7"/>
        <v>960978</v>
      </c>
      <c r="R15" s="71">
        <f t="shared" si="7"/>
        <v>1119980</v>
      </c>
      <c r="S15" s="71">
        <f t="shared" si="7"/>
        <v>1208904</v>
      </c>
      <c r="T15" s="71">
        <f t="shared" si="7"/>
        <v>1271798</v>
      </c>
      <c r="U15" s="71">
        <f t="shared" si="7"/>
        <v>1323948</v>
      </c>
      <c r="V15" s="71">
        <f t="shared" si="7"/>
        <v>1376582</v>
      </c>
      <c r="W15" s="71">
        <f t="shared" si="7"/>
        <v>1456287</v>
      </c>
      <c r="X15" s="71">
        <f t="shared" si="7"/>
        <v>1679715</v>
      </c>
      <c r="Y15" s="71">
        <f t="shared" si="7"/>
        <v>2059965</v>
      </c>
      <c r="DA15" s="88" t="s">
        <v>345</v>
      </c>
    </row>
    <row r="16" spans="1:105" ht="12" customHeight="1" x14ac:dyDescent="0.25">
      <c r="A16" s="28" t="s">
        <v>91</v>
      </c>
      <c r="B16" s="82">
        <v>163460</v>
      </c>
      <c r="C16" s="82">
        <v>168932</v>
      </c>
      <c r="D16" s="82">
        <v>170189</v>
      </c>
      <c r="E16" s="82">
        <v>178842</v>
      </c>
      <c r="F16" s="82">
        <v>193222</v>
      </c>
      <c r="G16" s="82">
        <v>226263</v>
      </c>
      <c r="H16" s="82">
        <v>266134</v>
      </c>
      <c r="I16" s="82">
        <v>277055</v>
      </c>
      <c r="J16" s="82">
        <v>296399</v>
      </c>
      <c r="K16" s="82">
        <v>336619</v>
      </c>
      <c r="L16" s="82">
        <v>391199</v>
      </c>
      <c r="M16" s="82">
        <v>510979</v>
      </c>
      <c r="N16" s="82">
        <v>619886</v>
      </c>
      <c r="O16" s="82">
        <v>720652</v>
      </c>
      <c r="P16" s="82">
        <v>849370</v>
      </c>
      <c r="Q16" s="82">
        <v>960978</v>
      </c>
      <c r="R16" s="82">
        <v>1119980</v>
      </c>
      <c r="S16" s="82">
        <v>1208904</v>
      </c>
      <c r="T16" s="82">
        <v>1271798</v>
      </c>
      <c r="U16" s="82">
        <v>1323948</v>
      </c>
      <c r="V16" s="82">
        <v>1376582</v>
      </c>
      <c r="W16" s="82">
        <v>1456287</v>
      </c>
      <c r="X16" s="82">
        <v>1679715</v>
      </c>
      <c r="Y16" s="82">
        <v>2059965</v>
      </c>
      <c r="DA16" s="89" t="s">
        <v>346</v>
      </c>
    </row>
    <row r="17" spans="1:105" ht="12.95" customHeight="1" x14ac:dyDescent="0.25">
      <c r="A17" s="68" t="s">
        <v>55</v>
      </c>
      <c r="B17" s="71">
        <f t="shared" ref="B17:Q17" si="8">SUM(B18:B25)</f>
        <v>6867118</v>
      </c>
      <c r="C17" s="71">
        <f t="shared" si="8"/>
        <v>6939588</v>
      </c>
      <c r="D17" s="71">
        <f t="shared" si="8"/>
        <v>7008240</v>
      </c>
      <c r="E17" s="71">
        <f t="shared" si="8"/>
        <v>7069603</v>
      </c>
      <c r="F17" s="71">
        <f t="shared" si="8"/>
        <v>7115891</v>
      </c>
      <c r="G17" s="71">
        <f t="shared" si="8"/>
        <v>7151546</v>
      </c>
      <c r="H17" s="71">
        <f t="shared" si="8"/>
        <v>7202033</v>
      </c>
      <c r="I17" s="71">
        <f t="shared" si="8"/>
        <v>7257317</v>
      </c>
      <c r="J17" s="71">
        <f t="shared" si="8"/>
        <v>7301023</v>
      </c>
      <c r="K17" s="71">
        <f t="shared" si="8"/>
        <v>7366303</v>
      </c>
      <c r="L17" s="71">
        <f t="shared" si="8"/>
        <v>7452783</v>
      </c>
      <c r="M17" s="71">
        <f t="shared" si="8"/>
        <v>7519548</v>
      </c>
      <c r="N17" s="71">
        <f t="shared" si="8"/>
        <v>7563448</v>
      </c>
      <c r="O17" s="71">
        <f t="shared" si="8"/>
        <v>7658409</v>
      </c>
      <c r="P17" s="71">
        <f t="shared" si="8"/>
        <v>7709248</v>
      </c>
      <c r="Q17" s="71">
        <f t="shared" si="8"/>
        <v>7752627</v>
      </c>
      <c r="R17" s="71">
        <f t="shared" ref="R17:V17" si="9">SUM(R18:R25)</f>
        <v>7857066</v>
      </c>
      <c r="S17" s="71">
        <f t="shared" si="9"/>
        <v>7926453</v>
      </c>
      <c r="T17" s="71">
        <f t="shared" si="9"/>
        <v>7991202</v>
      </c>
      <c r="U17" s="71">
        <f t="shared" si="9"/>
        <v>8064472</v>
      </c>
      <c r="V17" s="71">
        <f t="shared" si="9"/>
        <v>8164909</v>
      </c>
      <c r="W17" s="71">
        <f t="shared" ref="W17:Y17" si="10">SUM(W18:W25)</f>
        <v>8209682</v>
      </c>
      <c r="X17" s="71">
        <f t="shared" si="10"/>
        <v>8285762</v>
      </c>
      <c r="Y17" s="71">
        <f t="shared" si="10"/>
        <v>8429385</v>
      </c>
      <c r="DA17" s="88" t="s">
        <v>347</v>
      </c>
    </row>
    <row r="18" spans="1:105" ht="12" customHeight="1" x14ac:dyDescent="0.25">
      <c r="A18" s="28" t="s">
        <v>51</v>
      </c>
      <c r="B18" s="82">
        <v>0</v>
      </c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X18" s="82">
        <v>0</v>
      </c>
      <c r="Y18" s="82">
        <v>0</v>
      </c>
      <c r="DA18" s="89" t="s">
        <v>348</v>
      </c>
    </row>
    <row r="19" spans="1:105" s="2" customFormat="1" ht="12" customHeight="1" x14ac:dyDescent="0.25">
      <c r="A19" s="28" t="s">
        <v>74</v>
      </c>
      <c r="B19" s="82">
        <v>0</v>
      </c>
      <c r="C19" s="82">
        <v>0</v>
      </c>
      <c r="D19" s="82">
        <v>0</v>
      </c>
      <c r="E19" s="82">
        <v>0</v>
      </c>
      <c r="F19" s="82">
        <v>0</v>
      </c>
      <c r="G19" s="82">
        <v>0</v>
      </c>
      <c r="H19" s="82">
        <v>0</v>
      </c>
      <c r="I19" s="82">
        <v>0</v>
      </c>
      <c r="J19" s="82">
        <v>0</v>
      </c>
      <c r="K19" s="82">
        <v>0</v>
      </c>
      <c r="L19" s="82">
        <v>0</v>
      </c>
      <c r="M19" s="82">
        <v>0</v>
      </c>
      <c r="N19" s="82">
        <v>0</v>
      </c>
      <c r="O19" s="82">
        <v>0</v>
      </c>
      <c r="P19" s="82">
        <v>0</v>
      </c>
      <c r="Q19" s="82">
        <v>0</v>
      </c>
      <c r="R19" s="82">
        <v>0</v>
      </c>
      <c r="S19" s="82">
        <v>0</v>
      </c>
      <c r="T19" s="82">
        <v>0</v>
      </c>
      <c r="U19" s="82">
        <v>0</v>
      </c>
      <c r="V19" s="82">
        <v>0</v>
      </c>
      <c r="W19" s="82">
        <v>0</v>
      </c>
      <c r="X19" s="82">
        <v>0</v>
      </c>
      <c r="Y19" s="82">
        <v>0</v>
      </c>
      <c r="DA19" s="89" t="s">
        <v>349</v>
      </c>
    </row>
    <row r="20" spans="1:105" ht="12" customHeight="1" x14ac:dyDescent="0.25">
      <c r="A20" s="28" t="s">
        <v>200</v>
      </c>
      <c r="B20" s="82">
        <v>0</v>
      </c>
      <c r="C20" s="82">
        <v>0</v>
      </c>
      <c r="D20" s="82">
        <v>0</v>
      </c>
      <c r="E20" s="82">
        <v>0</v>
      </c>
      <c r="F20" s="82">
        <v>0</v>
      </c>
      <c r="G20" s="82">
        <v>0</v>
      </c>
      <c r="H20" s="82">
        <v>0</v>
      </c>
      <c r="I20" s="82">
        <v>0</v>
      </c>
      <c r="J20" s="82">
        <v>0</v>
      </c>
      <c r="K20" s="82">
        <v>0</v>
      </c>
      <c r="L20" s="82">
        <v>0</v>
      </c>
      <c r="M20" s="82">
        <v>0</v>
      </c>
      <c r="N20" s="82">
        <v>0</v>
      </c>
      <c r="O20" s="82">
        <v>0</v>
      </c>
      <c r="P20" s="82">
        <v>0</v>
      </c>
      <c r="Q20" s="82">
        <v>0</v>
      </c>
      <c r="R20" s="82">
        <v>0</v>
      </c>
      <c r="S20" s="82">
        <v>0</v>
      </c>
      <c r="T20" s="82">
        <v>0</v>
      </c>
      <c r="U20" s="82">
        <v>0</v>
      </c>
      <c r="V20" s="82">
        <v>0</v>
      </c>
      <c r="W20" s="82">
        <v>0</v>
      </c>
      <c r="X20" s="82">
        <v>0</v>
      </c>
      <c r="Y20" s="82">
        <v>0</v>
      </c>
      <c r="DA20" s="89" t="s">
        <v>350</v>
      </c>
    </row>
    <row r="21" spans="1:105" ht="12" customHeight="1" x14ac:dyDescent="0.25">
      <c r="A21" s="28" t="s">
        <v>189</v>
      </c>
      <c r="B21" s="82">
        <v>6211198</v>
      </c>
      <c r="C21" s="82">
        <v>6262589</v>
      </c>
      <c r="D21" s="82">
        <v>6305962</v>
      </c>
      <c r="E21" s="82">
        <v>6341832</v>
      </c>
      <c r="F21" s="82">
        <v>6353969</v>
      </c>
      <c r="G21" s="82">
        <v>6350480</v>
      </c>
      <c r="H21" s="82">
        <v>6368011</v>
      </c>
      <c r="I21" s="82">
        <v>6383396</v>
      </c>
      <c r="J21" s="82">
        <v>6404397</v>
      </c>
      <c r="K21" s="82">
        <v>6445734</v>
      </c>
      <c r="L21" s="82">
        <v>6501116</v>
      </c>
      <c r="M21" s="82">
        <v>6522274</v>
      </c>
      <c r="N21" s="82">
        <v>6512324</v>
      </c>
      <c r="O21" s="82">
        <v>6565863</v>
      </c>
      <c r="P21" s="82">
        <v>6585883</v>
      </c>
      <c r="Q21" s="82">
        <v>6613271</v>
      </c>
      <c r="R21" s="82">
        <v>6713134</v>
      </c>
      <c r="S21" s="82">
        <v>6761055</v>
      </c>
      <c r="T21" s="82">
        <v>6768627</v>
      </c>
      <c r="U21" s="82">
        <v>6774978</v>
      </c>
      <c r="V21" s="82">
        <v>6774774</v>
      </c>
      <c r="W21" s="82">
        <v>6699286</v>
      </c>
      <c r="X21" s="82">
        <v>6557501</v>
      </c>
      <c r="Y21" s="82">
        <v>6478544</v>
      </c>
      <c r="DA21" s="89" t="s">
        <v>351</v>
      </c>
    </row>
    <row r="22" spans="1:105" ht="12" customHeight="1" x14ac:dyDescent="0.25">
      <c r="A22" s="28" t="s">
        <v>202</v>
      </c>
      <c r="B22" s="82">
        <v>0</v>
      </c>
      <c r="C22" s="82">
        <v>0</v>
      </c>
      <c r="D22" s="82">
        <v>0</v>
      </c>
      <c r="E22" s="82">
        <v>0</v>
      </c>
      <c r="F22" s="82">
        <v>0</v>
      </c>
      <c r="G22" s="82">
        <v>0</v>
      </c>
      <c r="H22" s="82">
        <v>0</v>
      </c>
      <c r="I22" s="82">
        <v>0</v>
      </c>
      <c r="J22" s="82">
        <v>0</v>
      </c>
      <c r="K22" s="82">
        <v>0</v>
      </c>
      <c r="L22" s="82">
        <v>0</v>
      </c>
      <c r="M22" s="82">
        <v>0</v>
      </c>
      <c r="N22" s="82">
        <v>0</v>
      </c>
      <c r="O22" s="82">
        <v>0</v>
      </c>
      <c r="P22" s="82">
        <v>0</v>
      </c>
      <c r="Q22" s="82">
        <v>0</v>
      </c>
      <c r="R22" s="82">
        <v>0</v>
      </c>
      <c r="S22" s="82">
        <v>0</v>
      </c>
      <c r="T22" s="82">
        <v>0</v>
      </c>
      <c r="U22" s="82">
        <v>0</v>
      </c>
      <c r="V22" s="82">
        <v>0</v>
      </c>
      <c r="W22" s="82">
        <v>0</v>
      </c>
      <c r="X22" s="82">
        <v>0</v>
      </c>
      <c r="Y22" s="82">
        <v>0</v>
      </c>
      <c r="DA22" s="89" t="s">
        <v>352</v>
      </c>
    </row>
    <row r="23" spans="1:105" ht="12" customHeight="1" x14ac:dyDescent="0.25">
      <c r="A23" s="28" t="s">
        <v>197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X23" s="82">
        <v>0</v>
      </c>
      <c r="Y23" s="82">
        <v>0</v>
      </c>
      <c r="DA23" s="89" t="s">
        <v>353</v>
      </c>
    </row>
    <row r="24" spans="1:105" ht="12" customHeight="1" x14ac:dyDescent="0.25">
      <c r="A24" s="28" t="s">
        <v>198</v>
      </c>
      <c r="B24" s="82">
        <v>194772</v>
      </c>
      <c r="C24" s="82">
        <v>203554</v>
      </c>
      <c r="D24" s="82">
        <v>214046</v>
      </c>
      <c r="E24" s="82">
        <v>225538</v>
      </c>
      <c r="F24" s="82">
        <v>234909</v>
      </c>
      <c r="G24" s="82">
        <v>241151</v>
      </c>
      <c r="H24" s="82">
        <v>246295</v>
      </c>
      <c r="I24" s="82">
        <v>254793</v>
      </c>
      <c r="J24" s="82">
        <v>261909</v>
      </c>
      <c r="K24" s="82">
        <v>270915</v>
      </c>
      <c r="L24" s="82">
        <v>284119</v>
      </c>
      <c r="M24" s="82">
        <v>301635</v>
      </c>
      <c r="N24" s="82">
        <v>321018</v>
      </c>
      <c r="O24" s="82">
        <v>339648</v>
      </c>
      <c r="P24" s="82">
        <v>354607</v>
      </c>
      <c r="Q24" s="82">
        <v>364019</v>
      </c>
      <c r="R24" s="82">
        <v>366076</v>
      </c>
      <c r="S24" s="82">
        <v>366528</v>
      </c>
      <c r="T24" s="82">
        <v>369087</v>
      </c>
      <c r="U24" s="82">
        <v>367820</v>
      </c>
      <c r="V24" s="82">
        <v>364909</v>
      </c>
      <c r="W24" s="82">
        <v>360571</v>
      </c>
      <c r="X24" s="82">
        <v>357126</v>
      </c>
      <c r="Y24" s="82">
        <v>363637</v>
      </c>
      <c r="DA24" s="89" t="s">
        <v>354</v>
      </c>
    </row>
    <row r="25" spans="1:105" ht="12" customHeight="1" x14ac:dyDescent="0.25">
      <c r="A25" s="73" t="s">
        <v>53</v>
      </c>
      <c r="B25" s="83">
        <v>461148</v>
      </c>
      <c r="C25" s="83">
        <v>473445</v>
      </c>
      <c r="D25" s="83">
        <v>488232</v>
      </c>
      <c r="E25" s="83">
        <v>502233</v>
      </c>
      <c r="F25" s="83">
        <v>527013</v>
      </c>
      <c r="G25" s="83">
        <v>559915</v>
      </c>
      <c r="H25" s="83">
        <v>587727</v>
      </c>
      <c r="I25" s="83">
        <v>619128</v>
      </c>
      <c r="J25" s="83">
        <v>634717</v>
      </c>
      <c r="K25" s="83">
        <v>649654</v>
      </c>
      <c r="L25" s="83">
        <v>667548</v>
      </c>
      <c r="M25" s="83">
        <v>695639</v>
      </c>
      <c r="N25" s="83">
        <v>730106</v>
      </c>
      <c r="O25" s="83">
        <v>752898</v>
      </c>
      <c r="P25" s="83">
        <v>768758</v>
      </c>
      <c r="Q25" s="83">
        <v>775337</v>
      </c>
      <c r="R25" s="83">
        <v>777856</v>
      </c>
      <c r="S25" s="83">
        <v>798870</v>
      </c>
      <c r="T25" s="83">
        <v>853488</v>
      </c>
      <c r="U25" s="83">
        <v>921674</v>
      </c>
      <c r="V25" s="83">
        <v>1025226</v>
      </c>
      <c r="W25" s="83">
        <v>1149825</v>
      </c>
      <c r="X25" s="83">
        <v>1371135</v>
      </c>
      <c r="Y25" s="83">
        <v>1587204</v>
      </c>
      <c r="DA25" s="90" t="s">
        <v>355</v>
      </c>
    </row>
    <row r="26" spans="1:105" ht="12" customHeight="1" x14ac:dyDescent="0.25">
      <c r="A26" s="84" t="s">
        <v>52</v>
      </c>
      <c r="B26" s="85">
        <v>214533</v>
      </c>
      <c r="C26" s="85">
        <v>237838</v>
      </c>
      <c r="D26" s="85">
        <v>246903</v>
      </c>
      <c r="E26" s="85">
        <v>260818</v>
      </c>
      <c r="F26" s="85">
        <v>290680</v>
      </c>
      <c r="G26" s="85">
        <v>313269</v>
      </c>
      <c r="H26" s="85">
        <v>327385</v>
      </c>
      <c r="I26" s="85">
        <v>359386</v>
      </c>
      <c r="J26" s="85">
        <v>368488</v>
      </c>
      <c r="K26" s="85">
        <v>393435</v>
      </c>
      <c r="L26" s="85">
        <v>363210</v>
      </c>
      <c r="M26" s="85">
        <v>418497</v>
      </c>
      <c r="N26" s="85">
        <v>414137</v>
      </c>
      <c r="O26" s="85">
        <v>432114</v>
      </c>
      <c r="P26" s="85">
        <v>462345</v>
      </c>
      <c r="Q26" s="85">
        <v>451418</v>
      </c>
      <c r="R26" s="85">
        <v>460839</v>
      </c>
      <c r="S26" s="85">
        <v>464558</v>
      </c>
      <c r="T26" s="85">
        <v>471155</v>
      </c>
      <c r="U26" s="85">
        <v>490615</v>
      </c>
      <c r="V26" s="85">
        <v>517270</v>
      </c>
      <c r="W26" s="85">
        <v>515337</v>
      </c>
      <c r="X26" s="85">
        <v>621404</v>
      </c>
      <c r="Y26" s="85">
        <v>804127</v>
      </c>
      <c r="DA26" s="93" t="s">
        <v>356</v>
      </c>
    </row>
    <row r="27" spans="1:105" ht="12.95" customHeight="1" x14ac:dyDescent="0.25">
      <c r="A27" s="68" t="s">
        <v>54</v>
      </c>
      <c r="B27" s="71">
        <f t="shared" ref="B27:Q27" si="11">SUM(B28:B32)</f>
        <v>6867118</v>
      </c>
      <c r="C27" s="71">
        <f t="shared" si="11"/>
        <v>6939588</v>
      </c>
      <c r="D27" s="71">
        <f t="shared" si="11"/>
        <v>7008240</v>
      </c>
      <c r="E27" s="71">
        <f t="shared" si="11"/>
        <v>7069603</v>
      </c>
      <c r="F27" s="71">
        <f t="shared" si="11"/>
        <v>7115891</v>
      </c>
      <c r="G27" s="71">
        <f t="shared" si="11"/>
        <v>7151546</v>
      </c>
      <c r="H27" s="71">
        <f t="shared" si="11"/>
        <v>7202033</v>
      </c>
      <c r="I27" s="71">
        <f t="shared" si="11"/>
        <v>7257317</v>
      </c>
      <c r="J27" s="71">
        <f t="shared" si="11"/>
        <v>7301023</v>
      </c>
      <c r="K27" s="71">
        <f t="shared" si="11"/>
        <v>7366303</v>
      </c>
      <c r="L27" s="71">
        <f t="shared" si="11"/>
        <v>7452783</v>
      </c>
      <c r="M27" s="71">
        <f t="shared" si="11"/>
        <v>7519548</v>
      </c>
      <c r="N27" s="71">
        <f t="shared" si="11"/>
        <v>7563448</v>
      </c>
      <c r="O27" s="71">
        <f t="shared" si="11"/>
        <v>7658409</v>
      </c>
      <c r="P27" s="71">
        <f t="shared" si="11"/>
        <v>7709248</v>
      </c>
      <c r="Q27" s="71">
        <f t="shared" si="11"/>
        <v>7752627</v>
      </c>
      <c r="R27" s="71">
        <f t="shared" ref="R27:V27" si="12">SUM(R28:R32)</f>
        <v>7857066</v>
      </c>
      <c r="S27" s="71">
        <f t="shared" si="12"/>
        <v>7926453</v>
      </c>
      <c r="T27" s="71">
        <f t="shared" si="12"/>
        <v>7991202</v>
      </c>
      <c r="U27" s="71">
        <f t="shared" si="12"/>
        <v>8064472</v>
      </c>
      <c r="V27" s="71">
        <f t="shared" si="12"/>
        <v>8164909</v>
      </c>
      <c r="W27" s="71">
        <f t="shared" ref="W27:Y27" si="13">SUM(W28:W32)</f>
        <v>8209682</v>
      </c>
      <c r="X27" s="71">
        <f t="shared" si="13"/>
        <v>8285762</v>
      </c>
      <c r="Y27" s="71">
        <f t="shared" si="13"/>
        <v>8429385</v>
      </c>
      <c r="DA27" s="88" t="s">
        <v>357</v>
      </c>
    </row>
    <row r="28" spans="1:105" ht="12" customHeight="1" x14ac:dyDescent="0.25">
      <c r="A28" s="28" t="s">
        <v>51</v>
      </c>
      <c r="B28" s="82">
        <v>0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X28" s="82">
        <v>0</v>
      </c>
      <c r="Y28" s="82">
        <v>0</v>
      </c>
      <c r="DA28" s="89" t="s">
        <v>358</v>
      </c>
    </row>
    <row r="29" spans="1:105" s="2" customFormat="1" ht="12" customHeight="1" x14ac:dyDescent="0.25">
      <c r="A29" s="28" t="s">
        <v>74</v>
      </c>
      <c r="B29" s="82">
        <v>0</v>
      </c>
      <c r="C29" s="82">
        <v>0</v>
      </c>
      <c r="D29" s="82">
        <v>0</v>
      </c>
      <c r="E29" s="82">
        <v>0</v>
      </c>
      <c r="F29" s="82">
        <v>0</v>
      </c>
      <c r="G29" s="82">
        <v>0</v>
      </c>
      <c r="H29" s="82">
        <v>0</v>
      </c>
      <c r="I29" s="82">
        <v>0</v>
      </c>
      <c r="J29" s="82">
        <v>0</v>
      </c>
      <c r="K29" s="82">
        <v>0</v>
      </c>
      <c r="L29" s="82">
        <v>0</v>
      </c>
      <c r="M29" s="82">
        <v>0</v>
      </c>
      <c r="N29" s="82">
        <v>0</v>
      </c>
      <c r="O29" s="82">
        <v>0</v>
      </c>
      <c r="P29" s="82">
        <v>0</v>
      </c>
      <c r="Q29" s="82">
        <v>0</v>
      </c>
      <c r="R29" s="82">
        <v>0</v>
      </c>
      <c r="S29" s="82">
        <v>0</v>
      </c>
      <c r="T29" s="82">
        <v>0</v>
      </c>
      <c r="U29" s="82">
        <v>0</v>
      </c>
      <c r="V29" s="82">
        <v>0</v>
      </c>
      <c r="W29" s="82">
        <v>0</v>
      </c>
      <c r="X29" s="82">
        <v>0</v>
      </c>
      <c r="Y29" s="82">
        <v>0</v>
      </c>
      <c r="DA29" s="89" t="s">
        <v>359</v>
      </c>
    </row>
    <row r="30" spans="1:105" ht="12" customHeight="1" x14ac:dyDescent="0.25">
      <c r="A30" s="28" t="s">
        <v>189</v>
      </c>
      <c r="B30" s="82">
        <v>4553292</v>
      </c>
      <c r="C30" s="82">
        <v>4613894</v>
      </c>
      <c r="D30" s="82">
        <v>4650092</v>
      </c>
      <c r="E30" s="82">
        <v>4679778</v>
      </c>
      <c r="F30" s="82">
        <v>4688677</v>
      </c>
      <c r="G30" s="82">
        <v>4686726</v>
      </c>
      <c r="H30" s="82">
        <v>4706220</v>
      </c>
      <c r="I30" s="82">
        <v>4721770</v>
      </c>
      <c r="J30" s="82">
        <v>4751759</v>
      </c>
      <c r="K30" s="82">
        <v>4786573</v>
      </c>
      <c r="L30" s="82">
        <v>4788075</v>
      </c>
      <c r="M30" s="82">
        <v>4789575</v>
      </c>
      <c r="N30" s="82">
        <v>4782929</v>
      </c>
      <c r="O30" s="82">
        <v>4798393</v>
      </c>
      <c r="P30" s="82">
        <v>4782194</v>
      </c>
      <c r="Q30" s="82">
        <v>4759781</v>
      </c>
      <c r="R30" s="82">
        <v>4792015</v>
      </c>
      <c r="S30" s="82">
        <v>4786447</v>
      </c>
      <c r="T30" s="82">
        <v>4771045</v>
      </c>
      <c r="U30" s="82">
        <v>4760967</v>
      </c>
      <c r="V30" s="82">
        <v>4773813</v>
      </c>
      <c r="W30" s="82">
        <v>4764031</v>
      </c>
      <c r="X30" s="82">
        <v>4799710</v>
      </c>
      <c r="Y30" s="82">
        <v>5010578</v>
      </c>
      <c r="DA30" s="89" t="s">
        <v>360</v>
      </c>
    </row>
    <row r="31" spans="1:105" ht="12" customHeight="1" x14ac:dyDescent="0.25">
      <c r="A31" s="28" t="s">
        <v>202</v>
      </c>
      <c r="B31" s="82">
        <v>0</v>
      </c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X31" s="82">
        <v>0</v>
      </c>
      <c r="Y31" s="82">
        <v>0</v>
      </c>
      <c r="DA31" s="89" t="s">
        <v>361</v>
      </c>
    </row>
    <row r="32" spans="1:105" ht="12" customHeight="1" x14ac:dyDescent="0.25">
      <c r="A32" s="32" t="s">
        <v>53</v>
      </c>
      <c r="B32" s="86">
        <v>2313826</v>
      </c>
      <c r="C32" s="86">
        <v>2325694</v>
      </c>
      <c r="D32" s="86">
        <v>2358148</v>
      </c>
      <c r="E32" s="86">
        <v>2389825</v>
      </c>
      <c r="F32" s="86">
        <v>2427214</v>
      </c>
      <c r="G32" s="86">
        <v>2464820</v>
      </c>
      <c r="H32" s="86">
        <v>2495813</v>
      </c>
      <c r="I32" s="86">
        <v>2535547</v>
      </c>
      <c r="J32" s="86">
        <v>2549264</v>
      </c>
      <c r="K32" s="86">
        <v>2579730</v>
      </c>
      <c r="L32" s="86">
        <v>2664708</v>
      </c>
      <c r="M32" s="86">
        <v>2729973</v>
      </c>
      <c r="N32" s="86">
        <v>2780519</v>
      </c>
      <c r="O32" s="86">
        <v>2860016</v>
      </c>
      <c r="P32" s="86">
        <v>2927054</v>
      </c>
      <c r="Q32" s="86">
        <v>2992846</v>
      </c>
      <c r="R32" s="86">
        <v>3065051</v>
      </c>
      <c r="S32" s="86">
        <v>3140006</v>
      </c>
      <c r="T32" s="86">
        <v>3220157</v>
      </c>
      <c r="U32" s="86">
        <v>3303505</v>
      </c>
      <c r="V32" s="86">
        <v>3391096</v>
      </c>
      <c r="W32" s="86">
        <v>3445651</v>
      </c>
      <c r="X32" s="86">
        <v>3486052</v>
      </c>
      <c r="Y32" s="86">
        <v>3418807</v>
      </c>
      <c r="DA32" s="92" t="s">
        <v>362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Y14 B17:Y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9397.9474180577472</v>
      </c>
      <c r="C3" s="65">
        <f t="shared" si="0"/>
        <v>9940.1344314071648</v>
      </c>
      <c r="D3" s="65">
        <f t="shared" si="0"/>
        <v>9631.2889949999953</v>
      </c>
      <c r="E3" s="65">
        <f t="shared" si="0"/>
        <v>9869.4607159204988</v>
      </c>
      <c r="F3" s="65">
        <f t="shared" si="0"/>
        <v>9478.2306064131226</v>
      </c>
      <c r="G3" s="65">
        <f t="shared" si="0"/>
        <v>9155.9538311388715</v>
      </c>
      <c r="H3" s="65">
        <f t="shared" si="0"/>
        <v>9241.7080429947564</v>
      </c>
      <c r="I3" s="65">
        <f t="shared" si="0"/>
        <v>8343.7058734087495</v>
      </c>
      <c r="J3" s="65">
        <f t="shared" si="0"/>
        <v>9377.3381220446045</v>
      </c>
      <c r="K3" s="65">
        <f t="shared" si="0"/>
        <v>9363.8396665773162</v>
      </c>
      <c r="L3" s="65">
        <f t="shared" si="0"/>
        <v>10807.736603459678</v>
      </c>
      <c r="M3" s="65">
        <f t="shared" si="0"/>
        <v>8616.0077968578898</v>
      </c>
      <c r="N3" s="65">
        <f t="shared" si="0"/>
        <v>9211.6139638040167</v>
      </c>
      <c r="O3" s="65">
        <f t="shared" si="0"/>
        <v>9745.051416720893</v>
      </c>
      <c r="P3" s="65">
        <f t="shared" si="0"/>
        <v>7441.7078145620289</v>
      </c>
      <c r="Q3" s="65">
        <f t="shared" si="0"/>
        <v>7844.5815324352734</v>
      </c>
      <c r="R3" s="65">
        <f t="shared" ref="R3:V3" si="1">SUM(R4,R15,R17,R27)</f>
        <v>8138.1827744339325</v>
      </c>
      <c r="S3" s="65">
        <f t="shared" si="1"/>
        <v>7922.1647129072353</v>
      </c>
      <c r="T3" s="65">
        <f t="shared" si="1"/>
        <v>7904.8334718639544</v>
      </c>
      <c r="U3" s="65">
        <f t="shared" si="1"/>
        <v>7674.7083118371929</v>
      </c>
      <c r="V3" s="65">
        <f t="shared" si="1"/>
        <v>7409.2163704977502</v>
      </c>
      <c r="W3" s="65">
        <f t="shared" ref="W3:Y3" si="2">SUM(W4,W15,W17,W27)</f>
        <v>8326.7794640298089</v>
      </c>
      <c r="X3" s="65">
        <f t="shared" si="2"/>
        <v>6794.233811025123</v>
      </c>
      <c r="Y3" s="65">
        <f t="shared" si="2"/>
        <v>5859.6508318703254</v>
      </c>
      <c r="DA3" s="87" t="s">
        <v>245</v>
      </c>
    </row>
    <row r="4" spans="1:105" ht="12.95" customHeight="1" x14ac:dyDescent="0.25">
      <c r="A4" s="68" t="s">
        <v>57</v>
      </c>
      <c r="B4" s="69">
        <f t="shared" ref="B4:Q4" si="3">SUM(B5:B14)</f>
        <v>8314.4930701322373</v>
      </c>
      <c r="C4" s="69">
        <f t="shared" si="3"/>
        <v>8833.3697709560984</v>
      </c>
      <c r="D4" s="69">
        <f t="shared" si="3"/>
        <v>8446.8159607219059</v>
      </c>
      <c r="E4" s="69">
        <f t="shared" si="3"/>
        <v>8664.9785978931359</v>
      </c>
      <c r="F4" s="69">
        <f t="shared" si="3"/>
        <v>8314.2319792502149</v>
      </c>
      <c r="G4" s="69">
        <f t="shared" si="3"/>
        <v>8012.3320220769128</v>
      </c>
      <c r="H4" s="69">
        <f t="shared" si="3"/>
        <v>8081.4357184539776</v>
      </c>
      <c r="I4" s="69">
        <f t="shared" si="3"/>
        <v>7242.5660919130469</v>
      </c>
      <c r="J4" s="69">
        <f t="shared" si="3"/>
        <v>8247.1399460496996</v>
      </c>
      <c r="K4" s="69">
        <f t="shared" si="3"/>
        <v>8233.2195039832659</v>
      </c>
      <c r="L4" s="69">
        <f t="shared" si="3"/>
        <v>9481.5657607095145</v>
      </c>
      <c r="M4" s="69">
        <f t="shared" si="3"/>
        <v>7549.4502763480514</v>
      </c>
      <c r="N4" s="69">
        <f t="shared" si="3"/>
        <v>8115.1627815082502</v>
      </c>
      <c r="O4" s="69">
        <f t="shared" si="3"/>
        <v>8573.2477665452443</v>
      </c>
      <c r="P4" s="69">
        <f t="shared" si="3"/>
        <v>6438.0179581647908</v>
      </c>
      <c r="Q4" s="69">
        <f t="shared" si="3"/>
        <v>6707.5033224431718</v>
      </c>
      <c r="R4" s="69">
        <f t="shared" ref="R4:V4" si="4">SUM(R5:R14)</f>
        <v>6962.6907820301494</v>
      </c>
      <c r="S4" s="69">
        <f t="shared" si="4"/>
        <v>6790.2193907889141</v>
      </c>
      <c r="T4" s="69">
        <f t="shared" si="4"/>
        <v>6798.4422827038279</v>
      </c>
      <c r="U4" s="69">
        <f t="shared" si="4"/>
        <v>6632.0642215392727</v>
      </c>
      <c r="V4" s="69">
        <f t="shared" si="4"/>
        <v>6450.0365901359282</v>
      </c>
      <c r="W4" s="69">
        <f t="shared" ref="W4:Y4" si="5">SUM(W5:W14)</f>
        <v>7349.568652630971</v>
      </c>
      <c r="X4" s="69">
        <f t="shared" si="5"/>
        <v>6001.8446749759069</v>
      </c>
      <c r="Y4" s="69">
        <f t="shared" si="5"/>
        <v>5212.9913415863039</v>
      </c>
      <c r="DA4" s="88" t="s">
        <v>246</v>
      </c>
    </row>
    <row r="5" spans="1:105" ht="12" customHeight="1" x14ac:dyDescent="0.25">
      <c r="A5" s="28" t="s">
        <v>51</v>
      </c>
      <c r="B5" s="72">
        <v>2.099484092863285</v>
      </c>
      <c r="C5" s="72">
        <v>1.8773860705073087</v>
      </c>
      <c r="D5" s="72">
        <v>1.8773860705073089</v>
      </c>
      <c r="E5" s="72">
        <v>1.8773860705073091</v>
      </c>
      <c r="F5" s="72">
        <v>1.1775580395528809</v>
      </c>
      <c r="G5" s="72">
        <v>1.1775580395528804</v>
      </c>
      <c r="H5" s="72">
        <v>1.1775580395528806</v>
      </c>
      <c r="I5" s="72">
        <v>1.4331040412725708</v>
      </c>
      <c r="J5" s="72">
        <v>6.3318142734307834</v>
      </c>
      <c r="K5" s="72">
        <v>1.9107480653482365</v>
      </c>
      <c r="L5" s="72">
        <v>1.9107480653482365</v>
      </c>
      <c r="M5" s="72">
        <v>1.9107480653482367</v>
      </c>
      <c r="N5" s="72">
        <v>1.9107480653482365</v>
      </c>
      <c r="O5" s="72">
        <v>0.95537403267411858</v>
      </c>
      <c r="P5" s="72">
        <v>0.63172828890799659</v>
      </c>
      <c r="Q5" s="72">
        <v>0.54221840068787597</v>
      </c>
      <c r="R5" s="72">
        <v>1.0778159931212381</v>
      </c>
      <c r="S5" s="72">
        <v>1.1263972484952709</v>
      </c>
      <c r="T5" s="72">
        <v>1.0124677558039554</v>
      </c>
      <c r="U5" s="72">
        <v>1.1202063628546863</v>
      </c>
      <c r="V5" s="72">
        <v>0.34531384350816852</v>
      </c>
      <c r="W5" s="72">
        <v>0.37850386930352542</v>
      </c>
      <c r="X5" s="72">
        <v>6.5778159931212374E-2</v>
      </c>
      <c r="Y5" s="72">
        <v>5.9501289767841789E-2</v>
      </c>
      <c r="DA5" s="89" t="s">
        <v>364</v>
      </c>
    </row>
    <row r="6" spans="1:105" ht="12" customHeight="1" x14ac:dyDescent="0.25">
      <c r="A6" s="28" t="s">
        <v>74</v>
      </c>
      <c r="B6" s="72">
        <v>23.748753224419598</v>
      </c>
      <c r="C6" s="72">
        <v>24.828202923473775</v>
      </c>
      <c r="D6" s="72">
        <v>23.748753224419602</v>
      </c>
      <c r="E6" s="72">
        <v>23.748753224419598</v>
      </c>
      <c r="F6" s="72">
        <v>23.748753224419595</v>
      </c>
      <c r="G6" s="72">
        <v>23.748753224419602</v>
      </c>
      <c r="H6" s="72">
        <v>26.987188306104894</v>
      </c>
      <c r="I6" s="72">
        <v>25.907738607050725</v>
      </c>
      <c r="J6" s="72">
        <v>28.066723989681844</v>
      </c>
      <c r="K6" s="72">
        <v>28.066723989681844</v>
      </c>
      <c r="L6" s="72">
        <v>32.384608770421316</v>
      </c>
      <c r="M6" s="72">
        <v>25.907738607050725</v>
      </c>
      <c r="N6" s="72">
        <v>28.066723989681861</v>
      </c>
      <c r="O6" s="72">
        <v>30.225623387790193</v>
      </c>
      <c r="P6" s="72">
        <v>23.748753224419602</v>
      </c>
      <c r="Q6" s="72">
        <v>23.249097162510761</v>
      </c>
      <c r="R6" s="72">
        <v>23.206018916595021</v>
      </c>
      <c r="S6" s="72">
        <v>23.228718830610486</v>
      </c>
      <c r="T6" s="72">
        <v>23.208082545141885</v>
      </c>
      <c r="U6" s="72">
        <v>23.204729148753213</v>
      </c>
      <c r="V6" s="72">
        <v>23.206362854686152</v>
      </c>
      <c r="W6" s="72">
        <v>23.225537403267406</v>
      </c>
      <c r="X6" s="72">
        <v>23.213327601031807</v>
      </c>
      <c r="Y6" s="72">
        <v>23.212037833190028</v>
      </c>
      <c r="DA6" s="89" t="s">
        <v>365</v>
      </c>
    </row>
    <row r="7" spans="1:105" ht="12" customHeight="1" x14ac:dyDescent="0.25">
      <c r="A7" s="28" t="s">
        <v>200</v>
      </c>
      <c r="B7" s="72">
        <v>51.471281169389499</v>
      </c>
      <c r="C7" s="72">
        <v>45.294668959587284</v>
      </c>
      <c r="D7" s="72">
        <v>39.118142734307824</v>
      </c>
      <c r="E7" s="72">
        <v>32.941616509028364</v>
      </c>
      <c r="F7" s="72">
        <v>26.765090283748922</v>
      </c>
      <c r="G7" s="72">
        <v>20.588564058469469</v>
      </c>
      <c r="H7" s="72">
        <v>14.412037833190023</v>
      </c>
      <c r="I7" s="72">
        <v>14.412037833190027</v>
      </c>
      <c r="J7" s="72">
        <v>14.428718830610489</v>
      </c>
      <c r="K7" s="72">
        <v>14.428718830610489</v>
      </c>
      <c r="L7" s="72">
        <v>14.428718830610491</v>
      </c>
      <c r="M7" s="72">
        <v>13.399226139294921</v>
      </c>
      <c r="N7" s="72">
        <v>13.39922613929493</v>
      </c>
      <c r="O7" s="72">
        <v>13.39922613929493</v>
      </c>
      <c r="P7" s="72">
        <v>13.399226139294921</v>
      </c>
      <c r="Q7" s="72">
        <v>43.835941530524508</v>
      </c>
      <c r="R7" s="72">
        <v>43.237919174548594</v>
      </c>
      <c r="S7" s="72">
        <v>42.924333619948385</v>
      </c>
      <c r="T7" s="72">
        <v>41.879965606190879</v>
      </c>
      <c r="U7" s="72">
        <v>40.650902837489241</v>
      </c>
      <c r="V7" s="72">
        <v>39.54617368873604</v>
      </c>
      <c r="W7" s="72">
        <v>38.079621668099755</v>
      </c>
      <c r="X7" s="72">
        <v>36.64350816852965</v>
      </c>
      <c r="Y7" s="72">
        <v>35.359845227859012</v>
      </c>
      <c r="DA7" s="89" t="s">
        <v>366</v>
      </c>
    </row>
    <row r="8" spans="1:105" ht="12" customHeight="1" x14ac:dyDescent="0.25">
      <c r="A8" s="28" t="s">
        <v>189</v>
      </c>
      <c r="B8" s="72">
        <v>7546.6257694252809</v>
      </c>
      <c r="C8" s="72">
        <v>8058.4293417189992</v>
      </c>
      <c r="D8" s="72">
        <v>7675.2114503443527</v>
      </c>
      <c r="E8" s="72">
        <v>7870.6152858368823</v>
      </c>
      <c r="F8" s="72">
        <v>7518.6912818002875</v>
      </c>
      <c r="G8" s="72">
        <v>7214.2691987824037</v>
      </c>
      <c r="H8" s="72">
        <v>7271.9560857310225</v>
      </c>
      <c r="I8" s="72">
        <v>6446.5781155580962</v>
      </c>
      <c r="J8" s="72">
        <v>7399.9760078375621</v>
      </c>
      <c r="K8" s="72">
        <v>7366.7528472126796</v>
      </c>
      <c r="L8" s="72">
        <v>8564.8958536999417</v>
      </c>
      <c r="M8" s="72">
        <v>6655.5670683085718</v>
      </c>
      <c r="N8" s="72">
        <v>7157.5132924455957</v>
      </c>
      <c r="O8" s="72">
        <v>7593.5868491214133</v>
      </c>
      <c r="P8" s="72">
        <v>5580.6442527080253</v>
      </c>
      <c r="Q8" s="72">
        <v>5876.5815142371275</v>
      </c>
      <c r="R8" s="72">
        <v>6128.1132587542143</v>
      </c>
      <c r="S8" s="72">
        <v>5957.5680293427058</v>
      </c>
      <c r="T8" s="72">
        <v>5944.5785108033078</v>
      </c>
      <c r="U8" s="72">
        <v>5772.7113444143515</v>
      </c>
      <c r="V8" s="72">
        <v>5575.2388989213787</v>
      </c>
      <c r="W8" s="72">
        <v>6407.1266991372286</v>
      </c>
      <c r="X8" s="72">
        <v>5092.3203951022369</v>
      </c>
      <c r="Y8" s="72">
        <v>4350.5511646689538</v>
      </c>
      <c r="DA8" s="89" t="s">
        <v>367</v>
      </c>
    </row>
    <row r="9" spans="1:105" ht="12" customHeight="1" x14ac:dyDescent="0.25">
      <c r="A9" s="28" t="s">
        <v>202</v>
      </c>
      <c r="B9" s="72">
        <v>335.01874462596732</v>
      </c>
      <c r="C9" s="72">
        <v>332.91186586414437</v>
      </c>
      <c r="D9" s="72">
        <v>330.9472914875322</v>
      </c>
      <c r="E9" s="72">
        <v>338.83387790197759</v>
      </c>
      <c r="F9" s="72">
        <v>355.89329320722265</v>
      </c>
      <c r="G9" s="72">
        <v>374.12828890799659</v>
      </c>
      <c r="H9" s="72">
        <v>391.56027515047293</v>
      </c>
      <c r="I9" s="72">
        <v>391.16956147893376</v>
      </c>
      <c r="J9" s="72">
        <v>394.61049011177971</v>
      </c>
      <c r="K9" s="72">
        <v>400.37944969905385</v>
      </c>
      <c r="L9" s="72">
        <v>408.4021496130697</v>
      </c>
      <c r="M9" s="72">
        <v>415.9177128116936</v>
      </c>
      <c r="N9" s="72">
        <v>404.56586414445417</v>
      </c>
      <c r="O9" s="72">
        <v>406.32545141874476</v>
      </c>
      <c r="P9" s="72">
        <v>403.59458297506455</v>
      </c>
      <c r="Q9" s="72">
        <v>399.97153912295778</v>
      </c>
      <c r="R9" s="72">
        <v>396.32975064488397</v>
      </c>
      <c r="S9" s="72">
        <v>392.87257093723144</v>
      </c>
      <c r="T9" s="72">
        <v>393.30722269991412</v>
      </c>
      <c r="U9" s="72">
        <v>388.86328460877002</v>
      </c>
      <c r="V9" s="72">
        <v>386.16981943250204</v>
      </c>
      <c r="W9" s="72">
        <v>386.65924333619932</v>
      </c>
      <c r="X9" s="72">
        <v>386.81943250214999</v>
      </c>
      <c r="Y9" s="72">
        <v>386.44376612209822</v>
      </c>
      <c r="DA9" s="89" t="s">
        <v>368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369</v>
      </c>
    </row>
    <row r="11" spans="1:105" ht="12" customHeight="1" x14ac:dyDescent="0.25">
      <c r="A11" s="28" t="s">
        <v>198</v>
      </c>
      <c r="B11" s="72">
        <v>152.38743478993223</v>
      </c>
      <c r="C11" s="72">
        <v>176.80041473459113</v>
      </c>
      <c r="D11" s="72">
        <v>171.94066631944861</v>
      </c>
      <c r="E11" s="72">
        <v>187.74885840907896</v>
      </c>
      <c r="F11" s="72">
        <v>192.8189145817386</v>
      </c>
      <c r="G11" s="72">
        <v>186.49905583419022</v>
      </c>
      <c r="H11" s="72">
        <v>187.03212265857459</v>
      </c>
      <c r="I11" s="72">
        <v>182.08102742017587</v>
      </c>
      <c r="J11" s="72">
        <v>210.12602740545432</v>
      </c>
      <c r="K11" s="72">
        <v>213.199479360542</v>
      </c>
      <c r="L11" s="72">
        <v>259.1502472777986</v>
      </c>
      <c r="M11" s="72">
        <v>223.51566149208693</v>
      </c>
      <c r="N11" s="72">
        <v>259.84404250331789</v>
      </c>
      <c r="O11" s="72">
        <v>291.68070066472637</v>
      </c>
      <c r="P11" s="72">
        <v>231.52486672353302</v>
      </c>
      <c r="Q11" s="72">
        <v>252.70028341384005</v>
      </c>
      <c r="R11" s="72">
        <v>256.79423771178142</v>
      </c>
      <c r="S11" s="72">
        <v>250.59972296335718</v>
      </c>
      <c r="T11" s="72">
        <v>263.64705746467422</v>
      </c>
      <c r="U11" s="72">
        <v>256.40141061111615</v>
      </c>
      <c r="V11" s="72">
        <v>252.50247768631854</v>
      </c>
      <c r="W11" s="72">
        <v>288.1293042150582</v>
      </c>
      <c r="X11" s="72">
        <v>233.86458273026736</v>
      </c>
      <c r="Y11" s="72">
        <v>219.50628877492647</v>
      </c>
      <c r="DA11" s="89" t="s">
        <v>370</v>
      </c>
    </row>
    <row r="12" spans="1:105" ht="12" customHeight="1" x14ac:dyDescent="0.25">
      <c r="A12" s="28" t="s">
        <v>95</v>
      </c>
      <c r="B12" s="72">
        <v>2.2922385330635149</v>
      </c>
      <c r="C12" s="72">
        <v>2.5200255506226394</v>
      </c>
      <c r="D12" s="72">
        <v>3.1644261348660891</v>
      </c>
      <c r="E12" s="72">
        <v>3.9583922005753429</v>
      </c>
      <c r="F12" s="72">
        <v>4.5617016784484417</v>
      </c>
      <c r="G12" s="72">
        <v>5.0733185233896219</v>
      </c>
      <c r="H12" s="72">
        <v>6.3376891262879624</v>
      </c>
      <c r="I12" s="72">
        <v>7.3728003427719635</v>
      </c>
      <c r="J12" s="72">
        <v>9.8303166413477836</v>
      </c>
      <c r="K12" s="72">
        <v>12.743851049205292</v>
      </c>
      <c r="L12" s="72">
        <v>14.958664424715057</v>
      </c>
      <c r="M12" s="72">
        <v>17.144970507287749</v>
      </c>
      <c r="N12" s="72">
        <v>18.754669278550079</v>
      </c>
      <c r="O12" s="72">
        <v>19.65341392028056</v>
      </c>
      <c r="P12" s="72">
        <v>20.519151038070888</v>
      </c>
      <c r="Q12" s="72">
        <v>21.575425569579785</v>
      </c>
      <c r="R12" s="72">
        <v>24.514613587875878</v>
      </c>
      <c r="S12" s="72">
        <v>29.405403475208498</v>
      </c>
      <c r="T12" s="72">
        <v>36.015797071642133</v>
      </c>
      <c r="U12" s="72">
        <v>46.867846611672647</v>
      </c>
      <c r="V12" s="72">
        <v>62.947439388606121</v>
      </c>
      <c r="W12" s="72">
        <v>80.107415941788062</v>
      </c>
      <c r="X12" s="72">
        <v>107.22715840897912</v>
      </c>
      <c r="Y12" s="72">
        <v>142.81041063741384</v>
      </c>
      <c r="DA12" s="89" t="s">
        <v>371</v>
      </c>
    </row>
    <row r="13" spans="1:105" ht="12" customHeight="1" x14ac:dyDescent="0.25">
      <c r="A13" s="73" t="s">
        <v>94</v>
      </c>
      <c r="B13" s="74">
        <v>103.42897963559429</v>
      </c>
      <c r="C13" s="74">
        <v>87.743786120313302</v>
      </c>
      <c r="D13" s="74">
        <v>103.83191202850729</v>
      </c>
      <c r="E13" s="74">
        <v>106.90142599472773</v>
      </c>
      <c r="F13" s="74">
        <v>97.589532374445014</v>
      </c>
      <c r="G13" s="74">
        <v>98.845917518220645</v>
      </c>
      <c r="H13" s="74">
        <v>94.611958874714659</v>
      </c>
      <c r="I13" s="74">
        <v>97.297845118782689</v>
      </c>
      <c r="J13" s="74">
        <v>94.987594232405911</v>
      </c>
      <c r="K13" s="74">
        <v>107.24889121234531</v>
      </c>
      <c r="L13" s="74">
        <v>79.167089769441134</v>
      </c>
      <c r="M13" s="74">
        <v>116.62736556562353</v>
      </c>
      <c r="N13" s="74">
        <v>144.1081288803133</v>
      </c>
      <c r="O13" s="74">
        <v>122.46373378396076</v>
      </c>
      <c r="P13" s="74">
        <v>97.679993901677662</v>
      </c>
      <c r="Q13" s="74">
        <v>16.362493293529976</v>
      </c>
      <c r="R13" s="74">
        <v>12.039029012917922</v>
      </c>
      <c r="S13" s="74">
        <v>16.745414504857987</v>
      </c>
      <c r="T13" s="74">
        <v>18.30844440237945</v>
      </c>
      <c r="U13" s="74">
        <v>27.714622325959038</v>
      </c>
      <c r="V13" s="74">
        <v>38.203447921047854</v>
      </c>
      <c r="W13" s="74">
        <v>40.049273447169433</v>
      </c>
      <c r="X13" s="74">
        <v>56.789936571173079</v>
      </c>
      <c r="Y13" s="74">
        <v>2.0350829287554002</v>
      </c>
      <c r="DA13" s="90" t="s">
        <v>372</v>
      </c>
    </row>
    <row r="14" spans="1:105" ht="12" customHeight="1" x14ac:dyDescent="0.25">
      <c r="A14" s="75" t="s">
        <v>97</v>
      </c>
      <c r="B14" s="76">
        <v>97.420384635726961</v>
      </c>
      <c r="C14" s="76">
        <v>102.96407901385929</v>
      </c>
      <c r="D14" s="76">
        <v>96.975932377964369</v>
      </c>
      <c r="E14" s="76">
        <v>98.353001745939963</v>
      </c>
      <c r="F14" s="76">
        <v>92.985854060351187</v>
      </c>
      <c r="G14" s="76">
        <v>88.001367188270081</v>
      </c>
      <c r="H14" s="76">
        <v>87.360802734057458</v>
      </c>
      <c r="I14" s="76">
        <v>76.313861512773116</v>
      </c>
      <c r="J14" s="76">
        <v>88.782252727427192</v>
      </c>
      <c r="K14" s="76">
        <v>88.488794563798592</v>
      </c>
      <c r="L14" s="76">
        <v>106.26768025816753</v>
      </c>
      <c r="M14" s="76">
        <v>79.459784851094426</v>
      </c>
      <c r="N14" s="76">
        <v>87.000086061693665</v>
      </c>
      <c r="O14" s="76">
        <v>94.957394076358781</v>
      </c>
      <c r="P14" s="76">
        <v>66.275403165797584</v>
      </c>
      <c r="Q14" s="76">
        <v>72.6848097124128</v>
      </c>
      <c r="R14" s="76">
        <v>77.378138234210653</v>
      </c>
      <c r="S14" s="76">
        <v>75.748799866499255</v>
      </c>
      <c r="T14" s="76">
        <v>76.484734354773906</v>
      </c>
      <c r="U14" s="76">
        <v>74.52987461830611</v>
      </c>
      <c r="V14" s="76">
        <v>71.876656399145546</v>
      </c>
      <c r="W14" s="76">
        <v>85.813053612857217</v>
      </c>
      <c r="X14" s="76">
        <v>64.900555731608563</v>
      </c>
      <c r="Y14" s="76">
        <v>53.013244103339346</v>
      </c>
      <c r="DA14" s="91" t="s">
        <v>373</v>
      </c>
    </row>
    <row r="15" spans="1:105" ht="12.95" customHeight="1" x14ac:dyDescent="0.25">
      <c r="A15" s="68" t="s">
        <v>92</v>
      </c>
      <c r="B15" s="69">
        <f t="shared" ref="B15:Y15" si="6">B16</f>
        <v>3.307663693658859</v>
      </c>
      <c r="C15" s="69">
        <f t="shared" si="6"/>
        <v>3.3618556791401444</v>
      </c>
      <c r="D15" s="69">
        <f t="shared" si="6"/>
        <v>3.5336960393431656</v>
      </c>
      <c r="E15" s="69">
        <f t="shared" si="6"/>
        <v>5.083268621401559</v>
      </c>
      <c r="F15" s="69">
        <f t="shared" si="6"/>
        <v>3.8176767559481428</v>
      </c>
      <c r="G15" s="69">
        <f t="shared" si="6"/>
        <v>4.0164405866309867</v>
      </c>
      <c r="H15" s="69">
        <f t="shared" si="6"/>
        <v>6.3963661855279597</v>
      </c>
      <c r="I15" s="69">
        <f t="shared" si="6"/>
        <v>4.6340952859577254</v>
      </c>
      <c r="J15" s="69">
        <f t="shared" si="6"/>
        <v>5.0259529409301269</v>
      </c>
      <c r="K15" s="69">
        <f t="shared" si="6"/>
        <v>5.7327693695406738</v>
      </c>
      <c r="L15" s="69">
        <f t="shared" si="6"/>
        <v>6.5501337537021112</v>
      </c>
      <c r="M15" s="69">
        <f t="shared" si="6"/>
        <v>7.1372408522021624</v>
      </c>
      <c r="N15" s="69">
        <f t="shared" si="6"/>
        <v>9.0608818190503477</v>
      </c>
      <c r="O15" s="69">
        <f t="shared" si="6"/>
        <v>10.558302283366766</v>
      </c>
      <c r="P15" s="69">
        <f t="shared" si="6"/>
        <v>11.874796980987862</v>
      </c>
      <c r="Q15" s="69">
        <f t="shared" si="6"/>
        <v>13.029999044616423</v>
      </c>
      <c r="R15" s="69">
        <f t="shared" si="6"/>
        <v>14.886763160408885</v>
      </c>
      <c r="S15" s="69">
        <f t="shared" si="6"/>
        <v>15.270254132034006</v>
      </c>
      <c r="T15" s="69">
        <f t="shared" si="6"/>
        <v>20.146508072991317</v>
      </c>
      <c r="U15" s="69">
        <f t="shared" si="6"/>
        <v>20.495366389605429</v>
      </c>
      <c r="V15" s="69">
        <f t="shared" si="6"/>
        <v>23.556582592911059</v>
      </c>
      <c r="W15" s="69">
        <f t="shared" si="6"/>
        <v>21.286591191363339</v>
      </c>
      <c r="X15" s="69">
        <f t="shared" si="6"/>
        <v>30.231895481035611</v>
      </c>
      <c r="Y15" s="69">
        <f t="shared" si="6"/>
        <v>32.745318620426112</v>
      </c>
      <c r="DA15" s="88" t="s">
        <v>247</v>
      </c>
    </row>
    <row r="16" spans="1:105" ht="12" customHeight="1" x14ac:dyDescent="0.25">
      <c r="A16" s="28" t="s">
        <v>91</v>
      </c>
      <c r="B16" s="72">
        <v>3.307663693658859</v>
      </c>
      <c r="C16" s="72">
        <v>3.3618556791401444</v>
      </c>
      <c r="D16" s="72">
        <v>3.5336960393431656</v>
      </c>
      <c r="E16" s="72">
        <v>5.083268621401559</v>
      </c>
      <c r="F16" s="72">
        <v>3.8176767559481428</v>
      </c>
      <c r="G16" s="72">
        <v>4.0164405866309867</v>
      </c>
      <c r="H16" s="72">
        <v>6.3963661855279597</v>
      </c>
      <c r="I16" s="72">
        <v>4.6340952859577254</v>
      </c>
      <c r="J16" s="72">
        <v>5.0259529409301269</v>
      </c>
      <c r="K16" s="72">
        <v>5.7327693695406738</v>
      </c>
      <c r="L16" s="72">
        <v>6.5501337537021112</v>
      </c>
      <c r="M16" s="72">
        <v>7.1372408522021624</v>
      </c>
      <c r="N16" s="72">
        <v>9.0608818190503477</v>
      </c>
      <c r="O16" s="72">
        <v>10.558302283366766</v>
      </c>
      <c r="P16" s="72">
        <v>11.874796980987862</v>
      </c>
      <c r="Q16" s="72">
        <v>13.029999044616423</v>
      </c>
      <c r="R16" s="72">
        <v>14.886763160408885</v>
      </c>
      <c r="S16" s="72">
        <v>15.270254132034006</v>
      </c>
      <c r="T16" s="72">
        <v>20.146508072991317</v>
      </c>
      <c r="U16" s="72">
        <v>20.495366389605429</v>
      </c>
      <c r="V16" s="72">
        <v>23.556582592911059</v>
      </c>
      <c r="W16" s="72">
        <v>21.286591191363339</v>
      </c>
      <c r="X16" s="72">
        <v>30.231895481035611</v>
      </c>
      <c r="Y16" s="72">
        <v>32.745318620426112</v>
      </c>
      <c r="DA16" s="89" t="s">
        <v>374</v>
      </c>
    </row>
    <row r="17" spans="1:105" ht="12.95" customHeight="1" x14ac:dyDescent="0.25">
      <c r="A17" s="68" t="s">
        <v>55</v>
      </c>
      <c r="B17" s="69">
        <f t="shared" ref="B17:Q17" si="7">SUM(B18:B26)</f>
        <v>922.75919936941955</v>
      </c>
      <c r="C17" s="69">
        <f t="shared" si="7"/>
        <v>933.37266401171041</v>
      </c>
      <c r="D17" s="69">
        <f t="shared" si="7"/>
        <v>1010.3902182190828</v>
      </c>
      <c r="E17" s="69">
        <f t="shared" si="7"/>
        <v>1027.3076336174745</v>
      </c>
      <c r="F17" s="69">
        <f t="shared" si="7"/>
        <v>983.34647332996735</v>
      </c>
      <c r="G17" s="69">
        <f t="shared" si="7"/>
        <v>961.79223244691457</v>
      </c>
      <c r="H17" s="69">
        <f t="shared" si="7"/>
        <v>956.42922177907212</v>
      </c>
      <c r="I17" s="69">
        <f t="shared" si="7"/>
        <v>914.52429071938604</v>
      </c>
      <c r="J17" s="69">
        <f t="shared" si="7"/>
        <v>934.01576223237487</v>
      </c>
      <c r="K17" s="69">
        <f t="shared" si="7"/>
        <v>949.44121472785218</v>
      </c>
      <c r="L17" s="69">
        <f t="shared" si="7"/>
        <v>1093.2377912549864</v>
      </c>
      <c r="M17" s="69">
        <f t="shared" si="7"/>
        <v>840.81896122828766</v>
      </c>
      <c r="N17" s="69">
        <f t="shared" si="7"/>
        <v>870.02500956241374</v>
      </c>
      <c r="O17" s="69">
        <f t="shared" si="7"/>
        <v>945.80396067531433</v>
      </c>
      <c r="P17" s="69">
        <f t="shared" si="7"/>
        <v>779.39746125058718</v>
      </c>
      <c r="Q17" s="69">
        <f t="shared" si="7"/>
        <v>913.8984545702998</v>
      </c>
      <c r="R17" s="69">
        <f t="shared" ref="R17:V17" si="8">SUM(R18:R26)</f>
        <v>952.72331465466641</v>
      </c>
      <c r="S17" s="69">
        <f t="shared" si="8"/>
        <v>911.06099518605799</v>
      </c>
      <c r="T17" s="69">
        <f t="shared" si="8"/>
        <v>882.89845007538372</v>
      </c>
      <c r="U17" s="69">
        <f t="shared" si="8"/>
        <v>821.07033468504119</v>
      </c>
      <c r="V17" s="69">
        <f t="shared" si="8"/>
        <v>736.81265033411637</v>
      </c>
      <c r="W17" s="69">
        <f t="shared" ref="W17:Y17" si="9">SUM(W18:W26)</f>
        <v>759.3815145611577</v>
      </c>
      <c r="X17" s="69">
        <f t="shared" si="9"/>
        <v>567.88237671034267</v>
      </c>
      <c r="Y17" s="69">
        <f t="shared" si="9"/>
        <v>432.22529232854328</v>
      </c>
      <c r="DA17" s="88" t="s">
        <v>248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375</v>
      </c>
    </row>
    <row r="19" spans="1:105" s="2" customFormat="1" ht="12" customHeight="1" x14ac:dyDescent="0.25">
      <c r="A19" s="28" t="s">
        <v>74</v>
      </c>
      <c r="B19" s="72">
        <v>0</v>
      </c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DA19" s="89" t="s">
        <v>376</v>
      </c>
    </row>
    <row r="20" spans="1:105" ht="12" customHeight="1" x14ac:dyDescent="0.25">
      <c r="A20" s="28" t="s">
        <v>200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DA20" s="89" t="s">
        <v>377</v>
      </c>
    </row>
    <row r="21" spans="1:105" ht="12" customHeight="1" x14ac:dyDescent="0.25">
      <c r="A21" s="28" t="s">
        <v>189</v>
      </c>
      <c r="B21" s="72">
        <v>850.13449025559476</v>
      </c>
      <c r="C21" s="72">
        <v>863.42691635864037</v>
      </c>
      <c r="D21" s="72">
        <v>929.99210769561205</v>
      </c>
      <c r="E21" s="72">
        <v>944.15595637813851</v>
      </c>
      <c r="F21" s="72">
        <v>899.38293210128847</v>
      </c>
      <c r="G21" s="72">
        <v>875.13092909973125</v>
      </c>
      <c r="H21" s="72">
        <v>868.64527113488623</v>
      </c>
      <c r="I21" s="72">
        <v>820.42763028262641</v>
      </c>
      <c r="J21" s="72">
        <v>842.98316621552851</v>
      </c>
      <c r="K21" s="72">
        <v>852.54555836146585</v>
      </c>
      <c r="L21" s="72">
        <v>989.68623285780632</v>
      </c>
      <c r="M21" s="72">
        <v>740.27331575562823</v>
      </c>
      <c r="N21" s="72">
        <v>764.32494200554243</v>
      </c>
      <c r="O21" s="72">
        <v>833.50555557907774</v>
      </c>
      <c r="P21" s="72">
        <v>669.70702272906453</v>
      </c>
      <c r="Q21" s="72">
        <v>796.02453334097584</v>
      </c>
      <c r="R21" s="72">
        <v>832.59364866911335</v>
      </c>
      <c r="S21" s="72">
        <v>791.40457025603598</v>
      </c>
      <c r="T21" s="72">
        <v>761.05737340420262</v>
      </c>
      <c r="U21" s="72">
        <v>700.14913136666473</v>
      </c>
      <c r="V21" s="72">
        <v>617.80214435749451</v>
      </c>
      <c r="W21" s="72">
        <v>640.94581447698988</v>
      </c>
      <c r="X21" s="72">
        <v>453.60284938042105</v>
      </c>
      <c r="Y21" s="72">
        <v>331.40251833476856</v>
      </c>
      <c r="DA21" s="89" t="s">
        <v>378</v>
      </c>
    </row>
    <row r="22" spans="1:105" ht="12" customHeight="1" x14ac:dyDescent="0.25">
      <c r="A22" s="28" t="s">
        <v>202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379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380</v>
      </c>
    </row>
    <row r="24" spans="1:105" ht="12" customHeight="1" x14ac:dyDescent="0.25">
      <c r="A24" s="28" t="s">
        <v>198</v>
      </c>
      <c r="B24" s="72">
        <v>18.100785330446051</v>
      </c>
      <c r="C24" s="72">
        <v>19.960806245632504</v>
      </c>
      <c r="D24" s="72">
        <v>21.95443256275259</v>
      </c>
      <c r="E24" s="72">
        <v>23.725260249562456</v>
      </c>
      <c r="F24" s="72">
        <v>24.292005452655097</v>
      </c>
      <c r="G24" s="72">
        <v>23.828631182146768</v>
      </c>
      <c r="H24" s="72">
        <v>23.534429362061651</v>
      </c>
      <c r="I24" s="72">
        <v>24.42516346546471</v>
      </c>
      <c r="J24" s="72">
        <v>25.232700023608487</v>
      </c>
      <c r="K24" s="72">
        <v>26.028551593886217</v>
      </c>
      <c r="L24" s="72">
        <v>31.596872240688096</v>
      </c>
      <c r="M24" s="72">
        <v>26.245473503613837</v>
      </c>
      <c r="N24" s="72">
        <v>29.278915364265863</v>
      </c>
      <c r="O24" s="72">
        <v>33.722910685230559</v>
      </c>
      <c r="P24" s="72">
        <v>29.247102322038554</v>
      </c>
      <c r="Q24" s="72">
        <v>35.777790532849416</v>
      </c>
      <c r="R24" s="72">
        <v>36.380740792087821</v>
      </c>
      <c r="S24" s="72">
        <v>34.612916761492279</v>
      </c>
      <c r="T24" s="72">
        <v>35.001523790699594</v>
      </c>
      <c r="U24" s="72">
        <v>32.166087239270695</v>
      </c>
      <c r="V24" s="72">
        <v>28.865278117636578</v>
      </c>
      <c r="W24" s="72">
        <v>29.067600342121416</v>
      </c>
      <c r="X24" s="72">
        <v>21.378065593034346</v>
      </c>
      <c r="Y24" s="72">
        <v>17.100589986895951</v>
      </c>
      <c r="DA24" s="89" t="s">
        <v>381</v>
      </c>
    </row>
    <row r="25" spans="1:105" ht="12" customHeight="1" x14ac:dyDescent="0.25">
      <c r="A25" s="73" t="s">
        <v>53</v>
      </c>
      <c r="B25" s="74">
        <v>45.853846397308288</v>
      </c>
      <c r="C25" s="74">
        <v>40.216153789208754</v>
      </c>
      <c r="D25" s="74">
        <v>47.456747608181715</v>
      </c>
      <c r="E25" s="74">
        <v>47.508016301897463</v>
      </c>
      <c r="F25" s="74">
        <v>46.797761055473529</v>
      </c>
      <c r="G25" s="74">
        <v>49.099052216627285</v>
      </c>
      <c r="H25" s="74">
        <v>49.82321001815167</v>
      </c>
      <c r="I25" s="74">
        <v>54.433147874132359</v>
      </c>
      <c r="J25" s="74">
        <v>49.629990576213004</v>
      </c>
      <c r="K25" s="74">
        <v>53.168652493910393</v>
      </c>
      <c r="L25" s="74">
        <v>52.966466036113516</v>
      </c>
      <c r="M25" s="74">
        <v>54.428202923473776</v>
      </c>
      <c r="N25" s="74">
        <v>55.975924333619979</v>
      </c>
      <c r="O25" s="74">
        <v>57.437661220980253</v>
      </c>
      <c r="P25" s="74">
        <v>58.899398108340463</v>
      </c>
      <c r="Q25" s="74">
        <v>60.361134995700738</v>
      </c>
      <c r="R25" s="74">
        <v>61.822871883061083</v>
      </c>
      <c r="S25" s="74">
        <v>63.284608770421308</v>
      </c>
      <c r="T25" s="74">
        <v>64.746345657781575</v>
      </c>
      <c r="U25" s="74">
        <v>66.208082545141906</v>
      </c>
      <c r="V25" s="74">
        <v>67.669819432502138</v>
      </c>
      <c r="W25" s="74">
        <v>67.131556319862398</v>
      </c>
      <c r="X25" s="74">
        <v>70.593293207222672</v>
      </c>
      <c r="Y25" s="74">
        <v>61.246775580395528</v>
      </c>
      <c r="DA25" s="90" t="s">
        <v>382</v>
      </c>
    </row>
    <row r="26" spans="1:105" ht="12" customHeight="1" x14ac:dyDescent="0.25">
      <c r="A26" s="32" t="s">
        <v>52</v>
      </c>
      <c r="B26" s="77">
        <v>8.6700773860705063</v>
      </c>
      <c r="C26" s="77">
        <v>9.7687876182287177</v>
      </c>
      <c r="D26" s="77">
        <v>10.98693035253654</v>
      </c>
      <c r="E26" s="77">
        <v>11.918400687876179</v>
      </c>
      <c r="F26" s="77">
        <v>12.873774720550299</v>
      </c>
      <c r="G26" s="77">
        <v>13.73361994840929</v>
      </c>
      <c r="H26" s="77">
        <v>14.42631126397248</v>
      </c>
      <c r="I26" s="77">
        <v>15.23834909716251</v>
      </c>
      <c r="J26" s="77">
        <v>16.169905417024939</v>
      </c>
      <c r="K26" s="77">
        <v>17.698452278589851</v>
      </c>
      <c r="L26" s="77">
        <v>18.98822012037833</v>
      </c>
      <c r="M26" s="77">
        <v>19.871969045571799</v>
      </c>
      <c r="N26" s="77">
        <v>20.44522785898538</v>
      </c>
      <c r="O26" s="77">
        <v>21.137833190025791</v>
      </c>
      <c r="P26" s="77">
        <v>21.543938091143591</v>
      </c>
      <c r="Q26" s="77">
        <v>21.734995700773862</v>
      </c>
      <c r="R26" s="77">
        <v>21.926053310404129</v>
      </c>
      <c r="S26" s="77">
        <v>21.758899398108341</v>
      </c>
      <c r="T26" s="77">
        <v>22.09320722269991</v>
      </c>
      <c r="U26" s="77">
        <v>22.54703353396388</v>
      </c>
      <c r="V26" s="77">
        <v>22.475408426483231</v>
      </c>
      <c r="W26" s="77">
        <v>22.23654342218401</v>
      </c>
      <c r="X26" s="77">
        <v>22.308168529664659</v>
      </c>
      <c r="Y26" s="77">
        <v>22.475408426483231</v>
      </c>
      <c r="DA26" s="92" t="s">
        <v>383</v>
      </c>
    </row>
    <row r="27" spans="1:105" ht="12.95" customHeight="1" x14ac:dyDescent="0.25">
      <c r="A27" s="68" t="s">
        <v>54</v>
      </c>
      <c r="B27" s="69">
        <f t="shared" ref="B27:Q27" si="10">SUM(B28:B32)</f>
        <v>157.38748486243151</v>
      </c>
      <c r="C27" s="69">
        <f t="shared" si="10"/>
        <v>170.03014076021481</v>
      </c>
      <c r="D27" s="69">
        <f t="shared" si="10"/>
        <v>170.5491200196638</v>
      </c>
      <c r="E27" s="69">
        <f t="shared" si="10"/>
        <v>172.09121578848737</v>
      </c>
      <c r="F27" s="69">
        <f t="shared" si="10"/>
        <v>176.83447707699111</v>
      </c>
      <c r="G27" s="69">
        <f t="shared" si="10"/>
        <v>177.81313602841365</v>
      </c>
      <c r="H27" s="69">
        <f t="shared" si="10"/>
        <v>197.44673657618017</v>
      </c>
      <c r="I27" s="69">
        <f t="shared" si="10"/>
        <v>181.9813954903594</v>
      </c>
      <c r="J27" s="69">
        <f t="shared" si="10"/>
        <v>191.15646082160035</v>
      </c>
      <c r="K27" s="69">
        <f t="shared" si="10"/>
        <v>175.44617849665619</v>
      </c>
      <c r="L27" s="69">
        <f t="shared" si="10"/>
        <v>226.38291774147334</v>
      </c>
      <c r="M27" s="69">
        <f t="shared" si="10"/>
        <v>218.6013184293495</v>
      </c>
      <c r="N27" s="69">
        <f t="shared" si="10"/>
        <v>217.36529091430219</v>
      </c>
      <c r="O27" s="69">
        <f t="shared" si="10"/>
        <v>215.44138721696777</v>
      </c>
      <c r="P27" s="69">
        <f t="shared" si="10"/>
        <v>212.41759816566361</v>
      </c>
      <c r="Q27" s="69">
        <f t="shared" si="10"/>
        <v>210.1497563771855</v>
      </c>
      <c r="R27" s="69">
        <f t="shared" ref="R27:V27" si="11">SUM(R28:R32)</f>
        <v>207.8819145887075</v>
      </c>
      <c r="S27" s="69">
        <f t="shared" si="11"/>
        <v>205.61407280022939</v>
      </c>
      <c r="T27" s="69">
        <f t="shared" si="11"/>
        <v>203.34623101175106</v>
      </c>
      <c r="U27" s="69">
        <f t="shared" si="11"/>
        <v>201.07838922327312</v>
      </c>
      <c r="V27" s="69">
        <f t="shared" si="11"/>
        <v>198.81054743479518</v>
      </c>
      <c r="W27" s="69">
        <f t="shared" ref="W27:Y27" si="12">SUM(W28:W32)</f>
        <v>196.5427056463169</v>
      </c>
      <c r="X27" s="69">
        <f t="shared" si="12"/>
        <v>194.27486385783885</v>
      </c>
      <c r="Y27" s="69">
        <f t="shared" si="12"/>
        <v>181.68887933505297</v>
      </c>
      <c r="DA27" s="88" t="s">
        <v>249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384</v>
      </c>
    </row>
    <row r="29" spans="1:105" s="2" customFormat="1" ht="12" customHeight="1" x14ac:dyDescent="0.25">
      <c r="A29" s="28" t="s">
        <v>74</v>
      </c>
      <c r="B29" s="72">
        <v>0</v>
      </c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X29" s="72">
        <v>0</v>
      </c>
      <c r="Y29" s="72">
        <v>0</v>
      </c>
      <c r="DA29" s="89" t="s">
        <v>385</v>
      </c>
    </row>
    <row r="30" spans="1:105" ht="12" customHeight="1" x14ac:dyDescent="0.25">
      <c r="A30" s="28" t="s">
        <v>189</v>
      </c>
      <c r="B30" s="72">
        <v>111.83131383588982</v>
      </c>
      <c r="C30" s="72">
        <v>121.38527244686644</v>
      </c>
      <c r="D30" s="72">
        <v>121.27210834008713</v>
      </c>
      <c r="E30" s="72">
        <v>122.4088093756927</v>
      </c>
      <c r="F30" s="72">
        <v>125.04005952920852</v>
      </c>
      <c r="G30" s="72">
        <v>125.23289017461418</v>
      </c>
      <c r="H30" s="72">
        <v>139.3796405545568</v>
      </c>
      <c r="I30" s="72">
        <v>126.88617161413642</v>
      </c>
      <c r="J30" s="72">
        <v>134.31296696152774</v>
      </c>
      <c r="K30" s="72">
        <v>122.97820663565676</v>
      </c>
      <c r="L30" s="72">
        <v>160.26081971911728</v>
      </c>
      <c r="M30" s="72">
        <v>151.18945256520493</v>
      </c>
      <c r="N30" s="72">
        <v>148.92161077672682</v>
      </c>
      <c r="O30" s="72">
        <v>146.6537689882488</v>
      </c>
      <c r="P30" s="72">
        <v>143.62997993694466</v>
      </c>
      <c r="Q30" s="72">
        <v>141.36213814846661</v>
      </c>
      <c r="R30" s="72">
        <v>139.09429635998853</v>
      </c>
      <c r="S30" s="72">
        <v>136.82645457151045</v>
      </c>
      <c r="T30" s="72">
        <v>134.55861278303237</v>
      </c>
      <c r="U30" s="72">
        <v>132.29077099455429</v>
      </c>
      <c r="V30" s="72">
        <v>130.02292920607624</v>
      </c>
      <c r="W30" s="72">
        <v>127.75508741759812</v>
      </c>
      <c r="X30" s="72">
        <v>125.48724562912005</v>
      </c>
      <c r="Y30" s="72">
        <v>123.21940384064197</v>
      </c>
      <c r="DA30" s="89" t="s">
        <v>386</v>
      </c>
    </row>
    <row r="31" spans="1:105" ht="12" customHeight="1" x14ac:dyDescent="0.25">
      <c r="A31" s="28" t="s">
        <v>202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387</v>
      </c>
    </row>
    <row r="32" spans="1:105" ht="12" customHeight="1" x14ac:dyDescent="0.25">
      <c r="A32" s="32" t="s">
        <v>53</v>
      </c>
      <c r="B32" s="77">
        <v>45.556171026541698</v>
      </c>
      <c r="C32" s="77">
        <v>48.644868313348354</v>
      </c>
      <c r="D32" s="77">
        <v>49.277011679576674</v>
      </c>
      <c r="E32" s="77">
        <v>49.682406412794684</v>
      </c>
      <c r="F32" s="77">
        <v>51.794417547782572</v>
      </c>
      <c r="G32" s="77">
        <v>52.580245853799468</v>
      </c>
      <c r="H32" s="77">
        <v>58.067096021623371</v>
      </c>
      <c r="I32" s="77">
        <v>55.095223876222988</v>
      </c>
      <c r="J32" s="77">
        <v>56.843493860072606</v>
      </c>
      <c r="K32" s="77">
        <v>52.467971860999434</v>
      </c>
      <c r="L32" s="77">
        <v>66.122098022356056</v>
      </c>
      <c r="M32" s="77">
        <v>67.411865864144573</v>
      </c>
      <c r="N32" s="77">
        <v>68.443680137575356</v>
      </c>
      <c r="O32" s="77">
        <v>68.787618228718955</v>
      </c>
      <c r="P32" s="77">
        <v>68.787618228718941</v>
      </c>
      <c r="Q32" s="77">
        <v>68.787618228718884</v>
      </c>
      <c r="R32" s="77">
        <v>68.787618228718983</v>
      </c>
      <c r="S32" s="77">
        <v>68.787618228718927</v>
      </c>
      <c r="T32" s="77">
        <v>68.787618228718671</v>
      </c>
      <c r="U32" s="77">
        <v>68.787618228718827</v>
      </c>
      <c r="V32" s="77">
        <v>68.787618228718941</v>
      </c>
      <c r="W32" s="77">
        <v>68.78761822871877</v>
      </c>
      <c r="X32" s="77">
        <v>68.787618228718813</v>
      </c>
      <c r="Y32" s="77">
        <v>58.469475494411</v>
      </c>
      <c r="DA32" s="92" t="s">
        <v>388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5214.4989995849046</v>
      </c>
      <c r="C3" s="65">
        <f t="shared" si="0"/>
        <v>5558.4217654506474</v>
      </c>
      <c r="D3" s="65">
        <f t="shared" si="0"/>
        <v>5444.052333811328</v>
      </c>
      <c r="E3" s="65">
        <f t="shared" si="0"/>
        <v>5636.0362057428747</v>
      </c>
      <c r="F3" s="65">
        <f t="shared" si="0"/>
        <v>5467.4259321952686</v>
      </c>
      <c r="G3" s="65">
        <f t="shared" si="0"/>
        <v>5339.6451825784388</v>
      </c>
      <c r="H3" s="65">
        <f t="shared" si="0"/>
        <v>5455.4639759731263</v>
      </c>
      <c r="I3" s="65">
        <f t="shared" si="0"/>
        <v>4992.7125333366848</v>
      </c>
      <c r="J3" s="65">
        <f t="shared" si="0"/>
        <v>5672.1648017733169</v>
      </c>
      <c r="K3" s="65">
        <f t="shared" si="0"/>
        <v>5750.1798014336455</v>
      </c>
      <c r="L3" s="65">
        <f t="shared" si="0"/>
        <v>6730.1081174877891</v>
      </c>
      <c r="M3" s="65">
        <f t="shared" si="0"/>
        <v>5490.7109858985596</v>
      </c>
      <c r="N3" s="65">
        <f t="shared" si="0"/>
        <v>5996.4783584463912</v>
      </c>
      <c r="O3" s="65">
        <f t="shared" si="0"/>
        <v>6482.3735447928093</v>
      </c>
      <c r="P3" s="65">
        <f t="shared" si="0"/>
        <v>5030.945874594102</v>
      </c>
      <c r="Q3" s="65">
        <f t="shared" si="0"/>
        <v>5364.7261563649126</v>
      </c>
      <c r="R3" s="65">
        <f t="shared" ref="R3:V3" si="1">SUM(R4,R15,R17,R27)</f>
        <v>5666.0832546840784</v>
      </c>
      <c r="S3" s="65">
        <f t="shared" si="1"/>
        <v>5643.0222058201707</v>
      </c>
      <c r="T3" s="65">
        <f t="shared" si="1"/>
        <v>5779.1543954439712</v>
      </c>
      <c r="U3" s="65">
        <f t="shared" si="1"/>
        <v>5755.1747489134314</v>
      </c>
      <c r="V3" s="65">
        <f t="shared" si="1"/>
        <v>5725.3322703844633</v>
      </c>
      <c r="W3" s="65">
        <f t="shared" ref="W3:Y3" si="2">SUM(W4,W15,W17,W27)</f>
        <v>6552.2510682325465</v>
      </c>
      <c r="X3" s="65">
        <f t="shared" si="2"/>
        <v>5608.7476606292412</v>
      </c>
      <c r="Y3" s="65">
        <f t="shared" si="2"/>
        <v>5083.6516404665153</v>
      </c>
      <c r="DA3" s="87" t="s">
        <v>390</v>
      </c>
    </row>
    <row r="4" spans="1:105" ht="12.95" customHeight="1" x14ac:dyDescent="0.25">
      <c r="A4" s="68" t="s">
        <v>57</v>
      </c>
      <c r="B4" s="69">
        <f t="shared" ref="B4:Q4" si="3">SUM(B5:B14)</f>
        <v>4552.6890732729989</v>
      </c>
      <c r="C4" s="69">
        <f t="shared" si="3"/>
        <v>4877.2275978490434</v>
      </c>
      <c r="D4" s="69">
        <f t="shared" si="3"/>
        <v>4709.3439917106343</v>
      </c>
      <c r="E4" s="69">
        <f t="shared" si="3"/>
        <v>4879.7804224437114</v>
      </c>
      <c r="F4" s="69">
        <f t="shared" si="3"/>
        <v>4730.5498761591125</v>
      </c>
      <c r="G4" s="69">
        <f t="shared" si="3"/>
        <v>4607.3559273002393</v>
      </c>
      <c r="H4" s="69">
        <f t="shared" si="3"/>
        <v>4698.8764494764009</v>
      </c>
      <c r="I4" s="69">
        <f t="shared" si="3"/>
        <v>4269.1088887170472</v>
      </c>
      <c r="J4" s="69">
        <f t="shared" si="3"/>
        <v>4921.6883267195708</v>
      </c>
      <c r="K4" s="69">
        <f t="shared" si="3"/>
        <v>4987.9475388981728</v>
      </c>
      <c r="L4" s="69">
        <f t="shared" si="3"/>
        <v>5825.9712276634364</v>
      </c>
      <c r="M4" s="69">
        <f t="shared" si="3"/>
        <v>4744.4002160944246</v>
      </c>
      <c r="N4" s="69">
        <f t="shared" si="3"/>
        <v>5210.7508936377544</v>
      </c>
      <c r="O4" s="69">
        <f t="shared" si="3"/>
        <v>5624.5460247829251</v>
      </c>
      <c r="P4" s="69">
        <f t="shared" si="3"/>
        <v>4279.8637778752545</v>
      </c>
      <c r="Q4" s="69">
        <f t="shared" si="3"/>
        <v>4505.7254802329071</v>
      </c>
      <c r="R4" s="69">
        <f t="shared" ref="R4:V4" si="4">SUM(R5:R14)</f>
        <v>4760.0225762756618</v>
      </c>
      <c r="S4" s="69">
        <f t="shared" si="4"/>
        <v>4752.7217249848882</v>
      </c>
      <c r="T4" s="69">
        <f t="shared" si="4"/>
        <v>4874.788572264124</v>
      </c>
      <c r="U4" s="69">
        <f t="shared" si="4"/>
        <v>4883.6574481530288</v>
      </c>
      <c r="V4" s="69">
        <f t="shared" si="4"/>
        <v>4893.6423142022941</v>
      </c>
      <c r="W4" s="69">
        <f t="shared" ref="W4:Y4" si="5">SUM(W5:W14)</f>
        <v>5703.4855634139076</v>
      </c>
      <c r="X4" s="69">
        <f t="shared" si="5"/>
        <v>4863.0007361508806</v>
      </c>
      <c r="Y4" s="69">
        <f t="shared" si="5"/>
        <v>4438.6994709669852</v>
      </c>
      <c r="DA4" s="88" t="s">
        <v>391</v>
      </c>
    </row>
    <row r="5" spans="1:105" ht="12" customHeight="1" x14ac:dyDescent="0.25">
      <c r="A5" s="28" t="s">
        <v>51</v>
      </c>
      <c r="B5" s="72">
        <v>1.3845142469015348</v>
      </c>
      <c r="C5" s="72">
        <v>1.2430834057325097</v>
      </c>
      <c r="D5" s="72">
        <v>1.2497575469899658</v>
      </c>
      <c r="E5" s="72">
        <v>1.254718178844388</v>
      </c>
      <c r="F5" s="72">
        <v>0.79202665671771821</v>
      </c>
      <c r="G5" s="72">
        <v>0.79817253733546101</v>
      </c>
      <c r="H5" s="72">
        <v>0.80582044186977486</v>
      </c>
      <c r="I5" s="72">
        <v>0.99348456475268088</v>
      </c>
      <c r="J5" s="72">
        <v>4.4343328821490369</v>
      </c>
      <c r="K5" s="72">
        <v>1.3483631064895494</v>
      </c>
      <c r="L5" s="72">
        <v>1.35569674001044</v>
      </c>
      <c r="M5" s="72">
        <v>1.3638854346741165</v>
      </c>
      <c r="N5" s="72">
        <v>1.3731985889816105</v>
      </c>
      <c r="O5" s="72">
        <v>0.69170271460852173</v>
      </c>
      <c r="P5" s="72">
        <v>0.45746475160387651</v>
      </c>
      <c r="Q5" s="72">
        <v>0.39293844506148812</v>
      </c>
      <c r="R5" s="72">
        <v>0.78611641861620285</v>
      </c>
      <c r="S5" s="72">
        <v>0.82654602394506527</v>
      </c>
      <c r="T5" s="72">
        <v>0.75168261980899265</v>
      </c>
      <c r="U5" s="72">
        <v>0.84435979360808977</v>
      </c>
      <c r="V5" s="72">
        <v>0.26243516467359868</v>
      </c>
      <c r="W5" s="72">
        <v>0.28948244714543708</v>
      </c>
      <c r="X5" s="72">
        <v>5.1002295560455602E-2</v>
      </c>
      <c r="Y5" s="72">
        <v>4.706531389449449E-2</v>
      </c>
      <c r="DA5" s="89" t="s">
        <v>392</v>
      </c>
    </row>
    <row r="6" spans="1:105" ht="12" customHeight="1" x14ac:dyDescent="0.25">
      <c r="A6" s="28" t="s">
        <v>74</v>
      </c>
      <c r="B6" s="72">
        <v>11.475741928363151</v>
      </c>
      <c r="C6" s="72">
        <v>12.094360075940639</v>
      </c>
      <c r="D6" s="72">
        <v>11.673909561579396</v>
      </c>
      <c r="E6" s="72">
        <v>11.795622046097913</v>
      </c>
      <c r="F6" s="72">
        <v>11.961262180351776</v>
      </c>
      <c r="G6" s="72">
        <v>12.153232619682059</v>
      </c>
      <c r="H6" s="72">
        <v>14.044256521163424</v>
      </c>
      <c r="I6" s="72">
        <v>13.679984003324421</v>
      </c>
      <c r="J6" s="72">
        <v>14.997394084674834</v>
      </c>
      <c r="K6" s="72">
        <v>15.182660052110016</v>
      </c>
      <c r="L6" s="72">
        <v>17.755644545959846</v>
      </c>
      <c r="M6" s="72">
        <v>14.435872117385246</v>
      </c>
      <c r="N6" s="72">
        <v>15.960302126737519</v>
      </c>
      <c r="O6" s="72">
        <v>17.568477112749022</v>
      </c>
      <c r="P6" s="72">
        <v>13.942505014512866</v>
      </c>
      <c r="Q6" s="72">
        <v>13.784224511355626</v>
      </c>
      <c r="R6" s="72">
        <v>13.948160763238107</v>
      </c>
      <c r="S6" s="72">
        <v>14.254983562712855</v>
      </c>
      <c r="T6" s="72">
        <v>14.574457514547362</v>
      </c>
      <c r="U6" s="72">
        <v>14.910712617813001</v>
      </c>
      <c r="V6" s="72">
        <v>15.242172004051621</v>
      </c>
      <c r="W6" s="72">
        <v>15.647050050032798</v>
      </c>
      <c r="X6" s="72">
        <v>16.030354927654756</v>
      </c>
      <c r="Y6" s="72">
        <v>16.359068582305508</v>
      </c>
      <c r="DA6" s="89" t="s">
        <v>393</v>
      </c>
    </row>
    <row r="7" spans="1:105" ht="12" customHeight="1" x14ac:dyDescent="0.25">
      <c r="A7" s="28" t="s">
        <v>200</v>
      </c>
      <c r="B7" s="72">
        <v>25.036188699023675</v>
      </c>
      <c r="C7" s="72">
        <v>22.031817614954619</v>
      </c>
      <c r="D7" s="72">
        <v>19.02748835468882</v>
      </c>
      <c r="E7" s="72">
        <v>16.023159094423018</v>
      </c>
      <c r="F7" s="72">
        <v>13.018829834157227</v>
      </c>
      <c r="G7" s="72">
        <v>10.01450057389143</v>
      </c>
      <c r="H7" s="72">
        <v>7.0101713136256372</v>
      </c>
      <c r="I7" s="72">
        <v>7.0101713136256389</v>
      </c>
      <c r="J7" s="72">
        <v>7.0182851314599421</v>
      </c>
      <c r="K7" s="72">
        <v>7.0182851314599421</v>
      </c>
      <c r="L7" s="72">
        <v>7.3228501194102176</v>
      </c>
      <c r="M7" s="72">
        <v>7.237728786813328</v>
      </c>
      <c r="N7" s="72">
        <v>7.7583787760208089</v>
      </c>
      <c r="O7" s="72">
        <v>8.3787185232663361</v>
      </c>
      <c r="P7" s="72">
        <v>8.6310654338696686</v>
      </c>
      <c r="Q7" s="72">
        <v>29.253264667754671</v>
      </c>
      <c r="R7" s="72">
        <v>29.172356109366849</v>
      </c>
      <c r="S7" s="72">
        <v>29.103845222364562</v>
      </c>
      <c r="T7" s="72">
        <v>28.416794179996725</v>
      </c>
      <c r="U7" s="72">
        <v>27.604669029178535</v>
      </c>
      <c r="V7" s="72">
        <v>26.875197390677464</v>
      </c>
      <c r="W7" s="72">
        <v>25.910192640979503</v>
      </c>
      <c r="X7" s="72">
        <v>25.025039082548258</v>
      </c>
      <c r="Y7" s="72">
        <v>24.36201625770379</v>
      </c>
      <c r="DA7" s="89" t="s">
        <v>394</v>
      </c>
    </row>
    <row r="8" spans="1:105" ht="12" customHeight="1" x14ac:dyDescent="0.25">
      <c r="A8" s="28" t="s">
        <v>189</v>
      </c>
      <c r="B8" s="72">
        <v>4047.8804408316919</v>
      </c>
      <c r="C8" s="72">
        <v>4357.8344845414913</v>
      </c>
      <c r="D8" s="72">
        <v>4185.6459116028063</v>
      </c>
      <c r="E8" s="72">
        <v>4330.0723206195344</v>
      </c>
      <c r="F8" s="72">
        <v>4174.1032063785105</v>
      </c>
      <c r="G8" s="72">
        <v>4043.446172178687</v>
      </c>
      <c r="H8" s="72">
        <v>4118.9377709931123</v>
      </c>
      <c r="I8" s="72">
        <v>3693.4893428606792</v>
      </c>
      <c r="J8" s="72">
        <v>4292.2174172166478</v>
      </c>
      <c r="K8" s="72">
        <v>4331.2525319754932</v>
      </c>
      <c r="L8" s="72">
        <v>5111.6364608315725</v>
      </c>
      <c r="M8" s="72">
        <v>4040.0979895200385</v>
      </c>
      <c r="N8" s="72">
        <v>4435.7414262848688</v>
      </c>
      <c r="O8" s="72">
        <v>4815.1938460101846</v>
      </c>
      <c r="P8" s="72">
        <v>3568.3541346264738</v>
      </c>
      <c r="Q8" s="72">
        <v>3808.7790817767786</v>
      </c>
      <c r="R8" s="72">
        <v>4045.8196178247981</v>
      </c>
      <c r="S8" s="72">
        <v>4021.5628509220842</v>
      </c>
      <c r="T8" s="72">
        <v>4100.4725493328806</v>
      </c>
      <c r="U8" s="72">
        <v>4069.3580397166825</v>
      </c>
      <c r="V8" s="72">
        <v>4015.9781428172769</v>
      </c>
      <c r="W8" s="72">
        <v>4709.0196401866415</v>
      </c>
      <c r="X8" s="72">
        <v>3817.2678842579389</v>
      </c>
      <c r="Y8" s="72">
        <v>3326.4508043140813</v>
      </c>
      <c r="DA8" s="89" t="s">
        <v>395</v>
      </c>
    </row>
    <row r="9" spans="1:105" ht="12" customHeight="1" x14ac:dyDescent="0.25">
      <c r="A9" s="28" t="s">
        <v>202</v>
      </c>
      <c r="B9" s="72">
        <v>162.84338218226151</v>
      </c>
      <c r="C9" s="72">
        <v>164.42878510226294</v>
      </c>
      <c r="D9" s="72">
        <v>167.91135176561392</v>
      </c>
      <c r="E9" s="72">
        <v>177.15186377823022</v>
      </c>
      <c r="F9" s="72">
        <v>192.87989180019611</v>
      </c>
      <c r="G9" s="72">
        <v>210.17099510093479</v>
      </c>
      <c r="H9" s="72">
        <v>226.74832578215319</v>
      </c>
      <c r="I9" s="72">
        <v>231.94819832592776</v>
      </c>
      <c r="J9" s="72">
        <v>239.30491408225473</v>
      </c>
      <c r="K9" s="72">
        <v>248.66487111536435</v>
      </c>
      <c r="L9" s="72">
        <v>260.71735698994746</v>
      </c>
      <c r="M9" s="72">
        <v>273.59103807883736</v>
      </c>
      <c r="N9" s="72">
        <v>274.16886164574453</v>
      </c>
      <c r="O9" s="72">
        <v>283.14069755083131</v>
      </c>
      <c r="P9" s="72">
        <v>284.86029904992665</v>
      </c>
      <c r="Q9" s="72">
        <v>285.03105891872298</v>
      </c>
      <c r="R9" s="72">
        <v>285.33594009081366</v>
      </c>
      <c r="S9" s="72">
        <v>286.44291544607233</v>
      </c>
      <c r="T9" s="72">
        <v>291.14334080052606</v>
      </c>
      <c r="U9" s="72">
        <v>292.03420391411271</v>
      </c>
      <c r="V9" s="72">
        <v>294.48247539465581</v>
      </c>
      <c r="W9" s="72">
        <v>299.94616878379799</v>
      </c>
      <c r="X9" s="72">
        <v>305.22687196811728</v>
      </c>
      <c r="Y9" s="72">
        <v>309.70096043155905</v>
      </c>
      <c r="DA9" s="89" t="s">
        <v>396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397</v>
      </c>
    </row>
    <row r="11" spans="1:105" ht="12" customHeight="1" x14ac:dyDescent="0.25">
      <c r="A11" s="28" t="s">
        <v>198</v>
      </c>
      <c r="B11" s="72">
        <v>126.18991846155866</v>
      </c>
      <c r="C11" s="72">
        <v>146.95965501130379</v>
      </c>
      <c r="D11" s="72">
        <v>143.47674106020119</v>
      </c>
      <c r="E11" s="72">
        <v>157.27239468153709</v>
      </c>
      <c r="F11" s="72">
        <v>162.0858574843738</v>
      </c>
      <c r="G11" s="72">
        <v>157.27022392257493</v>
      </c>
      <c r="H11" s="72">
        <v>158.20967196931034</v>
      </c>
      <c r="I11" s="72">
        <v>154.55007835497034</v>
      </c>
      <c r="J11" s="72">
        <v>178.9521875651015</v>
      </c>
      <c r="K11" s="72">
        <v>182.21308988455087</v>
      </c>
      <c r="L11" s="72">
        <v>222.33772485402167</v>
      </c>
      <c r="M11" s="72">
        <v>192.56976364374927</v>
      </c>
      <c r="N11" s="72">
        <v>224.87728045392896</v>
      </c>
      <c r="O11" s="72">
        <v>253.51137148185558</v>
      </c>
      <c r="P11" s="72">
        <v>201.66033725544852</v>
      </c>
      <c r="Q11" s="72">
        <v>220.64356200451604</v>
      </c>
      <c r="R11" s="72">
        <v>224.78887059484939</v>
      </c>
      <c r="S11" s="72">
        <v>220.07881274013218</v>
      </c>
      <c r="T11" s="72">
        <v>232.37083400559806</v>
      </c>
      <c r="U11" s="72">
        <v>226.7698179383911</v>
      </c>
      <c r="V11" s="72">
        <v>224.08856281595536</v>
      </c>
      <c r="W11" s="72">
        <v>256.60982071684595</v>
      </c>
      <c r="X11" s="72">
        <v>209.05015182235675</v>
      </c>
      <c r="Y11" s="72">
        <v>197.10888285993934</v>
      </c>
      <c r="DA11" s="89" t="s">
        <v>398</v>
      </c>
    </row>
    <row r="12" spans="1:105" ht="12" customHeight="1" x14ac:dyDescent="0.25">
      <c r="A12" s="28" t="s">
        <v>95</v>
      </c>
      <c r="B12" s="72">
        <v>4.0601663060643753</v>
      </c>
      <c r="C12" s="72">
        <v>4.5319773992898797</v>
      </c>
      <c r="D12" s="72">
        <v>5.8786135811257614</v>
      </c>
      <c r="E12" s="72">
        <v>7.5839296038427531</v>
      </c>
      <c r="F12" s="72">
        <v>9.0271359002885116</v>
      </c>
      <c r="G12" s="72">
        <v>10.38191697566821</v>
      </c>
      <c r="H12" s="72">
        <v>13.439924723880399</v>
      </c>
      <c r="I12" s="72">
        <v>16.230238003992937</v>
      </c>
      <c r="J12" s="72">
        <v>22.355940029137976</v>
      </c>
      <c r="K12" s="72">
        <v>30.017883723323969</v>
      </c>
      <c r="L12" s="72">
        <v>36.269584459108863</v>
      </c>
      <c r="M12" s="72">
        <v>42.985039294905953</v>
      </c>
      <c r="N12" s="72">
        <v>48.386569536503679</v>
      </c>
      <c r="O12" s="72">
        <v>52.327876517013159</v>
      </c>
      <c r="P12" s="72">
        <v>56.835230143831851</v>
      </c>
      <c r="Q12" s="72">
        <v>61.944127203285667</v>
      </c>
      <c r="R12" s="72">
        <v>73.071965264574104</v>
      </c>
      <c r="S12" s="72">
        <v>91.166538470909202</v>
      </c>
      <c r="T12" s="72">
        <v>115.75354427714508</v>
      </c>
      <c r="U12" s="72">
        <v>154.83328083351279</v>
      </c>
      <c r="V12" s="72">
        <v>212.59567670588908</v>
      </c>
      <c r="W12" s="72">
        <v>276.00010725735126</v>
      </c>
      <c r="X12" s="72">
        <v>376.67720140124061</v>
      </c>
      <c r="Y12" s="72">
        <v>509.90078037086158</v>
      </c>
      <c r="DA12" s="89" t="s">
        <v>399</v>
      </c>
    </row>
    <row r="13" spans="1:105" ht="12" customHeight="1" x14ac:dyDescent="0.25">
      <c r="A13" s="73" t="s">
        <v>94</v>
      </c>
      <c r="B13" s="74">
        <v>76.398335981407527</v>
      </c>
      <c r="C13" s="74">
        <v>65.139355684208809</v>
      </c>
      <c r="D13" s="74">
        <v>77.504285859664265</v>
      </c>
      <c r="E13" s="74">
        <v>80.27341269526184</v>
      </c>
      <c r="F13" s="74">
        <v>73.695811864166146</v>
      </c>
      <c r="G13" s="74">
        <v>75.119346203195988</v>
      </c>
      <c r="H13" s="74">
        <v>72.319704997227504</v>
      </c>
      <c r="I13" s="74">
        <v>74.893529777001717</v>
      </c>
      <c r="J13" s="74">
        <v>73.625603000716751</v>
      </c>
      <c r="K13" s="74">
        <v>83.761059345581643</v>
      </c>
      <c r="L13" s="74">
        <v>62.308228865237218</v>
      </c>
      <c r="M13" s="74">
        <v>92.659114366926332</v>
      </c>
      <c r="N13" s="74">
        <v>115.4847901632741</v>
      </c>
      <c r="O13" s="74">
        <v>98.775940796057569</v>
      </c>
      <c r="P13" s="74">
        <v>78.847338433789233</v>
      </c>
      <c r="Q13" s="74">
        <v>13.212412993019241</v>
      </c>
      <c r="R13" s="74">
        <v>9.7214109751955124</v>
      </c>
      <c r="S13" s="74">
        <v>13.536432730168151</v>
      </c>
      <c r="T13" s="74">
        <v>14.820635178847581</v>
      </c>
      <c r="U13" s="74">
        <v>22.772489691424518</v>
      </c>
      <c r="V13" s="74">
        <v>32.240995509968833</v>
      </c>
      <c r="W13" s="74">
        <v>34.250047718254557</v>
      </c>
      <c r="X13" s="74">
        <v>48.771674663855343</v>
      </c>
      <c r="Y13" s="74">
        <v>1.7566487333002483</v>
      </c>
      <c r="DA13" s="90" t="s">
        <v>400</v>
      </c>
    </row>
    <row r="14" spans="1:105" ht="12" customHeight="1" x14ac:dyDescent="0.25">
      <c r="A14" s="75" t="s">
        <v>97</v>
      </c>
      <c r="B14" s="76">
        <v>97.420384635726961</v>
      </c>
      <c r="C14" s="76">
        <v>102.96407901385929</v>
      </c>
      <c r="D14" s="76">
        <v>96.975932377964369</v>
      </c>
      <c r="E14" s="76">
        <v>98.353001745939963</v>
      </c>
      <c r="F14" s="76">
        <v>92.985854060351187</v>
      </c>
      <c r="G14" s="76">
        <v>88.001367188270081</v>
      </c>
      <c r="H14" s="76">
        <v>87.360802734057458</v>
      </c>
      <c r="I14" s="76">
        <v>76.313861512773116</v>
      </c>
      <c r="J14" s="76">
        <v>88.782252727427192</v>
      </c>
      <c r="K14" s="76">
        <v>88.488794563798592</v>
      </c>
      <c r="L14" s="76">
        <v>106.26768025816753</v>
      </c>
      <c r="M14" s="76">
        <v>79.459784851094426</v>
      </c>
      <c r="N14" s="76">
        <v>87.000086061693665</v>
      </c>
      <c r="O14" s="76">
        <v>94.957394076358781</v>
      </c>
      <c r="P14" s="76">
        <v>66.275403165797584</v>
      </c>
      <c r="Q14" s="76">
        <v>72.6848097124128</v>
      </c>
      <c r="R14" s="76">
        <v>77.378138234210653</v>
      </c>
      <c r="S14" s="76">
        <v>75.748799866499255</v>
      </c>
      <c r="T14" s="76">
        <v>76.484734354773906</v>
      </c>
      <c r="U14" s="76">
        <v>74.52987461830611</v>
      </c>
      <c r="V14" s="76">
        <v>71.876656399145546</v>
      </c>
      <c r="W14" s="76">
        <v>85.813053612857217</v>
      </c>
      <c r="X14" s="76">
        <v>64.900555731608563</v>
      </c>
      <c r="Y14" s="76">
        <v>53.013244103339346</v>
      </c>
      <c r="DA14" s="91" t="s">
        <v>401</v>
      </c>
    </row>
    <row r="15" spans="1:105" ht="12.95" customHeight="1" x14ac:dyDescent="0.25">
      <c r="A15" s="68" t="s">
        <v>92</v>
      </c>
      <c r="B15" s="69">
        <f t="shared" ref="B15:Y15" si="6">B16</f>
        <v>6.5983330899667916</v>
      </c>
      <c r="C15" s="69">
        <f t="shared" si="6"/>
        <v>7.0108533004203393</v>
      </c>
      <c r="D15" s="69">
        <f t="shared" si="6"/>
        <v>7.7086881657157056</v>
      </c>
      <c r="E15" s="69">
        <f t="shared" si="6"/>
        <v>11.789203028353574</v>
      </c>
      <c r="F15" s="69">
        <f t="shared" si="6"/>
        <v>9.5025867011402401</v>
      </c>
      <c r="G15" s="69">
        <f t="shared" si="6"/>
        <v>10.879497397351253</v>
      </c>
      <c r="H15" s="69">
        <f t="shared" si="6"/>
        <v>18.786056985986875</v>
      </c>
      <c r="I15" s="69">
        <f t="shared" si="6"/>
        <v>14.118273962715399</v>
      </c>
      <c r="J15" s="69">
        <f t="shared" si="6"/>
        <v>15.70142300407487</v>
      </c>
      <c r="K15" s="69">
        <f t="shared" si="6"/>
        <v>18.682674553742295</v>
      </c>
      <c r="L15" s="69">
        <f t="shared" si="6"/>
        <v>22.26796205709018</v>
      </c>
      <c r="M15" s="69">
        <f t="shared" si="6"/>
        <v>25.59484130445416</v>
      </c>
      <c r="N15" s="69">
        <f t="shared" si="6"/>
        <v>33.962503611805175</v>
      </c>
      <c r="O15" s="69">
        <f t="shared" si="6"/>
        <v>41.276426878805736</v>
      </c>
      <c r="P15" s="69">
        <f t="shared" si="6"/>
        <v>48.327235610325502</v>
      </c>
      <c r="Q15" s="69">
        <f t="shared" si="6"/>
        <v>54.745605783820494</v>
      </c>
      <c r="R15" s="69">
        <f t="shared" si="6"/>
        <v>64.562845681727794</v>
      </c>
      <c r="S15" s="69">
        <f t="shared" si="6"/>
        <v>67.831566310798024</v>
      </c>
      <c r="T15" s="69">
        <f t="shared" si="6"/>
        <v>91.324077207113092</v>
      </c>
      <c r="U15" s="69">
        <f t="shared" si="6"/>
        <v>94.559811957910071</v>
      </c>
      <c r="V15" s="69">
        <f t="shared" si="6"/>
        <v>109.97263558067993</v>
      </c>
      <c r="W15" s="69">
        <f t="shared" si="6"/>
        <v>100.23636385710823</v>
      </c>
      <c r="X15" s="69">
        <f t="shared" si="6"/>
        <v>143.50351506525482</v>
      </c>
      <c r="Y15" s="69">
        <f t="shared" si="6"/>
        <v>156.86041677091504</v>
      </c>
      <c r="DA15" s="88" t="s">
        <v>402</v>
      </c>
    </row>
    <row r="16" spans="1:105" ht="12" customHeight="1" x14ac:dyDescent="0.25">
      <c r="A16" s="28" t="s">
        <v>91</v>
      </c>
      <c r="B16" s="72">
        <v>6.5983330899667916</v>
      </c>
      <c r="C16" s="72">
        <v>7.0108533004203393</v>
      </c>
      <c r="D16" s="72">
        <v>7.7086881657157056</v>
      </c>
      <c r="E16" s="72">
        <v>11.789203028353574</v>
      </c>
      <c r="F16" s="72">
        <v>9.5025867011402401</v>
      </c>
      <c r="G16" s="72">
        <v>10.879497397351253</v>
      </c>
      <c r="H16" s="72">
        <v>18.786056985986875</v>
      </c>
      <c r="I16" s="72">
        <v>14.118273962715399</v>
      </c>
      <c r="J16" s="72">
        <v>15.70142300407487</v>
      </c>
      <c r="K16" s="72">
        <v>18.682674553742295</v>
      </c>
      <c r="L16" s="72">
        <v>22.26796205709018</v>
      </c>
      <c r="M16" s="72">
        <v>25.59484130445416</v>
      </c>
      <c r="N16" s="72">
        <v>33.962503611805175</v>
      </c>
      <c r="O16" s="72">
        <v>41.276426878805736</v>
      </c>
      <c r="P16" s="72">
        <v>48.327235610325502</v>
      </c>
      <c r="Q16" s="72">
        <v>54.745605783820494</v>
      </c>
      <c r="R16" s="72">
        <v>64.562845681727794</v>
      </c>
      <c r="S16" s="72">
        <v>67.831566310798024</v>
      </c>
      <c r="T16" s="72">
        <v>91.324077207113092</v>
      </c>
      <c r="U16" s="72">
        <v>94.559811957910071</v>
      </c>
      <c r="V16" s="72">
        <v>109.97263558067993</v>
      </c>
      <c r="W16" s="72">
        <v>100.23636385710823</v>
      </c>
      <c r="X16" s="72">
        <v>143.50351506525482</v>
      </c>
      <c r="Y16" s="72">
        <v>156.86041677091504</v>
      </c>
      <c r="DA16" s="89" t="s">
        <v>403</v>
      </c>
    </row>
    <row r="17" spans="1:105" ht="12.95" customHeight="1" x14ac:dyDescent="0.25">
      <c r="A17" s="68" t="s">
        <v>55</v>
      </c>
      <c r="B17" s="69">
        <f t="shared" ref="B17:Q17" si="7">SUM(B18:B26)</f>
        <v>553.16207607014803</v>
      </c>
      <c r="C17" s="69">
        <f t="shared" si="7"/>
        <v>563.79520934743641</v>
      </c>
      <c r="D17" s="69">
        <f t="shared" si="7"/>
        <v>615.96257437561098</v>
      </c>
      <c r="E17" s="69">
        <f t="shared" si="7"/>
        <v>632.18041376064389</v>
      </c>
      <c r="F17" s="69">
        <f t="shared" si="7"/>
        <v>611.60766664744483</v>
      </c>
      <c r="G17" s="69">
        <f t="shared" si="7"/>
        <v>604.63724052716839</v>
      </c>
      <c r="H17" s="69">
        <f t="shared" si="7"/>
        <v>607.84122912382497</v>
      </c>
      <c r="I17" s="69">
        <f t="shared" si="7"/>
        <v>589.29278059022431</v>
      </c>
      <c r="J17" s="69">
        <f t="shared" si="7"/>
        <v>608.61589310590352</v>
      </c>
      <c r="K17" s="69">
        <f t="shared" si="7"/>
        <v>627.60816138425241</v>
      </c>
      <c r="L17" s="69">
        <f t="shared" si="7"/>
        <v>732.37553931323123</v>
      </c>
      <c r="M17" s="69">
        <f t="shared" si="7"/>
        <v>575.62429665266586</v>
      </c>
      <c r="N17" s="69">
        <f t="shared" si="7"/>
        <v>607.08016242062138</v>
      </c>
      <c r="O17" s="69">
        <f t="shared" si="7"/>
        <v>672.77242534777531</v>
      </c>
      <c r="P17" s="69">
        <f t="shared" si="7"/>
        <v>560.61368067139381</v>
      </c>
      <c r="Q17" s="69">
        <f t="shared" si="7"/>
        <v>663.1983308645348</v>
      </c>
      <c r="R17" s="69">
        <f t="shared" ref="R17:V17" si="8">SUM(R18:R26)</f>
        <v>701.39613757290761</v>
      </c>
      <c r="S17" s="69">
        <f t="shared" si="8"/>
        <v>683.10309144447785</v>
      </c>
      <c r="T17" s="69">
        <f t="shared" si="8"/>
        <v>674.22446267615237</v>
      </c>
      <c r="U17" s="69">
        <f t="shared" si="8"/>
        <v>638.55832934373677</v>
      </c>
      <c r="V17" s="69">
        <f t="shared" si="8"/>
        <v>583.66766141256005</v>
      </c>
      <c r="W17" s="69">
        <f t="shared" ref="W17:Y17" si="9">SUM(W18:W26)</f>
        <v>610.87959311619477</v>
      </c>
      <c r="X17" s="69">
        <f t="shared" si="9"/>
        <v>465.08395277584475</v>
      </c>
      <c r="Y17" s="69">
        <f t="shared" si="9"/>
        <v>360.44823836567701</v>
      </c>
      <c r="DA17" s="88" t="s">
        <v>404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405</v>
      </c>
    </row>
    <row r="19" spans="1:105" s="2" customFormat="1" ht="12" customHeight="1" x14ac:dyDescent="0.25">
      <c r="A19" s="28" t="s">
        <v>74</v>
      </c>
      <c r="B19" s="72">
        <v>0</v>
      </c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DA19" s="89" t="s">
        <v>406</v>
      </c>
    </row>
    <row r="20" spans="1:105" ht="12" customHeight="1" x14ac:dyDescent="0.25">
      <c r="A20" s="28" t="s">
        <v>200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DA20" s="89" t="s">
        <v>407</v>
      </c>
    </row>
    <row r="21" spans="1:105" ht="12" customHeight="1" x14ac:dyDescent="0.25">
      <c r="A21" s="28" t="s">
        <v>189</v>
      </c>
      <c r="B21" s="72">
        <v>496.93337880346746</v>
      </c>
      <c r="C21" s="72">
        <v>508.69158769789857</v>
      </c>
      <c r="D21" s="72">
        <v>552.570232285668</v>
      </c>
      <c r="E21" s="72">
        <v>566.06725038345814</v>
      </c>
      <c r="F21" s="72">
        <v>544.31063723873888</v>
      </c>
      <c r="G21" s="72">
        <v>534.94334944072318</v>
      </c>
      <c r="H21" s="72">
        <v>536.91093329113392</v>
      </c>
      <c r="I21" s="72">
        <v>513.24039488513176</v>
      </c>
      <c r="J21" s="72">
        <v>534.32989543934207</v>
      </c>
      <c r="K21" s="72">
        <v>548.36383572383886</v>
      </c>
      <c r="L21" s="72">
        <v>646.9548406752989</v>
      </c>
      <c r="M21" s="72">
        <v>492.70162733965327</v>
      </c>
      <c r="N21" s="72">
        <v>519.47139217463257</v>
      </c>
      <c r="O21" s="72">
        <v>579.09831166859351</v>
      </c>
      <c r="P21" s="72">
        <v>469.04995450596584</v>
      </c>
      <c r="Q21" s="72">
        <v>564.04850933047999</v>
      </c>
      <c r="R21" s="72">
        <v>599.91728993196</v>
      </c>
      <c r="S21" s="72">
        <v>581.61947259890349</v>
      </c>
      <c r="T21" s="72">
        <v>570.11017810026567</v>
      </c>
      <c r="U21" s="72">
        <v>534.65501072152779</v>
      </c>
      <c r="V21" s="72">
        <v>480.84897685413841</v>
      </c>
      <c r="W21" s="72">
        <v>507.80162520688663</v>
      </c>
      <c r="X21" s="72">
        <v>365.45643326172825</v>
      </c>
      <c r="Y21" s="72">
        <v>271.61919665217727</v>
      </c>
      <c r="DA21" s="89" t="s">
        <v>408</v>
      </c>
    </row>
    <row r="22" spans="1:105" ht="12" customHeight="1" x14ac:dyDescent="0.25">
      <c r="A22" s="28" t="s">
        <v>202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409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410</v>
      </c>
    </row>
    <row r="24" spans="1:105" ht="12" customHeight="1" x14ac:dyDescent="0.25">
      <c r="A24" s="28" t="s">
        <v>198</v>
      </c>
      <c r="B24" s="72">
        <v>15.157140579538442</v>
      </c>
      <c r="C24" s="72">
        <v>16.777828883269621</v>
      </c>
      <c r="D24" s="72">
        <v>18.527174982455435</v>
      </c>
      <c r="E24" s="72">
        <v>20.101864496286179</v>
      </c>
      <c r="F24" s="72">
        <v>20.658084419212184</v>
      </c>
      <c r="G24" s="72">
        <v>20.332752990693965</v>
      </c>
      <c r="H24" s="72">
        <v>20.149344957924644</v>
      </c>
      <c r="I24" s="72">
        <v>20.990996985644983</v>
      </c>
      <c r="J24" s="72">
        <v>21.766590272349344</v>
      </c>
      <c r="K24" s="72">
        <v>22.543984428473166</v>
      </c>
      <c r="L24" s="72">
        <v>27.488710599862802</v>
      </c>
      <c r="M24" s="72">
        <v>22.945725342979646</v>
      </c>
      <c r="N24" s="72">
        <v>25.735153369055727</v>
      </c>
      <c r="O24" s="72">
        <v>29.79199929870288</v>
      </c>
      <c r="P24" s="72">
        <v>25.910350383554267</v>
      </c>
      <c r="Q24" s="72">
        <v>31.796081847373703</v>
      </c>
      <c r="R24" s="72">
        <v>32.439948942679528</v>
      </c>
      <c r="S24" s="72">
        <v>30.994581955914054</v>
      </c>
      <c r="T24" s="72">
        <v>31.490370453076043</v>
      </c>
      <c r="U24" s="72">
        <v>29.070153819264259</v>
      </c>
      <c r="V24" s="72">
        <v>26.204364781243072</v>
      </c>
      <c r="W24" s="72">
        <v>26.508790345410507</v>
      </c>
      <c r="X24" s="72">
        <v>19.592517738940568</v>
      </c>
      <c r="Y24" s="72">
        <v>15.768214830439661</v>
      </c>
      <c r="DA24" s="89" t="s">
        <v>411</v>
      </c>
    </row>
    <row r="25" spans="1:105" ht="12" customHeight="1" x14ac:dyDescent="0.25">
      <c r="A25" s="73" t="s">
        <v>53</v>
      </c>
      <c r="B25" s="74">
        <v>32.401479301071625</v>
      </c>
      <c r="C25" s="74">
        <v>28.557005148039508</v>
      </c>
      <c r="D25" s="74">
        <v>33.878236754950954</v>
      </c>
      <c r="E25" s="74">
        <v>34.092898193023267</v>
      </c>
      <c r="F25" s="74">
        <v>33.76517026894345</v>
      </c>
      <c r="G25" s="74">
        <v>35.62751814734191</v>
      </c>
      <c r="H25" s="74">
        <v>36.354639610793896</v>
      </c>
      <c r="I25" s="74">
        <v>39.823039622284988</v>
      </c>
      <c r="J25" s="74">
        <v>36.349501977187217</v>
      </c>
      <c r="K25" s="74">
        <v>39.001888953350509</v>
      </c>
      <c r="L25" s="74">
        <v>38.943767917691247</v>
      </c>
      <c r="M25" s="74">
        <v>40.10497492446121</v>
      </c>
      <c r="N25" s="74">
        <v>41.428389017947509</v>
      </c>
      <c r="O25" s="74">
        <v>42.744281190453115</v>
      </c>
      <c r="P25" s="74">
        <v>44.109437690730161</v>
      </c>
      <c r="Q25" s="74">
        <v>45.618743985907273</v>
      </c>
      <c r="R25" s="74">
        <v>47.112845387864034</v>
      </c>
      <c r="S25" s="74">
        <v>48.730137491551872</v>
      </c>
      <c r="T25" s="74">
        <v>50.530706900110815</v>
      </c>
      <c r="U25" s="74">
        <v>52.28613126898081</v>
      </c>
      <c r="V25" s="74">
        <v>54.13891135069548</v>
      </c>
      <c r="W25" s="74">
        <v>54.332634141713655</v>
      </c>
      <c r="X25" s="74">
        <v>57.726833245511493</v>
      </c>
      <c r="Y25" s="74">
        <v>50.585418456576733</v>
      </c>
      <c r="DA25" s="90" t="s">
        <v>412</v>
      </c>
    </row>
    <row r="26" spans="1:105" ht="12" customHeight="1" x14ac:dyDescent="0.25">
      <c r="A26" s="32" t="s">
        <v>52</v>
      </c>
      <c r="B26" s="77">
        <v>8.6700773860705063</v>
      </c>
      <c r="C26" s="77">
        <v>9.7687876182287159</v>
      </c>
      <c r="D26" s="77">
        <v>10.986930352536543</v>
      </c>
      <c r="E26" s="77">
        <v>11.918400687876179</v>
      </c>
      <c r="F26" s="77">
        <v>12.873774720550294</v>
      </c>
      <c r="G26" s="77">
        <v>13.733619948409286</v>
      </c>
      <c r="H26" s="77">
        <v>14.426311263972483</v>
      </c>
      <c r="I26" s="77">
        <v>15.238349097162519</v>
      </c>
      <c r="J26" s="77">
        <v>16.169905417024946</v>
      </c>
      <c r="K26" s="77">
        <v>17.698452278589791</v>
      </c>
      <c r="L26" s="77">
        <v>18.988220120378344</v>
      </c>
      <c r="M26" s="77">
        <v>19.871969045571756</v>
      </c>
      <c r="N26" s="77">
        <v>20.445227858985461</v>
      </c>
      <c r="O26" s="77">
        <v>21.13783319002582</v>
      </c>
      <c r="P26" s="77">
        <v>21.543938091143605</v>
      </c>
      <c r="Q26" s="77">
        <v>21.734995700773915</v>
      </c>
      <c r="R26" s="77">
        <v>21.9260533104041</v>
      </c>
      <c r="S26" s="77">
        <v>21.758899398108415</v>
      </c>
      <c r="T26" s="77">
        <v>22.093207222699931</v>
      </c>
      <c r="U26" s="77">
        <v>22.547033533963841</v>
      </c>
      <c r="V26" s="77">
        <v>22.475408426483092</v>
      </c>
      <c r="W26" s="77">
        <v>22.236543422183892</v>
      </c>
      <c r="X26" s="77">
        <v>22.30816852966446</v>
      </c>
      <c r="Y26" s="77">
        <v>22.475408426483337</v>
      </c>
      <c r="DA26" s="92" t="s">
        <v>413</v>
      </c>
    </row>
    <row r="27" spans="1:105" ht="12.95" customHeight="1" x14ac:dyDescent="0.25">
      <c r="A27" s="68" t="s">
        <v>54</v>
      </c>
      <c r="B27" s="69">
        <f t="shared" ref="B27:Q27" si="10">SUM(B28:B32)</f>
        <v>102.04951715179016</v>
      </c>
      <c r="C27" s="69">
        <f t="shared" si="10"/>
        <v>110.3881049537475</v>
      </c>
      <c r="D27" s="69">
        <f t="shared" si="10"/>
        <v>111.03707955936736</v>
      </c>
      <c r="E27" s="69">
        <f t="shared" si="10"/>
        <v>112.28616651016532</v>
      </c>
      <c r="F27" s="69">
        <f t="shared" si="10"/>
        <v>115.76580268757158</v>
      </c>
      <c r="G27" s="69">
        <f t="shared" si="10"/>
        <v>116.77251735368016</v>
      </c>
      <c r="H27" s="69">
        <f t="shared" si="10"/>
        <v>129.96024038691351</v>
      </c>
      <c r="I27" s="69">
        <f t="shared" si="10"/>
        <v>120.19259006669716</v>
      </c>
      <c r="J27" s="69">
        <f t="shared" si="10"/>
        <v>126.15915894376791</v>
      </c>
      <c r="K27" s="69">
        <f t="shared" si="10"/>
        <v>115.94142659747804</v>
      </c>
      <c r="L27" s="69">
        <f t="shared" si="10"/>
        <v>149.49338845403159</v>
      </c>
      <c r="M27" s="69">
        <f t="shared" si="10"/>
        <v>145.09163184701407</v>
      </c>
      <c r="N27" s="69">
        <f t="shared" si="10"/>
        <v>144.68479877620985</v>
      </c>
      <c r="O27" s="69">
        <f t="shared" si="10"/>
        <v>143.77866778330292</v>
      </c>
      <c r="P27" s="69">
        <f t="shared" si="10"/>
        <v>142.14118043712793</v>
      </c>
      <c r="Q27" s="69">
        <f t="shared" si="10"/>
        <v>141.05673948364972</v>
      </c>
      <c r="R27" s="69">
        <f t="shared" ref="R27:V27" si="11">SUM(R28:R32)</f>
        <v>140.10169515378155</v>
      </c>
      <c r="S27" s="69">
        <f t="shared" si="11"/>
        <v>139.36582308000681</v>
      </c>
      <c r="T27" s="69">
        <f t="shared" si="11"/>
        <v>138.8172832965821</v>
      </c>
      <c r="U27" s="69">
        <f t="shared" si="11"/>
        <v>138.3991594587558</v>
      </c>
      <c r="V27" s="69">
        <f t="shared" si="11"/>
        <v>138.04965918892989</v>
      </c>
      <c r="W27" s="69">
        <f t="shared" ref="W27:Y27" si="12">SUM(W28:W32)</f>
        <v>137.64954784533651</v>
      </c>
      <c r="X27" s="69">
        <f t="shared" si="12"/>
        <v>137.15945663726106</v>
      </c>
      <c r="Y27" s="69">
        <f t="shared" si="12"/>
        <v>127.6435143629374</v>
      </c>
      <c r="DA27" s="88" t="s">
        <v>414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415</v>
      </c>
    </row>
    <row r="29" spans="1:105" s="2" customFormat="1" ht="12" customHeight="1" x14ac:dyDescent="0.25">
      <c r="A29" s="28" t="s">
        <v>74</v>
      </c>
      <c r="B29" s="72">
        <v>0</v>
      </c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X29" s="72">
        <v>0</v>
      </c>
      <c r="Y29" s="72">
        <v>0</v>
      </c>
      <c r="DA29" s="89" t="s">
        <v>416</v>
      </c>
    </row>
    <row r="30" spans="1:105" ht="12" customHeight="1" x14ac:dyDescent="0.25">
      <c r="A30" s="28" t="s">
        <v>189</v>
      </c>
      <c r="B30" s="72">
        <v>67.667440763056192</v>
      </c>
      <c r="C30" s="72">
        <v>73.576123124520336</v>
      </c>
      <c r="D30" s="72">
        <v>73.634015306614927</v>
      </c>
      <c r="E30" s="72">
        <v>74.454298914613176</v>
      </c>
      <c r="F30" s="72">
        <v>76.189911046801839</v>
      </c>
      <c r="G30" s="72">
        <v>76.447974441803922</v>
      </c>
      <c r="H30" s="72">
        <v>85.249553686476958</v>
      </c>
      <c r="I30" s="72">
        <v>77.678203177512387</v>
      </c>
      <c r="J30" s="72">
        <v>82.24832383241322</v>
      </c>
      <c r="K30" s="72">
        <v>75.336773632851063</v>
      </c>
      <c r="L30" s="72">
        <v>98.214143046278238</v>
      </c>
      <c r="M30" s="72">
        <v>92.690458045643709</v>
      </c>
      <c r="N30" s="72">
        <v>91.333500333772108</v>
      </c>
      <c r="O30" s="72">
        <v>89.97108024372281</v>
      </c>
      <c r="P30" s="72">
        <v>88.132397808022745</v>
      </c>
      <c r="Q30" s="72">
        <v>86.769424746880389</v>
      </c>
      <c r="R30" s="72">
        <v>85.446697067027742</v>
      </c>
      <c r="S30" s="72">
        <v>84.177471423028393</v>
      </c>
      <c r="T30" s="72">
        <v>82.956593502904212</v>
      </c>
      <c r="U30" s="72">
        <v>81.776095157743768</v>
      </c>
      <c r="V30" s="72">
        <v>80.611526770785346</v>
      </c>
      <c r="W30" s="72">
        <v>79.420978074964367</v>
      </c>
      <c r="X30" s="72">
        <v>78.194004112680361</v>
      </c>
      <c r="Y30" s="72">
        <v>76.958446958100495</v>
      </c>
      <c r="DA30" s="89" t="s">
        <v>417</v>
      </c>
    </row>
    <row r="31" spans="1:105" ht="12" customHeight="1" x14ac:dyDescent="0.25">
      <c r="A31" s="28" t="s">
        <v>202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418</v>
      </c>
    </row>
    <row r="32" spans="1:105" ht="12" customHeight="1" x14ac:dyDescent="0.25">
      <c r="A32" s="32" t="s">
        <v>53</v>
      </c>
      <c r="B32" s="77">
        <v>34.382076388733964</v>
      </c>
      <c r="C32" s="77">
        <v>36.811981829227172</v>
      </c>
      <c r="D32" s="77">
        <v>37.403064252752436</v>
      </c>
      <c r="E32" s="77">
        <v>37.831867595552147</v>
      </c>
      <c r="F32" s="77">
        <v>39.575891640769733</v>
      </c>
      <c r="G32" s="77">
        <v>40.324542911876236</v>
      </c>
      <c r="H32" s="77">
        <v>44.710686700436547</v>
      </c>
      <c r="I32" s="77">
        <v>42.51438688918477</v>
      </c>
      <c r="J32" s="77">
        <v>43.910835111354686</v>
      </c>
      <c r="K32" s="77">
        <v>40.604652964626979</v>
      </c>
      <c r="L32" s="77">
        <v>51.279245407753351</v>
      </c>
      <c r="M32" s="77">
        <v>52.401173801370355</v>
      </c>
      <c r="N32" s="77">
        <v>53.351298442437745</v>
      </c>
      <c r="O32" s="77">
        <v>53.807587539580112</v>
      </c>
      <c r="P32" s="77">
        <v>54.008782629105191</v>
      </c>
      <c r="Q32" s="77">
        <v>54.287314736769346</v>
      </c>
      <c r="R32" s="77">
        <v>54.6549980867538</v>
      </c>
      <c r="S32" s="77">
        <v>55.188351656978419</v>
      </c>
      <c r="T32" s="77">
        <v>55.860689793677906</v>
      </c>
      <c r="U32" s="77">
        <v>56.623064301012036</v>
      </c>
      <c r="V32" s="77">
        <v>57.438132418144548</v>
      </c>
      <c r="W32" s="77">
        <v>58.228569770372154</v>
      </c>
      <c r="X32" s="77">
        <v>58.965452524580691</v>
      </c>
      <c r="Y32" s="77">
        <v>50.6850674048369</v>
      </c>
      <c r="DA32" s="92" t="s">
        <v>419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0.5548550941629522</v>
      </c>
      <c r="C3" s="66">
        <f>IF(RES_hh_tes!C3=0,"",RES_hh_tes!C3/RES_hh_fec!C3)</f>
        <v>0.55918979806632008</v>
      </c>
      <c r="D3" s="66">
        <f>IF(RES_hh_tes!D3=0,"",RES_hh_tes!D3/RES_hh_fec!D3)</f>
        <v>0.56524649365599589</v>
      </c>
      <c r="E3" s="66">
        <f>IF(RES_hh_tes!E3=0,"",RES_hh_tes!E3/RES_hh_fec!E3)</f>
        <v>0.57105817308248097</v>
      </c>
      <c r="F3" s="66">
        <f>IF(RES_hh_tes!F3=0,"",RES_hh_tes!F3/RES_hh_fec!F3)</f>
        <v>0.57684035757643637</v>
      </c>
      <c r="G3" s="66">
        <f>IF(RES_hh_tes!G3=0,"",RES_hh_tes!G3/RES_hh_fec!G3)</f>
        <v>0.58318830359526419</v>
      </c>
      <c r="H3" s="66">
        <f>IF(RES_hh_tes!H3=0,"",RES_hh_tes!H3/RES_hh_fec!H3)</f>
        <v>0.59030905873599682</v>
      </c>
      <c r="I3" s="66">
        <f>IF(RES_hh_tes!I3=0,"",RES_hh_tes!I3/RES_hh_fec!I3)</f>
        <v>0.59838069666961491</v>
      </c>
      <c r="J3" s="66">
        <f>IF(RES_hh_tes!J3=0,"",RES_hh_tes!J3/RES_hh_fec!J3)</f>
        <v>0.6048800552940472</v>
      </c>
      <c r="K3" s="66">
        <f>IF(RES_hh_tes!K3=0,"",RES_hh_tes!K3/RES_hh_fec!K3)</f>
        <v>0.61408353903772672</v>
      </c>
      <c r="L3" s="66">
        <f>IF(RES_hh_tes!L3=0,"",RES_hh_tes!L3/RES_hh_fec!L3)</f>
        <v>0.62271207787700944</v>
      </c>
      <c r="M3" s="66">
        <f>IF(RES_hh_tes!M3=0,"",RES_hh_tes!M3/RES_hh_fec!M3)</f>
        <v>0.63726857209912546</v>
      </c>
      <c r="N3" s="66">
        <f>IF(RES_hh_tes!N3=0,"",RES_hh_tes!N3/RES_hh_fec!N3)</f>
        <v>0.65096935043184256</v>
      </c>
      <c r="O3" s="66">
        <f>IF(RES_hh_tes!O3=0,"",RES_hh_tes!O3/RES_hh_fec!O3)</f>
        <v>0.66519644356828433</v>
      </c>
      <c r="P3" s="66">
        <f>IF(RES_hh_tes!P3=0,"",RES_hh_tes!P3/RES_hh_fec!P3)</f>
        <v>0.67604721926188538</v>
      </c>
      <c r="Q3" s="66">
        <f>IF(RES_hh_tes!Q3=0,"",RES_hh_tes!Q3/RES_hh_fec!Q3)</f>
        <v>0.68387665220677307</v>
      </c>
      <c r="R3" s="66">
        <f>IF(RES_hh_tes!R3=0,"",RES_hh_tes!R3/RES_hh_fec!R3)</f>
        <v>0.69623445574164977</v>
      </c>
      <c r="S3" s="66">
        <f>IF(RES_hh_tes!S3=0,"",RES_hh_tes!S3/RES_hh_fec!S3)</f>
        <v>0.71230811404694006</v>
      </c>
      <c r="T3" s="66">
        <f>IF(RES_hh_tes!T3=0,"",RES_hh_tes!T3/RES_hh_fec!T3)</f>
        <v>0.73109122614840494</v>
      </c>
      <c r="U3" s="66">
        <f>IF(RES_hh_tes!U3=0,"",RES_hh_tes!U3/RES_hh_fec!U3)</f>
        <v>0.74988840162652926</v>
      </c>
      <c r="V3" s="66">
        <f>IF(RES_hh_tes!V3=0,"",RES_hh_tes!V3/RES_hh_fec!V3)</f>
        <v>0.77273114781500651</v>
      </c>
      <c r="W3" s="66">
        <f>IF(RES_hh_tes!W3=0,"",RES_hh_tes!W3/RES_hh_fec!W3)</f>
        <v>0.78688898829818821</v>
      </c>
      <c r="X3" s="66">
        <f>IF(RES_hh_tes!X3=0,"",RES_hh_tes!X3/RES_hh_fec!X3)</f>
        <v>0.82551584426309077</v>
      </c>
      <c r="Y3" s="66">
        <f>IF(RES_hh_tes!Y3=0,"",RES_hh_tes!Y3/RES_hh_fec!Y3)</f>
        <v>0.86756903889508363</v>
      </c>
      <c r="DA3" s="87" t="s">
        <v>290</v>
      </c>
    </row>
    <row r="4" spans="1:105" ht="12.95" customHeight="1" x14ac:dyDescent="0.25">
      <c r="A4" s="68" t="s">
        <v>57</v>
      </c>
      <c r="B4" s="70">
        <f>IF(RES_hh_tes!B4=0,"",RES_hh_tes!B4/RES_hh_fec!B4)</f>
        <v>0.54756063116191778</v>
      </c>
      <c r="C4" s="70">
        <f>IF(RES_hh_tes!C4=0,"",RES_hh_tes!C4/RES_hh_fec!C4)</f>
        <v>0.55213669576985758</v>
      </c>
      <c r="D4" s="70">
        <f>IF(RES_hh_tes!D4=0,"",RES_hh_tes!D4/RES_hh_fec!D4)</f>
        <v>0.55752889770646208</v>
      </c>
      <c r="E4" s="70">
        <f>IF(RES_hh_tes!E4=0,"",RES_hh_tes!E4/RES_hh_fec!E4)</f>
        <v>0.56316127816290462</v>
      </c>
      <c r="F4" s="70">
        <f>IF(RES_hh_tes!F4=0,"",RES_hh_tes!F4/RES_hh_fec!F4)</f>
        <v>0.56897015719132216</v>
      </c>
      <c r="G4" s="70">
        <f>IF(RES_hh_tes!G4=0,"",RES_hh_tes!G4/RES_hh_fec!G4)</f>
        <v>0.57503307583925434</v>
      </c>
      <c r="H4" s="70">
        <f>IF(RES_hh_tes!H4=0,"",RES_hh_tes!H4/RES_hh_fec!H4)</f>
        <v>0.58144080002350396</v>
      </c>
      <c r="I4" s="70">
        <f>IF(RES_hh_tes!I4=0,"",RES_hh_tes!I4/RES_hh_fec!I4)</f>
        <v>0.58944700463056565</v>
      </c>
      <c r="J4" s="70">
        <f>IF(RES_hh_tes!J4=0,"",RES_hh_tes!J4/RES_hh_fec!J4)</f>
        <v>0.59677516798741992</v>
      </c>
      <c r="K4" s="70">
        <f>IF(RES_hh_tes!K4=0,"",RES_hh_tes!K4/RES_hh_fec!K4)</f>
        <v>0.60583196360609393</v>
      </c>
      <c r="L4" s="70">
        <f>IF(RES_hh_tes!L4=0,"",RES_hh_tes!L4/RES_hh_fec!L4)</f>
        <v>0.6144524411575113</v>
      </c>
      <c r="M4" s="70">
        <f>IF(RES_hh_tes!M4=0,"",RES_hh_tes!M4/RES_hh_fec!M4)</f>
        <v>0.62844313723852574</v>
      </c>
      <c r="N4" s="70">
        <f>IF(RES_hh_tes!N4=0,"",RES_hh_tes!N4/RES_hh_fec!N4)</f>
        <v>0.64210060031221039</v>
      </c>
      <c r="O4" s="70">
        <f>IF(RES_hh_tes!O4=0,"",RES_hh_tes!O4/RES_hh_fec!O4)</f>
        <v>0.65605779489205696</v>
      </c>
      <c r="P4" s="70">
        <f>IF(RES_hh_tes!P4=0,"",RES_hh_tes!P4/RES_hh_fec!P4)</f>
        <v>0.66477972035593147</v>
      </c>
      <c r="Q4" s="70">
        <f>IF(RES_hh_tes!Q4=0,"",RES_hh_tes!Q4/RES_hh_fec!Q4)</f>
        <v>0.67174405492381051</v>
      </c>
      <c r="R4" s="70">
        <f>IF(RES_hh_tes!R4=0,"",RES_hh_tes!R4/RES_hh_fec!R4)</f>
        <v>0.68364698724819084</v>
      </c>
      <c r="S4" s="70">
        <f>IF(RES_hh_tes!S4=0,"",RES_hh_tes!S4/RES_hh_fec!S4)</f>
        <v>0.69993640138226798</v>
      </c>
      <c r="T4" s="70">
        <f>IF(RES_hh_tes!T4=0,"",RES_hh_tes!T4/RES_hh_fec!T4)</f>
        <v>0.71704493022854021</v>
      </c>
      <c r="U4" s="70">
        <f>IF(RES_hh_tes!U4=0,"",RES_hh_tes!U4/RES_hh_fec!U4)</f>
        <v>0.73637065097954579</v>
      </c>
      <c r="V4" s="70">
        <f>IF(RES_hh_tes!V4=0,"",RES_hh_tes!V4/RES_hh_fec!V4)</f>
        <v>0.75869993073933328</v>
      </c>
      <c r="W4" s="70">
        <f>IF(RES_hh_tes!W4=0,"",RES_hh_tes!W4/RES_hh_fec!W4)</f>
        <v>0.77602997304776455</v>
      </c>
      <c r="X4" s="70">
        <f>IF(RES_hh_tes!X4=0,"",RES_hh_tes!X4/RES_hh_fec!X4)</f>
        <v>0.81025101439673664</v>
      </c>
      <c r="Y4" s="70">
        <f>IF(RES_hh_tes!Y4=0,"",RES_hh_tes!Y4/RES_hh_fec!Y4)</f>
        <v>0.8514687978776303</v>
      </c>
      <c r="DA4" s="88" t="s">
        <v>291</v>
      </c>
    </row>
    <row r="5" spans="1:105" ht="12" customHeight="1" x14ac:dyDescent="0.25">
      <c r="A5" s="28" t="s">
        <v>51</v>
      </c>
      <c r="B5" s="78">
        <f>IF(RES_hh_tes!B5=0,"",RES_hh_tes!B5/RES_hh_fec!B5)</f>
        <v>0.65945450675614725</v>
      </c>
      <c r="C5" s="78">
        <f>IF(RES_hh_tes!C5=0,"",RES_hh_tes!C5/RES_hh_fec!C5)</f>
        <v>0.66213520237561085</v>
      </c>
      <c r="D5" s="78">
        <f>IF(RES_hh_tes!D5=0,"",RES_hh_tes!D5/RES_hh_fec!D5)</f>
        <v>0.6656902203670102</v>
      </c>
      <c r="E5" s="78">
        <f>IF(RES_hh_tes!E5=0,"",RES_hh_tes!E5/RES_hh_fec!E5)</f>
        <v>0.66833252816525734</v>
      </c>
      <c r="F5" s="78">
        <f>IF(RES_hh_tes!F5=0,"",RES_hh_tes!F5/RES_hh_fec!F5)</f>
        <v>0.67260095053866809</v>
      </c>
      <c r="G5" s="78">
        <f>IF(RES_hh_tes!G5=0,"",RES_hh_tes!G5/RES_hh_fec!G5)</f>
        <v>0.67782012480550657</v>
      </c>
      <c r="H5" s="78">
        <f>IF(RES_hh_tes!H5=0,"",RES_hh_tes!H5/RES_hh_fec!H5)</f>
        <v>0.68431484037571966</v>
      </c>
      <c r="I5" s="78">
        <f>IF(RES_hh_tes!I5=0,"",RES_hh_tes!I5/RES_hh_fec!I5)</f>
        <v>0.69323966449113095</v>
      </c>
      <c r="J5" s="78">
        <f>IF(RES_hh_tes!J5=0,"",RES_hh_tes!J5/RES_hh_fec!J5)</f>
        <v>0.70032579773480486</v>
      </c>
      <c r="K5" s="78">
        <f>IF(RES_hh_tes!K5=0,"",RES_hh_tes!K5/RES_hh_fec!K5)</f>
        <v>0.70567288851019105</v>
      </c>
      <c r="L5" s="78">
        <f>IF(RES_hh_tes!L5=0,"",RES_hh_tes!L5/RES_hh_fec!L5)</f>
        <v>0.70951098399430401</v>
      </c>
      <c r="M5" s="78">
        <f>IF(RES_hh_tes!M5=0,"",RES_hh_tes!M5/RES_hh_fec!M5)</f>
        <v>0.71379658020250114</v>
      </c>
      <c r="N5" s="78">
        <f>IF(RES_hh_tes!N5=0,"",RES_hh_tes!N5/RES_hh_fec!N5)</f>
        <v>0.71867066825020864</v>
      </c>
      <c r="O5" s="78">
        <f>IF(RES_hh_tes!O5=0,"",RES_hh_tes!O5/RES_hh_fec!O5)</f>
        <v>0.72401247150545478</v>
      </c>
      <c r="P5" s="78">
        <f>IF(RES_hh_tes!P5=0,"",RES_hh_tes!P5/RES_hh_fec!P5)</f>
        <v>0.72414795986839298</v>
      </c>
      <c r="Q5" s="78">
        <f>IF(RES_hh_tes!Q5=0,"",RES_hh_tes!Q5/RES_hh_fec!Q5)</f>
        <v>0.72468666604267507</v>
      </c>
      <c r="R5" s="78">
        <f>IF(RES_hh_tes!R5=0,"",RES_hh_tes!R5/RES_hh_fec!R5)</f>
        <v>0.72936050646242045</v>
      </c>
      <c r="S5" s="78">
        <f>IF(RES_hh_tes!S5=0,"",RES_hh_tes!S5/RES_hh_fec!S5)</f>
        <v>0.73379620293748926</v>
      </c>
      <c r="T5" s="78">
        <f>IF(RES_hh_tes!T5=0,"",RES_hh_tes!T5/RES_hh_fec!T5)</f>
        <v>0.74242623086017689</v>
      </c>
      <c r="U5" s="78">
        <f>IF(RES_hh_tes!U5=0,"",RES_hh_tes!U5/RES_hh_fec!U5)</f>
        <v>0.75375379180703739</v>
      </c>
      <c r="V5" s="78">
        <f>IF(RES_hh_tes!V5=0,"",RES_hh_tes!V5/RES_hh_fec!V5)</f>
        <v>0.75999028016781689</v>
      </c>
      <c r="W5" s="78">
        <f>IF(RES_hh_tes!W5=0,"",RES_hh_tes!W5/RES_hh_fec!W5)</f>
        <v>0.76480710138605923</v>
      </c>
      <c r="X5" s="78">
        <f>IF(RES_hh_tes!X5=0,"",RES_hh_tes!X5/RES_hh_fec!X5)</f>
        <v>0.77536823185372383</v>
      </c>
      <c r="Y5" s="78">
        <f>IF(RES_hh_tes!Y5=0,"",RES_hh_tes!Y5/RES_hh_fec!Y5)</f>
        <v>0.79099653264880188</v>
      </c>
      <c r="DA5" s="89" t="s">
        <v>421</v>
      </c>
    </row>
    <row r="6" spans="1:105" ht="12" customHeight="1" x14ac:dyDescent="0.25">
      <c r="A6" s="28" t="s">
        <v>74</v>
      </c>
      <c r="B6" s="78">
        <f>IF(RES_hh_tes!B6=0,"",RES_hh_tes!B6/RES_hh_fec!B6)</f>
        <v>0.48321450056431792</v>
      </c>
      <c r="C6" s="78">
        <f>IF(RES_hh_tes!C6=0,"",RES_hh_tes!C6/RES_hh_fec!C6)</f>
        <v>0.48712184740950581</v>
      </c>
      <c r="D6" s="78">
        <f>IF(RES_hh_tes!D6=0,"",RES_hh_tes!D6/RES_hh_fec!D6)</f>
        <v>0.49155883895310032</v>
      </c>
      <c r="E6" s="78">
        <f>IF(RES_hh_tes!E6=0,"",RES_hh_tes!E6/RES_hh_fec!E6)</f>
        <v>0.49668384418467465</v>
      </c>
      <c r="F6" s="78">
        <f>IF(RES_hh_tes!F6=0,"",RES_hh_tes!F6/RES_hh_fec!F6)</f>
        <v>0.50365853176884412</v>
      </c>
      <c r="G6" s="78">
        <f>IF(RES_hh_tes!G6=0,"",RES_hh_tes!G6/RES_hh_fec!G6)</f>
        <v>0.5117419219795305</v>
      </c>
      <c r="H6" s="78">
        <f>IF(RES_hh_tes!H6=0,"",RES_hh_tes!H6/RES_hh_fec!H6)</f>
        <v>0.52040458464457406</v>
      </c>
      <c r="I6" s="78">
        <f>IF(RES_hh_tes!I6=0,"",RES_hh_tes!I6/RES_hh_fec!I6)</f>
        <v>0.52802694248279347</v>
      </c>
      <c r="J6" s="78">
        <f>IF(RES_hh_tes!J6=0,"",RES_hh_tes!J6/RES_hh_fec!J6)</f>
        <v>0.53434786654075905</v>
      </c>
      <c r="K6" s="78">
        <f>IF(RES_hh_tes!K6=0,"",RES_hh_tes!K6/RES_hh_fec!K6)</f>
        <v>0.54094877826466714</v>
      </c>
      <c r="L6" s="78">
        <f>IF(RES_hh_tes!L6=0,"",RES_hh_tes!L6/RES_hh_fec!L6)</f>
        <v>0.54827417159280534</v>
      </c>
      <c r="M6" s="78">
        <f>IF(RES_hh_tes!M6=0,"",RES_hh_tes!M6/RES_hh_fec!M6)</f>
        <v>0.5572030942699322</v>
      </c>
      <c r="N6" s="78">
        <f>IF(RES_hh_tes!N6=0,"",RES_hh_tes!N6/RES_hh_fec!N6)</f>
        <v>0.56865568395531263</v>
      </c>
      <c r="O6" s="78">
        <f>IF(RES_hh_tes!O6=0,"",RES_hh_tes!O6/RES_hh_fec!O6)</f>
        <v>0.58124449204398887</v>
      </c>
      <c r="P6" s="78">
        <f>IF(RES_hh_tes!P6=0,"",RES_hh_tes!P6/RES_hh_fec!P6)</f>
        <v>0.58708366215100993</v>
      </c>
      <c r="Q6" s="78">
        <f>IF(RES_hh_tes!Q6=0,"",RES_hh_tes!Q6/RES_hh_fec!Q6)</f>
        <v>0.592892894507006</v>
      </c>
      <c r="R6" s="78">
        <f>IF(RES_hh_tes!R6=0,"",RES_hh_tes!R6/RES_hh_fec!R6)</f>
        <v>0.60105788991077391</v>
      </c>
      <c r="S6" s="78">
        <f>IF(RES_hh_tes!S6=0,"",RES_hh_tes!S6/RES_hh_fec!S6)</f>
        <v>0.61367928496890811</v>
      </c>
      <c r="T6" s="78">
        <f>IF(RES_hh_tes!T6=0,"",RES_hh_tes!T6/RES_hh_fec!T6)</f>
        <v>0.62799059276864788</v>
      </c>
      <c r="U6" s="78">
        <f>IF(RES_hh_tes!U6=0,"",RES_hh_tes!U6/RES_hh_fec!U6)</f>
        <v>0.64257214648911998</v>
      </c>
      <c r="V6" s="78">
        <f>IF(RES_hh_tes!V6=0,"",RES_hh_tes!V6/RES_hh_fec!V6)</f>
        <v>0.65681003522590831</v>
      </c>
      <c r="W6" s="78">
        <f>IF(RES_hh_tes!W6=0,"",RES_hh_tes!W6/RES_hh_fec!W6)</f>
        <v>0.67370023687079661</v>
      </c>
      <c r="X6" s="78">
        <f>IF(RES_hh_tes!X6=0,"",RES_hh_tes!X6/RES_hh_fec!X6)</f>
        <v>0.69056686758438823</v>
      </c>
      <c r="Y6" s="78">
        <f>IF(RES_hh_tes!Y6=0,"",RES_hh_tes!Y6/RES_hh_fec!Y6)</f>
        <v>0.70476658274760717</v>
      </c>
      <c r="DA6" s="89" t="s">
        <v>422</v>
      </c>
    </row>
    <row r="7" spans="1:105" ht="12" customHeight="1" x14ac:dyDescent="0.25">
      <c r="A7" s="28" t="s">
        <v>200</v>
      </c>
      <c r="B7" s="78">
        <f>IF(RES_hh_tes!B7=0,"",RES_hh_tes!B7/RES_hh_fec!B7)</f>
        <v>0.48641083202554813</v>
      </c>
      <c r="C7" s="78">
        <f>IF(RES_hh_tes!C7=0,"",RES_hh_tes!C7/RES_hh_fec!C7)</f>
        <v>0.48641083202554813</v>
      </c>
      <c r="D7" s="78">
        <f>IF(RES_hh_tes!D7=0,"",RES_hh_tes!D7/RES_hh_fec!D7)</f>
        <v>0.48641083202554819</v>
      </c>
      <c r="E7" s="78">
        <f>IF(RES_hh_tes!E7=0,"",RES_hh_tes!E7/RES_hh_fec!E7)</f>
        <v>0.48641083202554813</v>
      </c>
      <c r="F7" s="78">
        <f>IF(RES_hh_tes!F7=0,"",RES_hh_tes!F7/RES_hh_fec!F7)</f>
        <v>0.48641083202554813</v>
      </c>
      <c r="G7" s="78">
        <f>IF(RES_hh_tes!G7=0,"",RES_hh_tes!G7/RES_hh_fec!G7)</f>
        <v>0.48641083202554813</v>
      </c>
      <c r="H7" s="78">
        <f>IF(RES_hh_tes!H7=0,"",RES_hh_tes!H7/RES_hh_fec!H7)</f>
        <v>0.48641083202554813</v>
      </c>
      <c r="I7" s="78">
        <f>IF(RES_hh_tes!I7=0,"",RES_hh_tes!I7/RES_hh_fec!I7)</f>
        <v>0.48641083202554813</v>
      </c>
      <c r="J7" s="78">
        <f>IF(RES_hh_tes!J7=0,"",RES_hh_tes!J7/RES_hh_fec!J7)</f>
        <v>0.48641083202554813</v>
      </c>
      <c r="K7" s="78">
        <f>IF(RES_hh_tes!K7=0,"",RES_hh_tes!K7/RES_hh_fec!K7)</f>
        <v>0.48641083202554813</v>
      </c>
      <c r="L7" s="78">
        <f>IF(RES_hh_tes!L7=0,"",RES_hh_tes!L7/RES_hh_fec!L7)</f>
        <v>0.50751908089544373</v>
      </c>
      <c r="M7" s="78">
        <f>IF(RES_hh_tes!M7=0,"",RES_hh_tes!M7/RES_hh_fec!M7)</f>
        <v>0.54016020862486791</v>
      </c>
      <c r="N7" s="78">
        <f>IF(RES_hh_tes!N7=0,"",RES_hh_tes!N7/RES_hh_fec!N7)</f>
        <v>0.57901692943806504</v>
      </c>
      <c r="O7" s="78">
        <f>IF(RES_hh_tes!O7=0,"",RES_hh_tes!O7/RES_hh_fec!O7)</f>
        <v>0.62531361409706199</v>
      </c>
      <c r="P7" s="78">
        <f>IF(RES_hh_tes!P7=0,"",RES_hh_tes!P7/RES_hh_fec!P7)</f>
        <v>0.64414656071502374</v>
      </c>
      <c r="Q7" s="78">
        <f>IF(RES_hh_tes!Q7=0,"",RES_hh_tes!Q7/RES_hh_fec!Q7)</f>
        <v>0.66733515116550179</v>
      </c>
      <c r="R7" s="78">
        <f>IF(RES_hh_tes!R7=0,"",RES_hh_tes!R7/RES_hh_fec!R7)</f>
        <v>0.67469380271515833</v>
      </c>
      <c r="S7" s="78">
        <f>IF(RES_hh_tes!S7=0,"",RES_hh_tes!S7/RES_hh_fec!S7)</f>
        <v>0.67802672209310721</v>
      </c>
      <c r="T7" s="78">
        <f>IF(RES_hh_tes!T7=0,"",RES_hh_tes!T7/RES_hh_fec!T7)</f>
        <v>0.67852954912159791</v>
      </c>
      <c r="U7" s="78">
        <f>IF(RES_hh_tes!U7=0,"",RES_hh_tes!U7/RES_hh_fec!U7)</f>
        <v>0.67906656684930611</v>
      </c>
      <c r="V7" s="78">
        <f>IF(RES_hh_tes!V7=0,"",RES_hh_tes!V7/RES_hh_fec!V7)</f>
        <v>0.67959033412965419</v>
      </c>
      <c r="W7" s="78">
        <f>IF(RES_hh_tes!W7=0,"",RES_hh_tes!W7/RES_hh_fec!W7)</f>
        <v>0.68042148282909842</v>
      </c>
      <c r="X7" s="78">
        <f>IF(RES_hh_tes!X7=0,"",RES_hh_tes!X7/RES_hh_fec!X7)</f>
        <v>0.6829324028543855</v>
      </c>
      <c r="Y7" s="78">
        <f>IF(RES_hh_tes!Y7=0,"",RES_hh_tes!Y7/RES_hh_fec!Y7)</f>
        <v>0.68897406367914904</v>
      </c>
      <c r="DA7" s="89" t="s">
        <v>423</v>
      </c>
    </row>
    <row r="8" spans="1:105" ht="12" customHeight="1" x14ac:dyDescent="0.25">
      <c r="A8" s="28" t="s">
        <v>189</v>
      </c>
      <c r="B8" s="78">
        <f>IF(RES_hh_tes!B8=0,"",RES_hh_tes!B8/RES_hh_fec!B8)</f>
        <v>0.53638282386168479</v>
      </c>
      <c r="C8" s="78">
        <f>IF(RES_hh_tes!C8=0,"",RES_hh_tes!C8/RES_hh_fec!C8)</f>
        <v>0.54077963580082611</v>
      </c>
      <c r="D8" s="78">
        <f>IF(RES_hh_tes!D8=0,"",RES_hh_tes!D8/RES_hh_fec!D8)</f>
        <v>0.54534600625433127</v>
      </c>
      <c r="E8" s="78">
        <f>IF(RES_hh_tes!E8=0,"",RES_hh_tes!E8/RES_hh_fec!E8)</f>
        <v>0.5501567747074958</v>
      </c>
      <c r="F8" s="78">
        <f>IF(RES_hh_tes!F8=0,"",RES_hh_tes!F8/RES_hh_fec!F8)</f>
        <v>0.55516353178143207</v>
      </c>
      <c r="G8" s="78">
        <f>IF(RES_hh_tes!G8=0,"",RES_hh_tes!G8/RES_hh_fec!G8)</f>
        <v>0.56047897032468985</v>
      </c>
      <c r="H8" s="78">
        <f>IF(RES_hh_tes!H8=0,"",RES_hh_tes!H8/RES_hh_fec!H8)</f>
        <v>0.56641400503989026</v>
      </c>
      <c r="I8" s="78">
        <f>IF(RES_hh_tes!I8=0,"",RES_hh_tes!I8/RES_hh_fec!I8)</f>
        <v>0.57293796439802003</v>
      </c>
      <c r="J8" s="78">
        <f>IF(RES_hh_tes!J8=0,"",RES_hh_tes!J8/RES_hh_fec!J8)</f>
        <v>0.5800312612730929</v>
      </c>
      <c r="K8" s="78">
        <f>IF(RES_hh_tes!K8=0,"",RES_hh_tes!K8/RES_hh_fec!K8)</f>
        <v>0.5879459541817379</v>
      </c>
      <c r="L8" s="78">
        <f>IF(RES_hh_tes!L8=0,"",RES_hh_tes!L8/RES_hh_fec!L8)</f>
        <v>0.59681244794394095</v>
      </c>
      <c r="M8" s="78">
        <f>IF(RES_hh_tes!M8=0,"",RES_hh_tes!M8/RES_hh_fec!M8)</f>
        <v>0.60702535907985045</v>
      </c>
      <c r="N8" s="78">
        <f>IF(RES_hh_tes!N8=0,"",RES_hh_tes!N8/RES_hh_fec!N8)</f>
        <v>0.6197321953934164</v>
      </c>
      <c r="O8" s="78">
        <f>IF(RES_hh_tes!O8=0,"",RES_hh_tes!O8/RES_hh_fec!O8)</f>
        <v>0.6341132249731638</v>
      </c>
      <c r="P8" s="78">
        <f>IF(RES_hh_tes!P8=0,"",RES_hh_tes!P8/RES_hh_fec!P8)</f>
        <v>0.6394161629089542</v>
      </c>
      <c r="Q8" s="78">
        <f>IF(RES_hh_tes!Q8=0,"",RES_hh_tes!Q8/RES_hh_fec!Q8)</f>
        <v>0.64812835022355986</v>
      </c>
      <c r="R8" s="78">
        <f>IF(RES_hh_tes!R8=0,"",RES_hh_tes!R8/RES_hh_fec!R8)</f>
        <v>0.66020640399313935</v>
      </c>
      <c r="S8" s="78">
        <f>IF(RES_hh_tes!S8=0,"",RES_hh_tes!S8/RES_hh_fec!S8)</f>
        <v>0.67503431452477769</v>
      </c>
      <c r="T8" s="78">
        <f>IF(RES_hh_tes!T8=0,"",RES_hh_tes!T8/RES_hh_fec!T8)</f>
        <v>0.68978356360857818</v>
      </c>
      <c r="U8" s="78">
        <f>IF(RES_hh_tes!U8=0,"",RES_hh_tes!U8/RES_hh_fec!U8)</f>
        <v>0.70493010942841861</v>
      </c>
      <c r="V8" s="78">
        <f>IF(RES_hh_tes!V8=0,"",RES_hh_tes!V8/RES_hh_fec!V8)</f>
        <v>0.72032395662798121</v>
      </c>
      <c r="W8" s="78">
        <f>IF(RES_hh_tes!W8=0,"",RES_hh_tes!W8/RES_hh_fec!W8)</f>
        <v>0.73496589989717998</v>
      </c>
      <c r="X8" s="78">
        <f>IF(RES_hh_tes!X8=0,"",RES_hh_tes!X8/RES_hh_fec!X8)</f>
        <v>0.74961266929106896</v>
      </c>
      <c r="Y8" s="78">
        <f>IF(RES_hh_tes!Y8=0,"",RES_hh_tes!Y8/RES_hh_fec!Y8)</f>
        <v>0.764604455483332</v>
      </c>
      <c r="DA8" s="89" t="s">
        <v>424</v>
      </c>
    </row>
    <row r="9" spans="1:105" ht="12" customHeight="1" x14ac:dyDescent="0.25">
      <c r="A9" s="28" t="s">
        <v>202</v>
      </c>
      <c r="B9" s="78">
        <f>IF(RES_hh_tes!B9=0,"",RES_hh_tes!B9/RES_hh_fec!B9)</f>
        <v>0.48607245055517262</v>
      </c>
      <c r="C9" s="78">
        <f>IF(RES_hh_tes!C9=0,"",RES_hh_tes!C9/RES_hh_fec!C9)</f>
        <v>0.49391085738398854</v>
      </c>
      <c r="D9" s="78">
        <f>IF(RES_hh_tes!D9=0,"",RES_hh_tes!D9/RES_hh_fec!D9)</f>
        <v>0.50736584369943283</v>
      </c>
      <c r="E9" s="78">
        <f>IF(RES_hh_tes!E9=0,"",RES_hh_tes!E9/RES_hh_fec!E9)</f>
        <v>0.52282807396691044</v>
      </c>
      <c r="F9" s="78">
        <f>IF(RES_hh_tes!F9=0,"",RES_hh_tes!F9/RES_hh_fec!F9)</f>
        <v>0.5419598949505624</v>
      </c>
      <c r="G9" s="78">
        <f>IF(RES_hh_tes!G9=0,"",RES_hh_tes!G9/RES_hh_fec!G9)</f>
        <v>0.56176183766905363</v>
      </c>
      <c r="H9" s="78">
        <f>IF(RES_hh_tes!H9=0,"",RES_hh_tes!H9/RES_hh_fec!H9)</f>
        <v>0.57908919819564419</v>
      </c>
      <c r="I9" s="78">
        <f>IF(RES_hh_tes!I9=0,"",RES_hh_tes!I9/RES_hh_fec!I9)</f>
        <v>0.59296075453564967</v>
      </c>
      <c r="J9" s="78">
        <f>IF(RES_hh_tes!J9=0,"",RES_hh_tes!J9/RES_hh_fec!J9)</f>
        <v>0.60643322992875281</v>
      </c>
      <c r="K9" s="78">
        <f>IF(RES_hh_tes!K9=0,"",RES_hh_tes!K9/RES_hh_fec!K9)</f>
        <v>0.62107301286885197</v>
      </c>
      <c r="L9" s="78">
        <f>IF(RES_hh_tes!L9=0,"",RES_hh_tes!L9/RES_hh_fec!L9)</f>
        <v>0.63838389988142208</v>
      </c>
      <c r="M9" s="78">
        <f>IF(RES_hh_tes!M9=0,"",RES_hh_tes!M9/RES_hh_fec!M9)</f>
        <v>0.65780088140344595</v>
      </c>
      <c r="N9" s="78">
        <f>IF(RES_hh_tes!N9=0,"",RES_hh_tes!N9/RES_hh_fec!N9)</f>
        <v>0.67768659183724378</v>
      </c>
      <c r="O9" s="78">
        <f>IF(RES_hh_tes!O9=0,"",RES_hh_tes!O9/RES_hh_fec!O9)</f>
        <v>0.69683229677639968</v>
      </c>
      <c r="P9" s="78">
        <f>IF(RES_hh_tes!P9=0,"",RES_hh_tes!P9/RES_hh_fec!P9)</f>
        <v>0.70580803377018142</v>
      </c>
      <c r="Q9" s="78">
        <f>IF(RES_hh_tes!Q9=0,"",RES_hh_tes!Q9/RES_hh_fec!Q9)</f>
        <v>0.71262835236659117</v>
      </c>
      <c r="R9" s="78">
        <f>IF(RES_hh_tes!R9=0,"",RES_hh_tes!R9/RES_hh_fec!R9)</f>
        <v>0.71994580176363787</v>
      </c>
      <c r="S9" s="78">
        <f>IF(RES_hh_tes!S9=0,"",RES_hh_tes!S9/RES_hh_fec!S9)</f>
        <v>0.72909878834945907</v>
      </c>
      <c r="T9" s="78">
        <f>IF(RES_hh_tes!T9=0,"",RES_hh_tes!T9/RES_hh_fec!T9)</f>
        <v>0.74024407383604762</v>
      </c>
      <c r="U9" s="78">
        <f>IF(RES_hh_tes!U9=0,"",RES_hh_tes!U9/RES_hh_fec!U9)</f>
        <v>0.75099454094238871</v>
      </c>
      <c r="V9" s="78">
        <f>IF(RES_hh_tes!V9=0,"",RES_hh_tes!V9/RES_hh_fec!V9)</f>
        <v>0.76257247608685252</v>
      </c>
      <c r="W9" s="78">
        <f>IF(RES_hh_tes!W9=0,"",RES_hh_tes!W9/RES_hh_fec!W9)</f>
        <v>0.77573774312436516</v>
      </c>
      <c r="X9" s="78">
        <f>IF(RES_hh_tes!X9=0,"",RES_hh_tes!X9/RES_hh_fec!X9)</f>
        <v>0.78906809307316994</v>
      </c>
      <c r="Y9" s="78">
        <f>IF(RES_hh_tes!Y9=0,"",RES_hh_tes!Y9/RES_hh_fec!Y9)</f>
        <v>0.80141274767958859</v>
      </c>
      <c r="DA9" s="89" t="s">
        <v>425</v>
      </c>
    </row>
    <row r="10" spans="1:105" ht="12" customHeight="1" x14ac:dyDescent="0.25">
      <c r="A10" s="28" t="s">
        <v>197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X10" s="78" t="str">
        <f>IF(RES_hh_tes!X10=0,"",RES_hh_tes!X10/RES_hh_fec!X10)</f>
        <v/>
      </c>
      <c r="Y10" s="78" t="str">
        <f>IF(RES_hh_tes!Y10=0,"",RES_hh_tes!Y10/RES_hh_fec!Y10)</f>
        <v/>
      </c>
      <c r="DA10" s="89" t="s">
        <v>426</v>
      </c>
    </row>
    <row r="11" spans="1:105" ht="12" customHeight="1" x14ac:dyDescent="0.25">
      <c r="A11" s="28" t="s">
        <v>198</v>
      </c>
      <c r="B11" s="78">
        <f>IF(RES_hh_tes!B11=0,"",RES_hh_tes!B11/RES_hh_fec!B11)</f>
        <v>0.82808611245089114</v>
      </c>
      <c r="C11" s="78">
        <f>IF(RES_hh_tes!C11=0,"",RES_hh_tes!C11/RES_hh_fec!C11)</f>
        <v>0.83121781830611863</v>
      </c>
      <c r="D11" s="78">
        <f>IF(RES_hh_tes!D11=0,"",RES_hh_tes!D11/RES_hh_fec!D11)</f>
        <v>0.83445495548816662</v>
      </c>
      <c r="E11" s="78">
        <f>IF(RES_hh_tes!E11=0,"",RES_hh_tes!E11/RES_hh_fec!E11)</f>
        <v>0.83767430606082383</v>
      </c>
      <c r="F11" s="78">
        <f>IF(RES_hh_tes!F11=0,"",RES_hh_tes!F11/RES_hh_fec!F11)</f>
        <v>0.84061181360744242</v>
      </c>
      <c r="G11" s="78">
        <f>IF(RES_hh_tes!G11=0,"",RES_hh_tes!G11/RES_hh_fec!G11)</f>
        <v>0.84327624726635819</v>
      </c>
      <c r="H11" s="78">
        <f>IF(RES_hh_tes!H11=0,"",RES_hh_tes!H11/RES_hh_fec!H11)</f>
        <v>0.84589571951830234</v>
      </c>
      <c r="I11" s="78">
        <f>IF(RES_hh_tes!I11=0,"",RES_hh_tes!I11/RES_hh_fec!I11)</f>
        <v>0.84879836490776028</v>
      </c>
      <c r="J11" s="78">
        <f>IF(RES_hh_tes!J11=0,"",RES_hh_tes!J11/RES_hh_fec!J11)</f>
        <v>0.85164217767178119</v>
      </c>
      <c r="K11" s="78">
        <f>IF(RES_hh_tes!K11=0,"",RES_hh_tes!K11/RES_hh_fec!K11)</f>
        <v>0.85466010719665031</v>
      </c>
      <c r="L11" s="78">
        <f>IF(RES_hh_tes!L11=0,"",RES_hh_tes!L11/RES_hh_fec!L11)</f>
        <v>0.85794911326356793</v>
      </c>
      <c r="M11" s="78">
        <f>IF(RES_hh_tes!M11=0,"",RES_hh_tes!M11/RES_hh_fec!M11)</f>
        <v>0.86154930870724133</v>
      </c>
      <c r="N11" s="78">
        <f>IF(RES_hh_tes!N11=0,"",RES_hh_tes!N11/RES_hh_fec!N11)</f>
        <v>0.86543173469546664</v>
      </c>
      <c r="O11" s="78">
        <f>IF(RES_hh_tes!O11=0,"",RES_hh_tes!O11/RES_hh_fec!O11)</f>
        <v>0.86914002504833288</v>
      </c>
      <c r="P11" s="78">
        <f>IF(RES_hh_tes!P11=0,"",RES_hh_tes!P11/RES_hh_fec!P11)</f>
        <v>0.87100940866215404</v>
      </c>
      <c r="Q11" s="78">
        <f>IF(RES_hh_tes!Q11=0,"",RES_hh_tes!Q11/RES_hh_fec!Q11)</f>
        <v>0.8731433104219134</v>
      </c>
      <c r="R11" s="78">
        <f>IF(RES_hh_tes!R11=0,"",RES_hh_tes!R11/RES_hh_fec!R11)</f>
        <v>0.87536571146563669</v>
      </c>
      <c r="S11" s="78">
        <f>IF(RES_hh_tes!S11=0,"",RES_hh_tes!S11/RES_hh_fec!S11)</f>
        <v>0.87820852368744329</v>
      </c>
      <c r="T11" s="78">
        <f>IF(RES_hh_tes!T11=0,"",RES_hh_tes!T11/RES_hh_fec!T11)</f>
        <v>0.88137086087802508</v>
      </c>
      <c r="U11" s="78">
        <f>IF(RES_hh_tes!U11=0,"",RES_hh_tes!U11/RES_hh_fec!U11)</f>
        <v>0.88443280166790006</v>
      </c>
      <c r="V11" s="78">
        <f>IF(RES_hh_tes!V11=0,"",RES_hh_tes!V11/RES_hh_fec!V11)</f>
        <v>0.88747074828445238</v>
      </c>
      <c r="W11" s="78">
        <f>IF(RES_hh_tes!W11=0,"",RES_hh_tes!W11/RES_hh_fec!W11)</f>
        <v>0.89060646370531515</v>
      </c>
      <c r="X11" s="78">
        <f>IF(RES_hh_tes!X11=0,"",RES_hh_tes!X11/RES_hh_fec!X11)</f>
        <v>0.89389401927297885</v>
      </c>
      <c r="Y11" s="78">
        <f>IF(RES_hh_tes!Y11=0,"",RES_hh_tes!Y11/RES_hh_fec!Y11)</f>
        <v>0.8979646276196096</v>
      </c>
      <c r="DA11" s="89" t="s">
        <v>427</v>
      </c>
    </row>
    <row r="12" spans="1:105" ht="12" customHeight="1" x14ac:dyDescent="0.25">
      <c r="A12" s="28" t="s">
        <v>95</v>
      </c>
      <c r="B12" s="78">
        <f>IF(RES_hh_tes!B12=0,"",RES_hh_tes!B12/RES_hh_fec!B12)</f>
        <v>1.7712669285940643</v>
      </c>
      <c r="C12" s="78">
        <f>IF(RES_hh_tes!C12=0,"",RES_hh_tes!C12/RES_hh_fec!C12)</f>
        <v>1.7983854958018715</v>
      </c>
      <c r="D12" s="78">
        <f>IF(RES_hh_tes!D12=0,"",RES_hh_tes!D12/RES_hh_fec!D12)</f>
        <v>1.857718692294434</v>
      </c>
      <c r="E12" s="78">
        <f>IF(RES_hh_tes!E12=0,"",RES_hh_tes!E12/RES_hh_fec!E12)</f>
        <v>1.9159116175351312</v>
      </c>
      <c r="F12" s="78">
        <f>IF(RES_hh_tes!F12=0,"",RES_hh_tes!F12/RES_hh_fec!F12)</f>
        <v>1.9788965909228167</v>
      </c>
      <c r="G12" s="78">
        <f>IF(RES_hh_tes!G12=0,"",RES_hh_tes!G12/RES_hh_fec!G12)</f>
        <v>2.0463759426506045</v>
      </c>
      <c r="H12" s="78">
        <f>IF(RES_hh_tes!H12=0,"",RES_hh_tes!H12/RES_hh_fec!H12)</f>
        <v>2.1206348964219828</v>
      </c>
      <c r="I12" s="78">
        <f>IF(RES_hh_tes!I12=0,"",RES_hh_tes!I12/RES_hh_fec!I12)</f>
        <v>2.20136681442954</v>
      </c>
      <c r="J12" s="78">
        <f>IF(RES_hh_tes!J12=0,"",RES_hh_tes!J12/RES_hh_fec!J12)</f>
        <v>2.2741831056698159</v>
      </c>
      <c r="K12" s="78">
        <f>IF(RES_hh_tes!K12=0,"",RES_hh_tes!K12/RES_hh_fec!K12)</f>
        <v>2.3554798002128163</v>
      </c>
      <c r="L12" s="78">
        <f>IF(RES_hh_tes!L12=0,"",RES_hh_tes!L12/RES_hh_fec!L12)</f>
        <v>2.4246539282733961</v>
      </c>
      <c r="M12" s="78">
        <f>IF(RES_hh_tes!M12=0,"",RES_hh_tes!M12/RES_hh_fec!M12)</f>
        <v>2.5071515449171793</v>
      </c>
      <c r="N12" s="78">
        <f>IF(RES_hh_tes!N12=0,"",RES_hh_tes!N12/RES_hh_fec!N12)</f>
        <v>2.579974555554756</v>
      </c>
      <c r="O12" s="78">
        <f>IF(RES_hh_tes!O12=0,"",RES_hh_tes!O12/RES_hh_fec!O12)</f>
        <v>2.6625336813883256</v>
      </c>
      <c r="P12" s="78">
        <f>IF(RES_hh_tes!P12=0,"",RES_hh_tes!P12/RES_hh_fec!P12)</f>
        <v>2.7698626535952058</v>
      </c>
      <c r="Q12" s="78">
        <f>IF(RES_hh_tes!Q12=0,"",RES_hh_tes!Q12/RES_hh_fec!Q12)</f>
        <v>2.8710500751662402</v>
      </c>
      <c r="R12" s="78">
        <f>IF(RES_hh_tes!R12=0,"",RES_hh_tes!R12/RES_hh_fec!R12)</f>
        <v>2.9807512569038859</v>
      </c>
      <c r="S12" s="78">
        <f>IF(RES_hh_tes!S12=0,"",RES_hh_tes!S12/RES_hh_fec!S12)</f>
        <v>3.1003328537141517</v>
      </c>
      <c r="T12" s="78">
        <f>IF(RES_hh_tes!T12=0,"",RES_hh_tes!T12/RES_hh_fec!T12)</f>
        <v>3.2139659174247819</v>
      </c>
      <c r="U12" s="78">
        <f>IF(RES_hh_tes!U12=0,"",RES_hh_tes!U12/RES_hh_fec!U12)</f>
        <v>3.3036141411914342</v>
      </c>
      <c r="V12" s="78">
        <f>IF(RES_hh_tes!V12=0,"",RES_hh_tes!V12/RES_hh_fec!V12)</f>
        <v>3.377352260406167</v>
      </c>
      <c r="W12" s="78">
        <f>IF(RES_hh_tes!W12=0,"",RES_hh_tes!W12/RES_hh_fec!W12)</f>
        <v>3.445375237891998</v>
      </c>
      <c r="X12" s="78">
        <f>IF(RES_hh_tes!X12=0,"",RES_hh_tes!X12/RES_hh_fec!X12)</f>
        <v>3.5128898964620698</v>
      </c>
      <c r="Y12" s="78">
        <f>IF(RES_hh_tes!Y12=0,"",RES_hh_tes!Y12/RES_hh_fec!Y12)</f>
        <v>3.5704734556464923</v>
      </c>
      <c r="DA12" s="89" t="s">
        <v>428</v>
      </c>
    </row>
    <row r="13" spans="1:105" ht="12" customHeight="1" x14ac:dyDescent="0.25">
      <c r="A13" s="73" t="s">
        <v>94</v>
      </c>
      <c r="B13" s="79">
        <f>IF(RES_hh_tes!B13=0,"",RES_hh_tes!B13/RES_hh_fec!B13)</f>
        <v>0.73865502928267912</v>
      </c>
      <c r="C13" s="79">
        <f>IF(RES_hh_tes!C13=0,"",RES_hh_tes!C13/RES_hh_fec!C13)</f>
        <v>0.74238141029030191</v>
      </c>
      <c r="D13" s="79">
        <f>IF(RES_hh_tes!D13=0,"",RES_hh_tes!D13/RES_hh_fec!D13)</f>
        <v>0.74643993687013377</v>
      </c>
      <c r="E13" s="79">
        <f>IF(RES_hh_tes!E13=0,"",RES_hh_tes!E13/RES_hh_fec!E13)</f>
        <v>0.75091058840712599</v>
      </c>
      <c r="F13" s="79">
        <f>IF(RES_hh_tes!F13=0,"",RES_hh_tes!F13/RES_hh_fec!F13)</f>
        <v>0.7551610308101474</v>
      </c>
      <c r="G13" s="79">
        <f>IF(RES_hh_tes!G13=0,"",RES_hh_tes!G13/RES_hh_fec!G13)</f>
        <v>0.75996407428105417</v>
      </c>
      <c r="H13" s="79">
        <f>IF(RES_hh_tes!H13=0,"",RES_hh_tes!H13/RES_hh_fec!H13)</f>
        <v>0.76438228166265321</v>
      </c>
      <c r="I13" s="79">
        <f>IF(RES_hh_tes!I13=0,"",RES_hh_tes!I13/RES_hh_fec!I13)</f>
        <v>0.76973472213665739</v>
      </c>
      <c r="J13" s="79">
        <f>IF(RES_hh_tes!J13=0,"",RES_hh_tes!J13/RES_hh_fec!J13)</f>
        <v>0.77510756636890044</v>
      </c>
      <c r="K13" s="79">
        <f>IF(RES_hh_tes!K13=0,"",RES_hh_tes!K13/RES_hh_fec!K13)</f>
        <v>0.78099697254436506</v>
      </c>
      <c r="L13" s="79">
        <f>IF(RES_hh_tes!L13=0,"",RES_hh_tes!L13/RES_hh_fec!L13)</f>
        <v>0.78704710564324021</v>
      </c>
      <c r="M13" s="79">
        <f>IF(RES_hh_tes!M13=0,"",RES_hh_tes!M13/RES_hh_fec!M13)</f>
        <v>0.7944886169514751</v>
      </c>
      <c r="N13" s="79">
        <f>IF(RES_hh_tes!N13=0,"",RES_hh_tes!N13/RES_hh_fec!N13)</f>
        <v>0.80137596026375546</v>
      </c>
      <c r="O13" s="79">
        <f>IF(RES_hh_tes!O13=0,"",RES_hh_tes!O13/RES_hh_fec!O13)</f>
        <v>0.80657299711528463</v>
      </c>
      <c r="P13" s="79">
        <f>IF(RES_hh_tes!P13=0,"",RES_hh_tes!P13/RES_hh_fec!P13)</f>
        <v>0.80720048481119966</v>
      </c>
      <c r="Q13" s="79">
        <f>IF(RES_hh_tes!Q13=0,"",RES_hh_tes!Q13/RES_hh_fec!Q13)</f>
        <v>0.80748164451463311</v>
      </c>
      <c r="R13" s="79">
        <f>IF(RES_hh_tes!R13=0,"",RES_hh_tes!R13/RES_hh_fec!R13)</f>
        <v>0.80749128229231804</v>
      </c>
      <c r="S13" s="79">
        <f>IF(RES_hh_tes!S13=0,"",RES_hh_tes!S13/RES_hh_fec!S13)</f>
        <v>0.80836653677585091</v>
      </c>
      <c r="T13" s="79">
        <f>IF(RES_hh_tes!T13=0,"",RES_hh_tes!T13/RES_hh_fec!T13)</f>
        <v>0.80949723816630881</v>
      </c>
      <c r="U13" s="79">
        <f>IF(RES_hh_tes!U13=0,"",RES_hh_tes!U13/RES_hh_fec!U13)</f>
        <v>0.82167779245162409</v>
      </c>
      <c r="V13" s="79">
        <f>IF(RES_hh_tes!V13=0,"",RES_hh_tes!V13/RES_hh_fec!V13)</f>
        <v>0.84392894527736961</v>
      </c>
      <c r="W13" s="79">
        <f>IF(RES_hh_tes!W13=0,"",RES_hh_tes!W13/RES_hh_fec!W13)</f>
        <v>0.85519772945282357</v>
      </c>
      <c r="X13" s="79">
        <f>IF(RES_hh_tes!X13=0,"",RES_hh_tes!X13/RES_hh_fec!X13)</f>
        <v>0.85880840177962348</v>
      </c>
      <c r="Y13" s="79">
        <f>IF(RES_hh_tes!Y13=0,"",RES_hh_tes!Y13/RES_hh_fec!Y13)</f>
        <v>0.86318287499692481</v>
      </c>
      <c r="DA13" s="90" t="s">
        <v>429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X14" s="80">
        <f>IF(RES_hh_tes!X14=0,"",RES_hh_tes!X14/RES_hh_fec!X14)</f>
        <v>1</v>
      </c>
      <c r="Y14" s="80">
        <f>IF(RES_hh_tes!Y14=0,"",RES_hh_tes!Y14/RES_hh_fec!Y14)</f>
        <v>1</v>
      </c>
      <c r="DA14" s="91" t="s">
        <v>430</v>
      </c>
    </row>
    <row r="15" spans="1:105" ht="12.95" customHeight="1" x14ac:dyDescent="0.25">
      <c r="A15" s="68" t="s">
        <v>92</v>
      </c>
      <c r="B15" s="70">
        <f>IF(RES_hh_tes!B15=0,"",RES_hh_tes!B15/RES_hh_fec!B15)</f>
        <v>1.9948621447266521</v>
      </c>
      <c r="C15" s="70">
        <f>IF(RES_hh_tes!C15=0,"",RES_hh_tes!C15/RES_hh_fec!C15)</f>
        <v>2.0854117396894005</v>
      </c>
      <c r="D15" s="70">
        <f>IF(RES_hh_tes!D15=0,"",RES_hh_tes!D15/RES_hh_fec!D15)</f>
        <v>2.1814802631265864</v>
      </c>
      <c r="E15" s="70">
        <f>IF(RES_hh_tes!E15=0,"",RES_hh_tes!E15/RES_hh_fec!E15)</f>
        <v>2.3192170051212155</v>
      </c>
      <c r="F15" s="70">
        <f>IF(RES_hh_tes!F15=0,"",RES_hh_tes!F15/RES_hh_fec!F15)</f>
        <v>2.4891019613786596</v>
      </c>
      <c r="G15" s="70">
        <f>IF(RES_hh_tes!G15=0,"",RES_hh_tes!G15/RES_hh_fec!G15)</f>
        <v>2.7087410264612024</v>
      </c>
      <c r="H15" s="70">
        <f>IF(RES_hh_tes!H15=0,"",RES_hh_tes!H15/RES_hh_fec!H15)</f>
        <v>2.936988977974885</v>
      </c>
      <c r="I15" s="70">
        <f>IF(RES_hh_tes!I15=0,"",RES_hh_tes!I15/RES_hh_fec!I15)</f>
        <v>3.0466084729627187</v>
      </c>
      <c r="J15" s="70">
        <f>IF(RES_hh_tes!J15=0,"",RES_hh_tes!J15/RES_hh_fec!J15)</f>
        <v>3.1240688459707484</v>
      </c>
      <c r="K15" s="70">
        <f>IF(RES_hh_tes!K15=0,"",RES_hh_tes!K15/RES_hh_fec!K15)</f>
        <v>3.2589265936646612</v>
      </c>
      <c r="L15" s="70">
        <f>IF(RES_hh_tes!L15=0,"",RES_hh_tes!L15/RES_hh_fec!L15)</f>
        <v>3.3996194420464181</v>
      </c>
      <c r="M15" s="70">
        <f>IF(RES_hh_tes!M15=0,"",RES_hh_tes!M15/RES_hh_fec!M15)</f>
        <v>3.5860974618163532</v>
      </c>
      <c r="N15" s="70">
        <f>IF(RES_hh_tes!N15=0,"",RES_hh_tes!N15/RES_hh_fec!N15)</f>
        <v>3.7482558861323625</v>
      </c>
      <c r="O15" s="70">
        <f>IF(RES_hh_tes!O15=0,"",RES_hh_tes!O15/RES_hh_fec!O15)</f>
        <v>3.9093810511403322</v>
      </c>
      <c r="P15" s="70">
        <f>IF(RES_hh_tes!P15=0,"",RES_hh_tes!P15/RES_hh_fec!P15)</f>
        <v>4.0697315236378193</v>
      </c>
      <c r="Q15" s="70">
        <f>IF(RES_hh_tes!Q15=0,"",RES_hh_tes!Q15/RES_hh_fec!Q15)</f>
        <v>4.2015049729753908</v>
      </c>
      <c r="R15" s="70">
        <f>IF(RES_hh_tes!R15=0,"",RES_hh_tes!R15/RES_hh_fec!R15)</f>
        <v>4.3369297264990205</v>
      </c>
      <c r="S15" s="70">
        <f>IF(RES_hh_tes!S15=0,"",RES_hh_tes!S15/RES_hh_fec!S15)</f>
        <v>4.4420718688957948</v>
      </c>
      <c r="T15" s="70">
        <f>IF(RES_hh_tes!T15=0,"",RES_hh_tes!T15/RES_hh_fec!T15)</f>
        <v>4.532997821570051</v>
      </c>
      <c r="U15" s="70">
        <f>IF(RES_hh_tes!U15=0,"",RES_hh_tes!U15/RES_hh_fec!U15)</f>
        <v>4.6137165913690463</v>
      </c>
      <c r="V15" s="70">
        <f>IF(RES_hh_tes!V15=0,"",RES_hh_tes!V15/RES_hh_fec!V15)</f>
        <v>4.6684460764599303</v>
      </c>
      <c r="W15" s="70">
        <f>IF(RES_hh_tes!W15=0,"",RES_hh_tes!W15/RES_hh_fec!W15)</f>
        <v>4.7088969274600139</v>
      </c>
      <c r="X15" s="70">
        <f>IF(RES_hh_tes!X15=0,"",RES_hh_tes!X15/RES_hh_fec!X15)</f>
        <v>4.7467587718829671</v>
      </c>
      <c r="Y15" s="70">
        <f>IF(RES_hh_tes!Y15=0,"",RES_hh_tes!Y15/RES_hh_fec!Y15)</f>
        <v>4.7903157880121379</v>
      </c>
      <c r="DA15" s="88" t="s">
        <v>292</v>
      </c>
    </row>
    <row r="16" spans="1:105" ht="12" customHeight="1" x14ac:dyDescent="0.25">
      <c r="A16" s="28" t="s">
        <v>91</v>
      </c>
      <c r="B16" s="78">
        <f>IF(RES_hh_tes!B16=0,"",RES_hh_tes!B16/RES_hh_fec!B16)</f>
        <v>1.9948621447266521</v>
      </c>
      <c r="C16" s="78">
        <f>IF(RES_hh_tes!C16=0,"",RES_hh_tes!C16/RES_hh_fec!C16)</f>
        <v>2.0854117396894005</v>
      </c>
      <c r="D16" s="78">
        <f>IF(RES_hh_tes!D16=0,"",RES_hh_tes!D16/RES_hh_fec!D16)</f>
        <v>2.1814802631265864</v>
      </c>
      <c r="E16" s="78">
        <f>IF(RES_hh_tes!E16=0,"",RES_hh_tes!E16/RES_hh_fec!E16)</f>
        <v>2.3192170051212155</v>
      </c>
      <c r="F16" s="78">
        <f>IF(RES_hh_tes!F16=0,"",RES_hh_tes!F16/RES_hh_fec!F16)</f>
        <v>2.4891019613786596</v>
      </c>
      <c r="G16" s="78">
        <f>IF(RES_hh_tes!G16=0,"",RES_hh_tes!G16/RES_hh_fec!G16)</f>
        <v>2.7087410264612024</v>
      </c>
      <c r="H16" s="78">
        <f>IF(RES_hh_tes!H16=0,"",RES_hh_tes!H16/RES_hh_fec!H16)</f>
        <v>2.936988977974885</v>
      </c>
      <c r="I16" s="78">
        <f>IF(RES_hh_tes!I16=0,"",RES_hh_tes!I16/RES_hh_fec!I16)</f>
        <v>3.0466084729627187</v>
      </c>
      <c r="J16" s="78">
        <f>IF(RES_hh_tes!J16=0,"",RES_hh_tes!J16/RES_hh_fec!J16)</f>
        <v>3.1240688459707484</v>
      </c>
      <c r="K16" s="78">
        <f>IF(RES_hh_tes!K16=0,"",RES_hh_tes!K16/RES_hh_fec!K16)</f>
        <v>3.2589265936646612</v>
      </c>
      <c r="L16" s="78">
        <f>IF(RES_hh_tes!L16=0,"",RES_hh_tes!L16/RES_hh_fec!L16)</f>
        <v>3.3996194420464181</v>
      </c>
      <c r="M16" s="78">
        <f>IF(RES_hh_tes!M16=0,"",RES_hh_tes!M16/RES_hh_fec!M16)</f>
        <v>3.5860974618163532</v>
      </c>
      <c r="N16" s="78">
        <f>IF(RES_hh_tes!N16=0,"",RES_hh_tes!N16/RES_hh_fec!N16)</f>
        <v>3.7482558861323625</v>
      </c>
      <c r="O16" s="78">
        <f>IF(RES_hh_tes!O16=0,"",RES_hh_tes!O16/RES_hh_fec!O16)</f>
        <v>3.9093810511403322</v>
      </c>
      <c r="P16" s="78">
        <f>IF(RES_hh_tes!P16=0,"",RES_hh_tes!P16/RES_hh_fec!P16)</f>
        <v>4.0697315236378193</v>
      </c>
      <c r="Q16" s="78">
        <f>IF(RES_hh_tes!Q16=0,"",RES_hh_tes!Q16/RES_hh_fec!Q16)</f>
        <v>4.2015049729753908</v>
      </c>
      <c r="R16" s="78">
        <f>IF(RES_hh_tes!R16=0,"",RES_hh_tes!R16/RES_hh_fec!R16)</f>
        <v>4.3369297264990205</v>
      </c>
      <c r="S16" s="78">
        <f>IF(RES_hh_tes!S16=0,"",RES_hh_tes!S16/RES_hh_fec!S16)</f>
        <v>4.4420718688957948</v>
      </c>
      <c r="T16" s="78">
        <f>IF(RES_hh_tes!T16=0,"",RES_hh_tes!T16/RES_hh_fec!T16)</f>
        <v>4.532997821570051</v>
      </c>
      <c r="U16" s="78">
        <f>IF(RES_hh_tes!U16=0,"",RES_hh_tes!U16/RES_hh_fec!U16)</f>
        <v>4.6137165913690463</v>
      </c>
      <c r="V16" s="78">
        <f>IF(RES_hh_tes!V16=0,"",RES_hh_tes!V16/RES_hh_fec!V16)</f>
        <v>4.6684460764599303</v>
      </c>
      <c r="W16" s="78">
        <f>IF(RES_hh_tes!W16=0,"",RES_hh_tes!W16/RES_hh_fec!W16)</f>
        <v>4.7088969274600139</v>
      </c>
      <c r="X16" s="78">
        <f>IF(RES_hh_tes!X16=0,"",RES_hh_tes!X16/RES_hh_fec!X16)</f>
        <v>4.7467587718829671</v>
      </c>
      <c r="Y16" s="78">
        <f>IF(RES_hh_tes!Y16=0,"",RES_hh_tes!Y16/RES_hh_fec!Y16)</f>
        <v>4.7903157880121379</v>
      </c>
      <c r="DA16" s="89" t="s">
        <v>431</v>
      </c>
    </row>
    <row r="17" spans="1:105" ht="12.95" customHeight="1" x14ac:dyDescent="0.25">
      <c r="A17" s="68" t="s">
        <v>55</v>
      </c>
      <c r="B17" s="70">
        <f>IF(RES_hh_tes!B17=0,"",RES_hh_tes!B17/RES_hh_fec!B17)</f>
        <v>0.59946525209194246</v>
      </c>
      <c r="C17" s="70">
        <f>IF(RES_hh_tes!C17=0,"",RES_hh_tes!C17/RES_hh_fec!C17)</f>
        <v>0.60404084144075898</v>
      </c>
      <c r="D17" s="70">
        <f>IF(RES_hh_tes!D17=0,"",RES_hh_tes!D17/RES_hh_fec!D17)</f>
        <v>0.60962840224374759</v>
      </c>
      <c r="E17" s="70">
        <f>IF(RES_hh_tes!E17=0,"",RES_hh_tes!E17/RES_hh_fec!E17)</f>
        <v>0.61537595270711376</v>
      </c>
      <c r="F17" s="70">
        <f>IF(RES_hh_tes!F17=0,"",RES_hh_tes!F17/RES_hh_fec!F17)</f>
        <v>0.62196558714073558</v>
      </c>
      <c r="G17" s="70">
        <f>IF(RES_hh_tes!G17=0,"",RES_hh_tes!G17/RES_hh_fec!G17)</f>
        <v>0.62865681394504391</v>
      </c>
      <c r="H17" s="70">
        <f>IF(RES_hh_tes!H17=0,"",RES_hh_tes!H17/RES_hh_fec!H17)</f>
        <v>0.63553184624908055</v>
      </c>
      <c r="I17" s="70">
        <f>IF(RES_hh_tes!I17=0,"",RES_hh_tes!I17/RES_hh_fec!I17)</f>
        <v>0.64437083472837331</v>
      </c>
      <c r="J17" s="70">
        <f>IF(RES_hh_tes!J17=0,"",RES_hh_tes!J17/RES_hh_fec!J17)</f>
        <v>0.65161201525257051</v>
      </c>
      <c r="K17" s="70">
        <f>IF(RES_hh_tes!K17=0,"",RES_hh_tes!K17/RES_hh_fec!K17)</f>
        <v>0.66102898383671915</v>
      </c>
      <c r="L17" s="70">
        <f>IF(RES_hh_tes!L17=0,"",RES_hh_tes!L17/RES_hh_fec!L17)</f>
        <v>0.66991421735658996</v>
      </c>
      <c r="M17" s="70">
        <f>IF(RES_hh_tes!M17=0,"",RES_hh_tes!M17/RES_hh_fec!M17)</f>
        <v>0.6845995668458531</v>
      </c>
      <c r="N17" s="70">
        <f>IF(RES_hh_tes!N17=0,"",RES_hh_tes!N17/RES_hh_fec!N17)</f>
        <v>0.6977732315142956</v>
      </c>
      <c r="O17" s="70">
        <f>IF(RES_hh_tes!O17=0,"",RES_hh_tes!O17/RES_hh_fec!O17)</f>
        <v>0.71132333265702175</v>
      </c>
      <c r="P17" s="70">
        <f>IF(RES_hh_tes!P17=0,"",RES_hh_tes!P17/RES_hh_fec!P17)</f>
        <v>0.7192911300632896</v>
      </c>
      <c r="Q17" s="70">
        <f>IF(RES_hh_tes!Q17=0,"",RES_hh_tes!Q17/RES_hh_fec!Q17)</f>
        <v>0.7256805474918544</v>
      </c>
      <c r="R17" s="70">
        <f>IF(RES_hh_tes!R17=0,"",RES_hh_tes!R17/RES_hh_fec!R17)</f>
        <v>0.73620129452499294</v>
      </c>
      <c r="S17" s="70">
        <f>IF(RES_hh_tes!S17=0,"",RES_hh_tes!S17/RES_hh_fec!S17)</f>
        <v>0.74978853781900046</v>
      </c>
      <c r="T17" s="70">
        <f>IF(RES_hh_tes!T17=0,"",RES_hh_tes!T17/RES_hh_fec!T17)</f>
        <v>0.76364893677023182</v>
      </c>
      <c r="U17" s="70">
        <f>IF(RES_hh_tes!U17=0,"",RES_hh_tes!U17/RES_hh_fec!U17)</f>
        <v>0.77771452988699785</v>
      </c>
      <c r="V17" s="70">
        <f>IF(RES_hh_tes!V17=0,"",RES_hh_tes!V17/RES_hh_fec!V17)</f>
        <v>0.79215206355087564</v>
      </c>
      <c r="W17" s="70">
        <f>IF(RES_hh_tes!W17=0,"",RES_hh_tes!W17/RES_hh_fec!W17)</f>
        <v>0.80444359179485514</v>
      </c>
      <c r="X17" s="70">
        <f>IF(RES_hh_tes!X17=0,"",RES_hh_tes!X17/RES_hh_fec!X17)</f>
        <v>0.81897937292931378</v>
      </c>
      <c r="Y17" s="70">
        <f>IF(RES_hh_tes!Y17=0,"",RES_hh_tes!Y17/RES_hh_fec!Y17)</f>
        <v>0.83393601615449409</v>
      </c>
      <c r="DA17" s="88" t="s">
        <v>293</v>
      </c>
    </row>
    <row r="18" spans="1:105" ht="12" customHeight="1" x14ac:dyDescent="0.25">
      <c r="A18" s="28" t="s">
        <v>51</v>
      </c>
      <c r="B18" s="78" t="str">
        <f>IF(RES_hh_tes!B18=0,"",RES_hh_tes!B18/RES_hh_fec!B18)</f>
        <v/>
      </c>
      <c r="C18" s="78" t="str">
        <f>IF(RES_hh_tes!C18=0,"",RES_hh_tes!C18/RES_hh_fec!C18)</f>
        <v/>
      </c>
      <c r="D18" s="78" t="str">
        <f>IF(RES_hh_tes!D18=0,"",RES_hh_tes!D18/RES_hh_fec!D18)</f>
        <v/>
      </c>
      <c r="E18" s="78" t="str">
        <f>IF(RES_hh_tes!E18=0,"",RES_hh_tes!E18/RES_hh_fec!E18)</f>
        <v/>
      </c>
      <c r="F18" s="78" t="str">
        <f>IF(RES_hh_tes!F18=0,"",RES_hh_tes!F18/RES_hh_fec!F18)</f>
        <v/>
      </c>
      <c r="G18" s="78" t="str">
        <f>IF(RES_hh_tes!G18=0,"",RES_hh_tes!G18/RES_hh_fec!G18)</f>
        <v/>
      </c>
      <c r="H18" s="78" t="str">
        <f>IF(RES_hh_tes!H18=0,"",RES_hh_tes!H18/RES_hh_fec!H18)</f>
        <v/>
      </c>
      <c r="I18" s="78" t="str">
        <f>IF(RES_hh_tes!I18=0,"",RES_hh_tes!I18/RES_hh_fec!I18)</f>
        <v/>
      </c>
      <c r="J18" s="78" t="str">
        <f>IF(RES_hh_tes!J18=0,"",RES_hh_tes!J18/RES_hh_fec!J18)</f>
        <v/>
      </c>
      <c r="K18" s="78" t="str">
        <f>IF(RES_hh_tes!K18=0,"",RES_hh_tes!K18/RES_hh_fec!K18)</f>
        <v/>
      </c>
      <c r="L18" s="78" t="str">
        <f>IF(RES_hh_tes!L18=0,"",RES_hh_tes!L18/RES_hh_fec!L18)</f>
        <v/>
      </c>
      <c r="M18" s="78" t="str">
        <f>IF(RES_hh_tes!M18=0,"",RES_hh_tes!M18/RES_hh_fec!M18)</f>
        <v/>
      </c>
      <c r="N18" s="78" t="str">
        <f>IF(RES_hh_tes!N18=0,"",RES_hh_tes!N18/RES_hh_fec!N18)</f>
        <v/>
      </c>
      <c r="O18" s="78" t="str">
        <f>IF(RES_hh_tes!O18=0,"",RES_hh_tes!O18/RES_hh_fec!O18)</f>
        <v/>
      </c>
      <c r="P18" s="78" t="str">
        <f>IF(RES_hh_tes!P18=0,"",RES_hh_tes!P18/RES_hh_fec!P18)</f>
        <v/>
      </c>
      <c r="Q18" s="78" t="str">
        <f>IF(RES_hh_tes!Q18=0,"",RES_hh_tes!Q18/RES_hh_fec!Q18)</f>
        <v/>
      </c>
      <c r="R18" s="78" t="str">
        <f>IF(RES_hh_tes!R18=0,"",RES_hh_tes!R18/RES_hh_fec!R18)</f>
        <v/>
      </c>
      <c r="S18" s="78" t="str">
        <f>IF(RES_hh_tes!S18=0,"",RES_hh_tes!S18/RES_hh_fec!S18)</f>
        <v/>
      </c>
      <c r="T18" s="78" t="str">
        <f>IF(RES_hh_tes!T18=0,"",RES_hh_tes!T18/RES_hh_fec!T18)</f>
        <v/>
      </c>
      <c r="U18" s="78" t="str">
        <f>IF(RES_hh_tes!U18=0,"",RES_hh_tes!U18/RES_hh_fec!U18)</f>
        <v/>
      </c>
      <c r="V18" s="78" t="str">
        <f>IF(RES_hh_tes!V18=0,"",RES_hh_tes!V18/RES_hh_fec!V18)</f>
        <v/>
      </c>
      <c r="W18" s="78" t="str">
        <f>IF(RES_hh_tes!W18=0,"",RES_hh_tes!W18/RES_hh_fec!W18)</f>
        <v/>
      </c>
      <c r="X18" s="78" t="str">
        <f>IF(RES_hh_tes!X18=0,"",RES_hh_tes!X18/RES_hh_fec!X18)</f>
        <v/>
      </c>
      <c r="Y18" s="78" t="str">
        <f>IF(RES_hh_tes!Y18=0,"",RES_hh_tes!Y18/RES_hh_fec!Y18)</f>
        <v/>
      </c>
      <c r="DA18" s="89" t="s">
        <v>432</v>
      </c>
    </row>
    <row r="19" spans="1:105" s="2" customFormat="1" ht="12" customHeight="1" x14ac:dyDescent="0.25">
      <c r="A19" s="28" t="s">
        <v>74</v>
      </c>
      <c r="B19" s="78" t="str">
        <f>IF(RES_hh_tes!B19=0,"",RES_hh_tes!B19/RES_hh_fec!B19)</f>
        <v/>
      </c>
      <c r="C19" s="78" t="str">
        <f>IF(RES_hh_tes!C19=0,"",RES_hh_tes!C19/RES_hh_fec!C19)</f>
        <v/>
      </c>
      <c r="D19" s="78" t="str">
        <f>IF(RES_hh_tes!D19=0,"",RES_hh_tes!D19/RES_hh_fec!D19)</f>
        <v/>
      </c>
      <c r="E19" s="78" t="str">
        <f>IF(RES_hh_tes!E19=0,"",RES_hh_tes!E19/RES_hh_fec!E19)</f>
        <v/>
      </c>
      <c r="F19" s="78" t="str">
        <f>IF(RES_hh_tes!F19=0,"",RES_hh_tes!F19/RES_hh_fec!F19)</f>
        <v/>
      </c>
      <c r="G19" s="78" t="str">
        <f>IF(RES_hh_tes!G19=0,"",RES_hh_tes!G19/RES_hh_fec!G19)</f>
        <v/>
      </c>
      <c r="H19" s="78" t="str">
        <f>IF(RES_hh_tes!H19=0,"",RES_hh_tes!H19/RES_hh_fec!H19)</f>
        <v/>
      </c>
      <c r="I19" s="78" t="str">
        <f>IF(RES_hh_tes!I19=0,"",RES_hh_tes!I19/RES_hh_fec!I19)</f>
        <v/>
      </c>
      <c r="J19" s="78" t="str">
        <f>IF(RES_hh_tes!J19=0,"",RES_hh_tes!J19/RES_hh_fec!J19)</f>
        <v/>
      </c>
      <c r="K19" s="78" t="str">
        <f>IF(RES_hh_tes!K19=0,"",RES_hh_tes!K19/RES_hh_fec!K19)</f>
        <v/>
      </c>
      <c r="L19" s="78" t="str">
        <f>IF(RES_hh_tes!L19=0,"",RES_hh_tes!L19/RES_hh_fec!L19)</f>
        <v/>
      </c>
      <c r="M19" s="78" t="str">
        <f>IF(RES_hh_tes!M19=0,"",RES_hh_tes!M19/RES_hh_fec!M19)</f>
        <v/>
      </c>
      <c r="N19" s="78" t="str">
        <f>IF(RES_hh_tes!N19=0,"",RES_hh_tes!N19/RES_hh_fec!N19)</f>
        <v/>
      </c>
      <c r="O19" s="78" t="str">
        <f>IF(RES_hh_tes!O19=0,"",RES_hh_tes!O19/RES_hh_fec!O19)</f>
        <v/>
      </c>
      <c r="P19" s="78" t="str">
        <f>IF(RES_hh_tes!P19=0,"",RES_hh_tes!P19/RES_hh_fec!P19)</f>
        <v/>
      </c>
      <c r="Q19" s="78" t="str">
        <f>IF(RES_hh_tes!Q19=0,"",RES_hh_tes!Q19/RES_hh_fec!Q19)</f>
        <v/>
      </c>
      <c r="R19" s="78" t="str">
        <f>IF(RES_hh_tes!R19=0,"",RES_hh_tes!R19/RES_hh_fec!R19)</f>
        <v/>
      </c>
      <c r="S19" s="78" t="str">
        <f>IF(RES_hh_tes!S19=0,"",RES_hh_tes!S19/RES_hh_fec!S19)</f>
        <v/>
      </c>
      <c r="T19" s="78" t="str">
        <f>IF(RES_hh_tes!T19=0,"",RES_hh_tes!T19/RES_hh_fec!T19)</f>
        <v/>
      </c>
      <c r="U19" s="78" t="str">
        <f>IF(RES_hh_tes!U19=0,"",RES_hh_tes!U19/RES_hh_fec!U19)</f>
        <v/>
      </c>
      <c r="V19" s="78" t="str">
        <f>IF(RES_hh_tes!V19=0,"",RES_hh_tes!V19/RES_hh_fec!V19)</f>
        <v/>
      </c>
      <c r="W19" s="78" t="str">
        <f>IF(RES_hh_tes!W19=0,"",RES_hh_tes!W19/RES_hh_fec!W19)</f>
        <v/>
      </c>
      <c r="X19" s="78" t="str">
        <f>IF(RES_hh_tes!X19=0,"",RES_hh_tes!X19/RES_hh_fec!X19)</f>
        <v/>
      </c>
      <c r="Y19" s="78" t="str">
        <f>IF(RES_hh_tes!Y19=0,"",RES_hh_tes!Y19/RES_hh_fec!Y19)</f>
        <v/>
      </c>
      <c r="DA19" s="89" t="s">
        <v>433</v>
      </c>
    </row>
    <row r="20" spans="1:105" ht="12" customHeight="1" x14ac:dyDescent="0.25">
      <c r="A20" s="28" t="s">
        <v>200</v>
      </c>
      <c r="B20" s="78" t="str">
        <f>IF(RES_hh_tes!B20=0,"",RES_hh_tes!B20/RES_hh_fec!B20)</f>
        <v/>
      </c>
      <c r="C20" s="78" t="str">
        <f>IF(RES_hh_tes!C20=0,"",RES_hh_tes!C20/RES_hh_fec!C20)</f>
        <v/>
      </c>
      <c r="D20" s="78" t="str">
        <f>IF(RES_hh_tes!D20=0,"",RES_hh_tes!D20/RES_hh_fec!D20)</f>
        <v/>
      </c>
      <c r="E20" s="78" t="str">
        <f>IF(RES_hh_tes!E20=0,"",RES_hh_tes!E20/RES_hh_fec!E20)</f>
        <v/>
      </c>
      <c r="F20" s="78" t="str">
        <f>IF(RES_hh_tes!F20=0,"",RES_hh_tes!F20/RES_hh_fec!F20)</f>
        <v/>
      </c>
      <c r="G20" s="78" t="str">
        <f>IF(RES_hh_tes!G20=0,"",RES_hh_tes!G20/RES_hh_fec!G20)</f>
        <v/>
      </c>
      <c r="H20" s="78" t="str">
        <f>IF(RES_hh_tes!H20=0,"",RES_hh_tes!H20/RES_hh_fec!H20)</f>
        <v/>
      </c>
      <c r="I20" s="78" t="str">
        <f>IF(RES_hh_tes!I20=0,"",RES_hh_tes!I20/RES_hh_fec!I20)</f>
        <v/>
      </c>
      <c r="J20" s="78" t="str">
        <f>IF(RES_hh_tes!J20=0,"",RES_hh_tes!J20/RES_hh_fec!J20)</f>
        <v/>
      </c>
      <c r="K20" s="78" t="str">
        <f>IF(RES_hh_tes!K20=0,"",RES_hh_tes!K20/RES_hh_fec!K20)</f>
        <v/>
      </c>
      <c r="L20" s="78" t="str">
        <f>IF(RES_hh_tes!L20=0,"",RES_hh_tes!L20/RES_hh_fec!L20)</f>
        <v/>
      </c>
      <c r="M20" s="78" t="str">
        <f>IF(RES_hh_tes!M20=0,"",RES_hh_tes!M20/RES_hh_fec!M20)</f>
        <v/>
      </c>
      <c r="N20" s="78" t="str">
        <f>IF(RES_hh_tes!N20=0,"",RES_hh_tes!N20/RES_hh_fec!N20)</f>
        <v/>
      </c>
      <c r="O20" s="78" t="str">
        <f>IF(RES_hh_tes!O20=0,"",RES_hh_tes!O20/RES_hh_fec!O20)</f>
        <v/>
      </c>
      <c r="P20" s="78" t="str">
        <f>IF(RES_hh_tes!P20=0,"",RES_hh_tes!P20/RES_hh_fec!P20)</f>
        <v/>
      </c>
      <c r="Q20" s="78" t="str">
        <f>IF(RES_hh_tes!Q20=0,"",RES_hh_tes!Q20/RES_hh_fec!Q20)</f>
        <v/>
      </c>
      <c r="R20" s="78" t="str">
        <f>IF(RES_hh_tes!R20=0,"",RES_hh_tes!R20/RES_hh_fec!R20)</f>
        <v/>
      </c>
      <c r="S20" s="78" t="str">
        <f>IF(RES_hh_tes!S20=0,"",RES_hh_tes!S20/RES_hh_fec!S20)</f>
        <v/>
      </c>
      <c r="T20" s="78" t="str">
        <f>IF(RES_hh_tes!T20=0,"",RES_hh_tes!T20/RES_hh_fec!T20)</f>
        <v/>
      </c>
      <c r="U20" s="78" t="str">
        <f>IF(RES_hh_tes!U20=0,"",RES_hh_tes!U20/RES_hh_fec!U20)</f>
        <v/>
      </c>
      <c r="V20" s="78" t="str">
        <f>IF(RES_hh_tes!V20=0,"",RES_hh_tes!V20/RES_hh_fec!V20)</f>
        <v/>
      </c>
      <c r="W20" s="78" t="str">
        <f>IF(RES_hh_tes!W20=0,"",RES_hh_tes!W20/RES_hh_fec!W20)</f>
        <v/>
      </c>
      <c r="X20" s="78" t="str">
        <f>IF(RES_hh_tes!X20=0,"",RES_hh_tes!X20/RES_hh_fec!X20)</f>
        <v/>
      </c>
      <c r="Y20" s="78" t="str">
        <f>IF(RES_hh_tes!Y20=0,"",RES_hh_tes!Y20/RES_hh_fec!Y20)</f>
        <v/>
      </c>
      <c r="DA20" s="89" t="s">
        <v>434</v>
      </c>
    </row>
    <row r="21" spans="1:105" ht="12" customHeight="1" x14ac:dyDescent="0.25">
      <c r="A21" s="28" t="s">
        <v>189</v>
      </c>
      <c r="B21" s="78">
        <f>IF(RES_hh_tes!B21=0,"",RES_hh_tes!B21/RES_hh_fec!B21)</f>
        <v>0.58453501710542688</v>
      </c>
      <c r="C21" s="78">
        <f>IF(RES_hh_tes!C21=0,"",RES_hh_tes!C21/RES_hh_fec!C21)</f>
        <v>0.58915419250910184</v>
      </c>
      <c r="D21" s="78">
        <f>IF(RES_hh_tes!D21=0,"",RES_hh_tes!D21/RES_hh_fec!D21)</f>
        <v>0.59416658239698217</v>
      </c>
      <c r="E21" s="78">
        <f>IF(RES_hh_tes!E21=0,"",RES_hh_tes!E21/RES_hh_fec!E21)</f>
        <v>0.59954846078071633</v>
      </c>
      <c r="F21" s="78">
        <f>IF(RES_hh_tes!F21=0,"",RES_hh_tes!F21/RES_hh_fec!F21)</f>
        <v>0.60520454392772338</v>
      </c>
      <c r="G21" s="78">
        <f>IF(RES_hh_tes!G21=0,"",RES_hh_tes!G21/RES_hh_fec!G21)</f>
        <v>0.61127236125802642</v>
      </c>
      <c r="H21" s="78">
        <f>IF(RES_hh_tes!H21=0,"",RES_hh_tes!H21/RES_hh_fec!H21)</f>
        <v>0.61810148645563801</v>
      </c>
      <c r="I21" s="78">
        <f>IF(RES_hh_tes!I21=0,"",RES_hh_tes!I21/RES_hh_fec!I21)</f>
        <v>0.62557668213627482</v>
      </c>
      <c r="J21" s="78">
        <f>IF(RES_hh_tes!J21=0,"",RES_hh_tes!J21/RES_hh_fec!J21)</f>
        <v>0.63385594974351844</v>
      </c>
      <c r="K21" s="78">
        <f>IF(RES_hh_tes!K21=0,"",RES_hh_tes!K21/RES_hh_fec!K21)</f>
        <v>0.64320766244768968</v>
      </c>
      <c r="L21" s="78">
        <f>IF(RES_hh_tes!L21=0,"",RES_hh_tes!L21/RES_hh_fec!L21)</f>
        <v>0.65369691847400935</v>
      </c>
      <c r="M21" s="78">
        <f>IF(RES_hh_tes!M21=0,"",RES_hh_tes!M21/RES_hh_fec!M21)</f>
        <v>0.66556718559648731</v>
      </c>
      <c r="N21" s="78">
        <f>IF(RES_hh_tes!N21=0,"",RES_hh_tes!N21/RES_hh_fec!N21)</f>
        <v>0.67964731179852778</v>
      </c>
      <c r="O21" s="78">
        <f>IF(RES_hh_tes!O21=0,"",RES_hh_tes!O21/RES_hh_fec!O21)</f>
        <v>0.69477438727599738</v>
      </c>
      <c r="P21" s="78">
        <f>IF(RES_hh_tes!P21=0,"",RES_hh_tes!P21/RES_hh_fec!P21)</f>
        <v>0.70038082114561284</v>
      </c>
      <c r="Q21" s="78">
        <f>IF(RES_hh_tes!Q21=0,"",RES_hh_tes!Q21/RES_hh_fec!Q21)</f>
        <v>0.70858181589344393</v>
      </c>
      <c r="R21" s="78">
        <f>IF(RES_hh_tes!R21=0,"",RES_hh_tes!R21/RES_hh_fec!R21)</f>
        <v>0.72054031506355765</v>
      </c>
      <c r="S21" s="78">
        <f>IF(RES_hh_tes!S21=0,"",RES_hh_tes!S21/RES_hh_fec!S21)</f>
        <v>0.73492053806403645</v>
      </c>
      <c r="T21" s="78">
        <f>IF(RES_hh_tes!T21=0,"",RES_hh_tes!T21/RES_hh_fec!T21)</f>
        <v>0.7491027589026148</v>
      </c>
      <c r="U21" s="78">
        <f>IF(RES_hh_tes!U21=0,"",RES_hh_tes!U21/RES_hh_fec!U21)</f>
        <v>0.76363018501201496</v>
      </c>
      <c r="V21" s="78">
        <f>IF(RES_hh_tes!V21=0,"",RES_hh_tes!V21/RES_hh_fec!V21)</f>
        <v>0.77832196156297673</v>
      </c>
      <c r="W21" s="78">
        <f>IF(RES_hh_tes!W21=0,"",RES_hh_tes!W21/RES_hh_fec!W21)</f>
        <v>0.79226919614297109</v>
      </c>
      <c r="X21" s="78">
        <f>IF(RES_hh_tes!X21=0,"",RES_hh_tes!X21/RES_hh_fec!X21)</f>
        <v>0.80567490649784823</v>
      </c>
      <c r="Y21" s="78">
        <f>IF(RES_hh_tes!Y21=0,"",RES_hh_tes!Y21/RES_hh_fec!Y21)</f>
        <v>0.81960510745968218</v>
      </c>
      <c r="DA21" s="89" t="s">
        <v>435</v>
      </c>
    </row>
    <row r="22" spans="1:105" ht="12" customHeight="1" x14ac:dyDescent="0.25">
      <c r="A22" s="28" t="s">
        <v>202</v>
      </c>
      <c r="B22" s="78" t="str">
        <f>IF(RES_hh_tes!B22=0,"",RES_hh_tes!B22/RES_hh_fec!B22)</f>
        <v/>
      </c>
      <c r="C22" s="78" t="str">
        <f>IF(RES_hh_tes!C22=0,"",RES_hh_tes!C22/RES_hh_fec!C22)</f>
        <v/>
      </c>
      <c r="D22" s="78" t="str">
        <f>IF(RES_hh_tes!D22=0,"",RES_hh_tes!D22/RES_hh_fec!D22)</f>
        <v/>
      </c>
      <c r="E22" s="78" t="str">
        <f>IF(RES_hh_tes!E22=0,"",RES_hh_tes!E22/RES_hh_fec!E22)</f>
        <v/>
      </c>
      <c r="F22" s="78" t="str">
        <f>IF(RES_hh_tes!F22=0,"",RES_hh_tes!F22/RES_hh_fec!F22)</f>
        <v/>
      </c>
      <c r="G22" s="78" t="str">
        <f>IF(RES_hh_tes!G22=0,"",RES_hh_tes!G22/RES_hh_fec!G22)</f>
        <v/>
      </c>
      <c r="H22" s="78" t="str">
        <f>IF(RES_hh_tes!H22=0,"",RES_hh_tes!H22/RES_hh_fec!H22)</f>
        <v/>
      </c>
      <c r="I22" s="78" t="str">
        <f>IF(RES_hh_tes!I22=0,"",RES_hh_tes!I22/RES_hh_fec!I22)</f>
        <v/>
      </c>
      <c r="J22" s="78" t="str">
        <f>IF(RES_hh_tes!J22=0,"",RES_hh_tes!J22/RES_hh_fec!J22)</f>
        <v/>
      </c>
      <c r="K22" s="78" t="str">
        <f>IF(RES_hh_tes!K22=0,"",RES_hh_tes!K22/RES_hh_fec!K22)</f>
        <v/>
      </c>
      <c r="L22" s="78" t="str">
        <f>IF(RES_hh_tes!L22=0,"",RES_hh_tes!L22/RES_hh_fec!L22)</f>
        <v/>
      </c>
      <c r="M22" s="78" t="str">
        <f>IF(RES_hh_tes!M22=0,"",RES_hh_tes!M22/RES_hh_fec!M22)</f>
        <v/>
      </c>
      <c r="N22" s="78" t="str">
        <f>IF(RES_hh_tes!N22=0,"",RES_hh_tes!N22/RES_hh_fec!N22)</f>
        <v/>
      </c>
      <c r="O22" s="78" t="str">
        <f>IF(RES_hh_tes!O22=0,"",RES_hh_tes!O22/RES_hh_fec!O22)</f>
        <v/>
      </c>
      <c r="P22" s="78" t="str">
        <f>IF(RES_hh_tes!P22=0,"",RES_hh_tes!P22/RES_hh_fec!P22)</f>
        <v/>
      </c>
      <c r="Q22" s="78" t="str">
        <f>IF(RES_hh_tes!Q22=0,"",RES_hh_tes!Q22/RES_hh_fec!Q22)</f>
        <v/>
      </c>
      <c r="R22" s="78" t="str">
        <f>IF(RES_hh_tes!R22=0,"",RES_hh_tes!R22/RES_hh_fec!R22)</f>
        <v/>
      </c>
      <c r="S22" s="78" t="str">
        <f>IF(RES_hh_tes!S22=0,"",RES_hh_tes!S22/RES_hh_fec!S22)</f>
        <v/>
      </c>
      <c r="T22" s="78" t="str">
        <f>IF(RES_hh_tes!T22=0,"",RES_hh_tes!T22/RES_hh_fec!T22)</f>
        <v/>
      </c>
      <c r="U22" s="78" t="str">
        <f>IF(RES_hh_tes!U22=0,"",RES_hh_tes!U22/RES_hh_fec!U22)</f>
        <v/>
      </c>
      <c r="V22" s="78" t="str">
        <f>IF(RES_hh_tes!V22=0,"",RES_hh_tes!V22/RES_hh_fec!V22)</f>
        <v/>
      </c>
      <c r="W22" s="78" t="str">
        <f>IF(RES_hh_tes!W22=0,"",RES_hh_tes!W22/RES_hh_fec!W22)</f>
        <v/>
      </c>
      <c r="X22" s="78" t="str">
        <f>IF(RES_hh_tes!X22=0,"",RES_hh_tes!X22/RES_hh_fec!X22)</f>
        <v/>
      </c>
      <c r="Y22" s="78" t="str">
        <f>IF(RES_hh_tes!Y22=0,"",RES_hh_tes!Y22/RES_hh_fec!Y22)</f>
        <v/>
      </c>
      <c r="DA22" s="89" t="s">
        <v>436</v>
      </c>
    </row>
    <row r="23" spans="1:105" ht="12" customHeight="1" x14ac:dyDescent="0.25">
      <c r="A23" s="28" t="s">
        <v>197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X23" s="78" t="str">
        <f>IF(RES_hh_tes!X23=0,"",RES_hh_tes!X23/RES_hh_fec!X23)</f>
        <v/>
      </c>
      <c r="Y23" s="78" t="str">
        <f>IF(RES_hh_tes!Y23=0,"",RES_hh_tes!Y23/RES_hh_fec!Y23)</f>
        <v/>
      </c>
      <c r="DA23" s="89" t="s">
        <v>437</v>
      </c>
    </row>
    <row r="24" spans="1:105" ht="12" customHeight="1" x14ac:dyDescent="0.25">
      <c r="A24" s="28" t="s">
        <v>198</v>
      </c>
      <c r="B24" s="78">
        <f>IF(RES_hh_tes!B24=0,"",RES_hh_tes!B24/RES_hh_fec!B24)</f>
        <v>0.8373747493730942</v>
      </c>
      <c r="C24" s="78">
        <f>IF(RES_hh_tes!C24=0,"",RES_hh_tes!C24/RES_hh_fec!C24)</f>
        <v>0.84053863740802903</v>
      </c>
      <c r="D24" s="78">
        <f>IF(RES_hh_tes!D24=0,"",RES_hh_tes!D24/RES_hh_fec!D24)</f>
        <v>0.84389222675188769</v>
      </c>
      <c r="E24" s="78">
        <f>IF(RES_hh_tes!E24=0,"",RES_hh_tes!E24/RES_hh_fec!E24)</f>
        <v>0.84727688062586792</v>
      </c>
      <c r="F24" s="78">
        <f>IF(RES_hh_tes!F24=0,"",RES_hh_tes!F24/RES_hh_fec!F24)</f>
        <v>0.85040670929679341</v>
      </c>
      <c r="G24" s="78">
        <f>IF(RES_hh_tes!G24=0,"",RES_hh_tes!G24/RES_hh_fec!G24)</f>
        <v>0.85329085146644779</v>
      </c>
      <c r="H24" s="78">
        <f>IF(RES_hh_tes!H24=0,"",RES_hh_tes!H24/RES_hh_fec!H24)</f>
        <v>0.85616458542250085</v>
      </c>
      <c r="I24" s="78">
        <f>IF(RES_hh_tes!I24=0,"",RES_hh_tes!I24/RES_hh_fec!I24)</f>
        <v>0.85940047096612593</v>
      </c>
      <c r="J24" s="78">
        <f>IF(RES_hh_tes!J24=0,"",RES_hh_tes!J24/RES_hh_fec!J24)</f>
        <v>0.86263421084481073</v>
      </c>
      <c r="K24" s="78">
        <f>IF(RES_hh_tes!K24=0,"",RES_hh_tes!K24/RES_hh_fec!K24)</f>
        <v>0.86612519898220031</v>
      </c>
      <c r="L24" s="78">
        <f>IF(RES_hh_tes!L24=0,"",RES_hh_tes!L24/RES_hh_fec!L24)</f>
        <v>0.86998201563966482</v>
      </c>
      <c r="M24" s="78">
        <f>IF(RES_hh_tes!M24=0,"",RES_hh_tes!M24/RES_hh_fec!M24)</f>
        <v>0.87427362816754528</v>
      </c>
      <c r="N24" s="78">
        <f>IF(RES_hh_tes!N24=0,"",RES_hh_tes!N24/RES_hh_fec!N24)</f>
        <v>0.87896539365883741</v>
      </c>
      <c r="O24" s="78">
        <f>IF(RES_hh_tes!O24=0,"",RES_hh_tes!O24/RES_hh_fec!O24)</f>
        <v>0.88343499102972511</v>
      </c>
      <c r="P24" s="78">
        <f>IF(RES_hh_tes!P24=0,"",RES_hh_tes!P24/RES_hh_fec!P24)</f>
        <v>0.88591170838931466</v>
      </c>
      <c r="Q24" s="78">
        <f>IF(RES_hh_tes!Q24=0,"",RES_hh_tes!Q24/RES_hh_fec!Q24)</f>
        <v>0.88871004536124432</v>
      </c>
      <c r="R24" s="78">
        <f>IF(RES_hh_tes!R24=0,"",RES_hh_tes!R24/RES_hh_fec!R24)</f>
        <v>0.8916791752007055</v>
      </c>
      <c r="S24" s="78">
        <f>IF(RES_hh_tes!S24=0,"",RES_hh_tes!S24/RES_hh_fec!S24)</f>
        <v>0.89546287501538413</v>
      </c>
      <c r="T24" s="78">
        <f>IF(RES_hh_tes!T24=0,"",RES_hh_tes!T24/RES_hh_fec!T24)</f>
        <v>0.89968570058208397</v>
      </c>
      <c r="U24" s="78">
        <f>IF(RES_hh_tes!U24=0,"",RES_hh_tes!U24/RES_hh_fec!U24)</f>
        <v>0.90375163143166837</v>
      </c>
      <c r="V24" s="78">
        <f>IF(RES_hh_tes!V24=0,"",RES_hh_tes!V24/RES_hh_fec!V24)</f>
        <v>0.90781611992272138</v>
      </c>
      <c r="W24" s="78">
        <f>IF(RES_hh_tes!W24=0,"",RES_hh_tes!W24/RES_hh_fec!W24)</f>
        <v>0.91197037366022349</v>
      </c>
      <c r="X24" s="78">
        <f>IF(RES_hh_tes!X24=0,"",RES_hh_tes!X24/RES_hh_fec!X24)</f>
        <v>0.91647757621832882</v>
      </c>
      <c r="Y24" s="78">
        <f>IF(RES_hh_tes!Y24=0,"",RES_hh_tes!Y24/RES_hh_fec!Y24)</f>
        <v>0.92208601238452714</v>
      </c>
      <c r="DA24" s="89" t="s">
        <v>438</v>
      </c>
    </row>
    <row r="25" spans="1:105" ht="12" customHeight="1" x14ac:dyDescent="0.25">
      <c r="A25" s="73" t="s">
        <v>53</v>
      </c>
      <c r="B25" s="79">
        <f>IF(RES_hh_tes!B25=0,"",RES_hh_tes!B25/RES_hh_fec!B25)</f>
        <v>0.70662511101737491</v>
      </c>
      <c r="C25" s="79">
        <f>IF(RES_hh_tes!C25=0,"",RES_hh_tes!C25/RES_hh_fec!C25)</f>
        <v>0.71008792381588315</v>
      </c>
      <c r="D25" s="79">
        <f>IF(RES_hh_tes!D25=0,"",RES_hh_tes!D25/RES_hh_fec!D25)</f>
        <v>0.71387607584617163</v>
      </c>
      <c r="E25" s="79">
        <f>IF(RES_hh_tes!E25=0,"",RES_hh_tes!E25/RES_hh_fec!E25)</f>
        <v>0.71762411582025165</v>
      </c>
      <c r="F25" s="79">
        <f>IF(RES_hh_tes!F25=0,"",RES_hh_tes!F25/RES_hh_fec!F25)</f>
        <v>0.72151251485981571</v>
      </c>
      <c r="G25" s="79">
        <f>IF(RES_hh_tes!G25=0,"",RES_hh_tes!G25/RES_hh_fec!G25)</f>
        <v>0.7256253743993194</v>
      </c>
      <c r="H25" s="79">
        <f>IF(RES_hh_tes!H25=0,"",RES_hh_tes!H25/RES_hh_fec!H25)</f>
        <v>0.72967276892735566</v>
      </c>
      <c r="I25" s="79">
        <f>IF(RES_hh_tes!I25=0,"",RES_hh_tes!I25/RES_hh_fec!I25)</f>
        <v>0.73159538218089415</v>
      </c>
      <c r="J25" s="79">
        <f>IF(RES_hh_tes!J25=0,"",RES_hh_tes!J25/RES_hh_fec!J25)</f>
        <v>0.73241001167163333</v>
      </c>
      <c r="K25" s="79">
        <f>IF(RES_hh_tes!K25=0,"",RES_hh_tes!K25/RES_hh_fec!K25)</f>
        <v>0.73355044982224338</v>
      </c>
      <c r="L25" s="79">
        <f>IF(RES_hh_tes!L25=0,"",RES_hh_tes!L25/RES_hh_fec!L25)</f>
        <v>0.73525328065381346</v>
      </c>
      <c r="M25" s="79">
        <f>IF(RES_hh_tes!M25=0,"",RES_hh_tes!M25/RES_hh_fec!M25)</f>
        <v>0.73684179837517194</v>
      </c>
      <c r="N25" s="79">
        <f>IF(RES_hh_tes!N25=0,"",RES_hh_tes!N25/RES_hh_fec!N25)</f>
        <v>0.74011085142661948</v>
      </c>
      <c r="O25" s="79">
        <f>IF(RES_hh_tes!O25=0,"",RES_hh_tes!O25/RES_hh_fec!O25)</f>
        <v>0.74418561413917583</v>
      </c>
      <c r="P25" s="79">
        <f>IF(RES_hh_tes!P25=0,"",RES_hh_tes!P25/RES_hh_fec!P25)</f>
        <v>0.74889454064699579</v>
      </c>
      <c r="Q25" s="79">
        <f>IF(RES_hh_tes!Q25=0,"",RES_hh_tes!Q25/RES_hh_fec!Q25)</f>
        <v>0.75576352215968934</v>
      </c>
      <c r="R25" s="79">
        <f>IF(RES_hh_tes!R25=0,"",RES_hh_tes!R25/RES_hh_fec!R25)</f>
        <v>0.76206174111385039</v>
      </c>
      <c r="S25" s="79">
        <f>IF(RES_hh_tes!S25=0,"",RES_hh_tes!S25/RES_hh_fec!S25)</f>
        <v>0.77001562367764731</v>
      </c>
      <c r="T25" s="79">
        <f>IF(RES_hh_tes!T25=0,"",RES_hh_tes!T25/RES_hh_fec!T25)</f>
        <v>0.780441064074753</v>
      </c>
      <c r="U25" s="79">
        <f>IF(RES_hh_tes!U25=0,"",RES_hh_tes!U25/RES_hh_fec!U25)</f>
        <v>0.78972429436135916</v>
      </c>
      <c r="V25" s="79">
        <f>IF(RES_hh_tes!V25=0,"",RES_hh_tes!V25/RES_hh_fec!V25)</f>
        <v>0.80004515757126882</v>
      </c>
      <c r="W25" s="79">
        <f>IF(RES_hh_tes!W25=0,"",RES_hh_tes!W25/RES_hh_fec!W25)</f>
        <v>0.80934566573780009</v>
      </c>
      <c r="X25" s="79">
        <f>IF(RES_hh_tes!X25=0,"",RES_hh_tes!X25/RES_hh_fec!X25)</f>
        <v>0.81773821028660043</v>
      </c>
      <c r="Y25" s="79">
        <f>IF(RES_hh_tes!Y25=0,"",RES_hh_tes!Y25/RES_hh_fec!Y25)</f>
        <v>0.82592786276847874</v>
      </c>
      <c r="DA25" s="90" t="s">
        <v>439</v>
      </c>
    </row>
    <row r="26" spans="1:105" ht="12" customHeight="1" x14ac:dyDescent="0.25">
      <c r="A26" s="32" t="s">
        <v>52</v>
      </c>
      <c r="B26" s="81">
        <f>IF(RES_hh_tes!B26=0,"",RES_hh_tes!B26/RES_hh_fec!B26)</f>
        <v>1</v>
      </c>
      <c r="C26" s="81">
        <f>IF(RES_hh_tes!C26=0,"",RES_hh_tes!C26/RES_hh_fec!C26)</f>
        <v>0.99999999999999978</v>
      </c>
      <c r="D26" s="81">
        <f>IF(RES_hh_tes!D26=0,"",RES_hh_tes!D26/RES_hh_fec!D26)</f>
        <v>1.0000000000000002</v>
      </c>
      <c r="E26" s="81">
        <f>IF(RES_hh_tes!E26=0,"",RES_hh_tes!E26/RES_hh_fec!E26)</f>
        <v>1</v>
      </c>
      <c r="F26" s="81">
        <f>IF(RES_hh_tes!F26=0,"",RES_hh_tes!F26/RES_hh_fec!F26)</f>
        <v>0.99999999999999956</v>
      </c>
      <c r="G26" s="81">
        <f>IF(RES_hh_tes!G26=0,"",RES_hh_tes!G26/RES_hh_fec!G26)</f>
        <v>0.99999999999999978</v>
      </c>
      <c r="H26" s="81">
        <f>IF(RES_hh_tes!H26=0,"",RES_hh_tes!H26/RES_hh_fec!H26)</f>
        <v>1.0000000000000002</v>
      </c>
      <c r="I26" s="81">
        <f>IF(RES_hh_tes!I26=0,"",RES_hh_tes!I26/RES_hh_fec!I26)</f>
        <v>1.0000000000000007</v>
      </c>
      <c r="J26" s="81">
        <f>IF(RES_hh_tes!J26=0,"",RES_hh_tes!J26/RES_hh_fec!J26)</f>
        <v>1.0000000000000004</v>
      </c>
      <c r="K26" s="81">
        <f>IF(RES_hh_tes!K26=0,"",RES_hh_tes!K26/RES_hh_fec!K26)</f>
        <v>0.99999999999999656</v>
      </c>
      <c r="L26" s="81">
        <f>IF(RES_hh_tes!L26=0,"",RES_hh_tes!L26/RES_hh_fec!L26)</f>
        <v>1.0000000000000007</v>
      </c>
      <c r="M26" s="81">
        <f>IF(RES_hh_tes!M26=0,"",RES_hh_tes!M26/RES_hh_fec!M26)</f>
        <v>0.99999999999999789</v>
      </c>
      <c r="N26" s="81">
        <f>IF(RES_hh_tes!N26=0,"",RES_hh_tes!N26/RES_hh_fec!N26)</f>
        <v>1.000000000000004</v>
      </c>
      <c r="O26" s="81">
        <f>IF(RES_hh_tes!O26=0,"",RES_hh_tes!O26/RES_hh_fec!O26)</f>
        <v>1.0000000000000013</v>
      </c>
      <c r="P26" s="81">
        <f>IF(RES_hh_tes!P26=0,"",RES_hh_tes!P26/RES_hh_fec!P26)</f>
        <v>1.0000000000000007</v>
      </c>
      <c r="Q26" s="81">
        <f>IF(RES_hh_tes!Q26=0,"",RES_hh_tes!Q26/RES_hh_fec!Q26)</f>
        <v>1.0000000000000024</v>
      </c>
      <c r="R26" s="81">
        <f>IF(RES_hh_tes!R26=0,"",RES_hh_tes!R26/RES_hh_fec!R26)</f>
        <v>0.99999999999999867</v>
      </c>
      <c r="S26" s="81">
        <f>IF(RES_hh_tes!S26=0,"",RES_hh_tes!S26/RES_hh_fec!S26)</f>
        <v>1.0000000000000033</v>
      </c>
      <c r="T26" s="81">
        <f>IF(RES_hh_tes!T26=0,"",RES_hh_tes!T26/RES_hh_fec!T26)</f>
        <v>1.0000000000000009</v>
      </c>
      <c r="U26" s="81">
        <f>IF(RES_hh_tes!U26=0,"",RES_hh_tes!U26/RES_hh_fec!U26)</f>
        <v>0.99999999999999822</v>
      </c>
      <c r="V26" s="81">
        <f>IF(RES_hh_tes!V26=0,"",RES_hh_tes!V26/RES_hh_fec!V26)</f>
        <v>0.99999999999999378</v>
      </c>
      <c r="W26" s="81">
        <f>IF(RES_hh_tes!W26=0,"",RES_hh_tes!W26/RES_hh_fec!W26)</f>
        <v>0.99999999999999478</v>
      </c>
      <c r="X26" s="81">
        <f>IF(RES_hh_tes!X26=0,"",RES_hh_tes!X26/RES_hh_fec!X26)</f>
        <v>0.99999999999999112</v>
      </c>
      <c r="Y26" s="81">
        <f>IF(RES_hh_tes!Y26=0,"",RES_hh_tes!Y26/RES_hh_fec!Y26)</f>
        <v>1.0000000000000047</v>
      </c>
      <c r="DA26" s="92" t="s">
        <v>440</v>
      </c>
    </row>
    <row r="27" spans="1:105" ht="12.95" customHeight="1" x14ac:dyDescent="0.25">
      <c r="A27" s="68" t="s">
        <v>54</v>
      </c>
      <c r="B27" s="70">
        <f>IF(RES_hh_tes!B27=0,"",RES_hh_tes!B27/RES_hh_fec!B27)</f>
        <v>0.64839664501271566</v>
      </c>
      <c r="C27" s="70">
        <f>IF(RES_hh_tes!C27=0,"",RES_hh_tes!C27/RES_hh_fec!C27)</f>
        <v>0.64922668686972651</v>
      </c>
      <c r="D27" s="70">
        <f>IF(RES_hh_tes!D27=0,"",RES_hh_tes!D27/RES_hh_fec!D27)</f>
        <v>0.65105630299684403</v>
      </c>
      <c r="E27" s="70">
        <f>IF(RES_hh_tes!E27=0,"",RES_hh_tes!E27/RES_hh_fec!E27)</f>
        <v>0.65248052316727878</v>
      </c>
      <c r="F27" s="70">
        <f>IF(RES_hh_tes!F27=0,"",RES_hh_tes!F27/RES_hh_fec!F27)</f>
        <v>0.65465628988836189</v>
      </c>
      <c r="G27" s="70">
        <f>IF(RES_hh_tes!G27=0,"",RES_hh_tes!G27/RES_hh_fec!G27)</f>
        <v>0.65671479600371307</v>
      </c>
      <c r="H27" s="70">
        <f>IF(RES_hh_tes!H27=0,"",RES_hh_tes!H27/RES_hh_fec!H27)</f>
        <v>0.65820404348274153</v>
      </c>
      <c r="I27" s="70">
        <f>IF(RES_hh_tes!I27=0,"",RES_hh_tes!I27/RES_hh_fec!I27)</f>
        <v>0.66046636109604107</v>
      </c>
      <c r="J27" s="70">
        <f>IF(RES_hh_tes!J27=0,"",RES_hh_tes!J27/RES_hh_fec!J27)</f>
        <v>0.65997852440628646</v>
      </c>
      <c r="K27" s="70">
        <f>IF(RES_hh_tes!K27=0,"",RES_hh_tes!K27/RES_hh_fec!K27)</f>
        <v>0.66083757190349834</v>
      </c>
      <c r="L27" s="70">
        <f>IF(RES_hh_tes!L27=0,"",RES_hh_tes!L27/RES_hh_fec!L27)</f>
        <v>0.66035631109212622</v>
      </c>
      <c r="M27" s="70">
        <f>IF(RES_hh_tes!M27=0,"",RES_hh_tes!M27/RES_hh_fec!M27)</f>
        <v>0.66372715814111949</v>
      </c>
      <c r="N27" s="70">
        <f>IF(RES_hh_tes!N27=0,"",RES_hh_tes!N27/RES_hh_fec!N27)</f>
        <v>0.66562972481771643</v>
      </c>
      <c r="O27" s="70">
        <f>IF(RES_hh_tes!O27=0,"",RES_hh_tes!O27/RES_hh_fec!O27)</f>
        <v>0.66736790753443109</v>
      </c>
      <c r="P27" s="70">
        <f>IF(RES_hh_tes!P27=0,"",RES_hh_tes!P27/RES_hh_fec!P27)</f>
        <v>0.66915915472442455</v>
      </c>
      <c r="Q27" s="70">
        <f>IF(RES_hh_tes!Q27=0,"",RES_hh_tes!Q27/RES_hh_fec!Q27)</f>
        <v>0.67122009520903392</v>
      </c>
      <c r="R27" s="70">
        <f>IF(RES_hh_tes!R27=0,"",RES_hh_tes!R27/RES_hh_fec!R27)</f>
        <v>0.67394845497248523</v>
      </c>
      <c r="S27" s="70">
        <f>IF(RES_hh_tes!S27=0,"",RES_hh_tes!S27/RES_hh_fec!S27)</f>
        <v>0.67780294014900389</v>
      </c>
      <c r="T27" s="70">
        <f>IF(RES_hh_tes!T27=0,"",RES_hh_tes!T27/RES_hh_fec!T27)</f>
        <v>0.68266464839744223</v>
      </c>
      <c r="U27" s="70">
        <f>IF(RES_hh_tes!U27=0,"",RES_hh_tes!U27/RES_hh_fec!U27)</f>
        <v>0.68828460379737955</v>
      </c>
      <c r="V27" s="70">
        <f>IF(RES_hh_tes!V27=0,"",RES_hh_tes!V27/RES_hh_fec!V27)</f>
        <v>0.69437794407867959</v>
      </c>
      <c r="W27" s="70">
        <f>IF(RES_hh_tes!W27=0,"",RES_hh_tes!W27/RES_hh_fec!W27)</f>
        <v>0.70035439571611491</v>
      </c>
      <c r="X27" s="70">
        <f>IF(RES_hh_tes!X27=0,"",RES_hh_tes!X27/RES_hh_fec!X27)</f>
        <v>0.70600722045867892</v>
      </c>
      <c r="Y27" s="70">
        <f>IF(RES_hh_tes!Y27=0,"",RES_hh_tes!Y27/RES_hh_fec!Y27)</f>
        <v>0.70253894916457504</v>
      </c>
      <c r="DA27" s="88" t="s">
        <v>294</v>
      </c>
    </row>
    <row r="28" spans="1:105" ht="12" customHeight="1" x14ac:dyDescent="0.25">
      <c r="A28" s="28" t="s">
        <v>51</v>
      </c>
      <c r="B28" s="78" t="str">
        <f>IF(RES_hh_tes!B28=0,"",RES_hh_tes!B28/RES_hh_fec!B28)</f>
        <v/>
      </c>
      <c r="C28" s="78" t="str">
        <f>IF(RES_hh_tes!C28=0,"",RES_hh_tes!C28/RES_hh_fec!C28)</f>
        <v/>
      </c>
      <c r="D28" s="78" t="str">
        <f>IF(RES_hh_tes!D28=0,"",RES_hh_tes!D28/RES_hh_fec!D28)</f>
        <v/>
      </c>
      <c r="E28" s="78" t="str">
        <f>IF(RES_hh_tes!E28=0,"",RES_hh_tes!E28/RES_hh_fec!E28)</f>
        <v/>
      </c>
      <c r="F28" s="78" t="str">
        <f>IF(RES_hh_tes!F28=0,"",RES_hh_tes!F28/RES_hh_fec!F28)</f>
        <v/>
      </c>
      <c r="G28" s="78" t="str">
        <f>IF(RES_hh_tes!G28=0,"",RES_hh_tes!G28/RES_hh_fec!G28)</f>
        <v/>
      </c>
      <c r="H28" s="78" t="str">
        <f>IF(RES_hh_tes!H28=0,"",RES_hh_tes!H28/RES_hh_fec!H28)</f>
        <v/>
      </c>
      <c r="I28" s="78" t="str">
        <f>IF(RES_hh_tes!I28=0,"",RES_hh_tes!I28/RES_hh_fec!I28)</f>
        <v/>
      </c>
      <c r="J28" s="78" t="str">
        <f>IF(RES_hh_tes!J28=0,"",RES_hh_tes!J28/RES_hh_fec!J28)</f>
        <v/>
      </c>
      <c r="K28" s="78" t="str">
        <f>IF(RES_hh_tes!K28=0,"",RES_hh_tes!K28/RES_hh_fec!K28)</f>
        <v/>
      </c>
      <c r="L28" s="78" t="str">
        <f>IF(RES_hh_tes!L28=0,"",RES_hh_tes!L28/RES_hh_fec!L28)</f>
        <v/>
      </c>
      <c r="M28" s="78" t="str">
        <f>IF(RES_hh_tes!M28=0,"",RES_hh_tes!M28/RES_hh_fec!M28)</f>
        <v/>
      </c>
      <c r="N28" s="78" t="str">
        <f>IF(RES_hh_tes!N28=0,"",RES_hh_tes!N28/RES_hh_fec!N28)</f>
        <v/>
      </c>
      <c r="O28" s="78" t="str">
        <f>IF(RES_hh_tes!O28=0,"",RES_hh_tes!O28/RES_hh_fec!O28)</f>
        <v/>
      </c>
      <c r="P28" s="78" t="str">
        <f>IF(RES_hh_tes!P28=0,"",RES_hh_tes!P28/RES_hh_fec!P28)</f>
        <v/>
      </c>
      <c r="Q28" s="78" t="str">
        <f>IF(RES_hh_tes!Q28=0,"",RES_hh_tes!Q28/RES_hh_fec!Q28)</f>
        <v/>
      </c>
      <c r="R28" s="78" t="str">
        <f>IF(RES_hh_tes!R28=0,"",RES_hh_tes!R28/RES_hh_fec!R28)</f>
        <v/>
      </c>
      <c r="S28" s="78" t="str">
        <f>IF(RES_hh_tes!S28=0,"",RES_hh_tes!S28/RES_hh_fec!S28)</f>
        <v/>
      </c>
      <c r="T28" s="78" t="str">
        <f>IF(RES_hh_tes!T28=0,"",RES_hh_tes!T28/RES_hh_fec!T28)</f>
        <v/>
      </c>
      <c r="U28" s="78" t="str">
        <f>IF(RES_hh_tes!U28=0,"",RES_hh_tes!U28/RES_hh_fec!U28)</f>
        <v/>
      </c>
      <c r="V28" s="78" t="str">
        <f>IF(RES_hh_tes!V28=0,"",RES_hh_tes!V28/RES_hh_fec!V28)</f>
        <v/>
      </c>
      <c r="W28" s="78" t="str">
        <f>IF(RES_hh_tes!W28=0,"",RES_hh_tes!W28/RES_hh_fec!W28)</f>
        <v/>
      </c>
      <c r="X28" s="78" t="str">
        <f>IF(RES_hh_tes!X28=0,"",RES_hh_tes!X28/RES_hh_fec!X28)</f>
        <v/>
      </c>
      <c r="Y28" s="78" t="str">
        <f>IF(RES_hh_tes!Y28=0,"",RES_hh_tes!Y28/RES_hh_fec!Y28)</f>
        <v/>
      </c>
      <c r="DA28" s="89" t="s">
        <v>441</v>
      </c>
    </row>
    <row r="29" spans="1:105" s="2" customFormat="1" ht="12" customHeight="1" x14ac:dyDescent="0.25">
      <c r="A29" s="28" t="s">
        <v>74</v>
      </c>
      <c r="B29" s="78" t="str">
        <f>IF(RES_hh_tes!B29=0,"",RES_hh_tes!B29/RES_hh_fec!B29)</f>
        <v/>
      </c>
      <c r="C29" s="78" t="str">
        <f>IF(RES_hh_tes!C29=0,"",RES_hh_tes!C29/RES_hh_fec!C29)</f>
        <v/>
      </c>
      <c r="D29" s="78" t="str">
        <f>IF(RES_hh_tes!D29=0,"",RES_hh_tes!D29/RES_hh_fec!D29)</f>
        <v/>
      </c>
      <c r="E29" s="78" t="str">
        <f>IF(RES_hh_tes!E29=0,"",RES_hh_tes!E29/RES_hh_fec!E29)</f>
        <v/>
      </c>
      <c r="F29" s="78" t="str">
        <f>IF(RES_hh_tes!F29=0,"",RES_hh_tes!F29/RES_hh_fec!F29)</f>
        <v/>
      </c>
      <c r="G29" s="78" t="str">
        <f>IF(RES_hh_tes!G29=0,"",RES_hh_tes!G29/RES_hh_fec!G29)</f>
        <v/>
      </c>
      <c r="H29" s="78" t="str">
        <f>IF(RES_hh_tes!H29=0,"",RES_hh_tes!H29/RES_hh_fec!H29)</f>
        <v/>
      </c>
      <c r="I29" s="78" t="str">
        <f>IF(RES_hh_tes!I29=0,"",RES_hh_tes!I29/RES_hh_fec!I29)</f>
        <v/>
      </c>
      <c r="J29" s="78" t="str">
        <f>IF(RES_hh_tes!J29=0,"",RES_hh_tes!J29/RES_hh_fec!J29)</f>
        <v/>
      </c>
      <c r="K29" s="78" t="str">
        <f>IF(RES_hh_tes!K29=0,"",RES_hh_tes!K29/RES_hh_fec!K29)</f>
        <v/>
      </c>
      <c r="L29" s="78" t="str">
        <f>IF(RES_hh_tes!L29=0,"",RES_hh_tes!L29/RES_hh_fec!L29)</f>
        <v/>
      </c>
      <c r="M29" s="78" t="str">
        <f>IF(RES_hh_tes!M29=0,"",RES_hh_tes!M29/RES_hh_fec!M29)</f>
        <v/>
      </c>
      <c r="N29" s="78" t="str">
        <f>IF(RES_hh_tes!N29=0,"",RES_hh_tes!N29/RES_hh_fec!N29)</f>
        <v/>
      </c>
      <c r="O29" s="78" t="str">
        <f>IF(RES_hh_tes!O29=0,"",RES_hh_tes!O29/RES_hh_fec!O29)</f>
        <v/>
      </c>
      <c r="P29" s="78" t="str">
        <f>IF(RES_hh_tes!P29=0,"",RES_hh_tes!P29/RES_hh_fec!P29)</f>
        <v/>
      </c>
      <c r="Q29" s="78" t="str">
        <f>IF(RES_hh_tes!Q29=0,"",RES_hh_tes!Q29/RES_hh_fec!Q29)</f>
        <v/>
      </c>
      <c r="R29" s="78" t="str">
        <f>IF(RES_hh_tes!R29=0,"",RES_hh_tes!R29/RES_hh_fec!R29)</f>
        <v/>
      </c>
      <c r="S29" s="78" t="str">
        <f>IF(RES_hh_tes!S29=0,"",RES_hh_tes!S29/RES_hh_fec!S29)</f>
        <v/>
      </c>
      <c r="T29" s="78" t="str">
        <f>IF(RES_hh_tes!T29=0,"",RES_hh_tes!T29/RES_hh_fec!T29)</f>
        <v/>
      </c>
      <c r="U29" s="78" t="str">
        <f>IF(RES_hh_tes!U29=0,"",RES_hh_tes!U29/RES_hh_fec!U29)</f>
        <v/>
      </c>
      <c r="V29" s="78" t="str">
        <f>IF(RES_hh_tes!V29=0,"",RES_hh_tes!V29/RES_hh_fec!V29)</f>
        <v/>
      </c>
      <c r="W29" s="78" t="str">
        <f>IF(RES_hh_tes!W29=0,"",RES_hh_tes!W29/RES_hh_fec!W29)</f>
        <v/>
      </c>
      <c r="X29" s="78" t="str">
        <f>IF(RES_hh_tes!X29=0,"",RES_hh_tes!X29/RES_hh_fec!X29)</f>
        <v/>
      </c>
      <c r="Y29" s="78" t="str">
        <f>IF(RES_hh_tes!Y29=0,"",RES_hh_tes!Y29/RES_hh_fec!Y29)</f>
        <v/>
      </c>
      <c r="DA29" s="89" t="s">
        <v>442</v>
      </c>
    </row>
    <row r="30" spans="1:105" ht="12" customHeight="1" x14ac:dyDescent="0.25">
      <c r="A30" s="28" t="s">
        <v>189</v>
      </c>
      <c r="B30" s="78">
        <f>IF(RES_hh_tes!B30=0,"",RES_hh_tes!B30/RES_hh_fec!B30)</f>
        <v>0.60508491264223885</v>
      </c>
      <c r="C30" s="78">
        <f>IF(RES_hh_tes!C30=0,"",RES_hh_tes!C30/RES_hh_fec!C30)</f>
        <v>0.60613715026035442</v>
      </c>
      <c r="D30" s="78">
        <f>IF(RES_hh_tes!D30=0,"",RES_hh_tes!D30/RES_hh_fec!D30)</f>
        <v>0.60718013659101877</v>
      </c>
      <c r="E30" s="78">
        <f>IF(RES_hh_tes!E30=0,"",RES_hh_tes!E30/RES_hh_fec!E30)</f>
        <v>0.60824297936025773</v>
      </c>
      <c r="F30" s="78">
        <f>IF(RES_hh_tes!F30=0,"",RES_hh_tes!F30/RES_hh_fec!F30)</f>
        <v>0.60932401450916129</v>
      </c>
      <c r="G30" s="78">
        <f>IF(RES_hh_tes!G30=0,"",RES_hh_tes!G30/RES_hh_fec!G30)</f>
        <v>0.61044645967374311</v>
      </c>
      <c r="H30" s="78">
        <f>IF(RES_hh_tes!H30=0,"",RES_hh_tes!H30/RES_hh_fec!H30)</f>
        <v>0.61163562588689613</v>
      </c>
      <c r="I30" s="78">
        <f>IF(RES_hh_tes!I30=0,"",RES_hh_tes!I30/RES_hh_fec!I30)</f>
        <v>0.61218809102171889</v>
      </c>
      <c r="J30" s="78">
        <f>IF(RES_hh_tes!J30=0,"",RES_hh_tes!J30/RES_hh_fec!J30)</f>
        <v>0.61236324156231481</v>
      </c>
      <c r="K30" s="78">
        <f>IF(RES_hh_tes!K30=0,"",RES_hh_tes!K30/RES_hh_fec!K30)</f>
        <v>0.61260263662852632</v>
      </c>
      <c r="L30" s="78">
        <f>IF(RES_hh_tes!L30=0,"",RES_hh_tes!L30/RES_hh_fec!L30)</f>
        <v>0.61283939030396972</v>
      </c>
      <c r="M30" s="78">
        <f>IF(RES_hh_tes!M30=0,"",RES_hh_tes!M30/RES_hh_fec!M30)</f>
        <v>0.61307489691232397</v>
      </c>
      <c r="N30" s="78">
        <f>IF(RES_hh_tes!N30=0,"",RES_hh_tes!N30/RES_hh_fec!N30)</f>
        <v>0.61329917033133197</v>
      </c>
      <c r="O30" s="78">
        <f>IF(RES_hh_tes!O30=0,"",RES_hh_tes!O30/RES_hh_fec!O30)</f>
        <v>0.61349313327864141</v>
      </c>
      <c r="P30" s="78">
        <f>IF(RES_hh_tes!P30=0,"",RES_hh_tes!P30/RES_hh_fec!P30)</f>
        <v>0.61360725557932927</v>
      </c>
      <c r="Q30" s="78">
        <f>IF(RES_hh_tes!Q30=0,"",RES_hh_tes!Q30/RES_hh_fec!Q30)</f>
        <v>0.61380950998173334</v>
      </c>
      <c r="R30" s="78">
        <f>IF(RES_hh_tes!R30=0,"",RES_hh_tes!R30/RES_hh_fec!R30)</f>
        <v>0.61430769846869937</v>
      </c>
      <c r="S30" s="78">
        <f>IF(RES_hh_tes!S30=0,"",RES_hh_tes!S30/RES_hh_fec!S30)</f>
        <v>0.61521342262825496</v>
      </c>
      <c r="T30" s="78">
        <f>IF(RES_hh_tes!T30=0,"",RES_hh_tes!T30/RES_hh_fec!T30)</f>
        <v>0.61650898286731526</v>
      </c>
      <c r="U30" s="78">
        <f>IF(RES_hh_tes!U30=0,"",RES_hh_tes!U30/RES_hh_fec!U30)</f>
        <v>0.61815419581393216</v>
      </c>
      <c r="V30" s="78">
        <f>IF(RES_hh_tes!V30=0,"",RES_hh_tes!V30/RES_hh_fec!V30)</f>
        <v>0.61997931644058213</v>
      </c>
      <c r="W30" s="78">
        <f>IF(RES_hh_tes!W30=0,"",RES_hh_tes!W30/RES_hh_fec!W30)</f>
        <v>0.62166587398087614</v>
      </c>
      <c r="X30" s="78">
        <f>IF(RES_hh_tes!X30=0,"",RES_hh_tes!X30/RES_hh_fec!X30)</f>
        <v>0.62312312076546994</v>
      </c>
      <c r="Y30" s="78">
        <f>IF(RES_hh_tes!Y30=0,"",RES_hh_tes!Y30/RES_hh_fec!Y30)</f>
        <v>0.62456435073837757</v>
      </c>
      <c r="DA30" s="89" t="s">
        <v>443</v>
      </c>
    </row>
    <row r="31" spans="1:105" ht="12" customHeight="1" x14ac:dyDescent="0.25">
      <c r="A31" s="28" t="s">
        <v>202</v>
      </c>
      <c r="B31" s="78" t="str">
        <f>IF(RES_hh_tes!B31=0,"",RES_hh_tes!B31/RES_hh_fec!B31)</f>
        <v/>
      </c>
      <c r="C31" s="78" t="str">
        <f>IF(RES_hh_tes!C31=0,"",RES_hh_tes!C31/RES_hh_fec!C31)</f>
        <v/>
      </c>
      <c r="D31" s="78" t="str">
        <f>IF(RES_hh_tes!D31=0,"",RES_hh_tes!D31/RES_hh_fec!D31)</f>
        <v/>
      </c>
      <c r="E31" s="78" t="str">
        <f>IF(RES_hh_tes!E31=0,"",RES_hh_tes!E31/RES_hh_fec!E31)</f>
        <v/>
      </c>
      <c r="F31" s="78" t="str">
        <f>IF(RES_hh_tes!F31=0,"",RES_hh_tes!F31/RES_hh_fec!F31)</f>
        <v/>
      </c>
      <c r="G31" s="78" t="str">
        <f>IF(RES_hh_tes!G31=0,"",RES_hh_tes!G31/RES_hh_fec!G31)</f>
        <v/>
      </c>
      <c r="H31" s="78" t="str">
        <f>IF(RES_hh_tes!H31=0,"",RES_hh_tes!H31/RES_hh_fec!H31)</f>
        <v/>
      </c>
      <c r="I31" s="78" t="str">
        <f>IF(RES_hh_tes!I31=0,"",RES_hh_tes!I31/RES_hh_fec!I31)</f>
        <v/>
      </c>
      <c r="J31" s="78" t="str">
        <f>IF(RES_hh_tes!J31=0,"",RES_hh_tes!J31/RES_hh_fec!J31)</f>
        <v/>
      </c>
      <c r="K31" s="78" t="str">
        <f>IF(RES_hh_tes!K31=0,"",RES_hh_tes!K31/RES_hh_fec!K31)</f>
        <v/>
      </c>
      <c r="L31" s="78" t="str">
        <f>IF(RES_hh_tes!L31=0,"",RES_hh_tes!L31/RES_hh_fec!L31)</f>
        <v/>
      </c>
      <c r="M31" s="78" t="str">
        <f>IF(RES_hh_tes!M31=0,"",RES_hh_tes!M31/RES_hh_fec!M31)</f>
        <v/>
      </c>
      <c r="N31" s="78" t="str">
        <f>IF(RES_hh_tes!N31=0,"",RES_hh_tes!N31/RES_hh_fec!N31)</f>
        <v/>
      </c>
      <c r="O31" s="78" t="str">
        <f>IF(RES_hh_tes!O31=0,"",RES_hh_tes!O31/RES_hh_fec!O31)</f>
        <v/>
      </c>
      <c r="P31" s="78" t="str">
        <f>IF(RES_hh_tes!P31=0,"",RES_hh_tes!P31/RES_hh_fec!P31)</f>
        <v/>
      </c>
      <c r="Q31" s="78" t="str">
        <f>IF(RES_hh_tes!Q31=0,"",RES_hh_tes!Q31/RES_hh_fec!Q31)</f>
        <v/>
      </c>
      <c r="R31" s="78" t="str">
        <f>IF(RES_hh_tes!R31=0,"",RES_hh_tes!R31/RES_hh_fec!R31)</f>
        <v/>
      </c>
      <c r="S31" s="78" t="str">
        <f>IF(RES_hh_tes!S31=0,"",RES_hh_tes!S31/RES_hh_fec!S31)</f>
        <v/>
      </c>
      <c r="T31" s="78" t="str">
        <f>IF(RES_hh_tes!T31=0,"",RES_hh_tes!T31/RES_hh_fec!T31)</f>
        <v/>
      </c>
      <c r="U31" s="78" t="str">
        <f>IF(RES_hh_tes!U31=0,"",RES_hh_tes!U31/RES_hh_fec!U31)</f>
        <v/>
      </c>
      <c r="V31" s="78" t="str">
        <f>IF(RES_hh_tes!V31=0,"",RES_hh_tes!V31/RES_hh_fec!V31)</f>
        <v/>
      </c>
      <c r="W31" s="78" t="str">
        <f>IF(RES_hh_tes!W31=0,"",RES_hh_tes!W31/RES_hh_fec!W31)</f>
        <v/>
      </c>
      <c r="X31" s="78" t="str">
        <f>IF(RES_hh_tes!X31=0,"",RES_hh_tes!X31/RES_hh_fec!X31)</f>
        <v/>
      </c>
      <c r="Y31" s="78" t="str">
        <f>IF(RES_hh_tes!Y31=0,"",RES_hh_tes!Y31/RES_hh_fec!Y31)</f>
        <v/>
      </c>
      <c r="DA31" s="89" t="s">
        <v>444</v>
      </c>
    </row>
    <row r="32" spans="1:105" ht="12" customHeight="1" x14ac:dyDescent="0.25">
      <c r="A32" s="32" t="s">
        <v>53</v>
      </c>
      <c r="B32" s="81">
        <f>IF(RES_hh_tes!B32=0,"",RES_hh_tes!B32/RES_hh_fec!B32)</f>
        <v>0.7547183095941592</v>
      </c>
      <c r="C32" s="81">
        <f>IF(RES_hh_tes!C32=0,"",RES_hh_tes!C32/RES_hh_fec!C32)</f>
        <v>0.75674954225594671</v>
      </c>
      <c r="D32" s="81">
        <f>IF(RES_hh_tes!D32=0,"",RES_hh_tes!D32/RES_hh_fec!D32)</f>
        <v>0.75903677958325733</v>
      </c>
      <c r="E32" s="81">
        <f>IF(RES_hh_tes!E32=0,"",RES_hh_tes!E32/RES_hh_fec!E32)</f>
        <v>0.76147413797189434</v>
      </c>
      <c r="F32" s="81">
        <f>IF(RES_hh_tes!F32=0,"",RES_hh_tes!F32/RES_hh_fec!F32)</f>
        <v>0.76409569823348766</v>
      </c>
      <c r="G32" s="81">
        <f>IF(RES_hh_tes!G32=0,"",RES_hh_tes!G32/RES_hh_fec!G32)</f>
        <v>0.76691430892125378</v>
      </c>
      <c r="H32" s="81">
        <f>IF(RES_hh_tes!H32=0,"",RES_hh_tes!H32/RES_hh_fec!H32)</f>
        <v>0.76998317056852494</v>
      </c>
      <c r="I32" s="81">
        <f>IF(RES_hh_tes!I32=0,"",RES_hh_tes!I32/RES_hh_fec!I32)</f>
        <v>0.7716528566014661</v>
      </c>
      <c r="J32" s="81">
        <f>IF(RES_hh_tes!J32=0,"",RES_hh_tes!J32/RES_hh_fec!J32)</f>
        <v>0.7724865614250721</v>
      </c>
      <c r="K32" s="81">
        <f>IF(RES_hh_tes!K32=0,"",RES_hh_tes!K32/RES_hh_fec!K32)</f>
        <v>0.77389408289305894</v>
      </c>
      <c r="L32" s="81">
        <f>IF(RES_hh_tes!L32=0,"",RES_hh_tes!L32/RES_hh_fec!L32)</f>
        <v>0.77552356839033909</v>
      </c>
      <c r="M32" s="81">
        <f>IF(RES_hh_tes!M32=0,"",RES_hh_tes!M32/RES_hh_fec!M32)</f>
        <v>0.7773286368749186</v>
      </c>
      <c r="N32" s="81">
        <f>IF(RES_hh_tes!N32=0,"",RES_hh_tes!N32/RES_hh_fec!N32)</f>
        <v>0.77949196091149486</v>
      </c>
      <c r="O32" s="81">
        <f>IF(RES_hh_tes!O32=0,"",RES_hh_tes!O32/RES_hh_fec!O32)</f>
        <v>0.78222780385664448</v>
      </c>
      <c r="P32" s="81">
        <f>IF(RES_hh_tes!P32=0,"",RES_hh_tes!P32/RES_hh_fec!P32)</f>
        <v>0.78515267747061546</v>
      </c>
      <c r="Q32" s="81">
        <f>IF(RES_hh_tes!Q32=0,"",RES_hh_tes!Q32/RES_hh_fec!Q32)</f>
        <v>0.78920183798578381</v>
      </c>
      <c r="R32" s="81">
        <f>IF(RES_hh_tes!R32=0,"",RES_hh_tes!R32/RES_hh_fec!R32)</f>
        <v>0.7945470346861816</v>
      </c>
      <c r="S32" s="81">
        <f>IF(RES_hh_tes!S32=0,"",RES_hh_tes!S32/RES_hh_fec!S32)</f>
        <v>0.80230066221332264</v>
      </c>
      <c r="T32" s="81">
        <f>IF(RES_hh_tes!T32=0,"",RES_hh_tes!T32/RES_hh_fec!T32)</f>
        <v>0.81207477787559446</v>
      </c>
      <c r="U32" s="81">
        <f>IF(RES_hh_tes!U32=0,"",RES_hh_tes!U32/RES_hh_fec!U32)</f>
        <v>0.8231577972759625</v>
      </c>
      <c r="V32" s="81">
        <f>IF(RES_hh_tes!V32=0,"",RES_hh_tes!V32/RES_hh_fec!V32)</f>
        <v>0.83500685002877506</v>
      </c>
      <c r="W32" s="81">
        <f>IF(RES_hh_tes!W32=0,"",RES_hh_tes!W32/RES_hh_fec!W32)</f>
        <v>0.84649783303678594</v>
      </c>
      <c r="X32" s="81">
        <f>IF(RES_hh_tes!X32=0,"",RES_hh_tes!X32/RES_hh_fec!X32)</f>
        <v>0.85721026607609196</v>
      </c>
      <c r="Y32" s="81">
        <f>IF(RES_hh_tes!Y32=0,"",RES_hh_tes!Y32/RES_hh_fec!Y32)</f>
        <v>0.86686372635037234</v>
      </c>
      <c r="DA32" s="92" t="s">
        <v>445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20206.695909654391</v>
      </c>
      <c r="C3" s="65">
        <f t="shared" si="0"/>
        <v>21446.107452680819</v>
      </c>
      <c r="D3" s="65">
        <f t="shared" si="0"/>
        <v>20681.368656414601</v>
      </c>
      <c r="E3" s="65">
        <f t="shared" si="0"/>
        <v>21158.57935053789</v>
      </c>
      <c r="F3" s="65">
        <f t="shared" si="0"/>
        <v>20209.601362462636</v>
      </c>
      <c r="G3" s="65">
        <f t="shared" si="0"/>
        <v>19418.885490083889</v>
      </c>
      <c r="H3" s="65">
        <f t="shared" si="0"/>
        <v>19561.60335300794</v>
      </c>
      <c r="I3" s="65">
        <f t="shared" si="0"/>
        <v>17479.431629576</v>
      </c>
      <c r="J3" s="65">
        <f t="shared" si="0"/>
        <v>19814.811676360117</v>
      </c>
      <c r="K3" s="65">
        <f t="shared" si="0"/>
        <v>19714.770872867866</v>
      </c>
      <c r="L3" s="65">
        <f t="shared" si="0"/>
        <v>22950.466915445228</v>
      </c>
      <c r="M3" s="65">
        <f t="shared" si="0"/>
        <v>17836.361945998378</v>
      </c>
      <c r="N3" s="65">
        <f t="shared" si="0"/>
        <v>19066.335291314823</v>
      </c>
      <c r="O3" s="65">
        <f t="shared" si="0"/>
        <v>20239.093097840265</v>
      </c>
      <c r="P3" s="65">
        <f t="shared" si="0"/>
        <v>15097.829537913056</v>
      </c>
      <c r="Q3" s="65">
        <f t="shared" si="0"/>
        <v>16160.631153306429</v>
      </c>
      <c r="R3" s="65">
        <f t="shared" ref="R3:V3" si="1">SUM(R4,R15,R17,R27)</f>
        <v>16831.182810594568</v>
      </c>
      <c r="S3" s="65">
        <f t="shared" si="1"/>
        <v>16323.133263057922</v>
      </c>
      <c r="T3" s="65">
        <f t="shared" si="1"/>
        <v>16208.522653907201</v>
      </c>
      <c r="U3" s="65">
        <f t="shared" si="1"/>
        <v>15642.461281283529</v>
      </c>
      <c r="V3" s="65">
        <f t="shared" si="1"/>
        <v>14951.388263221412</v>
      </c>
      <c r="W3" s="65">
        <f t="shared" ref="W3:Y3" si="2">SUM(W4,W15,W17,W27)</f>
        <v>16923.528764605071</v>
      </c>
      <c r="X3" s="65">
        <f t="shared" si="2"/>
        <v>13374.317195886391</v>
      </c>
      <c r="Y3" s="65">
        <f t="shared" si="2"/>
        <v>11326.608958560975</v>
      </c>
      <c r="DA3" s="87" t="s">
        <v>265</v>
      </c>
    </row>
    <row r="4" spans="1:105" ht="12.95" customHeight="1" x14ac:dyDescent="0.25">
      <c r="A4" s="68" t="s">
        <v>57</v>
      </c>
      <c r="B4" s="69">
        <f t="shared" ref="B4:Q4" si="3">SUM(B5:B14)</f>
        <v>17948.15922455948</v>
      </c>
      <c r="C4" s="69">
        <f t="shared" si="3"/>
        <v>19133.790997081876</v>
      </c>
      <c r="D4" s="69">
        <f t="shared" si="3"/>
        <v>18212.911205720087</v>
      </c>
      <c r="E4" s="69">
        <f t="shared" si="3"/>
        <v>18654.009966662587</v>
      </c>
      <c r="F4" s="69">
        <f t="shared" si="3"/>
        <v>17804.182505762994</v>
      </c>
      <c r="G4" s="69">
        <f t="shared" si="3"/>
        <v>17070.002033391887</v>
      </c>
      <c r="H4" s="69">
        <f t="shared" si="3"/>
        <v>17194.756905268347</v>
      </c>
      <c r="I4" s="69">
        <f t="shared" si="3"/>
        <v>15255.109360157045</v>
      </c>
      <c r="J4" s="69">
        <f t="shared" si="3"/>
        <v>17520.017629545942</v>
      </c>
      <c r="K4" s="69">
        <f t="shared" si="3"/>
        <v>17424.117514095768</v>
      </c>
      <c r="L4" s="69">
        <f t="shared" si="3"/>
        <v>20250.088242573773</v>
      </c>
      <c r="M4" s="69">
        <f t="shared" si="3"/>
        <v>15743.362107365088</v>
      </c>
      <c r="N4" s="69">
        <f t="shared" si="3"/>
        <v>16922.797143167409</v>
      </c>
      <c r="O4" s="69">
        <f t="shared" si="3"/>
        <v>17939.601444675744</v>
      </c>
      <c r="P4" s="69">
        <f t="shared" si="3"/>
        <v>13190.857353553918</v>
      </c>
      <c r="Q4" s="69">
        <f t="shared" si="3"/>
        <v>13963.984964476167</v>
      </c>
      <c r="R4" s="69">
        <f t="shared" ref="R4:V4" si="4">SUM(R5:R14)</f>
        <v>14554.097677489792</v>
      </c>
      <c r="S4" s="69">
        <f t="shared" si="4"/>
        <v>14148.680386064989</v>
      </c>
      <c r="T4" s="69">
        <f t="shared" si="4"/>
        <v>14111.025168981967</v>
      </c>
      <c r="U4" s="69">
        <f t="shared" si="4"/>
        <v>13694.487799753913</v>
      </c>
      <c r="V4" s="69">
        <f t="shared" si="4"/>
        <v>13204.327623238125</v>
      </c>
      <c r="W4" s="69">
        <f t="shared" ref="W4:Y4" si="5">SUM(W5:W14)</f>
        <v>15129.412256464941</v>
      </c>
      <c r="X4" s="69">
        <f t="shared" si="5"/>
        <v>12026.060333678763</v>
      </c>
      <c r="Y4" s="69">
        <f t="shared" si="5"/>
        <v>10270.710799971888</v>
      </c>
      <c r="DA4" s="88" t="s">
        <v>266</v>
      </c>
    </row>
    <row r="5" spans="1:105" ht="12" customHeight="1" x14ac:dyDescent="0.25">
      <c r="A5" s="28" t="s">
        <v>51</v>
      </c>
      <c r="B5" s="72">
        <v>8.6406879599999993</v>
      </c>
      <c r="C5" s="72">
        <v>7.7106146399999975</v>
      </c>
      <c r="D5" s="72">
        <v>7.7106146399999984</v>
      </c>
      <c r="E5" s="72">
        <v>7.687174320000004</v>
      </c>
      <c r="F5" s="72">
        <v>4.8303853200000013</v>
      </c>
      <c r="G5" s="72">
        <v>4.8303853199999995</v>
      </c>
      <c r="H5" s="72">
        <v>4.8303853200000004</v>
      </c>
      <c r="I5" s="72">
        <v>5.8501170000000027</v>
      </c>
      <c r="J5" s="72">
        <v>25.847289000000018</v>
      </c>
      <c r="K5" s="72">
        <v>7.7999220000000005</v>
      </c>
      <c r="L5" s="72">
        <v>7.7999220000000005</v>
      </c>
      <c r="M5" s="72">
        <v>7.7999220000000014</v>
      </c>
      <c r="N5" s="72">
        <v>7.7999220000000005</v>
      </c>
      <c r="O5" s="72">
        <v>3.8999610000000016</v>
      </c>
      <c r="P5" s="72">
        <v>2.5839550800000008</v>
      </c>
      <c r="Q5" s="72">
        <v>2.2179995999999997</v>
      </c>
      <c r="R5" s="72">
        <v>4.403935080000001</v>
      </c>
      <c r="S5" s="72">
        <v>4.6018267200000018</v>
      </c>
      <c r="T5" s="72">
        <v>4.136377320000002</v>
      </c>
      <c r="U5" s="72">
        <v>4.575852000000002</v>
      </c>
      <c r="V5" s="72">
        <v>1.4123347200000007</v>
      </c>
      <c r="W5" s="72">
        <v>1.5475384800000009</v>
      </c>
      <c r="X5" s="72">
        <v>0.27071819999999991</v>
      </c>
      <c r="Y5" s="72">
        <v>0.24488495999999993</v>
      </c>
      <c r="DA5" s="89" t="s">
        <v>447</v>
      </c>
    </row>
    <row r="6" spans="1:105" ht="12" customHeight="1" x14ac:dyDescent="0.25">
      <c r="A6" s="28" t="s">
        <v>74</v>
      </c>
      <c r="B6" s="72">
        <v>62.741137679999994</v>
      </c>
      <c r="C6" s="72">
        <v>65.592904320000017</v>
      </c>
      <c r="D6" s="72">
        <v>62.741137680000001</v>
      </c>
      <c r="E6" s="72">
        <v>62.741137679999994</v>
      </c>
      <c r="F6" s="72">
        <v>62.741137679999987</v>
      </c>
      <c r="G6" s="72">
        <v>62.741137680000001</v>
      </c>
      <c r="H6" s="72">
        <v>71.296664759999999</v>
      </c>
      <c r="I6" s="72">
        <v>68.444898120000005</v>
      </c>
      <c r="J6" s="72">
        <v>74.148658559999987</v>
      </c>
      <c r="K6" s="72">
        <v>74.148658559999987</v>
      </c>
      <c r="L6" s="72">
        <v>85.555952279999985</v>
      </c>
      <c r="M6" s="72">
        <v>68.444898120000005</v>
      </c>
      <c r="N6" s="72">
        <v>74.14865856000003</v>
      </c>
      <c r="O6" s="72">
        <v>79.852191840000003</v>
      </c>
      <c r="P6" s="72">
        <v>62.741137680000001</v>
      </c>
      <c r="Q6" s="72">
        <v>61.421110920000046</v>
      </c>
      <c r="R6" s="72">
        <v>61.307303760000032</v>
      </c>
      <c r="S6" s="72">
        <v>61.367274000000002</v>
      </c>
      <c r="T6" s="72">
        <v>61.312755600000038</v>
      </c>
      <c r="U6" s="72">
        <v>61.303896359999982</v>
      </c>
      <c r="V6" s="72">
        <v>61.308212399999995</v>
      </c>
      <c r="W6" s="72">
        <v>61.358869079999998</v>
      </c>
      <c r="X6" s="72">
        <v>61.326612359999991</v>
      </c>
      <c r="Y6" s="72">
        <v>61.323204960000012</v>
      </c>
      <c r="DA6" s="89" t="s">
        <v>448</v>
      </c>
    </row>
    <row r="7" spans="1:105" ht="12" customHeight="1" x14ac:dyDescent="0.25">
      <c r="A7" s="28" t="s">
        <v>200</v>
      </c>
      <c r="B7" s="72">
        <v>158.54762771999998</v>
      </c>
      <c r="C7" s="72">
        <v>139.48001604000004</v>
      </c>
      <c r="D7" s="72">
        <v>120.41266320000001</v>
      </c>
      <c r="E7" s="72">
        <v>101.34531036</v>
      </c>
      <c r="F7" s="72">
        <v>82.183139279999992</v>
      </c>
      <c r="G7" s="72">
        <v>63.115786439999994</v>
      </c>
      <c r="H7" s="72">
        <v>44.04843360000001</v>
      </c>
      <c r="I7" s="72">
        <v>44.04843360000001</v>
      </c>
      <c r="J7" s="72">
        <v>44.100185040000014</v>
      </c>
      <c r="K7" s="72">
        <v>44.100185040000014</v>
      </c>
      <c r="L7" s="72">
        <v>44.100185040000007</v>
      </c>
      <c r="M7" s="72">
        <v>41.001093719999979</v>
      </c>
      <c r="N7" s="72">
        <v>41.00109372</v>
      </c>
      <c r="O7" s="72">
        <v>41.00109372</v>
      </c>
      <c r="P7" s="72">
        <v>41.001093719999965</v>
      </c>
      <c r="Q7" s="72">
        <v>129.32608248000005</v>
      </c>
      <c r="R7" s="72">
        <v>127.56652020000003</v>
      </c>
      <c r="S7" s="72">
        <v>126.64798343999993</v>
      </c>
      <c r="T7" s="72">
        <v>123.60650039999997</v>
      </c>
      <c r="U7" s="72">
        <v>120.01892256000001</v>
      </c>
      <c r="V7" s="72">
        <v>116.79581592000008</v>
      </c>
      <c r="W7" s="72">
        <v>112.53382632000003</v>
      </c>
      <c r="X7" s="72">
        <v>108.35291519999997</v>
      </c>
      <c r="Y7" s="72">
        <v>104.61686220000007</v>
      </c>
      <c r="DA7" s="89" t="s">
        <v>449</v>
      </c>
    </row>
    <row r="8" spans="1:105" ht="12" customHeight="1" x14ac:dyDescent="0.25">
      <c r="A8" s="28" t="s">
        <v>189</v>
      </c>
      <c r="B8" s="72">
        <v>17718.22977119948</v>
      </c>
      <c r="C8" s="72">
        <v>18921.007462081878</v>
      </c>
      <c r="D8" s="72">
        <v>18022.046790200086</v>
      </c>
      <c r="E8" s="72">
        <v>18482.236344302586</v>
      </c>
      <c r="F8" s="72">
        <v>17654.427843482994</v>
      </c>
      <c r="G8" s="72">
        <v>16939.314723951888</v>
      </c>
      <c r="H8" s="72">
        <v>17074.581421588347</v>
      </c>
      <c r="I8" s="72">
        <v>15136.765911437045</v>
      </c>
      <c r="J8" s="72">
        <v>17375.921496945943</v>
      </c>
      <c r="K8" s="72">
        <v>17298.068748495767</v>
      </c>
      <c r="L8" s="72">
        <v>20112.632183253772</v>
      </c>
      <c r="M8" s="72">
        <v>15626.116193525088</v>
      </c>
      <c r="N8" s="72">
        <v>16799.847468887408</v>
      </c>
      <c r="O8" s="72">
        <v>17814.848198115742</v>
      </c>
      <c r="P8" s="72">
        <v>13084.531167073917</v>
      </c>
      <c r="Q8" s="72">
        <v>13771.019771476167</v>
      </c>
      <c r="R8" s="72">
        <v>14360.819918449792</v>
      </c>
      <c r="S8" s="72">
        <v>13956.063301904989</v>
      </c>
      <c r="T8" s="72">
        <v>13921.969535661967</v>
      </c>
      <c r="U8" s="72">
        <v>13508.589128833913</v>
      </c>
      <c r="V8" s="72">
        <v>13024.811260198125</v>
      </c>
      <c r="W8" s="72">
        <v>14953.972022584941</v>
      </c>
      <c r="X8" s="72">
        <v>11856.110087918763</v>
      </c>
      <c r="Y8" s="72">
        <v>10104.525847851888</v>
      </c>
      <c r="DA8" s="89" t="s">
        <v>450</v>
      </c>
    </row>
    <row r="9" spans="1:105" ht="12" customHeight="1" x14ac:dyDescent="0.25">
      <c r="A9" s="28" t="s">
        <v>202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451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452</v>
      </c>
    </row>
    <row r="11" spans="1:105" ht="12" customHeight="1" x14ac:dyDescent="0.25">
      <c r="A11" s="28" t="s">
        <v>198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453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454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455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456</v>
      </c>
    </row>
    <row r="15" spans="1:105" ht="12.95" customHeight="1" x14ac:dyDescent="0.25">
      <c r="A15" s="68" t="s">
        <v>92</v>
      </c>
      <c r="B15" s="69">
        <f t="shared" ref="B15:Y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267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457</v>
      </c>
    </row>
    <row r="17" spans="1:105" ht="12.95" customHeight="1" x14ac:dyDescent="0.25">
      <c r="A17" s="68" t="s">
        <v>55</v>
      </c>
      <c r="B17" s="69">
        <f t="shared" ref="B17:Q17" si="7">SUM(B18:B26)</f>
        <v>1995.9752470828157</v>
      </c>
      <c r="C17" s="69">
        <f t="shared" si="7"/>
        <v>2027.3066170360239</v>
      </c>
      <c r="D17" s="69">
        <f t="shared" si="7"/>
        <v>2183.700265177079</v>
      </c>
      <c r="E17" s="69">
        <f t="shared" si="7"/>
        <v>2217.1219019004984</v>
      </c>
      <c r="F17" s="69">
        <f t="shared" si="7"/>
        <v>2111.8158045505616</v>
      </c>
      <c r="G17" s="69">
        <f t="shared" si="7"/>
        <v>2054.8329739603737</v>
      </c>
      <c r="H17" s="69">
        <f t="shared" si="7"/>
        <v>2039.5825048466743</v>
      </c>
      <c r="I17" s="69">
        <f t="shared" si="7"/>
        <v>1926.3895921608682</v>
      </c>
      <c r="J17" s="69">
        <f t="shared" si="7"/>
        <v>1979.4130824065098</v>
      </c>
      <c r="K17" s="69">
        <f t="shared" si="7"/>
        <v>2001.8849533334412</v>
      </c>
      <c r="L17" s="69">
        <f t="shared" si="7"/>
        <v>2324.0440419016049</v>
      </c>
      <c r="M17" s="69">
        <f t="shared" si="7"/>
        <v>1738.0332476918888</v>
      </c>
      <c r="N17" s="69">
        <f t="shared" si="7"/>
        <v>1793.9949138357711</v>
      </c>
      <c r="O17" s="69">
        <f t="shared" si="7"/>
        <v>1955.4362437621153</v>
      </c>
      <c r="P17" s="69">
        <f t="shared" si="7"/>
        <v>1570.213404564277</v>
      </c>
      <c r="Q17" s="69">
        <f t="shared" si="7"/>
        <v>1865.3820355696594</v>
      </c>
      <c r="R17" s="69">
        <f t="shared" ref="R17:V17" si="8">SUM(R18:R26)</f>
        <v>1951.1270351770379</v>
      </c>
      <c r="S17" s="69">
        <f t="shared" si="8"/>
        <v>1853.9263379806875</v>
      </c>
      <c r="T17" s="69">
        <f t="shared" si="8"/>
        <v>1782.3664954830285</v>
      </c>
      <c r="U17" s="69">
        <f t="shared" si="8"/>
        <v>1638.4028890850018</v>
      </c>
      <c r="V17" s="69">
        <f t="shared" si="8"/>
        <v>1443.3025153341548</v>
      </c>
      <c r="W17" s="69">
        <f t="shared" ref="W17:Y17" si="9">SUM(W18:W26)</f>
        <v>1495.9413521465867</v>
      </c>
      <c r="X17" s="69">
        <f t="shared" si="9"/>
        <v>1056.0932740250205</v>
      </c>
      <c r="Y17" s="69">
        <f t="shared" si="9"/>
        <v>769.7105920168375</v>
      </c>
      <c r="DA17" s="88" t="s">
        <v>268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458</v>
      </c>
    </row>
    <row r="19" spans="1:105" s="2" customFormat="1" ht="12" customHeight="1" x14ac:dyDescent="0.25">
      <c r="A19" s="28" t="s">
        <v>74</v>
      </c>
      <c r="B19" s="72">
        <v>0</v>
      </c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DA19" s="89" t="s">
        <v>459</v>
      </c>
    </row>
    <row r="20" spans="1:105" ht="12" customHeight="1" x14ac:dyDescent="0.25">
      <c r="A20" s="28" t="s">
        <v>200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DA20" s="89" t="s">
        <v>460</v>
      </c>
    </row>
    <row r="21" spans="1:105" ht="12" customHeight="1" x14ac:dyDescent="0.25">
      <c r="A21" s="28" t="s">
        <v>189</v>
      </c>
      <c r="B21" s="72">
        <v>1995.9752470828157</v>
      </c>
      <c r="C21" s="72">
        <v>2027.3066170360239</v>
      </c>
      <c r="D21" s="72">
        <v>2183.700265177079</v>
      </c>
      <c r="E21" s="72">
        <v>2217.1219019004984</v>
      </c>
      <c r="F21" s="72">
        <v>2111.8158045505616</v>
      </c>
      <c r="G21" s="72">
        <v>2054.8329739603737</v>
      </c>
      <c r="H21" s="72">
        <v>2039.5825048466743</v>
      </c>
      <c r="I21" s="72">
        <v>1926.3895921608682</v>
      </c>
      <c r="J21" s="72">
        <v>1979.4130824065098</v>
      </c>
      <c r="K21" s="72">
        <v>2001.8849533334412</v>
      </c>
      <c r="L21" s="72">
        <v>2324.0440419016049</v>
      </c>
      <c r="M21" s="72">
        <v>1738.0332476918888</v>
      </c>
      <c r="N21" s="72">
        <v>1793.9949138357711</v>
      </c>
      <c r="O21" s="72">
        <v>1955.4362437621153</v>
      </c>
      <c r="P21" s="72">
        <v>1570.213404564277</v>
      </c>
      <c r="Q21" s="72">
        <v>1865.3820355696594</v>
      </c>
      <c r="R21" s="72">
        <v>1951.1270351770379</v>
      </c>
      <c r="S21" s="72">
        <v>1853.9263379806875</v>
      </c>
      <c r="T21" s="72">
        <v>1782.3664954830285</v>
      </c>
      <c r="U21" s="72">
        <v>1638.4028890850018</v>
      </c>
      <c r="V21" s="72">
        <v>1443.3025153341548</v>
      </c>
      <c r="W21" s="72">
        <v>1495.9413521465867</v>
      </c>
      <c r="X21" s="72">
        <v>1056.0932740250205</v>
      </c>
      <c r="Y21" s="72">
        <v>769.7105920168375</v>
      </c>
      <c r="DA21" s="89" t="s">
        <v>461</v>
      </c>
    </row>
    <row r="22" spans="1:105" ht="12" customHeight="1" x14ac:dyDescent="0.25">
      <c r="A22" s="28" t="s">
        <v>202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462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463</v>
      </c>
    </row>
    <row r="24" spans="1:105" ht="12" customHeight="1" x14ac:dyDescent="0.25">
      <c r="A24" s="28" t="s">
        <v>198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464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465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466</v>
      </c>
    </row>
    <row r="27" spans="1:105" ht="12.95" customHeight="1" x14ac:dyDescent="0.25">
      <c r="A27" s="68" t="s">
        <v>54</v>
      </c>
      <c r="B27" s="69">
        <f t="shared" ref="B27:Q27" si="10">SUM(B28:B32)</f>
        <v>262.56143801209242</v>
      </c>
      <c r="C27" s="69">
        <f t="shared" si="10"/>
        <v>285.00983856291646</v>
      </c>
      <c r="D27" s="69">
        <f t="shared" si="10"/>
        <v>284.75718551743711</v>
      </c>
      <c r="E27" s="69">
        <f t="shared" si="10"/>
        <v>287.44748197480664</v>
      </c>
      <c r="F27" s="69">
        <f t="shared" si="10"/>
        <v>293.60305214907839</v>
      </c>
      <c r="G27" s="69">
        <f t="shared" si="10"/>
        <v>294.05048273162947</v>
      </c>
      <c r="H27" s="69">
        <f t="shared" si="10"/>
        <v>327.26394289291949</v>
      </c>
      <c r="I27" s="69">
        <f t="shared" si="10"/>
        <v>297.93267725808585</v>
      </c>
      <c r="J27" s="69">
        <f t="shared" si="10"/>
        <v>315.38096440766606</v>
      </c>
      <c r="K27" s="69">
        <f t="shared" si="10"/>
        <v>288.76840543865904</v>
      </c>
      <c r="L27" s="69">
        <f t="shared" si="10"/>
        <v>376.33463096984843</v>
      </c>
      <c r="M27" s="69">
        <f t="shared" si="10"/>
        <v>354.96659094139977</v>
      </c>
      <c r="N27" s="69">
        <f t="shared" si="10"/>
        <v>349.54323431164551</v>
      </c>
      <c r="O27" s="69">
        <f t="shared" si="10"/>
        <v>344.05540940240479</v>
      </c>
      <c r="P27" s="69">
        <f t="shared" si="10"/>
        <v>336.75877979486057</v>
      </c>
      <c r="Q27" s="69">
        <f t="shared" si="10"/>
        <v>331.26415326060345</v>
      </c>
      <c r="R27" s="69">
        <f t="shared" ref="R27:V27" si="11">SUM(R28:R32)</f>
        <v>325.95809792773883</v>
      </c>
      <c r="S27" s="69">
        <f t="shared" si="11"/>
        <v>320.52653901224647</v>
      </c>
      <c r="T27" s="69">
        <f t="shared" si="11"/>
        <v>315.13098944220508</v>
      </c>
      <c r="U27" s="69">
        <f t="shared" si="11"/>
        <v>309.57059244461385</v>
      </c>
      <c r="V27" s="69">
        <f t="shared" si="11"/>
        <v>303.7581246491319</v>
      </c>
      <c r="W27" s="69">
        <f t="shared" ref="W27:Y27" si="12">SUM(W28:W32)</f>
        <v>298.17515599354539</v>
      </c>
      <c r="X27" s="69">
        <f t="shared" si="12"/>
        <v>292.16358818260846</v>
      </c>
      <c r="Y27" s="69">
        <f t="shared" si="12"/>
        <v>286.18756657224827</v>
      </c>
      <c r="DA27" s="88" t="s">
        <v>269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467</v>
      </c>
    </row>
    <row r="29" spans="1:105" s="2" customFormat="1" ht="12" customHeight="1" x14ac:dyDescent="0.25">
      <c r="A29" s="28" t="s">
        <v>74</v>
      </c>
      <c r="B29" s="72">
        <v>0</v>
      </c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X29" s="72">
        <v>0</v>
      </c>
      <c r="Y29" s="72">
        <v>0</v>
      </c>
      <c r="DA29" s="89" t="s">
        <v>468</v>
      </c>
    </row>
    <row r="30" spans="1:105" ht="12" customHeight="1" x14ac:dyDescent="0.25">
      <c r="A30" s="28" t="s">
        <v>189</v>
      </c>
      <c r="B30" s="72">
        <v>262.56143801209242</v>
      </c>
      <c r="C30" s="72">
        <v>285.00983856291646</v>
      </c>
      <c r="D30" s="72">
        <v>284.75718551743711</v>
      </c>
      <c r="E30" s="72">
        <v>287.44748197480664</v>
      </c>
      <c r="F30" s="72">
        <v>293.60305214907839</v>
      </c>
      <c r="G30" s="72">
        <v>294.05048273162947</v>
      </c>
      <c r="H30" s="72">
        <v>327.26394289291949</v>
      </c>
      <c r="I30" s="72">
        <v>297.93267725808585</v>
      </c>
      <c r="J30" s="72">
        <v>315.38096440766606</v>
      </c>
      <c r="K30" s="72">
        <v>288.76840543865904</v>
      </c>
      <c r="L30" s="72">
        <v>376.33463096984843</v>
      </c>
      <c r="M30" s="72">
        <v>354.96659094139977</v>
      </c>
      <c r="N30" s="72">
        <v>349.54323431164551</v>
      </c>
      <c r="O30" s="72">
        <v>344.05540940240479</v>
      </c>
      <c r="P30" s="72">
        <v>336.75877979486057</v>
      </c>
      <c r="Q30" s="72">
        <v>331.26415326060345</v>
      </c>
      <c r="R30" s="72">
        <v>325.95809792773883</v>
      </c>
      <c r="S30" s="72">
        <v>320.52653901224647</v>
      </c>
      <c r="T30" s="72">
        <v>315.13098944220508</v>
      </c>
      <c r="U30" s="72">
        <v>309.57059244461385</v>
      </c>
      <c r="V30" s="72">
        <v>303.7581246491319</v>
      </c>
      <c r="W30" s="72">
        <v>298.17515599354539</v>
      </c>
      <c r="X30" s="72">
        <v>292.16358818260846</v>
      </c>
      <c r="Y30" s="72">
        <v>286.18756657224827</v>
      </c>
      <c r="DA30" s="89" t="s">
        <v>469</v>
      </c>
    </row>
    <row r="31" spans="1:105" ht="12" customHeight="1" x14ac:dyDescent="0.25">
      <c r="A31" s="28" t="s">
        <v>202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470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471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15916.157035893602</v>
      </c>
      <c r="C3" s="65">
        <f>IF(RES_hh_fec!C3=0,0,1000*11630*RES_hh_fec!C3/RES_hh_num!C3)</f>
        <v>16658.591754620782</v>
      </c>
      <c r="D3" s="65">
        <f>IF(RES_hh_fec!D3=0,0,1000*11630*RES_hh_fec!D3/RES_hh_num!D3)</f>
        <v>15982.884577561548</v>
      </c>
      <c r="E3" s="65">
        <f>IF(RES_hh_fec!E3=0,0,1000*11630*RES_hh_fec!E3/RES_hh_num!E3)</f>
        <v>16235.965177415959</v>
      </c>
      <c r="F3" s="65">
        <f>IF(RES_hh_fec!F3=0,0,1000*11630*RES_hh_fec!F3/RES_hh_num!F3)</f>
        <v>15490.937389651501</v>
      </c>
      <c r="G3" s="65">
        <f>IF(RES_hh_fec!G3=0,0,1000*11630*RES_hh_fec!G3/RES_hh_num!G3)</f>
        <v>14889.611708593509</v>
      </c>
      <c r="H3" s="65">
        <f>IF(RES_hh_fec!H3=0,0,1000*11630*RES_hh_fec!H3/RES_hh_num!H3)</f>
        <v>14923.711754726621</v>
      </c>
      <c r="I3" s="65">
        <f>IF(RES_hh_fec!I3=0,0,1000*11630*RES_hh_fec!I3/RES_hh_num!I3)</f>
        <v>13370.960550261723</v>
      </c>
      <c r="J3" s="65">
        <f>IF(RES_hh_fec!J3=0,0,1000*11630*RES_hh_fec!J3/RES_hh_num!J3)</f>
        <v>14937.419367036477</v>
      </c>
      <c r="K3" s="65">
        <f>IF(RES_hh_fec!K3=0,0,1000*11630*RES_hh_fec!K3/RES_hh_num!K3)</f>
        <v>14783.732806306527</v>
      </c>
      <c r="L3" s="65">
        <f>IF(RES_hh_fec!L3=0,0,1000*11630*RES_hh_fec!L3/RES_hh_num!L3)</f>
        <v>16865.374545084171</v>
      </c>
      <c r="M3" s="65">
        <f>IF(RES_hh_fec!M3=0,0,1000*11630*RES_hh_fec!M3/RES_hh_num!M3)</f>
        <v>13325.823663531008</v>
      </c>
      <c r="N3" s="65">
        <f>IF(RES_hh_fec!N3=0,0,1000*11630*RES_hh_fec!N3/RES_hh_num!N3)</f>
        <v>14164.316380444568</v>
      </c>
      <c r="O3" s="65">
        <f>IF(RES_hh_fec!O3=0,0,1000*11630*RES_hh_fec!O3/RES_hh_num!O3)</f>
        <v>14798.758851409475</v>
      </c>
      <c r="P3" s="65">
        <f>IF(RES_hh_fec!P3=0,0,1000*11630*RES_hh_fec!P3/RES_hh_num!P3)</f>
        <v>11226.394829087922</v>
      </c>
      <c r="Q3" s="65">
        <f>IF(RES_hh_fec!Q3=0,0,1000*11630*RES_hh_fec!Q3/RES_hh_num!Q3)</f>
        <v>11767.944365467632</v>
      </c>
      <c r="R3" s="65">
        <f>IF(RES_hh_fec!R3=0,0,1000*11630*RES_hh_fec!R3/RES_hh_num!R3)</f>
        <v>12046.108008595911</v>
      </c>
      <c r="S3" s="65">
        <f>IF(RES_hh_fec!S3=0,0,1000*11630*RES_hh_fec!S3/RES_hh_num!S3)</f>
        <v>11623.708058460845</v>
      </c>
      <c r="T3" s="65">
        <f>IF(RES_hh_fec!T3=0,0,1000*11630*RES_hh_fec!T3/RES_hh_num!T3)</f>
        <v>11504.303517515611</v>
      </c>
      <c r="U3" s="65">
        <f>IF(RES_hh_fec!U3=0,0,1000*11630*RES_hh_fec!U3/RES_hh_num!U3)</f>
        <v>11067.910914275175</v>
      </c>
      <c r="V3" s="65">
        <f>IF(RES_hh_fec!V3=0,0,1000*11630*RES_hh_fec!V3/RES_hh_num!V3)</f>
        <v>10553.60033882666</v>
      </c>
      <c r="W3" s="65">
        <f>IF(RES_hh_fec!W3=0,0,1000*11630*RES_hh_fec!W3/RES_hh_num!W3)</f>
        <v>11795.88261356124</v>
      </c>
      <c r="X3" s="65">
        <f>IF(RES_hh_fec!X3=0,0,1000*11630*RES_hh_fec!X3/RES_hh_num!X3)</f>
        <v>9536.4722305832802</v>
      </c>
      <c r="Y3" s="65">
        <f>IF(RES_hh_fec!Y3=0,0,1000*11630*RES_hh_fec!Y3/RES_hh_num!Y3)</f>
        <v>8084.5446227277416</v>
      </c>
      <c r="DA3" s="87" t="s">
        <v>272</v>
      </c>
    </row>
    <row r="4" spans="1:105" ht="12.95" customHeight="1" x14ac:dyDescent="0.25">
      <c r="A4" s="68" t="s">
        <v>57</v>
      </c>
      <c r="B4" s="69">
        <f>IF(RES_hh_fec!B4=0,0,1000*11630*RES_hh_fec!B4/RES_hh_num!B4)</f>
        <v>14081.242583226023</v>
      </c>
      <c r="C4" s="69">
        <f>IF(RES_hh_fec!C4=0,0,1000*11630*RES_hh_fec!C4/RES_hh_num!C4)</f>
        <v>14803.773716281055</v>
      </c>
      <c r="D4" s="69">
        <f>IF(RES_hh_fec!D4=0,0,1000*11630*RES_hh_fec!D4/RES_hh_num!D4)</f>
        <v>14017.281032498284</v>
      </c>
      <c r="E4" s="69">
        <f>IF(RES_hh_fec!E4=0,0,1000*11630*RES_hh_fec!E4/RES_hh_num!E4)</f>
        <v>14254.50638366782</v>
      </c>
      <c r="F4" s="69">
        <f>IF(RES_hh_fec!F4=0,0,1000*11630*RES_hh_fec!F4/RES_hh_num!F4)</f>
        <v>13588.532752775442</v>
      </c>
      <c r="G4" s="69">
        <f>IF(RES_hh_fec!G4=0,0,1000*11630*RES_hh_fec!G4/RES_hh_num!G4)</f>
        <v>13029.828993165185</v>
      </c>
      <c r="H4" s="69">
        <f>IF(RES_hh_fec!H4=0,0,1000*11630*RES_hh_fec!H4/RES_hh_num!H4)</f>
        <v>13050.078693838221</v>
      </c>
      <c r="I4" s="69">
        <f>IF(RES_hh_fec!I4=0,0,1000*11630*RES_hh_fec!I4/RES_hh_num!I4)</f>
        <v>11606.361365908191</v>
      </c>
      <c r="J4" s="69">
        <f>IF(RES_hh_fec!J4=0,0,1000*11630*RES_hh_fec!J4/RES_hh_num!J4)</f>
        <v>13137.095660780415</v>
      </c>
      <c r="K4" s="69">
        <f>IF(RES_hh_fec!K4=0,0,1000*11630*RES_hh_fec!K4/RES_hh_num!K4)</f>
        <v>12998.697288358269</v>
      </c>
      <c r="L4" s="69">
        <f>IF(RES_hh_fec!L4=0,0,1000*11630*RES_hh_fec!L4/RES_hh_num!L4)</f>
        <v>14795.897022233392</v>
      </c>
      <c r="M4" s="69">
        <f>IF(RES_hh_fec!M4=0,0,1000*11630*RES_hh_fec!M4/RES_hh_num!M4)</f>
        <v>11676.247922604902</v>
      </c>
      <c r="N4" s="69">
        <f>IF(RES_hh_fec!N4=0,0,1000*11630*RES_hh_fec!N4/RES_hh_num!N4)</f>
        <v>12478.348915592591</v>
      </c>
      <c r="O4" s="69">
        <f>IF(RES_hh_fec!O4=0,0,1000*11630*RES_hh_fec!O4/RES_hh_num!O4)</f>
        <v>13019.26699460961</v>
      </c>
      <c r="P4" s="69">
        <f>IF(RES_hh_fec!P4=0,0,1000*11630*RES_hh_fec!P4/RES_hh_num!P4)</f>
        <v>9712.2506440909037</v>
      </c>
      <c r="Q4" s="69">
        <f>IF(RES_hh_fec!Q4=0,0,1000*11630*RES_hh_fec!Q4/RES_hh_num!Q4)</f>
        <v>10062.171653558733</v>
      </c>
      <c r="R4" s="69">
        <f>IF(RES_hh_fec!R4=0,0,1000*11630*RES_hh_fec!R4/RES_hh_num!R4)</f>
        <v>10306.149114059961</v>
      </c>
      <c r="S4" s="69">
        <f>IF(RES_hh_fec!S4=0,0,1000*11630*RES_hh_fec!S4/RES_hh_num!S4)</f>
        <v>9962.873874969684</v>
      </c>
      <c r="T4" s="69">
        <f>IF(RES_hh_fec!T4=0,0,1000*11630*RES_hh_fec!T4/RES_hh_num!T4)</f>
        <v>9894.1165231269988</v>
      </c>
      <c r="U4" s="69">
        <f>IF(RES_hh_fec!U4=0,0,1000*11630*RES_hh_fec!U4/RES_hh_num!U4)</f>
        <v>9564.2847909325919</v>
      </c>
      <c r="V4" s="69">
        <f>IF(RES_hh_fec!V4=0,0,1000*11630*RES_hh_fec!V4/RES_hh_num!V4)</f>
        <v>9187.3559819565453</v>
      </c>
      <c r="W4" s="69">
        <f>IF(RES_hh_fec!W4=0,0,1000*11630*RES_hh_fec!W4/RES_hh_num!W4)</f>
        <v>10411.546199974395</v>
      </c>
      <c r="X4" s="69">
        <f>IF(RES_hh_fec!X4=0,0,1000*11630*RES_hh_fec!X4/RES_hh_num!X4)</f>
        <v>8424.2648497470491</v>
      </c>
      <c r="Y4" s="69">
        <f>IF(RES_hh_fec!Y4=0,0,1000*11630*RES_hh_fec!Y4/RES_hh_num!Y4)</f>
        <v>7192.3502488792137</v>
      </c>
      <c r="DA4" s="88" t="s">
        <v>273</v>
      </c>
    </row>
    <row r="5" spans="1:105" ht="12" customHeight="1" x14ac:dyDescent="0.25">
      <c r="A5" s="28" t="s">
        <v>51</v>
      </c>
      <c r="B5" s="72">
        <f>IF(RES_hh_fec!B5=0,0,1000*11630*RES_hh_fec!B5/RES_hh_num!B5)</f>
        <v>12208.500000000002</v>
      </c>
      <c r="C5" s="72">
        <f>IF(RES_hh_fec!C5=0,0,1000*11630*RES_hh_fec!C5/RES_hh_num!C5)</f>
        <v>10977.375565610861</v>
      </c>
      <c r="D5" s="72">
        <f>IF(RES_hh_fec!D5=0,0,1000*11630*RES_hh_fec!D5/RES_hh_num!D5)</f>
        <v>10884.346959122633</v>
      </c>
      <c r="E5" s="72">
        <f>IF(RES_hh_fec!E5=0,0,1000*11630*RES_hh_fec!E5/RES_hh_num!E5)</f>
        <v>11179.723502304148</v>
      </c>
      <c r="F5" s="72">
        <f>IF(RES_hh_fec!F5=0,0,1000*11630*RES_hh_fec!F5/RES_hh_num!F5)</f>
        <v>6987.2448979591854</v>
      </c>
      <c r="G5" s="72">
        <f>IF(RES_hh_fec!G5=0,0,1000*11630*RES_hh_fec!G5/RES_hh_num!G5)</f>
        <v>6871.5504264927249</v>
      </c>
      <c r="H5" s="72">
        <f>IF(RES_hh_fec!H5=0,0,1000*11630*RES_hh_fec!H5/RES_hh_num!H5)</f>
        <v>6609.5559845559856</v>
      </c>
      <c r="I5" s="72">
        <f>IF(RES_hh_fec!I5=0,0,1000*11630*RES_hh_fec!I5/RES_hh_num!I5)</f>
        <v>7303.680981595091</v>
      </c>
      <c r="J5" s="72">
        <f>IF(RES_hh_fec!J5=0,0,1000*11630*RES_hh_fec!J5/RES_hh_num!J5)</f>
        <v>30759.816207184635</v>
      </c>
      <c r="K5" s="72">
        <f>IF(RES_hh_fec!K5=0,0,1000*11630*RES_hh_fec!K5/RES_hh_num!K5)</f>
        <v>9388.2551753274147</v>
      </c>
      <c r="L5" s="72">
        <f>IF(RES_hh_fec!L5=0,0,1000*11630*RES_hh_fec!L5/RES_hh_num!L5)</f>
        <v>10100.909090909086</v>
      </c>
      <c r="M5" s="72">
        <f>IF(RES_hh_fec!M5=0,0,1000*11630*RES_hh_fec!M5/RES_hh_num!M5)</f>
        <v>11586.027111574553</v>
      </c>
      <c r="N5" s="72">
        <f>IF(RES_hh_fec!N5=0,0,1000*11630*RES_hh_fec!N5/RES_hh_num!N5)</f>
        <v>13180.308422301297</v>
      </c>
      <c r="O5" s="72">
        <f>IF(RES_hh_fec!O5=0,0,1000*11630*RES_hh_fec!O5/RES_hh_num!O5)</f>
        <v>8335.3338334583641</v>
      </c>
      <c r="P5" s="72">
        <f>IF(RES_hh_fec!P5=0,0,1000*11630*RES_hh_fec!P5/RES_hh_num!P5)</f>
        <v>6173.9495798319331</v>
      </c>
      <c r="Q5" s="72">
        <f>IF(RES_hh_fec!Q5=0,0,1000*11630*RES_hh_fec!Q5/RES_hh_num!Q5)</f>
        <v>5560.8465608465585</v>
      </c>
      <c r="R5" s="72">
        <f>IF(RES_hh_fec!R5=0,0,1000*11630*RES_hh_fec!R5/RES_hh_num!R5)</f>
        <v>10957.167832167832</v>
      </c>
      <c r="S5" s="72">
        <f>IF(RES_hh_fec!S5=0,0,1000*11630*RES_hh_fec!S5/RES_hh_num!S5)</f>
        <v>12208.760484622553</v>
      </c>
      <c r="T5" s="72">
        <f>IF(RES_hh_fec!T5=0,0,1000*11630*RES_hh_fec!T5/RES_hh_num!T5)</f>
        <v>11432.038834951458</v>
      </c>
      <c r="U5" s="72">
        <f>IF(RES_hh_fec!U5=0,0,1000*11630*RES_hh_fec!U5/RES_hh_num!U5)</f>
        <v>13307.456588355466</v>
      </c>
      <c r="V5" s="72">
        <f>IF(RES_hh_fec!V5=0,0,1000*11630*RES_hh_fec!V5/RES_hh_num!V5)</f>
        <v>5958.4569732937689</v>
      </c>
      <c r="W5" s="72">
        <f>IF(RES_hh_fec!W5=0,0,1000*11630*RES_hh_fec!W5/RES_hh_num!W5)</f>
        <v>10406.619385342792</v>
      </c>
      <c r="X5" s="72">
        <f>IF(RES_hh_fec!X5=0,0,1000*11630*RES_hh_fec!X5/RES_hh_num!X5)</f>
        <v>4473.6842105263149</v>
      </c>
      <c r="Y5" s="72">
        <f>IF(RES_hh_fec!Y5=0,0,1000*11630*RES_hh_fec!Y5/RES_hh_num!Y5)</f>
        <v>7775.2808988764045</v>
      </c>
      <c r="DA5" s="89" t="s">
        <v>473</v>
      </c>
    </row>
    <row r="6" spans="1:105" ht="12" customHeight="1" x14ac:dyDescent="0.25">
      <c r="A6" s="28" t="s">
        <v>74</v>
      </c>
      <c r="B6" s="72">
        <f>IF(RES_hh_fec!B6=0,0,1000*11630*RES_hh_fec!B6/RES_hh_num!B6)</f>
        <v>15625.594025797689</v>
      </c>
      <c r="C6" s="72">
        <f>IF(RES_hh_fec!C6=0,0,1000*11630*RES_hh_fec!C6/RES_hh_num!C6)</f>
        <v>16340.444796559335</v>
      </c>
      <c r="D6" s="72">
        <f>IF(RES_hh_fec!D6=0,0,1000*11630*RES_hh_fec!D6/RES_hh_num!D6)</f>
        <v>15579.760830324907</v>
      </c>
      <c r="E6" s="72">
        <f>IF(RES_hh_fec!E6=0,0,1000*11630*RES_hh_fec!E6/RES_hh_num!E6)</f>
        <v>15428.332029940786</v>
      </c>
      <c r="F6" s="72">
        <f>IF(RES_hh_fec!F6=0,0,1000*11630*RES_hh_fec!F6/RES_hh_num!F6)</f>
        <v>14792.887365433018</v>
      </c>
      <c r="G6" s="72">
        <f>IF(RES_hh_fec!G6=0,0,1000*11630*RES_hh_fec!G6/RES_hh_num!G6)</f>
        <v>13884.87834305248</v>
      </c>
      <c r="H6" s="72">
        <f>IF(RES_hh_fec!H6=0,0,1000*11630*RES_hh_fec!H6/RES_hh_num!H6)</f>
        <v>14604.979060027918</v>
      </c>
      <c r="I6" s="72">
        <f>IF(RES_hh_fec!I6=0,0,1000*11630*RES_hh_fec!I6/RES_hh_num!I6)</f>
        <v>13313.317426652524</v>
      </c>
      <c r="J6" s="72">
        <f>IF(RES_hh_fec!J6=0,0,1000*11630*RES_hh_fec!J6/RES_hh_num!J6)</f>
        <v>14249.618020692356</v>
      </c>
      <c r="K6" s="72">
        <f>IF(RES_hh_fec!K6=0,0,1000*11630*RES_hh_fec!K6/RES_hh_num!K6)</f>
        <v>14179.053907302021</v>
      </c>
      <c r="L6" s="72">
        <f>IF(RES_hh_fec!L6=0,0,1000*11630*RES_hh_fec!L6/RES_hh_num!L6)</f>
        <v>16281.20001729131</v>
      </c>
      <c r="M6" s="72">
        <f>IF(RES_hh_fec!M6=0,0,1000*11630*RES_hh_fec!M6/RES_hh_num!M6)</f>
        <v>12874.716916634618</v>
      </c>
      <c r="N6" s="72">
        <f>IF(RES_hh_fec!N6=0,0,1000*11630*RES_hh_fec!N6/RES_hh_num!N6)</f>
        <v>13685.0578567835</v>
      </c>
      <c r="O6" s="72">
        <f>IF(RES_hh_fec!O6=0,0,1000*11630*RES_hh_fec!O6/RES_hh_num!O6)</f>
        <v>14449.358763564614</v>
      </c>
      <c r="P6" s="72">
        <f>IF(RES_hh_fec!P6=0,0,1000*11630*RES_hh_fec!P6/RES_hh_num!P6)</f>
        <v>11212.519790524902</v>
      </c>
      <c r="Q6" s="72">
        <f>IF(RES_hh_fec!Q6=0,0,1000*11630*RES_hh_fec!Q6/RES_hh_num!Q6)</f>
        <v>11119.258132170917</v>
      </c>
      <c r="R6" s="72">
        <f>IF(RES_hh_fec!R6=0,0,1000*11630*RES_hh_fec!R6/RES_hh_num!R6)</f>
        <v>11229.341765831743</v>
      </c>
      <c r="S6" s="72">
        <f>IF(RES_hh_fec!S6=0,0,1000*11630*RES_hh_fec!S6/RES_hh_num!S6)</f>
        <v>11185.409075852929</v>
      </c>
      <c r="T6" s="72">
        <f>IF(RES_hh_fec!T6=0,0,1000*11630*RES_hh_fec!T6/RES_hh_num!T6)</f>
        <v>11013.138566998536</v>
      </c>
      <c r="U6" s="72">
        <f>IF(RES_hh_fec!U6=0,0,1000*11630*RES_hh_fec!U6/RES_hh_num!U6)</f>
        <v>10895.954457364336</v>
      </c>
      <c r="V6" s="72">
        <f>IF(RES_hh_fec!V6=0,0,1000*11630*RES_hh_fec!V6/RES_hh_num!V6)</f>
        <v>10950.66136492737</v>
      </c>
      <c r="W6" s="72">
        <f>IF(RES_hh_fec!W6=0,0,1000*11630*RES_hh_fec!W6/RES_hh_num!W6)</f>
        <v>10572.764991388756</v>
      </c>
      <c r="X6" s="72">
        <f>IF(RES_hh_fec!X6=0,0,1000*11630*RES_hh_fec!X6/RES_hh_num!X6)</f>
        <v>9821.0556950052724</v>
      </c>
      <c r="Y6" s="72">
        <f>IF(RES_hh_fec!Y6=0,0,1000*11630*RES_hh_fec!Y6/RES_hh_num!Y6)</f>
        <v>8917.3851286625049</v>
      </c>
      <c r="DA6" s="89" t="s">
        <v>474</v>
      </c>
    </row>
    <row r="7" spans="1:105" ht="12" customHeight="1" x14ac:dyDescent="0.25">
      <c r="A7" s="28" t="s">
        <v>200</v>
      </c>
      <c r="B7" s="72">
        <f>IF(RES_hh_fec!B7=0,0,1000*11630*RES_hh_fec!B7/RES_hh_num!B7)</f>
        <v>16421.897289586301</v>
      </c>
      <c r="C7" s="72">
        <f>IF(RES_hh_fec!C7=0,0,1000*11630*RES_hh_fec!C7/RES_hh_num!C7)</f>
        <v>15995.414933349532</v>
      </c>
      <c r="D7" s="72">
        <f>IF(RES_hh_fec!D7=0,0,1000*11630*RES_hh_fec!D7/RES_hh_num!D7)</f>
        <v>15904.352385946513</v>
      </c>
      <c r="E7" s="72">
        <f>IF(RES_hh_fec!E7=0,0,1000*11630*RES_hh_fec!E7/RES_hh_num!E7)</f>
        <v>15912.568532978896</v>
      </c>
      <c r="F7" s="72">
        <f>IF(RES_hh_fec!F7=0,0,1000*11630*RES_hh_fec!F7/RES_hh_num!F7)</f>
        <v>15631.113789293961</v>
      </c>
      <c r="G7" s="72">
        <f>IF(RES_hh_fec!G7=0,0,1000*11630*RES_hh_fec!G7/RES_hh_num!G7)</f>
        <v>14843.779058954804</v>
      </c>
      <c r="H7" s="72">
        <f>IF(RES_hh_fec!H7=0,0,1000*11630*RES_hh_fec!H7/RES_hh_num!H7)</f>
        <v>12839.895817373983</v>
      </c>
      <c r="I7" s="72">
        <f>IF(RES_hh_fec!I7=0,0,1000*11630*RES_hh_fec!I7/RES_hh_num!I7)</f>
        <v>14176.77408441174</v>
      </c>
      <c r="J7" s="72">
        <f>IF(RES_hh_fec!J7=0,0,1000*11630*RES_hh_fec!J7/RES_hh_num!J7)</f>
        <v>15474.548137218735</v>
      </c>
      <c r="K7" s="72">
        <f>IF(RES_hh_fec!K7=0,0,1000*11630*RES_hh_fec!K7/RES_hh_num!K7)</f>
        <v>15760.87160702545</v>
      </c>
      <c r="L7" s="72">
        <f>IF(RES_hh_fec!L7=0,0,1000*11630*RES_hh_fec!L7/RES_hh_num!L7)</f>
        <v>16007.440618143661</v>
      </c>
      <c r="M7" s="72">
        <f>IF(RES_hh_fec!M7=0,0,1000*11630*RES_hh_fec!M7/RES_hh_num!M7)</f>
        <v>14037.744347356089</v>
      </c>
      <c r="N7" s="72">
        <f>IF(RES_hh_fec!N7=0,0,1000*11630*RES_hh_fec!N7/RES_hh_num!N7)</f>
        <v>13217.387616624261</v>
      </c>
      <c r="O7" s="72">
        <f>IF(RES_hh_fec!O7=0,0,1000*11630*RES_hh_fec!O7/RES_hh_num!O7)</f>
        <v>9500.2743400597465</v>
      </c>
      <c r="P7" s="72">
        <f>IF(RES_hh_fec!P7=0,0,1000*11630*RES_hh_fec!P7/RES_hh_num!P7)</f>
        <v>6245.0607141425853</v>
      </c>
      <c r="Q7" s="72">
        <f>IF(RES_hh_fec!Q7=0,0,1000*11630*RES_hh_fec!Q7/RES_hh_num!Q7)</f>
        <v>12883.14970180936</v>
      </c>
      <c r="R7" s="72">
        <f>IF(RES_hh_fec!R7=0,0,1000*11630*RES_hh_fec!R7/RES_hh_num!R7)</f>
        <v>10916.011809143405</v>
      </c>
      <c r="S7" s="72">
        <f>IF(RES_hh_fec!S7=0,0,1000*11630*RES_hh_fec!S7/RES_hh_num!S7)</f>
        <v>10226.779202687747</v>
      </c>
      <c r="T7" s="72">
        <f>IF(RES_hh_fec!T7=0,0,1000*11630*RES_hh_fec!T7/RES_hh_num!T7)</f>
        <v>10235.662498686559</v>
      </c>
      <c r="U7" s="72">
        <f>IF(RES_hh_fec!U7=0,0,1000*11630*RES_hh_fec!U7/RES_hh_num!U7)</f>
        <v>10302.244497711918</v>
      </c>
      <c r="V7" s="72">
        <f>IF(RES_hh_fec!V7=0,0,1000*11630*RES_hh_fec!V7/RES_hh_num!V7)</f>
        <v>10410.185604345861</v>
      </c>
      <c r="W7" s="72">
        <f>IF(RES_hh_fec!W7=0,0,1000*11630*RES_hh_fec!W7/RES_hh_num!W7)</f>
        <v>10469.892905269631</v>
      </c>
      <c r="X7" s="72">
        <f>IF(RES_hh_fec!X7=0,0,1000*11630*RES_hh_fec!X7/RES_hh_num!X7)</f>
        <v>9936.2089065050095</v>
      </c>
      <c r="Y7" s="72">
        <f>IF(RES_hh_fec!Y7=0,0,1000*11630*RES_hh_fec!Y7/RES_hh_num!Y7)</f>
        <v>8988.9396489540813</v>
      </c>
      <c r="DA7" s="89" t="s">
        <v>475</v>
      </c>
    </row>
    <row r="8" spans="1:105" ht="12" customHeight="1" x14ac:dyDescent="0.25">
      <c r="A8" s="28" t="s">
        <v>189</v>
      </c>
      <c r="B8" s="72">
        <f>IF(RES_hh_fec!B8=0,0,1000*11630*RES_hh_fec!B8/RES_hh_num!B8)</f>
        <v>14030.302323283488</v>
      </c>
      <c r="C8" s="72">
        <f>IF(RES_hh_fec!C8=0,0,1000*11630*RES_hh_fec!C8/RES_hh_num!C8)</f>
        <v>14825.41581910624</v>
      </c>
      <c r="D8" s="72">
        <f>IF(RES_hh_fec!D8=0,0,1000*11630*RES_hh_fec!D8/RES_hh_num!D8)</f>
        <v>14014.502225124044</v>
      </c>
      <c r="E8" s="72">
        <f>IF(RES_hh_fec!E8=0,0,1000*11630*RES_hh_fec!E8/RES_hh_num!E8)</f>
        <v>14293.6489551905</v>
      </c>
      <c r="F8" s="72">
        <f>IF(RES_hh_fec!F8=0,0,1000*11630*RES_hh_fec!F8/RES_hh_num!F8)</f>
        <v>13631.795579660951</v>
      </c>
      <c r="G8" s="72">
        <f>IF(RES_hh_fec!G8=0,0,1000*11630*RES_hh_fec!G8/RES_hh_num!G8)</f>
        <v>13088.762331361591</v>
      </c>
      <c r="H8" s="72">
        <f>IF(RES_hh_fec!H8=0,0,1000*11630*RES_hh_fec!H8/RES_hh_num!H8)</f>
        <v>13157.289934934794</v>
      </c>
      <c r="I8" s="72">
        <f>IF(RES_hh_fec!I8=0,0,1000*11630*RES_hh_fec!I8/RES_hh_num!I8)</f>
        <v>11612.654842687147</v>
      </c>
      <c r="J8" s="72">
        <f>IF(RES_hh_fec!J8=0,0,1000*11630*RES_hh_fec!J8/RES_hh_num!J8)</f>
        <v>13279.12766410849</v>
      </c>
      <c r="K8" s="72">
        <f>IF(RES_hh_fec!K8=0,0,1000*11630*RES_hh_fec!K8/RES_hh_num!K8)</f>
        <v>13137.19929855734</v>
      </c>
      <c r="L8" s="72">
        <f>IF(RES_hh_fec!L8=0,0,1000*11630*RES_hh_fec!L8/RES_hh_num!L8)</f>
        <v>15151.643660049573</v>
      </c>
      <c r="M8" s="72">
        <f>IF(RES_hh_fec!M8=0,0,1000*11630*RES_hh_fec!M8/RES_hh_num!M8)</f>
        <v>11747.38452975988</v>
      </c>
      <c r="N8" s="72">
        <f>IF(RES_hh_fec!N8=0,0,1000*11630*RES_hh_fec!N8/RES_hh_num!N8)</f>
        <v>12636.545630067601</v>
      </c>
      <c r="O8" s="72">
        <f>IF(RES_hh_fec!O8=0,0,1000*11630*RES_hh_fec!O8/RES_hh_num!O8)</f>
        <v>13319.500308848135</v>
      </c>
      <c r="P8" s="72">
        <f>IF(RES_hh_fec!P8=0,0,1000*11630*RES_hh_fec!P8/RES_hh_num!P8)</f>
        <v>9797.8387835210906</v>
      </c>
      <c r="Q8" s="72">
        <f>IF(RES_hh_fec!Q8=0,0,1000*11630*RES_hh_fec!Q8/RES_hh_num!Q8)</f>
        <v>10250.318296291733</v>
      </c>
      <c r="R8" s="72">
        <f>IF(RES_hh_fec!R8=0,0,1000*11630*RES_hh_fec!R8/RES_hh_num!R8)</f>
        <v>10548.391972281335</v>
      </c>
      <c r="S8" s="72">
        <f>IF(RES_hh_fec!S8=0,0,1000*11630*RES_hh_fec!S8/RES_hh_num!S8)</f>
        <v>10182.046657729165</v>
      </c>
      <c r="T8" s="72">
        <f>IF(RES_hh_fec!T8=0,0,1000*11630*RES_hh_fec!T8/RES_hh_num!T8)</f>
        <v>10132.192946515597</v>
      </c>
      <c r="U8" s="72">
        <f>IF(RES_hh_fec!U8=0,0,1000*11630*RES_hh_fec!U8/RES_hh_num!U8)</f>
        <v>9812.0107629942813</v>
      </c>
      <c r="V8" s="72">
        <f>IF(RES_hh_fec!V8=0,0,1000*11630*RES_hh_fec!V8/RES_hh_num!V8)</f>
        <v>9459.5164377927122</v>
      </c>
      <c r="W8" s="72">
        <f>IF(RES_hh_fec!W8=0,0,1000*11630*RES_hh_fec!W8/RES_hh_num!W8)</f>
        <v>11015.626131144028</v>
      </c>
      <c r="X8" s="72">
        <f>IF(RES_hh_fec!X8=0,0,1000*11630*RES_hh_fec!X8/RES_hh_num!X8)</f>
        <v>8926.3655637728189</v>
      </c>
      <c r="Y8" s="72">
        <f>IF(RES_hh_fec!Y8=0,0,1000*11630*RES_hh_fec!Y8/RES_hh_num!Y8)</f>
        <v>7753.6859144161363</v>
      </c>
      <c r="DA8" s="89" t="s">
        <v>476</v>
      </c>
    </row>
    <row r="9" spans="1:105" ht="12" customHeight="1" x14ac:dyDescent="0.25">
      <c r="A9" s="28" t="s">
        <v>202</v>
      </c>
      <c r="B9" s="72">
        <f>IF(RES_hh_fec!B9=0,0,1000*11630*RES_hh_fec!B9/RES_hh_num!B9)</f>
        <v>15969.489552507972</v>
      </c>
      <c r="C9" s="72">
        <f>IF(RES_hh_fec!C9=0,0,1000*11630*RES_hh_fec!C9/RES_hh_num!C9)</f>
        <v>15928.928475922074</v>
      </c>
      <c r="D9" s="72">
        <f>IF(RES_hh_fec!D9=0,0,1000*11630*RES_hh_fec!D9/RES_hh_num!D9)</f>
        <v>15158.587688551059</v>
      </c>
      <c r="E9" s="72">
        <f>IF(RES_hh_fec!E9=0,0,1000*11630*RES_hh_fec!E9/RES_hh_num!E9)</f>
        <v>14647.741676486001</v>
      </c>
      <c r="F9" s="72">
        <f>IF(RES_hh_fec!F9=0,0,1000*11630*RES_hh_fec!F9/RES_hh_num!F9)</f>
        <v>14036.064784357342</v>
      </c>
      <c r="G9" s="72">
        <f>IF(RES_hh_fec!G9=0,0,1000*11630*RES_hh_fec!G9/RES_hh_num!G9)</f>
        <v>13353.892048331803</v>
      </c>
      <c r="H9" s="72">
        <f>IF(RES_hh_fec!H9=0,0,1000*11630*RES_hh_fec!H9/RES_hh_num!H9)</f>
        <v>12992.984007874802</v>
      </c>
      <c r="I9" s="72">
        <f>IF(RES_hh_fec!I9=0,0,1000*11630*RES_hh_fec!I9/RES_hh_num!I9)</f>
        <v>12618.407950539346</v>
      </c>
      <c r="J9" s="72">
        <f>IF(RES_hh_fec!J9=0,0,1000*11630*RES_hh_fec!J9/RES_hh_num!J9)</f>
        <v>12563.016008584626</v>
      </c>
      <c r="K9" s="72">
        <f>IF(RES_hh_fec!K9=0,0,1000*11630*RES_hh_fec!K9/RES_hh_num!K9)</f>
        <v>12575.009924626836</v>
      </c>
      <c r="L9" s="72">
        <f>IF(RES_hh_fec!L9=0,0,1000*11630*RES_hh_fec!L9/RES_hh_num!L9)</f>
        <v>12441.500508167352</v>
      </c>
      <c r="M9" s="72">
        <f>IF(RES_hh_fec!M9=0,0,1000*11630*RES_hh_fec!M9/RES_hh_num!M9)</f>
        <v>12152.109795803512</v>
      </c>
      <c r="N9" s="72">
        <f>IF(RES_hh_fec!N9=0,0,1000*11630*RES_hh_fec!N9/RES_hh_num!N9)</f>
        <v>11454.957784334925</v>
      </c>
      <c r="O9" s="72">
        <f>IF(RES_hh_fec!O9=0,0,1000*11630*RES_hh_fec!O9/RES_hh_num!O9)</f>
        <v>10938.554663086506</v>
      </c>
      <c r="P9" s="72">
        <f>IF(RES_hh_fec!P9=0,0,1000*11630*RES_hh_fec!P9/RES_hh_num!P9)</f>
        <v>9971.4800424028581</v>
      </c>
      <c r="Q9" s="72">
        <f>IF(RES_hh_fec!Q9=0,0,1000*11630*RES_hh_fec!Q9/RES_hh_num!Q9)</f>
        <v>9635.0336690921649</v>
      </c>
      <c r="R9" s="72">
        <f>IF(RES_hh_fec!R9=0,0,1000*11630*RES_hh_fec!R9/RES_hh_num!R9)</f>
        <v>9512.8824808991758</v>
      </c>
      <c r="S9" s="72">
        <f>IF(RES_hh_fec!S9=0,0,1000*11630*RES_hh_fec!S9/RES_hh_num!S9)</f>
        <v>9490.641480746026</v>
      </c>
      <c r="T9" s="72">
        <f>IF(RES_hh_fec!T9=0,0,1000*11630*RES_hh_fec!T9/RES_hh_num!T9)</f>
        <v>9479.6590428662639</v>
      </c>
      <c r="U9" s="72">
        <f>IF(RES_hh_fec!U9=0,0,1000*11630*RES_hh_fec!U9/RES_hh_num!U9)</f>
        <v>9502.9848644991198</v>
      </c>
      <c r="V9" s="72">
        <f>IF(RES_hh_fec!V9=0,0,1000*11630*RES_hh_fec!V9/RES_hh_num!V9)</f>
        <v>9508.0480064697349</v>
      </c>
      <c r="W9" s="72">
        <f>IF(RES_hh_fec!W9=0,0,1000*11630*RES_hh_fec!W9/RES_hh_num!W9)</f>
        <v>9267.0726429675378</v>
      </c>
      <c r="X9" s="72">
        <f>IF(RES_hh_fec!X9=0,0,1000*11630*RES_hh_fec!X9/RES_hh_num!X9)</f>
        <v>8679.4902713600895</v>
      </c>
      <c r="Y9" s="72">
        <f>IF(RES_hh_fec!Y9=0,0,1000*11630*RES_hh_fec!Y9/RES_hh_num!Y9)</f>
        <v>7899.7628844778128</v>
      </c>
      <c r="DA9" s="89" t="s">
        <v>477</v>
      </c>
    </row>
    <row r="10" spans="1:105" ht="12" customHeight="1" x14ac:dyDescent="0.25">
      <c r="A10" s="28" t="s">
        <v>197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X10" s="72">
        <f>IF(RES_hh_fec!X10=0,0,1000*11630*RES_hh_fec!X10/RES_hh_num!X10)</f>
        <v>0</v>
      </c>
      <c r="Y10" s="72">
        <f>IF(RES_hh_fec!Y10=0,0,1000*11630*RES_hh_fec!Y10/RES_hh_num!Y10)</f>
        <v>0</v>
      </c>
      <c r="DA10" s="89" t="s">
        <v>478</v>
      </c>
    </row>
    <row r="11" spans="1:105" ht="12" customHeight="1" x14ac:dyDescent="0.25">
      <c r="A11" s="28" t="s">
        <v>198</v>
      </c>
      <c r="B11" s="72">
        <f>IF(RES_hh_fec!B11=0,0,1000*11630*RES_hh_fec!B11/RES_hh_num!B11)</f>
        <v>8973.1800220089008</v>
      </c>
      <c r="C11" s="72">
        <f>IF(RES_hh_fec!C11=0,0,1000*11630*RES_hh_fec!C11/RES_hh_num!C11)</f>
        <v>9959.4047349486573</v>
      </c>
      <c r="D11" s="72">
        <f>IF(RES_hh_fec!D11=0,0,1000*11630*RES_hh_fec!D11/RES_hh_num!D11)</f>
        <v>9207.3042056477134</v>
      </c>
      <c r="E11" s="72">
        <f>IF(RES_hh_fec!E11=0,0,1000*11630*RES_hh_fec!E11/RES_hh_num!E11)</f>
        <v>9537.8923050944977</v>
      </c>
      <c r="F11" s="72">
        <f>IF(RES_hh_fec!F11=0,0,1000*11630*RES_hh_fec!F11/RES_hh_num!F11)</f>
        <v>9400.7536443560275</v>
      </c>
      <c r="G11" s="72">
        <f>IF(RES_hh_fec!G11=0,0,1000*11630*RES_hh_fec!G11/RES_hh_num!G11)</f>
        <v>8853.321221398468</v>
      </c>
      <c r="H11" s="72">
        <f>IF(RES_hh_fec!H11=0,0,1000*11630*RES_hh_fec!H11/RES_hh_num!H11)</f>
        <v>8689.7505014430662</v>
      </c>
      <c r="I11" s="72">
        <f>IF(RES_hh_fec!I11=0,0,1000*11630*RES_hh_fec!I11/RES_hh_num!I11)</f>
        <v>8174.7767685294812</v>
      </c>
      <c r="J11" s="72">
        <f>IF(RES_hh_fec!J11=0,0,1000*11630*RES_hh_fec!J11/RES_hh_num!J11)</f>
        <v>9176.7049268513219</v>
      </c>
      <c r="K11" s="72">
        <f>IF(RES_hh_fec!K11=0,0,1000*11630*RES_hh_fec!K11/RES_hh_num!K11)</f>
        <v>9000.2321101842626</v>
      </c>
      <c r="L11" s="72">
        <f>IF(RES_hh_fec!L11=0,0,1000*11630*RES_hh_fec!L11/RES_hh_num!L11)</f>
        <v>10430.692742408808</v>
      </c>
      <c r="M11" s="72">
        <f>IF(RES_hh_fec!M11=0,0,1000*11630*RES_hh_fec!M11/RES_hh_num!M11)</f>
        <v>8471.4964042905885</v>
      </c>
      <c r="N11" s="72">
        <f>IF(RES_hh_fec!N11=0,0,1000*11630*RES_hh_fec!N11/RES_hh_num!N11)</f>
        <v>9251.7900988665951</v>
      </c>
      <c r="O11" s="72">
        <f>IF(RES_hh_fec!O11=0,0,1000*11630*RES_hh_fec!O11/RES_hh_num!O11)</f>
        <v>9810.7023418190347</v>
      </c>
      <c r="P11" s="72">
        <f>IF(RES_hh_fec!P11=0,0,1000*11630*RES_hh_fec!P11/RES_hh_num!P11)</f>
        <v>7452.2352823811898</v>
      </c>
      <c r="Q11" s="72">
        <f>IF(RES_hh_fec!Q11=0,0,1000*11630*RES_hh_fec!Q11/RES_hh_num!Q11)</f>
        <v>7915.643523459401</v>
      </c>
      <c r="R11" s="72">
        <f>IF(RES_hh_fec!R11=0,0,1000*11630*RES_hh_fec!R11/RES_hh_num!R11)</f>
        <v>7995.7082970911961</v>
      </c>
      <c r="S11" s="72">
        <f>IF(RES_hh_fec!S11=0,0,1000*11630*RES_hh_fec!S11/RES_hh_num!S11)</f>
        <v>7793.6093670230648</v>
      </c>
      <c r="T11" s="72">
        <f>IF(RES_hh_fec!T11=0,0,1000*11630*RES_hh_fec!T11/RES_hh_num!T11)</f>
        <v>8144.1495016219724</v>
      </c>
      <c r="U11" s="72">
        <f>IF(RES_hh_fec!U11=0,0,1000*11630*RES_hh_fec!U11/RES_hh_num!U11)</f>
        <v>7937.0677201889839</v>
      </c>
      <c r="V11" s="72">
        <f>IF(RES_hh_fec!V11=0,0,1000*11630*RES_hh_fec!V11/RES_hh_num!V11)</f>
        <v>7866.3736549201194</v>
      </c>
      <c r="W11" s="72">
        <f>IF(RES_hh_fec!W11=0,0,1000*11630*RES_hh_fec!W11/RES_hh_num!W11)</f>
        <v>9059.4451450214838</v>
      </c>
      <c r="X11" s="72">
        <f>IF(RES_hh_fec!X11=0,0,1000*11630*RES_hh_fec!X11/RES_hh_num!X11)</f>
        <v>7447.6719145249081</v>
      </c>
      <c r="Y11" s="72">
        <f>IF(RES_hh_fec!Y11=0,0,1000*11630*RES_hh_fec!Y11/RES_hh_num!Y11)</f>
        <v>6910.6362536271217</v>
      </c>
      <c r="DA11" s="89" t="s">
        <v>479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4277.7172881143579</v>
      </c>
      <c r="C12" s="72">
        <f>IF(RES_hh_fec!C12=0,0,1000*11630*RES_hh_fec!C12/RES_hh_num!C12)</f>
        <v>4221.823271930466</v>
      </c>
      <c r="D12" s="72">
        <f>IF(RES_hh_fec!D12=0,0,1000*11630*RES_hh_fec!D12/RES_hh_num!D12)</f>
        <v>4108.7725743544288</v>
      </c>
      <c r="E12" s="72">
        <f>IF(RES_hh_fec!E12=0,0,1000*11630*RES_hh_fec!E12/RES_hh_num!E12)</f>
        <v>4141.0543575327192</v>
      </c>
      <c r="F12" s="72">
        <f>IF(RES_hh_fec!F12=0,0,1000*11630*RES_hh_fec!F12/RES_hh_num!F12)</f>
        <v>3848.0155596108925</v>
      </c>
      <c r="G12" s="72">
        <f>IF(RES_hh_fec!G12=0,0,1000*11630*RES_hh_fec!G12/RES_hh_num!G12)</f>
        <v>3442.5984262221427</v>
      </c>
      <c r="H12" s="72">
        <f>IF(RES_hh_fec!H12=0,0,1000*11630*RES_hh_fec!H12/RES_hh_num!H12)</f>
        <v>3403.7092837094897</v>
      </c>
      <c r="I12" s="72">
        <f>IF(RES_hh_fec!I12=0,0,1000*11630*RES_hh_fec!I12/RES_hh_num!I12)</f>
        <v>3080.6088951080669</v>
      </c>
      <c r="J12" s="72">
        <f>IF(RES_hh_fec!J12=0,0,1000*11630*RES_hh_fec!J12/RES_hh_num!J12)</f>
        <v>3328.2847900691331</v>
      </c>
      <c r="K12" s="72">
        <f>IF(RES_hh_fec!K12=0,0,1000*11630*RES_hh_fec!K12/RES_hh_num!K12)</f>
        <v>3429.46034436119</v>
      </c>
      <c r="L12" s="72">
        <f>IF(RES_hh_fec!L12=0,0,1000*11630*RES_hh_fec!L12/RES_hh_num!L12)</f>
        <v>3385.2747082980368</v>
      </c>
      <c r="M12" s="72">
        <f>IF(RES_hh_fec!M12=0,0,1000*11630*RES_hh_fec!M12/RES_hh_num!M12)</f>
        <v>3209.0254763704861</v>
      </c>
      <c r="N12" s="72">
        <f>IF(RES_hh_fec!N12=0,0,1000*11630*RES_hh_fec!N12/RES_hh_num!N12)</f>
        <v>3078.7020439755729</v>
      </c>
      <c r="O12" s="72">
        <f>IF(RES_hh_fec!O12=0,0,1000*11630*RES_hh_fec!O12/RES_hh_num!O12)</f>
        <v>2839.6159155810183</v>
      </c>
      <c r="P12" s="72">
        <f>IF(RES_hh_fec!P12=0,0,1000*11630*RES_hh_fec!P12/RES_hh_num!P12)</f>
        <v>2496.158308118705</v>
      </c>
      <c r="Q12" s="72">
        <f>IF(RES_hh_fec!Q12=0,0,1000*11630*RES_hh_fec!Q12/RES_hh_num!Q12)</f>
        <v>2290.2510872866519</v>
      </c>
      <c r="R12" s="72">
        <f>IF(RES_hh_fec!R12=0,0,1000*11630*RES_hh_fec!R12/RES_hh_num!R12)</f>
        <v>2206.9680148237899</v>
      </c>
      <c r="S12" s="72">
        <f>IF(RES_hh_fec!S12=0,0,1000*11630*RES_hh_fec!S12/RES_hh_num!S12)</f>
        <v>2149.2530223901435</v>
      </c>
      <c r="T12" s="72">
        <f>IF(RES_hh_fec!T12=0,0,1000*11630*RES_hh_fec!T12/RES_hh_num!T12)</f>
        <v>2043.4469869752415</v>
      </c>
      <c r="U12" s="72">
        <f>IF(RES_hh_fec!U12=0,0,1000*11630*RES_hh_fec!U12/RES_hh_num!U12)</f>
        <v>2048.3998545408363</v>
      </c>
      <c r="V12" s="72">
        <f>IF(RES_hh_fec!V12=0,0,1000*11630*RES_hh_fec!V12/RES_hh_num!V12)</f>
        <v>2058.5346049402028</v>
      </c>
      <c r="W12" s="72">
        <f>IF(RES_hh_fec!W12=0,0,1000*11630*RES_hh_fec!W12/RES_hh_num!W12)</f>
        <v>1938.4563233759216</v>
      </c>
      <c r="X12" s="72">
        <f>IF(RES_hh_fec!X12=0,0,1000*11630*RES_hh_fec!X12/RES_hh_num!X12)</f>
        <v>1882.9051585174545</v>
      </c>
      <c r="Y12" s="72">
        <f>IF(RES_hh_fec!Y12=0,0,1000*11630*RES_hh_fec!Y12/RES_hh_num!Y12)</f>
        <v>1932.409926960232</v>
      </c>
      <c r="DA12" s="89" t="s">
        <v>480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11166.823245313841</v>
      </c>
      <c r="C13" s="74">
        <f>IF(RES_hh_fec!C13=0,0,1000*11630*RES_hh_fec!C13/RES_hh_num!C13)</f>
        <v>9363.2230981891589</v>
      </c>
      <c r="D13" s="74">
        <f>IF(RES_hh_fec!D13=0,0,1000*11630*RES_hh_fec!D13/RES_hh_num!D13)</f>
        <v>10924.137984019864</v>
      </c>
      <c r="E13" s="74">
        <f>IF(RES_hh_fec!E13=0,0,1000*11630*RES_hh_fec!E13/RES_hh_num!E13)</f>
        <v>11032.990649403508</v>
      </c>
      <c r="F13" s="74">
        <f>IF(RES_hh_fec!F13=0,0,1000*11630*RES_hh_fec!F13/RES_hh_num!F13)</f>
        <v>9996.179861853052</v>
      </c>
      <c r="G13" s="74">
        <f>IF(RES_hh_fec!G13=0,0,1000*11630*RES_hh_fec!G13/RES_hh_num!G13)</f>
        <v>9966.7769547420776</v>
      </c>
      <c r="H13" s="74">
        <f>IF(RES_hh_fec!H13=0,0,1000*11630*RES_hh_fec!H13/RES_hh_num!H13)</f>
        <v>9557.427596113328</v>
      </c>
      <c r="I13" s="74">
        <f>IF(RES_hh_fec!I13=0,0,1000*11630*RES_hh_fec!I13/RES_hh_num!I13)</f>
        <v>9674.1353583551427</v>
      </c>
      <c r="J13" s="74">
        <f>IF(RES_hh_fec!J13=0,0,1000*11630*RES_hh_fec!J13/RES_hh_num!J13)</f>
        <v>9366.1991158910059</v>
      </c>
      <c r="K13" s="74">
        <f>IF(RES_hh_fec!K13=0,0,1000*11630*RES_hh_fec!K13/RES_hh_num!K13)</f>
        <v>10421.735792047124</v>
      </c>
      <c r="L13" s="74">
        <f>IF(RES_hh_fec!L13=0,0,1000*11630*RES_hh_fec!L13/RES_hh_num!L13)</f>
        <v>7629.4405324754125</v>
      </c>
      <c r="M13" s="74">
        <f>IF(RES_hh_fec!M13=0,0,1000*11630*RES_hh_fec!M13/RES_hh_num!M13)</f>
        <v>10677.689830890598</v>
      </c>
      <c r="N13" s="74">
        <f>IF(RES_hh_fec!N13=0,0,1000*11630*RES_hh_fec!N13/RES_hh_num!N13)</f>
        <v>12843.231839365828</v>
      </c>
      <c r="O13" s="74">
        <f>IF(RES_hh_fec!O13=0,0,1000*11630*RES_hh_fec!O13/RES_hh_num!O13)</f>
        <v>11154.25394838522</v>
      </c>
      <c r="P13" s="74">
        <f>IF(RES_hh_fec!P13=0,0,1000*11630*RES_hh_fec!P13/RES_hh_num!P13)</f>
        <v>10654.533534758084</v>
      </c>
      <c r="Q13" s="74">
        <f>IF(RES_hh_fec!Q13=0,0,1000*11630*RES_hh_fec!Q13/RES_hh_num!Q13)</f>
        <v>3373.1418417753016</v>
      </c>
      <c r="R13" s="74">
        <f>IF(RES_hh_fec!R13=0,0,1000*11630*RES_hh_fec!R13/RES_hh_num!R13)</f>
        <v>3324.7193840437735</v>
      </c>
      <c r="S13" s="74">
        <f>IF(RES_hh_fec!S13=0,0,1000*11630*RES_hh_fec!S13/RES_hh_num!S13)</f>
        <v>5877.8007029698001</v>
      </c>
      <c r="T13" s="74">
        <f>IF(RES_hh_fec!T13=0,0,1000*11630*RES_hh_fec!T13/RES_hh_num!T13)</f>
        <v>6927.165345815376</v>
      </c>
      <c r="U13" s="74">
        <f>IF(RES_hh_fec!U13=0,0,1000*11630*RES_hh_fec!U13/RES_hh_num!U13)</f>
        <v>9812.8004886566068</v>
      </c>
      <c r="V13" s="74">
        <f>IF(RES_hh_fec!V13=0,0,1000*11630*RES_hh_fec!V13/RES_hh_num!V13)</f>
        <v>11209.094790902329</v>
      </c>
      <c r="W13" s="74">
        <f>IF(RES_hh_fec!W13=0,0,1000*11630*RES_hh_fec!W13/RES_hh_num!W13)</f>
        <v>11307.092229033586</v>
      </c>
      <c r="X13" s="74">
        <f>IF(RES_hh_fec!X13=0,0,1000*11630*RES_hh_fec!X13/RES_hh_num!X13)</f>
        <v>19028.6946418146</v>
      </c>
      <c r="Y13" s="74">
        <f>IF(RES_hh_fec!Y13=0,0,1000*11630*RES_hh_fec!Y13/RES_hh_num!Y13)</f>
        <v>790.93752377440535</v>
      </c>
      <c r="DA13" s="90" t="s">
        <v>481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167.77299795984675</v>
      </c>
      <c r="C14" s="76">
        <f>IF(RES_hh_fec!C14=0,0,1000*11630*RES_hh_fec!C14/RES_hh_num!C14)</f>
        <v>175.48826274040377</v>
      </c>
      <c r="D14" s="76">
        <f>IF(RES_hh_fec!D14=0,0,1000*11630*RES_hh_fec!D14/RES_hh_num!D14)</f>
        <v>163.72076259434968</v>
      </c>
      <c r="E14" s="76">
        <f>IF(RES_hh_fec!E14=0,0,1000*11630*RES_hh_fec!E14/RES_hh_num!E14)</f>
        <v>164.68159323696074</v>
      </c>
      <c r="F14" s="76">
        <f>IF(RES_hh_fec!F14=0,0,1000*11630*RES_hh_fec!F14/RES_hh_num!F14)</f>
        <v>154.74215915056143</v>
      </c>
      <c r="G14" s="76">
        <f>IF(RES_hh_fec!G14=0,0,1000*11630*RES_hh_fec!G14/RES_hh_num!G14)</f>
        <v>145.81083870697057</v>
      </c>
      <c r="H14" s="76">
        <f>IF(RES_hh_fec!H14=0,0,1000*11630*RES_hh_fec!H14/RES_hh_num!H14)</f>
        <v>143.80330202050746</v>
      </c>
      <c r="I14" s="76">
        <f>IF(RES_hh_fec!I14=0,0,1000*11630*RES_hh_fec!I14/RES_hh_num!I14)</f>
        <v>124.78431808971503</v>
      </c>
      <c r="J14" s="76">
        <f>IF(RES_hh_fec!J14=0,0,1000*11630*RES_hh_fec!J14/RES_hh_num!J14)</f>
        <v>144.4365688072825</v>
      </c>
      <c r="K14" s="76">
        <f>IF(RES_hh_fec!K14=0,0,1000*11630*RES_hh_fec!K14/RES_hh_num!K14)</f>
        <v>142.86645919671267</v>
      </c>
      <c r="L14" s="76">
        <f>IF(RES_hh_fec!L14=0,0,1000*11630*RES_hh_fec!L14/RES_hh_num!L14)</f>
        <v>169.74889020534093</v>
      </c>
      <c r="M14" s="76">
        <f>IF(RES_hh_fec!M14=0,0,1000*11630*RES_hh_fec!M14/RES_hh_num!M14)</f>
        <v>126.06671408823088</v>
      </c>
      <c r="N14" s="76">
        <f>IF(RES_hh_fec!N14=0,0,1000*11630*RES_hh_fec!N14/RES_hh_num!N14)</f>
        <v>137.43499494539978</v>
      </c>
      <c r="O14" s="76">
        <f>IF(RES_hh_fec!O14=0,0,1000*11630*RES_hh_fec!O14/RES_hh_num!O14)</f>
        <v>148.23094606998694</v>
      </c>
      <c r="P14" s="76">
        <f>IF(RES_hh_fec!P14=0,0,1000*11630*RES_hh_fec!P14/RES_hh_num!P14)</f>
        <v>102.67491371988947</v>
      </c>
      <c r="Q14" s="76">
        <f>IF(RES_hh_fec!Q14=0,0,1000*11630*RES_hh_fec!Q14/RES_hh_num!Q14)</f>
        <v>111.42259436414841</v>
      </c>
      <c r="R14" s="76">
        <f>IF(RES_hh_fec!R14=0,0,1000*11630*RES_hh_fec!R14/RES_hh_num!R14)</f>
        <v>117.08753511377584</v>
      </c>
      <c r="S14" s="76">
        <f>IF(RES_hh_fec!S14=0,0,1000*11630*RES_hh_fec!S14/RES_hh_num!S14)</f>
        <v>113.90425831228437</v>
      </c>
      <c r="T14" s="76">
        <f>IF(RES_hh_fec!T14=0,0,1000*11630*RES_hh_fec!T14/RES_hh_num!T14)</f>
        <v>114.6952718683642</v>
      </c>
      <c r="U14" s="76">
        <f>IF(RES_hh_fec!U14=0,0,1000*11630*RES_hh_fec!U14/RES_hh_num!U14)</f>
        <v>111.61925394009269</v>
      </c>
      <c r="V14" s="76">
        <f>IF(RES_hh_fec!V14=0,0,1000*11630*RES_hh_fec!V14/RES_hh_num!V14)</f>
        <v>107.5887060304033</v>
      </c>
      <c r="W14" s="76">
        <f>IF(RES_hh_fec!W14=0,0,1000*11630*RES_hh_fec!W14/RES_hh_num!W14)</f>
        <v>129.81556197486685</v>
      </c>
      <c r="X14" s="76">
        <f>IF(RES_hh_fec!X14=0,0,1000*11630*RES_hh_fec!X14/RES_hh_num!X14)</f>
        <v>99.462146426810889</v>
      </c>
      <c r="Y14" s="76">
        <f>IF(RES_hh_fec!Y14=0,0,1000*11630*RES_hh_fec!Y14/RES_hh_num!Y14)</f>
        <v>81.770068764424664</v>
      </c>
      <c r="DA14" s="91" t="s">
        <v>482</v>
      </c>
    </row>
    <row r="15" spans="1:105" ht="12.95" customHeight="1" x14ac:dyDescent="0.25">
      <c r="A15" s="68" t="s">
        <v>92</v>
      </c>
      <c r="B15" s="69">
        <f t="shared" ref="B15:Y15" si="0">B16</f>
        <v>5.6017864782944651</v>
      </c>
      <c r="C15" s="69">
        <f t="shared" si="0"/>
        <v>5.6341070317718982</v>
      </c>
      <c r="D15" s="69">
        <f t="shared" si="0"/>
        <v>5.8640807017968868</v>
      </c>
      <c r="E15" s="69">
        <f t="shared" si="0"/>
        <v>8.3623386018847352</v>
      </c>
      <c r="F15" s="69">
        <f t="shared" si="0"/>
        <v>6.239497017545224</v>
      </c>
      <c r="G15" s="69">
        <f t="shared" si="0"/>
        <v>6.5316232353841217</v>
      </c>
      <c r="H15" s="69">
        <f t="shared" si="0"/>
        <v>10.32899165245288</v>
      </c>
      <c r="I15" s="69">
        <f t="shared" si="0"/>
        <v>7.4262331624329416</v>
      </c>
      <c r="J15" s="69">
        <f t="shared" si="0"/>
        <v>8.0059784365858562</v>
      </c>
      <c r="K15" s="69">
        <f t="shared" si="0"/>
        <v>9.0509591809837353</v>
      </c>
      <c r="L15" s="69">
        <f t="shared" si="0"/>
        <v>10.221424071458348</v>
      </c>
      <c r="M15" s="69">
        <f t="shared" si="0"/>
        <v>11.038710187249439</v>
      </c>
      <c r="N15" s="69">
        <f t="shared" si="0"/>
        <v>13.932541818963459</v>
      </c>
      <c r="O15" s="69">
        <f t="shared" si="0"/>
        <v>16.033755255896558</v>
      </c>
      <c r="P15" s="69">
        <f t="shared" si="0"/>
        <v>17.914054508155509</v>
      </c>
      <c r="Q15" s="69">
        <f t="shared" si="0"/>
        <v>19.54677929028302</v>
      </c>
      <c r="R15" s="69">
        <f t="shared" si="0"/>
        <v>22.035331707224469</v>
      </c>
      <c r="S15" s="69">
        <f t="shared" si="0"/>
        <v>22.405110527439636</v>
      </c>
      <c r="T15" s="69">
        <f t="shared" si="0"/>
        <v>29.32023103519208</v>
      </c>
      <c r="U15" s="69">
        <f t="shared" si="0"/>
        <v>29.556939513350798</v>
      </c>
      <c r="V15" s="69">
        <f t="shared" si="0"/>
        <v>33.553718180515624</v>
      </c>
      <c r="W15" s="69">
        <f t="shared" si="0"/>
        <v>30.155011552890311</v>
      </c>
      <c r="X15" s="69">
        <f t="shared" si="0"/>
        <v>42.433869624114735</v>
      </c>
      <c r="Y15" s="69">
        <f t="shared" si="0"/>
        <v>45.178628755900426</v>
      </c>
      <c r="DA15" s="88" t="s">
        <v>274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5.6017864782944651</v>
      </c>
      <c r="C16" s="72">
        <f>IF(RES_hh_fec!C16=0,0,1000*11630*RES_hh_fec!C16/RES_hh_num!C$3)</f>
        <v>5.6341070317718982</v>
      </c>
      <c r="D16" s="72">
        <f>IF(RES_hh_fec!D16=0,0,1000*11630*RES_hh_fec!D16/RES_hh_num!D$3)</f>
        <v>5.8640807017968868</v>
      </c>
      <c r="E16" s="72">
        <f>IF(RES_hh_fec!E16=0,0,1000*11630*RES_hh_fec!E16/RES_hh_num!E$3)</f>
        <v>8.3623386018847352</v>
      </c>
      <c r="F16" s="72">
        <f>IF(RES_hh_fec!F16=0,0,1000*11630*RES_hh_fec!F16/RES_hh_num!F$3)</f>
        <v>6.239497017545224</v>
      </c>
      <c r="G16" s="72">
        <f>IF(RES_hh_fec!G16=0,0,1000*11630*RES_hh_fec!G16/RES_hh_num!G$3)</f>
        <v>6.5316232353841217</v>
      </c>
      <c r="H16" s="72">
        <f>IF(RES_hh_fec!H16=0,0,1000*11630*RES_hh_fec!H16/RES_hh_num!H$3)</f>
        <v>10.32899165245288</v>
      </c>
      <c r="I16" s="72">
        <f>IF(RES_hh_fec!I16=0,0,1000*11630*RES_hh_fec!I16/RES_hh_num!I$3)</f>
        <v>7.4262331624329416</v>
      </c>
      <c r="J16" s="72">
        <f>IF(RES_hh_fec!J16=0,0,1000*11630*RES_hh_fec!J16/RES_hh_num!J$3)</f>
        <v>8.0059784365858562</v>
      </c>
      <c r="K16" s="72">
        <f>IF(RES_hh_fec!K16=0,0,1000*11630*RES_hh_fec!K16/RES_hh_num!K$3)</f>
        <v>9.0509591809837353</v>
      </c>
      <c r="L16" s="72">
        <f>IF(RES_hh_fec!L16=0,0,1000*11630*RES_hh_fec!L16/RES_hh_num!L$3)</f>
        <v>10.221424071458348</v>
      </c>
      <c r="M16" s="72">
        <f>IF(RES_hh_fec!M16=0,0,1000*11630*RES_hh_fec!M16/RES_hh_num!M$3)</f>
        <v>11.038710187249439</v>
      </c>
      <c r="N16" s="72">
        <f>IF(RES_hh_fec!N16=0,0,1000*11630*RES_hh_fec!N16/RES_hh_num!N$3)</f>
        <v>13.932541818963459</v>
      </c>
      <c r="O16" s="72">
        <f>IF(RES_hh_fec!O16=0,0,1000*11630*RES_hh_fec!O16/RES_hh_num!O$3)</f>
        <v>16.033755255896558</v>
      </c>
      <c r="P16" s="72">
        <f>IF(RES_hh_fec!P16=0,0,1000*11630*RES_hh_fec!P16/RES_hh_num!P$3)</f>
        <v>17.914054508155509</v>
      </c>
      <c r="Q16" s="72">
        <f>IF(RES_hh_fec!Q16=0,0,1000*11630*RES_hh_fec!Q16/RES_hh_num!Q$3)</f>
        <v>19.54677929028302</v>
      </c>
      <c r="R16" s="72">
        <f>IF(RES_hh_fec!R16=0,0,1000*11630*RES_hh_fec!R16/RES_hh_num!R$3)</f>
        <v>22.035331707224469</v>
      </c>
      <c r="S16" s="72">
        <f>IF(RES_hh_fec!S16=0,0,1000*11630*RES_hh_fec!S16/RES_hh_num!S$3)</f>
        <v>22.405110527439636</v>
      </c>
      <c r="T16" s="72">
        <f>IF(RES_hh_fec!T16=0,0,1000*11630*RES_hh_fec!T16/RES_hh_num!T$3)</f>
        <v>29.32023103519208</v>
      </c>
      <c r="U16" s="72">
        <f>IF(RES_hh_fec!U16=0,0,1000*11630*RES_hh_fec!U16/RES_hh_num!U$3)</f>
        <v>29.556939513350798</v>
      </c>
      <c r="V16" s="72">
        <f>IF(RES_hh_fec!V16=0,0,1000*11630*RES_hh_fec!V16/RES_hh_num!V$3)</f>
        <v>33.553718180515624</v>
      </c>
      <c r="W16" s="72">
        <f>IF(RES_hh_fec!W16=0,0,1000*11630*RES_hh_fec!W16/RES_hh_num!W$3)</f>
        <v>30.155011552890311</v>
      </c>
      <c r="X16" s="72">
        <f>IF(RES_hh_fec!X16=0,0,1000*11630*RES_hh_fec!X16/RES_hh_num!X$3)</f>
        <v>42.433869624114735</v>
      </c>
      <c r="Y16" s="72">
        <f>IF(RES_hh_fec!Y16=0,0,1000*11630*RES_hh_fec!Y16/RES_hh_num!Y$3)</f>
        <v>45.178628755900426</v>
      </c>
      <c r="DA16" s="89" t="s">
        <v>483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1562.764683622205</v>
      </c>
      <c r="C17" s="69">
        <f>IF(RES_hh_fec!C17=0,0,1000*11630*RES_hh_fec!C17/RES_hh_num!C17)</f>
        <v>1564.2317789552048</v>
      </c>
      <c r="D17" s="69">
        <f>IF(RES_hh_fec!D17=0,0,1000*11630*RES_hh_fec!D17/RES_hh_num!D17)</f>
        <v>1676.717440882152</v>
      </c>
      <c r="E17" s="69">
        <f>IF(RES_hh_fec!E17=0,0,1000*11630*RES_hh_fec!E17/RES_hh_num!E17)</f>
        <v>1689.9941593567883</v>
      </c>
      <c r="F17" s="69">
        <f>IF(RES_hh_fec!F17=0,0,1000*11630*RES_hh_fec!F17/RES_hh_num!F17)</f>
        <v>1607.1521450830992</v>
      </c>
      <c r="G17" s="69">
        <f>IF(RES_hh_fec!G17=0,0,1000*11630*RES_hh_fec!G17/RES_hh_num!G17)</f>
        <v>1564.087494278526</v>
      </c>
      <c r="H17" s="69">
        <f>IF(RES_hh_fec!H17=0,0,1000*11630*RES_hh_fec!H17/RES_hh_num!H17)</f>
        <v>1544.4627717327328</v>
      </c>
      <c r="I17" s="69">
        <f>IF(RES_hh_fec!I17=0,0,1000*11630*RES_hh_fec!I17/RES_hh_num!I17)</f>
        <v>1465.5440159312952</v>
      </c>
      <c r="J17" s="69">
        <f>IF(RES_hh_fec!J17=0,0,1000*11630*RES_hh_fec!J17/RES_hh_num!J17)</f>
        <v>1487.8193528170668</v>
      </c>
      <c r="K17" s="69">
        <f>IF(RES_hh_fec!K17=0,0,1000*11630*RES_hh_fec!K17/RES_hh_num!K17)</f>
        <v>1498.9882071488128</v>
      </c>
      <c r="L17" s="69">
        <f>IF(RES_hh_fec!L17=0,0,1000*11630*RES_hh_fec!L17/RES_hh_num!L17)</f>
        <v>1705.9876172827644</v>
      </c>
      <c r="M17" s="69">
        <f>IF(RES_hh_fec!M17=0,0,1000*11630*RES_hh_fec!M17/RES_hh_num!M17)</f>
        <v>1300.4404678426131</v>
      </c>
      <c r="N17" s="69">
        <f>IF(RES_hh_fec!N17=0,0,1000*11630*RES_hh_fec!N17/RES_hh_num!N17)</f>
        <v>1337.8013389145892</v>
      </c>
      <c r="O17" s="69">
        <f>IF(RES_hh_fec!O17=0,0,1000*11630*RES_hh_fec!O17/RES_hh_num!O17)</f>
        <v>1436.290496192343</v>
      </c>
      <c r="P17" s="69">
        <f>IF(RES_hh_fec!P17=0,0,1000*11630*RES_hh_fec!P17/RES_hh_num!P17)</f>
        <v>1175.7816682436899</v>
      </c>
      <c r="Q17" s="69">
        <f>IF(RES_hh_fec!Q17=0,0,1000*11630*RES_hh_fec!Q17/RES_hh_num!Q17)</f>
        <v>1370.972578282508</v>
      </c>
      <c r="R17" s="69">
        <f>IF(RES_hh_fec!R17=0,0,1000*11630*RES_hh_fec!R17/RES_hh_num!R17)</f>
        <v>1410.2175226011557</v>
      </c>
      <c r="S17" s="69">
        <f>IF(RES_hh_fec!S17=0,0,1000*11630*RES_hh_fec!S17/RES_hh_num!S17)</f>
        <v>1336.7441116491646</v>
      </c>
      <c r="T17" s="69">
        <f>IF(RES_hh_fec!T17=0,0,1000*11630*RES_hh_fec!T17/RES_hh_num!T17)</f>
        <v>1284.9267199573621</v>
      </c>
      <c r="U17" s="69">
        <f>IF(RES_hh_fec!U17=0,0,1000*11630*RES_hh_fec!U17/RES_hh_num!U17)</f>
        <v>1184.0884303878827</v>
      </c>
      <c r="V17" s="69">
        <f>IF(RES_hh_fec!V17=0,0,1000*11630*RES_hh_fec!V17/RES_hh_num!V17)</f>
        <v>1049.5072417078713</v>
      </c>
      <c r="W17" s="69">
        <f>IF(RES_hh_fec!W17=0,0,1000*11630*RES_hh_fec!W17/RES_hh_num!W17)</f>
        <v>1075.7550675344385</v>
      </c>
      <c r="X17" s="69">
        <f>IF(RES_hh_fec!X17=0,0,1000*11630*RES_hh_fec!X17/RES_hh_num!X17)</f>
        <v>797.08686312028817</v>
      </c>
      <c r="Y17" s="69">
        <f>IF(RES_hh_fec!Y17=0,0,1000*11630*RES_hh_fec!Y17/RES_hh_num!Y17)</f>
        <v>596.34008291007683</v>
      </c>
      <c r="DA17" s="88" t="s">
        <v>275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0</v>
      </c>
      <c r="C18" s="72">
        <f>IF(RES_hh_fec!C18=0,0,1000*11630*RES_hh_fec!C18/RES_hh_num!C18)</f>
        <v>0</v>
      </c>
      <c r="D18" s="72">
        <f>IF(RES_hh_fec!D18=0,0,1000*11630*RES_hh_fec!D18/RES_hh_num!D18)</f>
        <v>0</v>
      </c>
      <c r="E18" s="72">
        <f>IF(RES_hh_fec!E18=0,0,1000*11630*RES_hh_fec!E18/RES_hh_num!E18)</f>
        <v>0</v>
      </c>
      <c r="F18" s="72">
        <f>IF(RES_hh_fec!F18=0,0,1000*11630*RES_hh_fec!F18/RES_hh_num!F18)</f>
        <v>0</v>
      </c>
      <c r="G18" s="72">
        <f>IF(RES_hh_fec!G18=0,0,1000*11630*RES_hh_fec!G18/RES_hh_num!G18)</f>
        <v>0</v>
      </c>
      <c r="H18" s="72">
        <f>IF(RES_hh_fec!H18=0,0,1000*11630*RES_hh_fec!H18/RES_hh_num!H18)</f>
        <v>0</v>
      </c>
      <c r="I18" s="72">
        <f>IF(RES_hh_fec!I18=0,0,1000*11630*RES_hh_fec!I18/RES_hh_num!I18)</f>
        <v>0</v>
      </c>
      <c r="J18" s="72">
        <f>IF(RES_hh_fec!J18=0,0,1000*11630*RES_hh_fec!J18/RES_hh_num!J18)</f>
        <v>0</v>
      </c>
      <c r="K18" s="72">
        <f>IF(RES_hh_fec!K18=0,0,1000*11630*RES_hh_fec!K18/RES_hh_num!K18)</f>
        <v>0</v>
      </c>
      <c r="L18" s="72">
        <f>IF(RES_hh_fec!L18=0,0,1000*11630*RES_hh_fec!L18/RES_hh_num!L18)</f>
        <v>0</v>
      </c>
      <c r="M18" s="72">
        <f>IF(RES_hh_fec!M18=0,0,1000*11630*RES_hh_fec!M18/RES_hh_num!M18)</f>
        <v>0</v>
      </c>
      <c r="N18" s="72">
        <f>IF(RES_hh_fec!N18=0,0,1000*11630*RES_hh_fec!N18/RES_hh_num!N18)</f>
        <v>0</v>
      </c>
      <c r="O18" s="72">
        <f>IF(RES_hh_fec!O18=0,0,1000*11630*RES_hh_fec!O18/RES_hh_num!O18)</f>
        <v>0</v>
      </c>
      <c r="P18" s="72">
        <f>IF(RES_hh_fec!P18=0,0,1000*11630*RES_hh_fec!P18/RES_hh_num!P18)</f>
        <v>0</v>
      </c>
      <c r="Q18" s="72">
        <f>IF(RES_hh_fec!Q18=0,0,1000*11630*RES_hh_fec!Q18/RES_hh_num!Q18)</f>
        <v>0</v>
      </c>
      <c r="R18" s="72">
        <f>IF(RES_hh_fec!R18=0,0,1000*11630*RES_hh_fec!R18/RES_hh_num!R18)</f>
        <v>0</v>
      </c>
      <c r="S18" s="72">
        <f>IF(RES_hh_fec!S18=0,0,1000*11630*RES_hh_fec!S18/RES_hh_num!S18)</f>
        <v>0</v>
      </c>
      <c r="T18" s="72">
        <f>IF(RES_hh_fec!T18=0,0,1000*11630*RES_hh_fec!T18/RES_hh_num!T18)</f>
        <v>0</v>
      </c>
      <c r="U18" s="72">
        <f>IF(RES_hh_fec!U18=0,0,1000*11630*RES_hh_fec!U18/RES_hh_num!U18)</f>
        <v>0</v>
      </c>
      <c r="V18" s="72">
        <f>IF(RES_hh_fec!V18=0,0,1000*11630*RES_hh_fec!V18/RES_hh_num!V18)</f>
        <v>0</v>
      </c>
      <c r="W18" s="72">
        <f>IF(RES_hh_fec!W18=0,0,1000*11630*RES_hh_fec!W18/RES_hh_num!W18)</f>
        <v>0</v>
      </c>
      <c r="X18" s="72">
        <f>IF(RES_hh_fec!X18=0,0,1000*11630*RES_hh_fec!X18/RES_hh_num!X18)</f>
        <v>0</v>
      </c>
      <c r="Y18" s="72">
        <f>IF(RES_hh_fec!Y18=0,0,1000*11630*RES_hh_fec!Y18/RES_hh_num!Y18)</f>
        <v>0</v>
      </c>
      <c r="DA18" s="89" t="s">
        <v>484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0</v>
      </c>
      <c r="C19" s="72">
        <f>IF(RES_hh_fec!C19=0,0,1000*11630*RES_hh_fec!C19/RES_hh_num!C19)</f>
        <v>0</v>
      </c>
      <c r="D19" s="72">
        <f>IF(RES_hh_fec!D19=0,0,1000*11630*RES_hh_fec!D19/RES_hh_num!D19)</f>
        <v>0</v>
      </c>
      <c r="E19" s="72">
        <f>IF(RES_hh_fec!E19=0,0,1000*11630*RES_hh_fec!E19/RES_hh_num!E19)</f>
        <v>0</v>
      </c>
      <c r="F19" s="72">
        <f>IF(RES_hh_fec!F19=0,0,1000*11630*RES_hh_fec!F19/RES_hh_num!F19)</f>
        <v>0</v>
      </c>
      <c r="G19" s="72">
        <f>IF(RES_hh_fec!G19=0,0,1000*11630*RES_hh_fec!G19/RES_hh_num!G19)</f>
        <v>0</v>
      </c>
      <c r="H19" s="72">
        <f>IF(RES_hh_fec!H19=0,0,1000*11630*RES_hh_fec!H19/RES_hh_num!H19)</f>
        <v>0</v>
      </c>
      <c r="I19" s="72">
        <f>IF(RES_hh_fec!I19=0,0,1000*11630*RES_hh_fec!I19/RES_hh_num!I19)</f>
        <v>0</v>
      </c>
      <c r="J19" s="72">
        <f>IF(RES_hh_fec!J19=0,0,1000*11630*RES_hh_fec!J19/RES_hh_num!J19)</f>
        <v>0</v>
      </c>
      <c r="K19" s="72">
        <f>IF(RES_hh_fec!K19=0,0,1000*11630*RES_hh_fec!K19/RES_hh_num!K19)</f>
        <v>0</v>
      </c>
      <c r="L19" s="72">
        <f>IF(RES_hh_fec!L19=0,0,1000*11630*RES_hh_fec!L19/RES_hh_num!L19)</f>
        <v>0</v>
      </c>
      <c r="M19" s="72">
        <f>IF(RES_hh_fec!M19=0,0,1000*11630*RES_hh_fec!M19/RES_hh_num!M19)</f>
        <v>0</v>
      </c>
      <c r="N19" s="72">
        <f>IF(RES_hh_fec!N19=0,0,1000*11630*RES_hh_fec!N19/RES_hh_num!N19)</f>
        <v>0</v>
      </c>
      <c r="O19" s="72">
        <f>IF(RES_hh_fec!O19=0,0,1000*11630*RES_hh_fec!O19/RES_hh_num!O19)</f>
        <v>0</v>
      </c>
      <c r="P19" s="72">
        <f>IF(RES_hh_fec!P19=0,0,1000*11630*RES_hh_fec!P19/RES_hh_num!P19)</f>
        <v>0</v>
      </c>
      <c r="Q19" s="72">
        <f>IF(RES_hh_fec!Q19=0,0,1000*11630*RES_hh_fec!Q19/RES_hh_num!Q19)</f>
        <v>0</v>
      </c>
      <c r="R19" s="72">
        <f>IF(RES_hh_fec!R19=0,0,1000*11630*RES_hh_fec!R19/RES_hh_num!R19)</f>
        <v>0</v>
      </c>
      <c r="S19" s="72">
        <f>IF(RES_hh_fec!S19=0,0,1000*11630*RES_hh_fec!S19/RES_hh_num!S19)</f>
        <v>0</v>
      </c>
      <c r="T19" s="72">
        <f>IF(RES_hh_fec!T19=0,0,1000*11630*RES_hh_fec!T19/RES_hh_num!T19)</f>
        <v>0</v>
      </c>
      <c r="U19" s="72">
        <f>IF(RES_hh_fec!U19=0,0,1000*11630*RES_hh_fec!U19/RES_hh_num!U19)</f>
        <v>0</v>
      </c>
      <c r="V19" s="72">
        <f>IF(RES_hh_fec!V19=0,0,1000*11630*RES_hh_fec!V19/RES_hh_num!V19)</f>
        <v>0</v>
      </c>
      <c r="W19" s="72">
        <f>IF(RES_hh_fec!W19=0,0,1000*11630*RES_hh_fec!W19/RES_hh_num!W19)</f>
        <v>0</v>
      </c>
      <c r="X19" s="72">
        <f>IF(RES_hh_fec!X19=0,0,1000*11630*RES_hh_fec!X19/RES_hh_num!X19)</f>
        <v>0</v>
      </c>
      <c r="Y19" s="72">
        <f>IF(RES_hh_fec!Y19=0,0,1000*11630*RES_hh_fec!Y19/RES_hh_num!Y19)</f>
        <v>0</v>
      </c>
      <c r="DA19" s="89" t="s">
        <v>485</v>
      </c>
    </row>
    <row r="20" spans="1:105" ht="12" customHeight="1" x14ac:dyDescent="0.25">
      <c r="A20" s="28" t="s">
        <v>200</v>
      </c>
      <c r="B20" s="72">
        <f>IF(RES_hh_fec!B20=0,0,1000*11630*RES_hh_fec!B20/RES_hh_num!B20)</f>
        <v>0</v>
      </c>
      <c r="C20" s="72">
        <f>IF(RES_hh_fec!C20=0,0,1000*11630*RES_hh_fec!C20/RES_hh_num!C20)</f>
        <v>0</v>
      </c>
      <c r="D20" s="72">
        <f>IF(RES_hh_fec!D20=0,0,1000*11630*RES_hh_fec!D20/RES_hh_num!D20)</f>
        <v>0</v>
      </c>
      <c r="E20" s="72">
        <f>IF(RES_hh_fec!E20=0,0,1000*11630*RES_hh_fec!E20/RES_hh_num!E20)</f>
        <v>0</v>
      </c>
      <c r="F20" s="72">
        <f>IF(RES_hh_fec!F20=0,0,1000*11630*RES_hh_fec!F20/RES_hh_num!F20)</f>
        <v>0</v>
      </c>
      <c r="G20" s="72">
        <f>IF(RES_hh_fec!G20=0,0,1000*11630*RES_hh_fec!G20/RES_hh_num!G20)</f>
        <v>0</v>
      </c>
      <c r="H20" s="72">
        <f>IF(RES_hh_fec!H20=0,0,1000*11630*RES_hh_fec!H20/RES_hh_num!H20)</f>
        <v>0</v>
      </c>
      <c r="I20" s="72">
        <f>IF(RES_hh_fec!I20=0,0,1000*11630*RES_hh_fec!I20/RES_hh_num!I20)</f>
        <v>0</v>
      </c>
      <c r="J20" s="72">
        <f>IF(RES_hh_fec!J20=0,0,1000*11630*RES_hh_fec!J20/RES_hh_num!J20)</f>
        <v>0</v>
      </c>
      <c r="K20" s="72">
        <f>IF(RES_hh_fec!K20=0,0,1000*11630*RES_hh_fec!K20/RES_hh_num!K20)</f>
        <v>0</v>
      </c>
      <c r="L20" s="72">
        <f>IF(RES_hh_fec!L20=0,0,1000*11630*RES_hh_fec!L20/RES_hh_num!L20)</f>
        <v>0</v>
      </c>
      <c r="M20" s="72">
        <f>IF(RES_hh_fec!M20=0,0,1000*11630*RES_hh_fec!M20/RES_hh_num!M20)</f>
        <v>0</v>
      </c>
      <c r="N20" s="72">
        <f>IF(RES_hh_fec!N20=0,0,1000*11630*RES_hh_fec!N20/RES_hh_num!N20)</f>
        <v>0</v>
      </c>
      <c r="O20" s="72">
        <f>IF(RES_hh_fec!O20=0,0,1000*11630*RES_hh_fec!O20/RES_hh_num!O20)</f>
        <v>0</v>
      </c>
      <c r="P20" s="72">
        <f>IF(RES_hh_fec!P20=0,0,1000*11630*RES_hh_fec!P20/RES_hh_num!P20)</f>
        <v>0</v>
      </c>
      <c r="Q20" s="72">
        <f>IF(RES_hh_fec!Q20=0,0,1000*11630*RES_hh_fec!Q20/RES_hh_num!Q20)</f>
        <v>0</v>
      </c>
      <c r="R20" s="72">
        <f>IF(RES_hh_fec!R20=0,0,1000*11630*RES_hh_fec!R20/RES_hh_num!R20)</f>
        <v>0</v>
      </c>
      <c r="S20" s="72">
        <f>IF(RES_hh_fec!S20=0,0,1000*11630*RES_hh_fec!S20/RES_hh_num!S20)</f>
        <v>0</v>
      </c>
      <c r="T20" s="72">
        <f>IF(RES_hh_fec!T20=0,0,1000*11630*RES_hh_fec!T20/RES_hh_num!T20)</f>
        <v>0</v>
      </c>
      <c r="U20" s="72">
        <f>IF(RES_hh_fec!U20=0,0,1000*11630*RES_hh_fec!U20/RES_hh_num!U20)</f>
        <v>0</v>
      </c>
      <c r="V20" s="72">
        <f>IF(RES_hh_fec!V20=0,0,1000*11630*RES_hh_fec!V20/RES_hh_num!V20)</f>
        <v>0</v>
      </c>
      <c r="W20" s="72">
        <f>IF(RES_hh_fec!W20=0,0,1000*11630*RES_hh_fec!W20/RES_hh_num!W20)</f>
        <v>0</v>
      </c>
      <c r="X20" s="72">
        <f>IF(RES_hh_fec!X20=0,0,1000*11630*RES_hh_fec!X20/RES_hh_num!X20)</f>
        <v>0</v>
      </c>
      <c r="Y20" s="72">
        <f>IF(RES_hh_fec!Y20=0,0,1000*11630*RES_hh_fec!Y20/RES_hh_num!Y20)</f>
        <v>0</v>
      </c>
      <c r="DA20" s="89" t="s">
        <v>486</v>
      </c>
    </row>
    <row r="21" spans="1:105" ht="12" customHeight="1" x14ac:dyDescent="0.25">
      <c r="A21" s="28" t="s">
        <v>189</v>
      </c>
      <c r="B21" s="72">
        <f>IF(RES_hh_fec!B21=0,0,1000*11630*RES_hh_fec!B21/RES_hh_num!B21)</f>
        <v>1591.8127423522108</v>
      </c>
      <c r="C21" s="72">
        <f>IF(RES_hh_fec!C21=0,0,1000*11630*RES_hh_fec!C21/RES_hh_num!C21)</f>
        <v>1603.4351028386163</v>
      </c>
      <c r="D21" s="72">
        <f>IF(RES_hh_fec!D21=0,0,1000*11630*RES_hh_fec!D21/RES_hh_num!D21)</f>
        <v>1715.1718028906562</v>
      </c>
      <c r="E21" s="72">
        <f>IF(RES_hh_fec!E21=0,0,1000*11630*RES_hh_fec!E21/RES_hh_num!E21)</f>
        <v>1731.4450733916874</v>
      </c>
      <c r="F21" s="72">
        <f>IF(RES_hh_fec!F21=0,0,1000*11630*RES_hh_fec!F21/RES_hh_num!F21)</f>
        <v>1646.1873673507039</v>
      </c>
      <c r="G21" s="72">
        <f>IF(RES_hh_fec!G21=0,0,1000*11630*RES_hh_fec!G21/RES_hh_num!G21)</f>
        <v>1602.6777039577912</v>
      </c>
      <c r="H21" s="72">
        <f>IF(RES_hh_fec!H21=0,0,1000*11630*RES_hh_fec!H21/RES_hh_num!H21)</f>
        <v>1586.4207055073755</v>
      </c>
      <c r="I21" s="72">
        <f>IF(RES_hh_fec!I21=0,0,1000*11630*RES_hh_fec!I21/RES_hh_num!I21)</f>
        <v>1494.748773252818</v>
      </c>
      <c r="J21" s="72">
        <f>IF(RES_hh_fec!J21=0,0,1000*11630*RES_hh_fec!J21/RES_hh_num!J21)</f>
        <v>1530.8067602752606</v>
      </c>
      <c r="K21" s="72">
        <f>IF(RES_hh_fec!K21=0,0,1000*11630*RES_hh_fec!K21/RES_hh_num!K21)</f>
        <v>1538.2429438980646</v>
      </c>
      <c r="L21" s="72">
        <f>IF(RES_hh_fec!L21=0,0,1000*11630*RES_hh_fec!L21/RES_hh_num!L21)</f>
        <v>1770.4730831039299</v>
      </c>
      <c r="M21" s="72">
        <f>IF(RES_hh_fec!M21=0,0,1000*11630*RES_hh_fec!M21/RES_hh_num!M21)</f>
        <v>1319.9964708992534</v>
      </c>
      <c r="N21" s="72">
        <f>IF(RES_hh_fec!N21=0,0,1000*11630*RES_hh_fec!N21/RES_hh_num!N21)</f>
        <v>1364.9657289048362</v>
      </c>
      <c r="O21" s="72">
        <f>IF(RES_hh_fec!O21=0,0,1000*11630*RES_hh_fec!O21/RES_hh_num!O21)</f>
        <v>1476.3740290323867</v>
      </c>
      <c r="P21" s="72">
        <f>IF(RES_hh_fec!P21=0,0,1000*11630*RES_hh_fec!P21/RES_hh_num!P21)</f>
        <v>1182.6345342513707</v>
      </c>
      <c r="Q21" s="72">
        <f>IF(RES_hh_fec!Q21=0,0,1000*11630*RES_hh_fec!Q21/RES_hh_num!Q21)</f>
        <v>1399.8769024822284</v>
      </c>
      <c r="R21" s="72">
        <f>IF(RES_hh_fec!R21=0,0,1000*11630*RES_hh_fec!R21/RES_hh_num!R21)</f>
        <v>1442.4059066930272</v>
      </c>
      <c r="S21" s="72">
        <f>IF(RES_hh_fec!S21=0,0,1000*11630*RES_hh_fec!S21/RES_hh_num!S21)</f>
        <v>1361.331205274576</v>
      </c>
      <c r="T21" s="72">
        <f>IF(RES_hh_fec!T21=0,0,1000*11630*RES_hh_fec!T21/RES_hh_num!T21)</f>
        <v>1307.6650925942404</v>
      </c>
      <c r="U21" s="72">
        <f>IF(RES_hh_fec!U21=0,0,1000*11630*RES_hh_fec!U21/RES_hh_num!U21)</f>
        <v>1201.8835187057891</v>
      </c>
      <c r="V21" s="72">
        <f>IF(RES_hh_fec!V21=0,0,1000*11630*RES_hh_fec!V21/RES_hh_num!V21)</f>
        <v>1060.5577306162038</v>
      </c>
      <c r="W21" s="72">
        <f>IF(RES_hh_fec!W21=0,0,1000*11630*RES_hh_fec!W21/RES_hh_num!W21)</f>
        <v>1112.6857134278775</v>
      </c>
      <c r="X21" s="72">
        <f>IF(RES_hh_fec!X21=0,0,1000*11630*RES_hh_fec!X21/RES_hh_num!X21)</f>
        <v>804.48346684114836</v>
      </c>
      <c r="Y21" s="72">
        <f>IF(RES_hh_fec!Y21=0,0,1000*11630*RES_hh_fec!Y21/RES_hh_num!Y21)</f>
        <v>594.91936586883696</v>
      </c>
      <c r="DA21" s="89" t="s">
        <v>487</v>
      </c>
    </row>
    <row r="22" spans="1:105" ht="12" customHeight="1" x14ac:dyDescent="0.25">
      <c r="A22" s="28" t="s">
        <v>202</v>
      </c>
      <c r="B22" s="72">
        <f>IF(RES_hh_fec!B22=0,0,1000*11630*RES_hh_fec!B22/RES_hh_num!B22)</f>
        <v>0</v>
      </c>
      <c r="C22" s="72">
        <f>IF(RES_hh_fec!C22=0,0,1000*11630*RES_hh_fec!C22/RES_hh_num!C22)</f>
        <v>0</v>
      </c>
      <c r="D22" s="72">
        <f>IF(RES_hh_fec!D22=0,0,1000*11630*RES_hh_fec!D22/RES_hh_num!D22)</f>
        <v>0</v>
      </c>
      <c r="E22" s="72">
        <f>IF(RES_hh_fec!E22=0,0,1000*11630*RES_hh_fec!E22/RES_hh_num!E22)</f>
        <v>0</v>
      </c>
      <c r="F22" s="72">
        <f>IF(RES_hh_fec!F22=0,0,1000*11630*RES_hh_fec!F22/RES_hh_num!F22)</f>
        <v>0</v>
      </c>
      <c r="G22" s="72">
        <f>IF(RES_hh_fec!G22=0,0,1000*11630*RES_hh_fec!G22/RES_hh_num!G22)</f>
        <v>0</v>
      </c>
      <c r="H22" s="72">
        <f>IF(RES_hh_fec!H22=0,0,1000*11630*RES_hh_fec!H22/RES_hh_num!H22)</f>
        <v>0</v>
      </c>
      <c r="I22" s="72">
        <f>IF(RES_hh_fec!I22=0,0,1000*11630*RES_hh_fec!I22/RES_hh_num!I22)</f>
        <v>0</v>
      </c>
      <c r="J22" s="72">
        <f>IF(RES_hh_fec!J22=0,0,1000*11630*RES_hh_fec!J22/RES_hh_num!J22)</f>
        <v>0</v>
      </c>
      <c r="K22" s="72">
        <f>IF(RES_hh_fec!K22=0,0,1000*11630*RES_hh_fec!K22/RES_hh_num!K22)</f>
        <v>0</v>
      </c>
      <c r="L22" s="72">
        <f>IF(RES_hh_fec!L22=0,0,1000*11630*RES_hh_fec!L22/RES_hh_num!L22)</f>
        <v>0</v>
      </c>
      <c r="M22" s="72">
        <f>IF(RES_hh_fec!M22=0,0,1000*11630*RES_hh_fec!M22/RES_hh_num!M22)</f>
        <v>0</v>
      </c>
      <c r="N22" s="72">
        <f>IF(RES_hh_fec!N22=0,0,1000*11630*RES_hh_fec!N22/RES_hh_num!N22)</f>
        <v>0</v>
      </c>
      <c r="O22" s="72">
        <f>IF(RES_hh_fec!O22=0,0,1000*11630*RES_hh_fec!O22/RES_hh_num!O22)</f>
        <v>0</v>
      </c>
      <c r="P22" s="72">
        <f>IF(RES_hh_fec!P22=0,0,1000*11630*RES_hh_fec!P22/RES_hh_num!P22)</f>
        <v>0</v>
      </c>
      <c r="Q22" s="72">
        <f>IF(RES_hh_fec!Q22=0,0,1000*11630*RES_hh_fec!Q22/RES_hh_num!Q22)</f>
        <v>0</v>
      </c>
      <c r="R22" s="72">
        <f>IF(RES_hh_fec!R22=0,0,1000*11630*RES_hh_fec!R22/RES_hh_num!R22)</f>
        <v>0</v>
      </c>
      <c r="S22" s="72">
        <f>IF(RES_hh_fec!S22=0,0,1000*11630*RES_hh_fec!S22/RES_hh_num!S22)</f>
        <v>0</v>
      </c>
      <c r="T22" s="72">
        <f>IF(RES_hh_fec!T22=0,0,1000*11630*RES_hh_fec!T22/RES_hh_num!T22)</f>
        <v>0</v>
      </c>
      <c r="U22" s="72">
        <f>IF(RES_hh_fec!U22=0,0,1000*11630*RES_hh_fec!U22/RES_hh_num!U22)</f>
        <v>0</v>
      </c>
      <c r="V22" s="72">
        <f>IF(RES_hh_fec!V22=0,0,1000*11630*RES_hh_fec!V22/RES_hh_num!V22)</f>
        <v>0</v>
      </c>
      <c r="W22" s="72">
        <f>IF(RES_hh_fec!W22=0,0,1000*11630*RES_hh_fec!W22/RES_hh_num!W22)</f>
        <v>0</v>
      </c>
      <c r="X22" s="72">
        <f>IF(RES_hh_fec!X22=0,0,1000*11630*RES_hh_fec!X22/RES_hh_num!X22)</f>
        <v>0</v>
      </c>
      <c r="Y22" s="72">
        <f>IF(RES_hh_fec!Y22=0,0,1000*11630*RES_hh_fec!Y22/RES_hh_num!Y22)</f>
        <v>0</v>
      </c>
      <c r="DA22" s="89" t="s">
        <v>488</v>
      </c>
    </row>
    <row r="23" spans="1:105" ht="12" customHeight="1" x14ac:dyDescent="0.25">
      <c r="A23" s="28" t="s">
        <v>197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X23" s="72">
        <f>IF(RES_hh_fec!X23=0,0,1000*11630*RES_hh_fec!X23/RES_hh_num!X23)</f>
        <v>0</v>
      </c>
      <c r="Y23" s="72">
        <f>IF(RES_hh_fec!Y23=0,0,1000*11630*RES_hh_fec!Y23/RES_hh_num!Y23)</f>
        <v>0</v>
      </c>
      <c r="DA23" s="89" t="s">
        <v>489</v>
      </c>
    </row>
    <row r="24" spans="1:105" ht="12" customHeight="1" x14ac:dyDescent="0.25">
      <c r="A24" s="28" t="s">
        <v>198</v>
      </c>
      <c r="B24" s="72">
        <f>IF(RES_hh_fec!B24=0,0,1000*11630*RES_hh_fec!B24/RES_hh_num!B24)</f>
        <v>1080.8131219738339</v>
      </c>
      <c r="C24" s="72">
        <f>IF(RES_hh_fec!C24=0,0,1000*11630*RES_hh_fec!C24/RES_hh_num!C24)</f>
        <v>1140.4549978713562</v>
      </c>
      <c r="D24" s="72">
        <f>IF(RES_hh_fec!D24=0,0,1000*11630*RES_hh_fec!D24/RES_hh_num!D24)</f>
        <v>1192.8746657485428</v>
      </c>
      <c r="E24" s="72">
        <f>IF(RES_hh_fec!E24=0,0,1000*11630*RES_hh_fec!E24/RES_hh_num!E24)</f>
        <v>1223.4070387358731</v>
      </c>
      <c r="F24" s="72">
        <f>IF(RES_hh_fec!F24=0,0,1000*11630*RES_hh_fec!F24/RES_hh_num!F24)</f>
        <v>1202.6615558125859</v>
      </c>
      <c r="G24" s="72">
        <f>IF(RES_hh_fec!G24=0,0,1000*11630*RES_hh_fec!G24/RES_hh_num!G24)</f>
        <v>1149.184455583294</v>
      </c>
      <c r="H24" s="72">
        <f>IF(RES_hh_fec!H24=0,0,1000*11630*RES_hh_fec!H24/RES_hh_num!H24)</f>
        <v>1111.2909863406769</v>
      </c>
      <c r="I24" s="72">
        <f>IF(RES_hh_fec!I24=0,0,1000*11630*RES_hh_fec!I24/RES_hh_num!I24)</f>
        <v>1114.8840474555996</v>
      </c>
      <c r="J24" s="72">
        <f>IF(RES_hh_fec!J24=0,0,1000*11630*RES_hh_fec!J24/RES_hh_num!J24)</f>
        <v>1120.4513830168751</v>
      </c>
      <c r="K24" s="72">
        <f>IF(RES_hh_fec!K24=0,0,1000*11630*RES_hh_fec!K24/RES_hh_num!K24)</f>
        <v>1117.369119601708</v>
      </c>
      <c r="L24" s="72">
        <f>IF(RES_hh_fec!L24=0,0,1000*11630*RES_hh_fec!L24/RES_hh_num!L24)</f>
        <v>1293.3722283944494</v>
      </c>
      <c r="M24" s="72">
        <f>IF(RES_hh_fec!M24=0,0,1000*11630*RES_hh_fec!M24/RES_hh_num!M24)</f>
        <v>1011.9344799079315</v>
      </c>
      <c r="N24" s="72">
        <f>IF(RES_hh_fec!N24=0,0,1000*11630*RES_hh_fec!N24/RES_hh_num!N24)</f>
        <v>1060.7311293647458</v>
      </c>
      <c r="O24" s="72">
        <f>IF(RES_hh_fec!O24=0,0,1000*11630*RES_hh_fec!O24/RES_hh_num!O24)</f>
        <v>1154.7173876166837</v>
      </c>
      <c r="P24" s="72">
        <f>IF(RES_hh_fec!P24=0,0,1000*11630*RES_hh_fec!P24/RES_hh_num!P24)</f>
        <v>959.2134391179768</v>
      </c>
      <c r="Q24" s="72">
        <f>IF(RES_hh_fec!Q24=0,0,1000*11630*RES_hh_fec!Q24/RES_hh_num!Q24)</f>
        <v>1143.0604004105244</v>
      </c>
      <c r="R24" s="72">
        <f>IF(RES_hh_fec!R24=0,0,1000*11630*RES_hh_fec!R24/RES_hh_num!R24)</f>
        <v>1155.792828297898</v>
      </c>
      <c r="S24" s="72">
        <f>IF(RES_hh_fec!S24=0,0,1000*11630*RES_hh_fec!S24/RES_hh_num!S24)</f>
        <v>1098.2741344076173</v>
      </c>
      <c r="T24" s="72">
        <f>IF(RES_hh_fec!T24=0,0,1000*11630*RES_hh_fec!T24/RES_hh_num!T24)</f>
        <v>1102.9045230144552</v>
      </c>
      <c r="U24" s="72">
        <f>IF(RES_hh_fec!U24=0,0,1000*11630*RES_hh_fec!U24/RES_hh_num!U24)</f>
        <v>1017.0507166350883</v>
      </c>
      <c r="V24" s="72">
        <f>IF(RES_hh_fec!V24=0,0,1000*11630*RES_hh_fec!V24/RES_hh_num!V24)</f>
        <v>919.96411299286501</v>
      </c>
      <c r="W24" s="72">
        <f>IF(RES_hh_fec!W24=0,0,1000*11630*RES_hh_fec!W24/RES_hh_num!W24)</f>
        <v>937.55790670595263</v>
      </c>
      <c r="X24" s="72">
        <f>IF(RES_hh_fec!X24=0,0,1000*11630*RES_hh_fec!X24/RES_hh_num!X24)</f>
        <v>696.18818805404658</v>
      </c>
      <c r="Y24" s="72">
        <f>IF(RES_hh_fec!Y24=0,0,1000*11630*RES_hh_fec!Y24/RES_hh_num!Y24)</f>
        <v>546.91866214824097</v>
      </c>
      <c r="DA24" s="89" t="s">
        <v>490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1156.4188364704939</v>
      </c>
      <c r="C25" s="74">
        <f>IF(RES_hh_fec!C25=0,0,1000*11630*RES_hh_fec!C25/RES_hh_num!C25)</f>
        <v>987.89483164569856</v>
      </c>
      <c r="D25" s="74">
        <f>IF(RES_hh_fec!D25=0,0,1000*11630*RES_hh_fec!D25/RES_hh_num!D25)</f>
        <v>1130.4502258826815</v>
      </c>
      <c r="E25" s="74">
        <f>IF(RES_hh_fec!E25=0,0,1000*11630*RES_hh_fec!E25/RES_hh_num!E25)</f>
        <v>1100.1233084864348</v>
      </c>
      <c r="F25" s="74">
        <f>IF(RES_hh_fec!F25=0,0,1000*11630*RES_hh_fec!F25/RES_hh_num!F25)</f>
        <v>1032.7220791046088</v>
      </c>
      <c r="G25" s="74">
        <f>IF(RES_hh_fec!G25=0,0,1000*11630*RES_hh_fec!G25/RES_hh_num!G25)</f>
        <v>1019.8368989567618</v>
      </c>
      <c r="H25" s="74">
        <f>IF(RES_hh_fec!H25=0,0,1000*11630*RES_hh_fec!H25/RES_hh_num!H25)</f>
        <v>985.90660716813056</v>
      </c>
      <c r="I25" s="74">
        <f>IF(RES_hh_fec!I25=0,0,1000*11630*RES_hh_fec!I25/RES_hh_num!I25)</f>
        <v>1022.4985944363028</v>
      </c>
      <c r="J25" s="74">
        <f>IF(RES_hh_fec!J25=0,0,1000*11630*RES_hh_fec!J25/RES_hh_num!J25)</f>
        <v>909.37660469367813</v>
      </c>
      <c r="K25" s="74">
        <f>IF(RES_hh_fec!K25=0,0,1000*11630*RES_hh_fec!K25/RES_hh_num!K25)</f>
        <v>951.81654927727368</v>
      </c>
      <c r="L25" s="74">
        <f>IF(RES_hh_fec!L25=0,0,1000*11630*RES_hh_fec!L25/RES_hh_num!L25)</f>
        <v>922.7800847279899</v>
      </c>
      <c r="M25" s="74">
        <f>IF(RES_hh_fec!M25=0,0,1000*11630*RES_hh_fec!M25/RES_hh_num!M25)</f>
        <v>909.95473226774232</v>
      </c>
      <c r="N25" s="74">
        <f>IF(RES_hh_fec!N25=0,0,1000*11630*RES_hh_fec!N25/RES_hh_num!N25)</f>
        <v>891.65134925613586</v>
      </c>
      <c r="O25" s="74">
        <f>IF(RES_hh_fec!O25=0,0,1000*11630*RES_hh_fec!O25/RES_hh_num!O25)</f>
        <v>887.23837757571459</v>
      </c>
      <c r="P25" s="74">
        <f>IF(RES_hh_fec!P25=0,0,1000*11630*RES_hh_fec!P25/RES_hh_num!P25)</f>
        <v>891.04763787823947</v>
      </c>
      <c r="Q25" s="74">
        <f>IF(RES_hh_fec!Q25=0,0,1000*11630*RES_hh_fec!Q25/RES_hh_num!Q25)</f>
        <v>905.41274310396579</v>
      </c>
      <c r="R25" s="74">
        <f>IF(RES_hh_fec!R25=0,0,1000*11630*RES_hh_fec!R25/RES_hh_num!R25)</f>
        <v>924.3356096758273</v>
      </c>
      <c r="S25" s="74">
        <f>IF(RES_hh_fec!S25=0,0,1000*11630*RES_hh_fec!S25/RES_hh_num!S25)</f>
        <v>921.30133814012265</v>
      </c>
      <c r="T25" s="74">
        <f>IF(RES_hh_fec!T25=0,0,1000*11630*RES_hh_fec!T25/RES_hh_num!T25)</f>
        <v>882.2619650188401</v>
      </c>
      <c r="U25" s="74">
        <f>IF(RES_hh_fec!U25=0,0,1000*11630*RES_hh_fec!U25/RES_hh_num!U25)</f>
        <v>835.43639074119517</v>
      </c>
      <c r="V25" s="74">
        <f>IF(RES_hh_fec!V25=0,0,1000*11630*RES_hh_fec!V25/RES_hh_num!V25)</f>
        <v>767.63562375515244</v>
      </c>
      <c r="W25" s="74">
        <f>IF(RES_hh_fec!W25=0,0,1000*11630*RES_hh_fec!W25/RES_hh_num!W25)</f>
        <v>679.00767508099023</v>
      </c>
      <c r="X25" s="74">
        <f>IF(RES_hh_fec!X25=0,0,1000*11630*RES_hh_fec!X25/RES_hh_num!X25)</f>
        <v>598.77400839450502</v>
      </c>
      <c r="Y25" s="74">
        <f>IF(RES_hh_fec!Y25=0,0,1000*11630*RES_hh_fec!Y25/RES_hh_num!Y25)</f>
        <v>448.77659078480144</v>
      </c>
      <c r="DA25" s="90" t="s">
        <v>491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470.01160660597662</v>
      </c>
      <c r="C26" s="77">
        <f>IF(RES_hh_fec!C26=0,0,1000*11630*RES_hh_fec!C26/RES_hh_num!C26)</f>
        <v>477.68228794389449</v>
      </c>
      <c r="D26" s="77">
        <f>IF(RES_hh_fec!D26=0,0,1000*11630*RES_hh_fec!D26/RES_hh_num!D26)</f>
        <v>517.52307586380061</v>
      </c>
      <c r="E26" s="77">
        <f>IF(RES_hh_fec!E26=0,0,1000*11630*RES_hh_fec!E26/RES_hh_num!E26)</f>
        <v>531.44721606637563</v>
      </c>
      <c r="F26" s="77">
        <f>IF(RES_hh_fec!F26=0,0,1000*11630*RES_hh_fec!F26/RES_hh_num!F26)</f>
        <v>515.07499655979075</v>
      </c>
      <c r="G26" s="77">
        <f>IF(RES_hh_fec!G26=0,0,1000*11630*RES_hh_fec!G26/RES_hh_num!G26)</f>
        <v>509.85574697783704</v>
      </c>
      <c r="H26" s="77">
        <f>IF(RES_hh_fec!H26=0,0,1000*11630*RES_hh_fec!H26/RES_hh_num!H26)</f>
        <v>512.47919116636353</v>
      </c>
      <c r="I26" s="77">
        <f>IF(RES_hh_fec!I26=0,0,1000*11630*RES_hh_fec!I26/RES_hh_num!I26)</f>
        <v>493.1243843666698</v>
      </c>
      <c r="J26" s="77">
        <f>IF(RES_hh_fec!J26=0,0,1000*11630*RES_hh_fec!J26/RES_hh_num!J26)</f>
        <v>510.34497731269414</v>
      </c>
      <c r="K26" s="77">
        <f>IF(RES_hh_fec!K26=0,0,1000*11630*RES_hh_fec!K26/RES_hh_num!K26)</f>
        <v>523.16901139959577</v>
      </c>
      <c r="L26" s="77">
        <f>IF(RES_hh_fec!L26=0,0,1000*11630*RES_hh_fec!L26/RES_hh_num!L26)</f>
        <v>608.0036342611711</v>
      </c>
      <c r="M26" s="77">
        <f>IF(RES_hh_fec!M26=0,0,1000*11630*RES_hh_fec!M26/RES_hh_num!M26)</f>
        <v>552.24051785317465</v>
      </c>
      <c r="N26" s="77">
        <f>IF(RES_hh_fec!N26=0,0,1000*11630*RES_hh_fec!N26/RES_hh_num!N26)</f>
        <v>574.15299767951183</v>
      </c>
      <c r="O26" s="77">
        <f>IF(RES_hh_fec!O26=0,0,1000*11630*RES_hh_fec!O26/RES_hh_num!O26)</f>
        <v>568.90774193846983</v>
      </c>
      <c r="P26" s="77">
        <f>IF(RES_hh_fec!P26=0,0,1000*11630*RES_hh_fec!P26/RES_hh_num!P26)</f>
        <v>541.92432058311431</v>
      </c>
      <c r="Q26" s="77">
        <f>IF(RES_hh_fec!Q26=0,0,1000*11630*RES_hh_fec!Q26/RES_hh_num!Q26)</f>
        <v>559.96437891267078</v>
      </c>
      <c r="R26" s="77">
        <f>IF(RES_hh_fec!R26=0,0,1000*11630*RES_hh_fec!R26/RES_hh_num!R26)</f>
        <v>553.33858462499927</v>
      </c>
      <c r="S26" s="77">
        <f>IF(RES_hh_fec!S26=0,0,1000*11630*RES_hh_fec!S26/RES_hh_num!S26)</f>
        <v>544.72423249626524</v>
      </c>
      <c r="T26" s="77">
        <f>IF(RES_hh_fec!T26=0,0,1000*11630*RES_hh_fec!T26/RES_hh_num!T26)</f>
        <v>545.34919506319568</v>
      </c>
      <c r="U26" s="77">
        <f>IF(RES_hh_fec!U26=0,0,1000*11630*RES_hh_fec!U26/RES_hh_num!U26)</f>
        <v>534.47611671065897</v>
      </c>
      <c r="V26" s="77">
        <f>IF(RES_hh_fec!V26=0,0,1000*11630*RES_hh_fec!V26/RES_hh_num!V26)</f>
        <v>505.32410539950115</v>
      </c>
      <c r="W26" s="77">
        <f>IF(RES_hh_fec!W26=0,0,1000*11630*RES_hh_fec!W26/RES_hh_num!W26)</f>
        <v>501.82890031183484</v>
      </c>
      <c r="X26" s="77">
        <f>IF(RES_hh_fec!X26=0,0,1000*11630*RES_hh_fec!X26/RES_hh_num!X26)</f>
        <v>417.51260049822656</v>
      </c>
      <c r="Y26" s="77">
        <f>IF(RES_hh_fec!Y26=0,0,1000*11630*RES_hh_fec!Y26/RES_hh_num!Y26)</f>
        <v>325.05935007778618</v>
      </c>
      <c r="DA26" s="92" t="s">
        <v>492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266.5479825670796</v>
      </c>
      <c r="C27" s="69">
        <f>IF(RES_hh_fec!C27=0,0,1000*11630*RES_hh_fec!C27/RES_hh_num!C27)</f>
        <v>284.95215235274748</v>
      </c>
      <c r="D27" s="69">
        <f>IF(RES_hh_fec!D27=0,0,1000*11630*RES_hh_fec!D27/RES_hh_num!D27)</f>
        <v>283.02202347931723</v>
      </c>
      <c r="E27" s="69">
        <f>IF(RES_hh_fec!E27=0,0,1000*11630*RES_hh_fec!E27/RES_hh_num!E27)</f>
        <v>283.10229578946769</v>
      </c>
      <c r="F27" s="69">
        <f>IF(RES_hh_fec!F27=0,0,1000*11630*RES_hh_fec!F27/RES_hh_num!F27)</f>
        <v>289.01299477541272</v>
      </c>
      <c r="G27" s="69">
        <f>IF(RES_hh_fec!G27=0,0,1000*11630*RES_hh_fec!G27/RES_hh_num!G27)</f>
        <v>289.16359791441613</v>
      </c>
      <c r="H27" s="69">
        <f>IF(RES_hh_fec!H27=0,0,1000*11630*RES_hh_fec!H27/RES_hh_num!H27)</f>
        <v>318.84129750321546</v>
      </c>
      <c r="I27" s="69">
        <f>IF(RES_hh_fec!I27=0,0,1000*11630*RES_hh_fec!I27/RES_hh_num!I27)</f>
        <v>291.62893525980468</v>
      </c>
      <c r="J27" s="69">
        <f>IF(RES_hh_fec!J27=0,0,1000*11630*RES_hh_fec!J27/RES_hh_num!J27)</f>
        <v>304.49837500240886</v>
      </c>
      <c r="K27" s="69">
        <f>IF(RES_hh_fec!K27=0,0,1000*11630*RES_hh_fec!K27/RES_hh_num!K27)</f>
        <v>276.9963516184593</v>
      </c>
      <c r="L27" s="69">
        <f>IF(RES_hh_fec!L27=0,0,1000*11630*RES_hh_fec!L27/RES_hh_num!L27)</f>
        <v>353.26848149655439</v>
      </c>
      <c r="M27" s="69">
        <f>IF(RES_hh_fec!M27=0,0,1000*11630*RES_hh_fec!M27/RES_hh_num!M27)</f>
        <v>338.09656289624519</v>
      </c>
      <c r="N27" s="69">
        <f>IF(RES_hh_fec!N27=0,0,1000*11630*RES_hh_fec!N27/RES_hh_num!N27)</f>
        <v>334.23358411842514</v>
      </c>
      <c r="O27" s="69">
        <f>IF(RES_hh_fec!O27=0,0,1000*11630*RES_hh_fec!O27/RES_hh_num!O27)</f>
        <v>327.16760535162524</v>
      </c>
      <c r="P27" s="69">
        <f>IF(RES_hh_fec!P27=0,0,1000*11630*RES_hh_fec!P27/RES_hh_num!P27)</f>
        <v>320.44846224517204</v>
      </c>
      <c r="Q27" s="69">
        <f>IF(RES_hh_fec!Q27=0,0,1000*11630*RES_hh_fec!Q27/RES_hh_num!Q27)</f>
        <v>315.25335433610667</v>
      </c>
      <c r="R27" s="69">
        <f>IF(RES_hh_fec!R27=0,0,1000*11630*RES_hh_fec!R27/RES_hh_num!R27)</f>
        <v>307.70604022756947</v>
      </c>
      <c r="S27" s="69">
        <f>IF(RES_hh_fec!S27=0,0,1000*11630*RES_hh_fec!S27/RES_hh_num!S27)</f>
        <v>301.68496131455873</v>
      </c>
      <c r="T27" s="69">
        <f>IF(RES_hh_fec!T27=0,0,1000*11630*RES_hh_fec!T27/RES_hh_num!T27)</f>
        <v>295.94004339605789</v>
      </c>
      <c r="U27" s="69">
        <f>IF(RES_hh_fec!U27=0,0,1000*11630*RES_hh_fec!U27/RES_hh_num!U27)</f>
        <v>289.98075344134946</v>
      </c>
      <c r="V27" s="69">
        <f>IF(RES_hh_fec!V27=0,0,1000*11630*RES_hh_fec!V27/RES_hh_num!V27)</f>
        <v>283.18339698172605</v>
      </c>
      <c r="W27" s="69">
        <f>IF(RES_hh_fec!W27=0,0,1000*11630*RES_hh_fec!W27/RES_hh_num!W27)</f>
        <v>278.42633449951722</v>
      </c>
      <c r="X27" s="69">
        <f>IF(RES_hh_fec!X27=0,0,1000*11630*RES_hh_fec!X27/RES_hh_num!X27)</f>
        <v>272.68664809183105</v>
      </c>
      <c r="Y27" s="69">
        <f>IF(RES_hh_fec!Y27=0,0,1000*11630*RES_hh_fec!Y27/RES_hh_num!Y27)</f>
        <v>250.67566218255141</v>
      </c>
      <c r="DA27" s="88" t="s">
        <v>276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0</v>
      </c>
      <c r="C28" s="72">
        <f>IF(RES_hh_fec!C28=0,0,1000*11630*RES_hh_fec!C28/RES_hh_num!C28)</f>
        <v>0</v>
      </c>
      <c r="D28" s="72">
        <f>IF(RES_hh_fec!D28=0,0,1000*11630*RES_hh_fec!D28/RES_hh_num!D28)</f>
        <v>0</v>
      </c>
      <c r="E28" s="72">
        <f>IF(RES_hh_fec!E28=0,0,1000*11630*RES_hh_fec!E28/RES_hh_num!E28)</f>
        <v>0</v>
      </c>
      <c r="F28" s="72">
        <f>IF(RES_hh_fec!F28=0,0,1000*11630*RES_hh_fec!F28/RES_hh_num!F28)</f>
        <v>0</v>
      </c>
      <c r="G28" s="72">
        <f>IF(RES_hh_fec!G28=0,0,1000*11630*RES_hh_fec!G28/RES_hh_num!G28)</f>
        <v>0</v>
      </c>
      <c r="H28" s="72">
        <f>IF(RES_hh_fec!H28=0,0,1000*11630*RES_hh_fec!H28/RES_hh_num!H28)</f>
        <v>0</v>
      </c>
      <c r="I28" s="72">
        <f>IF(RES_hh_fec!I28=0,0,1000*11630*RES_hh_fec!I28/RES_hh_num!I28)</f>
        <v>0</v>
      </c>
      <c r="J28" s="72">
        <f>IF(RES_hh_fec!J28=0,0,1000*11630*RES_hh_fec!J28/RES_hh_num!J28)</f>
        <v>0</v>
      </c>
      <c r="K28" s="72">
        <f>IF(RES_hh_fec!K28=0,0,1000*11630*RES_hh_fec!K28/RES_hh_num!K28)</f>
        <v>0</v>
      </c>
      <c r="L28" s="72">
        <f>IF(RES_hh_fec!L28=0,0,1000*11630*RES_hh_fec!L28/RES_hh_num!L28)</f>
        <v>0</v>
      </c>
      <c r="M28" s="72">
        <f>IF(RES_hh_fec!M28=0,0,1000*11630*RES_hh_fec!M28/RES_hh_num!M28)</f>
        <v>0</v>
      </c>
      <c r="N28" s="72">
        <f>IF(RES_hh_fec!N28=0,0,1000*11630*RES_hh_fec!N28/RES_hh_num!N28)</f>
        <v>0</v>
      </c>
      <c r="O28" s="72">
        <f>IF(RES_hh_fec!O28=0,0,1000*11630*RES_hh_fec!O28/RES_hh_num!O28)</f>
        <v>0</v>
      </c>
      <c r="P28" s="72">
        <f>IF(RES_hh_fec!P28=0,0,1000*11630*RES_hh_fec!P28/RES_hh_num!P28)</f>
        <v>0</v>
      </c>
      <c r="Q28" s="72">
        <f>IF(RES_hh_fec!Q28=0,0,1000*11630*RES_hh_fec!Q28/RES_hh_num!Q28)</f>
        <v>0</v>
      </c>
      <c r="R28" s="72">
        <f>IF(RES_hh_fec!R28=0,0,1000*11630*RES_hh_fec!R28/RES_hh_num!R28)</f>
        <v>0</v>
      </c>
      <c r="S28" s="72">
        <f>IF(RES_hh_fec!S28=0,0,1000*11630*RES_hh_fec!S28/RES_hh_num!S28)</f>
        <v>0</v>
      </c>
      <c r="T28" s="72">
        <f>IF(RES_hh_fec!T28=0,0,1000*11630*RES_hh_fec!T28/RES_hh_num!T28)</f>
        <v>0</v>
      </c>
      <c r="U28" s="72">
        <f>IF(RES_hh_fec!U28=0,0,1000*11630*RES_hh_fec!U28/RES_hh_num!U28)</f>
        <v>0</v>
      </c>
      <c r="V28" s="72">
        <f>IF(RES_hh_fec!V28=0,0,1000*11630*RES_hh_fec!V28/RES_hh_num!V28)</f>
        <v>0</v>
      </c>
      <c r="W28" s="72">
        <f>IF(RES_hh_fec!W28=0,0,1000*11630*RES_hh_fec!W28/RES_hh_num!W28)</f>
        <v>0</v>
      </c>
      <c r="X28" s="72">
        <f>IF(RES_hh_fec!X28=0,0,1000*11630*RES_hh_fec!X28/RES_hh_num!X28)</f>
        <v>0</v>
      </c>
      <c r="Y28" s="72">
        <f>IF(RES_hh_fec!Y28=0,0,1000*11630*RES_hh_fec!Y28/RES_hh_num!Y28)</f>
        <v>0</v>
      </c>
      <c r="DA28" s="89" t="s">
        <v>493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0</v>
      </c>
      <c r="C29" s="72">
        <f>IF(RES_hh_fec!C29=0,0,1000*11630*RES_hh_fec!C29/RES_hh_num!C29)</f>
        <v>0</v>
      </c>
      <c r="D29" s="72">
        <f>IF(RES_hh_fec!D29=0,0,1000*11630*RES_hh_fec!D29/RES_hh_num!D29)</f>
        <v>0</v>
      </c>
      <c r="E29" s="72">
        <f>IF(RES_hh_fec!E29=0,0,1000*11630*RES_hh_fec!E29/RES_hh_num!E29)</f>
        <v>0</v>
      </c>
      <c r="F29" s="72">
        <f>IF(RES_hh_fec!F29=0,0,1000*11630*RES_hh_fec!F29/RES_hh_num!F29)</f>
        <v>0</v>
      </c>
      <c r="G29" s="72">
        <f>IF(RES_hh_fec!G29=0,0,1000*11630*RES_hh_fec!G29/RES_hh_num!G29)</f>
        <v>0</v>
      </c>
      <c r="H29" s="72">
        <f>IF(RES_hh_fec!H29=0,0,1000*11630*RES_hh_fec!H29/RES_hh_num!H29)</f>
        <v>0</v>
      </c>
      <c r="I29" s="72">
        <f>IF(RES_hh_fec!I29=0,0,1000*11630*RES_hh_fec!I29/RES_hh_num!I29)</f>
        <v>0</v>
      </c>
      <c r="J29" s="72">
        <f>IF(RES_hh_fec!J29=0,0,1000*11630*RES_hh_fec!J29/RES_hh_num!J29)</f>
        <v>0</v>
      </c>
      <c r="K29" s="72">
        <f>IF(RES_hh_fec!K29=0,0,1000*11630*RES_hh_fec!K29/RES_hh_num!K29)</f>
        <v>0</v>
      </c>
      <c r="L29" s="72">
        <f>IF(RES_hh_fec!L29=0,0,1000*11630*RES_hh_fec!L29/RES_hh_num!L29)</f>
        <v>0</v>
      </c>
      <c r="M29" s="72">
        <f>IF(RES_hh_fec!M29=0,0,1000*11630*RES_hh_fec!M29/RES_hh_num!M29)</f>
        <v>0</v>
      </c>
      <c r="N29" s="72">
        <f>IF(RES_hh_fec!N29=0,0,1000*11630*RES_hh_fec!N29/RES_hh_num!N29)</f>
        <v>0</v>
      </c>
      <c r="O29" s="72">
        <f>IF(RES_hh_fec!O29=0,0,1000*11630*RES_hh_fec!O29/RES_hh_num!O29)</f>
        <v>0</v>
      </c>
      <c r="P29" s="72">
        <f>IF(RES_hh_fec!P29=0,0,1000*11630*RES_hh_fec!P29/RES_hh_num!P29)</f>
        <v>0</v>
      </c>
      <c r="Q29" s="72">
        <f>IF(RES_hh_fec!Q29=0,0,1000*11630*RES_hh_fec!Q29/RES_hh_num!Q29)</f>
        <v>0</v>
      </c>
      <c r="R29" s="72">
        <f>IF(RES_hh_fec!R29=0,0,1000*11630*RES_hh_fec!R29/RES_hh_num!R29)</f>
        <v>0</v>
      </c>
      <c r="S29" s="72">
        <f>IF(RES_hh_fec!S29=0,0,1000*11630*RES_hh_fec!S29/RES_hh_num!S29)</f>
        <v>0</v>
      </c>
      <c r="T29" s="72">
        <f>IF(RES_hh_fec!T29=0,0,1000*11630*RES_hh_fec!T29/RES_hh_num!T29)</f>
        <v>0</v>
      </c>
      <c r="U29" s="72">
        <f>IF(RES_hh_fec!U29=0,0,1000*11630*RES_hh_fec!U29/RES_hh_num!U29)</f>
        <v>0</v>
      </c>
      <c r="V29" s="72">
        <f>IF(RES_hh_fec!V29=0,0,1000*11630*RES_hh_fec!V29/RES_hh_num!V29)</f>
        <v>0</v>
      </c>
      <c r="W29" s="72">
        <f>IF(RES_hh_fec!W29=0,0,1000*11630*RES_hh_fec!W29/RES_hh_num!W29)</f>
        <v>0</v>
      </c>
      <c r="X29" s="72">
        <f>IF(RES_hh_fec!X29=0,0,1000*11630*RES_hh_fec!X29/RES_hh_num!X29)</f>
        <v>0</v>
      </c>
      <c r="Y29" s="72">
        <f>IF(RES_hh_fec!Y29=0,0,1000*11630*RES_hh_fec!Y29/RES_hh_num!Y29)</f>
        <v>0</v>
      </c>
      <c r="DA29" s="89" t="s">
        <v>494</v>
      </c>
    </row>
    <row r="30" spans="1:105" ht="12" customHeight="1" x14ac:dyDescent="0.25">
      <c r="A30" s="28" t="s">
        <v>189</v>
      </c>
      <c r="B30" s="72">
        <f>IF(RES_hh_fec!B30=0,0,1000*11630*RES_hh_fec!B30/RES_hh_num!B30)</f>
        <v>285.63908923728121</v>
      </c>
      <c r="C30" s="72">
        <f>IF(RES_hh_fec!C30=0,0,1000*11630*RES_hh_fec!C30/RES_hh_num!C30)</f>
        <v>305.96947362836181</v>
      </c>
      <c r="D30" s="72">
        <f>IF(RES_hh_fec!D30=0,0,1000*11630*RES_hh_fec!D30/RES_hh_num!D30)</f>
        <v>303.30467010012131</v>
      </c>
      <c r="E30" s="72">
        <f>IF(RES_hh_fec!E30=0,0,1000*11630*RES_hh_fec!E30/RES_hh_num!E30)</f>
        <v>304.20555270769387</v>
      </c>
      <c r="F30" s="72">
        <f>IF(RES_hh_fec!F30=0,0,1000*11630*RES_hh_fec!F30/RES_hh_num!F30)</f>
        <v>310.15484588183301</v>
      </c>
      <c r="G30" s="72">
        <f>IF(RES_hh_fec!G30=0,0,1000*11630*RES_hh_fec!G30/RES_hh_num!G30)</f>
        <v>310.7624624803675</v>
      </c>
      <c r="H30" s="72">
        <f>IF(RES_hh_fec!H30=0,0,1000*11630*RES_hh_fec!H30/RES_hh_num!H30)</f>
        <v>344.43464598966807</v>
      </c>
      <c r="I30" s="72">
        <f>IF(RES_hh_fec!I30=0,0,1000*11630*RES_hh_fec!I30/RES_hh_num!I30)</f>
        <v>312.5281781773374</v>
      </c>
      <c r="J30" s="72">
        <f>IF(RES_hh_fec!J30=0,0,1000*11630*RES_hh_fec!J30/RES_hh_num!J30)</f>
        <v>328.73296094405617</v>
      </c>
      <c r="K30" s="72">
        <f>IF(RES_hh_fec!K30=0,0,1000*11630*RES_hh_fec!K30/RES_hh_num!K30)</f>
        <v>298.80178222972643</v>
      </c>
      <c r="L30" s="72">
        <f>IF(RES_hh_fec!L30=0,0,1000*11630*RES_hh_fec!L30/RES_hh_num!L30)</f>
        <v>389.2656930673254</v>
      </c>
      <c r="M30" s="72">
        <f>IF(RES_hh_fec!M30=0,0,1000*11630*RES_hh_fec!M30/RES_hh_num!M30)</f>
        <v>367.11677619273803</v>
      </c>
      <c r="N30" s="72">
        <f>IF(RES_hh_fec!N30=0,0,1000*11630*RES_hh_fec!N30/RES_hh_num!N30)</f>
        <v>362.11249076315642</v>
      </c>
      <c r="O30" s="72">
        <f>IF(RES_hh_fec!O30=0,0,1000*11630*RES_hh_fec!O30/RES_hh_num!O30)</f>
        <v>355.44886242817824</v>
      </c>
      <c r="P30" s="72">
        <f>IF(RES_hh_fec!P30=0,0,1000*11630*RES_hh_fec!P30/RES_hh_num!P30)</f>
        <v>349.29922681235149</v>
      </c>
      <c r="Q30" s="72">
        <f>IF(RES_hh_fec!Q30=0,0,1000*11630*RES_hh_fec!Q30/RES_hh_num!Q30)</f>
        <v>345.40279619307415</v>
      </c>
      <c r="R30" s="72">
        <f>IF(RES_hh_fec!R30=0,0,1000*11630*RES_hh_fec!R30/RES_hh_num!R30)</f>
        <v>337.57545973179691</v>
      </c>
      <c r="S30" s="72">
        <f>IF(RES_hh_fec!S30=0,0,1000*11630*RES_hh_fec!S30/RES_hh_num!S30)</f>
        <v>332.45780568899363</v>
      </c>
      <c r="T30" s="72">
        <f>IF(RES_hh_fec!T30=0,0,1000*11630*RES_hh_fec!T30/RES_hh_num!T30)</f>
        <v>328.00291480517717</v>
      </c>
      <c r="U30" s="72">
        <f>IF(RES_hh_fec!U30=0,0,1000*11630*RES_hh_fec!U30/RES_hh_num!U30)</f>
        <v>323.1573893846915</v>
      </c>
      <c r="V30" s="72">
        <f>IF(RES_hh_fec!V30=0,0,1000*11630*RES_hh_fec!V30/RES_hh_num!V30)</f>
        <v>316.7628616090883</v>
      </c>
      <c r="W30" s="72">
        <f>IF(RES_hh_fec!W30=0,0,1000*11630*RES_hh_fec!W30/RES_hh_num!W30)</f>
        <v>311.87699380349665</v>
      </c>
      <c r="X30" s="72">
        <f>IF(RES_hh_fec!X30=0,0,1000*11630*RES_hh_fec!X30/RES_hh_num!X30)</f>
        <v>304.0635093925813</v>
      </c>
      <c r="Y30" s="72">
        <f>IF(RES_hh_fec!Y30=0,0,1000*11630*RES_hh_fec!Y30/RES_hh_num!Y30)</f>
        <v>286.00326482626679</v>
      </c>
      <c r="DA30" s="89" t="s">
        <v>495</v>
      </c>
    </row>
    <row r="31" spans="1:105" ht="12" customHeight="1" x14ac:dyDescent="0.25">
      <c r="A31" s="28" t="s">
        <v>202</v>
      </c>
      <c r="B31" s="72">
        <f>IF(RES_hh_fec!B31=0,0,1000*11630*RES_hh_fec!B31/RES_hh_num!B31)</f>
        <v>0</v>
      </c>
      <c r="C31" s="72">
        <f>IF(RES_hh_fec!C31=0,0,1000*11630*RES_hh_fec!C31/RES_hh_num!C31)</f>
        <v>0</v>
      </c>
      <c r="D31" s="72">
        <f>IF(RES_hh_fec!D31=0,0,1000*11630*RES_hh_fec!D31/RES_hh_num!D31)</f>
        <v>0</v>
      </c>
      <c r="E31" s="72">
        <f>IF(RES_hh_fec!E31=0,0,1000*11630*RES_hh_fec!E31/RES_hh_num!E31)</f>
        <v>0</v>
      </c>
      <c r="F31" s="72">
        <f>IF(RES_hh_fec!F31=0,0,1000*11630*RES_hh_fec!F31/RES_hh_num!F31)</f>
        <v>0</v>
      </c>
      <c r="G31" s="72">
        <f>IF(RES_hh_fec!G31=0,0,1000*11630*RES_hh_fec!G31/RES_hh_num!G31)</f>
        <v>0</v>
      </c>
      <c r="H31" s="72">
        <f>IF(RES_hh_fec!H31=0,0,1000*11630*RES_hh_fec!H31/RES_hh_num!H31)</f>
        <v>0</v>
      </c>
      <c r="I31" s="72">
        <f>IF(RES_hh_fec!I31=0,0,1000*11630*RES_hh_fec!I31/RES_hh_num!I31)</f>
        <v>0</v>
      </c>
      <c r="J31" s="72">
        <f>IF(RES_hh_fec!J31=0,0,1000*11630*RES_hh_fec!J31/RES_hh_num!J31)</f>
        <v>0</v>
      </c>
      <c r="K31" s="72">
        <f>IF(RES_hh_fec!K31=0,0,1000*11630*RES_hh_fec!K31/RES_hh_num!K31)</f>
        <v>0</v>
      </c>
      <c r="L31" s="72">
        <f>IF(RES_hh_fec!L31=0,0,1000*11630*RES_hh_fec!L31/RES_hh_num!L31)</f>
        <v>0</v>
      </c>
      <c r="M31" s="72">
        <f>IF(RES_hh_fec!M31=0,0,1000*11630*RES_hh_fec!M31/RES_hh_num!M31)</f>
        <v>0</v>
      </c>
      <c r="N31" s="72">
        <f>IF(RES_hh_fec!N31=0,0,1000*11630*RES_hh_fec!N31/RES_hh_num!N31)</f>
        <v>0</v>
      </c>
      <c r="O31" s="72">
        <f>IF(RES_hh_fec!O31=0,0,1000*11630*RES_hh_fec!O31/RES_hh_num!O31)</f>
        <v>0</v>
      </c>
      <c r="P31" s="72">
        <f>IF(RES_hh_fec!P31=0,0,1000*11630*RES_hh_fec!P31/RES_hh_num!P31)</f>
        <v>0</v>
      </c>
      <c r="Q31" s="72">
        <f>IF(RES_hh_fec!Q31=0,0,1000*11630*RES_hh_fec!Q31/RES_hh_num!Q31)</f>
        <v>0</v>
      </c>
      <c r="R31" s="72">
        <f>IF(RES_hh_fec!R31=0,0,1000*11630*RES_hh_fec!R31/RES_hh_num!R31)</f>
        <v>0</v>
      </c>
      <c r="S31" s="72">
        <f>IF(RES_hh_fec!S31=0,0,1000*11630*RES_hh_fec!S31/RES_hh_num!S31)</f>
        <v>0</v>
      </c>
      <c r="T31" s="72">
        <f>IF(RES_hh_fec!T31=0,0,1000*11630*RES_hh_fec!T31/RES_hh_num!T31)</f>
        <v>0</v>
      </c>
      <c r="U31" s="72">
        <f>IF(RES_hh_fec!U31=0,0,1000*11630*RES_hh_fec!U31/RES_hh_num!U31)</f>
        <v>0</v>
      </c>
      <c r="V31" s="72">
        <f>IF(RES_hh_fec!V31=0,0,1000*11630*RES_hh_fec!V31/RES_hh_num!V31)</f>
        <v>0</v>
      </c>
      <c r="W31" s="72">
        <f>IF(RES_hh_fec!W31=0,0,1000*11630*RES_hh_fec!W31/RES_hh_num!W31)</f>
        <v>0</v>
      </c>
      <c r="X31" s="72">
        <f>IF(RES_hh_fec!X31=0,0,1000*11630*RES_hh_fec!X31/RES_hh_num!X31)</f>
        <v>0</v>
      </c>
      <c r="Y31" s="72">
        <f>IF(RES_hh_fec!Y31=0,0,1000*11630*RES_hh_fec!Y31/RES_hh_num!Y31)</f>
        <v>0</v>
      </c>
      <c r="DA31" s="89" t="s">
        <v>496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228.97930485640666</v>
      </c>
      <c r="C32" s="77">
        <f>IF(RES_hh_fec!C32=0,0,1000*11630*RES_hh_fec!C32/RES_hh_num!C32)</f>
        <v>243.25634347607269</v>
      </c>
      <c r="D32" s="77">
        <f>IF(RES_hh_fec!D32=0,0,1000*11630*RES_hh_fec!D32/RES_hh_num!D32)</f>
        <v>243.02615689663102</v>
      </c>
      <c r="E32" s="77">
        <f>IF(RES_hh_fec!E32=0,0,1000*11630*RES_hh_fec!E32/RES_hh_num!E32)</f>
        <v>241.77769777318514</v>
      </c>
      <c r="F32" s="77">
        <f>IF(RES_hh_fec!F32=0,0,1000*11630*RES_hh_fec!F32/RES_hh_num!F32)</f>
        <v>248.17303957570752</v>
      </c>
      <c r="G32" s="77">
        <f>IF(RES_hh_fec!G32=0,0,1000*11630*RES_hh_fec!G32/RES_hh_num!G32)</f>
        <v>248.09448936623679</v>
      </c>
      <c r="H32" s="77">
        <f>IF(RES_hh_fec!H32=0,0,1000*11630*RES_hh_fec!H32/RES_hh_num!H32)</f>
        <v>270.58130025425771</v>
      </c>
      <c r="I32" s="77">
        <f>IF(RES_hh_fec!I32=0,0,1000*11630*RES_hh_fec!I32/RES_hh_num!I32)</f>
        <v>252.70975204974442</v>
      </c>
      <c r="J32" s="77">
        <f>IF(RES_hh_fec!J32=0,0,1000*11630*RES_hh_fec!J32/RES_hh_num!J32)</f>
        <v>259.32576366851157</v>
      </c>
      <c r="K32" s="77">
        <f>IF(RES_hh_fec!K32=0,0,1000*11630*RES_hh_fec!K32/RES_hh_num!K32)</f>
        <v>236.53735574785867</v>
      </c>
      <c r="L32" s="77">
        <f>IF(RES_hh_fec!L32=0,0,1000*11630*RES_hh_fec!L32/RES_hh_num!L32)</f>
        <v>288.58696712735542</v>
      </c>
      <c r="M32" s="77">
        <f>IF(RES_hh_fec!M32=0,0,1000*11630*RES_hh_fec!M32/RES_hh_num!M32)</f>
        <v>287.18232744426462</v>
      </c>
      <c r="N32" s="77">
        <f>IF(RES_hh_fec!N32=0,0,1000*11630*RES_hh_fec!N32/RES_hh_num!N32)</f>
        <v>286.27748992184604</v>
      </c>
      <c r="O32" s="77">
        <f>IF(RES_hh_fec!O32=0,0,1000*11630*RES_hh_fec!O32/RES_hh_num!O32)</f>
        <v>279.71871486033695</v>
      </c>
      <c r="P32" s="77">
        <f>IF(RES_hh_fec!P32=0,0,1000*11630*RES_hh_fec!P32/RES_hh_num!P32)</f>
        <v>273.31234750025158</v>
      </c>
      <c r="Q32" s="77">
        <f>IF(RES_hh_fec!Q32=0,0,1000*11630*RES_hh_fec!Q32/RES_hh_num!Q32)</f>
        <v>267.3040978386461</v>
      </c>
      <c r="R32" s="77">
        <f>IF(RES_hh_fec!R32=0,0,1000*11630*RES_hh_fec!R32/RES_hh_num!R32)</f>
        <v>261.00707622809597</v>
      </c>
      <c r="S32" s="77">
        <f>IF(RES_hh_fec!S32=0,0,1000*11630*RES_hh_fec!S32/RES_hh_num!S32)</f>
        <v>254.77658322945913</v>
      </c>
      <c r="T32" s="77">
        <f>IF(RES_hh_fec!T32=0,0,1000*11630*RES_hh_fec!T32/RES_hh_num!T32)</f>
        <v>248.43509182937294</v>
      </c>
      <c r="U32" s="77">
        <f>IF(RES_hh_fec!U32=0,0,1000*11630*RES_hh_fec!U32/RES_hh_num!U32)</f>
        <v>242.16703168301547</v>
      </c>
      <c r="V32" s="77">
        <f>IF(RES_hh_fec!V32=0,0,1000*11630*RES_hh_fec!V32/RES_hh_num!V32)</f>
        <v>235.91192935853226</v>
      </c>
      <c r="W32" s="77">
        <f>IF(RES_hh_fec!W32=0,0,1000*11630*RES_hh_fec!W32/RES_hh_num!W32)</f>
        <v>232.17673525264146</v>
      </c>
      <c r="X32" s="77">
        <f>IF(RES_hh_fec!X32=0,0,1000*11630*RES_hh_fec!X32/RES_hh_num!X32)</f>
        <v>229.4859629173632</v>
      </c>
      <c r="Y32" s="77">
        <f>IF(RES_hh_fec!Y32=0,0,1000*11630*RES_hh_fec!Y32/RES_hh_num!Y32)</f>
        <v>198.8997916524682</v>
      </c>
      <c r="DA32" s="92" t="s">
        <v>497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8831.160810863079</v>
      </c>
      <c r="C3" s="65">
        <f>IF(RES_hh_tes!C3=0,0,1000*11630*RES_hh_tes!C3/RES_hh_num!C3)</f>
        <v>9315.3145593356603</v>
      </c>
      <c r="D3" s="65">
        <f>IF(RES_hh_tes!D3=0,0,1000*11630*RES_hh_tes!D3/RES_hh_num!D3)</f>
        <v>9034.2694659751578</v>
      </c>
      <c r="E3" s="65">
        <f>IF(RES_hh_tes!E3=0,0,1000*11630*RES_hh_tes!E3/RES_hh_num!E3)</f>
        <v>9271.6806124459363</v>
      </c>
      <c r="F3" s="65">
        <f>IF(RES_hh_tes!F3=0,0,1000*11630*RES_hh_tes!F3/RES_hh_num!F3)</f>
        <v>8935.7978630407597</v>
      </c>
      <c r="G3" s="65">
        <f>IF(RES_hh_tes!G3=0,0,1000*11630*RES_hh_tes!G3/RES_hh_num!G3)</f>
        <v>8683.4473935268325</v>
      </c>
      <c r="H3" s="65">
        <f>IF(RES_hh_tes!H3=0,0,1000*11630*RES_hh_tes!H3/RES_hh_num!H3)</f>
        <v>8809.6022387800022</v>
      </c>
      <c r="I3" s="65">
        <f>IF(RES_hh_tes!I3=0,0,1000*11630*RES_hh_tes!I3/RES_hh_num!I3)</f>
        <v>8000.9246892075462</v>
      </c>
      <c r="J3" s="65">
        <f>IF(RES_hh_tes!J3=0,0,1000*11630*RES_hh_tes!J3/RES_hh_num!J3)</f>
        <v>9035.3470526833935</v>
      </c>
      <c r="K3" s="65">
        <f>IF(RES_hh_tes!K3=0,0,1000*11630*RES_hh_tes!K3/RES_hh_num!K3)</f>
        <v>9078.4469618848543</v>
      </c>
      <c r="L3" s="65">
        <f>IF(RES_hh_tes!L3=0,0,1000*11630*RES_hh_tes!L3/RES_hh_num!L3)</f>
        <v>10502.272427143387</v>
      </c>
      <c r="M3" s="65">
        <f>IF(RES_hh_tes!M3=0,0,1000*11630*RES_hh_tes!M3/RES_hh_num!M3)</f>
        <v>8492.128618103141</v>
      </c>
      <c r="N3" s="65">
        <f>IF(RES_hh_tes!N3=0,0,1000*11630*RES_hh_tes!N3/RES_hh_num!N3)</f>
        <v>9220.5358334891098</v>
      </c>
      <c r="O3" s="65">
        <f>IF(RES_hh_tes!O3=0,0,1000*11630*RES_hh_tes!O3/RES_hh_num!O3)</f>
        <v>9844.0817571822517</v>
      </c>
      <c r="P3" s="65">
        <f>IF(RES_hh_tes!P3=0,0,1000*11630*RES_hh_tes!P3/RES_hh_num!P3)</f>
        <v>7589.5730065408979</v>
      </c>
      <c r="Q3" s="65">
        <f>IF(RES_hh_tes!Q3=0,0,1000*11630*RES_hh_tes!Q3/RES_hh_num!Q3)</f>
        <v>8047.8223960115629</v>
      </c>
      <c r="R3" s="65">
        <f>IF(RES_hh_tes!R3=0,0,1000*11630*RES_hh_tes!R3/RES_hh_num!R3)</f>
        <v>8386.9154531699023</v>
      </c>
      <c r="S3" s="65">
        <f>IF(RES_hh_tes!S3=0,0,1000*11630*RES_hh_tes!S3/RES_hh_num!S3)</f>
        <v>8279.6615653544632</v>
      </c>
      <c r="T3" s="65">
        <f>IF(RES_hh_tes!T3=0,0,1000*11630*RES_hh_tes!T3/RES_hh_num!T3)</f>
        <v>8410.6953646038965</v>
      </c>
      <c r="U3" s="65">
        <f>IF(RES_hh_tes!U3=0,0,1000*11630*RES_hh_tes!U3/RES_hh_num!U3)</f>
        <v>8299.6980248506297</v>
      </c>
      <c r="V3" s="65">
        <f>IF(RES_hh_tes!V3=0,0,1000*11630*RES_hh_tes!V3/RES_hh_num!V3)</f>
        <v>8155.0957034023668</v>
      </c>
      <c r="W3" s="65">
        <f>IF(RES_hh_tes!W3=0,0,1000*11630*RES_hh_tes!W3/RES_hh_num!W3)</f>
        <v>9282.0501358693928</v>
      </c>
      <c r="X3" s="65">
        <f>IF(RES_hh_tes!X3=0,0,1000*11630*RES_hh_tes!X3/RES_hh_num!X3)</f>
        <v>7872.5089247214764</v>
      </c>
      <c r="Y3" s="65">
        <f>IF(RES_hh_tes!Y3=0,0,1000*11630*RES_hh_tes!Y3/RES_hh_num!Y3)</f>
        <v>7013.9006082443229</v>
      </c>
      <c r="DA3" s="87" t="s">
        <v>278</v>
      </c>
    </row>
    <row r="4" spans="1:105" ht="12.95" customHeight="1" x14ac:dyDescent="0.25">
      <c r="A4" s="68" t="s">
        <v>57</v>
      </c>
      <c r="B4" s="69">
        <f>IF(RES_hh_tes!B4=0,0,1000*11630*RES_hh_tes!B4/RES_hh_num!B4)</f>
        <v>7710.3340764153136</v>
      </c>
      <c r="C4" s="69">
        <f>IF(RES_hh_tes!C4=0,0,1000*11630*RES_hh_tes!C4/RES_hh_num!C4)</f>
        <v>8173.7067046320872</v>
      </c>
      <c r="D4" s="69">
        <f>IF(RES_hh_tes!D4=0,0,1000*11630*RES_hh_tes!D4/RES_hh_num!D4)</f>
        <v>7815.0392428904661</v>
      </c>
      <c r="E4" s="69">
        <f>IF(RES_hh_tes!E4=0,0,1000*11630*RES_hh_tes!E4/RES_hh_num!E4)</f>
        <v>8027.5860346076524</v>
      </c>
      <c r="F4" s="69">
        <f>IF(RES_hh_tes!F4=0,0,1000*11630*RES_hh_tes!F4/RES_hh_num!F4)</f>
        <v>7731.4696163460731</v>
      </c>
      <c r="G4" s="69">
        <f>IF(RES_hh_tes!G4=0,0,1000*11630*RES_hh_tes!G4/RES_hh_num!G4)</f>
        <v>7492.5826435992703</v>
      </c>
      <c r="H4" s="69">
        <f>IF(RES_hh_tes!H4=0,0,1000*11630*RES_hh_tes!H4/RES_hh_num!H4)</f>
        <v>7587.8481961149782</v>
      </c>
      <c r="I4" s="69">
        <f>IF(RES_hh_tes!I4=0,0,1000*11630*RES_hh_tes!I4/RES_hh_num!I4)</f>
        <v>6841.3349417945028</v>
      </c>
      <c r="J4" s="69">
        <f>IF(RES_hh_tes!J4=0,0,1000*11630*RES_hh_tes!J4/RES_hh_num!J4)</f>
        <v>7839.8924698290375</v>
      </c>
      <c r="K4" s="69">
        <f>IF(RES_hh_tes!K4=0,0,1000*11630*RES_hh_tes!K4/RES_hh_num!K4)</f>
        <v>7875.0263025272989</v>
      </c>
      <c r="L4" s="69">
        <f>IF(RES_hh_tes!L4=0,0,1000*11630*RES_hh_tes!L4/RES_hh_num!L4)</f>
        <v>9091.3750444264588</v>
      </c>
      <c r="M4" s="69">
        <f>IF(RES_hh_tes!M4=0,0,1000*11630*RES_hh_tes!M4/RES_hh_num!M4)</f>
        <v>7337.857875656643</v>
      </c>
      <c r="N4" s="69">
        <f>IF(RES_hh_tes!N4=0,0,1000*11630*RES_hh_tes!N4/RES_hh_num!N4)</f>
        <v>8012.3553296072214</v>
      </c>
      <c r="O4" s="69">
        <f>IF(RES_hh_tes!O4=0,0,1000*11630*RES_hh_tes!O4/RES_hh_num!O4)</f>
        <v>8541.3915955945176</v>
      </c>
      <c r="P4" s="69">
        <f>IF(RES_hh_tes!P4=0,0,1000*11630*RES_hh_tes!P4/RES_hh_num!P4)</f>
        <v>6456.5072672054666</v>
      </c>
      <c r="Q4" s="69">
        <f>IF(RES_hh_tes!Q4=0,0,1000*11630*RES_hh_tes!Q4/RES_hh_num!Q4)</f>
        <v>6759.2039879009671</v>
      </c>
      <c r="R4" s="69">
        <f>IF(RES_hh_tes!R4=0,0,1000*11630*RES_hh_tes!R4/RES_hh_num!R4)</f>
        <v>7045.7677919577036</v>
      </c>
      <c r="S4" s="69">
        <f>IF(RES_hh_tes!S4=0,0,1000*11630*RES_hh_tes!S4/RES_hh_num!S4)</f>
        <v>6973.3780874716913</v>
      </c>
      <c r="T4" s="69">
        <f>IF(RES_hh_tes!T4=0,0,1000*11630*RES_hh_tes!T4/RES_hh_num!T4)</f>
        <v>7094.5260919986458</v>
      </c>
      <c r="U4" s="69">
        <f>IF(RES_hh_tes!U4=0,0,1000*11630*RES_hh_tes!U4/RES_hh_num!U4)</f>
        <v>7042.8586176528015</v>
      </c>
      <c r="V4" s="69">
        <f>IF(RES_hh_tes!V4=0,0,1000*11630*RES_hh_tes!V4/RES_hh_num!V4)</f>
        <v>6970.4463471880317</v>
      </c>
      <c r="W4" s="69">
        <f>IF(RES_hh_tes!W4=0,0,1000*11630*RES_hh_tes!W4/RES_hh_num!W4)</f>
        <v>8079.6719169516855</v>
      </c>
      <c r="X4" s="69">
        <f>IF(RES_hh_tes!X4=0,0,1000*11630*RES_hh_tes!X4/RES_hh_num!X4)</f>
        <v>6825.7691400543172</v>
      </c>
      <c r="Y4" s="69">
        <f>IF(RES_hh_tes!Y4=0,0,1000*11630*RES_hh_tes!Y4/RES_hh_num!Y4)</f>
        <v>6124.0618203280592</v>
      </c>
      <c r="DA4" s="88" t="s">
        <v>279</v>
      </c>
    </row>
    <row r="5" spans="1:105" ht="12" customHeight="1" x14ac:dyDescent="0.25">
      <c r="A5" s="28" t="s">
        <v>51</v>
      </c>
      <c r="B5" s="72">
        <f>IF(RES_hh_tes!B5=0,0,1000*11630*RES_hh_tes!B5/RES_hh_num!B5)</f>
        <v>8050.9503457324245</v>
      </c>
      <c r="C5" s="72">
        <f>IF(RES_hh_tes!C5=0,0,1000*11630*RES_hh_tes!C5/RES_hh_num!C5)</f>
        <v>7268.506791688832</v>
      </c>
      <c r="D5" s="72">
        <f>IF(RES_hh_tes!D5=0,0,1000*11630*RES_hh_tes!D5/RES_hh_num!D5)</f>
        <v>7245.6033257693434</v>
      </c>
      <c r="E5" s="72">
        <f>IF(RES_hh_tes!E5=0,0,1000*11630*RES_hh_tes!E5/RES_hh_num!E5)</f>
        <v>7471.7728724834778</v>
      </c>
      <c r="F5" s="72">
        <f>IF(RES_hh_tes!F5=0,0,1000*11630*RES_hh_tes!F5/RES_hh_num!F5)</f>
        <v>4699.6275600138069</v>
      </c>
      <c r="G5" s="72">
        <f>IF(RES_hh_tes!G5=0,0,1000*11630*RES_hh_tes!G5/RES_hh_num!G5)</f>
        <v>4657.6751676926297</v>
      </c>
      <c r="H5" s="72">
        <f>IF(RES_hh_tes!H5=0,0,1000*11630*RES_hh_tes!H5/RES_hh_num!H5)</f>
        <v>4523.0172485258117</v>
      </c>
      <c r="I5" s="72">
        <f>IF(RES_hh_tes!I5=0,0,1000*11630*RES_hh_tes!I5/RES_hh_num!I5)</f>
        <v>5063.2013532312349</v>
      </c>
      <c r="J5" s="72">
        <f>IF(RES_hh_tes!J5=0,0,1000*11630*RES_hh_tes!J5/RES_hh_num!J5)</f>
        <v>21541.892823472557</v>
      </c>
      <c r="K5" s="72">
        <f>IF(RES_hh_tes!K5=0,0,1000*11630*RES_hh_tes!K5/RES_hh_num!K5)</f>
        <v>6625.0371476440469</v>
      </c>
      <c r="L5" s="72">
        <f>IF(RES_hh_tes!L5=0,0,1000*11630*RES_hh_tes!L5/RES_hh_num!L5)</f>
        <v>7166.7059483279172</v>
      </c>
      <c r="M5" s="72">
        <f>IF(RES_hh_tes!M5=0,0,1000*11630*RES_hh_tes!M5/RES_hh_num!M5)</f>
        <v>8270.0665303753776</v>
      </c>
      <c r="N5" s="72">
        <f>IF(RES_hh_tes!N5=0,0,1000*11630*RES_hh_tes!N5/RES_hh_num!N5)</f>
        <v>9472.3010615991279</v>
      </c>
      <c r="O5" s="72">
        <f>IF(RES_hh_tes!O5=0,0,1000*11630*RES_hh_tes!O5/RES_hh_num!O5)</f>
        <v>6034.8856495852269</v>
      </c>
      <c r="P5" s="72">
        <f>IF(RES_hh_tes!P5=0,0,1000*11630*RES_hh_tes!P5/RES_hh_num!P5)</f>
        <v>4470.8529925656167</v>
      </c>
      <c r="Q5" s="72">
        <f>IF(RES_hh_tes!Q5=0,0,1000*11630*RES_hh_tes!Q5/RES_hh_num!Q5)</f>
        <v>4029.8713545547675</v>
      </c>
      <c r="R5" s="72">
        <f>IF(RES_hh_tes!R5=0,0,1000*11630*RES_hh_tes!R5/RES_hh_num!R5)</f>
        <v>7991.7254794636701</v>
      </c>
      <c r="S5" s="72">
        <f>IF(RES_hh_tes!S5=0,0,1000*11630*RES_hh_tes!S5/RES_hh_num!S5)</f>
        <v>8958.7420861892915</v>
      </c>
      <c r="T5" s="72">
        <f>IF(RES_hh_tes!T5=0,0,1000*11630*RES_hh_tes!T5/RES_hh_num!T5)</f>
        <v>8487.4455032801798</v>
      </c>
      <c r="U5" s="72">
        <f>IF(RES_hh_tes!U5=0,0,1000*11630*RES_hh_tes!U5/RES_hh_num!U5)</f>
        <v>10030.545862780475</v>
      </c>
      <c r="V5" s="72">
        <f>IF(RES_hh_tes!V5=0,0,1000*11630*RES_hh_tes!V5/RES_hh_num!V5)</f>
        <v>4528.3693845014132</v>
      </c>
      <c r="W5" s="72">
        <f>IF(RES_hh_tes!W5=0,0,1000*11630*RES_hh_tes!W5/RES_hh_num!W5)</f>
        <v>7959.0564073319929</v>
      </c>
      <c r="X5" s="72">
        <f>IF(RES_hh_tes!X5=0,0,1000*11630*RES_hh_tes!X5/RES_hh_num!X5)</f>
        <v>3468.7526161877113</v>
      </c>
      <c r="Y5" s="72">
        <f>IF(RES_hh_tes!Y5=0,0,1000*11630*RES_hh_tes!Y5/RES_hh_num!Y5)</f>
        <v>6150.2202313816961</v>
      </c>
      <c r="DA5" s="89" t="s">
        <v>499</v>
      </c>
    </row>
    <row r="6" spans="1:105" ht="12" customHeight="1" x14ac:dyDescent="0.25">
      <c r="A6" s="28" t="s">
        <v>74</v>
      </c>
      <c r="B6" s="72">
        <f>IF(RES_hh_tes!B6=0,0,1000*11630*RES_hh_tes!B6/RES_hh_num!B6)</f>
        <v>7550.5136131966201</v>
      </c>
      <c r="C6" s="72">
        <f>IF(RES_hh_tes!C6=0,0,1000*11630*RES_hh_tes!C6/RES_hh_num!C6)</f>
        <v>7959.7876567930298</v>
      </c>
      <c r="D6" s="72">
        <f>IF(RES_hh_tes!D6=0,0,1000*11630*RES_hh_tes!D6/RES_hh_num!D6)</f>
        <v>7658.3691449215021</v>
      </c>
      <c r="E6" s="72">
        <f>IF(RES_hh_tes!E6=0,0,1000*11630*RES_hh_tes!E6/RES_hh_num!E6)</f>
        <v>7663.0032619885333</v>
      </c>
      <c r="F6" s="72">
        <f>IF(RES_hh_tes!F6=0,0,1000*11630*RES_hh_tes!F6/RES_hh_num!F6)</f>
        <v>7450.5639310958786</v>
      </c>
      <c r="G6" s="72">
        <f>IF(RES_hh_tes!G6=0,0,1000*11630*RES_hh_tes!G6/RES_hh_num!G6)</f>
        <v>7105.4743297256364</v>
      </c>
      <c r="H6" s="72">
        <f>IF(RES_hh_tes!H6=0,0,1000*11630*RES_hh_tes!H6/RES_hh_num!H6)</f>
        <v>7600.4980614765291</v>
      </c>
      <c r="I6" s="72">
        <f>IF(RES_hh_tes!I6=0,0,1000*11630*RES_hh_tes!I6/RES_hh_num!I6)</f>
        <v>7029.7902950982243</v>
      </c>
      <c r="J6" s="72">
        <f>IF(RES_hh_tes!J6=0,0,1000*11630*RES_hh_tes!J6/RES_hh_num!J6)</f>
        <v>7614.2529883777152</v>
      </c>
      <c r="K6" s="72">
        <f>IF(RES_hh_tes!K6=0,0,1000*11630*RES_hh_tes!K6/RES_hh_num!K6)</f>
        <v>7670.1418881038826</v>
      </c>
      <c r="L6" s="72">
        <f>IF(RES_hh_tes!L6=0,0,1000*11630*RES_hh_tes!L6/RES_hh_num!L6)</f>
        <v>8926.5614520171621</v>
      </c>
      <c r="M6" s="72">
        <f>IF(RES_hh_tes!M6=0,0,1000*11630*RES_hh_tes!M6/RES_hh_num!M6)</f>
        <v>7173.8321037982478</v>
      </c>
      <c r="N6" s="72">
        <f>IF(RES_hh_tes!N6=0,0,1000*11630*RES_hh_tes!N6/RES_hh_num!N6)</f>
        <v>7782.0859355172461</v>
      </c>
      <c r="O6" s="72">
        <f>IF(RES_hh_tes!O6=0,0,1000*11630*RES_hh_tes!O6/RES_hh_num!O6)</f>
        <v>8398.6101948894739</v>
      </c>
      <c r="P6" s="72">
        <f>IF(RES_hh_tes!P6=0,0,1000*11630*RES_hh_tes!P6/RES_hh_num!P6)</f>
        <v>6582.6871805620358</v>
      </c>
      <c r="Q6" s="72">
        <f>IF(RES_hh_tes!Q6=0,0,1000*11630*RES_hh_tes!Q6/RES_hh_num!Q6)</f>
        <v>6592.5291387533789</v>
      </c>
      <c r="R6" s="72">
        <f>IF(RES_hh_tes!R6=0,0,1000*11630*RES_hh_tes!R6/RES_hh_num!R6)</f>
        <v>6749.4844668577516</v>
      </c>
      <c r="S6" s="72">
        <f>IF(RES_hh_tes!S6=0,0,1000*11630*RES_hh_tes!S6/RES_hh_num!S6)</f>
        <v>6864.2538437541607</v>
      </c>
      <c r="T6" s="72">
        <f>IF(RES_hh_tes!T6=0,0,1000*11630*RES_hh_tes!T6/RES_hh_num!T6)</f>
        <v>6916.1474169326675</v>
      </c>
      <c r="U6" s="72">
        <f>IF(RES_hh_tes!U6=0,0,1000*11630*RES_hh_tes!U6/RES_hh_num!U6)</f>
        <v>7001.4368437162948</v>
      </c>
      <c r="V6" s="72">
        <f>IF(RES_hh_tes!V6=0,0,1000*11630*RES_hh_tes!V6/RES_hh_num!V6)</f>
        <v>7192.5042768449384</v>
      </c>
      <c r="W6" s="72">
        <f>IF(RES_hh_tes!W6=0,0,1000*11630*RES_hh_tes!W6/RES_hh_num!W6)</f>
        <v>7122.8742790778706</v>
      </c>
      <c r="X6" s="72">
        <f>IF(RES_hh_tes!X6=0,0,1000*11630*RES_hh_tes!X6/RES_hh_num!X6)</f>
        <v>6782.0956676716069</v>
      </c>
      <c r="Y6" s="72">
        <f>IF(RES_hh_tes!Y6=0,0,1000*11630*RES_hh_tes!Y6/RES_hh_num!Y6)</f>
        <v>6284.675044171805</v>
      </c>
      <c r="DA6" s="89" t="s">
        <v>500</v>
      </c>
    </row>
    <row r="7" spans="1:105" ht="12" customHeight="1" x14ac:dyDescent="0.25">
      <c r="A7" s="28" t="s">
        <v>200</v>
      </c>
      <c r="B7" s="72">
        <f>IF(RES_hh_tes!B7=0,0,1000*11630*RES_hh_tes!B7/RES_hh_num!B7)</f>
        <v>7987.7887240657674</v>
      </c>
      <c r="C7" s="72">
        <f>IF(RES_hh_tes!C7=0,0,1000*11630*RES_hh_tes!C7/RES_hh_num!C7)</f>
        <v>7780.3430863244221</v>
      </c>
      <c r="D7" s="72">
        <f>IF(RES_hh_tes!D7=0,0,1000*11630*RES_hh_tes!D7/RES_hh_num!D7)</f>
        <v>7736.0492768757558</v>
      </c>
      <c r="E7" s="72">
        <f>IF(RES_hh_tes!E7=0,0,1000*11630*RES_hh_tes!E7/RES_hh_num!E7)</f>
        <v>7740.0456997898191</v>
      </c>
      <c r="F7" s="72">
        <f>IF(RES_hh_tes!F7=0,0,1000*11630*RES_hh_tes!F7/RES_hh_num!F7)</f>
        <v>7603.1430637364938</v>
      </c>
      <c r="G7" s="72">
        <f>IF(RES_hh_tes!G7=0,0,1000*11630*RES_hh_tes!G7/RES_hh_num!G7)</f>
        <v>7220.1749224696141</v>
      </c>
      <c r="H7" s="72">
        <f>IF(RES_hh_tes!H7=0,0,1000*11630*RES_hh_tes!H7/RES_hh_num!H7)</f>
        <v>6245.4644076502345</v>
      </c>
      <c r="I7" s="72">
        <f>IF(RES_hh_tes!I7=0,0,1000*11630*RES_hh_tes!I7/RES_hh_num!I7)</f>
        <v>6895.7364778369438</v>
      </c>
      <c r="J7" s="72">
        <f>IF(RES_hh_tes!J7=0,0,1000*11630*RES_hh_tes!J7/RES_hh_num!J7)</f>
        <v>7526.9878346439627</v>
      </c>
      <c r="K7" s="72">
        <f>IF(RES_hh_tes!K7=0,0,1000*11630*RES_hh_tes!K7/RES_hh_num!K7)</f>
        <v>7666.2586718210887</v>
      </c>
      <c r="L7" s="72">
        <f>IF(RES_hh_tes!L7=0,0,1000*11630*RES_hh_tes!L7/RES_hh_num!L7)</f>
        <v>8124.0815500086655</v>
      </c>
      <c r="M7" s="72">
        <f>IF(RES_hh_tes!M7=0,0,1000*11630*RES_hh_tes!M7/RES_hh_num!M7)</f>
        <v>7582.6309152904241</v>
      </c>
      <c r="N7" s="72">
        <f>IF(RES_hh_tes!N7=0,0,1000*11630*RES_hh_tes!N7/RES_hh_num!N7)</f>
        <v>7653.0911929704835</v>
      </c>
      <c r="O7" s="72">
        <f>IF(RES_hh_tes!O7=0,0,1000*11630*RES_hh_tes!O7/RES_hh_num!O7)</f>
        <v>5940.6508824963412</v>
      </c>
      <c r="P7" s="72">
        <f>IF(RES_hh_tes!P7=0,0,1000*11630*RES_hh_tes!P7/RES_hh_num!P7)</f>
        <v>4022.7343804714565</v>
      </c>
      <c r="Q7" s="72">
        <f>IF(RES_hh_tes!Q7=0,0,1000*11630*RES_hh_tes!Q7/RES_hh_num!Q7)</f>
        <v>8597.3786537447377</v>
      </c>
      <c r="R7" s="72">
        <f>IF(RES_hh_tes!R7=0,0,1000*11630*RES_hh_tes!R7/RES_hh_num!R7)</f>
        <v>7364.9655179945394</v>
      </c>
      <c r="S7" s="72">
        <f>IF(RES_hh_tes!S7=0,0,1000*11630*RES_hh_tes!S7/RES_hh_num!S7)</f>
        <v>6934.029580368333</v>
      </c>
      <c r="T7" s="72">
        <f>IF(RES_hh_tes!T7=0,0,1000*11630*RES_hh_tes!T7/RES_hh_num!T7)</f>
        <v>6945.199460194639</v>
      </c>
      <c r="U7" s="72">
        <f>IF(RES_hh_tes!U7=0,0,1000*11630*RES_hh_tes!U7/RES_hh_num!U7)</f>
        <v>6995.9098019033863</v>
      </c>
      <c r="V7" s="72">
        <f>IF(RES_hh_tes!V7=0,0,1000*11630*RES_hh_tes!V7/RES_hh_num!V7)</f>
        <v>7074.6615132091192</v>
      </c>
      <c r="W7" s="72">
        <f>IF(RES_hh_tes!W7=0,0,1000*11630*RES_hh_tes!W7/RES_hh_num!W7)</f>
        <v>7123.94005566542</v>
      </c>
      <c r="X7" s="72">
        <f>IF(RES_hh_tes!X7=0,0,1000*11630*RES_hh_tes!X7/RES_hh_num!X7)</f>
        <v>6785.7590237826116</v>
      </c>
      <c r="Y7" s="72">
        <f>IF(RES_hh_tes!Y7=0,0,1000*11630*RES_hh_tes!Y7/RES_hh_num!Y7)</f>
        <v>6193.1462781065184</v>
      </c>
      <c r="DA7" s="89" t="s">
        <v>501</v>
      </c>
    </row>
    <row r="8" spans="1:105" ht="12" customHeight="1" x14ac:dyDescent="0.25">
      <c r="A8" s="28" t="s">
        <v>189</v>
      </c>
      <c r="B8" s="72">
        <f>IF(RES_hh_tes!B8=0,0,1000*11630*RES_hh_tes!B8/RES_hh_num!B8)</f>
        <v>7525.6131797959533</v>
      </c>
      <c r="C8" s="72">
        <f>IF(RES_hh_tes!C8=0,0,1000*11630*RES_hh_tes!C8/RES_hh_num!C8)</f>
        <v>8017.2829672520793</v>
      </c>
      <c r="D8" s="72">
        <f>IF(RES_hh_tes!D8=0,0,1000*11630*RES_hh_tes!D8/RES_hh_num!D8)</f>
        <v>7642.7528181138359</v>
      </c>
      <c r="E8" s="72">
        <f>IF(RES_hh_tes!E8=0,0,1000*11630*RES_hh_tes!E8/RES_hh_num!E8)</f>
        <v>7863.7478079887715</v>
      </c>
      <c r="F8" s="72">
        <f>IF(RES_hh_tes!F8=0,0,1000*11630*RES_hh_tes!F8/RES_hh_num!F8)</f>
        <v>7567.8757785270882</v>
      </c>
      <c r="G8" s="72">
        <f>IF(RES_hh_tes!G8=0,0,1000*11630*RES_hh_tes!G8/RES_hh_num!G8)</f>
        <v>7335.9760343061325</v>
      </c>
      <c r="H8" s="72">
        <f>IF(RES_hh_tes!H8=0,0,1000*11630*RES_hh_tes!H8/RES_hh_num!H8)</f>
        <v>7452.4732875174541</v>
      </c>
      <c r="I8" s="72">
        <f>IF(RES_hh_tes!I8=0,0,1000*11630*RES_hh_tes!I8/RES_hh_num!I8)</f>
        <v>6653.3308268259825</v>
      </c>
      <c r="J8" s="72">
        <f>IF(RES_hh_tes!J8=0,0,1000*11630*RES_hh_tes!J8/RES_hh_num!J8)</f>
        <v>7702.3091676192671</v>
      </c>
      <c r="K8" s="72">
        <f>IF(RES_hh_tes!K8=0,0,1000*11630*RES_hh_tes!K8/RES_hh_num!K8)</f>
        <v>7723.9631768659519</v>
      </c>
      <c r="L8" s="72">
        <f>IF(RES_hh_tes!L8=0,0,1000*11630*RES_hh_tes!L8/RES_hh_num!L8)</f>
        <v>9042.6895431284793</v>
      </c>
      <c r="M8" s="72">
        <f>IF(RES_hh_tes!M8=0,0,1000*11630*RES_hh_tes!M8/RES_hh_num!M8)</f>
        <v>7130.9603124265714</v>
      </c>
      <c r="N8" s="72">
        <f>IF(RES_hh_tes!N8=0,0,1000*11630*RES_hh_tes!N8/RES_hh_num!N8)</f>
        <v>7831.2741655108766</v>
      </c>
      <c r="O8" s="72">
        <f>IF(RES_hh_tes!O8=0,0,1000*11630*RES_hh_tes!O8/RES_hh_num!O8)</f>
        <v>8446.0712958747426</v>
      </c>
      <c r="P8" s="72">
        <f>IF(RES_hh_tes!P8=0,0,1000*11630*RES_hh_tes!P8/RES_hh_num!P8)</f>
        <v>6264.8964797595918</v>
      </c>
      <c r="Q8" s="72">
        <f>IF(RES_hh_tes!Q8=0,0,1000*11630*RES_hh_tes!Q8/RES_hh_num!Q8)</f>
        <v>6643.5218866419309</v>
      </c>
      <c r="R8" s="72">
        <f>IF(RES_hh_tes!R8=0,0,1000*11630*RES_hh_tes!R8/RES_hh_num!R8)</f>
        <v>6964.1159319299586</v>
      </c>
      <c r="S8" s="72">
        <f>IF(RES_hh_tes!S8=0,0,1000*11630*RES_hh_tes!S8/RES_hh_num!S8)</f>
        <v>6873.2308860595112</v>
      </c>
      <c r="T8" s="72">
        <f>IF(RES_hh_tes!T8=0,0,1000*11630*RES_hh_tes!T8/RES_hh_num!T8)</f>
        <v>6989.0201578172291</v>
      </c>
      <c r="U8" s="72">
        <f>IF(RES_hh_tes!U8=0,0,1000*11630*RES_hh_tes!U8/RES_hh_num!U8)</f>
        <v>6916.7818208703802</v>
      </c>
      <c r="V8" s="72">
        <f>IF(RES_hh_tes!V8=0,0,1000*11630*RES_hh_tes!V8/RES_hh_num!V8)</f>
        <v>6813.9163082582718</v>
      </c>
      <c r="W8" s="72">
        <f>IF(RES_hh_tes!W8=0,0,1000*11630*RES_hh_tes!W8/RES_hh_num!W8)</f>
        <v>8096.1095724071611</v>
      </c>
      <c r="X8" s="72">
        <f>IF(RES_hh_tes!X8=0,0,1000*11630*RES_hh_tes!X8/RES_hh_num!X8)</f>
        <v>6691.3167173276215</v>
      </c>
      <c r="Y8" s="72">
        <f>IF(RES_hh_tes!Y8=0,0,1000*11630*RES_hh_tes!Y8/RES_hh_num!Y8)</f>
        <v>5928.5027965809313</v>
      </c>
      <c r="DA8" s="89" t="s">
        <v>502</v>
      </c>
    </row>
    <row r="9" spans="1:105" ht="12" customHeight="1" x14ac:dyDescent="0.25">
      <c r="A9" s="28" t="s">
        <v>202</v>
      </c>
      <c r="B9" s="72">
        <f>IF(RES_hh_tes!B9=0,0,1000*11630*RES_hh_tes!B9/RES_hh_num!B9)</f>
        <v>7762.3289209027762</v>
      </c>
      <c r="C9" s="72">
        <f>IF(RES_hh_tes!C9=0,0,1000*11630*RES_hh_tes!C9/RES_hh_num!C9)</f>
        <v>7867.4707207509018</v>
      </c>
      <c r="D9" s="72">
        <f>IF(RES_hh_tes!D9=0,0,1000*11630*RES_hh_tes!D9/RES_hh_num!D9)</f>
        <v>7690.9496318935444</v>
      </c>
      <c r="E9" s="72">
        <f>IF(RES_hh_tes!E9=0,0,1000*11630*RES_hh_tes!E9/RES_hh_num!E9)</f>
        <v>7658.2505686820186</v>
      </c>
      <c r="F9" s="72">
        <f>IF(RES_hh_tes!F9=0,0,1000*11630*RES_hh_tes!F9/RES_hh_num!F9)</f>
        <v>7606.9841960495942</v>
      </c>
      <c r="G9" s="72">
        <f>IF(RES_hh_tes!G9=0,0,1000*11630*RES_hh_tes!G9/RES_hh_num!G9)</f>
        <v>7501.7069371050375</v>
      </c>
      <c r="H9" s="72">
        <f>IF(RES_hh_tes!H9=0,0,1000*11630*RES_hh_tes!H9/RES_hh_num!H9)</f>
        <v>7524.0966912890472</v>
      </c>
      <c r="I9" s="72">
        <f>IF(RES_hh_tes!I9=0,0,1000*11630*RES_hh_tes!I9/RES_hh_num!I9)</f>
        <v>7482.220699390451</v>
      </c>
      <c r="J9" s="72">
        <f>IF(RES_hh_tes!J9=0,0,1000*11630*RES_hh_tes!J9/RES_hh_num!J9)</f>
        <v>7618.6303757326014</v>
      </c>
      <c r="K9" s="72">
        <f>IF(RES_hh_tes!K9=0,0,1000*11630*RES_hh_tes!K9/RES_hh_num!K9)</f>
        <v>7809.9993007437051</v>
      </c>
      <c r="L9" s="72">
        <f>IF(RES_hh_tes!L9=0,0,1000*11630*RES_hh_tes!L9/RES_hh_num!L9)</f>
        <v>7942.4536147805684</v>
      </c>
      <c r="M9" s="72">
        <f>IF(RES_hh_tes!M9=0,0,1000*11630*RES_hh_tes!M9/RES_hh_num!M9)</f>
        <v>7993.668534591</v>
      </c>
      <c r="N9" s="72">
        <f>IF(RES_hh_tes!N9=0,0,1000*11630*RES_hh_tes!N9/RES_hh_num!N9)</f>
        <v>7762.8713005054406</v>
      </c>
      <c r="O9" s="72">
        <f>IF(RES_hh_tes!O9=0,0,1000*11630*RES_hh_tes!O9/RES_hh_num!O9)</f>
        <v>7622.3381692927669</v>
      </c>
      <c r="P9" s="72">
        <f>IF(RES_hh_tes!P9=0,0,1000*11630*RES_hh_tes!P9/RES_hh_num!P9)</f>
        <v>7037.9507225069665</v>
      </c>
      <c r="Q9" s="72">
        <f>IF(RES_hh_tes!Q9=0,0,1000*11630*RES_hh_tes!Q9/RES_hh_num!Q9)</f>
        <v>6866.1981686017816</v>
      </c>
      <c r="R9" s="72">
        <f>IF(RES_hh_tes!R9=0,0,1000*11630*RES_hh_tes!R9/RES_hh_num!R9)</f>
        <v>6848.7598047942211</v>
      </c>
      <c r="S9" s="72">
        <f>IF(RES_hh_tes!S9=0,0,1000*11630*RES_hh_tes!S9/RES_hh_num!S9)</f>
        <v>6919.6152042710437</v>
      </c>
      <c r="T9" s="72">
        <f>IF(RES_hh_tes!T9=0,0,1000*11630*RES_hh_tes!T9/RES_hh_num!T9)</f>
        <v>7017.2614284680512</v>
      </c>
      <c r="U9" s="72">
        <f>IF(RES_hh_tes!U9=0,0,1000*11630*RES_hh_tes!U9/RES_hh_num!U9)</f>
        <v>7136.6897558969849</v>
      </c>
      <c r="V9" s="72">
        <f>IF(RES_hh_tes!V9=0,0,1000*11630*RES_hh_tes!V9/RES_hh_num!V9)</f>
        <v>7250.5757110462873</v>
      </c>
      <c r="W9" s="72">
        <f>IF(RES_hh_tes!W9=0,0,1000*11630*RES_hh_tes!W9/RES_hh_num!W9)</f>
        <v>7188.8180174251847</v>
      </c>
      <c r="X9" s="72">
        <f>IF(RES_hh_tes!X9=0,0,1000*11630*RES_hh_tes!X9/RES_hh_num!X9)</f>
        <v>6848.708837269236</v>
      </c>
      <c r="Y9" s="72">
        <f>IF(RES_hh_tes!Y9=0,0,1000*11630*RES_hh_tes!Y9/RES_hh_num!Y9)</f>
        <v>6330.9706792665975</v>
      </c>
      <c r="DA9" s="89" t="s">
        <v>503</v>
      </c>
    </row>
    <row r="10" spans="1:105" ht="12" customHeight="1" x14ac:dyDescent="0.25">
      <c r="A10" s="28" t="s">
        <v>197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X10" s="72">
        <f>IF(RES_hh_tes!X10=0,0,1000*11630*RES_hh_tes!X10/RES_hh_num!X10)</f>
        <v>0</v>
      </c>
      <c r="Y10" s="72">
        <f>IF(RES_hh_tes!Y10=0,0,1000*11630*RES_hh_tes!Y10/RES_hh_num!Y10)</f>
        <v>0</v>
      </c>
      <c r="DA10" s="89" t="s">
        <v>504</v>
      </c>
    </row>
    <row r="11" spans="1:105" ht="12" customHeight="1" x14ac:dyDescent="0.25">
      <c r="A11" s="28" t="s">
        <v>198</v>
      </c>
      <c r="B11" s="72">
        <f>IF(RES_hh_tes!B11=0,0,1000*11630*RES_hh_tes!B11/RES_hh_num!B11)</f>
        <v>7430.5657607473522</v>
      </c>
      <c r="C11" s="72">
        <f>IF(RES_hh_tes!C11=0,0,1000*11630*RES_hh_tes!C11/RES_hh_num!C11)</f>
        <v>8278.4346754116505</v>
      </c>
      <c r="D11" s="72">
        <f>IF(RES_hh_tes!D11=0,0,1000*11630*RES_hh_tes!D11/RES_hh_num!D11)</f>
        <v>7683.0806210897717</v>
      </c>
      <c r="E11" s="72">
        <f>IF(RES_hh_tes!E11=0,0,1000*11630*RES_hh_tes!E11/RES_hh_num!E11)</f>
        <v>7989.6473179529048</v>
      </c>
      <c r="F11" s="72">
        <f>IF(RES_hh_tes!F11=0,0,1000*11630*RES_hh_tes!F11/RES_hh_num!F11)</f>
        <v>7902.3845702588933</v>
      </c>
      <c r="G11" s="72">
        <f>IF(RES_hh_tes!G11=0,0,1000*11630*RES_hh_tes!G11/RES_hh_num!G11)</f>
        <v>7465.7954954245106</v>
      </c>
      <c r="H11" s="72">
        <f>IF(RES_hh_tes!H11=0,0,1000*11630*RES_hh_tes!H11/RES_hh_num!H11)</f>
        <v>7350.6227528527106</v>
      </c>
      <c r="I11" s="72">
        <f>IF(RES_hh_tes!I11=0,0,1000*11630*RES_hh_tes!I11/RES_hh_num!I11)</f>
        <v>6938.7371546137683</v>
      </c>
      <c r="J11" s="72">
        <f>IF(RES_hh_tes!J11=0,0,1000*11630*RES_hh_tes!J11/RES_hh_num!J11)</f>
        <v>7815.2689677550234</v>
      </c>
      <c r="K11" s="72">
        <f>IF(RES_hh_tes!K11=0,0,1000*11630*RES_hh_tes!K11/RES_hh_num!K11)</f>
        <v>7692.1393400848165</v>
      </c>
      <c r="L11" s="72">
        <f>IF(RES_hh_tes!L11=0,0,1000*11630*RES_hh_tes!L11/RES_hh_num!L11)</f>
        <v>8949.0035890743693</v>
      </c>
      <c r="M11" s="72">
        <f>IF(RES_hh_tes!M11=0,0,1000*11630*RES_hh_tes!M11/RES_hh_num!M11)</f>
        <v>7298.6118708324366</v>
      </c>
      <c r="N11" s="72">
        <f>IF(RES_hh_tes!N11=0,0,1000*11630*RES_hh_tes!N11/RES_hh_num!N11)</f>
        <v>8006.7927543004607</v>
      </c>
      <c r="O11" s="72">
        <f>IF(RES_hh_tes!O11=0,0,1000*11630*RES_hh_tes!O11/RES_hh_num!O11)</f>
        <v>8526.8740791103355</v>
      </c>
      <c r="P11" s="72">
        <f>IF(RES_hh_tes!P11=0,0,1000*11630*RES_hh_tes!P11/RES_hh_num!P11)</f>
        <v>6490.9670465180798</v>
      </c>
      <c r="Q11" s="72">
        <f>IF(RES_hh_tes!Q11=0,0,1000*11630*RES_hh_tes!Q11/RES_hh_num!Q11)</f>
        <v>6911.4911901931209</v>
      </c>
      <c r="R11" s="72">
        <f>IF(RES_hh_tes!R11=0,0,1000*11630*RES_hh_tes!R11/RES_hh_num!R11)</f>
        <v>6999.1688821549287</v>
      </c>
      <c r="S11" s="72">
        <f>IF(RES_hh_tes!S11=0,0,1000*11630*RES_hh_tes!S11/RES_hh_num!S11)</f>
        <v>6844.4141764099531</v>
      </c>
      <c r="T11" s="72">
        <f>IF(RES_hh_tes!T11=0,0,1000*11630*RES_hh_tes!T11/RES_hh_num!T11)</f>
        <v>7178.0160573638968</v>
      </c>
      <c r="U11" s="72">
        <f>IF(RES_hh_tes!U11=0,0,1000*11630*RES_hh_tes!U11/RES_hh_num!U11)</f>
        <v>7019.8030407945944</v>
      </c>
      <c r="V11" s="72">
        <f>IF(RES_hh_tes!V11=0,0,1000*11630*RES_hh_tes!V11/RES_hh_num!V11)</f>
        <v>6981.1765138170613</v>
      </c>
      <c r="W11" s="72">
        <f>IF(RES_hh_tes!W11=0,0,1000*11630*RES_hh_tes!W11/RES_hh_num!W11)</f>
        <v>8068.4004037398709</v>
      </c>
      <c r="X11" s="72">
        <f>IF(RES_hh_tes!X11=0,0,1000*11630*RES_hh_tes!X11/RES_hh_num!X11)</f>
        <v>6657.4293819011509</v>
      </c>
      <c r="Y11" s="72">
        <f>IF(RES_hh_tes!Y11=0,0,1000*11630*RES_hh_tes!Y11/RES_hh_num!Y11)</f>
        <v>6205.5069101028521</v>
      </c>
      <c r="DA11" s="89" t="s">
        <v>505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7576.9791623120482</v>
      </c>
      <c r="C12" s="72">
        <f>IF(RES_hh_tes!C12=0,0,1000*11630*RES_hh_tes!C12/RES_hh_num!C12)</f>
        <v>7592.4657380785511</v>
      </c>
      <c r="D12" s="72">
        <f>IF(RES_hh_tes!D12=0,0,1000*11630*RES_hh_tes!D12/RES_hh_num!D12)</f>
        <v>7632.9436137649436</v>
      </c>
      <c r="E12" s="72">
        <f>IF(RES_hh_tes!E12=0,0,1000*11630*RES_hh_tes!E12/RES_hh_num!E12)</f>
        <v>7933.8941524414158</v>
      </c>
      <c r="F12" s="72">
        <f>IF(RES_hh_tes!F12=0,0,1000*11630*RES_hh_tes!F12/RES_hh_num!F12)</f>
        <v>7614.8248727319497</v>
      </c>
      <c r="G12" s="72">
        <f>IF(RES_hh_tes!G12=0,0,1000*11630*RES_hh_tes!G12/RES_hh_num!G12)</f>
        <v>7044.8505996278245</v>
      </c>
      <c r="H12" s="72">
        <f>IF(RES_hh_tes!H12=0,0,1000*11630*RES_hh_tes!H12/RES_hh_num!H12)</f>
        <v>7218.0246843098148</v>
      </c>
      <c r="I12" s="72">
        <f>IF(RES_hh_tes!I12=0,0,1000*11630*RES_hh_tes!I12/RES_hh_num!I12)</f>
        <v>6781.5501899273495</v>
      </c>
      <c r="J12" s="72">
        <f>IF(RES_hh_tes!J12=0,0,1000*11630*RES_hh_tes!J12/RES_hh_num!J12)</f>
        <v>7569.1290404330321</v>
      </c>
      <c r="K12" s="72">
        <f>IF(RES_hh_tes!K12=0,0,1000*11630*RES_hh_tes!K12/RES_hh_num!K12)</f>
        <v>8078.0245667736717</v>
      </c>
      <c r="L12" s="72">
        <f>IF(RES_hh_tes!L12=0,0,1000*11630*RES_hh_tes!L12/RES_hh_num!L12)</f>
        <v>8208.119619759409</v>
      </c>
      <c r="M12" s="72">
        <f>IF(RES_hh_tes!M12=0,0,1000*11630*RES_hh_tes!M12/RES_hh_num!M12)</f>
        <v>8045.5131807608504</v>
      </c>
      <c r="N12" s="72">
        <f>IF(RES_hh_tes!N12=0,0,1000*11630*RES_hh_tes!N12/RES_hh_num!N12)</f>
        <v>7942.9729375913976</v>
      </c>
      <c r="O12" s="72">
        <f>IF(RES_hh_tes!O12=0,0,1000*11630*RES_hh_tes!O12/RES_hh_num!O12)</f>
        <v>7560.5730174408091</v>
      </c>
      <c r="P12" s="72">
        <f>IF(RES_hh_tes!P12=0,0,1000*11630*RES_hh_tes!P12/RES_hh_num!P12)</f>
        <v>6914.0156751193954</v>
      </c>
      <c r="Q12" s="72">
        <f>IF(RES_hh_tes!Q12=0,0,1000*11630*RES_hh_tes!Q12/RES_hh_num!Q12)</f>
        <v>6575.425556303906</v>
      </c>
      <c r="R12" s="72">
        <f>IF(RES_hh_tes!R12=0,0,1000*11630*RES_hh_tes!R12/RES_hh_num!R12)</f>
        <v>6578.4226841326854</v>
      </c>
      <c r="S12" s="72">
        <f>IF(RES_hh_tes!S12=0,0,1000*11630*RES_hh_tes!S12/RES_hh_num!S12)</f>
        <v>6663.3997562605991</v>
      </c>
      <c r="T12" s="72">
        <f>IF(RES_hh_tes!T12=0,0,1000*11630*RES_hh_tes!T12/RES_hh_num!T12)</f>
        <v>6567.5689702027876</v>
      </c>
      <c r="U12" s="72">
        <f>IF(RES_hh_tes!U12=0,0,1000*11630*RES_hh_tes!U12/RES_hh_num!U12)</f>
        <v>6767.1227262755829</v>
      </c>
      <c r="V12" s="72">
        <f>IF(RES_hh_tes!V12=0,0,1000*11630*RES_hh_tes!V12/RES_hh_num!V12)</f>
        <v>6952.3965011191094</v>
      </c>
      <c r="W12" s="72">
        <f>IF(RES_hh_tes!W12=0,0,1000*11630*RES_hh_tes!W12/RES_hh_num!W12)</f>
        <v>6678.7094162945632</v>
      </c>
      <c r="X12" s="72">
        <f>IF(RES_hh_tes!X12=0,0,1000*11630*RES_hh_tes!X12/RES_hh_num!X12)</f>
        <v>6614.4385073522781</v>
      </c>
      <c r="Y12" s="72">
        <f>IF(RES_hh_tes!Y12=0,0,1000*11630*RES_hh_tes!Y12/RES_hh_num!Y12)</f>
        <v>6899.618349639286</v>
      </c>
      <c r="DA12" s="89" t="s">
        <v>506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8248.4301512617967</v>
      </c>
      <c r="C13" s="74">
        <f>IF(RES_hh_tes!C13=0,0,1000*11630*RES_hh_tes!C13/RES_hh_num!C13)</f>
        <v>6951.0827684963979</v>
      </c>
      <c r="D13" s="74">
        <f>IF(RES_hh_tes!D13=0,0,1000*11630*RES_hh_tes!D13/RES_hh_num!D13)</f>
        <v>8154.2128671524179</v>
      </c>
      <c r="E13" s="74">
        <f>IF(RES_hh_tes!E13=0,0,1000*11630*RES_hh_tes!E13/RES_hh_num!E13)</f>
        <v>8284.7895004339061</v>
      </c>
      <c r="F13" s="74">
        <f>IF(RES_hh_tes!F13=0,0,1000*11630*RES_hh_tes!F13/RES_hh_num!F13)</f>
        <v>7548.7254886405872</v>
      </c>
      <c r="G13" s="74">
        <f>IF(RES_hh_tes!G13=0,0,1000*11630*RES_hh_tes!G13/RES_hh_num!G13)</f>
        <v>7574.3924219763076</v>
      </c>
      <c r="H13" s="74">
        <f>IF(RES_hh_tes!H13=0,0,1000*11630*RES_hh_tes!H13/RES_hh_num!H13)</f>
        <v>7305.5283127427138</v>
      </c>
      <c r="I13" s="74">
        <f>IF(RES_hh_tes!I13=0,0,1000*11630*RES_hh_tes!I13/RES_hh_num!I13)</f>
        <v>7446.5178919759082</v>
      </c>
      <c r="J13" s="74">
        <f>IF(RES_hh_tes!J13=0,0,1000*11630*RES_hh_tes!J13/RES_hh_num!J13)</f>
        <v>7259.8118028448262</v>
      </c>
      <c r="K13" s="74">
        <f>IF(RES_hh_tes!K13=0,0,1000*11630*RES_hh_tes!K13/RES_hh_num!K13)</f>
        <v>8139.3441022460538</v>
      </c>
      <c r="L13" s="74">
        <f>IF(RES_hh_tes!L13=0,0,1000*11630*RES_hh_tes!L13/RES_hh_num!L13)</f>
        <v>6004.7290887619956</v>
      </c>
      <c r="M13" s="74">
        <f>IF(RES_hh_tes!M13=0,0,1000*11630*RES_hh_tes!M13/RES_hh_num!M13)</f>
        <v>8483.3030259811003</v>
      </c>
      <c r="N13" s="74">
        <f>IF(RES_hh_tes!N13=0,0,1000*11630*RES_hh_tes!N13/RES_hh_num!N13)</f>
        <v>10292.257248161828</v>
      </c>
      <c r="O13" s="74">
        <f>IF(RES_hh_tes!O13=0,0,1000*11630*RES_hh_tes!O13/RES_hh_num!O13)</f>
        <v>8996.7200377340632</v>
      </c>
      <c r="P13" s="74">
        <f>IF(RES_hh_tes!P13=0,0,1000*11630*RES_hh_tes!P13/RES_hh_num!P13)</f>
        <v>8600.3446346939108</v>
      </c>
      <c r="Q13" s="74">
        <f>IF(RES_hh_tes!Q13=0,0,1000*11630*RES_hh_tes!Q13/RES_hh_num!Q13)</f>
        <v>2723.7501215778384</v>
      </c>
      <c r="R13" s="74">
        <f>IF(RES_hh_tes!R13=0,0,1000*11630*RES_hh_tes!R13/RES_hh_num!R13)</f>
        <v>2684.6819186836324</v>
      </c>
      <c r="S13" s="74">
        <f>IF(RES_hh_tes!S13=0,0,1000*11630*RES_hh_tes!S13/RES_hh_num!S13)</f>
        <v>4751.4173981183594</v>
      </c>
      <c r="T13" s="74">
        <f>IF(RES_hh_tes!T13=0,0,1000*11630*RES_hh_tes!T13/RES_hh_num!T13)</f>
        <v>5607.5212157589103</v>
      </c>
      <c r="U13" s="74">
        <f>IF(RES_hh_tes!U13=0,0,1000*11630*RES_hh_tes!U13/RES_hh_num!U13)</f>
        <v>8062.9602432875799</v>
      </c>
      <c r="V13" s="74">
        <f>IF(RES_hh_tes!V13=0,0,1000*11630*RES_hh_tes!V13/RES_hh_num!V13)</f>
        <v>9459.6795444002619</v>
      </c>
      <c r="W13" s="74">
        <f>IF(RES_hh_tes!W13=0,0,1000*11630*RES_hh_tes!W13/RES_hh_num!W13)</f>
        <v>9669.7996009831877</v>
      </c>
      <c r="X13" s="74">
        <f>IF(RES_hh_tes!X13=0,0,1000*11630*RES_hh_tes!X13/RES_hh_num!X13)</f>
        <v>16342.002833289282</v>
      </c>
      <c r="Y13" s="74">
        <f>IF(RES_hh_tes!Y13=0,0,1000*11630*RES_hh_tes!Y13/RES_hh_num!Y13)</f>
        <v>682.7237257145398</v>
      </c>
      <c r="DA13" s="90" t="s">
        <v>507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167.77299795984675</v>
      </c>
      <c r="C14" s="76">
        <f>IF(RES_hh_tes!C14=0,0,1000*11630*RES_hh_tes!C14/RES_hh_num!C14)</f>
        <v>175.48826274040377</v>
      </c>
      <c r="D14" s="76">
        <f>IF(RES_hh_tes!D14=0,0,1000*11630*RES_hh_tes!D14/RES_hh_num!D14)</f>
        <v>163.72076259434968</v>
      </c>
      <c r="E14" s="76">
        <f>IF(RES_hh_tes!E14=0,0,1000*11630*RES_hh_tes!E14/RES_hh_num!E14)</f>
        <v>164.68159323696074</v>
      </c>
      <c r="F14" s="76">
        <f>IF(RES_hh_tes!F14=0,0,1000*11630*RES_hh_tes!F14/RES_hh_num!F14)</f>
        <v>154.74215915056143</v>
      </c>
      <c r="G14" s="76">
        <f>IF(RES_hh_tes!G14=0,0,1000*11630*RES_hh_tes!G14/RES_hh_num!G14)</f>
        <v>145.81083870697057</v>
      </c>
      <c r="H14" s="76">
        <f>IF(RES_hh_tes!H14=0,0,1000*11630*RES_hh_tes!H14/RES_hh_num!H14)</f>
        <v>143.80330202050746</v>
      </c>
      <c r="I14" s="76">
        <f>IF(RES_hh_tes!I14=0,0,1000*11630*RES_hh_tes!I14/RES_hh_num!I14)</f>
        <v>124.78431808971503</v>
      </c>
      <c r="J14" s="76">
        <f>IF(RES_hh_tes!J14=0,0,1000*11630*RES_hh_tes!J14/RES_hh_num!J14)</f>
        <v>144.4365688072825</v>
      </c>
      <c r="K14" s="76">
        <f>IF(RES_hh_tes!K14=0,0,1000*11630*RES_hh_tes!K14/RES_hh_num!K14)</f>
        <v>142.86645919671267</v>
      </c>
      <c r="L14" s="76">
        <f>IF(RES_hh_tes!L14=0,0,1000*11630*RES_hh_tes!L14/RES_hh_num!L14)</f>
        <v>169.74889020534093</v>
      </c>
      <c r="M14" s="76">
        <f>IF(RES_hh_tes!M14=0,0,1000*11630*RES_hh_tes!M14/RES_hh_num!M14)</f>
        <v>126.06671408823088</v>
      </c>
      <c r="N14" s="76">
        <f>IF(RES_hh_tes!N14=0,0,1000*11630*RES_hh_tes!N14/RES_hh_num!N14)</f>
        <v>137.43499494539978</v>
      </c>
      <c r="O14" s="76">
        <f>IF(RES_hh_tes!O14=0,0,1000*11630*RES_hh_tes!O14/RES_hh_num!O14)</f>
        <v>148.23094606998694</v>
      </c>
      <c r="P14" s="76">
        <f>IF(RES_hh_tes!P14=0,0,1000*11630*RES_hh_tes!P14/RES_hh_num!P14)</f>
        <v>102.67491371988947</v>
      </c>
      <c r="Q14" s="76">
        <f>IF(RES_hh_tes!Q14=0,0,1000*11630*RES_hh_tes!Q14/RES_hh_num!Q14)</f>
        <v>111.42259436414841</v>
      </c>
      <c r="R14" s="76">
        <f>IF(RES_hh_tes!R14=0,0,1000*11630*RES_hh_tes!R14/RES_hh_num!R14)</f>
        <v>117.08753511377584</v>
      </c>
      <c r="S14" s="76">
        <f>IF(RES_hh_tes!S14=0,0,1000*11630*RES_hh_tes!S14/RES_hh_num!S14)</f>
        <v>113.90425831228437</v>
      </c>
      <c r="T14" s="76">
        <f>IF(RES_hh_tes!T14=0,0,1000*11630*RES_hh_tes!T14/RES_hh_num!T14)</f>
        <v>114.6952718683642</v>
      </c>
      <c r="U14" s="76">
        <f>IF(RES_hh_tes!U14=0,0,1000*11630*RES_hh_tes!U14/RES_hh_num!U14)</f>
        <v>111.61925394009269</v>
      </c>
      <c r="V14" s="76">
        <f>IF(RES_hh_tes!V14=0,0,1000*11630*RES_hh_tes!V14/RES_hh_num!V14)</f>
        <v>107.5887060304033</v>
      </c>
      <c r="W14" s="76">
        <f>IF(RES_hh_tes!W14=0,0,1000*11630*RES_hh_tes!W14/RES_hh_num!W14)</f>
        <v>129.81556197486685</v>
      </c>
      <c r="X14" s="76">
        <f>IF(RES_hh_tes!X14=0,0,1000*11630*RES_hh_tes!X14/RES_hh_num!X14)</f>
        <v>99.462146426810889</v>
      </c>
      <c r="Y14" s="76">
        <f>IF(RES_hh_tes!Y14=0,0,1000*11630*RES_hh_tes!Y14/RES_hh_num!Y14)</f>
        <v>81.770068764424664</v>
      </c>
      <c r="DA14" s="91" t="s">
        <v>508</v>
      </c>
    </row>
    <row r="15" spans="1:105" ht="12.95" customHeight="1" x14ac:dyDescent="0.25">
      <c r="A15" s="68" t="s">
        <v>92</v>
      </c>
      <c r="B15" s="69">
        <f t="shared" ref="B15:Y15" si="0">B16</f>
        <v>11.174791788391255</v>
      </c>
      <c r="C15" s="69">
        <f t="shared" si="0"/>
        <v>11.749432946723717</v>
      </c>
      <c r="D15" s="69">
        <f t="shared" si="0"/>
        <v>12.792376312351411</v>
      </c>
      <c r="E15" s="69">
        <f t="shared" si="0"/>
        <v>19.394077888072651</v>
      </c>
      <c r="F15" s="69">
        <f t="shared" si="0"/>
        <v>15.530744264388112</v>
      </c>
      <c r="G15" s="69">
        <f t="shared" si="0"/>
        <v>17.692475827072226</v>
      </c>
      <c r="H15" s="69">
        <f t="shared" si="0"/>
        <v>30.336134636848701</v>
      </c>
      <c r="I15" s="69">
        <f t="shared" si="0"/>
        <v>22.624824874864924</v>
      </c>
      <c r="J15" s="69">
        <f t="shared" si="0"/>
        <v>25.01122781525147</v>
      </c>
      <c r="K15" s="69">
        <f t="shared" si="0"/>
        <v>29.496411573081218</v>
      </c>
      <c r="L15" s="69">
        <f t="shared" si="0"/>
        <v>34.748951998731052</v>
      </c>
      <c r="M15" s="69">
        <f t="shared" si="0"/>
        <v>39.585890584221531</v>
      </c>
      <c r="N15" s="69">
        <f t="shared" si="0"/>
        <v>52.222731881715085</v>
      </c>
      <c r="O15" s="69">
        <f t="shared" si="0"/>
        <v>62.682058976023704</v>
      </c>
      <c r="P15" s="69">
        <f t="shared" si="0"/>
        <v>72.905392348006657</v>
      </c>
      <c r="Q15" s="69">
        <f t="shared" si="0"/>
        <v>82.125890393776501</v>
      </c>
      <c r="R15" s="69">
        <f t="shared" si="0"/>
        <v>95.565685114328204</v>
      </c>
      <c r="S15" s="69">
        <f t="shared" si="0"/>
        <v>99.525111193440623</v>
      </c>
      <c r="T15" s="69">
        <f t="shared" si="0"/>
        <v>132.9085434104563</v>
      </c>
      <c r="U15" s="69">
        <f t="shared" si="0"/>
        <v>136.36734222283792</v>
      </c>
      <c r="V15" s="69">
        <f t="shared" si="0"/>
        <v>156.64372399047039</v>
      </c>
      <c r="W15" s="69">
        <f t="shared" si="0"/>
        <v>141.99684124892642</v>
      </c>
      <c r="X15" s="69">
        <f t="shared" si="0"/>
        <v>201.42334286320479</v>
      </c>
      <c r="Y15" s="69">
        <f t="shared" si="0"/>
        <v>216.41989861012894</v>
      </c>
      <c r="DA15" s="88" t="s">
        <v>280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11.174791788391255</v>
      </c>
      <c r="C16" s="72">
        <f>IF(RES_hh_tes!C16=0,0,1000*11630*RES_hh_tes!C16/RES_hh_num!C$3)</f>
        <v>11.749432946723717</v>
      </c>
      <c r="D16" s="72">
        <f>IF(RES_hh_tes!D16=0,0,1000*11630*RES_hh_tes!D16/RES_hh_num!D$3)</f>
        <v>12.792376312351411</v>
      </c>
      <c r="E16" s="72">
        <f>IF(RES_hh_tes!E16=0,0,1000*11630*RES_hh_tes!E16/RES_hh_num!E$3)</f>
        <v>19.394077888072651</v>
      </c>
      <c r="F16" s="72">
        <f>IF(RES_hh_tes!F16=0,0,1000*11630*RES_hh_tes!F16/RES_hh_num!F$3)</f>
        <v>15.530744264388112</v>
      </c>
      <c r="G16" s="72">
        <f>IF(RES_hh_tes!G16=0,0,1000*11630*RES_hh_tes!G16/RES_hh_num!G$3)</f>
        <v>17.692475827072226</v>
      </c>
      <c r="H16" s="72">
        <f>IF(RES_hh_tes!H16=0,0,1000*11630*RES_hh_tes!H16/RES_hh_num!H$3)</f>
        <v>30.336134636848701</v>
      </c>
      <c r="I16" s="72">
        <f>IF(RES_hh_tes!I16=0,0,1000*11630*RES_hh_tes!I16/RES_hh_num!I$3)</f>
        <v>22.624824874864924</v>
      </c>
      <c r="J16" s="72">
        <f>IF(RES_hh_tes!J16=0,0,1000*11630*RES_hh_tes!J16/RES_hh_num!J$3)</f>
        <v>25.01122781525147</v>
      </c>
      <c r="K16" s="72">
        <f>IF(RES_hh_tes!K16=0,0,1000*11630*RES_hh_tes!K16/RES_hh_num!K$3)</f>
        <v>29.496411573081218</v>
      </c>
      <c r="L16" s="72">
        <f>IF(RES_hh_tes!L16=0,0,1000*11630*RES_hh_tes!L16/RES_hh_num!L$3)</f>
        <v>34.748951998731052</v>
      </c>
      <c r="M16" s="72">
        <f>IF(RES_hh_tes!M16=0,0,1000*11630*RES_hh_tes!M16/RES_hh_num!M$3)</f>
        <v>39.585890584221531</v>
      </c>
      <c r="N16" s="72">
        <f>IF(RES_hh_tes!N16=0,0,1000*11630*RES_hh_tes!N16/RES_hh_num!N$3)</f>
        <v>52.222731881715085</v>
      </c>
      <c r="O16" s="72">
        <f>IF(RES_hh_tes!O16=0,0,1000*11630*RES_hh_tes!O16/RES_hh_num!O$3)</f>
        <v>62.682058976023704</v>
      </c>
      <c r="P16" s="72">
        <f>IF(RES_hh_tes!P16=0,0,1000*11630*RES_hh_tes!P16/RES_hh_num!P$3)</f>
        <v>72.905392348006657</v>
      </c>
      <c r="Q16" s="72">
        <f>IF(RES_hh_tes!Q16=0,0,1000*11630*RES_hh_tes!Q16/RES_hh_num!Q$3)</f>
        <v>82.125890393776501</v>
      </c>
      <c r="R16" s="72">
        <f>IF(RES_hh_tes!R16=0,0,1000*11630*RES_hh_tes!R16/RES_hh_num!R$3)</f>
        <v>95.565685114328204</v>
      </c>
      <c r="S16" s="72">
        <f>IF(RES_hh_tes!S16=0,0,1000*11630*RES_hh_tes!S16/RES_hh_num!S$3)</f>
        <v>99.525111193440623</v>
      </c>
      <c r="T16" s="72">
        <f>IF(RES_hh_tes!T16=0,0,1000*11630*RES_hh_tes!T16/RES_hh_num!T$3)</f>
        <v>132.9085434104563</v>
      </c>
      <c r="U16" s="72">
        <f>IF(RES_hh_tes!U16=0,0,1000*11630*RES_hh_tes!U16/RES_hh_num!U$3)</f>
        <v>136.36734222283792</v>
      </c>
      <c r="V16" s="72">
        <f>IF(RES_hh_tes!V16=0,0,1000*11630*RES_hh_tes!V16/RES_hh_num!V$3)</f>
        <v>156.64372399047039</v>
      </c>
      <c r="W16" s="72">
        <f>IF(RES_hh_tes!W16=0,0,1000*11630*RES_hh_tes!W16/RES_hh_num!W$3)</f>
        <v>141.99684124892642</v>
      </c>
      <c r="X16" s="72">
        <f>IF(RES_hh_tes!X16=0,0,1000*11630*RES_hh_tes!X16/RES_hh_num!X$3)</f>
        <v>201.42334286320479</v>
      </c>
      <c r="Y16" s="72">
        <f>IF(RES_hh_tes!Y16=0,0,1000*11630*RES_hh_tes!Y16/RES_hh_num!Y$3)</f>
        <v>216.41989861012894</v>
      </c>
      <c r="DA16" s="89" t="s">
        <v>509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936.82312502796981</v>
      </c>
      <c r="C17" s="69">
        <f>IF(RES_hh_tes!C17=0,0,1000*11630*RES_hh_tes!C17/RES_hh_num!C17)</f>
        <v>944.85987996847734</v>
      </c>
      <c r="D17" s="69">
        <f>IF(RES_hh_tes!D17=0,0,1000*11630*RES_hh_tes!D17/RES_hh_num!D17)</f>
        <v>1022.1745744992118</v>
      </c>
      <c r="E17" s="69">
        <f>IF(RES_hh_tes!E17=0,0,1000*11630*RES_hh_tes!E17/RES_hh_num!E17)</f>
        <v>1039.9817658836414</v>
      </c>
      <c r="F17" s="69">
        <f>IF(RES_hh_tes!F17=0,0,1000*11630*RES_hh_tes!F17/RES_hh_num!F17)</f>
        <v>999.59332754110244</v>
      </c>
      <c r="G17" s="69">
        <f>IF(RES_hh_tes!G17=0,0,1000*11630*RES_hh_tes!G17/RES_hh_num!G17)</f>
        <v>983.2742608844253</v>
      </c>
      <c r="H17" s="69">
        <f>IF(RES_hh_tes!H17=0,0,1000*11630*RES_hh_tes!H17/RES_hh_num!H17)</f>
        <v>981.55527678227588</v>
      </c>
      <c r="I17" s="69">
        <f>IF(RES_hh_tes!I17=0,0,1000*11630*RES_hh_tes!I17/RES_hh_num!I17)</f>
        <v>944.35382087682115</v>
      </c>
      <c r="J17" s="69">
        <f>IF(RES_hh_tes!J17=0,0,1000*11630*RES_hh_tes!J17/RES_hh_num!J17)</f>
        <v>969.4809668209042</v>
      </c>
      <c r="K17" s="69">
        <f>IF(RES_hh_tes!K17=0,0,1000*11630*RES_hh_tes!K17/RES_hh_num!K17)</f>
        <v>990.87465135480511</v>
      </c>
      <c r="L17" s="69">
        <f>IF(RES_hh_tes!L17=0,0,1000*11630*RES_hh_tes!L17/RES_hh_num!L17)</f>
        <v>1142.8653594520167</v>
      </c>
      <c r="M17" s="69">
        <f>IF(RES_hh_tes!M17=0,0,1000*11630*RES_hh_tes!M17/RES_hh_num!M17)</f>
        <v>890.28098099387148</v>
      </c>
      <c r="N17" s="69">
        <f>IF(RES_hh_tes!N17=0,0,1000*11630*RES_hh_tes!N17/RES_hh_num!N17)</f>
        <v>933.4819633785844</v>
      </c>
      <c r="O17" s="69">
        <f>IF(RES_hh_tes!O17=0,0,1000*11630*RES_hh_tes!O17/RES_hh_num!O17)</f>
        <v>1021.6669424151448</v>
      </c>
      <c r="P17" s="69">
        <f>IF(RES_hh_tes!P17=0,0,1000*11630*RES_hh_tes!P17/RES_hh_num!P17)</f>
        <v>845.72932485870354</v>
      </c>
      <c r="Q17" s="69">
        <f>IF(RES_hh_tes!Q17=0,0,1000*11630*RES_hh_tes!Q17/RES_hh_num!Q17)</f>
        <v>994.88813120436976</v>
      </c>
      <c r="R17" s="69">
        <f>IF(RES_hh_tes!R17=0,0,1000*11630*RES_hh_tes!R17/RES_hh_num!R17)</f>
        <v>1038.2039657007992</v>
      </c>
      <c r="S17" s="69">
        <f>IF(RES_hh_tes!S17=0,0,1000*11630*RES_hh_tes!S17/RES_hh_num!S17)</f>
        <v>1002.2754129115857</v>
      </c>
      <c r="T17" s="69">
        <f>IF(RES_hh_tes!T17=0,0,1000*11630*RES_hh_tes!T17/RES_hh_num!T17)</f>
        <v>981.23292352310102</v>
      </c>
      <c r="U17" s="69">
        <f>IF(RES_hh_tes!U17=0,0,1000*11630*RES_hh_tes!U17/RES_hh_num!U17)</f>
        <v>920.88277698374532</v>
      </c>
      <c r="V17" s="69">
        <f>IF(RES_hh_tes!V17=0,0,1000*11630*RES_hh_tes!V17/RES_hh_num!V17)</f>
        <v>831.36932723047778</v>
      </c>
      <c r="W17" s="69">
        <f>IF(RES_hh_tes!W17=0,0,1000*11630*RES_hh_tes!W17/RES_hh_num!W17)</f>
        <v>865.38427041892066</v>
      </c>
      <c r="X17" s="69">
        <f>IF(RES_hh_tes!X17=0,0,1000*11630*RES_hh_tes!X17/RES_hh_num!X17)</f>
        <v>652.79769932844738</v>
      </c>
      <c r="Y17" s="69">
        <f>IF(RES_hh_tes!Y17=0,0,1000*11630*RES_hh_tes!Y17/RES_hh_num!Y17)</f>
        <v>497.30947301527027</v>
      </c>
      <c r="DA17" s="88" t="s">
        <v>281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0</v>
      </c>
      <c r="C18" s="72">
        <f>IF(RES_hh_tes!C18=0,0,1000*11630*RES_hh_tes!C18/RES_hh_num!C18)</f>
        <v>0</v>
      </c>
      <c r="D18" s="72">
        <f>IF(RES_hh_tes!D18=0,0,1000*11630*RES_hh_tes!D18/RES_hh_num!D18)</f>
        <v>0</v>
      </c>
      <c r="E18" s="72">
        <f>IF(RES_hh_tes!E18=0,0,1000*11630*RES_hh_tes!E18/RES_hh_num!E18)</f>
        <v>0</v>
      </c>
      <c r="F18" s="72">
        <f>IF(RES_hh_tes!F18=0,0,1000*11630*RES_hh_tes!F18/RES_hh_num!F18)</f>
        <v>0</v>
      </c>
      <c r="G18" s="72">
        <f>IF(RES_hh_tes!G18=0,0,1000*11630*RES_hh_tes!G18/RES_hh_num!G18)</f>
        <v>0</v>
      </c>
      <c r="H18" s="72">
        <f>IF(RES_hh_tes!H18=0,0,1000*11630*RES_hh_tes!H18/RES_hh_num!H18)</f>
        <v>0</v>
      </c>
      <c r="I18" s="72">
        <f>IF(RES_hh_tes!I18=0,0,1000*11630*RES_hh_tes!I18/RES_hh_num!I18)</f>
        <v>0</v>
      </c>
      <c r="J18" s="72">
        <f>IF(RES_hh_tes!J18=0,0,1000*11630*RES_hh_tes!J18/RES_hh_num!J18)</f>
        <v>0</v>
      </c>
      <c r="K18" s="72">
        <f>IF(RES_hh_tes!K18=0,0,1000*11630*RES_hh_tes!K18/RES_hh_num!K18)</f>
        <v>0</v>
      </c>
      <c r="L18" s="72">
        <f>IF(RES_hh_tes!L18=0,0,1000*11630*RES_hh_tes!L18/RES_hh_num!L18)</f>
        <v>0</v>
      </c>
      <c r="M18" s="72">
        <f>IF(RES_hh_tes!M18=0,0,1000*11630*RES_hh_tes!M18/RES_hh_num!M18)</f>
        <v>0</v>
      </c>
      <c r="N18" s="72">
        <f>IF(RES_hh_tes!N18=0,0,1000*11630*RES_hh_tes!N18/RES_hh_num!N18)</f>
        <v>0</v>
      </c>
      <c r="O18" s="72">
        <f>IF(RES_hh_tes!O18=0,0,1000*11630*RES_hh_tes!O18/RES_hh_num!O18)</f>
        <v>0</v>
      </c>
      <c r="P18" s="72">
        <f>IF(RES_hh_tes!P18=0,0,1000*11630*RES_hh_tes!P18/RES_hh_num!P18)</f>
        <v>0</v>
      </c>
      <c r="Q18" s="72">
        <f>IF(RES_hh_tes!Q18=0,0,1000*11630*RES_hh_tes!Q18/RES_hh_num!Q18)</f>
        <v>0</v>
      </c>
      <c r="R18" s="72">
        <f>IF(RES_hh_tes!R18=0,0,1000*11630*RES_hh_tes!R18/RES_hh_num!R18)</f>
        <v>0</v>
      </c>
      <c r="S18" s="72">
        <f>IF(RES_hh_tes!S18=0,0,1000*11630*RES_hh_tes!S18/RES_hh_num!S18)</f>
        <v>0</v>
      </c>
      <c r="T18" s="72">
        <f>IF(RES_hh_tes!T18=0,0,1000*11630*RES_hh_tes!T18/RES_hh_num!T18)</f>
        <v>0</v>
      </c>
      <c r="U18" s="72">
        <f>IF(RES_hh_tes!U18=0,0,1000*11630*RES_hh_tes!U18/RES_hh_num!U18)</f>
        <v>0</v>
      </c>
      <c r="V18" s="72">
        <f>IF(RES_hh_tes!V18=0,0,1000*11630*RES_hh_tes!V18/RES_hh_num!V18)</f>
        <v>0</v>
      </c>
      <c r="W18" s="72">
        <f>IF(RES_hh_tes!W18=0,0,1000*11630*RES_hh_tes!W18/RES_hh_num!W18)</f>
        <v>0</v>
      </c>
      <c r="X18" s="72">
        <f>IF(RES_hh_tes!X18=0,0,1000*11630*RES_hh_tes!X18/RES_hh_num!X18)</f>
        <v>0</v>
      </c>
      <c r="Y18" s="72">
        <f>IF(RES_hh_tes!Y18=0,0,1000*11630*RES_hh_tes!Y18/RES_hh_num!Y18)</f>
        <v>0</v>
      </c>
      <c r="DA18" s="89" t="s">
        <v>510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0</v>
      </c>
      <c r="C19" s="72">
        <f>IF(RES_hh_tes!C19=0,0,1000*11630*RES_hh_tes!C19/RES_hh_num!C19)</f>
        <v>0</v>
      </c>
      <c r="D19" s="72">
        <f>IF(RES_hh_tes!D19=0,0,1000*11630*RES_hh_tes!D19/RES_hh_num!D19)</f>
        <v>0</v>
      </c>
      <c r="E19" s="72">
        <f>IF(RES_hh_tes!E19=0,0,1000*11630*RES_hh_tes!E19/RES_hh_num!E19)</f>
        <v>0</v>
      </c>
      <c r="F19" s="72">
        <f>IF(RES_hh_tes!F19=0,0,1000*11630*RES_hh_tes!F19/RES_hh_num!F19)</f>
        <v>0</v>
      </c>
      <c r="G19" s="72">
        <f>IF(RES_hh_tes!G19=0,0,1000*11630*RES_hh_tes!G19/RES_hh_num!G19)</f>
        <v>0</v>
      </c>
      <c r="H19" s="72">
        <f>IF(RES_hh_tes!H19=0,0,1000*11630*RES_hh_tes!H19/RES_hh_num!H19)</f>
        <v>0</v>
      </c>
      <c r="I19" s="72">
        <f>IF(RES_hh_tes!I19=0,0,1000*11630*RES_hh_tes!I19/RES_hh_num!I19)</f>
        <v>0</v>
      </c>
      <c r="J19" s="72">
        <f>IF(RES_hh_tes!J19=0,0,1000*11630*RES_hh_tes!J19/RES_hh_num!J19)</f>
        <v>0</v>
      </c>
      <c r="K19" s="72">
        <f>IF(RES_hh_tes!K19=0,0,1000*11630*RES_hh_tes!K19/RES_hh_num!K19)</f>
        <v>0</v>
      </c>
      <c r="L19" s="72">
        <f>IF(RES_hh_tes!L19=0,0,1000*11630*RES_hh_tes!L19/RES_hh_num!L19)</f>
        <v>0</v>
      </c>
      <c r="M19" s="72">
        <f>IF(RES_hh_tes!M19=0,0,1000*11630*RES_hh_tes!M19/RES_hh_num!M19)</f>
        <v>0</v>
      </c>
      <c r="N19" s="72">
        <f>IF(RES_hh_tes!N19=0,0,1000*11630*RES_hh_tes!N19/RES_hh_num!N19)</f>
        <v>0</v>
      </c>
      <c r="O19" s="72">
        <f>IF(RES_hh_tes!O19=0,0,1000*11630*RES_hh_tes!O19/RES_hh_num!O19)</f>
        <v>0</v>
      </c>
      <c r="P19" s="72">
        <f>IF(RES_hh_tes!P19=0,0,1000*11630*RES_hh_tes!P19/RES_hh_num!P19)</f>
        <v>0</v>
      </c>
      <c r="Q19" s="72">
        <f>IF(RES_hh_tes!Q19=0,0,1000*11630*RES_hh_tes!Q19/RES_hh_num!Q19)</f>
        <v>0</v>
      </c>
      <c r="R19" s="72">
        <f>IF(RES_hh_tes!R19=0,0,1000*11630*RES_hh_tes!R19/RES_hh_num!R19)</f>
        <v>0</v>
      </c>
      <c r="S19" s="72">
        <f>IF(RES_hh_tes!S19=0,0,1000*11630*RES_hh_tes!S19/RES_hh_num!S19)</f>
        <v>0</v>
      </c>
      <c r="T19" s="72">
        <f>IF(RES_hh_tes!T19=0,0,1000*11630*RES_hh_tes!T19/RES_hh_num!T19)</f>
        <v>0</v>
      </c>
      <c r="U19" s="72">
        <f>IF(RES_hh_tes!U19=0,0,1000*11630*RES_hh_tes!U19/RES_hh_num!U19)</f>
        <v>0</v>
      </c>
      <c r="V19" s="72">
        <f>IF(RES_hh_tes!V19=0,0,1000*11630*RES_hh_tes!V19/RES_hh_num!V19)</f>
        <v>0</v>
      </c>
      <c r="W19" s="72">
        <f>IF(RES_hh_tes!W19=0,0,1000*11630*RES_hh_tes!W19/RES_hh_num!W19)</f>
        <v>0</v>
      </c>
      <c r="X19" s="72">
        <f>IF(RES_hh_tes!X19=0,0,1000*11630*RES_hh_tes!X19/RES_hh_num!X19)</f>
        <v>0</v>
      </c>
      <c r="Y19" s="72">
        <f>IF(RES_hh_tes!Y19=0,0,1000*11630*RES_hh_tes!Y19/RES_hh_num!Y19)</f>
        <v>0</v>
      </c>
      <c r="DA19" s="89" t="s">
        <v>511</v>
      </c>
    </row>
    <row r="20" spans="1:105" ht="12" customHeight="1" x14ac:dyDescent="0.25">
      <c r="A20" s="28" t="s">
        <v>200</v>
      </c>
      <c r="B20" s="72">
        <f>IF(RES_hh_tes!B20=0,0,1000*11630*RES_hh_tes!B20/RES_hh_num!B20)</f>
        <v>0</v>
      </c>
      <c r="C20" s="72">
        <f>IF(RES_hh_tes!C20=0,0,1000*11630*RES_hh_tes!C20/RES_hh_num!C20)</f>
        <v>0</v>
      </c>
      <c r="D20" s="72">
        <f>IF(RES_hh_tes!D20=0,0,1000*11630*RES_hh_tes!D20/RES_hh_num!D20)</f>
        <v>0</v>
      </c>
      <c r="E20" s="72">
        <f>IF(RES_hh_tes!E20=0,0,1000*11630*RES_hh_tes!E20/RES_hh_num!E20)</f>
        <v>0</v>
      </c>
      <c r="F20" s="72">
        <f>IF(RES_hh_tes!F20=0,0,1000*11630*RES_hh_tes!F20/RES_hh_num!F20)</f>
        <v>0</v>
      </c>
      <c r="G20" s="72">
        <f>IF(RES_hh_tes!G20=0,0,1000*11630*RES_hh_tes!G20/RES_hh_num!G20)</f>
        <v>0</v>
      </c>
      <c r="H20" s="72">
        <f>IF(RES_hh_tes!H20=0,0,1000*11630*RES_hh_tes!H20/RES_hh_num!H20)</f>
        <v>0</v>
      </c>
      <c r="I20" s="72">
        <f>IF(RES_hh_tes!I20=0,0,1000*11630*RES_hh_tes!I20/RES_hh_num!I20)</f>
        <v>0</v>
      </c>
      <c r="J20" s="72">
        <f>IF(RES_hh_tes!J20=0,0,1000*11630*RES_hh_tes!J20/RES_hh_num!J20)</f>
        <v>0</v>
      </c>
      <c r="K20" s="72">
        <f>IF(RES_hh_tes!K20=0,0,1000*11630*RES_hh_tes!K20/RES_hh_num!K20)</f>
        <v>0</v>
      </c>
      <c r="L20" s="72">
        <f>IF(RES_hh_tes!L20=0,0,1000*11630*RES_hh_tes!L20/RES_hh_num!L20)</f>
        <v>0</v>
      </c>
      <c r="M20" s="72">
        <f>IF(RES_hh_tes!M20=0,0,1000*11630*RES_hh_tes!M20/RES_hh_num!M20)</f>
        <v>0</v>
      </c>
      <c r="N20" s="72">
        <f>IF(RES_hh_tes!N20=0,0,1000*11630*RES_hh_tes!N20/RES_hh_num!N20)</f>
        <v>0</v>
      </c>
      <c r="O20" s="72">
        <f>IF(RES_hh_tes!O20=0,0,1000*11630*RES_hh_tes!O20/RES_hh_num!O20)</f>
        <v>0</v>
      </c>
      <c r="P20" s="72">
        <f>IF(RES_hh_tes!P20=0,0,1000*11630*RES_hh_tes!P20/RES_hh_num!P20)</f>
        <v>0</v>
      </c>
      <c r="Q20" s="72">
        <f>IF(RES_hh_tes!Q20=0,0,1000*11630*RES_hh_tes!Q20/RES_hh_num!Q20)</f>
        <v>0</v>
      </c>
      <c r="R20" s="72">
        <f>IF(RES_hh_tes!R20=0,0,1000*11630*RES_hh_tes!R20/RES_hh_num!R20)</f>
        <v>0</v>
      </c>
      <c r="S20" s="72">
        <f>IF(RES_hh_tes!S20=0,0,1000*11630*RES_hh_tes!S20/RES_hh_num!S20)</f>
        <v>0</v>
      </c>
      <c r="T20" s="72">
        <f>IF(RES_hh_tes!T20=0,0,1000*11630*RES_hh_tes!T20/RES_hh_num!T20)</f>
        <v>0</v>
      </c>
      <c r="U20" s="72">
        <f>IF(RES_hh_tes!U20=0,0,1000*11630*RES_hh_tes!U20/RES_hh_num!U20)</f>
        <v>0</v>
      </c>
      <c r="V20" s="72">
        <f>IF(RES_hh_tes!V20=0,0,1000*11630*RES_hh_tes!V20/RES_hh_num!V20)</f>
        <v>0</v>
      </c>
      <c r="W20" s="72">
        <f>IF(RES_hh_tes!W20=0,0,1000*11630*RES_hh_tes!W20/RES_hh_num!W20)</f>
        <v>0</v>
      </c>
      <c r="X20" s="72">
        <f>IF(RES_hh_tes!X20=0,0,1000*11630*RES_hh_tes!X20/RES_hh_num!X20)</f>
        <v>0</v>
      </c>
      <c r="Y20" s="72">
        <f>IF(RES_hh_tes!Y20=0,0,1000*11630*RES_hh_tes!Y20/RES_hh_num!Y20)</f>
        <v>0</v>
      </c>
      <c r="DA20" s="89" t="s">
        <v>512</v>
      </c>
    </row>
    <row r="21" spans="1:105" ht="12" customHeight="1" x14ac:dyDescent="0.25">
      <c r="A21" s="28" t="s">
        <v>189</v>
      </c>
      <c r="B21" s="72">
        <f>IF(RES_hh_tes!B21=0,0,1000*11630*RES_hh_tes!B21/RES_hh_num!B21)</f>
        <v>930.47028857948601</v>
      </c>
      <c r="C21" s="72">
        <f>IF(RES_hh_tes!C21=0,0,1000*11630*RES_hh_tes!C21/RES_hh_num!C21)</f>
        <v>944.67051325363366</v>
      </c>
      <c r="D21" s="72">
        <f>IF(RES_hh_tes!D21=0,0,1000*11630*RES_hh_tes!D21/RES_hh_num!D21)</f>
        <v>1019.0977683472115</v>
      </c>
      <c r="E21" s="72">
        <f>IF(RES_hh_tes!E21=0,0,1000*11630*RES_hh_tes!E21/RES_hh_num!E21)</f>
        <v>1038.0852286783406</v>
      </c>
      <c r="F21" s="72">
        <f>IF(RES_hh_tes!F21=0,0,1000*11630*RES_hh_tes!F21/RES_hh_num!F21)</f>
        <v>996.28007487706248</v>
      </c>
      <c r="G21" s="72">
        <f>IF(RES_hh_tes!G21=0,0,1000*11630*RES_hh_tes!G21/RES_hh_num!G21)</f>
        <v>979.67258443387118</v>
      </c>
      <c r="H21" s="72">
        <f>IF(RES_hh_tes!H21=0,0,1000*11630*RES_hh_tes!H21/RES_hh_num!H21)</f>
        <v>980.56899621811067</v>
      </c>
      <c r="I21" s="72">
        <f>IF(RES_hh_tes!I21=0,0,1000*11630*RES_hh_tes!I21/RES_hh_num!I21)</f>
        <v>935.07997819876471</v>
      </c>
      <c r="J21" s="72">
        <f>IF(RES_hh_tes!J21=0,0,1000*11630*RES_hh_tes!J21/RES_hh_num!J21)</f>
        <v>970.31097290807361</v>
      </c>
      <c r="K21" s="72">
        <f>IF(RES_hh_tes!K21=0,0,1000*11630*RES_hh_tes!K21/RES_hh_num!K21)</f>
        <v>989.40964822132673</v>
      </c>
      <c r="L21" s="72">
        <f>IF(RES_hh_tes!L21=0,0,1000*11630*RES_hh_tes!L21/RES_hh_num!L21)</f>
        <v>1157.3527986662177</v>
      </c>
      <c r="M21" s="72">
        <f>IF(RES_hh_tes!M21=0,0,1000*11630*RES_hh_tes!M21/RES_hh_num!M21)</f>
        <v>878.54633613371163</v>
      </c>
      <c r="N21" s="72">
        <f>IF(RES_hh_tes!N21=0,0,1000*11630*RES_hh_tes!N21/RES_hh_num!N21)</f>
        <v>927.69528834728987</v>
      </c>
      <c r="O21" s="72">
        <f>IF(RES_hh_tes!O21=0,0,1000*11630*RES_hh_tes!O21/RES_hh_num!O21)</f>
        <v>1025.7468614111722</v>
      </c>
      <c r="P21" s="72">
        <f>IF(RES_hh_tes!P21=0,0,1000*11630*RES_hh_tes!P21/RES_hh_num!P21)</f>
        <v>828.29454621413447</v>
      </c>
      <c r="Q21" s="72">
        <f>IF(RES_hh_tes!Q21=0,0,1000*11630*RES_hh_tes!Q21/RES_hh_num!Q21)</f>
        <v>991.92731758814693</v>
      </c>
      <c r="R21" s="72">
        <f>IF(RES_hh_tes!R21=0,0,1000*11630*RES_hh_tes!R21/RES_hh_num!R21)</f>
        <v>1039.3116064581304</v>
      </c>
      <c r="S21" s="72">
        <f>IF(RES_hh_tes!S21=0,0,1000*11630*RES_hh_tes!S21/RES_hh_num!S21)</f>
        <v>1000.4702618637547</v>
      </c>
      <c r="T21" s="72">
        <f>IF(RES_hh_tes!T21=0,0,1000*11630*RES_hh_tes!T21/RES_hh_num!T21)</f>
        <v>979.5755285829888</v>
      </c>
      <c r="U21" s="72">
        <f>IF(RES_hh_tes!U21=0,0,1000*11630*RES_hh_tes!U21/RES_hh_num!U21)</f>
        <v>917.7945337521935</v>
      </c>
      <c r="V21" s="72">
        <f>IF(RES_hh_tes!V21=0,0,1000*11630*RES_hh_tes!V21/RES_hh_num!V21)</f>
        <v>825.45537324398276</v>
      </c>
      <c r="W21" s="72">
        <f>IF(RES_hh_tes!W21=0,0,1000*11630*RES_hh_tes!W21/RES_hh_num!W21)</f>
        <v>881.54661573727287</v>
      </c>
      <c r="X21" s="72">
        <f>IF(RES_hh_tes!X21=0,0,1000*11630*RES_hh_tes!X21/RES_hh_num!X21)</f>
        <v>648.15214192630697</v>
      </c>
      <c r="Y21" s="72">
        <f>IF(RES_hh_tes!Y21=0,0,1000*11630*RES_hh_tes!Y21/RES_hh_num!Y21)</f>
        <v>487.59895079277408</v>
      </c>
      <c r="DA21" s="89" t="s">
        <v>513</v>
      </c>
    </row>
    <row r="22" spans="1:105" ht="12" customHeight="1" x14ac:dyDescent="0.25">
      <c r="A22" s="28" t="s">
        <v>202</v>
      </c>
      <c r="B22" s="72">
        <f>IF(RES_hh_tes!B22=0,0,1000*11630*RES_hh_tes!B22/RES_hh_num!B22)</f>
        <v>0</v>
      </c>
      <c r="C22" s="72">
        <f>IF(RES_hh_tes!C22=0,0,1000*11630*RES_hh_tes!C22/RES_hh_num!C22)</f>
        <v>0</v>
      </c>
      <c r="D22" s="72">
        <f>IF(RES_hh_tes!D22=0,0,1000*11630*RES_hh_tes!D22/RES_hh_num!D22)</f>
        <v>0</v>
      </c>
      <c r="E22" s="72">
        <f>IF(RES_hh_tes!E22=0,0,1000*11630*RES_hh_tes!E22/RES_hh_num!E22)</f>
        <v>0</v>
      </c>
      <c r="F22" s="72">
        <f>IF(RES_hh_tes!F22=0,0,1000*11630*RES_hh_tes!F22/RES_hh_num!F22)</f>
        <v>0</v>
      </c>
      <c r="G22" s="72">
        <f>IF(RES_hh_tes!G22=0,0,1000*11630*RES_hh_tes!G22/RES_hh_num!G22)</f>
        <v>0</v>
      </c>
      <c r="H22" s="72">
        <f>IF(RES_hh_tes!H22=0,0,1000*11630*RES_hh_tes!H22/RES_hh_num!H22)</f>
        <v>0</v>
      </c>
      <c r="I22" s="72">
        <f>IF(RES_hh_tes!I22=0,0,1000*11630*RES_hh_tes!I22/RES_hh_num!I22)</f>
        <v>0</v>
      </c>
      <c r="J22" s="72">
        <f>IF(RES_hh_tes!J22=0,0,1000*11630*RES_hh_tes!J22/RES_hh_num!J22)</f>
        <v>0</v>
      </c>
      <c r="K22" s="72">
        <f>IF(RES_hh_tes!K22=0,0,1000*11630*RES_hh_tes!K22/RES_hh_num!K22)</f>
        <v>0</v>
      </c>
      <c r="L22" s="72">
        <f>IF(RES_hh_tes!L22=0,0,1000*11630*RES_hh_tes!L22/RES_hh_num!L22)</f>
        <v>0</v>
      </c>
      <c r="M22" s="72">
        <f>IF(RES_hh_tes!M22=0,0,1000*11630*RES_hh_tes!M22/RES_hh_num!M22)</f>
        <v>0</v>
      </c>
      <c r="N22" s="72">
        <f>IF(RES_hh_tes!N22=0,0,1000*11630*RES_hh_tes!N22/RES_hh_num!N22)</f>
        <v>0</v>
      </c>
      <c r="O22" s="72">
        <f>IF(RES_hh_tes!O22=0,0,1000*11630*RES_hh_tes!O22/RES_hh_num!O22)</f>
        <v>0</v>
      </c>
      <c r="P22" s="72">
        <f>IF(RES_hh_tes!P22=0,0,1000*11630*RES_hh_tes!P22/RES_hh_num!P22)</f>
        <v>0</v>
      </c>
      <c r="Q22" s="72">
        <f>IF(RES_hh_tes!Q22=0,0,1000*11630*RES_hh_tes!Q22/RES_hh_num!Q22)</f>
        <v>0</v>
      </c>
      <c r="R22" s="72">
        <f>IF(RES_hh_tes!R22=0,0,1000*11630*RES_hh_tes!R22/RES_hh_num!R22)</f>
        <v>0</v>
      </c>
      <c r="S22" s="72">
        <f>IF(RES_hh_tes!S22=0,0,1000*11630*RES_hh_tes!S22/RES_hh_num!S22)</f>
        <v>0</v>
      </c>
      <c r="T22" s="72">
        <f>IF(RES_hh_tes!T22=0,0,1000*11630*RES_hh_tes!T22/RES_hh_num!T22)</f>
        <v>0</v>
      </c>
      <c r="U22" s="72">
        <f>IF(RES_hh_tes!U22=0,0,1000*11630*RES_hh_tes!U22/RES_hh_num!U22)</f>
        <v>0</v>
      </c>
      <c r="V22" s="72">
        <f>IF(RES_hh_tes!V22=0,0,1000*11630*RES_hh_tes!V22/RES_hh_num!V22)</f>
        <v>0</v>
      </c>
      <c r="W22" s="72">
        <f>IF(RES_hh_tes!W22=0,0,1000*11630*RES_hh_tes!W22/RES_hh_num!W22)</f>
        <v>0</v>
      </c>
      <c r="X22" s="72">
        <f>IF(RES_hh_tes!X22=0,0,1000*11630*RES_hh_tes!X22/RES_hh_num!X22)</f>
        <v>0</v>
      </c>
      <c r="Y22" s="72">
        <f>IF(RES_hh_tes!Y22=0,0,1000*11630*RES_hh_tes!Y22/RES_hh_num!Y22)</f>
        <v>0</v>
      </c>
      <c r="DA22" s="89" t="s">
        <v>514</v>
      </c>
    </row>
    <row r="23" spans="1:105" ht="12" customHeight="1" x14ac:dyDescent="0.25">
      <c r="A23" s="28" t="s">
        <v>197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X23" s="72">
        <f>IF(RES_hh_tes!X23=0,0,1000*11630*RES_hh_tes!X23/RES_hh_num!X23)</f>
        <v>0</v>
      </c>
      <c r="Y23" s="72">
        <f>IF(RES_hh_tes!Y23=0,0,1000*11630*RES_hh_tes!Y23/RES_hh_num!Y23)</f>
        <v>0</v>
      </c>
      <c r="DA23" s="89" t="s">
        <v>515</v>
      </c>
    </row>
    <row r="24" spans="1:105" ht="12" customHeight="1" x14ac:dyDescent="0.25">
      <c r="A24" s="28" t="s">
        <v>198</v>
      </c>
      <c r="B24" s="72">
        <f>IF(RES_hh_tes!B24=0,0,1000*11630*RES_hh_tes!B24/RES_hh_num!B24)</f>
        <v>905.04561713199075</v>
      </c>
      <c r="C24" s="72">
        <f>IF(RES_hh_tes!C24=0,0,1000*11630*RES_hh_tes!C24/RES_hh_num!C24)</f>
        <v>958.59648993596636</v>
      </c>
      <c r="D24" s="72">
        <f>IF(RES_hh_tes!D24=0,0,1000*11630*RES_hh_tes!D24/RES_hh_num!D24)</f>
        <v>1006.6576579144515</v>
      </c>
      <c r="E24" s="72">
        <f>IF(RES_hh_tes!E24=0,0,1000*11630*RES_hh_tes!E24/RES_hh_num!E24)</f>
        <v>1036.5644995158609</v>
      </c>
      <c r="F24" s="72">
        <f>IF(RES_hh_tes!F24=0,0,1000*11630*RES_hh_tes!F24/RES_hh_num!F24)</f>
        <v>1022.7514560763432</v>
      </c>
      <c r="G24" s="72">
        <f>IF(RES_hh_tes!G24=0,0,1000*11630*RES_hh_tes!G24/RES_hh_num!G24)</f>
        <v>980.58858259667522</v>
      </c>
      <c r="H24" s="72">
        <f>IF(RES_hh_tes!H24=0,0,1000*11630*RES_hh_tes!H24/RES_hh_num!H24)</f>
        <v>951.44798660412755</v>
      </c>
      <c r="I24" s="72">
        <f>IF(RES_hh_tes!I24=0,0,1000*11630*RES_hh_tes!I24/RES_hh_num!I24)</f>
        <v>958.13187545596293</v>
      </c>
      <c r="J24" s="72">
        <f>IF(RES_hh_tes!J24=0,0,1000*11630*RES_hh_tes!J24/RES_hh_num!J24)</f>
        <v>966.5396945787387</v>
      </c>
      <c r="K24" s="72">
        <f>IF(RES_hh_tes!K24=0,0,1000*11630*RES_hh_tes!K24/RES_hh_num!K24)</f>
        <v>967.78155105159522</v>
      </c>
      <c r="L24" s="72">
        <f>IF(RES_hh_tes!L24=0,0,1000*11630*RES_hh_tes!L24/RES_hh_num!L24)</f>
        <v>1125.2105782309679</v>
      </c>
      <c r="M24" s="72">
        <f>IF(RES_hh_tes!M24=0,0,1000*11630*RES_hh_tes!M24/RES_hh_num!M24)</f>
        <v>884.70762921694518</v>
      </c>
      <c r="N24" s="72">
        <f>IF(RES_hh_tes!N24=0,0,1000*11630*RES_hh_tes!N24/RES_hh_num!N24)</f>
        <v>932.34595468826706</v>
      </c>
      <c r="O24" s="72">
        <f>IF(RES_hh_tes!O24=0,0,1000*11630*RES_hh_tes!O24/RES_hh_num!O24)</f>
        <v>1020.1177449710127</v>
      </c>
      <c r="P24" s="72">
        <f>IF(RES_hh_tes!P24=0,0,1000*11630*RES_hh_tes!P24/RES_hh_num!P24)</f>
        <v>849.77841655899658</v>
      </c>
      <c r="Q24" s="72">
        <f>IF(RES_hh_tes!Q24=0,0,1000*11630*RES_hh_tes!Q24/RES_hh_num!Q24)</f>
        <v>1015.8492602994794</v>
      </c>
      <c r="R24" s="72">
        <f>IF(RES_hh_tes!R24=0,0,1000*11630*RES_hh_tes!R24/RES_hh_num!R24)</f>
        <v>1030.5963958395605</v>
      </c>
      <c r="S24" s="72">
        <f>IF(RES_hh_tes!S24=0,0,1000*11630*RES_hh_tes!S24/RES_hh_num!S24)</f>
        <v>983.46371395167751</v>
      </c>
      <c r="T24" s="72">
        <f>IF(RES_hh_tes!T24=0,0,1000*11630*RES_hh_tes!T24/RES_hh_num!T24)</f>
        <v>992.26742846340937</v>
      </c>
      <c r="U24" s="72">
        <f>IF(RES_hh_tes!U24=0,0,1000*11630*RES_hh_tes!U24/RES_hh_num!U24)</f>
        <v>919.16124440770841</v>
      </c>
      <c r="V24" s="72">
        <f>IF(RES_hh_tes!V24=0,0,1000*11630*RES_hh_tes!V24/RES_hh_num!V24)</f>
        <v>835.15825152533068</v>
      </c>
      <c r="W24" s="72">
        <f>IF(RES_hh_tes!W24=0,0,1000*11630*RES_hh_tes!W24/RES_hh_num!W24)</f>
        <v>855.02503450672452</v>
      </c>
      <c r="X24" s="72">
        <f>IF(RES_hh_tes!X24=0,0,1000*11630*RES_hh_tes!X24/RES_hh_num!X24)</f>
        <v>638.04086317960275</v>
      </c>
      <c r="Y24" s="72">
        <f>IF(RES_hh_tes!Y24=0,0,1000*11630*RES_hh_tes!Y24/RES_hh_num!Y24)</f>
        <v>504.30604827895195</v>
      </c>
      <c r="DA24" s="89" t="s">
        <v>516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817.15458870354632</v>
      </c>
      <c r="C25" s="74">
        <f>IF(RES_hh_tes!C25=0,0,1000*11630*RES_hh_tes!C25/RES_hh_num!C25)</f>
        <v>701.49218995173555</v>
      </c>
      <c r="D25" s="74">
        <f>IF(RES_hh_tes!D25=0,0,1000*11630*RES_hh_tes!D25/RES_hh_num!D25)</f>
        <v>807.00137119254703</v>
      </c>
      <c r="E25" s="74">
        <f>IF(RES_hh_tes!E25=0,0,1000*11630*RES_hh_tes!E25/RES_hh_num!E25)</f>
        <v>789.47501654582754</v>
      </c>
      <c r="F25" s="74">
        <f>IF(RES_hh_tes!F25=0,0,1000*11630*RES_hh_tes!F25/RES_hh_num!F25)</f>
        <v>745.12190444602379</v>
      </c>
      <c r="G25" s="74">
        <f>IF(RES_hh_tes!G25=0,0,1000*11630*RES_hh_tes!G25/RES_hh_num!G25)</f>
        <v>740.0195316317413</v>
      </c>
      <c r="H25" s="74">
        <f>IF(RES_hh_tes!H25=0,0,1000*11630*RES_hh_tes!H25/RES_hh_num!H25)</f>
        <v>719.38920395614468</v>
      </c>
      <c r="I25" s="74">
        <f>IF(RES_hh_tes!I25=0,0,1000*11630*RES_hh_tes!I25/RES_hh_num!I25)</f>
        <v>748.05524997605403</v>
      </c>
      <c r="J25" s="74">
        <f>IF(RES_hh_tes!J25=0,0,1000*11630*RES_hh_tes!J25/RES_hh_num!J25)</f>
        <v>666.03652965760693</v>
      </c>
      <c r="K25" s="74">
        <f>IF(RES_hh_tes!K25=0,0,1000*11630*RES_hh_tes!K25/RES_hh_num!K25)</f>
        <v>698.2054578705995</v>
      </c>
      <c r="L25" s="74">
        <f>IF(RES_hh_tes!L25=0,0,1000*11630*RES_hh_tes!L25/RES_hh_num!L25)</f>
        <v>678.47708461825846</v>
      </c>
      <c r="M25" s="74">
        <f>IF(RES_hh_tes!M25=0,0,1000*11630*RES_hh_tes!M25/RES_hh_num!M25)</f>
        <v>670.4926813641614</v>
      </c>
      <c r="N25" s="74">
        <f>IF(RES_hh_tes!N25=0,0,1000*11630*RES_hh_tes!N25/RES_hh_num!N25)</f>
        <v>659.92083927365286</v>
      </c>
      <c r="O25" s="74">
        <f>IF(RES_hh_tes!O25=0,0,1000*11630*RES_hh_tes!O25/RES_hh_num!O25)</f>
        <v>660.2700369040291</v>
      </c>
      <c r="P25" s="74">
        <f>IF(RES_hh_tes!P25=0,0,1000*11630*RES_hh_tes!P25/RES_hh_num!P25)</f>
        <v>667.3007114634147</v>
      </c>
      <c r="Q25" s="74">
        <f>IF(RES_hh_tes!Q25=0,0,1000*11630*RES_hh_tes!Q25/RES_hh_num!Q25)</f>
        <v>684.27792373651914</v>
      </c>
      <c r="R25" s="74">
        <f>IF(RES_hh_tes!R25=0,0,1000*11630*RES_hh_tes!R25/RES_hh_num!R25)</f>
        <v>704.40080408309336</v>
      </c>
      <c r="S25" s="74">
        <f>IF(RES_hh_tes!S25=0,0,1000*11630*RES_hh_tes!S25/RES_hh_num!S25)</f>
        <v>709.41642448301764</v>
      </c>
      <c r="T25" s="74">
        <f>IF(RES_hh_tes!T25=0,0,1000*11630*RES_hh_tes!T25/RES_hh_num!T25)</f>
        <v>688.553466771986</v>
      </c>
      <c r="U25" s="74">
        <f>IF(RES_hh_tes!U25=0,0,1000*11630*RES_hh_tes!U25/RES_hh_num!U25)</f>
        <v>659.76441416189118</v>
      </c>
      <c r="V25" s="74">
        <f>IF(RES_hh_tes!V25=0,0,1000*11630*RES_hh_tes!V25/RES_hh_num!V25)</f>
        <v>614.14316356451013</v>
      </c>
      <c r="W25" s="74">
        <f>IF(RES_hh_tes!W25=0,0,1000*11630*RES_hh_tes!W25/RES_hh_num!W25)</f>
        <v>549.55191882949998</v>
      </c>
      <c r="X25" s="74">
        <f>IF(RES_hh_tes!X25=0,0,1000*11630*RES_hh_tes!X25/RES_hh_num!X25)</f>
        <v>489.64038599065645</v>
      </c>
      <c r="Y25" s="74">
        <f>IF(RES_hh_tes!Y25=0,0,1000*11630*RES_hh_tes!Y25/RES_hh_num!Y25)</f>
        <v>370.65709048741525</v>
      </c>
      <c r="DA25" s="90" t="s">
        <v>517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470.01160660597662</v>
      </c>
      <c r="C26" s="77">
        <f>IF(RES_hh_tes!C26=0,0,1000*11630*RES_hh_tes!C26/RES_hh_num!C26)</f>
        <v>477.68228794389444</v>
      </c>
      <c r="D26" s="77">
        <f>IF(RES_hh_tes!D26=0,0,1000*11630*RES_hh_tes!D26/RES_hh_num!D26)</f>
        <v>517.52307586380073</v>
      </c>
      <c r="E26" s="77">
        <f>IF(RES_hh_tes!E26=0,0,1000*11630*RES_hh_tes!E26/RES_hh_num!E26)</f>
        <v>531.44721606637563</v>
      </c>
      <c r="F26" s="77">
        <f>IF(RES_hh_tes!F26=0,0,1000*11630*RES_hh_tes!F26/RES_hh_num!F26)</f>
        <v>515.07499655979052</v>
      </c>
      <c r="G26" s="77">
        <f>IF(RES_hh_tes!G26=0,0,1000*11630*RES_hh_tes!G26/RES_hh_num!G26)</f>
        <v>509.85574697783693</v>
      </c>
      <c r="H26" s="77">
        <f>IF(RES_hh_tes!H26=0,0,1000*11630*RES_hh_tes!H26/RES_hh_num!H26)</f>
        <v>512.47919116636365</v>
      </c>
      <c r="I26" s="77">
        <f>IF(RES_hh_tes!I26=0,0,1000*11630*RES_hh_tes!I26/RES_hh_num!I26)</f>
        <v>493.12438436667009</v>
      </c>
      <c r="J26" s="77">
        <f>IF(RES_hh_tes!J26=0,0,1000*11630*RES_hh_tes!J26/RES_hh_num!J26)</f>
        <v>510.34497731269437</v>
      </c>
      <c r="K26" s="77">
        <f>IF(RES_hh_tes!K26=0,0,1000*11630*RES_hh_tes!K26/RES_hh_num!K26)</f>
        <v>523.16901139959396</v>
      </c>
      <c r="L26" s="77">
        <f>IF(RES_hh_tes!L26=0,0,1000*11630*RES_hh_tes!L26/RES_hh_num!L26)</f>
        <v>608.00363426117167</v>
      </c>
      <c r="M26" s="77">
        <f>IF(RES_hh_tes!M26=0,0,1000*11630*RES_hh_tes!M26/RES_hh_num!M26)</f>
        <v>552.2405178531734</v>
      </c>
      <c r="N26" s="77">
        <f>IF(RES_hh_tes!N26=0,0,1000*11630*RES_hh_tes!N26/RES_hh_num!N26)</f>
        <v>574.1529976795141</v>
      </c>
      <c r="O26" s="77">
        <f>IF(RES_hh_tes!O26=0,0,1000*11630*RES_hh_tes!O26/RES_hh_num!O26)</f>
        <v>568.90774193847051</v>
      </c>
      <c r="P26" s="77">
        <f>IF(RES_hh_tes!P26=0,0,1000*11630*RES_hh_tes!P26/RES_hh_num!P26)</f>
        <v>541.92432058311465</v>
      </c>
      <c r="Q26" s="77">
        <f>IF(RES_hh_tes!Q26=0,0,1000*11630*RES_hh_tes!Q26/RES_hh_num!Q26)</f>
        <v>559.96437891267215</v>
      </c>
      <c r="R26" s="77">
        <f>IF(RES_hh_tes!R26=0,0,1000*11630*RES_hh_tes!R26/RES_hh_num!R26)</f>
        <v>553.33858462499848</v>
      </c>
      <c r="S26" s="77">
        <f>IF(RES_hh_tes!S26=0,0,1000*11630*RES_hh_tes!S26/RES_hh_num!S26)</f>
        <v>544.72423249626718</v>
      </c>
      <c r="T26" s="77">
        <f>IF(RES_hh_tes!T26=0,0,1000*11630*RES_hh_tes!T26/RES_hh_num!T26)</f>
        <v>545.34919506319625</v>
      </c>
      <c r="U26" s="77">
        <f>IF(RES_hh_tes!U26=0,0,1000*11630*RES_hh_tes!U26/RES_hh_num!U26)</f>
        <v>534.47611671065795</v>
      </c>
      <c r="V26" s="77">
        <f>IF(RES_hh_tes!V26=0,0,1000*11630*RES_hh_tes!V26/RES_hh_num!V26)</f>
        <v>505.32410539949808</v>
      </c>
      <c r="W26" s="77">
        <f>IF(RES_hh_tes!W26=0,0,1000*11630*RES_hh_tes!W26/RES_hh_num!W26)</f>
        <v>501.82890031183217</v>
      </c>
      <c r="X26" s="77">
        <f>IF(RES_hh_tes!X26=0,0,1000*11630*RES_hh_tes!X26/RES_hh_num!X26)</f>
        <v>417.51260049822287</v>
      </c>
      <c r="Y26" s="77">
        <f>IF(RES_hh_tes!Y26=0,0,1000*11630*RES_hh_tes!Y26/RES_hh_num!Y26)</f>
        <v>325.05935007778771</v>
      </c>
      <c r="DA26" s="92" t="s">
        <v>518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172.82881763140222</v>
      </c>
      <c r="C27" s="69">
        <f>IF(RES_hh_tes!C27=0,0,1000*11630*RES_hh_tes!C27/RES_hh_num!C27)</f>
        <v>184.9985417883718</v>
      </c>
      <c r="D27" s="69">
        <f>IF(RES_hh_tes!D27=0,0,1000*11630*RES_hh_tes!D27/RES_hh_num!D27)</f>
        <v>184.26327227313024</v>
      </c>
      <c r="E27" s="69">
        <f>IF(RES_hh_tes!E27=0,0,1000*11630*RES_hh_tes!E27/RES_hh_num!E27)</f>
        <v>184.7187340665696</v>
      </c>
      <c r="F27" s="69">
        <f>IF(RES_hh_tes!F27=0,0,1000*11630*RES_hh_tes!F27/RES_hh_num!F27)</f>
        <v>189.20417488919625</v>
      </c>
      <c r="G27" s="69">
        <f>IF(RES_hh_tes!G27=0,0,1000*11630*RES_hh_tes!G27/RES_hh_num!G27)</f>
        <v>189.89801321606546</v>
      </c>
      <c r="H27" s="69">
        <f>IF(RES_hh_tes!H27=0,0,1000*11630*RES_hh_tes!H27/RES_hh_num!H27)</f>
        <v>209.86263124590016</v>
      </c>
      <c r="I27" s="69">
        <f>IF(RES_hh_tes!I27=0,0,1000*11630*RES_hh_tes!I27/RES_hh_num!I27)</f>
        <v>192.61110166135612</v>
      </c>
      <c r="J27" s="69">
        <f>IF(RES_hh_tes!J27=0,0,1000*11630*RES_hh_tes!J27/RES_hh_num!J27)</f>
        <v>200.96238821820185</v>
      </c>
      <c r="K27" s="69">
        <f>IF(RES_hh_tes!K27=0,0,1000*11630*RES_hh_tes!K27/RES_hh_num!K27)</f>
        <v>183.04959642967029</v>
      </c>
      <c r="L27" s="69">
        <f>IF(RES_hh_tes!L27=0,0,1000*11630*RES_hh_tes!L27/RES_hh_num!L27)</f>
        <v>233.28307126618171</v>
      </c>
      <c r="M27" s="69">
        <f>IF(RES_hh_tes!M27=0,0,1000*11630*RES_hh_tes!M27/RES_hh_num!M27)</f>
        <v>224.40387086840505</v>
      </c>
      <c r="N27" s="69">
        <f>IF(RES_hh_tes!N27=0,0,1000*11630*RES_hh_tes!N27/RES_hh_num!N27)</f>
        <v>222.4758086215864</v>
      </c>
      <c r="O27" s="69">
        <f>IF(RES_hh_tes!O27=0,0,1000*11630*RES_hh_tes!O27/RES_hh_num!O27)</f>
        <v>218.34116019656472</v>
      </c>
      <c r="P27" s="69">
        <f>IF(RES_hh_tes!P27=0,0,1000*11630*RES_hh_tes!P27/RES_hh_num!P27)</f>
        <v>214.43102212872097</v>
      </c>
      <c r="Q27" s="69">
        <f>IF(RES_hh_tes!Q27=0,0,1000*11630*RES_hh_tes!Q27/RES_hh_num!Q27)</f>
        <v>211.60438651244877</v>
      </c>
      <c r="R27" s="69">
        <f>IF(RES_hh_tes!R27=0,0,1000*11630*RES_hh_tes!R27/RES_hh_num!R27)</f>
        <v>207.37801039707182</v>
      </c>
      <c r="S27" s="69">
        <f>IF(RES_hh_tes!S27=0,0,1000*11630*RES_hh_tes!S27/RES_hh_num!S27)</f>
        <v>204.48295377774636</v>
      </c>
      <c r="T27" s="69">
        <f>IF(RES_hh_tes!T27=0,0,1000*11630*RES_hh_tes!T27/RES_hh_num!T27)</f>
        <v>202.0278056716937</v>
      </c>
      <c r="U27" s="69">
        <f>IF(RES_hh_tes!U27=0,0,1000*11630*RES_hh_tes!U27/RES_hh_num!U27)</f>
        <v>199.58928799124482</v>
      </c>
      <c r="V27" s="69">
        <f>IF(RES_hh_tes!V27=0,0,1000*11630*RES_hh_tes!V27/RES_hh_num!V27)</f>
        <v>196.63630499338751</v>
      </c>
      <c r="W27" s="69">
        <f>IF(RES_hh_tes!W27=0,0,1000*11630*RES_hh_tes!W27/RES_hh_num!W27)</f>
        <v>194.99710724986227</v>
      </c>
      <c r="X27" s="69">
        <f>IF(RES_hh_tes!X27=0,0,1000*11630*RES_hh_tes!X27/RES_hh_num!X27)</f>
        <v>192.51874247550754</v>
      </c>
      <c r="Y27" s="69">
        <f>IF(RES_hh_tes!Y27=0,0,1000*11630*RES_hh_tes!Y27/RES_hh_num!Y27)</f>
        <v>176.10941629086369</v>
      </c>
      <c r="DA27" s="88" t="s">
        <v>282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0</v>
      </c>
      <c r="C28" s="72">
        <f>IF(RES_hh_tes!C28=0,0,1000*11630*RES_hh_tes!C28/RES_hh_num!C28)</f>
        <v>0</v>
      </c>
      <c r="D28" s="72">
        <f>IF(RES_hh_tes!D28=0,0,1000*11630*RES_hh_tes!D28/RES_hh_num!D28)</f>
        <v>0</v>
      </c>
      <c r="E28" s="72">
        <f>IF(RES_hh_tes!E28=0,0,1000*11630*RES_hh_tes!E28/RES_hh_num!E28)</f>
        <v>0</v>
      </c>
      <c r="F28" s="72">
        <f>IF(RES_hh_tes!F28=0,0,1000*11630*RES_hh_tes!F28/RES_hh_num!F28)</f>
        <v>0</v>
      </c>
      <c r="G28" s="72">
        <f>IF(RES_hh_tes!G28=0,0,1000*11630*RES_hh_tes!G28/RES_hh_num!G28)</f>
        <v>0</v>
      </c>
      <c r="H28" s="72">
        <f>IF(RES_hh_tes!H28=0,0,1000*11630*RES_hh_tes!H28/RES_hh_num!H28)</f>
        <v>0</v>
      </c>
      <c r="I28" s="72">
        <f>IF(RES_hh_tes!I28=0,0,1000*11630*RES_hh_tes!I28/RES_hh_num!I28)</f>
        <v>0</v>
      </c>
      <c r="J28" s="72">
        <f>IF(RES_hh_tes!J28=0,0,1000*11630*RES_hh_tes!J28/RES_hh_num!J28)</f>
        <v>0</v>
      </c>
      <c r="K28" s="72">
        <f>IF(RES_hh_tes!K28=0,0,1000*11630*RES_hh_tes!K28/RES_hh_num!K28)</f>
        <v>0</v>
      </c>
      <c r="L28" s="72">
        <f>IF(RES_hh_tes!L28=0,0,1000*11630*RES_hh_tes!L28/RES_hh_num!L28)</f>
        <v>0</v>
      </c>
      <c r="M28" s="72">
        <f>IF(RES_hh_tes!M28=0,0,1000*11630*RES_hh_tes!M28/RES_hh_num!M28)</f>
        <v>0</v>
      </c>
      <c r="N28" s="72">
        <f>IF(RES_hh_tes!N28=0,0,1000*11630*RES_hh_tes!N28/RES_hh_num!N28)</f>
        <v>0</v>
      </c>
      <c r="O28" s="72">
        <f>IF(RES_hh_tes!O28=0,0,1000*11630*RES_hh_tes!O28/RES_hh_num!O28)</f>
        <v>0</v>
      </c>
      <c r="P28" s="72">
        <f>IF(RES_hh_tes!P28=0,0,1000*11630*RES_hh_tes!P28/RES_hh_num!P28)</f>
        <v>0</v>
      </c>
      <c r="Q28" s="72">
        <f>IF(RES_hh_tes!Q28=0,0,1000*11630*RES_hh_tes!Q28/RES_hh_num!Q28)</f>
        <v>0</v>
      </c>
      <c r="R28" s="72">
        <f>IF(RES_hh_tes!R28=0,0,1000*11630*RES_hh_tes!R28/RES_hh_num!R28)</f>
        <v>0</v>
      </c>
      <c r="S28" s="72">
        <f>IF(RES_hh_tes!S28=0,0,1000*11630*RES_hh_tes!S28/RES_hh_num!S28)</f>
        <v>0</v>
      </c>
      <c r="T28" s="72">
        <f>IF(RES_hh_tes!T28=0,0,1000*11630*RES_hh_tes!T28/RES_hh_num!T28)</f>
        <v>0</v>
      </c>
      <c r="U28" s="72">
        <f>IF(RES_hh_tes!U28=0,0,1000*11630*RES_hh_tes!U28/RES_hh_num!U28)</f>
        <v>0</v>
      </c>
      <c r="V28" s="72">
        <f>IF(RES_hh_tes!V28=0,0,1000*11630*RES_hh_tes!V28/RES_hh_num!V28)</f>
        <v>0</v>
      </c>
      <c r="W28" s="72">
        <f>IF(RES_hh_tes!W28=0,0,1000*11630*RES_hh_tes!W28/RES_hh_num!W28)</f>
        <v>0</v>
      </c>
      <c r="X28" s="72">
        <f>IF(RES_hh_tes!X28=0,0,1000*11630*RES_hh_tes!X28/RES_hh_num!X28)</f>
        <v>0</v>
      </c>
      <c r="Y28" s="72">
        <f>IF(RES_hh_tes!Y28=0,0,1000*11630*RES_hh_tes!Y28/RES_hh_num!Y28)</f>
        <v>0</v>
      </c>
      <c r="DA28" s="89" t="s">
        <v>519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0</v>
      </c>
      <c r="C29" s="72">
        <f>IF(RES_hh_tes!C29=0,0,1000*11630*RES_hh_tes!C29/RES_hh_num!C29)</f>
        <v>0</v>
      </c>
      <c r="D29" s="72">
        <f>IF(RES_hh_tes!D29=0,0,1000*11630*RES_hh_tes!D29/RES_hh_num!D29)</f>
        <v>0</v>
      </c>
      <c r="E29" s="72">
        <f>IF(RES_hh_tes!E29=0,0,1000*11630*RES_hh_tes!E29/RES_hh_num!E29)</f>
        <v>0</v>
      </c>
      <c r="F29" s="72">
        <f>IF(RES_hh_tes!F29=0,0,1000*11630*RES_hh_tes!F29/RES_hh_num!F29)</f>
        <v>0</v>
      </c>
      <c r="G29" s="72">
        <f>IF(RES_hh_tes!G29=0,0,1000*11630*RES_hh_tes!G29/RES_hh_num!G29)</f>
        <v>0</v>
      </c>
      <c r="H29" s="72">
        <f>IF(RES_hh_tes!H29=0,0,1000*11630*RES_hh_tes!H29/RES_hh_num!H29)</f>
        <v>0</v>
      </c>
      <c r="I29" s="72">
        <f>IF(RES_hh_tes!I29=0,0,1000*11630*RES_hh_tes!I29/RES_hh_num!I29)</f>
        <v>0</v>
      </c>
      <c r="J29" s="72">
        <f>IF(RES_hh_tes!J29=0,0,1000*11630*RES_hh_tes!J29/RES_hh_num!J29)</f>
        <v>0</v>
      </c>
      <c r="K29" s="72">
        <f>IF(RES_hh_tes!K29=0,0,1000*11630*RES_hh_tes!K29/RES_hh_num!K29)</f>
        <v>0</v>
      </c>
      <c r="L29" s="72">
        <f>IF(RES_hh_tes!L29=0,0,1000*11630*RES_hh_tes!L29/RES_hh_num!L29)</f>
        <v>0</v>
      </c>
      <c r="M29" s="72">
        <f>IF(RES_hh_tes!M29=0,0,1000*11630*RES_hh_tes!M29/RES_hh_num!M29)</f>
        <v>0</v>
      </c>
      <c r="N29" s="72">
        <f>IF(RES_hh_tes!N29=0,0,1000*11630*RES_hh_tes!N29/RES_hh_num!N29)</f>
        <v>0</v>
      </c>
      <c r="O29" s="72">
        <f>IF(RES_hh_tes!O29=0,0,1000*11630*RES_hh_tes!O29/RES_hh_num!O29)</f>
        <v>0</v>
      </c>
      <c r="P29" s="72">
        <f>IF(RES_hh_tes!P29=0,0,1000*11630*RES_hh_tes!P29/RES_hh_num!P29)</f>
        <v>0</v>
      </c>
      <c r="Q29" s="72">
        <f>IF(RES_hh_tes!Q29=0,0,1000*11630*RES_hh_tes!Q29/RES_hh_num!Q29)</f>
        <v>0</v>
      </c>
      <c r="R29" s="72">
        <f>IF(RES_hh_tes!R29=0,0,1000*11630*RES_hh_tes!R29/RES_hh_num!R29)</f>
        <v>0</v>
      </c>
      <c r="S29" s="72">
        <f>IF(RES_hh_tes!S29=0,0,1000*11630*RES_hh_tes!S29/RES_hh_num!S29)</f>
        <v>0</v>
      </c>
      <c r="T29" s="72">
        <f>IF(RES_hh_tes!T29=0,0,1000*11630*RES_hh_tes!T29/RES_hh_num!T29)</f>
        <v>0</v>
      </c>
      <c r="U29" s="72">
        <f>IF(RES_hh_tes!U29=0,0,1000*11630*RES_hh_tes!U29/RES_hh_num!U29)</f>
        <v>0</v>
      </c>
      <c r="V29" s="72">
        <f>IF(RES_hh_tes!V29=0,0,1000*11630*RES_hh_tes!V29/RES_hh_num!V29)</f>
        <v>0</v>
      </c>
      <c r="W29" s="72">
        <f>IF(RES_hh_tes!W29=0,0,1000*11630*RES_hh_tes!W29/RES_hh_num!W29)</f>
        <v>0</v>
      </c>
      <c r="X29" s="72">
        <f>IF(RES_hh_tes!X29=0,0,1000*11630*RES_hh_tes!X29/RES_hh_num!X29)</f>
        <v>0</v>
      </c>
      <c r="Y29" s="72">
        <f>IF(RES_hh_tes!Y29=0,0,1000*11630*RES_hh_tes!Y29/RES_hh_num!Y29)</f>
        <v>0</v>
      </c>
      <c r="DA29" s="89" t="s">
        <v>520</v>
      </c>
    </row>
    <row r="30" spans="1:105" ht="12" customHeight="1" x14ac:dyDescent="0.25">
      <c r="A30" s="28" t="s">
        <v>189</v>
      </c>
      <c r="B30" s="72">
        <f>IF(RES_hh_tes!B30=0,0,1000*11630*RES_hh_tes!B30/RES_hh_num!B30)</f>
        <v>172.83590335834899</v>
      </c>
      <c r="C30" s="72">
        <f>IF(RES_hh_tes!C30=0,0,1000*11630*RES_hh_tes!C30/RES_hh_num!C30)</f>
        <v>185.45946481175585</v>
      </c>
      <c r="D30" s="72">
        <f>IF(RES_hh_tes!D30=0,0,1000*11630*RES_hh_tes!D30/RES_hh_num!D30)</f>
        <v>184.16057102008554</v>
      </c>
      <c r="E30" s="72">
        <f>IF(RES_hh_tes!E30=0,0,1000*11630*RES_hh_tes!E30/RES_hh_num!E30)</f>
        <v>185.03089171686162</v>
      </c>
      <c r="F30" s="72">
        <f>IF(RES_hh_tes!F30=0,0,1000*11630*RES_hh_tes!F30/RES_hh_num!F30)</f>
        <v>188.98479581218868</v>
      </c>
      <c r="G30" s="72">
        <f>IF(RES_hh_tes!G30=0,0,1000*11630*RES_hh_tes!G30/RES_hh_num!G30)</f>
        <v>189.70384502063482</v>
      </c>
      <c r="H30" s="72">
        <f>IF(RES_hh_tes!H30=0,0,1000*11630*RES_hh_tes!H30/RES_hh_num!H30)</f>
        <v>210.6685002770221</v>
      </c>
      <c r="I30" s="72">
        <f>IF(RES_hh_tes!I30=0,0,1000*11630*RES_hh_tes!I30/RES_hh_num!I30)</f>
        <v>191.32602878887982</v>
      </c>
      <c r="J30" s="72">
        <f>IF(RES_hh_tes!J30=0,0,1000*11630*RES_hh_tes!J30/RES_hh_num!J30)</f>
        <v>201.30398157208012</v>
      </c>
      <c r="K30" s="72">
        <f>IF(RES_hh_tes!K30=0,0,1000*11630*RES_hh_tes!K30/RES_hh_num!K30)</f>
        <v>183.04675962323313</v>
      </c>
      <c r="L30" s="72">
        <f>IF(RES_hh_tes!L30=0,0,1000*11630*RES_hh_tes!L30/RES_hh_num!L30)</f>
        <v>238.55735000563192</v>
      </c>
      <c r="M30" s="72">
        <f>IF(RES_hh_tes!M30=0,0,1000*11630*RES_hh_tes!M30/RES_hh_num!M30)</f>
        <v>225.0700797191476</v>
      </c>
      <c r="N30" s="72">
        <f>IF(RES_hh_tes!N30=0,0,1000*11630*RES_hh_tes!N30/RES_hh_num!N30)</f>
        <v>222.08329015165594</v>
      </c>
      <c r="O30" s="72">
        <f>IF(RES_hh_tes!O30=0,0,1000*11630*RES_hh_tes!O30/RES_hh_num!O30)</f>
        <v>218.06543633139182</v>
      </c>
      <c r="P30" s="72">
        <f>IF(RES_hh_tes!P30=0,0,1000*11630*RES_hh_tes!P30/RES_hh_num!P30)</f>
        <v>214.33253994030869</v>
      </c>
      <c r="Q30" s="72">
        <f>IF(RES_hh_tes!Q30=0,0,1000*11630*RES_hh_tes!Q30/RES_hh_num!Q30)</f>
        <v>212.01152107759137</v>
      </c>
      <c r="R30" s="72">
        <f>IF(RES_hh_tes!R30=0,0,1000*11630*RES_hh_tes!R30/RES_hh_num!R30)</f>
        <v>207.37520372735324</v>
      </c>
      <c r="S30" s="72">
        <f>IF(RES_hh_tes!S30=0,0,1000*11630*RES_hh_tes!S30/RES_hh_num!S30)</f>
        <v>204.53250451740513</v>
      </c>
      <c r="T30" s="72">
        <f>IF(RES_hh_tes!T30=0,0,1000*11630*RES_hh_tes!T30/RES_hh_num!T30)</f>
        <v>202.21674338405444</v>
      </c>
      <c r="U30" s="72">
        <f>IF(RES_hh_tes!U30=0,0,1000*11630*RES_hh_tes!U30/RES_hh_num!U30)</f>
        <v>199.76109615642369</v>
      </c>
      <c r="V30" s="72">
        <f>IF(RES_hh_tes!V30=0,0,1000*11630*RES_hh_tes!V30/RES_hh_num!V30)</f>
        <v>196.38642241416528</v>
      </c>
      <c r="W30" s="72">
        <f>IF(RES_hh_tes!W30=0,0,1000*11630*RES_hh_tes!W30/RES_hh_num!W30)</f>
        <v>193.88328392737907</v>
      </c>
      <c r="X30" s="72">
        <f>IF(RES_hh_tes!X30=0,0,1000*11630*RES_hh_tes!X30/RES_hh_num!X30)</f>
        <v>189.46900288360601</v>
      </c>
      <c r="Y30" s="72">
        <f>IF(RES_hh_tes!Y30=0,0,1000*11630*RES_hh_tes!Y30/RES_hh_num!Y30)</f>
        <v>178.62744340527357</v>
      </c>
      <c r="DA30" s="89" t="s">
        <v>521</v>
      </c>
    </row>
    <row r="31" spans="1:105" ht="12" customHeight="1" x14ac:dyDescent="0.25">
      <c r="A31" s="28" t="s">
        <v>202</v>
      </c>
      <c r="B31" s="72">
        <f>IF(RES_hh_tes!B31=0,0,1000*11630*RES_hh_tes!B31/RES_hh_num!B31)</f>
        <v>0</v>
      </c>
      <c r="C31" s="72">
        <f>IF(RES_hh_tes!C31=0,0,1000*11630*RES_hh_tes!C31/RES_hh_num!C31)</f>
        <v>0</v>
      </c>
      <c r="D31" s="72">
        <f>IF(RES_hh_tes!D31=0,0,1000*11630*RES_hh_tes!D31/RES_hh_num!D31)</f>
        <v>0</v>
      </c>
      <c r="E31" s="72">
        <f>IF(RES_hh_tes!E31=0,0,1000*11630*RES_hh_tes!E31/RES_hh_num!E31)</f>
        <v>0</v>
      </c>
      <c r="F31" s="72">
        <f>IF(RES_hh_tes!F31=0,0,1000*11630*RES_hh_tes!F31/RES_hh_num!F31)</f>
        <v>0</v>
      </c>
      <c r="G31" s="72">
        <f>IF(RES_hh_tes!G31=0,0,1000*11630*RES_hh_tes!G31/RES_hh_num!G31)</f>
        <v>0</v>
      </c>
      <c r="H31" s="72">
        <f>IF(RES_hh_tes!H31=0,0,1000*11630*RES_hh_tes!H31/RES_hh_num!H31)</f>
        <v>0</v>
      </c>
      <c r="I31" s="72">
        <f>IF(RES_hh_tes!I31=0,0,1000*11630*RES_hh_tes!I31/RES_hh_num!I31)</f>
        <v>0</v>
      </c>
      <c r="J31" s="72">
        <f>IF(RES_hh_tes!J31=0,0,1000*11630*RES_hh_tes!J31/RES_hh_num!J31)</f>
        <v>0</v>
      </c>
      <c r="K31" s="72">
        <f>IF(RES_hh_tes!K31=0,0,1000*11630*RES_hh_tes!K31/RES_hh_num!K31)</f>
        <v>0</v>
      </c>
      <c r="L31" s="72">
        <f>IF(RES_hh_tes!L31=0,0,1000*11630*RES_hh_tes!L31/RES_hh_num!L31)</f>
        <v>0</v>
      </c>
      <c r="M31" s="72">
        <f>IF(RES_hh_tes!M31=0,0,1000*11630*RES_hh_tes!M31/RES_hh_num!M31)</f>
        <v>0</v>
      </c>
      <c r="N31" s="72">
        <f>IF(RES_hh_tes!N31=0,0,1000*11630*RES_hh_tes!N31/RES_hh_num!N31)</f>
        <v>0</v>
      </c>
      <c r="O31" s="72">
        <f>IF(RES_hh_tes!O31=0,0,1000*11630*RES_hh_tes!O31/RES_hh_num!O31)</f>
        <v>0</v>
      </c>
      <c r="P31" s="72">
        <f>IF(RES_hh_tes!P31=0,0,1000*11630*RES_hh_tes!P31/RES_hh_num!P31)</f>
        <v>0</v>
      </c>
      <c r="Q31" s="72">
        <f>IF(RES_hh_tes!Q31=0,0,1000*11630*RES_hh_tes!Q31/RES_hh_num!Q31)</f>
        <v>0</v>
      </c>
      <c r="R31" s="72">
        <f>IF(RES_hh_tes!R31=0,0,1000*11630*RES_hh_tes!R31/RES_hh_num!R31)</f>
        <v>0</v>
      </c>
      <c r="S31" s="72">
        <f>IF(RES_hh_tes!S31=0,0,1000*11630*RES_hh_tes!S31/RES_hh_num!S31)</f>
        <v>0</v>
      </c>
      <c r="T31" s="72">
        <f>IF(RES_hh_tes!T31=0,0,1000*11630*RES_hh_tes!T31/RES_hh_num!T31)</f>
        <v>0</v>
      </c>
      <c r="U31" s="72">
        <f>IF(RES_hh_tes!U31=0,0,1000*11630*RES_hh_tes!U31/RES_hh_num!U31)</f>
        <v>0</v>
      </c>
      <c r="V31" s="72">
        <f>IF(RES_hh_tes!V31=0,0,1000*11630*RES_hh_tes!V31/RES_hh_num!V31)</f>
        <v>0</v>
      </c>
      <c r="W31" s="72">
        <f>IF(RES_hh_tes!W31=0,0,1000*11630*RES_hh_tes!W31/RES_hh_num!W31)</f>
        <v>0</v>
      </c>
      <c r="X31" s="72">
        <f>IF(RES_hh_tes!X31=0,0,1000*11630*RES_hh_tes!X31/RES_hh_num!X31)</f>
        <v>0</v>
      </c>
      <c r="Y31" s="72">
        <f>IF(RES_hh_tes!Y31=0,0,1000*11630*RES_hh_tes!Y31/RES_hh_num!Y31)</f>
        <v>0</v>
      </c>
      <c r="DA31" s="89" t="s">
        <v>522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172.81487389327287</v>
      </c>
      <c r="C32" s="77">
        <f>IF(RES_hh_tes!C32=0,0,1000*11630*RES_hh_tes!C32/RES_hh_num!C32)</f>
        <v>184.08412657637334</v>
      </c>
      <c r="D32" s="77">
        <f>IF(RES_hh_tes!D32=0,0,1000*11630*RES_hh_tes!D32/RES_hh_num!D32)</f>
        <v>184.46579148531424</v>
      </c>
      <c r="E32" s="77">
        <f>IF(RES_hh_tes!E32=0,0,1000*11630*RES_hh_tes!E32/RES_hh_num!E32)</f>
        <v>184.10746399266534</v>
      </c>
      <c r="F32" s="77">
        <f>IF(RES_hh_tes!F32=0,0,1000*11630*RES_hh_tes!F32/RES_hh_num!F32)</f>
        <v>189.62795195732721</v>
      </c>
      <c r="G32" s="77">
        <f>IF(RES_hh_tes!G32=0,0,1000*11630*RES_hh_tes!G32/RES_hh_num!G32)</f>
        <v>190.26721385947883</v>
      </c>
      <c r="H32" s="77">
        <f>IF(RES_hh_tes!H32=0,0,1000*11630*RES_hh_tes!H32/RES_hh_num!H32)</f>
        <v>208.34304746632742</v>
      </c>
      <c r="I32" s="77">
        <f>IF(RES_hh_tes!I32=0,0,1000*11630*RES_hh_tes!I32/RES_hh_num!I32)</f>
        <v>195.00420206023352</v>
      </c>
      <c r="J32" s="77">
        <f>IF(RES_hh_tes!J32=0,0,1000*11630*RES_hh_tes!J32/RES_hh_num!J32)</f>
        <v>200.32566746521937</v>
      </c>
      <c r="K32" s="77">
        <f>IF(RES_hh_tes!K32=0,0,1000*11630*RES_hh_tes!K32/RES_hh_num!K32)</f>
        <v>183.0548599964383</v>
      </c>
      <c r="L32" s="77">
        <f>IF(RES_hh_tes!L32=0,0,1000*11630*RES_hh_tes!L32/RES_hh_num!L32)</f>
        <v>223.80599453755212</v>
      </c>
      <c r="M32" s="77">
        <f>IF(RES_hh_tes!M32=0,0,1000*11630*RES_hh_tes!M32/RES_hh_num!M32)</f>
        <v>223.23504712681674</v>
      </c>
      <c r="N32" s="77">
        <f>IF(RES_hh_tes!N32=0,0,1000*11630*RES_hh_tes!N32/RES_hh_num!N32)</f>
        <v>223.15100198400046</v>
      </c>
      <c r="O32" s="77">
        <f>IF(RES_hh_tes!O32=0,0,1000*11630*RES_hh_tes!O32/RES_hh_num!O32)</f>
        <v>218.80375602280429</v>
      </c>
      <c r="P32" s="77">
        <f>IF(RES_hh_tes!P32=0,0,1000*11630*RES_hh_tes!P32/RES_hh_num!P32)</f>
        <v>214.59192142560178</v>
      </c>
      <c r="Q32" s="77">
        <f>IF(RES_hh_tes!Q32=0,0,1000*11630*RES_hh_tes!Q32/RES_hh_num!Q32)</f>
        <v>210.95688531539128</v>
      </c>
      <c r="R32" s="77">
        <f>IF(RES_hh_tes!R32=0,0,1000*11630*RES_hh_tes!R32/RES_hh_num!R32)</f>
        <v>207.38239844914381</v>
      </c>
      <c r="S32" s="77">
        <f>IF(RES_hh_tes!S32=0,0,1000*11630*RES_hh_tes!S32/RES_hh_num!S32)</f>
        <v>204.40742144144278</v>
      </c>
      <c r="T32" s="77">
        <f>IF(RES_hh_tes!T32=0,0,1000*11630*RES_hh_tes!T32/RES_hh_num!T32)</f>
        <v>201.74787201384095</v>
      </c>
      <c r="U32" s="77">
        <f>IF(RES_hh_tes!U32=0,0,1000*11630*RES_hh_tes!U32/RES_hh_num!U32)</f>
        <v>199.34168037304923</v>
      </c>
      <c r="V32" s="77">
        <f>IF(RES_hh_tes!V32=0,0,1000*11630*RES_hh_tes!V32/RES_hh_num!V32)</f>
        <v>196.98807701787891</v>
      </c>
      <c r="W32" s="77">
        <f>IF(RES_hh_tes!W32=0,0,1000*11630*RES_hh_tes!W32/RES_hh_num!W32)</f>
        <v>196.53710327291654</v>
      </c>
      <c r="X32" s="77">
        <f>IF(RES_hh_tes!X32=0,0,1000*11630*RES_hh_tes!X32/RES_hh_num!X32)</f>
        <v>196.71772333312109</v>
      </c>
      <c r="Y32" s="77">
        <f>IF(RES_hh_tes!Y32=0,0,1000*11630*RES_hh_tes!Y32/RES_hh_num!Y32)</f>
        <v>172.4190145621713</v>
      </c>
      <c r="DA32" s="92" t="s">
        <v>523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2942.529298266666</v>
      </c>
      <c r="C3" s="65">
        <f>IF(RES_hh_emi!C3=0,0,1000000*RES_hh_emi!C3/RES_hh_num!C3)</f>
        <v>3090.4006769106209</v>
      </c>
      <c r="D3" s="65">
        <f>IF(RES_hh_emi!D3=0,0,1000000*RES_hh_emi!D3/RES_hh_num!D3)</f>
        <v>2951.0074792550768</v>
      </c>
      <c r="E3" s="65">
        <f>IF(RES_hh_emi!E3=0,0,1000000*RES_hh_emi!E3/RES_hh_num!E3)</f>
        <v>2992.8949830051124</v>
      </c>
      <c r="F3" s="65">
        <f>IF(RES_hh_emi!F3=0,0,1000000*RES_hh_emi!F3/RES_hh_num!F3)</f>
        <v>2840.066178987654</v>
      </c>
      <c r="G3" s="65">
        <f>IF(RES_hh_emi!G3=0,0,1000000*RES_hh_emi!G3/RES_hh_num!G3)</f>
        <v>2715.3409193038665</v>
      </c>
      <c r="H3" s="65">
        <f>IF(RES_hh_emi!H3=0,0,1000000*RES_hh_emi!H3/RES_hh_num!H3)</f>
        <v>2716.1224272379677</v>
      </c>
      <c r="I3" s="65">
        <f>IF(RES_hh_emi!I3=0,0,1000000*RES_hh_emi!I3/RES_hh_num!I3)</f>
        <v>2408.5253034387229</v>
      </c>
      <c r="J3" s="65">
        <f>IF(RES_hh_emi!J3=0,0,1000000*RES_hh_emi!J3/RES_hh_num!J3)</f>
        <v>2713.9774352662798</v>
      </c>
      <c r="K3" s="65">
        <f>IF(RES_hh_emi!K3=0,0,1000000*RES_hh_emi!K3/RES_hh_num!K3)</f>
        <v>2676.3453625065199</v>
      </c>
      <c r="L3" s="65">
        <f>IF(RES_hh_emi!L3=0,0,1000000*RES_hh_emi!L3/RES_hh_num!L3)</f>
        <v>3079.4492360028767</v>
      </c>
      <c r="M3" s="65">
        <f>IF(RES_hh_emi!M3=0,0,1000000*RES_hh_emi!M3/RES_hh_num!M3)</f>
        <v>2371.9992140482882</v>
      </c>
      <c r="N3" s="65">
        <f>IF(RES_hh_emi!N3=0,0,1000000*RES_hh_emi!N3/RES_hh_num!N3)</f>
        <v>2520.8523006061287</v>
      </c>
      <c r="O3" s="65">
        <f>IF(RES_hh_emi!O3=0,0,1000000*RES_hh_emi!O3/RES_hh_num!O3)</f>
        <v>2642.7281564408827</v>
      </c>
      <c r="P3" s="65">
        <f>IF(RES_hh_emi!P3=0,0,1000000*RES_hh_emi!P3/RES_hh_num!P3)</f>
        <v>1958.4049621847755</v>
      </c>
      <c r="Q3" s="65">
        <f>IF(RES_hh_emi!Q3=0,0,1000000*RES_hh_emi!Q3/RES_hh_num!Q3)</f>
        <v>2084.5361389508907</v>
      </c>
      <c r="R3" s="65">
        <f>IF(RES_hh_emi!R3=0,0,1000000*RES_hh_emi!R3/RES_hh_num!R3)</f>
        <v>2142.1714938622849</v>
      </c>
      <c r="S3" s="65">
        <f>IF(RES_hh_emi!S3=0,0,1000000*RES_hh_emi!S3/RES_hh_num!S3)</f>
        <v>2059.3237937647423</v>
      </c>
      <c r="T3" s="65">
        <f>IF(RES_hh_emi!T3=0,0,1000000*RES_hh_emi!T3/RES_hh_num!T3)</f>
        <v>2028.2959502096433</v>
      </c>
      <c r="U3" s="65">
        <f>IF(RES_hh_emi!U3=0,0,1000000*RES_hh_emi!U3/RES_hh_num!U3)</f>
        <v>1939.6758127852052</v>
      </c>
      <c r="V3" s="65">
        <f>IF(RES_hh_emi!V3=0,0,1000000*RES_hh_emi!V3/RES_hh_num!V3)</f>
        <v>1831.1763503085476</v>
      </c>
      <c r="W3" s="65">
        <f>IF(RES_hh_emi!W3=0,0,1000000*RES_hh_emi!W3/RES_hh_num!W3)</f>
        <v>2061.4109979661903</v>
      </c>
      <c r="X3" s="65">
        <f>IF(RES_hh_emi!X3=0,0,1000000*RES_hh_emi!X3/RES_hh_num!X3)</f>
        <v>1614.1324353615746</v>
      </c>
      <c r="Y3" s="65">
        <f>IF(RES_hh_emi!Y3=0,0,1000000*RES_hh_emi!Y3/RES_hh_num!Y3)</f>
        <v>1343.7052594656641</v>
      </c>
      <c r="DA3" s="87" t="s">
        <v>284</v>
      </c>
    </row>
    <row r="4" spans="1:105" ht="12.95" customHeight="1" x14ac:dyDescent="0.25">
      <c r="A4" s="68" t="s">
        <v>57</v>
      </c>
      <c r="B4" s="69">
        <f>IF(RES_hh_emi!B4=0,0,1000000*RES_hh_emi!B4/RES_hh_num!B4)</f>
        <v>2613.6378062179037</v>
      </c>
      <c r="C4" s="69">
        <f>IF(RES_hh_emi!C4=0,0,1000000*RES_hh_emi!C4/RES_hh_num!C4)</f>
        <v>2757.1940866059881</v>
      </c>
      <c r="D4" s="69">
        <f>IF(RES_hh_emi!D4=0,0,1000000*RES_hh_emi!D4/RES_hh_num!D4)</f>
        <v>2598.7853163875793</v>
      </c>
      <c r="E4" s="69">
        <f>IF(RES_hh_emi!E4=0,0,1000000*RES_hh_emi!E4/RES_hh_num!E4)</f>
        <v>2638.6219942849107</v>
      </c>
      <c r="F4" s="69">
        <f>IF(RES_hh_emi!F4=0,0,1000000*RES_hh_emi!F4/RES_hh_num!F4)</f>
        <v>2502.0313697558031</v>
      </c>
      <c r="G4" s="69">
        <f>IF(RES_hh_emi!G4=0,0,1000000*RES_hh_emi!G4/RES_hh_num!G4)</f>
        <v>2386.8967679704342</v>
      </c>
      <c r="H4" s="69">
        <f>IF(RES_hh_emi!H4=0,0,1000000*RES_hh_emi!H4/RES_hh_num!H4)</f>
        <v>2387.4865479328328</v>
      </c>
      <c r="I4" s="69">
        <f>IF(RES_hh_emi!I4=0,0,1000000*RES_hh_emi!I4/RES_hh_num!I4)</f>
        <v>2102.0315579651606</v>
      </c>
      <c r="J4" s="69">
        <f>IF(RES_hh_emi!J4=0,0,1000000*RES_hh_emi!J4/RES_hh_num!J4)</f>
        <v>2399.6661330262818</v>
      </c>
      <c r="K4" s="69">
        <f>IF(RES_hh_emi!K4=0,0,1000000*RES_hh_emi!K4/RES_hh_num!K4)</f>
        <v>2365.3815915657783</v>
      </c>
      <c r="L4" s="69">
        <f>IF(RES_hh_emi!L4=0,0,1000000*RES_hh_emi!L4/RES_hh_num!L4)</f>
        <v>2717.1176515636876</v>
      </c>
      <c r="M4" s="69">
        <f>IF(RES_hh_emi!M4=0,0,1000000*RES_hh_emi!M4/RES_hh_num!M4)</f>
        <v>2093.6580373401548</v>
      </c>
      <c r="N4" s="69">
        <f>IF(RES_hh_emi!N4=0,0,1000000*RES_hh_emi!N4/RES_hh_num!N4)</f>
        <v>2237.44476635093</v>
      </c>
      <c r="O4" s="69">
        <f>IF(RES_hh_emi!O4=0,0,1000000*RES_hh_emi!O4/RES_hh_num!O4)</f>
        <v>2342.4710595471911</v>
      </c>
      <c r="P4" s="69">
        <f>IF(RES_hh_emi!P4=0,0,1000000*RES_hh_emi!P4/RES_hh_num!P4)</f>
        <v>1711.0433279035672</v>
      </c>
      <c r="Q4" s="69">
        <f>IF(RES_hh_emi!Q4=0,0,1000000*RES_hh_emi!Q4/RES_hh_num!Q4)</f>
        <v>1801.1939648942439</v>
      </c>
      <c r="R4" s="69">
        <f>IF(RES_hh_emi!R4=0,0,1000000*RES_hh_emi!R4/RES_hh_num!R4)</f>
        <v>1852.357823835232</v>
      </c>
      <c r="S4" s="69">
        <f>IF(RES_hh_emi!S4=0,0,1000000*RES_hh_emi!S4/RES_hh_num!S4)</f>
        <v>1784.9951783054778</v>
      </c>
      <c r="T4" s="69">
        <f>IF(RES_hh_emi!T4=0,0,1000000*RES_hh_emi!T4/RES_hh_num!T4)</f>
        <v>1765.820106785183</v>
      </c>
      <c r="U4" s="69">
        <f>IF(RES_hh_emi!U4=0,0,1000000*RES_hh_emi!U4/RES_hh_num!U4)</f>
        <v>1698.1257793137497</v>
      </c>
      <c r="V4" s="69">
        <f>IF(RES_hh_emi!V4=0,0,1000000*RES_hh_emi!V4/RES_hh_num!V4)</f>
        <v>1617.2045056764412</v>
      </c>
      <c r="W4" s="69">
        <f>IF(RES_hh_emi!W4=0,0,1000000*RES_hh_emi!W4/RES_hh_num!W4)</f>
        <v>1842.874335018694</v>
      </c>
      <c r="X4" s="69">
        <f>IF(RES_hh_emi!X4=0,0,1000000*RES_hh_emi!X4/RES_hh_num!X4)</f>
        <v>1451.4127166190342</v>
      </c>
      <c r="Y4" s="69">
        <f>IF(RES_hh_emi!Y4=0,0,1000000*RES_hh_emi!Y4/RES_hh_num!Y4)</f>
        <v>1218.4412979086717</v>
      </c>
      <c r="DA4" s="88" t="s">
        <v>285</v>
      </c>
    </row>
    <row r="5" spans="1:105" ht="12" customHeight="1" x14ac:dyDescent="0.25">
      <c r="A5" s="28" t="s">
        <v>51</v>
      </c>
      <c r="B5" s="72">
        <f>IF(RES_hh_emi!B5=0,0,1000000*RES_hh_emi!B5/RES_hh_num!B5)</f>
        <v>4320.3439799999996</v>
      </c>
      <c r="C5" s="72">
        <f>IF(RES_hh_emi!C5=0,0,1000000*RES_hh_emi!C5/RES_hh_num!C5)</f>
        <v>3876.6287782805421</v>
      </c>
      <c r="D5" s="72">
        <f>IF(RES_hh_emi!D5=0,0,1000000*RES_hh_emi!D5/RES_hh_num!D5)</f>
        <v>3843.7759920239278</v>
      </c>
      <c r="E5" s="72">
        <f>IF(RES_hh_emi!E5=0,0,1000000*RES_hh_emi!E5/RES_hh_num!E5)</f>
        <v>3936.0851612903248</v>
      </c>
      <c r="F5" s="72">
        <f>IF(RES_hh_emi!F5=0,0,1000000*RES_hh_emi!F5/RES_hh_num!F5)</f>
        <v>2464.4823061224497</v>
      </c>
      <c r="G5" s="72">
        <f>IF(RES_hh_emi!G5=0,0,1000000*RES_hh_emi!G5/RES_hh_num!G5)</f>
        <v>2423.6755243351727</v>
      </c>
      <c r="H5" s="72">
        <f>IF(RES_hh_emi!H5=0,0,1000000*RES_hh_emi!H5/RES_hh_num!H5)</f>
        <v>2331.2670463320464</v>
      </c>
      <c r="I5" s="72">
        <f>IF(RES_hh_emi!I5=0,0,1000000*RES_hh_emi!I5/RES_hh_num!I5)</f>
        <v>2563.5920245398784</v>
      </c>
      <c r="J5" s="72">
        <f>IF(RES_hh_emi!J5=0,0,1000000*RES_hh_emi!J5/RES_hh_num!J5)</f>
        <v>10796.695488721813</v>
      </c>
      <c r="K5" s="72">
        <f>IF(RES_hh_emi!K5=0,0,1000000*RES_hh_emi!K5/RES_hh_num!K5)</f>
        <v>3295.2775665399245</v>
      </c>
      <c r="L5" s="72">
        <f>IF(RES_hh_emi!L5=0,0,1000000*RES_hh_emi!L5/RES_hh_num!L5)</f>
        <v>3545.4190909090912</v>
      </c>
      <c r="M5" s="72">
        <f>IF(RES_hh_emi!M5=0,0,1000000*RES_hh_emi!M5/RES_hh_num!M5)</f>
        <v>4066.6955161626697</v>
      </c>
      <c r="N5" s="72">
        <f>IF(RES_hh_emi!N5=0,0,1000000*RES_hh_emi!N5/RES_hh_num!N5)</f>
        <v>4626.2882562277582</v>
      </c>
      <c r="O5" s="72">
        <f>IF(RES_hh_emi!O5=0,0,1000000*RES_hh_emi!O5/RES_hh_num!O5)</f>
        <v>2925.7021755438868</v>
      </c>
      <c r="P5" s="72">
        <f>IF(RES_hh_emi!P5=0,0,1000000*RES_hh_emi!P5/RES_hh_num!P5)</f>
        <v>2171.3908235294125</v>
      </c>
      <c r="Q5" s="72">
        <f>IF(RES_hh_emi!Q5=0,0,1000000*RES_hh_emi!Q5/RES_hh_num!Q5)</f>
        <v>1955.9079365079363</v>
      </c>
      <c r="R5" s="72">
        <f>IF(RES_hh_emi!R5=0,0,1000000*RES_hh_emi!R5/RES_hh_num!R5)</f>
        <v>3849.5936013986025</v>
      </c>
      <c r="S5" s="72">
        <f>IF(RES_hh_emi!S5=0,0,1000000*RES_hh_emi!S5/RES_hh_num!S5)</f>
        <v>4288.7481081081096</v>
      </c>
      <c r="T5" s="72">
        <f>IF(RES_hh_emi!T5=0,0,1000000*RES_hh_emi!T5/RES_hh_num!T5)</f>
        <v>4015.9003106796135</v>
      </c>
      <c r="U5" s="72">
        <f>IF(RES_hh_emi!U5=0,0,1000000*RES_hh_emi!U5/RES_hh_num!U5)</f>
        <v>4674.0061287027602</v>
      </c>
      <c r="V5" s="72">
        <f>IF(RES_hh_emi!V5=0,0,1000000*RES_hh_emi!V5/RES_hh_num!V5)</f>
        <v>2095.4521068249269</v>
      </c>
      <c r="W5" s="72">
        <f>IF(RES_hh_emi!W5=0,0,1000000*RES_hh_emi!W5/RES_hh_num!W5)</f>
        <v>3658.4834042553211</v>
      </c>
      <c r="X5" s="72">
        <f>IF(RES_hh_emi!X5=0,0,1000000*RES_hh_emi!X5/RES_hh_num!X5)</f>
        <v>1583.1473684210521</v>
      </c>
      <c r="Y5" s="72">
        <f>IF(RES_hh_emi!Y5=0,0,1000000*RES_hh_emi!Y5/RES_hh_num!Y5)</f>
        <v>2751.5164044943813</v>
      </c>
      <c r="DA5" s="89" t="s">
        <v>525</v>
      </c>
    </row>
    <row r="6" spans="1:105" ht="12" customHeight="1" x14ac:dyDescent="0.25">
      <c r="A6" s="28" t="s">
        <v>74</v>
      </c>
      <c r="B6" s="72">
        <f>IF(RES_hh_emi!B6=0,0,1000000*RES_hh_emi!B6/RES_hh_num!B6)</f>
        <v>3549.5099389002035</v>
      </c>
      <c r="C6" s="72">
        <f>IF(RES_hh_emi!C6=0,0,1000000*RES_hh_emi!C6/RES_hh_num!C6)</f>
        <v>3711.8954399864192</v>
      </c>
      <c r="D6" s="72">
        <f>IF(RES_hh_emi!D6=0,0,1000000*RES_hh_emi!D6/RES_hh_num!D6)</f>
        <v>3539.0984702166065</v>
      </c>
      <c r="E6" s="72">
        <f>IF(RES_hh_emi!E6=0,0,1000000*RES_hh_emi!E6/RES_hh_num!E6)</f>
        <v>3504.6999039213492</v>
      </c>
      <c r="F6" s="72">
        <f>IF(RES_hh_emi!F6=0,0,1000000*RES_hh_emi!F6/RES_hh_num!F6)</f>
        <v>3360.352293931765</v>
      </c>
      <c r="G6" s="72">
        <f>IF(RES_hh_emi!G6=0,0,1000000*RES_hh_emi!G6/RES_hh_num!G6)</f>
        <v>3154.088964407802</v>
      </c>
      <c r="H6" s="72">
        <f>IF(RES_hh_emi!H6=0,0,1000000*RES_hh_emi!H6/RES_hh_num!H6)</f>
        <v>3317.6670432759424</v>
      </c>
      <c r="I6" s="72">
        <f>IF(RES_hh_emi!I6=0,0,1000000*RES_hh_emi!I6/RES_hh_num!I6)</f>
        <v>3024.2531866383883</v>
      </c>
      <c r="J6" s="72">
        <f>IF(RES_hh_emi!J6=0,0,1000000*RES_hh_emi!J6/RES_hh_num!J6)</f>
        <v>3236.9432295804772</v>
      </c>
      <c r="K6" s="72">
        <f>IF(RES_hh_emi!K6=0,0,1000000*RES_hh_emi!K6/RES_hh_num!K6)</f>
        <v>3220.9138855827282</v>
      </c>
      <c r="L6" s="72">
        <f>IF(RES_hh_emi!L6=0,0,1000000*RES_hh_emi!L6/RES_hh_num!L6)</f>
        <v>3698.4373959278946</v>
      </c>
      <c r="M6" s="72">
        <f>IF(RES_hh_emi!M6=0,0,1000000*RES_hh_emi!M6/RES_hh_num!M6)</f>
        <v>2924.6206947827204</v>
      </c>
      <c r="N6" s="72">
        <f>IF(RES_hh_emi!N6=0,0,1000000*RES_hh_emi!N6/RES_hh_num!N6)</f>
        <v>3108.697742746941</v>
      </c>
      <c r="O6" s="72">
        <f>IF(RES_hh_emi!O6=0,0,1000000*RES_hh_emi!O6/RES_hh_num!O6)</f>
        <v>3282.3163367313387</v>
      </c>
      <c r="P6" s="72">
        <f>IF(RES_hh_emi!P6=0,0,1000000*RES_hh_emi!P6/RES_hh_num!P6)</f>
        <v>2547.0359956156376</v>
      </c>
      <c r="Q6" s="72">
        <f>IF(RES_hh_emi!Q6=0,0,1000000*RES_hh_emi!Q6/RES_hh_num!Q6)</f>
        <v>2525.8506773039458</v>
      </c>
      <c r="R6" s="72">
        <f>IF(RES_hh_emi!R6=0,0,1000000*RES_hh_emi!R6/RES_hh_num!R6)</f>
        <v>2550.857275526339</v>
      </c>
      <c r="S6" s="72">
        <f>IF(RES_hh_emi!S6=0,0,1000000*RES_hh_emi!S6/RES_hh_num!S6)</f>
        <v>2540.8775256707518</v>
      </c>
      <c r="T6" s="72">
        <f>IF(RES_hh_emi!T6=0,0,1000000*RES_hh_emi!T6/RES_hh_num!T6)</f>
        <v>2501.7445568793878</v>
      </c>
      <c r="U6" s="72">
        <f>IF(RES_hh_emi!U6=0,0,1000000*RES_hh_emi!U6/RES_hh_num!U6)</f>
        <v>2475.1250145348831</v>
      </c>
      <c r="V6" s="72">
        <f>IF(RES_hh_emi!V6=0,0,1000000*RES_hh_emi!V6/RES_hh_num!V6)</f>
        <v>2487.5522356569018</v>
      </c>
      <c r="W6" s="72">
        <f>IF(RES_hh_emi!W6=0,0,1000000*RES_hh_emi!W6/RES_hh_num!W6)</f>
        <v>2401.7092954438704</v>
      </c>
      <c r="X6" s="72">
        <f>IF(RES_hh_emi!X6=0,0,1000000*RES_hh_emi!X6/RES_hh_num!X6)</f>
        <v>2230.9510116773981</v>
      </c>
      <c r="Y6" s="72">
        <f>IF(RES_hh_emi!Y6=0,0,1000000*RES_hh_emi!Y6/RES_hh_num!Y6)</f>
        <v>2025.6732058269752</v>
      </c>
      <c r="DA6" s="89" t="s">
        <v>526</v>
      </c>
    </row>
    <row r="7" spans="1:105" ht="12" customHeight="1" x14ac:dyDescent="0.25">
      <c r="A7" s="28" t="s">
        <v>200</v>
      </c>
      <c r="B7" s="72">
        <f>IF(RES_hh_emi!B7=0,0,1000000*RES_hh_emi!B7/RES_hh_num!B7)</f>
        <v>4349.4905003840659</v>
      </c>
      <c r="C7" s="72">
        <f>IF(RES_hh_emi!C7=0,0,1000000*RES_hh_emi!C7/RES_hh_num!C7)</f>
        <v>4235.2660261743558</v>
      </c>
      <c r="D7" s="72">
        <f>IF(RES_hh_emi!D7=0,0,1000000*RES_hh_emi!D7/RES_hh_num!D7)</f>
        <v>4209.497052962769</v>
      </c>
      <c r="E7" s="72">
        <f>IF(RES_hh_emi!E7=0,0,1000000*RES_hh_emi!E7/RES_hh_num!E7)</f>
        <v>4209.3915251702938</v>
      </c>
      <c r="F7" s="72">
        <f>IF(RES_hh_emi!F7=0,0,1000000*RES_hh_emi!F7/RES_hh_num!F7)</f>
        <v>4126.9026453751121</v>
      </c>
      <c r="G7" s="72">
        <f>IF(RES_hh_emi!G7=0,0,1000000*RES_hh_emi!G7/RES_hh_num!G7)</f>
        <v>3912.701409708015</v>
      </c>
      <c r="H7" s="72">
        <f>IF(RES_hh_emi!H7=0,0,1000000*RES_hh_emi!H7/RES_hh_num!H7)</f>
        <v>3374.324620805884</v>
      </c>
      <c r="I7" s="72">
        <f>IF(RES_hh_emi!I7=0,0,1000000*RES_hh_emi!I7/RES_hh_num!I7)</f>
        <v>3725.6562293834058</v>
      </c>
      <c r="J7" s="72">
        <f>IF(RES_hh_emi!J7=0,0,1000000*RES_hh_emi!J7/RES_hh_num!J7)</f>
        <v>4066.7820951678359</v>
      </c>
      <c r="K7" s="72">
        <f>IF(RES_hh_emi!K7=0,0,1000000*RES_hh_emi!K7/RES_hh_num!K7)</f>
        <v>4142.0292138630612</v>
      </c>
      <c r="L7" s="72">
        <f>IF(RES_hh_emi!L7=0,0,1000000*RES_hh_emi!L7/RES_hh_num!L7)</f>
        <v>4206.8286788133173</v>
      </c>
      <c r="M7" s="72">
        <f>IF(RES_hh_emi!M7=0,0,1000000*RES_hh_emi!M7/RES_hh_num!M7)</f>
        <v>3693.4594829294638</v>
      </c>
      <c r="N7" s="72">
        <f>IF(RES_hh_emi!N7=0,0,1000000*RES_hh_emi!N7/RES_hh_num!N7)</f>
        <v>3477.6160916030535</v>
      </c>
      <c r="O7" s="72">
        <f>IF(RES_hh_emi!O7=0,0,1000000*RES_hh_emi!O7/RES_hh_num!O7)</f>
        <v>2499.6094446137899</v>
      </c>
      <c r="P7" s="72">
        <f>IF(RES_hh_emi!P7=0,0,1000000*RES_hh_emi!P7/RES_hh_num!P7)</f>
        <v>1643.132838536447</v>
      </c>
      <c r="Q7" s="72">
        <f>IF(RES_hh_emi!Q7=0,0,1000000*RES_hh_emi!Q7/RES_hh_num!Q7)</f>
        <v>3268.1209562316803</v>
      </c>
      <c r="R7" s="72">
        <f>IF(RES_hh_emi!R7=0,0,1000000*RES_hh_emi!R7/RES_hh_num!R7)</f>
        <v>2769.2120045152615</v>
      </c>
      <c r="S7" s="72">
        <f>IF(RES_hh_emi!S7=0,0,1000000*RES_hh_emi!S7/RES_hh_num!S7)</f>
        <v>2594.5012381693764</v>
      </c>
      <c r="T7" s="72">
        <f>IF(RES_hh_emi!T7=0,0,1000000*RES_hh_emi!T7/RES_hh_num!T7)</f>
        <v>2597.5937879583898</v>
      </c>
      <c r="U7" s="72">
        <f>IF(RES_hh_emi!U7=0,0,1000000*RES_hh_emi!U7/RES_hh_num!U7)</f>
        <v>2615.3611366310743</v>
      </c>
      <c r="V7" s="72">
        <f>IF(RES_hh_emi!V7=0,0,1000000*RES_hh_emi!V7/RES_hh_num!V7)</f>
        <v>2643.635489361704</v>
      </c>
      <c r="W7" s="72">
        <f>IF(RES_hh_emi!W7=0,0,1000000*RES_hh_emi!W7/RES_hh_num!W7)</f>
        <v>2660.4370391735038</v>
      </c>
      <c r="X7" s="72">
        <f>IF(RES_hh_emi!X7=0,0,1000000*RES_hh_emi!X7/RES_hh_num!X7)</f>
        <v>2526.2978596409412</v>
      </c>
      <c r="Y7" s="72">
        <f>IF(RES_hh_emi!Y7=0,0,1000000*RES_hh_emi!Y7/RES_hh_num!Y7)</f>
        <v>2286.7573542591113</v>
      </c>
      <c r="DA7" s="89" t="s">
        <v>527</v>
      </c>
    </row>
    <row r="8" spans="1:105" ht="12" customHeight="1" x14ac:dyDescent="0.25">
      <c r="A8" s="28" t="s">
        <v>189</v>
      </c>
      <c r="B8" s="72">
        <f>IF(RES_hh_emi!B8=0,0,1000000*RES_hh_emi!B8/RES_hh_num!B8)</f>
        <v>2832.4015907793046</v>
      </c>
      <c r="C8" s="72">
        <f>IF(RES_hh_emi!C8=0,0,1000000*RES_hh_emi!C8/RES_hh_num!C8)</f>
        <v>2993.0985956885347</v>
      </c>
      <c r="D8" s="72">
        <f>IF(RES_hh_emi!D8=0,0,1000000*RES_hh_emi!D8/RES_hh_num!D8)</f>
        <v>2829.5132110385716</v>
      </c>
      <c r="E8" s="72">
        <f>IF(RES_hh_emi!E8=0,0,1000000*RES_hh_emi!E8/RES_hh_num!E8)</f>
        <v>2886.0857598274843</v>
      </c>
      <c r="F8" s="72">
        <f>IF(RES_hh_emi!F8=0,0,1000000*RES_hh_emi!F8/RES_hh_num!F8)</f>
        <v>2752.2301259290139</v>
      </c>
      <c r="G8" s="72">
        <f>IF(RES_hh_emi!G8=0,0,1000000*RES_hh_emi!G8/RES_hh_num!G8)</f>
        <v>2642.5448086950864</v>
      </c>
      <c r="H8" s="72">
        <f>IF(RES_hh_emi!H8=0,0,1000000*RES_hh_emi!H8/RES_hh_num!H8)</f>
        <v>2656.3515383706899</v>
      </c>
      <c r="I8" s="72">
        <f>IF(RES_hh_emi!I8=0,0,1000000*RES_hh_emi!I8/RES_hh_num!I8)</f>
        <v>2344.529212188681</v>
      </c>
      <c r="J8" s="72">
        <f>IF(RES_hh_emi!J8=0,0,1000000*RES_hh_emi!J8/RES_hh_num!J8)</f>
        <v>2681.0651383187969</v>
      </c>
      <c r="K8" s="72">
        <f>IF(RES_hh_emi!K8=0,0,1000000*RES_hh_emi!K8/RES_hh_num!K8)</f>
        <v>2652.4340407069521</v>
      </c>
      <c r="L8" s="72">
        <f>IF(RES_hh_emi!L8=0,0,1000000*RES_hh_emi!L8/RES_hh_num!L8)</f>
        <v>3059.3337523337523</v>
      </c>
      <c r="M8" s="72">
        <f>IF(RES_hh_emi!M8=0,0,1000000*RES_hh_emi!M8/RES_hh_num!M8)</f>
        <v>2371.5236240795862</v>
      </c>
      <c r="N8" s="72">
        <f>IF(RES_hh_emi!N8=0,0,1000000*RES_hh_emi!N8/RES_hh_num!N8)</f>
        <v>2550.303286776832</v>
      </c>
      <c r="O8" s="72">
        <f>IF(RES_hh_emi!O8=0,0,1000000*RES_hh_emi!O8/RES_hh_num!O8)</f>
        <v>2686.8497377023718</v>
      </c>
      <c r="P8" s="72">
        <f>IF(RES_hh_emi!P8=0,0,1000000*RES_hh_emi!P8/RES_hh_num!P8)</f>
        <v>1975.2606036609552</v>
      </c>
      <c r="Q8" s="72">
        <f>IF(RES_hh_emi!Q8=0,0,1000000*RES_hh_emi!Q8/RES_hh_num!Q8)</f>
        <v>2065.3752760155649</v>
      </c>
      <c r="R8" s="72">
        <f>IF(RES_hh_emi!R8=0,0,1000000*RES_hh_emi!R8/RES_hh_num!R8)</f>
        <v>2125.4896662771821</v>
      </c>
      <c r="S8" s="72">
        <f>IF(RES_hh_emi!S8=0,0,1000000*RES_hh_emi!S8/RES_hh_num!S8)</f>
        <v>2050.9226835200807</v>
      </c>
      <c r="T8" s="72">
        <f>IF(RES_hh_emi!T8=0,0,1000000*RES_hh_emi!T8/RES_hh_num!T8)</f>
        <v>2040.343780896608</v>
      </c>
      <c r="U8" s="72">
        <f>IF(RES_hh_emi!U8=0,0,1000000*RES_hh_emi!U8/RES_hh_num!U8)</f>
        <v>1974.2786632187835</v>
      </c>
      <c r="V8" s="72">
        <f>IF(RES_hh_emi!V8=0,0,1000000*RES_hh_emi!V8/RES_hh_num!V8)</f>
        <v>1900.1906579289393</v>
      </c>
      <c r="W8" s="72">
        <f>IF(RES_hh_emi!W8=0,0,1000000*RES_hh_emi!W8/RES_hh_num!W8)</f>
        <v>2210.6639266522011</v>
      </c>
      <c r="X8" s="72">
        <f>IF(RES_hh_emi!X8=0,0,1000000*RES_hh_emi!X8/RES_hh_num!X8)</f>
        <v>1786.9872614913795</v>
      </c>
      <c r="Y8" s="72">
        <f>IF(RES_hh_emi!Y8=0,0,1000000*RES_hh_emi!Y8/RES_hh_num!Y8)</f>
        <v>1548.4605614949114</v>
      </c>
      <c r="DA8" s="89" t="s">
        <v>528</v>
      </c>
    </row>
    <row r="9" spans="1:105" ht="12" customHeight="1" x14ac:dyDescent="0.25">
      <c r="A9" s="28" t="s">
        <v>202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X9" s="72">
        <f>IF(RES_hh_emi!X9=0,0,1000000*RES_hh_emi!X9/RES_hh_num!X9)</f>
        <v>0</v>
      </c>
      <c r="Y9" s="72">
        <f>IF(RES_hh_emi!Y9=0,0,1000000*RES_hh_emi!Y9/RES_hh_num!Y9)</f>
        <v>0</v>
      </c>
      <c r="DA9" s="89" t="s">
        <v>529</v>
      </c>
    </row>
    <row r="10" spans="1:105" ht="12" customHeight="1" x14ac:dyDescent="0.25">
      <c r="A10" s="28" t="s">
        <v>197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X10" s="72">
        <f>IF(RES_hh_emi!X10=0,0,1000000*RES_hh_emi!X10/RES_hh_num!X10)</f>
        <v>0</v>
      </c>
      <c r="Y10" s="72">
        <f>IF(RES_hh_emi!Y10=0,0,1000000*RES_hh_emi!Y10/RES_hh_num!Y10)</f>
        <v>0</v>
      </c>
      <c r="DA10" s="89" t="s">
        <v>530</v>
      </c>
    </row>
    <row r="11" spans="1:105" ht="12" customHeight="1" x14ac:dyDescent="0.25">
      <c r="A11" s="28" t="s">
        <v>198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X11" s="72">
        <f>IF(RES_hh_emi!X11=0,0,1000000*RES_hh_emi!X11/RES_hh_num!X11)</f>
        <v>0</v>
      </c>
      <c r="Y11" s="72">
        <f>IF(RES_hh_emi!Y11=0,0,1000000*RES_hh_emi!Y11/RES_hh_num!Y11)</f>
        <v>0</v>
      </c>
      <c r="DA11" s="89" t="s">
        <v>531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X12" s="72">
        <f>IF(RES_hh_emi!X12=0,0,1000000*RES_hh_emi!X12/RES_hh_num!X12)</f>
        <v>0</v>
      </c>
      <c r="Y12" s="72">
        <f>IF(RES_hh_emi!Y12=0,0,1000000*RES_hh_emi!Y12/RES_hh_num!Y12)</f>
        <v>0</v>
      </c>
      <c r="DA12" s="89" t="s">
        <v>532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X13" s="74">
        <f>IF(RES_hh_emi!X13=0,0,1000000*RES_hh_emi!X13/RES_hh_num!X13)</f>
        <v>0</v>
      </c>
      <c r="Y13" s="74">
        <f>IF(RES_hh_emi!Y13=0,0,1000000*RES_hh_emi!Y13/RES_hh_num!Y13)</f>
        <v>0</v>
      </c>
      <c r="DA13" s="90" t="s">
        <v>533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X14" s="76">
        <f>IF(RES_hh_emi!X14=0,0,1000000*RES_hh_emi!X14/RES_hh_num!X14)</f>
        <v>0</v>
      </c>
      <c r="Y14" s="76">
        <f>IF(RES_hh_emi!Y14=0,0,1000000*RES_hh_emi!Y14/RES_hh_num!Y14)</f>
        <v>0</v>
      </c>
      <c r="DA14" s="91" t="s">
        <v>534</v>
      </c>
    </row>
    <row r="15" spans="1:105" ht="12.95" customHeight="1" x14ac:dyDescent="0.25">
      <c r="A15" s="68" t="s">
        <v>92</v>
      </c>
      <c r="B15" s="69">
        <f t="shared" ref="B15:Y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286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X16" s="72">
        <f>IF(RES_hh_emi!X16=0,0,1000000*RES_hh_emi!X16/RES_hh_num!X$3)</f>
        <v>0</v>
      </c>
      <c r="Y16" s="72">
        <f>IF(RES_hh_emi!Y16=0,0,1000000*RES_hh_emi!Y16/RES_hh_num!Y$3)</f>
        <v>0</v>
      </c>
      <c r="DA16" s="89" t="s">
        <v>535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290.65690251468163</v>
      </c>
      <c r="C17" s="69">
        <f>IF(RES_hh_emi!C17=0,0,1000000*RES_hh_emi!C17/RES_hh_num!C17)</f>
        <v>292.13645205392942</v>
      </c>
      <c r="D17" s="69">
        <f>IF(RES_hh_emi!D17=0,0,1000000*RES_hh_emi!D17/RES_hh_num!D17)</f>
        <v>311.59039433253986</v>
      </c>
      <c r="E17" s="69">
        <f>IF(RES_hh_emi!E17=0,0,1000000*RES_hh_emi!E17/RES_hh_num!E17)</f>
        <v>313.61335309783283</v>
      </c>
      <c r="F17" s="69">
        <f>IF(RES_hh_emi!F17=0,0,1000000*RES_hh_emi!F17/RES_hh_num!F17)</f>
        <v>296.77461396620066</v>
      </c>
      <c r="G17" s="69">
        <f>IF(RES_hh_emi!G17=0,0,1000000*RES_hh_emi!G17/RES_hh_num!G17)</f>
        <v>287.32710017671337</v>
      </c>
      <c r="H17" s="69">
        <f>IF(RES_hh_emi!H17=0,0,1000000*RES_hh_emi!H17/RES_hh_num!H17)</f>
        <v>283.19538453193343</v>
      </c>
      <c r="I17" s="69">
        <f>IF(RES_hh_emi!I17=0,0,1000000*RES_hh_emi!I17/RES_hh_num!I17)</f>
        <v>265.44101520725474</v>
      </c>
      <c r="J17" s="69">
        <f>IF(RES_hh_emi!J17=0,0,1000000*RES_hh_emi!J17/RES_hh_num!J17)</f>
        <v>271.11448387527474</v>
      </c>
      <c r="K17" s="69">
        <f>IF(RES_hh_emi!K17=0,0,1000000*RES_hh_emi!K17/RES_hh_num!K17)</f>
        <v>271.7625046557875</v>
      </c>
      <c r="L17" s="69">
        <f>IF(RES_hh_emi!L17=0,0,1000000*RES_hh_emi!L17/RES_hh_num!L17)</f>
        <v>311.83573195430552</v>
      </c>
      <c r="M17" s="69">
        <f>IF(RES_hh_emi!M17=0,0,1000000*RES_hh_emi!M17/RES_hh_num!M17)</f>
        <v>231.13533522119798</v>
      </c>
      <c r="N17" s="69">
        <f>IF(RES_hh_emi!N17=0,0,1000000*RES_hh_emi!N17/RES_hh_num!N17)</f>
        <v>237.19273456177277</v>
      </c>
      <c r="O17" s="69">
        <f>IF(RES_hh_emi!O17=0,0,1000000*RES_hh_emi!O17/RES_hh_num!O17)</f>
        <v>255.33191603662266</v>
      </c>
      <c r="P17" s="69">
        <f>IF(RES_hh_emi!P17=0,0,1000000*RES_hh_emi!P17/RES_hh_num!P17)</f>
        <v>203.6791921292812</v>
      </c>
      <c r="Q17" s="69">
        <f>IF(RES_hh_emi!Q17=0,0,1000000*RES_hh_emi!Q17/RES_hh_num!Q17)</f>
        <v>240.61289619243379</v>
      </c>
      <c r="R17" s="69">
        <f>IF(RES_hh_emi!R17=0,0,1000000*RES_hh_emi!R17/RES_hh_num!R17)</f>
        <v>248.32768811882679</v>
      </c>
      <c r="S17" s="69">
        <f>IF(RES_hh_emi!S17=0,0,1000000*RES_hh_emi!S17/RES_hh_num!S17)</f>
        <v>233.89104029011307</v>
      </c>
      <c r="T17" s="69">
        <f>IF(RES_hh_emi!T17=0,0,1000000*RES_hh_emi!T17/RES_hh_num!T17)</f>
        <v>223.0411013866285</v>
      </c>
      <c r="U17" s="69">
        <f>IF(RES_hh_emi!U17=0,0,1000000*RES_hh_emi!U17/RES_hh_num!U17)</f>
        <v>203.163069954859</v>
      </c>
      <c r="V17" s="69">
        <f>IF(RES_hh_emi!V17=0,0,1000000*RES_hh_emi!V17/RES_hh_num!V17)</f>
        <v>176.76896525535739</v>
      </c>
      <c r="W17" s="69">
        <f>IF(RES_hh_emi!W17=0,0,1000000*RES_hh_emi!W17/RES_hh_num!W17)</f>
        <v>182.21672315037131</v>
      </c>
      <c r="X17" s="69">
        <f>IF(RES_hh_emi!X17=0,0,1000000*RES_hh_emi!X17/RES_hh_num!X17)</f>
        <v>127.45879908510774</v>
      </c>
      <c r="Y17" s="69">
        <f>IF(RES_hh_emi!Y17=0,0,1000000*RES_hh_emi!Y17/RES_hh_num!Y17)</f>
        <v>91.31278165807322</v>
      </c>
      <c r="DA17" s="88" t="s">
        <v>287</v>
      </c>
    </row>
    <row r="18" spans="1:105" ht="12" customHeight="1" x14ac:dyDescent="0.25">
      <c r="A18" s="28" t="s">
        <v>51</v>
      </c>
      <c r="B18" s="72">
        <f>IF(RES_hh_emi!B18=0,0,1000000*RES_hh_emi!B18/RES_hh_num!B18)</f>
        <v>0</v>
      </c>
      <c r="C18" s="72">
        <f>IF(RES_hh_emi!C18=0,0,1000000*RES_hh_emi!C18/RES_hh_num!C18)</f>
        <v>0</v>
      </c>
      <c r="D18" s="72">
        <f>IF(RES_hh_emi!D18=0,0,1000000*RES_hh_emi!D18/RES_hh_num!D18)</f>
        <v>0</v>
      </c>
      <c r="E18" s="72">
        <f>IF(RES_hh_emi!E18=0,0,1000000*RES_hh_emi!E18/RES_hh_num!E18)</f>
        <v>0</v>
      </c>
      <c r="F18" s="72">
        <f>IF(RES_hh_emi!F18=0,0,1000000*RES_hh_emi!F18/RES_hh_num!F18)</f>
        <v>0</v>
      </c>
      <c r="G18" s="72">
        <f>IF(RES_hh_emi!G18=0,0,1000000*RES_hh_emi!G18/RES_hh_num!G18)</f>
        <v>0</v>
      </c>
      <c r="H18" s="72">
        <f>IF(RES_hh_emi!H18=0,0,1000000*RES_hh_emi!H18/RES_hh_num!H18)</f>
        <v>0</v>
      </c>
      <c r="I18" s="72">
        <f>IF(RES_hh_emi!I18=0,0,1000000*RES_hh_emi!I18/RES_hh_num!I18)</f>
        <v>0</v>
      </c>
      <c r="J18" s="72">
        <f>IF(RES_hh_emi!J18=0,0,1000000*RES_hh_emi!J18/RES_hh_num!J18)</f>
        <v>0</v>
      </c>
      <c r="K18" s="72">
        <f>IF(RES_hh_emi!K18=0,0,1000000*RES_hh_emi!K18/RES_hh_num!K18)</f>
        <v>0</v>
      </c>
      <c r="L18" s="72">
        <f>IF(RES_hh_emi!L18=0,0,1000000*RES_hh_emi!L18/RES_hh_num!L18)</f>
        <v>0</v>
      </c>
      <c r="M18" s="72">
        <f>IF(RES_hh_emi!M18=0,0,1000000*RES_hh_emi!M18/RES_hh_num!M18)</f>
        <v>0</v>
      </c>
      <c r="N18" s="72">
        <f>IF(RES_hh_emi!N18=0,0,1000000*RES_hh_emi!N18/RES_hh_num!N18)</f>
        <v>0</v>
      </c>
      <c r="O18" s="72">
        <f>IF(RES_hh_emi!O18=0,0,1000000*RES_hh_emi!O18/RES_hh_num!O18)</f>
        <v>0</v>
      </c>
      <c r="P18" s="72">
        <f>IF(RES_hh_emi!P18=0,0,1000000*RES_hh_emi!P18/RES_hh_num!P18)</f>
        <v>0</v>
      </c>
      <c r="Q18" s="72">
        <f>IF(RES_hh_emi!Q18=0,0,1000000*RES_hh_emi!Q18/RES_hh_num!Q18)</f>
        <v>0</v>
      </c>
      <c r="R18" s="72">
        <f>IF(RES_hh_emi!R18=0,0,1000000*RES_hh_emi!R18/RES_hh_num!R18)</f>
        <v>0</v>
      </c>
      <c r="S18" s="72">
        <f>IF(RES_hh_emi!S18=0,0,1000000*RES_hh_emi!S18/RES_hh_num!S18)</f>
        <v>0</v>
      </c>
      <c r="T18" s="72">
        <f>IF(RES_hh_emi!T18=0,0,1000000*RES_hh_emi!T18/RES_hh_num!T18)</f>
        <v>0</v>
      </c>
      <c r="U18" s="72">
        <f>IF(RES_hh_emi!U18=0,0,1000000*RES_hh_emi!U18/RES_hh_num!U18)</f>
        <v>0</v>
      </c>
      <c r="V18" s="72">
        <f>IF(RES_hh_emi!V18=0,0,1000000*RES_hh_emi!V18/RES_hh_num!V18)</f>
        <v>0</v>
      </c>
      <c r="W18" s="72">
        <f>IF(RES_hh_emi!W18=0,0,1000000*RES_hh_emi!W18/RES_hh_num!W18)</f>
        <v>0</v>
      </c>
      <c r="X18" s="72">
        <f>IF(RES_hh_emi!X18=0,0,1000000*RES_hh_emi!X18/RES_hh_num!X18)</f>
        <v>0</v>
      </c>
      <c r="Y18" s="72">
        <f>IF(RES_hh_emi!Y18=0,0,1000000*RES_hh_emi!Y18/RES_hh_num!Y18)</f>
        <v>0</v>
      </c>
      <c r="DA18" s="89" t="s">
        <v>536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0</v>
      </c>
      <c r="C19" s="72">
        <f>IF(RES_hh_emi!C19=0,0,1000000*RES_hh_emi!C19/RES_hh_num!C19)</f>
        <v>0</v>
      </c>
      <c r="D19" s="72">
        <f>IF(RES_hh_emi!D19=0,0,1000000*RES_hh_emi!D19/RES_hh_num!D19)</f>
        <v>0</v>
      </c>
      <c r="E19" s="72">
        <f>IF(RES_hh_emi!E19=0,0,1000000*RES_hh_emi!E19/RES_hh_num!E19)</f>
        <v>0</v>
      </c>
      <c r="F19" s="72">
        <f>IF(RES_hh_emi!F19=0,0,1000000*RES_hh_emi!F19/RES_hh_num!F19)</f>
        <v>0</v>
      </c>
      <c r="G19" s="72">
        <f>IF(RES_hh_emi!G19=0,0,1000000*RES_hh_emi!G19/RES_hh_num!G19)</f>
        <v>0</v>
      </c>
      <c r="H19" s="72">
        <f>IF(RES_hh_emi!H19=0,0,1000000*RES_hh_emi!H19/RES_hh_num!H19)</f>
        <v>0</v>
      </c>
      <c r="I19" s="72">
        <f>IF(RES_hh_emi!I19=0,0,1000000*RES_hh_emi!I19/RES_hh_num!I19)</f>
        <v>0</v>
      </c>
      <c r="J19" s="72">
        <f>IF(RES_hh_emi!J19=0,0,1000000*RES_hh_emi!J19/RES_hh_num!J19)</f>
        <v>0</v>
      </c>
      <c r="K19" s="72">
        <f>IF(RES_hh_emi!K19=0,0,1000000*RES_hh_emi!K19/RES_hh_num!K19)</f>
        <v>0</v>
      </c>
      <c r="L19" s="72">
        <f>IF(RES_hh_emi!L19=0,0,1000000*RES_hh_emi!L19/RES_hh_num!L19)</f>
        <v>0</v>
      </c>
      <c r="M19" s="72">
        <f>IF(RES_hh_emi!M19=0,0,1000000*RES_hh_emi!M19/RES_hh_num!M19)</f>
        <v>0</v>
      </c>
      <c r="N19" s="72">
        <f>IF(RES_hh_emi!N19=0,0,1000000*RES_hh_emi!N19/RES_hh_num!N19)</f>
        <v>0</v>
      </c>
      <c r="O19" s="72">
        <f>IF(RES_hh_emi!O19=0,0,1000000*RES_hh_emi!O19/RES_hh_num!O19)</f>
        <v>0</v>
      </c>
      <c r="P19" s="72">
        <f>IF(RES_hh_emi!P19=0,0,1000000*RES_hh_emi!P19/RES_hh_num!P19)</f>
        <v>0</v>
      </c>
      <c r="Q19" s="72">
        <f>IF(RES_hh_emi!Q19=0,0,1000000*RES_hh_emi!Q19/RES_hh_num!Q19)</f>
        <v>0</v>
      </c>
      <c r="R19" s="72">
        <f>IF(RES_hh_emi!R19=0,0,1000000*RES_hh_emi!R19/RES_hh_num!R19)</f>
        <v>0</v>
      </c>
      <c r="S19" s="72">
        <f>IF(RES_hh_emi!S19=0,0,1000000*RES_hh_emi!S19/RES_hh_num!S19)</f>
        <v>0</v>
      </c>
      <c r="T19" s="72">
        <f>IF(RES_hh_emi!T19=0,0,1000000*RES_hh_emi!T19/RES_hh_num!T19)</f>
        <v>0</v>
      </c>
      <c r="U19" s="72">
        <f>IF(RES_hh_emi!U19=0,0,1000000*RES_hh_emi!U19/RES_hh_num!U19)</f>
        <v>0</v>
      </c>
      <c r="V19" s="72">
        <f>IF(RES_hh_emi!V19=0,0,1000000*RES_hh_emi!V19/RES_hh_num!V19)</f>
        <v>0</v>
      </c>
      <c r="W19" s="72">
        <f>IF(RES_hh_emi!W19=0,0,1000000*RES_hh_emi!W19/RES_hh_num!W19)</f>
        <v>0</v>
      </c>
      <c r="X19" s="72">
        <f>IF(RES_hh_emi!X19=0,0,1000000*RES_hh_emi!X19/RES_hh_num!X19)</f>
        <v>0</v>
      </c>
      <c r="Y19" s="72">
        <f>IF(RES_hh_emi!Y19=0,0,1000000*RES_hh_emi!Y19/RES_hh_num!Y19)</f>
        <v>0</v>
      </c>
      <c r="DA19" s="89" t="s">
        <v>537</v>
      </c>
    </row>
    <row r="20" spans="1:105" ht="12" customHeight="1" x14ac:dyDescent="0.25">
      <c r="A20" s="28" t="s">
        <v>200</v>
      </c>
      <c r="B20" s="72">
        <f>IF(RES_hh_emi!B20=0,0,1000000*RES_hh_emi!B20/RES_hh_num!B20)</f>
        <v>0</v>
      </c>
      <c r="C20" s="72">
        <f>IF(RES_hh_emi!C20=0,0,1000000*RES_hh_emi!C20/RES_hh_num!C20)</f>
        <v>0</v>
      </c>
      <c r="D20" s="72">
        <f>IF(RES_hh_emi!D20=0,0,1000000*RES_hh_emi!D20/RES_hh_num!D20)</f>
        <v>0</v>
      </c>
      <c r="E20" s="72">
        <f>IF(RES_hh_emi!E20=0,0,1000000*RES_hh_emi!E20/RES_hh_num!E20)</f>
        <v>0</v>
      </c>
      <c r="F20" s="72">
        <f>IF(RES_hh_emi!F20=0,0,1000000*RES_hh_emi!F20/RES_hh_num!F20)</f>
        <v>0</v>
      </c>
      <c r="G20" s="72">
        <f>IF(RES_hh_emi!G20=0,0,1000000*RES_hh_emi!G20/RES_hh_num!G20)</f>
        <v>0</v>
      </c>
      <c r="H20" s="72">
        <f>IF(RES_hh_emi!H20=0,0,1000000*RES_hh_emi!H20/RES_hh_num!H20)</f>
        <v>0</v>
      </c>
      <c r="I20" s="72">
        <f>IF(RES_hh_emi!I20=0,0,1000000*RES_hh_emi!I20/RES_hh_num!I20)</f>
        <v>0</v>
      </c>
      <c r="J20" s="72">
        <f>IF(RES_hh_emi!J20=0,0,1000000*RES_hh_emi!J20/RES_hh_num!J20)</f>
        <v>0</v>
      </c>
      <c r="K20" s="72">
        <f>IF(RES_hh_emi!K20=0,0,1000000*RES_hh_emi!K20/RES_hh_num!K20)</f>
        <v>0</v>
      </c>
      <c r="L20" s="72">
        <f>IF(RES_hh_emi!L20=0,0,1000000*RES_hh_emi!L20/RES_hh_num!L20)</f>
        <v>0</v>
      </c>
      <c r="M20" s="72">
        <f>IF(RES_hh_emi!M20=0,0,1000000*RES_hh_emi!M20/RES_hh_num!M20)</f>
        <v>0</v>
      </c>
      <c r="N20" s="72">
        <f>IF(RES_hh_emi!N20=0,0,1000000*RES_hh_emi!N20/RES_hh_num!N20)</f>
        <v>0</v>
      </c>
      <c r="O20" s="72">
        <f>IF(RES_hh_emi!O20=0,0,1000000*RES_hh_emi!O20/RES_hh_num!O20)</f>
        <v>0</v>
      </c>
      <c r="P20" s="72">
        <f>IF(RES_hh_emi!P20=0,0,1000000*RES_hh_emi!P20/RES_hh_num!P20)</f>
        <v>0</v>
      </c>
      <c r="Q20" s="72">
        <f>IF(RES_hh_emi!Q20=0,0,1000000*RES_hh_emi!Q20/RES_hh_num!Q20)</f>
        <v>0</v>
      </c>
      <c r="R20" s="72">
        <f>IF(RES_hh_emi!R20=0,0,1000000*RES_hh_emi!R20/RES_hh_num!R20)</f>
        <v>0</v>
      </c>
      <c r="S20" s="72">
        <f>IF(RES_hh_emi!S20=0,0,1000000*RES_hh_emi!S20/RES_hh_num!S20)</f>
        <v>0</v>
      </c>
      <c r="T20" s="72">
        <f>IF(RES_hh_emi!T20=0,0,1000000*RES_hh_emi!T20/RES_hh_num!T20)</f>
        <v>0</v>
      </c>
      <c r="U20" s="72">
        <f>IF(RES_hh_emi!U20=0,0,1000000*RES_hh_emi!U20/RES_hh_num!U20)</f>
        <v>0</v>
      </c>
      <c r="V20" s="72">
        <f>IF(RES_hh_emi!V20=0,0,1000000*RES_hh_emi!V20/RES_hh_num!V20)</f>
        <v>0</v>
      </c>
      <c r="W20" s="72">
        <f>IF(RES_hh_emi!W20=0,0,1000000*RES_hh_emi!W20/RES_hh_num!W20)</f>
        <v>0</v>
      </c>
      <c r="X20" s="72">
        <f>IF(RES_hh_emi!X20=0,0,1000000*RES_hh_emi!X20/RES_hh_num!X20)</f>
        <v>0</v>
      </c>
      <c r="Y20" s="72">
        <f>IF(RES_hh_emi!Y20=0,0,1000000*RES_hh_emi!Y20/RES_hh_num!Y20)</f>
        <v>0</v>
      </c>
      <c r="DA20" s="89" t="s">
        <v>538</v>
      </c>
    </row>
    <row r="21" spans="1:105" ht="12" customHeight="1" x14ac:dyDescent="0.25">
      <c r="A21" s="28" t="s">
        <v>189</v>
      </c>
      <c r="B21" s="72">
        <f>IF(RES_hh_emi!B21=0,0,1000000*RES_hh_emi!B21/RES_hh_num!B21)</f>
        <v>321.35108993189647</v>
      </c>
      <c r="C21" s="72">
        <f>IF(RES_hh_emi!C21=0,0,1000000*RES_hh_emi!C21/RES_hh_num!C21)</f>
        <v>323.71701496553965</v>
      </c>
      <c r="D21" s="72">
        <f>IF(RES_hh_emi!D21=0,0,1000000*RES_hh_emi!D21/RES_hh_num!D21)</f>
        <v>346.29137714072482</v>
      </c>
      <c r="E21" s="72">
        <f>IF(RES_hh_emi!E21=0,0,1000000*RES_hh_emi!E21/RES_hh_num!E21)</f>
        <v>349.60274915836595</v>
      </c>
      <c r="F21" s="72">
        <f>IF(RES_hh_emi!F21=0,0,1000000*RES_hh_emi!F21/RES_hh_num!F21)</f>
        <v>332.36167890503742</v>
      </c>
      <c r="G21" s="72">
        <f>IF(RES_hh_emi!G21=0,0,1000000*RES_hh_emi!G21/RES_hh_num!G21)</f>
        <v>323.57128499898806</v>
      </c>
      <c r="H21" s="72">
        <f>IF(RES_hh_emi!H21=0,0,1000000*RES_hh_emi!H21/RES_hh_num!H21)</f>
        <v>320.28564411190155</v>
      </c>
      <c r="I21" s="72">
        <f>IF(RES_hh_emi!I21=0,0,1000000*RES_hh_emi!I21/RES_hh_num!I21)</f>
        <v>301.78130765518358</v>
      </c>
      <c r="J21" s="72">
        <f>IF(RES_hh_emi!J21=0,0,1000000*RES_hh_emi!J21/RES_hh_num!J21)</f>
        <v>309.07095272302917</v>
      </c>
      <c r="K21" s="72">
        <f>IF(RES_hh_emi!K21=0,0,1000000*RES_hh_emi!K21/RES_hh_num!K21)</f>
        <v>310.57517318174177</v>
      </c>
      <c r="L21" s="72">
        <f>IF(RES_hh_emi!L21=0,0,1000000*RES_hh_emi!L21/RES_hh_num!L21)</f>
        <v>357.48385998674769</v>
      </c>
      <c r="M21" s="72">
        <f>IF(RES_hh_emi!M21=0,0,1000000*RES_hh_emi!M21/RES_hh_num!M21)</f>
        <v>266.47657668044747</v>
      </c>
      <c r="N21" s="72">
        <f>IF(RES_hh_emi!N21=0,0,1000000*RES_hh_emi!N21/RES_hh_num!N21)</f>
        <v>275.47691328560603</v>
      </c>
      <c r="O21" s="72">
        <f>IF(RES_hh_emi!O21=0,0,1000000*RES_hh_emi!O21/RES_hh_num!O21)</f>
        <v>297.81861786670163</v>
      </c>
      <c r="P21" s="72">
        <f>IF(RES_hh_emi!P21=0,0,1000000*RES_hh_emi!P21/RES_hh_num!P21)</f>
        <v>238.42109016577987</v>
      </c>
      <c r="Q21" s="72">
        <f>IF(RES_hh_emi!Q21=0,0,1000000*RES_hh_emi!Q21/RES_hh_num!Q21)</f>
        <v>282.06647445260592</v>
      </c>
      <c r="R21" s="72">
        <f>IF(RES_hh_emi!R21=0,0,1000000*RES_hh_emi!R21/RES_hh_num!R21)</f>
        <v>290.64324280984675</v>
      </c>
      <c r="S21" s="72">
        <f>IF(RES_hh_emi!S21=0,0,1000000*RES_hh_emi!S21/RES_hh_num!S21)</f>
        <v>274.20666419378153</v>
      </c>
      <c r="T21" s="72">
        <f>IF(RES_hh_emi!T21=0,0,1000000*RES_hh_emi!T21/RES_hh_num!T21)</f>
        <v>263.3276284072129</v>
      </c>
      <c r="U21" s="72">
        <f>IF(RES_hh_emi!U21=0,0,1000000*RES_hh_emi!U21/RES_hh_num!U21)</f>
        <v>241.8314700187959</v>
      </c>
      <c r="V21" s="72">
        <f>IF(RES_hh_emi!V21=0,0,1000000*RES_hh_emi!V21/RES_hh_num!V21)</f>
        <v>213.0406881962638</v>
      </c>
      <c r="W21" s="72">
        <f>IF(RES_hh_emi!W21=0,0,1000000*RES_hh_emi!W21/RES_hh_num!W21)</f>
        <v>223.29862497982421</v>
      </c>
      <c r="X21" s="72">
        <f>IF(RES_hh_emi!X21=0,0,1000000*RES_hh_emi!X21/RES_hh_num!X21)</f>
        <v>161.0511800188853</v>
      </c>
      <c r="Y21" s="72">
        <f>IF(RES_hh_emi!Y21=0,0,1000000*RES_hh_emi!Y21/RES_hh_num!Y21)</f>
        <v>118.80919416721373</v>
      </c>
      <c r="DA21" s="89" t="s">
        <v>539</v>
      </c>
    </row>
    <row r="22" spans="1:105" ht="12" customHeight="1" x14ac:dyDescent="0.25">
      <c r="A22" s="28" t="s">
        <v>202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X22" s="72">
        <f>IF(RES_hh_emi!X22=0,0,1000000*RES_hh_emi!X22/RES_hh_num!X22)</f>
        <v>0</v>
      </c>
      <c r="Y22" s="72">
        <f>IF(RES_hh_emi!Y22=0,0,1000000*RES_hh_emi!Y22/RES_hh_num!Y22)</f>
        <v>0</v>
      </c>
      <c r="DA22" s="89" t="s">
        <v>540</v>
      </c>
    </row>
    <row r="23" spans="1:105" ht="12" customHeight="1" x14ac:dyDescent="0.25">
      <c r="A23" s="28" t="s">
        <v>197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X23" s="72">
        <f>IF(RES_hh_emi!X23=0,0,1000000*RES_hh_emi!X23/RES_hh_num!X23)</f>
        <v>0</v>
      </c>
      <c r="Y23" s="72">
        <f>IF(RES_hh_emi!Y23=0,0,1000000*RES_hh_emi!Y23/RES_hh_num!Y23)</f>
        <v>0</v>
      </c>
      <c r="DA23" s="89" t="s">
        <v>541</v>
      </c>
    </row>
    <row r="24" spans="1:105" ht="12" customHeight="1" x14ac:dyDescent="0.25">
      <c r="A24" s="28" t="s">
        <v>198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X24" s="72">
        <f>IF(RES_hh_emi!X24=0,0,1000000*RES_hh_emi!X24/RES_hh_num!X24)</f>
        <v>0</v>
      </c>
      <c r="Y24" s="72">
        <f>IF(RES_hh_emi!Y24=0,0,1000000*RES_hh_emi!Y24/RES_hh_num!Y24)</f>
        <v>0</v>
      </c>
      <c r="DA24" s="89" t="s">
        <v>542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X25" s="74">
        <f>IF(RES_hh_emi!X25=0,0,1000000*RES_hh_emi!X25/RES_hh_num!X25)</f>
        <v>0</v>
      </c>
      <c r="Y25" s="74">
        <f>IF(RES_hh_emi!Y25=0,0,1000000*RES_hh_emi!Y25/RES_hh_num!Y25)</f>
        <v>0</v>
      </c>
      <c r="DA25" s="90" t="s">
        <v>543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X26" s="77">
        <f>IF(RES_hh_emi!X26=0,0,1000000*RES_hh_emi!X26/RES_hh_num!X26)</f>
        <v>0</v>
      </c>
      <c r="Y26" s="77">
        <f>IF(RES_hh_emi!Y26=0,0,1000000*RES_hh_emi!Y26/RES_hh_num!Y26)</f>
        <v>0</v>
      </c>
      <c r="DA26" s="92" t="s">
        <v>544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38.234589534080001</v>
      </c>
      <c r="C27" s="69">
        <f>IF(RES_hh_emi!C27=0,0,1000000*RES_hh_emi!C27/RES_hh_num!C27)</f>
        <v>41.070138250702556</v>
      </c>
      <c r="D27" s="69">
        <f>IF(RES_hh_emi!D27=0,0,1000000*RES_hh_emi!D27/RES_hh_num!D27)</f>
        <v>40.631768534958432</v>
      </c>
      <c r="E27" s="69">
        <f>IF(RES_hh_emi!E27=0,0,1000000*RES_hh_emi!E27/RES_hh_num!E27)</f>
        <v>40.659635622368981</v>
      </c>
      <c r="F27" s="69">
        <f>IF(RES_hh_emi!F27=0,0,1000000*RES_hh_emi!F27/RES_hh_num!F27)</f>
        <v>41.260195265649571</v>
      </c>
      <c r="G27" s="69">
        <f>IF(RES_hh_emi!G27=0,0,1000000*RES_hh_emi!G27/RES_hh_num!G27)</f>
        <v>41.11705115671905</v>
      </c>
      <c r="H27" s="69">
        <f>IF(RES_hh_emi!H27=0,0,1000000*RES_hh_emi!H27/RES_hh_num!H27)</f>
        <v>45.440494773200776</v>
      </c>
      <c r="I27" s="69">
        <f>IF(RES_hh_emi!I27=0,0,1000000*RES_hh_emi!I27/RES_hh_num!I27)</f>
        <v>41.052730266307208</v>
      </c>
      <c r="J27" s="69">
        <f>IF(RES_hh_emi!J27=0,0,1000000*RES_hh_emi!J27/RES_hh_num!J27)</f>
        <v>43.196818364723136</v>
      </c>
      <c r="K27" s="69">
        <f>IF(RES_hh_emi!K27=0,0,1000000*RES_hh_emi!K27/RES_hh_num!K27)</f>
        <v>39.201266284954485</v>
      </c>
      <c r="L27" s="69">
        <f>IF(RES_hh_emi!L27=0,0,1000000*RES_hh_emi!L27/RES_hh_num!L27)</f>
        <v>50.495852484883628</v>
      </c>
      <c r="M27" s="69">
        <f>IF(RES_hh_emi!M27=0,0,1000000*RES_hh_emi!M27/RES_hh_num!M27)</f>
        <v>47.205841486935086</v>
      </c>
      <c r="N27" s="69">
        <f>IF(RES_hh_emi!N27=0,0,1000000*RES_hh_emi!N27/RES_hh_num!N27)</f>
        <v>46.214799693426265</v>
      </c>
      <c r="O27" s="69">
        <f>IF(RES_hh_emi!O27=0,0,1000000*RES_hh_emi!O27/RES_hh_num!O27)</f>
        <v>44.92518085706898</v>
      </c>
      <c r="P27" s="69">
        <f>IF(RES_hh_emi!P27=0,0,1000000*RES_hh_emi!P27/RES_hh_num!P27)</f>
        <v>43.682442151927219</v>
      </c>
      <c r="Q27" s="69">
        <f>IF(RES_hh_emi!Q27=0,0,1000000*RES_hh_emi!Q27/RES_hh_num!Q27)</f>
        <v>42.729277864213437</v>
      </c>
      <c r="R27" s="69">
        <f>IF(RES_hh_emi!R27=0,0,1000000*RES_hh_emi!R27/RES_hh_num!R27)</f>
        <v>41.485981908226158</v>
      </c>
      <c r="S27" s="69">
        <f>IF(RES_hh_emi!S27=0,0,1000000*RES_hh_emi!S27/RES_hh_num!S27)</f>
        <v>40.437575169151508</v>
      </c>
      <c r="T27" s="69">
        <f>IF(RES_hh_emi!T27=0,0,1000000*RES_hh_emi!T27/RES_hh_num!T27)</f>
        <v>39.434742037831739</v>
      </c>
      <c r="U27" s="69">
        <f>IF(RES_hh_emi!U27=0,0,1000000*RES_hh_emi!U27/RES_hh_num!U27)</f>
        <v>38.386963516596481</v>
      </c>
      <c r="V27" s="69">
        <f>IF(RES_hh_emi!V27=0,0,1000000*RES_hh_emi!V27/RES_hh_num!V27)</f>
        <v>37.202879376748953</v>
      </c>
      <c r="W27" s="69">
        <f>IF(RES_hh_emi!W27=0,0,1000000*RES_hh_emi!W27/RES_hh_num!W27)</f>
        <v>36.319939797125564</v>
      </c>
      <c r="X27" s="69">
        <f>IF(RES_hh_emi!X27=0,0,1000000*RES_hh_emi!X27/RES_hh_num!X27)</f>
        <v>35.260919657432652</v>
      </c>
      <c r="Y27" s="69">
        <f>IF(RES_hh_emi!Y27=0,0,1000000*RES_hh_emi!Y27/RES_hh_num!Y27)</f>
        <v>33.951179898918873</v>
      </c>
      <c r="DA27" s="88" t="s">
        <v>288</v>
      </c>
    </row>
    <row r="28" spans="1:105" ht="12" customHeight="1" x14ac:dyDescent="0.25">
      <c r="A28" s="28" t="s">
        <v>51</v>
      </c>
      <c r="B28" s="72">
        <f>IF(RES_hh_emi!B28=0,0,1000000*RES_hh_emi!B28/RES_hh_num!B28)</f>
        <v>0</v>
      </c>
      <c r="C28" s="72">
        <f>IF(RES_hh_emi!C28=0,0,1000000*RES_hh_emi!C28/RES_hh_num!C28)</f>
        <v>0</v>
      </c>
      <c r="D28" s="72">
        <f>IF(RES_hh_emi!D28=0,0,1000000*RES_hh_emi!D28/RES_hh_num!D28)</f>
        <v>0</v>
      </c>
      <c r="E28" s="72">
        <f>IF(RES_hh_emi!E28=0,0,1000000*RES_hh_emi!E28/RES_hh_num!E28)</f>
        <v>0</v>
      </c>
      <c r="F28" s="72">
        <f>IF(RES_hh_emi!F28=0,0,1000000*RES_hh_emi!F28/RES_hh_num!F28)</f>
        <v>0</v>
      </c>
      <c r="G28" s="72">
        <f>IF(RES_hh_emi!G28=0,0,1000000*RES_hh_emi!G28/RES_hh_num!G28)</f>
        <v>0</v>
      </c>
      <c r="H28" s="72">
        <f>IF(RES_hh_emi!H28=0,0,1000000*RES_hh_emi!H28/RES_hh_num!H28)</f>
        <v>0</v>
      </c>
      <c r="I28" s="72">
        <f>IF(RES_hh_emi!I28=0,0,1000000*RES_hh_emi!I28/RES_hh_num!I28)</f>
        <v>0</v>
      </c>
      <c r="J28" s="72">
        <f>IF(RES_hh_emi!J28=0,0,1000000*RES_hh_emi!J28/RES_hh_num!J28)</f>
        <v>0</v>
      </c>
      <c r="K28" s="72">
        <f>IF(RES_hh_emi!K28=0,0,1000000*RES_hh_emi!K28/RES_hh_num!K28)</f>
        <v>0</v>
      </c>
      <c r="L28" s="72">
        <f>IF(RES_hh_emi!L28=0,0,1000000*RES_hh_emi!L28/RES_hh_num!L28)</f>
        <v>0</v>
      </c>
      <c r="M28" s="72">
        <f>IF(RES_hh_emi!M28=0,0,1000000*RES_hh_emi!M28/RES_hh_num!M28)</f>
        <v>0</v>
      </c>
      <c r="N28" s="72">
        <f>IF(RES_hh_emi!N28=0,0,1000000*RES_hh_emi!N28/RES_hh_num!N28)</f>
        <v>0</v>
      </c>
      <c r="O28" s="72">
        <f>IF(RES_hh_emi!O28=0,0,1000000*RES_hh_emi!O28/RES_hh_num!O28)</f>
        <v>0</v>
      </c>
      <c r="P28" s="72">
        <f>IF(RES_hh_emi!P28=0,0,1000000*RES_hh_emi!P28/RES_hh_num!P28)</f>
        <v>0</v>
      </c>
      <c r="Q28" s="72">
        <f>IF(RES_hh_emi!Q28=0,0,1000000*RES_hh_emi!Q28/RES_hh_num!Q28)</f>
        <v>0</v>
      </c>
      <c r="R28" s="72">
        <f>IF(RES_hh_emi!R28=0,0,1000000*RES_hh_emi!R28/RES_hh_num!R28)</f>
        <v>0</v>
      </c>
      <c r="S28" s="72">
        <f>IF(RES_hh_emi!S28=0,0,1000000*RES_hh_emi!S28/RES_hh_num!S28)</f>
        <v>0</v>
      </c>
      <c r="T28" s="72">
        <f>IF(RES_hh_emi!T28=0,0,1000000*RES_hh_emi!T28/RES_hh_num!T28)</f>
        <v>0</v>
      </c>
      <c r="U28" s="72">
        <f>IF(RES_hh_emi!U28=0,0,1000000*RES_hh_emi!U28/RES_hh_num!U28)</f>
        <v>0</v>
      </c>
      <c r="V28" s="72">
        <f>IF(RES_hh_emi!V28=0,0,1000000*RES_hh_emi!V28/RES_hh_num!V28)</f>
        <v>0</v>
      </c>
      <c r="W28" s="72">
        <f>IF(RES_hh_emi!W28=0,0,1000000*RES_hh_emi!W28/RES_hh_num!W28)</f>
        <v>0</v>
      </c>
      <c r="X28" s="72">
        <f>IF(RES_hh_emi!X28=0,0,1000000*RES_hh_emi!X28/RES_hh_num!X28)</f>
        <v>0</v>
      </c>
      <c r="Y28" s="72">
        <f>IF(RES_hh_emi!Y28=0,0,1000000*RES_hh_emi!Y28/RES_hh_num!Y28)</f>
        <v>0</v>
      </c>
      <c r="DA28" s="89" t="s">
        <v>545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0</v>
      </c>
      <c r="C29" s="72">
        <f>IF(RES_hh_emi!C29=0,0,1000000*RES_hh_emi!C29/RES_hh_num!C29)</f>
        <v>0</v>
      </c>
      <c r="D29" s="72">
        <f>IF(RES_hh_emi!D29=0,0,1000000*RES_hh_emi!D29/RES_hh_num!D29)</f>
        <v>0</v>
      </c>
      <c r="E29" s="72">
        <f>IF(RES_hh_emi!E29=0,0,1000000*RES_hh_emi!E29/RES_hh_num!E29)</f>
        <v>0</v>
      </c>
      <c r="F29" s="72">
        <f>IF(RES_hh_emi!F29=0,0,1000000*RES_hh_emi!F29/RES_hh_num!F29)</f>
        <v>0</v>
      </c>
      <c r="G29" s="72">
        <f>IF(RES_hh_emi!G29=0,0,1000000*RES_hh_emi!G29/RES_hh_num!G29)</f>
        <v>0</v>
      </c>
      <c r="H29" s="72">
        <f>IF(RES_hh_emi!H29=0,0,1000000*RES_hh_emi!H29/RES_hh_num!H29)</f>
        <v>0</v>
      </c>
      <c r="I29" s="72">
        <f>IF(RES_hh_emi!I29=0,0,1000000*RES_hh_emi!I29/RES_hh_num!I29)</f>
        <v>0</v>
      </c>
      <c r="J29" s="72">
        <f>IF(RES_hh_emi!J29=0,0,1000000*RES_hh_emi!J29/RES_hh_num!J29)</f>
        <v>0</v>
      </c>
      <c r="K29" s="72">
        <f>IF(RES_hh_emi!K29=0,0,1000000*RES_hh_emi!K29/RES_hh_num!K29)</f>
        <v>0</v>
      </c>
      <c r="L29" s="72">
        <f>IF(RES_hh_emi!L29=0,0,1000000*RES_hh_emi!L29/RES_hh_num!L29)</f>
        <v>0</v>
      </c>
      <c r="M29" s="72">
        <f>IF(RES_hh_emi!M29=0,0,1000000*RES_hh_emi!M29/RES_hh_num!M29)</f>
        <v>0</v>
      </c>
      <c r="N29" s="72">
        <f>IF(RES_hh_emi!N29=0,0,1000000*RES_hh_emi!N29/RES_hh_num!N29)</f>
        <v>0</v>
      </c>
      <c r="O29" s="72">
        <f>IF(RES_hh_emi!O29=0,0,1000000*RES_hh_emi!O29/RES_hh_num!O29)</f>
        <v>0</v>
      </c>
      <c r="P29" s="72">
        <f>IF(RES_hh_emi!P29=0,0,1000000*RES_hh_emi!P29/RES_hh_num!P29)</f>
        <v>0</v>
      </c>
      <c r="Q29" s="72">
        <f>IF(RES_hh_emi!Q29=0,0,1000000*RES_hh_emi!Q29/RES_hh_num!Q29)</f>
        <v>0</v>
      </c>
      <c r="R29" s="72">
        <f>IF(RES_hh_emi!R29=0,0,1000000*RES_hh_emi!R29/RES_hh_num!R29)</f>
        <v>0</v>
      </c>
      <c r="S29" s="72">
        <f>IF(RES_hh_emi!S29=0,0,1000000*RES_hh_emi!S29/RES_hh_num!S29)</f>
        <v>0</v>
      </c>
      <c r="T29" s="72">
        <f>IF(RES_hh_emi!T29=0,0,1000000*RES_hh_emi!T29/RES_hh_num!T29)</f>
        <v>0</v>
      </c>
      <c r="U29" s="72">
        <f>IF(RES_hh_emi!U29=0,0,1000000*RES_hh_emi!U29/RES_hh_num!U29)</f>
        <v>0</v>
      </c>
      <c r="V29" s="72">
        <f>IF(RES_hh_emi!V29=0,0,1000000*RES_hh_emi!V29/RES_hh_num!V29)</f>
        <v>0</v>
      </c>
      <c r="W29" s="72">
        <f>IF(RES_hh_emi!W29=0,0,1000000*RES_hh_emi!W29/RES_hh_num!W29)</f>
        <v>0</v>
      </c>
      <c r="X29" s="72">
        <f>IF(RES_hh_emi!X29=0,0,1000000*RES_hh_emi!X29/RES_hh_num!X29)</f>
        <v>0</v>
      </c>
      <c r="Y29" s="72">
        <f>IF(RES_hh_emi!Y29=0,0,1000000*RES_hh_emi!Y29/RES_hh_num!Y29)</f>
        <v>0</v>
      </c>
      <c r="DA29" s="89" t="s">
        <v>546</v>
      </c>
    </row>
    <row r="30" spans="1:105" ht="12" customHeight="1" x14ac:dyDescent="0.25">
      <c r="A30" s="28" t="s">
        <v>189</v>
      </c>
      <c r="B30" s="72">
        <f>IF(RES_hh_emi!B30=0,0,1000000*RES_hh_emi!B30/RES_hh_num!B30)</f>
        <v>57.664089632751953</v>
      </c>
      <c r="C30" s="72">
        <f>IF(RES_hh_emi!C30=0,0,1000000*RES_hh_emi!C30/RES_hh_num!C30)</f>
        <v>61.772082012052394</v>
      </c>
      <c r="D30" s="72">
        <f>IF(RES_hh_emi!D30=0,0,1000000*RES_hh_emi!D30/RES_hh_num!D30)</f>
        <v>61.23689284371946</v>
      </c>
      <c r="E30" s="72">
        <f>IF(RES_hh_emi!E30=0,0,1000000*RES_hh_emi!E30/RES_hh_num!E30)</f>
        <v>61.423315801477465</v>
      </c>
      <c r="F30" s="72">
        <f>IF(RES_hh_emi!F30=0,0,1000000*RES_hh_emi!F30/RES_hh_num!F30)</f>
        <v>62.619594429106201</v>
      </c>
      <c r="G30" s="72">
        <f>IF(RES_hh_emi!G30=0,0,1000000*RES_hh_emi!G30/RES_hh_num!G30)</f>
        <v>62.741129464711506</v>
      </c>
      <c r="H30" s="72">
        <f>IF(RES_hh_emi!H30=0,0,1000000*RES_hh_emi!H30/RES_hh_num!H30)</f>
        <v>69.538598470305146</v>
      </c>
      <c r="I30" s="72">
        <f>IF(RES_hh_emi!I30=0,0,1000000*RES_hh_emi!I30/RES_hh_num!I30)</f>
        <v>63.09766830194733</v>
      </c>
      <c r="J30" s="72">
        <f>IF(RES_hh_emi!J30=0,0,1000000*RES_hh_emi!J30/RES_hh_num!J30)</f>
        <v>66.371414124257143</v>
      </c>
      <c r="K30" s="72">
        <f>IF(RES_hh_emi!K30=0,0,1000000*RES_hh_emi!K30/RES_hh_num!K30)</f>
        <v>60.328841832906143</v>
      </c>
      <c r="L30" s="72">
        <f>IF(RES_hh_emi!L30=0,0,1000000*RES_hh_emi!L30/RES_hh_num!L30)</f>
        <v>78.598315809557803</v>
      </c>
      <c r="M30" s="72">
        <f>IF(RES_hh_emi!M30=0,0,1000000*RES_hh_emi!M30/RES_hh_num!M30)</f>
        <v>74.112335842198888</v>
      </c>
      <c r="N30" s="72">
        <f>IF(RES_hh_emi!N30=0,0,1000000*RES_hh_emi!N30/RES_hh_num!N30)</f>
        <v>73.081418166911007</v>
      </c>
      <c r="O30" s="72">
        <f>IF(RES_hh_emi!O30=0,0,1000000*RES_hh_emi!O30/RES_hh_num!O30)</f>
        <v>71.702215596430889</v>
      </c>
      <c r="P30" s="72">
        <f>IF(RES_hh_emi!P30=0,0,1000000*RES_hh_emi!P30/RES_hh_num!P30)</f>
        <v>70.419305405606835</v>
      </c>
      <c r="Q30" s="72">
        <f>IF(RES_hh_emi!Q30=0,0,1000000*RES_hh_emi!Q30/RES_hh_num!Q30)</f>
        <v>69.596511532905282</v>
      </c>
      <c r="R30" s="72">
        <f>IF(RES_hh_emi!R30=0,0,1000000*RES_hh_emi!R30/RES_hh_num!R30)</f>
        <v>68.021092990681126</v>
      </c>
      <c r="S30" s="72">
        <f>IF(RES_hh_emi!S30=0,0,1000000*RES_hh_emi!S30/RES_hh_num!S30)</f>
        <v>66.965442009959887</v>
      </c>
      <c r="T30" s="72">
        <f>IF(RES_hh_emi!T30=0,0,1000000*RES_hh_emi!T30/RES_hh_num!T30)</f>
        <v>66.050726715469054</v>
      </c>
      <c r="U30" s="72">
        <f>IF(RES_hh_emi!U30=0,0,1000000*RES_hh_emi!U30/RES_hh_num!U30)</f>
        <v>65.022629319760853</v>
      </c>
      <c r="V30" s="72">
        <f>IF(RES_hh_emi!V30=0,0,1000000*RES_hh_emi!V30/RES_hh_num!V30)</f>
        <v>63.630084515068333</v>
      </c>
      <c r="W30" s="72">
        <f>IF(RES_hh_emi!W30=0,0,1000000*RES_hh_emi!W30/RES_hh_num!W30)</f>
        <v>62.588836217385115</v>
      </c>
      <c r="X30" s="72">
        <f>IF(RES_hh_emi!X30=0,0,1000000*RES_hh_emi!X30/RES_hh_num!X30)</f>
        <v>60.871091833175022</v>
      </c>
      <c r="Y30" s="72">
        <f>IF(RES_hh_emi!Y30=0,0,1000000*RES_hh_emi!Y30/RES_hh_num!Y30)</f>
        <v>57.116677272012986</v>
      </c>
      <c r="DA30" s="89" t="s">
        <v>547</v>
      </c>
    </row>
    <row r="31" spans="1:105" ht="12" customHeight="1" x14ac:dyDescent="0.25">
      <c r="A31" s="28" t="s">
        <v>202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X31" s="72">
        <f>IF(RES_hh_emi!X31=0,0,1000000*RES_hh_emi!X31/RES_hh_num!X31)</f>
        <v>0</v>
      </c>
      <c r="Y31" s="72">
        <f>IF(RES_hh_emi!Y31=0,0,1000000*RES_hh_emi!Y31/RES_hh_num!Y31)</f>
        <v>0</v>
      </c>
      <c r="DA31" s="89" t="s">
        <v>548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X32" s="77">
        <f>IF(RES_hh_emi!X32=0,0,1000000*RES_hh_emi!X32/RES_hh_num!X32)</f>
        <v>0</v>
      </c>
      <c r="Y32" s="77">
        <f>IF(RES_hh_emi!Y32=0,0,1000000*RES_hh_emi!Y32/RES_hh_num!Y32)</f>
        <v>0</v>
      </c>
      <c r="DA32" s="92" t="s">
        <v>549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154.82195187235439</v>
      </c>
      <c r="C3" s="65">
        <f>IF(RES_hh_fech!C3=0,0,RES_hh_fech!C3/RES_summary!C$19)</f>
        <v>161.79786690475333</v>
      </c>
      <c r="D3" s="65">
        <f>IF(RES_hh_fech!D3=0,0,RES_hh_fech!D3/RES_summary!D$19)</f>
        <v>154.97380669761878</v>
      </c>
      <c r="E3" s="65">
        <f>IF(RES_hh_fech!E3=0,0,RES_hh_fech!E3/RES_summary!E$19)</f>
        <v>157.13938889178289</v>
      </c>
      <c r="F3" s="65">
        <f>IF(RES_hh_fech!F3=0,0,RES_hh_fech!F3/RES_summary!F$19)</f>
        <v>149.60264461392441</v>
      </c>
      <c r="G3" s="65">
        <f>IF(RES_hh_fech!G3=0,0,RES_hh_fech!G3/RES_summary!G$19)</f>
        <v>143.44631234064383</v>
      </c>
      <c r="H3" s="65">
        <f>IF(RES_hh_fech!H3=0,0,RES_hh_fech!H3/RES_summary!H$19)</f>
        <v>143.36858275185349</v>
      </c>
      <c r="I3" s="65">
        <f>IF(RES_hh_fech!I3=0,0,RES_hh_fech!I3/RES_summary!I$19)</f>
        <v>128.01584102199973</v>
      </c>
      <c r="J3" s="65">
        <f>IF(RES_hh_fech!J3=0,0,RES_hh_fech!J3/RES_summary!J$19)</f>
        <v>142.50207149154883</v>
      </c>
      <c r="K3" s="65">
        <f>IF(RES_hh_fech!K3=0,0,RES_hh_fech!K3/RES_summary!K$19)</f>
        <v>140.47889199710897</v>
      </c>
      <c r="L3" s="65">
        <f>IF(RES_hh_fech!L3=0,0,RES_hh_fech!L3/RES_summary!L$19)</f>
        <v>159.54518343965987</v>
      </c>
      <c r="M3" s="65">
        <f>IF(RES_hh_fech!M3=0,0,RES_hh_fech!M3/RES_summary!M$19)</f>
        <v>125.45478218909241</v>
      </c>
      <c r="N3" s="65">
        <f>IF(RES_hh_fech!N3=0,0,RES_hh_fech!N3/RES_summary!N$19)</f>
        <v>132.74898200978976</v>
      </c>
      <c r="O3" s="65">
        <f>IF(RES_hh_fech!O3=0,0,RES_hh_fech!O3/RES_summary!O$19)</f>
        <v>137.89808478034638</v>
      </c>
      <c r="P3" s="65">
        <f>IF(RES_hh_fech!P3=0,0,RES_hh_fech!P3/RES_summary!P$19)</f>
        <v>104.08114377126093</v>
      </c>
      <c r="Q3" s="65">
        <f>IF(RES_hh_fech!Q3=0,0,RES_hh_fech!Q3/RES_summary!Q$19)</f>
        <v>108.54944304034051</v>
      </c>
      <c r="R3" s="65">
        <f>IF(RES_hh_fech!R3=0,0,RES_hh_fech!R3/RES_summary!R$19)</f>
        <v>110.41406724245678</v>
      </c>
      <c r="S3" s="65">
        <f>IF(RES_hh_fech!S3=0,0,RES_hh_fech!S3/RES_summary!S$19)</f>
        <v>105.92791486893644</v>
      </c>
      <c r="T3" s="65">
        <f>IF(RES_hh_fech!T3=0,0,RES_hh_fech!T3/RES_summary!T$19)</f>
        <v>104.23105470261686</v>
      </c>
      <c r="U3" s="65">
        <f>IF(RES_hh_fech!U3=0,0,RES_hh_fech!U3/RES_summary!U$19)</f>
        <v>99.671407093823532</v>
      </c>
      <c r="V3" s="65">
        <f>IF(RES_hh_fech!V3=0,0,RES_hh_fech!V3/RES_summary!V$19)</f>
        <v>94.41253826629908</v>
      </c>
      <c r="W3" s="65">
        <f>IF(RES_hh_fech!W3=0,0,RES_hh_fech!W3/RES_summary!W$19)</f>
        <v>104.91464150787463</v>
      </c>
      <c r="X3" s="65">
        <f>IF(RES_hh_fech!X3=0,0,RES_hh_fech!X3/RES_summary!X$19)</f>
        <v>84.256419659696775</v>
      </c>
      <c r="Y3" s="65">
        <f>IF(RES_hh_fech!Y3=0,0,RES_hh_fech!Y3/RES_summary!Y$19)</f>
        <v>70.863954473650153</v>
      </c>
      <c r="DA3" s="87" t="s">
        <v>296</v>
      </c>
    </row>
    <row r="4" spans="1:105" ht="12.95" customHeight="1" x14ac:dyDescent="0.25">
      <c r="A4" s="68" t="s">
        <v>57</v>
      </c>
      <c r="B4" s="69">
        <f>IF(RES_hh_fech!B4=0,0,RES_hh_fech!B4/RES_summary!B$19)</f>
        <v>136.97310579474106</v>
      </c>
      <c r="C4" s="69">
        <f>IF(RES_hh_fech!C4=0,0,RES_hh_fech!C4/RES_summary!C$19)</f>
        <v>143.78280257516599</v>
      </c>
      <c r="D4" s="69">
        <f>IF(RES_hh_fech!D4=0,0,RES_hh_fech!D4/RES_summary!D$19)</f>
        <v>135.91485257963421</v>
      </c>
      <c r="E4" s="69">
        <f>IF(RES_hh_fech!E4=0,0,RES_hh_fech!E4/RES_summary!E$19)</f>
        <v>137.96188878252315</v>
      </c>
      <c r="F4" s="69">
        <f>IF(RES_hh_fech!F4=0,0,RES_hh_fech!F4/RES_summary!F$19)</f>
        <v>131.23030486174278</v>
      </c>
      <c r="G4" s="69">
        <f>IF(RES_hh_fech!G4=0,0,RES_hh_fech!G4/RES_summary!G$19)</f>
        <v>125.52919149799008</v>
      </c>
      <c r="H4" s="69">
        <f>IF(RES_hh_fech!H4=0,0,RES_hh_fech!H4/RES_summary!H$19)</f>
        <v>125.36903137003925</v>
      </c>
      <c r="I4" s="69">
        <f>IF(RES_hh_fech!I4=0,0,RES_hh_fech!I4/RES_summary!I$19)</f>
        <v>111.12126955104206</v>
      </c>
      <c r="J4" s="69">
        <f>IF(RES_hh_fech!J4=0,0,RES_hh_fech!J4/RES_summary!J$19)</f>
        <v>125.32709292309681</v>
      </c>
      <c r="K4" s="69">
        <f>IF(RES_hh_fech!K4=0,0,RES_hh_fech!K4/RES_summary!K$19)</f>
        <v>123.5170180900071</v>
      </c>
      <c r="L4" s="69">
        <f>IF(RES_hh_fech!L4=0,0,RES_hh_fech!L4/RES_summary!L$19)</f>
        <v>139.96808065283096</v>
      </c>
      <c r="M4" s="69">
        <f>IF(RES_hh_fech!M4=0,0,RES_hh_fech!M4/RES_summary!M$19)</f>
        <v>109.92499802658313</v>
      </c>
      <c r="N4" s="69">
        <f>IF(RES_hh_fech!N4=0,0,RES_hh_fech!N4/RES_summary!N$19)</f>
        <v>116.94797484154256</v>
      </c>
      <c r="O4" s="69">
        <f>IF(RES_hh_fech!O4=0,0,RES_hh_fech!O4/RES_summary!O$19)</f>
        <v>121.3163888828183</v>
      </c>
      <c r="P4" s="69">
        <f>IF(RES_hh_fech!P4=0,0,RES_hh_fech!P4/RES_summary!P$19)</f>
        <v>90.043346151604524</v>
      </c>
      <c r="Q4" s="69">
        <f>IF(RES_hh_fech!Q4=0,0,RES_hh_fech!Q4/RES_summary!Q$19)</f>
        <v>92.815116629479348</v>
      </c>
      <c r="R4" s="69">
        <f>IF(RES_hh_fech!R4=0,0,RES_hh_fech!R4/RES_summary!R$19)</f>
        <v>94.465684723944392</v>
      </c>
      <c r="S4" s="69">
        <f>IF(RES_hh_fech!S4=0,0,RES_hh_fech!S4/RES_summary!S$19)</f>
        <v>90.792581022332001</v>
      </c>
      <c r="T4" s="69">
        <f>IF(RES_hh_fech!T4=0,0,RES_hh_fech!T4/RES_summary!T$19)</f>
        <v>89.642471531281558</v>
      </c>
      <c r="U4" s="69">
        <f>IF(RES_hh_fech!U4=0,0,RES_hh_fech!U4/RES_summary!U$19)</f>
        <v>86.130592335070034</v>
      </c>
      <c r="V4" s="69">
        <f>IF(RES_hh_fech!V4=0,0,RES_hh_fech!V4/RES_summary!V$19)</f>
        <v>82.190112413241238</v>
      </c>
      <c r="W4" s="69">
        <f>IF(RES_hh_fech!W4=0,0,RES_hh_fech!W4/RES_summary!W$19)</f>
        <v>92.602111507721233</v>
      </c>
      <c r="X4" s="69">
        <f>IF(RES_hh_fech!X4=0,0,RES_hh_fech!X4/RES_summary!X$19)</f>
        <v>74.42987064214482</v>
      </c>
      <c r="Y4" s="69">
        <f>IF(RES_hh_fech!Y4=0,0,RES_hh_fech!Y4/RES_summary!Y$19)</f>
        <v>63.043548447031327</v>
      </c>
      <c r="DA4" s="88" t="s">
        <v>297</v>
      </c>
    </row>
    <row r="5" spans="1:105" ht="12" customHeight="1" x14ac:dyDescent="0.25">
      <c r="A5" s="28" t="s">
        <v>51</v>
      </c>
      <c r="B5" s="72">
        <f>IF(RES_hh_fech!B5=0,0,RES_hh_fech!B5/RES_summary!B$19)</f>
        <v>118.75629243736712</v>
      </c>
      <c r="C5" s="72">
        <f>IF(RES_hh_fech!C5=0,0,RES_hh_fech!C5/RES_summary!C$19)</f>
        <v>106.61861319913407</v>
      </c>
      <c r="D5" s="72">
        <f>IF(RES_hh_fech!D5=0,0,RES_hh_fech!D5/RES_summary!D$19)</f>
        <v>105.53718720092472</v>
      </c>
      <c r="E5" s="72">
        <f>IF(RES_hh_fech!E5=0,0,RES_hh_fech!E5/RES_summary!E$19)</f>
        <v>108.20267843237495</v>
      </c>
      <c r="F5" s="72">
        <f>IF(RES_hh_fech!F5=0,0,RES_hh_fech!F5/RES_summary!F$19)</f>
        <v>67.47882900864019</v>
      </c>
      <c r="G5" s="72">
        <f>IF(RES_hh_fech!G5=0,0,RES_hh_fech!G5/RES_summary!G$19)</f>
        <v>66.200421343040517</v>
      </c>
      <c r="H5" s="72">
        <f>IF(RES_hh_fech!H5=0,0,RES_hh_fech!H5/RES_summary!H$19)</f>
        <v>63.496447110397973</v>
      </c>
      <c r="I5" s="72">
        <f>IF(RES_hh_fech!I5=0,0,RES_hh_fech!I5/RES_summary!I$19)</f>
        <v>69.926678782772925</v>
      </c>
      <c r="J5" s="72">
        <f>IF(RES_hh_fech!J5=0,0,RES_hh_fech!J5/RES_summary!J$19)</f>
        <v>293.44677420627062</v>
      </c>
      <c r="K5" s="72">
        <f>IF(RES_hh_fech!K5=0,0,RES_hh_fech!K5/RES_summary!K$19)</f>
        <v>89.209653752232057</v>
      </c>
      <c r="L5" s="72">
        <f>IF(RES_hh_fech!L5=0,0,RES_hh_fech!L5/RES_summary!L$19)</f>
        <v>95.553845513982054</v>
      </c>
      <c r="M5" s="72">
        <f>IF(RES_hh_fech!M5=0,0,RES_hh_fech!M5/RES_summary!M$19)</f>
        <v>109.07562222194062</v>
      </c>
      <c r="N5" s="72">
        <f>IF(RES_hh_fech!N5=0,0,RES_hh_fech!N5/RES_summary!N$19)</f>
        <v>123.52678933740673</v>
      </c>
      <c r="O5" s="72">
        <f>IF(RES_hh_fech!O5=0,0,RES_hh_fech!O5/RES_summary!O$19)</f>
        <v>77.670471096922867</v>
      </c>
      <c r="P5" s="72">
        <f>IF(RES_hh_fech!P5=0,0,RES_hh_fech!P5/RES_summary!P$19)</f>
        <v>57.239367012999502</v>
      </c>
      <c r="Q5" s="72">
        <f>IF(RES_hh_fech!Q5=0,0,RES_hh_fech!Q5/RES_summary!Q$19)</f>
        <v>51.294157948604486</v>
      </c>
      <c r="R5" s="72">
        <f>IF(RES_hh_fech!R5=0,0,RES_hh_fech!R5/RES_summary!R$19)</f>
        <v>100.43289209631453</v>
      </c>
      <c r="S5" s="72">
        <f>IF(RES_hh_fech!S5=0,0,RES_hh_fech!S5/RES_summary!S$19)</f>
        <v>111.25955114891097</v>
      </c>
      <c r="T5" s="72">
        <f>IF(RES_hh_fech!T5=0,0,RES_hh_fech!T5/RES_summary!T$19)</f>
        <v>103.57632370825952</v>
      </c>
      <c r="U5" s="72">
        <f>IF(RES_hh_fech!U5=0,0,RES_hh_fech!U5/RES_summary!U$19)</f>
        <v>119.83950117367063</v>
      </c>
      <c r="V5" s="72">
        <f>IF(RES_hh_fech!V5=0,0,RES_hh_fech!V5/RES_summary!V$19)</f>
        <v>53.304372814797979</v>
      </c>
      <c r="W5" s="72">
        <f>IF(RES_hh_fech!W5=0,0,RES_hh_fech!W5/RES_summary!W$19)</f>
        <v>92.558291557338194</v>
      </c>
      <c r="X5" s="72">
        <f>IF(RES_hh_fech!X5=0,0,RES_hh_fech!X5/RES_summary!X$19)</f>
        <v>39.525791629554178</v>
      </c>
      <c r="Y5" s="72">
        <f>IF(RES_hh_fech!Y5=0,0,RES_hh_fech!Y5/RES_summary!Y$19)</f>
        <v>68.153146200572891</v>
      </c>
      <c r="DA5" s="89" t="s">
        <v>551</v>
      </c>
    </row>
    <row r="6" spans="1:105" ht="12" customHeight="1" x14ac:dyDescent="0.25">
      <c r="A6" s="28" t="s">
        <v>74</v>
      </c>
      <c r="B6" s="72">
        <f>IF(RES_hh_fech!B6=0,0,RES_hh_fech!B6/RES_summary!B$19)</f>
        <v>151.99554520499706</v>
      </c>
      <c r="C6" s="72">
        <f>IF(RES_hh_fech!C6=0,0,RES_hh_fech!C6/RES_summary!C$19)</f>
        <v>158.7078398523586</v>
      </c>
      <c r="D6" s="72">
        <f>IF(RES_hh_fech!D6=0,0,RES_hh_fech!D6/RES_summary!D$19)</f>
        <v>151.06502406352666</v>
      </c>
      <c r="E6" s="72">
        <f>IF(RES_hh_fech!E6=0,0,RES_hh_fech!E6/RES_summary!E$19)</f>
        <v>149.3227313752019</v>
      </c>
      <c r="F6" s="72">
        <f>IF(RES_hh_fech!F6=0,0,RES_hh_fech!F6/RES_summary!F$19)</f>
        <v>142.86127531721149</v>
      </c>
      <c r="G6" s="72">
        <f>IF(RES_hh_fech!G6=0,0,RES_hh_fech!G6/RES_summary!G$19)</f>
        <v>133.76672505568575</v>
      </c>
      <c r="H6" s="72">
        <f>IF(RES_hh_fech!H6=0,0,RES_hh_fech!H6/RES_summary!H$19)</f>
        <v>140.3065928483592</v>
      </c>
      <c r="I6" s="72">
        <f>IF(RES_hh_fech!I6=0,0,RES_hh_fech!I6/RES_summary!I$19)</f>
        <v>127.46395599322952</v>
      </c>
      <c r="J6" s="72">
        <f>IF(RES_hh_fech!J6=0,0,RES_hh_fech!J6/RES_summary!J$19)</f>
        <v>135.94048851524127</v>
      </c>
      <c r="K6" s="72">
        <f>IF(RES_hh_fech!K6=0,0,RES_hh_fech!K6/RES_summary!K$19)</f>
        <v>134.73307510098996</v>
      </c>
      <c r="L6" s="72">
        <f>IF(RES_hh_fech!L6=0,0,RES_hh_fech!L6/RES_summary!L$19)</f>
        <v>154.01893604157556</v>
      </c>
      <c r="M6" s="72">
        <f>IF(RES_hh_fech!M6=0,0,RES_hh_fech!M6/RES_summary!M$19)</f>
        <v>121.20787782468925</v>
      </c>
      <c r="N6" s="72">
        <f>IF(RES_hh_fech!N6=0,0,RES_hh_fech!N6/RES_summary!N$19)</f>
        <v>128.25733698953607</v>
      </c>
      <c r="O6" s="72">
        <f>IF(RES_hh_fech!O6=0,0,RES_hh_fech!O6/RES_summary!O$19)</f>
        <v>134.64229803365563</v>
      </c>
      <c r="P6" s="72">
        <f>IF(RES_hh_fech!P6=0,0,RES_hh_fech!P6/RES_summary!P$19)</f>
        <v>103.95250675951361</v>
      </c>
      <c r="Q6" s="72">
        <f>IF(RES_hh_fech!Q6=0,0,RES_hh_fech!Q6/RES_summary!Q$19)</f>
        <v>102.56585515570347</v>
      </c>
      <c r="R6" s="72">
        <f>IF(RES_hh_fech!R6=0,0,RES_hh_fech!R6/RES_summary!R$19)</f>
        <v>102.92762574736319</v>
      </c>
      <c r="S6" s="72">
        <f>IF(RES_hh_fech!S6=0,0,RES_hh_fech!S6/RES_summary!S$19)</f>
        <v>101.93365614501418</v>
      </c>
      <c r="T6" s="72">
        <f>IF(RES_hh_fech!T6=0,0,RES_hh_fech!T6/RES_summary!T$19)</f>
        <v>99.781012094873745</v>
      </c>
      <c r="U6" s="72">
        <f>IF(RES_hh_fech!U6=0,0,RES_hh_fech!U6/RES_summary!U$19)</f>
        <v>98.122863547356602</v>
      </c>
      <c r="V6" s="72">
        <f>IF(RES_hh_fech!V6=0,0,RES_hh_fech!V6/RES_summary!V$19)</f>
        <v>97.964647320767682</v>
      </c>
      <c r="W6" s="72">
        <f>IF(RES_hh_fech!W6=0,0,RES_hh_fech!W6/RES_summary!W$19)</f>
        <v>94.036019614446957</v>
      </c>
      <c r="X6" s="72">
        <f>IF(RES_hh_fech!X6=0,0,RES_hh_fech!X6/RES_summary!X$19)</f>
        <v>86.770764925617314</v>
      </c>
      <c r="Y6" s="72">
        <f>IF(RES_hh_fech!Y6=0,0,RES_hh_fech!Y6/RES_summary!Y$19)</f>
        <v>78.164102404117003</v>
      </c>
      <c r="DA6" s="89" t="s">
        <v>552</v>
      </c>
    </row>
    <row r="7" spans="1:105" ht="12" customHeight="1" x14ac:dyDescent="0.25">
      <c r="A7" s="28" t="s">
        <v>200</v>
      </c>
      <c r="B7" s="72">
        <f>IF(RES_hh_fech!B7=0,0,RES_hh_fech!B7/RES_summary!B$19)</f>
        <v>159.74146184203767</v>
      </c>
      <c r="C7" s="72">
        <f>IF(RES_hh_fech!C7=0,0,RES_hh_fech!C7/RES_summary!C$19)</f>
        <v>155.35671049472245</v>
      </c>
      <c r="D7" s="72">
        <f>IF(RES_hh_fech!D7=0,0,RES_hh_fech!D7/RES_summary!D$19)</f>
        <v>154.21234010353632</v>
      </c>
      <c r="E7" s="72">
        <f>IF(RES_hh_fech!E7=0,0,RES_hh_fech!E7/RES_summary!E$19)</f>
        <v>154.00940243756327</v>
      </c>
      <c r="F7" s="72">
        <f>IF(RES_hh_fech!F7=0,0,RES_hh_fech!F7/RES_summary!F$19)</f>
        <v>150.95638839143007</v>
      </c>
      <c r="G7" s="72">
        <f>IF(RES_hh_fech!G7=0,0,RES_hh_fech!G7/RES_summary!G$19)</f>
        <v>143.00476123077314</v>
      </c>
      <c r="H7" s="72">
        <f>IF(RES_hh_fech!H7=0,0,RES_hh_fech!H7/RES_summary!H$19)</f>
        <v>123.34985399562757</v>
      </c>
      <c r="I7" s="72">
        <f>IF(RES_hh_fech!I7=0,0,RES_hh_fech!I7/RES_summary!I$19)</f>
        <v>135.73083628306233</v>
      </c>
      <c r="J7" s="72">
        <f>IF(RES_hh_fech!J7=0,0,RES_hh_fech!J7/RES_summary!J$19)</f>
        <v>147.62624726300709</v>
      </c>
      <c r="K7" s="72">
        <f>IF(RES_hh_fech!K7=0,0,RES_hh_fech!K7/RES_summary!K$19)</f>
        <v>149.7639202001229</v>
      </c>
      <c r="L7" s="72">
        <f>IF(RES_hh_fech!L7=0,0,RES_hh_fech!L7/RES_summary!L$19)</f>
        <v>151.42919257405953</v>
      </c>
      <c r="M7" s="72">
        <f>IF(RES_hh_fech!M7=0,0,RES_hh_fech!M7/RES_summary!M$19)</f>
        <v>132.1570961758527</v>
      </c>
      <c r="N7" s="72">
        <f>IF(RES_hh_fech!N7=0,0,RES_hh_fech!N7/RES_summary!N$19)</f>
        <v>123.8742981876688</v>
      </c>
      <c r="O7" s="72">
        <f>IF(RES_hh_fech!O7=0,0,RES_hh_fech!O7/RES_summary!O$19)</f>
        <v>88.525642558013118</v>
      </c>
      <c r="P7" s="72">
        <f>IF(RES_hh_fech!P7=0,0,RES_hh_fech!P7/RES_summary!P$19)</f>
        <v>57.898646176667199</v>
      </c>
      <c r="Q7" s="72">
        <f>IF(RES_hh_fech!Q7=0,0,RES_hh_fech!Q7/RES_summary!Q$19)</f>
        <v>118.83627941345755</v>
      </c>
      <c r="R7" s="72">
        <f>IF(RES_hh_fech!R7=0,0,RES_hh_fech!R7/RES_summary!R$19)</f>
        <v>100.05565789831394</v>
      </c>
      <c r="S7" s="72">
        <f>IF(RES_hh_fech!S7=0,0,RES_hh_fech!S7/RES_summary!S$19)</f>
        <v>93.197574415780963</v>
      </c>
      <c r="T7" s="72">
        <f>IF(RES_hh_fech!T7=0,0,RES_hh_fech!T7/RES_summary!T$19)</f>
        <v>92.736939371755838</v>
      </c>
      <c r="U7" s="72">
        <f>IF(RES_hh_fech!U7=0,0,RES_hh_fech!U7/RES_summary!U$19)</f>
        <v>92.776244158881966</v>
      </c>
      <c r="V7" s="72">
        <f>IF(RES_hh_fech!V7=0,0,RES_hh_fech!V7/RES_summary!V$19)</f>
        <v>93.129549648916495</v>
      </c>
      <c r="W7" s="72">
        <f>IF(RES_hh_fech!W7=0,0,RES_hh_fech!W7/RES_summary!W$19)</f>
        <v>93.121057301754291</v>
      </c>
      <c r="X7" s="72">
        <f>IF(RES_hh_fech!X7=0,0,RES_hh_fech!X7/RES_summary!X$19)</f>
        <v>87.788163925864836</v>
      </c>
      <c r="Y7" s="72">
        <f>IF(RES_hh_fech!Y7=0,0,RES_hh_fech!Y7/RES_summary!Y$19)</f>
        <v>78.791303626319589</v>
      </c>
      <c r="DA7" s="89" t="s">
        <v>553</v>
      </c>
    </row>
    <row r="8" spans="1:105" ht="12" customHeight="1" x14ac:dyDescent="0.25">
      <c r="A8" s="28" t="s">
        <v>189</v>
      </c>
      <c r="B8" s="72">
        <f>IF(RES_hh_fech!B8=0,0,RES_hh_fech!B8/RES_summary!B$19)</f>
        <v>136.47759230769751</v>
      </c>
      <c r="C8" s="72">
        <f>IF(RES_hh_fech!C8=0,0,RES_hh_fech!C8/RES_summary!C$19)</f>
        <v>143.99300318059693</v>
      </c>
      <c r="D8" s="72">
        <f>IF(RES_hh_fech!D8=0,0,RES_hh_fech!D8/RES_summary!D$19)</f>
        <v>135.88790860999123</v>
      </c>
      <c r="E8" s="72">
        <f>IF(RES_hh_fech!E8=0,0,RES_hh_fech!E8/RES_summary!E$19)</f>
        <v>138.34072919647542</v>
      </c>
      <c r="F8" s="72">
        <f>IF(RES_hh_fech!F8=0,0,RES_hh_fech!F8/RES_summary!F$19)</f>
        <v>131.64811258717265</v>
      </c>
      <c r="G8" s="72">
        <f>IF(RES_hh_fech!G8=0,0,RES_hh_fech!G8/RES_summary!G$19)</f>
        <v>126.09695445941905</v>
      </c>
      <c r="H8" s="72">
        <f>IF(RES_hh_fech!H8=0,0,RES_hh_fech!H8/RES_summary!H$19)</f>
        <v>126.39898450393135</v>
      </c>
      <c r="I8" s="72">
        <f>IF(RES_hh_fech!I8=0,0,RES_hh_fech!I8/RES_summary!I$19)</f>
        <v>111.18152436368487</v>
      </c>
      <c r="J8" s="72">
        <f>IF(RES_hh_fech!J8=0,0,RES_hh_fech!J8/RES_summary!J$19)</f>
        <v>126.68206958908037</v>
      </c>
      <c r="K8" s="72">
        <f>IF(RES_hh_fech!K8=0,0,RES_hh_fech!K8/RES_summary!K$19)</f>
        <v>124.83310038039033</v>
      </c>
      <c r="L8" s="72">
        <f>IF(RES_hh_fech!L8=0,0,RES_hh_fech!L8/RES_summary!L$19)</f>
        <v>143.33341727412576</v>
      </c>
      <c r="M8" s="72">
        <f>IF(RES_hh_fech!M8=0,0,RES_hh_fech!M8/RES_summary!M$19)</f>
        <v>110.59470729046318</v>
      </c>
      <c r="N8" s="72">
        <f>IF(RES_hh_fech!N8=0,0,RES_hh_fech!N8/RES_summary!N$19)</f>
        <v>118.43060571759702</v>
      </c>
      <c r="O8" s="72">
        <f>IF(RES_hh_fech!O8=0,0,RES_hh_fech!O8/RES_summary!O$19)</f>
        <v>124.11402883603675</v>
      </c>
      <c r="P8" s="72">
        <f>IF(RES_hh_fech!P8=0,0,RES_hh_fech!P8/RES_summary!P$19)</f>
        <v>90.836843225310403</v>
      </c>
      <c r="Q8" s="72">
        <f>IF(RES_hh_fech!Q8=0,0,RES_hh_fech!Q8/RES_summary!Q$19)</f>
        <v>94.550612026492587</v>
      </c>
      <c r="R8" s="72">
        <f>IF(RES_hh_fech!R8=0,0,RES_hh_fech!R8/RES_summary!R$19)</f>
        <v>96.686071525853649</v>
      </c>
      <c r="S8" s="72">
        <f>IF(RES_hh_fech!S8=0,0,RES_hh_fech!S8/RES_summary!S$19)</f>
        <v>92.789922641458006</v>
      </c>
      <c r="T8" s="72">
        <f>IF(RES_hh_fech!T8=0,0,RES_hh_fech!T8/RES_summary!T$19)</f>
        <v>91.799486657998187</v>
      </c>
      <c r="U8" s="72">
        <f>IF(RES_hh_fech!U8=0,0,RES_hh_fech!U8/RES_summary!U$19)</f>
        <v>88.361473700154704</v>
      </c>
      <c r="V8" s="72">
        <f>IF(RES_hh_fech!V8=0,0,RES_hh_fech!V8/RES_summary!V$19)</f>
        <v>84.624860615394809</v>
      </c>
      <c r="W8" s="72">
        <f>IF(RES_hh_fech!W8=0,0,RES_hh_fech!W8/RES_summary!W$19)</f>
        <v>97.97490398938784</v>
      </c>
      <c r="X8" s="72">
        <f>IF(RES_hh_fech!X8=0,0,RES_hh_fech!X8/RES_summary!X$19)</f>
        <v>78.866019298533359</v>
      </c>
      <c r="Y8" s="72">
        <f>IF(RES_hh_fech!Y8=0,0,RES_hh_fech!Y8/RES_summary!Y$19)</f>
        <v>67.963858359752578</v>
      </c>
      <c r="DA8" s="89" t="s">
        <v>554</v>
      </c>
    </row>
    <row r="9" spans="1:105" ht="12" customHeight="1" x14ac:dyDescent="0.25">
      <c r="A9" s="28" t="s">
        <v>202</v>
      </c>
      <c r="B9" s="72">
        <f>IF(RES_hh_fech!B9=0,0,RES_hh_fech!B9/RES_summary!B$19)</f>
        <v>155.34073566557032</v>
      </c>
      <c r="C9" s="72">
        <f>IF(RES_hh_fech!C9=0,0,RES_hh_fech!C9/RES_summary!C$19)</f>
        <v>154.71095561049987</v>
      </c>
      <c r="D9" s="72">
        <f>IF(RES_hh_fech!D9=0,0,RES_hh_fech!D9/RES_summary!D$19)</f>
        <v>146.98123025629846</v>
      </c>
      <c r="E9" s="72">
        <f>IF(RES_hh_fech!E9=0,0,RES_hh_fech!E9/RES_summary!E$19)</f>
        <v>141.76780687417337</v>
      </c>
      <c r="F9" s="72">
        <f>IF(RES_hh_fech!F9=0,0,RES_hh_fech!F9/RES_summary!F$19)</f>
        <v>135.5523141624079</v>
      </c>
      <c r="G9" s="72">
        <f>IF(RES_hh_fech!G9=0,0,RES_hh_fech!G9/RES_summary!G$19)</f>
        <v>128.65121046928837</v>
      </c>
      <c r="H9" s="72">
        <f>IF(RES_hh_fech!H9=0,0,RES_hh_fech!H9/RES_summary!H$19)</f>
        <v>124.82053617368537</v>
      </c>
      <c r="I9" s="72">
        <f>IF(RES_hh_fech!I9=0,0,RES_hh_fech!I9/RES_summary!I$19)</f>
        <v>120.8107749682474</v>
      </c>
      <c r="J9" s="72">
        <f>IF(RES_hh_fech!J9=0,0,RES_hh_fech!J9/RES_summary!J$19)</f>
        <v>119.85040798650203</v>
      </c>
      <c r="K9" s="72">
        <f>IF(RES_hh_fech!K9=0,0,RES_hh_fech!K9/RES_summary!K$19)</f>
        <v>119.49103005369885</v>
      </c>
      <c r="L9" s="72">
        <f>IF(RES_hh_fech!L9=0,0,RES_hh_fech!L9/RES_summary!L$19)</f>
        <v>117.69566549109064</v>
      </c>
      <c r="M9" s="72">
        <f>IF(RES_hh_fech!M9=0,0,RES_hh_fech!M9/RES_summary!M$19)</f>
        <v>114.40495732678043</v>
      </c>
      <c r="N9" s="72">
        <f>IF(RES_hh_fech!N9=0,0,RES_hh_fech!N9/RES_summary!N$19)</f>
        <v>107.35668026555693</v>
      </c>
      <c r="O9" s="72">
        <f>IF(RES_hh_fech!O9=0,0,RES_hh_fech!O9/RES_summary!O$19)</f>
        <v>101.92785445389505</v>
      </c>
      <c r="P9" s="72">
        <f>IF(RES_hh_fech!P9=0,0,RES_hh_fech!P9/RES_summary!P$19)</f>
        <v>92.446690474176876</v>
      </c>
      <c r="Q9" s="72">
        <f>IF(RES_hh_fech!Q9=0,0,RES_hh_fech!Q9/RES_summary!Q$19)</f>
        <v>88.875126018096381</v>
      </c>
      <c r="R9" s="72">
        <f>IF(RES_hh_fech!R9=0,0,RES_hh_fech!R9/RES_summary!R$19)</f>
        <v>87.194639560435064</v>
      </c>
      <c r="S9" s="72">
        <f>IF(RES_hh_fech!S9=0,0,RES_hh_fech!S9/RES_summary!S$19)</f>
        <v>86.489084014140502</v>
      </c>
      <c r="T9" s="72">
        <f>IF(RES_hh_fech!T9=0,0,RES_hh_fech!T9/RES_summary!T$19)</f>
        <v>85.887412371794568</v>
      </c>
      <c r="U9" s="72">
        <f>IF(RES_hh_fech!U9=0,0,RES_hh_fech!U9/RES_summary!U$19)</f>
        <v>85.578559528726089</v>
      </c>
      <c r="V9" s="72">
        <f>IF(RES_hh_fech!V9=0,0,RES_hh_fech!V9/RES_summary!V$19)</f>
        <v>85.059024165059071</v>
      </c>
      <c r="W9" s="72">
        <f>IF(RES_hh_fech!W9=0,0,RES_hh_fech!W9/RES_summary!W$19)</f>
        <v>82.422963674342938</v>
      </c>
      <c r="X9" s="72">
        <f>IF(RES_hh_fech!X9=0,0,RES_hh_fech!X9/RES_summary!X$19)</f>
        <v>76.684832404869525</v>
      </c>
      <c r="Y9" s="72">
        <f>IF(RES_hh_fech!Y9=0,0,RES_hh_fech!Y9/RES_summary!Y$19)</f>
        <v>69.244275778316677</v>
      </c>
      <c r="DA9" s="89" t="s">
        <v>555</v>
      </c>
    </row>
    <row r="10" spans="1:105" ht="12" customHeight="1" x14ac:dyDescent="0.25">
      <c r="A10" s="28" t="s">
        <v>197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X10" s="72">
        <f>IF(RES_hh_fech!X10=0,0,RES_hh_fech!X10/RES_summary!X$19)</f>
        <v>0</v>
      </c>
      <c r="Y10" s="72">
        <f>IF(RES_hh_fech!Y10=0,0,RES_hh_fech!Y10/RES_summary!Y$19)</f>
        <v>0</v>
      </c>
      <c r="DA10" s="89" t="s">
        <v>556</v>
      </c>
    </row>
    <row r="11" spans="1:105" ht="12" customHeight="1" x14ac:dyDescent="0.25">
      <c r="A11" s="28" t="s">
        <v>198</v>
      </c>
      <c r="B11" s="72">
        <f>IF(RES_hh_fech!B11=0,0,RES_hh_fech!B11/RES_summary!B$19)</f>
        <v>87.28521855975994</v>
      </c>
      <c r="C11" s="72">
        <f>IF(RES_hh_fech!C11=0,0,RES_hh_fech!C11/RES_summary!C$19)</f>
        <v>96.73149240294083</v>
      </c>
      <c r="D11" s="72">
        <f>IF(RES_hh_fech!D11=0,0,RES_hh_fech!D11/RES_summary!D$19)</f>
        <v>89.276186363470359</v>
      </c>
      <c r="E11" s="72">
        <f>IF(RES_hh_fech!E11=0,0,RES_hh_fech!E11/RES_summary!E$19)</f>
        <v>92.312255647294165</v>
      </c>
      <c r="F11" s="72">
        <f>IF(RES_hh_fech!F11=0,0,RES_hh_fech!F11/RES_summary!F$19)</f>
        <v>90.787120958810405</v>
      </c>
      <c r="G11" s="72">
        <f>IF(RES_hh_fech!G11=0,0,RES_hh_fech!G11/RES_summary!G$19)</f>
        <v>85.292773648611046</v>
      </c>
      <c r="H11" s="72">
        <f>IF(RES_hh_fech!H11=0,0,RES_hh_fech!H11/RES_summary!H$19)</f>
        <v>83.480385733429927</v>
      </c>
      <c r="I11" s="72">
        <f>IF(RES_hh_fech!I11=0,0,RES_hh_fech!I11/RES_summary!I$19)</f>
        <v>78.266697389210577</v>
      </c>
      <c r="J11" s="72">
        <f>IF(RES_hh_fech!J11=0,0,RES_hh_fech!J11/RES_summary!J$19)</f>
        <v>87.545206398155614</v>
      </c>
      <c r="K11" s="72">
        <f>IF(RES_hh_fech!K11=0,0,RES_hh_fech!K11/RES_summary!K$19)</f>
        <v>85.5225571999067</v>
      </c>
      <c r="L11" s="72">
        <f>IF(RES_hh_fech!L11=0,0,RES_hh_fech!L11/RES_summary!L$19)</f>
        <v>98.673574224024833</v>
      </c>
      <c r="M11" s="72">
        <f>IF(RES_hh_fech!M11=0,0,RES_hh_fech!M11/RES_summary!M$19)</f>
        <v>79.754149765954708</v>
      </c>
      <c r="N11" s="72">
        <f>IF(RES_hh_fech!N11=0,0,RES_hh_fech!N11/RES_summary!N$19)</f>
        <v>86.708435790689734</v>
      </c>
      <c r="O11" s="72">
        <f>IF(RES_hh_fech!O11=0,0,RES_hh_fech!O11/RES_summary!O$19)</f>
        <v>91.418278848300318</v>
      </c>
      <c r="P11" s="72">
        <f>IF(RES_hh_fech!P11=0,0,RES_hh_fech!P11/RES_summary!P$19)</f>
        <v>69.090494646872827</v>
      </c>
      <c r="Q11" s="72">
        <f>IF(RES_hh_fech!Q11=0,0,RES_hh_fech!Q11/RES_summary!Q$19)</f>
        <v>73.015190171937249</v>
      </c>
      <c r="R11" s="72">
        <f>IF(RES_hh_fech!R11=0,0,RES_hh_fech!R11/RES_summary!R$19)</f>
        <v>73.288291366482625</v>
      </c>
      <c r="S11" s="72">
        <f>IF(RES_hh_fech!S11=0,0,RES_hh_fech!S11/RES_summary!S$19)</f>
        <v>71.023875117961424</v>
      </c>
      <c r="T11" s="72">
        <f>IF(RES_hh_fech!T11=0,0,RES_hh_fech!T11/RES_summary!T$19)</f>
        <v>73.787456226047695</v>
      </c>
      <c r="U11" s="72">
        <f>IF(RES_hh_fech!U11=0,0,RES_hh_fech!U11/RES_summary!U$19)</f>
        <v>71.476786721318703</v>
      </c>
      <c r="V11" s="72">
        <f>IF(RES_hh_fech!V11=0,0,RES_hh_fech!V11/RES_summary!V$19)</f>
        <v>70.372600806174134</v>
      </c>
      <c r="W11" s="72">
        <f>IF(RES_hh_fech!W11=0,0,RES_hh_fech!W11/RES_summary!W$19)</f>
        <v>80.57628842096733</v>
      </c>
      <c r="X11" s="72">
        <f>IF(RES_hh_fech!X11=0,0,RES_hh_fech!X11/RES_summary!X$19)</f>
        <v>65.801499248906978</v>
      </c>
      <c r="Y11" s="72">
        <f>IF(RES_hh_fech!Y11=0,0,RES_hh_fech!Y11/RES_summary!Y$19)</f>
        <v>60.574223498534884</v>
      </c>
      <c r="DA11" s="89" t="s">
        <v>557</v>
      </c>
    </row>
    <row r="12" spans="1:105" ht="12" customHeight="1" x14ac:dyDescent="0.25">
      <c r="A12" s="28" t="s">
        <v>95</v>
      </c>
      <c r="B12" s="72">
        <f>IF(RES_hh_fech!B12=0,0,RES_hh_fech!B12/RES_summary!B$19)</f>
        <v>41.610832226046575</v>
      </c>
      <c r="C12" s="72">
        <f>IF(RES_hh_fech!C12=0,0,RES_hh_fech!C12/RES_summary!C$19)</f>
        <v>41.004786593543933</v>
      </c>
      <c r="D12" s="72">
        <f>IF(RES_hh_fech!D12=0,0,RES_hh_fech!D12/RES_summary!D$19)</f>
        <v>39.839624919548015</v>
      </c>
      <c r="E12" s="72">
        <f>IF(RES_hh_fech!E12=0,0,RES_hh_fech!E12/RES_summary!E$19)</f>
        <v>40.079092557767616</v>
      </c>
      <c r="F12" s="72">
        <f>IF(RES_hh_fech!F12=0,0,RES_hh_fech!F12/RES_summary!F$19)</f>
        <v>37.161941188781135</v>
      </c>
      <c r="G12" s="72">
        <f>IF(RES_hh_fech!G12=0,0,RES_hh_fech!G12/RES_summary!G$19)</f>
        <v>33.165945410534682</v>
      </c>
      <c r="H12" s="72">
        <f>IF(RES_hh_fech!H12=0,0,RES_hh_fech!H12/RES_summary!H$19)</f>
        <v>32.698633163442196</v>
      </c>
      <c r="I12" s="72">
        <f>IF(RES_hh_fech!I12=0,0,RES_hh_fech!I12/RES_summary!I$19)</f>
        <v>29.494271341589833</v>
      </c>
      <c r="J12" s="72">
        <f>IF(RES_hh_fech!J12=0,0,RES_hh_fech!J12/RES_summary!J$19)</f>
        <v>31.751634298044273</v>
      </c>
      <c r="K12" s="72">
        <f>IF(RES_hh_fech!K12=0,0,RES_hh_fech!K12/RES_summary!K$19)</f>
        <v>32.5876282827818</v>
      </c>
      <c r="L12" s="72">
        <f>IF(RES_hh_fech!L12=0,0,RES_hh_fech!L12/RES_summary!L$19)</f>
        <v>32.024445877869816</v>
      </c>
      <c r="M12" s="72">
        <f>IF(RES_hh_fech!M12=0,0,RES_hh_fech!M12/RES_summary!M$19)</f>
        <v>30.211085058785198</v>
      </c>
      <c r="N12" s="72">
        <f>IF(RES_hh_fech!N12=0,0,RES_hh_fech!N12/RES_summary!N$19)</f>
        <v>28.853814845131893</v>
      </c>
      <c r="O12" s="72">
        <f>IF(RES_hh_fech!O12=0,0,RES_hh_fech!O12/RES_summary!O$19)</f>
        <v>26.460164680169594</v>
      </c>
      <c r="P12" s="72">
        <f>IF(RES_hh_fech!P12=0,0,RES_hh_fech!P12/RES_summary!P$19)</f>
        <v>23.142158787251368</v>
      </c>
      <c r="Q12" s="72">
        <f>IF(RES_hh_fech!Q12=0,0,RES_hh_fech!Q12/RES_summary!Q$19)</f>
        <v>21.125650515226692</v>
      </c>
      <c r="R12" s="72">
        <f>IF(RES_hh_fech!R12=0,0,RES_hh_fech!R12/RES_summary!R$19)</f>
        <v>20.228966452635067</v>
      </c>
      <c r="S12" s="72">
        <f>IF(RES_hh_fech!S12=0,0,RES_hh_fech!S12/RES_summary!S$19)</f>
        <v>19.586339405851689</v>
      </c>
      <c r="T12" s="72">
        <f>IF(RES_hh_fech!T12=0,0,RES_hh_fech!T12/RES_summary!T$19)</f>
        <v>18.513996467237675</v>
      </c>
      <c r="U12" s="72">
        <f>IF(RES_hh_fech!U12=0,0,RES_hh_fech!U12/RES_summary!U$19)</f>
        <v>18.446741880578216</v>
      </c>
      <c r="V12" s="72">
        <f>IF(RES_hh_fech!V12=0,0,RES_hh_fech!V12/RES_summary!V$19)</f>
        <v>18.415656356286235</v>
      </c>
      <c r="W12" s="72">
        <f>IF(RES_hh_fech!W12=0,0,RES_hh_fech!W12/RES_summary!W$19)</f>
        <v>17.240969320248119</v>
      </c>
      <c r="X12" s="72">
        <f>IF(RES_hh_fech!X12=0,0,RES_hh_fech!X12/RES_summary!X$19)</f>
        <v>16.635800260255273</v>
      </c>
      <c r="Y12" s="72">
        <f>IF(RES_hh_fech!Y12=0,0,RES_hh_fech!Y12/RES_summary!Y$19)</f>
        <v>16.938271167873928</v>
      </c>
      <c r="DA12" s="89" t="s">
        <v>558</v>
      </c>
    </row>
    <row r="13" spans="1:105" ht="12" customHeight="1" x14ac:dyDescent="0.25">
      <c r="A13" s="73" t="s">
        <v>94</v>
      </c>
      <c r="B13" s="74">
        <f>IF(RES_hh_fech!B13=0,0,RES_hh_fech!B13/RES_summary!B$19)</f>
        <v>108.62354318031529</v>
      </c>
      <c r="C13" s="74">
        <f>IF(RES_hh_fech!C13=0,0,RES_hh_fech!C13/RES_summary!C$19)</f>
        <v>90.941031928470366</v>
      </c>
      <c r="D13" s="74">
        <f>IF(RES_hh_fech!D13=0,0,RES_hh_fech!D13/RES_summary!D$19)</f>
        <v>105.92301033383909</v>
      </c>
      <c r="E13" s="74">
        <f>IF(RES_hh_fech!E13=0,0,RES_hh_fech!E13/RES_summary!E$19)</f>
        <v>106.78252813128738</v>
      </c>
      <c r="F13" s="74">
        <f>IF(RES_hh_fech!F13=0,0,RES_hh_fech!F13/RES_summary!F$19)</f>
        <v>96.537408018231844</v>
      </c>
      <c r="G13" s="74">
        <f>IF(RES_hh_fech!G13=0,0,RES_hh_fech!G13/RES_summary!G$19)</f>
        <v>96.019790714509767</v>
      </c>
      <c r="H13" s="74">
        <f>IF(RES_hh_fech!H13=0,0,RES_hh_fech!H13/RES_summary!H$19)</f>
        <v>91.815955154336379</v>
      </c>
      <c r="I13" s="74">
        <f>IF(RES_hh_fech!I13=0,0,RES_hh_fech!I13/RES_summary!I$19)</f>
        <v>92.6218104828869</v>
      </c>
      <c r="J13" s="74">
        <f>IF(RES_hh_fech!J13=0,0,RES_hh_fech!J13/RES_summary!J$19)</f>
        <v>89.352969426711695</v>
      </c>
      <c r="K13" s="74">
        <f>IF(RES_hh_fech!K13=0,0,RES_hh_fech!K13/RES_summary!K$19)</f>
        <v>99.030056612553039</v>
      </c>
      <c r="L13" s="74">
        <f>IF(RES_hh_fech!L13=0,0,RES_hh_fech!L13/RES_summary!L$19)</f>
        <v>72.173937557204184</v>
      </c>
      <c r="M13" s="74">
        <f>IF(RES_hh_fech!M13=0,0,RES_hh_fech!M13/RES_summary!M$19)</f>
        <v>100.52416164586373</v>
      </c>
      <c r="N13" s="74">
        <f>IF(RES_hh_fech!N13=0,0,RES_hh_fech!N13/RES_summary!N$19)</f>
        <v>120.36768359293184</v>
      </c>
      <c r="O13" s="74">
        <f>IF(RES_hh_fech!O13=0,0,RES_hh_fech!O13/RES_summary!O$19)</f>
        <v>103.93778776180548</v>
      </c>
      <c r="P13" s="74">
        <f>IF(RES_hh_fech!P13=0,0,RES_hh_fech!P13/RES_summary!P$19)</f>
        <v>98.779354684158349</v>
      </c>
      <c r="Q13" s="74">
        <f>IF(RES_hh_fech!Q13=0,0,RES_hh_fech!Q13/RES_summary!Q$19)</f>
        <v>31.114411901472927</v>
      </c>
      <c r="R13" s="74">
        <f>IF(RES_hh_fech!R13=0,0,RES_hh_fech!R13/RES_summary!R$19)</f>
        <v>30.474223655487314</v>
      </c>
      <c r="S13" s="74">
        <f>IF(RES_hh_fech!S13=0,0,RES_hh_fech!S13/RES_summary!S$19)</f>
        <v>53.564935505030618</v>
      </c>
      <c r="T13" s="74">
        <f>IF(RES_hh_fech!T13=0,0,RES_hh_fech!T13/RES_summary!T$19)</f>
        <v>62.761361345730379</v>
      </c>
      <c r="U13" s="74">
        <f>IF(RES_hh_fech!U13=0,0,RES_hh_fech!U13/RES_summary!U$19)</f>
        <v>88.368585527182574</v>
      </c>
      <c r="V13" s="74">
        <f>IF(RES_hh_fech!V13=0,0,RES_hh_fech!V13/RES_summary!V$19)</f>
        <v>100.27659347523655</v>
      </c>
      <c r="W13" s="74">
        <f>IF(RES_hh_fech!W13=0,0,RES_hh_fech!W13/RES_summary!W$19)</f>
        <v>100.56725440296576</v>
      </c>
      <c r="X13" s="74">
        <f>IF(RES_hh_fech!X13=0,0,RES_hh_fech!X13/RES_summary!X$19)</f>
        <v>168.12188433530332</v>
      </c>
      <c r="Y13" s="74">
        <f>IF(RES_hh_fech!Y13=0,0,RES_hh_fech!Y13/RES_summary!Y$19)</f>
        <v>6.9328531527530881</v>
      </c>
      <c r="DA13" s="90" t="s">
        <v>559</v>
      </c>
    </row>
    <row r="14" spans="1:105" ht="12" customHeight="1" x14ac:dyDescent="0.25">
      <c r="A14" s="75" t="s">
        <v>97</v>
      </c>
      <c r="B14" s="76">
        <f>IF(RES_hh_fech!B14=0,0,RES_hh_fech!B14/RES_summary!B$19)</f>
        <v>1.6319858466489212</v>
      </c>
      <c r="C14" s="76">
        <f>IF(RES_hh_fech!C14=0,0,RES_hh_fech!C14/RES_summary!C$19)</f>
        <v>1.7044433885200632</v>
      </c>
      <c r="D14" s="76">
        <f>IF(RES_hh_fech!D14=0,0,RES_hh_fech!D14/RES_summary!D$19)</f>
        <v>1.5874750075029611</v>
      </c>
      <c r="E14" s="76">
        <f>IF(RES_hh_fech!E14=0,0,RES_hh_fech!E14/RES_summary!E$19)</f>
        <v>1.5938667421495292</v>
      </c>
      <c r="F14" s="76">
        <f>IF(RES_hh_fech!F14=0,0,RES_hh_fech!F14/RES_summary!F$19)</f>
        <v>1.4944115814229351</v>
      </c>
      <c r="G14" s="76">
        <f>IF(RES_hh_fech!G14=0,0,RES_hh_fech!G14/RES_summary!G$19)</f>
        <v>1.4047395943669705</v>
      </c>
      <c r="H14" s="76">
        <f>IF(RES_hh_fech!H14=0,0,RES_hh_fech!H14/RES_summary!H$19)</f>
        <v>1.381484441977858</v>
      </c>
      <c r="I14" s="76">
        <f>IF(RES_hh_fech!I14=0,0,RES_hh_fech!I14/RES_summary!I$19)</f>
        <v>1.1947061968034094</v>
      </c>
      <c r="J14" s="76">
        <f>IF(RES_hh_fech!J14=0,0,RES_hh_fech!J14/RES_summary!J$19)</f>
        <v>1.3779160742845815</v>
      </c>
      <c r="K14" s="76">
        <f>IF(RES_hh_fech!K14=0,0,RES_hh_fech!K14/RES_summary!K$19)</f>
        <v>1.3575544251545808</v>
      </c>
      <c r="L14" s="76">
        <f>IF(RES_hh_fech!L14=0,0,RES_hh_fech!L14/RES_summary!L$19)</f>
        <v>1.6058118219724742</v>
      </c>
      <c r="M14" s="76">
        <f>IF(RES_hh_fech!M14=0,0,RES_hh_fech!M14/RES_summary!M$19)</f>
        <v>1.1868438722115611</v>
      </c>
      <c r="N14" s="76">
        <f>IF(RES_hh_fech!N14=0,0,RES_hh_fech!N14/RES_summary!N$19)</f>
        <v>1.2880505618125564</v>
      </c>
      <c r="O14" s="76">
        <f>IF(RES_hh_fech!O14=0,0,RES_hh_fech!O14/RES_summary!O$19)</f>
        <v>1.3812485069505118</v>
      </c>
      <c r="P14" s="76">
        <f>IF(RES_hh_fech!P14=0,0,RES_hh_fech!P14/RES_summary!P$19)</f>
        <v>0.95191044135491576</v>
      </c>
      <c r="Q14" s="76">
        <f>IF(RES_hh_fech!Q14=0,0,RES_hh_fech!Q14/RES_summary!Q$19)</f>
        <v>1.0277802294706437</v>
      </c>
      <c r="R14" s="76">
        <f>IF(RES_hh_fech!R14=0,0,RES_hh_fech!R14/RES_summary!R$19)</f>
        <v>1.0732189156929917</v>
      </c>
      <c r="S14" s="76">
        <f>IF(RES_hh_fech!S14=0,0,RES_hh_fech!S14/RES_summary!S$19)</f>
        <v>1.038019925916023</v>
      </c>
      <c r="T14" s="76">
        <f>IF(RES_hh_fech!T14=0,0,RES_hh_fech!T14/RES_summary!T$19)</f>
        <v>1.0391597490488202</v>
      </c>
      <c r="U14" s="76">
        <f>IF(RES_hh_fech!U14=0,0,RES_hh_fech!U14/RES_summary!U$19)</f>
        <v>1.0051804884535815</v>
      </c>
      <c r="V14" s="76">
        <f>IF(RES_hh_fech!V14=0,0,RES_hh_fech!V14/RES_summary!V$19)</f>
        <v>0.96248886626366037</v>
      </c>
      <c r="W14" s="76">
        <f>IF(RES_hh_fech!W14=0,0,RES_hh_fech!W14/RES_summary!W$19)</f>
        <v>1.1546022958111333</v>
      </c>
      <c r="X14" s="76">
        <f>IF(RES_hh_fech!X14=0,0,RES_hh_fech!X14/RES_summary!X$19)</f>
        <v>0.87876566375520415</v>
      </c>
      <c r="Y14" s="76">
        <f>IF(RES_hh_fech!Y14=0,0,RES_hh_fech!Y14/RES_summary!Y$19)</f>
        <v>0.71674419533036593</v>
      </c>
      <c r="DA14" s="91" t="s">
        <v>560</v>
      </c>
    </row>
    <row r="15" spans="1:105" ht="12.95" customHeight="1" x14ac:dyDescent="0.25">
      <c r="A15" s="68" t="s">
        <v>92</v>
      </c>
      <c r="B15" s="69">
        <f>IF(RES_hh_fech!B15=0,0,RES_hh_fech!B15/RES_summary!B$19)</f>
        <v>5.4490510151781649E-2</v>
      </c>
      <c r="C15" s="69">
        <f>IF(RES_hh_fech!C15=0,0,RES_hh_fech!C15/RES_summary!C$19)</f>
        <v>5.4721702355237038E-2</v>
      </c>
      <c r="D15" s="69">
        <f>IF(RES_hh_fech!D15=0,0,RES_hh_fech!D15/RES_summary!D$19)</f>
        <v>5.6859505224441567E-2</v>
      </c>
      <c r="E15" s="69">
        <f>IF(RES_hh_fech!E15=0,0,RES_hh_fech!E15/RES_summary!E$19)</f>
        <v>8.0934688098134491E-2</v>
      </c>
      <c r="F15" s="69">
        <f>IF(RES_hh_fech!F15=0,0,RES_hh_fech!F15/RES_summary!F$19)</f>
        <v>6.0257506140915282E-2</v>
      </c>
      <c r="G15" s="69">
        <f>IF(RES_hh_fech!G15=0,0,RES_hh_fech!G15/RES_summary!G$19)</f>
        <v>6.2925567506476071E-2</v>
      </c>
      <c r="H15" s="69">
        <f>IF(RES_hh_fech!H15=0,0,RES_hh_fech!H15/RES_summary!H$19)</f>
        <v>9.9228189260549118E-2</v>
      </c>
      <c r="I15" s="69">
        <f>IF(RES_hh_fech!I15=0,0,RES_hh_fech!I15/RES_summary!I$19)</f>
        <v>7.1100014119457502E-2</v>
      </c>
      <c r="J15" s="69">
        <f>IF(RES_hh_fech!J15=0,0,RES_hh_fech!J15/RES_summary!J$19)</f>
        <v>7.6376546945437981E-2</v>
      </c>
      <c r="K15" s="69">
        <f>IF(RES_hh_fech!K15=0,0,RES_hh_fech!K15/RES_summary!K$19)</f>
        <v>8.6004579081222693E-2</v>
      </c>
      <c r="L15" s="69">
        <f>IF(RES_hh_fech!L15=0,0,RES_hh_fech!L15/RES_summary!L$19)</f>
        <v>9.6693908228128136E-2</v>
      </c>
      <c r="M15" s="69">
        <f>IF(RES_hh_fech!M15=0,0,RES_hh_fech!M15/RES_summary!M$19)</f>
        <v>0.10392295569540361</v>
      </c>
      <c r="N15" s="69">
        <f>IF(RES_hh_fech!N15=0,0,RES_hh_fech!N15/RES_summary!N$19)</f>
        <v>0.1305767743108103</v>
      </c>
      <c r="O15" s="69">
        <f>IF(RES_hh_fech!O15=0,0,RES_hh_fech!O15/RES_summary!O$19)</f>
        <v>0.14940605248218933</v>
      </c>
      <c r="P15" s="69">
        <f>IF(RES_hh_fech!P15=0,0,RES_hh_fech!P15/RES_summary!P$19)</f>
        <v>0.16608317373254361</v>
      </c>
      <c r="Q15" s="69">
        <f>IF(RES_hh_fech!Q15=0,0,RES_hh_fech!Q15/RES_summary!Q$19)</f>
        <v>0.18030268832838495</v>
      </c>
      <c r="R15" s="69">
        <f>IF(RES_hh_fech!R15=0,0,RES_hh_fech!R15/RES_summary!R$19)</f>
        <v>0.20197482830929001</v>
      </c>
      <c r="S15" s="69">
        <f>IF(RES_hh_fech!S15=0,0,RES_hh_fech!S15/RES_summary!S$19)</f>
        <v>0.20417982184714314</v>
      </c>
      <c r="T15" s="69">
        <f>IF(RES_hh_fech!T15=0,0,RES_hh_fech!T15/RES_summary!T$19)</f>
        <v>0.26564655567975137</v>
      </c>
      <c r="U15" s="69">
        <f>IF(RES_hh_fech!U15=0,0,RES_hh_fech!U15/RES_summary!U$19)</f>
        <v>0.26617324384884922</v>
      </c>
      <c r="V15" s="69">
        <f>IF(RES_hh_fech!V15=0,0,RES_hh_fech!V15/RES_summary!V$19)</f>
        <v>0.30017165706378734</v>
      </c>
      <c r="W15" s="69">
        <f>IF(RES_hh_fech!W15=0,0,RES_hh_fech!W15/RES_summary!W$19)</f>
        <v>0.26820394288258914</v>
      </c>
      <c r="X15" s="69">
        <f>IF(RES_hh_fech!X15=0,0,RES_hh_fech!X15/RES_summary!X$19)</f>
        <v>0.37491074690788384</v>
      </c>
      <c r="Y15" s="69">
        <f>IF(RES_hh_fech!Y15=0,0,RES_hh_fech!Y15/RES_summary!Y$19)</f>
        <v>0.39600700357812668</v>
      </c>
      <c r="DA15" s="88" t="s">
        <v>298</v>
      </c>
    </row>
    <row r="16" spans="1:105" ht="12" customHeight="1" x14ac:dyDescent="0.25">
      <c r="A16" s="28" t="s">
        <v>91</v>
      </c>
      <c r="B16" s="72">
        <f>IF(RES_hh_fech!B16=0,0,RES_hh_fech!B16/RES_summary!B$19)</f>
        <v>5.4490510151781649E-2</v>
      </c>
      <c r="C16" s="72">
        <f>IF(RES_hh_fech!C16=0,0,RES_hh_fech!C16/RES_summary!C$19)</f>
        <v>5.4721702355237038E-2</v>
      </c>
      <c r="D16" s="72">
        <f>IF(RES_hh_fech!D16=0,0,RES_hh_fech!D16/RES_summary!D$19)</f>
        <v>5.6859505224441567E-2</v>
      </c>
      <c r="E16" s="72">
        <f>IF(RES_hh_fech!E16=0,0,RES_hh_fech!E16/RES_summary!E$19)</f>
        <v>8.0934688098134491E-2</v>
      </c>
      <c r="F16" s="72">
        <f>IF(RES_hh_fech!F16=0,0,RES_hh_fech!F16/RES_summary!F$19)</f>
        <v>6.0257506140915282E-2</v>
      </c>
      <c r="G16" s="72">
        <f>IF(RES_hh_fech!G16=0,0,RES_hh_fech!G16/RES_summary!G$19)</f>
        <v>6.2925567506476071E-2</v>
      </c>
      <c r="H16" s="72">
        <f>IF(RES_hh_fech!H16=0,0,RES_hh_fech!H16/RES_summary!H$19)</f>
        <v>9.9228189260549118E-2</v>
      </c>
      <c r="I16" s="72">
        <f>IF(RES_hh_fech!I16=0,0,RES_hh_fech!I16/RES_summary!I$19)</f>
        <v>7.1100014119457502E-2</v>
      </c>
      <c r="J16" s="72">
        <f>IF(RES_hh_fech!J16=0,0,RES_hh_fech!J16/RES_summary!J$19)</f>
        <v>7.6376546945437981E-2</v>
      </c>
      <c r="K16" s="72">
        <f>IF(RES_hh_fech!K16=0,0,RES_hh_fech!K16/RES_summary!K$19)</f>
        <v>8.6004579081222693E-2</v>
      </c>
      <c r="L16" s="72">
        <f>IF(RES_hh_fech!L16=0,0,RES_hh_fech!L16/RES_summary!L$19)</f>
        <v>9.6693908228128136E-2</v>
      </c>
      <c r="M16" s="72">
        <f>IF(RES_hh_fech!M16=0,0,RES_hh_fech!M16/RES_summary!M$19)</f>
        <v>0.10392295569540361</v>
      </c>
      <c r="N16" s="72">
        <f>IF(RES_hh_fech!N16=0,0,RES_hh_fech!N16/RES_summary!N$19)</f>
        <v>0.1305767743108103</v>
      </c>
      <c r="O16" s="72">
        <f>IF(RES_hh_fech!O16=0,0,RES_hh_fech!O16/RES_summary!O$19)</f>
        <v>0.14940605248218933</v>
      </c>
      <c r="P16" s="72">
        <f>IF(RES_hh_fech!P16=0,0,RES_hh_fech!P16/RES_summary!P$19)</f>
        <v>0.16608317373254361</v>
      </c>
      <c r="Q16" s="72">
        <f>IF(RES_hh_fech!Q16=0,0,RES_hh_fech!Q16/RES_summary!Q$19)</f>
        <v>0.18030268832838495</v>
      </c>
      <c r="R16" s="72">
        <f>IF(RES_hh_fech!R16=0,0,RES_hh_fech!R16/RES_summary!R$19)</f>
        <v>0.20197482830929001</v>
      </c>
      <c r="S16" s="72">
        <f>IF(RES_hh_fech!S16=0,0,RES_hh_fech!S16/RES_summary!S$19)</f>
        <v>0.20417982184714314</v>
      </c>
      <c r="T16" s="72">
        <f>IF(RES_hh_fech!T16=0,0,RES_hh_fech!T16/RES_summary!T$19)</f>
        <v>0.26564655567975137</v>
      </c>
      <c r="U16" s="72">
        <f>IF(RES_hh_fech!U16=0,0,RES_hh_fech!U16/RES_summary!U$19)</f>
        <v>0.26617324384884922</v>
      </c>
      <c r="V16" s="72">
        <f>IF(RES_hh_fech!V16=0,0,RES_hh_fech!V16/RES_summary!V$19)</f>
        <v>0.30017165706378734</v>
      </c>
      <c r="W16" s="72">
        <f>IF(RES_hh_fech!W16=0,0,RES_hh_fech!W16/RES_summary!W$19)</f>
        <v>0.26820394288258914</v>
      </c>
      <c r="X16" s="72">
        <f>IF(RES_hh_fech!X16=0,0,RES_hh_fech!X16/RES_summary!X$19)</f>
        <v>0.37491074690788384</v>
      </c>
      <c r="Y16" s="72">
        <f>IF(RES_hh_fech!Y16=0,0,RES_hh_fech!Y16/RES_summary!Y$19)</f>
        <v>0.39600700357812668</v>
      </c>
      <c r="DA16" s="89" t="s">
        <v>561</v>
      </c>
    </row>
    <row r="17" spans="1:105" ht="12.95" customHeight="1" x14ac:dyDescent="0.25">
      <c r="A17" s="68" t="s">
        <v>55</v>
      </c>
      <c r="B17" s="69">
        <f>IF(RES_hh_fech!B17=0,0,RES_hh_fech!B17/RES_summary!B$19)</f>
        <v>15.201551360038339</v>
      </c>
      <c r="C17" s="69">
        <f>IF(RES_hh_fech!C17=0,0,RES_hh_fech!C17/RES_summary!C$19)</f>
        <v>15.192722704749487</v>
      </c>
      <c r="D17" s="69">
        <f>IF(RES_hh_fech!D17=0,0,RES_hh_fech!D17/RES_summary!D$19)</f>
        <v>16.257846530068644</v>
      </c>
      <c r="E17" s="69">
        <f>IF(RES_hh_fech!E17=0,0,RES_hh_fech!E17/RES_summary!E$19)</f>
        <v>16.356566827416298</v>
      </c>
      <c r="F17" s="69">
        <f>IF(RES_hh_fech!F17=0,0,RES_hh_fech!F17/RES_summary!F$19)</f>
        <v>15.520959458656893</v>
      </c>
      <c r="G17" s="69">
        <f>IF(RES_hh_fech!G17=0,0,RES_hh_fech!G17/RES_summary!G$19)</f>
        <v>15.068397190161917</v>
      </c>
      <c r="H17" s="69">
        <f>IF(RES_hh_fech!H17=0,0,RES_hh_fech!H17/RES_summary!H$19)</f>
        <v>14.837289967503633</v>
      </c>
      <c r="I17" s="69">
        <f>IF(RES_hh_fech!I17=0,0,RES_hh_fech!I17/RES_summary!I$19)</f>
        <v>14.031366635849615</v>
      </c>
      <c r="J17" s="69">
        <f>IF(RES_hh_fech!J17=0,0,RES_hh_fech!J17/RES_summary!J$19)</f>
        <v>14.193706059396185</v>
      </c>
      <c r="K17" s="69">
        <f>IF(RES_hh_fech!K17=0,0,RES_hh_fech!K17/RES_summary!K$19)</f>
        <v>14.243777618002492</v>
      </c>
      <c r="L17" s="69">
        <f>IF(RES_hh_fech!L17=0,0,RES_hh_fech!L17/RES_summary!L$19)</f>
        <v>16.138515430984075</v>
      </c>
      <c r="M17" s="69">
        <f>IF(RES_hh_fech!M17=0,0,RES_hh_fech!M17/RES_summary!M$19)</f>
        <v>12.24288117285853</v>
      </c>
      <c r="N17" s="69">
        <f>IF(RES_hh_fech!N17=0,0,RES_hh_fech!N17/RES_summary!N$19)</f>
        <v>12.537969436875251</v>
      </c>
      <c r="O17" s="69">
        <f>IF(RES_hh_fech!O17=0,0,RES_hh_fech!O17/RES_summary!O$19)</f>
        <v>13.38367025247347</v>
      </c>
      <c r="P17" s="69">
        <f>IF(RES_hh_fech!P17=0,0,RES_hh_fech!P17/RES_summary!P$19)</f>
        <v>10.900801434401972</v>
      </c>
      <c r="Q17" s="69">
        <f>IF(RES_hh_fech!Q17=0,0,RES_hh_fech!Q17/RES_summary!Q$19)</f>
        <v>12.646075234077822</v>
      </c>
      <c r="R17" s="69">
        <f>IF(RES_hh_fech!R17=0,0,RES_hh_fech!R17/RES_summary!R$19)</f>
        <v>12.925988398565261</v>
      </c>
      <c r="S17" s="69">
        <f>IF(RES_hh_fech!S17=0,0,RES_hh_fech!S17/RES_summary!S$19)</f>
        <v>12.181871374277664</v>
      </c>
      <c r="T17" s="69">
        <f>IF(RES_hh_fech!T17=0,0,RES_hh_fech!T17/RES_summary!T$19)</f>
        <v>11.641666706099935</v>
      </c>
      <c r="U17" s="69">
        <f>IF(RES_hh_fech!U17=0,0,RES_hh_fech!U17/RES_summary!U$19)</f>
        <v>10.663237253568568</v>
      </c>
      <c r="V17" s="69">
        <f>IF(RES_hh_fech!V17=0,0,RES_hh_fech!V17/RES_summary!V$19)</f>
        <v>9.3888947313991959</v>
      </c>
      <c r="W17" s="69">
        <f>IF(RES_hh_fech!W17=0,0,RES_hh_fech!W17/RES_summary!W$19)</f>
        <v>9.5679535782173488</v>
      </c>
      <c r="X17" s="69">
        <f>IF(RES_hh_fech!X17=0,0,RES_hh_fech!X17/RES_summary!X$19)</f>
        <v>7.0424034821717907</v>
      </c>
      <c r="Y17" s="69">
        <f>IF(RES_hh_fech!Y17=0,0,RES_hh_fech!Y17/RES_summary!Y$19)</f>
        <v>5.2271362777009651</v>
      </c>
      <c r="DA17" s="88" t="s">
        <v>299</v>
      </c>
    </row>
    <row r="18" spans="1:105" ht="12" customHeight="1" x14ac:dyDescent="0.25">
      <c r="A18" s="28" t="s">
        <v>51</v>
      </c>
      <c r="B18" s="72">
        <f>IF(RES_hh_fech!B18=0,0,RES_hh_fech!B18/RES_summary!B$19)</f>
        <v>0</v>
      </c>
      <c r="C18" s="72">
        <f>IF(RES_hh_fech!C18=0,0,RES_hh_fech!C18/RES_summary!C$19)</f>
        <v>0</v>
      </c>
      <c r="D18" s="72">
        <f>IF(RES_hh_fech!D18=0,0,RES_hh_fech!D18/RES_summary!D$19)</f>
        <v>0</v>
      </c>
      <c r="E18" s="72">
        <f>IF(RES_hh_fech!E18=0,0,RES_hh_fech!E18/RES_summary!E$19)</f>
        <v>0</v>
      </c>
      <c r="F18" s="72">
        <f>IF(RES_hh_fech!F18=0,0,RES_hh_fech!F18/RES_summary!F$19)</f>
        <v>0</v>
      </c>
      <c r="G18" s="72">
        <f>IF(RES_hh_fech!G18=0,0,RES_hh_fech!G18/RES_summary!G$19)</f>
        <v>0</v>
      </c>
      <c r="H18" s="72">
        <f>IF(RES_hh_fech!H18=0,0,RES_hh_fech!H18/RES_summary!H$19)</f>
        <v>0</v>
      </c>
      <c r="I18" s="72">
        <f>IF(RES_hh_fech!I18=0,0,RES_hh_fech!I18/RES_summary!I$19)</f>
        <v>0</v>
      </c>
      <c r="J18" s="72">
        <f>IF(RES_hh_fech!J18=0,0,RES_hh_fech!J18/RES_summary!J$19)</f>
        <v>0</v>
      </c>
      <c r="K18" s="72">
        <f>IF(RES_hh_fech!K18=0,0,RES_hh_fech!K18/RES_summary!K$19)</f>
        <v>0</v>
      </c>
      <c r="L18" s="72">
        <f>IF(RES_hh_fech!L18=0,0,RES_hh_fech!L18/RES_summary!L$19)</f>
        <v>0</v>
      </c>
      <c r="M18" s="72">
        <f>IF(RES_hh_fech!M18=0,0,RES_hh_fech!M18/RES_summary!M$19)</f>
        <v>0</v>
      </c>
      <c r="N18" s="72">
        <f>IF(RES_hh_fech!N18=0,0,RES_hh_fech!N18/RES_summary!N$19)</f>
        <v>0</v>
      </c>
      <c r="O18" s="72">
        <f>IF(RES_hh_fech!O18=0,0,RES_hh_fech!O18/RES_summary!O$19)</f>
        <v>0</v>
      </c>
      <c r="P18" s="72">
        <f>IF(RES_hh_fech!P18=0,0,RES_hh_fech!P18/RES_summary!P$19)</f>
        <v>0</v>
      </c>
      <c r="Q18" s="72">
        <f>IF(RES_hh_fech!Q18=0,0,RES_hh_fech!Q18/RES_summary!Q$19)</f>
        <v>0</v>
      </c>
      <c r="R18" s="72">
        <f>IF(RES_hh_fech!R18=0,0,RES_hh_fech!R18/RES_summary!R$19)</f>
        <v>0</v>
      </c>
      <c r="S18" s="72">
        <f>IF(RES_hh_fech!S18=0,0,RES_hh_fech!S18/RES_summary!S$19)</f>
        <v>0</v>
      </c>
      <c r="T18" s="72">
        <f>IF(RES_hh_fech!T18=0,0,RES_hh_fech!T18/RES_summary!T$19)</f>
        <v>0</v>
      </c>
      <c r="U18" s="72">
        <f>IF(RES_hh_fech!U18=0,0,RES_hh_fech!U18/RES_summary!U$19)</f>
        <v>0</v>
      </c>
      <c r="V18" s="72">
        <f>IF(RES_hh_fech!V18=0,0,RES_hh_fech!V18/RES_summary!V$19)</f>
        <v>0</v>
      </c>
      <c r="W18" s="72">
        <f>IF(RES_hh_fech!W18=0,0,RES_hh_fech!W18/RES_summary!W$19)</f>
        <v>0</v>
      </c>
      <c r="X18" s="72">
        <f>IF(RES_hh_fech!X18=0,0,RES_hh_fech!X18/RES_summary!X$19)</f>
        <v>0</v>
      </c>
      <c r="Y18" s="72">
        <f>IF(RES_hh_fech!Y18=0,0,RES_hh_fech!Y18/RES_summary!Y$19)</f>
        <v>0</v>
      </c>
      <c r="DA18" s="89" t="s">
        <v>562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0</v>
      </c>
      <c r="C19" s="72">
        <f>IF(RES_hh_fech!C19=0,0,RES_hh_fech!C19/RES_summary!C$19)</f>
        <v>0</v>
      </c>
      <c r="D19" s="72">
        <f>IF(RES_hh_fech!D19=0,0,RES_hh_fech!D19/RES_summary!D$19)</f>
        <v>0</v>
      </c>
      <c r="E19" s="72">
        <f>IF(RES_hh_fech!E19=0,0,RES_hh_fech!E19/RES_summary!E$19)</f>
        <v>0</v>
      </c>
      <c r="F19" s="72">
        <f>IF(RES_hh_fech!F19=0,0,RES_hh_fech!F19/RES_summary!F$19)</f>
        <v>0</v>
      </c>
      <c r="G19" s="72">
        <f>IF(RES_hh_fech!G19=0,0,RES_hh_fech!G19/RES_summary!G$19)</f>
        <v>0</v>
      </c>
      <c r="H19" s="72">
        <f>IF(RES_hh_fech!H19=0,0,RES_hh_fech!H19/RES_summary!H$19)</f>
        <v>0</v>
      </c>
      <c r="I19" s="72">
        <f>IF(RES_hh_fech!I19=0,0,RES_hh_fech!I19/RES_summary!I$19)</f>
        <v>0</v>
      </c>
      <c r="J19" s="72">
        <f>IF(RES_hh_fech!J19=0,0,RES_hh_fech!J19/RES_summary!J$19)</f>
        <v>0</v>
      </c>
      <c r="K19" s="72">
        <f>IF(RES_hh_fech!K19=0,0,RES_hh_fech!K19/RES_summary!K$19)</f>
        <v>0</v>
      </c>
      <c r="L19" s="72">
        <f>IF(RES_hh_fech!L19=0,0,RES_hh_fech!L19/RES_summary!L$19)</f>
        <v>0</v>
      </c>
      <c r="M19" s="72">
        <f>IF(RES_hh_fech!M19=0,0,RES_hh_fech!M19/RES_summary!M$19)</f>
        <v>0</v>
      </c>
      <c r="N19" s="72">
        <f>IF(RES_hh_fech!N19=0,0,RES_hh_fech!N19/RES_summary!N$19)</f>
        <v>0</v>
      </c>
      <c r="O19" s="72">
        <f>IF(RES_hh_fech!O19=0,0,RES_hh_fech!O19/RES_summary!O$19)</f>
        <v>0</v>
      </c>
      <c r="P19" s="72">
        <f>IF(RES_hh_fech!P19=0,0,RES_hh_fech!P19/RES_summary!P$19)</f>
        <v>0</v>
      </c>
      <c r="Q19" s="72">
        <f>IF(RES_hh_fech!Q19=0,0,RES_hh_fech!Q19/RES_summary!Q$19)</f>
        <v>0</v>
      </c>
      <c r="R19" s="72">
        <f>IF(RES_hh_fech!R19=0,0,RES_hh_fech!R19/RES_summary!R$19)</f>
        <v>0</v>
      </c>
      <c r="S19" s="72">
        <f>IF(RES_hh_fech!S19=0,0,RES_hh_fech!S19/RES_summary!S$19)</f>
        <v>0</v>
      </c>
      <c r="T19" s="72">
        <f>IF(RES_hh_fech!T19=0,0,RES_hh_fech!T19/RES_summary!T$19)</f>
        <v>0</v>
      </c>
      <c r="U19" s="72">
        <f>IF(RES_hh_fech!U19=0,0,RES_hh_fech!U19/RES_summary!U$19)</f>
        <v>0</v>
      </c>
      <c r="V19" s="72">
        <f>IF(RES_hh_fech!V19=0,0,RES_hh_fech!V19/RES_summary!V$19)</f>
        <v>0</v>
      </c>
      <c r="W19" s="72">
        <f>IF(RES_hh_fech!W19=0,0,RES_hh_fech!W19/RES_summary!W$19)</f>
        <v>0</v>
      </c>
      <c r="X19" s="72">
        <f>IF(RES_hh_fech!X19=0,0,RES_hh_fech!X19/RES_summary!X$19)</f>
        <v>0</v>
      </c>
      <c r="Y19" s="72">
        <f>IF(RES_hh_fech!Y19=0,0,RES_hh_fech!Y19/RES_summary!Y$19)</f>
        <v>0</v>
      </c>
      <c r="DA19" s="89" t="s">
        <v>563</v>
      </c>
    </row>
    <row r="20" spans="1:105" ht="12" customHeight="1" x14ac:dyDescent="0.25">
      <c r="A20" s="28" t="s">
        <v>200</v>
      </c>
      <c r="B20" s="72">
        <f>IF(RES_hh_fech!B20=0,0,RES_hh_fech!B20/RES_summary!B$19)</f>
        <v>0</v>
      </c>
      <c r="C20" s="72">
        <f>IF(RES_hh_fech!C20=0,0,RES_hh_fech!C20/RES_summary!C$19)</f>
        <v>0</v>
      </c>
      <c r="D20" s="72">
        <f>IF(RES_hh_fech!D20=0,0,RES_hh_fech!D20/RES_summary!D$19)</f>
        <v>0</v>
      </c>
      <c r="E20" s="72">
        <f>IF(RES_hh_fech!E20=0,0,RES_hh_fech!E20/RES_summary!E$19)</f>
        <v>0</v>
      </c>
      <c r="F20" s="72">
        <f>IF(RES_hh_fech!F20=0,0,RES_hh_fech!F20/RES_summary!F$19)</f>
        <v>0</v>
      </c>
      <c r="G20" s="72">
        <f>IF(RES_hh_fech!G20=0,0,RES_hh_fech!G20/RES_summary!G$19)</f>
        <v>0</v>
      </c>
      <c r="H20" s="72">
        <f>IF(RES_hh_fech!H20=0,0,RES_hh_fech!H20/RES_summary!H$19)</f>
        <v>0</v>
      </c>
      <c r="I20" s="72">
        <f>IF(RES_hh_fech!I20=0,0,RES_hh_fech!I20/RES_summary!I$19)</f>
        <v>0</v>
      </c>
      <c r="J20" s="72">
        <f>IF(RES_hh_fech!J20=0,0,RES_hh_fech!J20/RES_summary!J$19)</f>
        <v>0</v>
      </c>
      <c r="K20" s="72">
        <f>IF(RES_hh_fech!K20=0,0,RES_hh_fech!K20/RES_summary!K$19)</f>
        <v>0</v>
      </c>
      <c r="L20" s="72">
        <f>IF(RES_hh_fech!L20=0,0,RES_hh_fech!L20/RES_summary!L$19)</f>
        <v>0</v>
      </c>
      <c r="M20" s="72">
        <f>IF(RES_hh_fech!M20=0,0,RES_hh_fech!M20/RES_summary!M$19)</f>
        <v>0</v>
      </c>
      <c r="N20" s="72">
        <f>IF(RES_hh_fech!N20=0,0,RES_hh_fech!N20/RES_summary!N$19)</f>
        <v>0</v>
      </c>
      <c r="O20" s="72">
        <f>IF(RES_hh_fech!O20=0,0,RES_hh_fech!O20/RES_summary!O$19)</f>
        <v>0</v>
      </c>
      <c r="P20" s="72">
        <f>IF(RES_hh_fech!P20=0,0,RES_hh_fech!P20/RES_summary!P$19)</f>
        <v>0</v>
      </c>
      <c r="Q20" s="72">
        <f>IF(RES_hh_fech!Q20=0,0,RES_hh_fech!Q20/RES_summary!Q$19)</f>
        <v>0</v>
      </c>
      <c r="R20" s="72">
        <f>IF(RES_hh_fech!R20=0,0,RES_hh_fech!R20/RES_summary!R$19)</f>
        <v>0</v>
      </c>
      <c r="S20" s="72">
        <f>IF(RES_hh_fech!S20=0,0,RES_hh_fech!S20/RES_summary!S$19)</f>
        <v>0</v>
      </c>
      <c r="T20" s="72">
        <f>IF(RES_hh_fech!T20=0,0,RES_hh_fech!T20/RES_summary!T$19)</f>
        <v>0</v>
      </c>
      <c r="U20" s="72">
        <f>IF(RES_hh_fech!U20=0,0,RES_hh_fech!U20/RES_summary!U$19)</f>
        <v>0</v>
      </c>
      <c r="V20" s="72">
        <f>IF(RES_hh_fech!V20=0,0,RES_hh_fech!V20/RES_summary!V$19)</f>
        <v>0</v>
      </c>
      <c r="W20" s="72">
        <f>IF(RES_hh_fech!W20=0,0,RES_hh_fech!W20/RES_summary!W$19)</f>
        <v>0</v>
      </c>
      <c r="X20" s="72">
        <f>IF(RES_hh_fech!X20=0,0,RES_hh_fech!X20/RES_summary!X$19)</f>
        <v>0</v>
      </c>
      <c r="Y20" s="72">
        <f>IF(RES_hh_fech!Y20=0,0,RES_hh_fech!Y20/RES_summary!Y$19)</f>
        <v>0</v>
      </c>
      <c r="DA20" s="89" t="s">
        <v>564</v>
      </c>
    </row>
    <row r="21" spans="1:105" ht="12" customHeight="1" x14ac:dyDescent="0.25">
      <c r="A21" s="28" t="s">
        <v>189</v>
      </c>
      <c r="B21" s="72">
        <f>IF(RES_hh_fech!B21=0,0,RES_hh_fech!B21/RES_summary!B$19)</f>
        <v>15.484111851276278</v>
      </c>
      <c r="C21" s="72">
        <f>IF(RES_hh_fech!C21=0,0,RES_hh_fech!C21/RES_summary!C$19)</f>
        <v>15.573488034337009</v>
      </c>
      <c r="D21" s="72">
        <f>IF(RES_hh_fech!D21=0,0,RES_hh_fech!D21/RES_summary!D$19)</f>
        <v>16.630709065342948</v>
      </c>
      <c r="E21" s="72">
        <f>IF(RES_hh_fech!E21=0,0,RES_hh_fech!E21/RES_summary!E$19)</f>
        <v>16.757748477492154</v>
      </c>
      <c r="F21" s="72">
        <f>IF(RES_hh_fech!F21=0,0,RES_hh_fech!F21/RES_summary!F$19)</f>
        <v>15.897939388110819</v>
      </c>
      <c r="G21" s="72">
        <f>IF(RES_hh_fech!G21=0,0,RES_hh_fech!G21/RES_summary!G$19)</f>
        <v>15.440174734081879</v>
      </c>
      <c r="H21" s="72">
        <f>IF(RES_hh_fech!H21=0,0,RES_hh_fech!H21/RES_summary!H$19)</f>
        <v>15.240369951848777</v>
      </c>
      <c r="I21" s="72">
        <f>IF(RES_hh_fech!I21=0,0,RES_hh_fech!I21/RES_summary!I$19)</f>
        <v>14.310977929017699</v>
      </c>
      <c r="J21" s="72">
        <f>IF(RES_hh_fech!J21=0,0,RES_hh_fech!J21/RES_summary!J$19)</f>
        <v>14.603803309819648</v>
      </c>
      <c r="K21" s="72">
        <f>IF(RES_hh_fech!K21=0,0,RES_hh_fech!K21/RES_summary!K$19)</f>
        <v>14.616786383543811</v>
      </c>
      <c r="L21" s="72">
        <f>IF(RES_hh_fech!L21=0,0,RES_hh_fech!L21/RES_summary!L$19)</f>
        <v>16.748543120919283</v>
      </c>
      <c r="M21" s="72">
        <f>IF(RES_hh_fech!M21=0,0,RES_hh_fech!M21/RES_summary!M$19)</f>
        <v>12.426989425069181</v>
      </c>
      <c r="N21" s="72">
        <f>IF(RES_hh_fech!N21=0,0,RES_hh_fech!N21/RES_summary!N$19)</f>
        <v>12.792556034721988</v>
      </c>
      <c r="O21" s="72">
        <f>IF(RES_hh_fech!O21=0,0,RES_hh_fech!O21/RES_summary!O$19)</f>
        <v>13.757177413808538</v>
      </c>
      <c r="P21" s="72">
        <f>IF(RES_hh_fech!P21=0,0,RES_hh_fech!P21/RES_summary!P$19)</f>
        <v>10.964335110443951</v>
      </c>
      <c r="Q21" s="72">
        <f>IF(RES_hh_fech!Q21=0,0,RES_hh_fech!Q21/RES_summary!Q$19)</f>
        <v>12.912693446732195</v>
      </c>
      <c r="R21" s="72">
        <f>IF(RES_hh_fech!R21=0,0,RES_hh_fech!R21/RES_summary!R$19)</f>
        <v>13.22102563407816</v>
      </c>
      <c r="S21" s="72">
        <f>IF(RES_hh_fech!S21=0,0,RES_hh_fech!S21/RES_summary!S$19)</f>
        <v>12.405935807703569</v>
      </c>
      <c r="T21" s="72">
        <f>IF(RES_hh_fech!T21=0,0,RES_hh_fech!T21/RES_summary!T$19)</f>
        <v>11.847680443355257</v>
      </c>
      <c r="U21" s="72">
        <f>IF(RES_hh_fech!U21=0,0,RES_hh_fech!U21/RES_summary!U$19)</f>
        <v>10.823489852793681</v>
      </c>
      <c r="V21" s="72">
        <f>IF(RES_hh_fech!V21=0,0,RES_hh_fech!V21/RES_summary!V$19)</f>
        <v>9.4877524362035874</v>
      </c>
      <c r="W21" s="72">
        <f>IF(RES_hh_fech!W21=0,0,RES_hh_fech!W21/RES_summary!W$19)</f>
        <v>9.8964211970888698</v>
      </c>
      <c r="X21" s="72">
        <f>IF(RES_hh_fech!X21=0,0,RES_hh_fech!X21/RES_summary!X$19)</f>
        <v>7.1077537848930259</v>
      </c>
      <c r="Y21" s="72">
        <f>IF(RES_hh_fech!Y21=0,0,RES_hh_fech!Y21/RES_summary!Y$19)</f>
        <v>5.2146831795453403</v>
      </c>
      <c r="DA21" s="89" t="s">
        <v>565</v>
      </c>
    </row>
    <row r="22" spans="1:105" ht="12" customHeight="1" x14ac:dyDescent="0.25">
      <c r="A22" s="28" t="s">
        <v>202</v>
      </c>
      <c r="B22" s="72">
        <f>IF(RES_hh_fech!B22=0,0,RES_hh_fech!B22/RES_summary!B$19)</f>
        <v>0</v>
      </c>
      <c r="C22" s="72">
        <f>IF(RES_hh_fech!C22=0,0,RES_hh_fech!C22/RES_summary!C$19)</f>
        <v>0</v>
      </c>
      <c r="D22" s="72">
        <f>IF(RES_hh_fech!D22=0,0,RES_hh_fech!D22/RES_summary!D$19)</f>
        <v>0</v>
      </c>
      <c r="E22" s="72">
        <f>IF(RES_hh_fech!E22=0,0,RES_hh_fech!E22/RES_summary!E$19)</f>
        <v>0</v>
      </c>
      <c r="F22" s="72">
        <f>IF(RES_hh_fech!F22=0,0,RES_hh_fech!F22/RES_summary!F$19)</f>
        <v>0</v>
      </c>
      <c r="G22" s="72">
        <f>IF(RES_hh_fech!G22=0,0,RES_hh_fech!G22/RES_summary!G$19)</f>
        <v>0</v>
      </c>
      <c r="H22" s="72">
        <f>IF(RES_hh_fech!H22=0,0,RES_hh_fech!H22/RES_summary!H$19)</f>
        <v>0</v>
      </c>
      <c r="I22" s="72">
        <f>IF(RES_hh_fech!I22=0,0,RES_hh_fech!I22/RES_summary!I$19)</f>
        <v>0</v>
      </c>
      <c r="J22" s="72">
        <f>IF(RES_hh_fech!J22=0,0,RES_hh_fech!J22/RES_summary!J$19)</f>
        <v>0</v>
      </c>
      <c r="K22" s="72">
        <f>IF(RES_hh_fech!K22=0,0,RES_hh_fech!K22/RES_summary!K$19)</f>
        <v>0</v>
      </c>
      <c r="L22" s="72">
        <f>IF(RES_hh_fech!L22=0,0,RES_hh_fech!L22/RES_summary!L$19)</f>
        <v>0</v>
      </c>
      <c r="M22" s="72">
        <f>IF(RES_hh_fech!M22=0,0,RES_hh_fech!M22/RES_summary!M$19)</f>
        <v>0</v>
      </c>
      <c r="N22" s="72">
        <f>IF(RES_hh_fech!N22=0,0,RES_hh_fech!N22/RES_summary!N$19)</f>
        <v>0</v>
      </c>
      <c r="O22" s="72">
        <f>IF(RES_hh_fech!O22=0,0,RES_hh_fech!O22/RES_summary!O$19)</f>
        <v>0</v>
      </c>
      <c r="P22" s="72">
        <f>IF(RES_hh_fech!P22=0,0,RES_hh_fech!P22/RES_summary!P$19)</f>
        <v>0</v>
      </c>
      <c r="Q22" s="72">
        <f>IF(RES_hh_fech!Q22=0,0,RES_hh_fech!Q22/RES_summary!Q$19)</f>
        <v>0</v>
      </c>
      <c r="R22" s="72">
        <f>IF(RES_hh_fech!R22=0,0,RES_hh_fech!R22/RES_summary!R$19)</f>
        <v>0</v>
      </c>
      <c r="S22" s="72">
        <f>IF(RES_hh_fech!S22=0,0,RES_hh_fech!S22/RES_summary!S$19)</f>
        <v>0</v>
      </c>
      <c r="T22" s="72">
        <f>IF(RES_hh_fech!T22=0,0,RES_hh_fech!T22/RES_summary!T$19)</f>
        <v>0</v>
      </c>
      <c r="U22" s="72">
        <f>IF(RES_hh_fech!U22=0,0,RES_hh_fech!U22/RES_summary!U$19)</f>
        <v>0</v>
      </c>
      <c r="V22" s="72">
        <f>IF(RES_hh_fech!V22=0,0,RES_hh_fech!V22/RES_summary!V$19)</f>
        <v>0</v>
      </c>
      <c r="W22" s="72">
        <f>IF(RES_hh_fech!W22=0,0,RES_hh_fech!W22/RES_summary!W$19)</f>
        <v>0</v>
      </c>
      <c r="X22" s="72">
        <f>IF(RES_hh_fech!X22=0,0,RES_hh_fech!X22/RES_summary!X$19)</f>
        <v>0</v>
      </c>
      <c r="Y22" s="72">
        <f>IF(RES_hh_fech!Y22=0,0,RES_hh_fech!Y22/RES_summary!Y$19)</f>
        <v>0</v>
      </c>
      <c r="DA22" s="89" t="s">
        <v>566</v>
      </c>
    </row>
    <row r="23" spans="1:105" ht="12" customHeight="1" x14ac:dyDescent="0.25">
      <c r="A23" s="28" t="s">
        <v>197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X23" s="72">
        <f>IF(RES_hh_fech!X23=0,0,RES_hh_fech!X23/RES_summary!X$19)</f>
        <v>0</v>
      </c>
      <c r="Y23" s="72">
        <f>IF(RES_hh_fech!Y23=0,0,RES_hh_fech!Y23/RES_summary!Y$19)</f>
        <v>0</v>
      </c>
      <c r="DA23" s="89" t="s">
        <v>567</v>
      </c>
    </row>
    <row r="24" spans="1:105" ht="12" customHeight="1" x14ac:dyDescent="0.25">
      <c r="A24" s="28" t="s">
        <v>198</v>
      </c>
      <c r="B24" s="72">
        <f>IF(RES_hh_fech!B24=0,0,RES_hh_fech!B24/RES_summary!B$19)</f>
        <v>10.513442206927005</v>
      </c>
      <c r="C24" s="72">
        <f>IF(RES_hh_fech!C24=0,0,RES_hh_fech!C24/RES_summary!C$19)</f>
        <v>11.076757788080565</v>
      </c>
      <c r="D24" s="72">
        <f>IF(RES_hh_fech!D24=0,0,RES_hh_fech!D24/RES_summary!D$19)</f>
        <v>11.56639322314404</v>
      </c>
      <c r="E24" s="72">
        <f>IF(RES_hh_fech!E24=0,0,RES_hh_fech!E24/RES_summary!E$19)</f>
        <v>11.840714877873232</v>
      </c>
      <c r="F24" s="72">
        <f>IF(RES_hh_fech!F24=0,0,RES_hh_fech!F24/RES_summary!F$19)</f>
        <v>11.614619877377699</v>
      </c>
      <c r="G24" s="72">
        <f>IF(RES_hh_fech!G24=0,0,RES_hh_fech!G24/RES_summary!G$19)</f>
        <v>11.071227079580137</v>
      </c>
      <c r="H24" s="72">
        <f>IF(RES_hh_fech!H24=0,0,RES_hh_fech!H24/RES_summary!H$19)</f>
        <v>10.675910681946217</v>
      </c>
      <c r="I24" s="72">
        <f>IF(RES_hh_fech!I24=0,0,RES_hh_fech!I24/RES_summary!I$19)</f>
        <v>10.674088704438365</v>
      </c>
      <c r="J24" s="72">
        <f>IF(RES_hh_fech!J24=0,0,RES_hh_fech!J24/RES_summary!J$19)</f>
        <v>10.689037989910348</v>
      </c>
      <c r="K24" s="72">
        <f>IF(RES_hh_fech!K24=0,0,RES_hh_fech!K24/RES_summary!K$19)</f>
        <v>10.617533334103097</v>
      </c>
      <c r="L24" s="72">
        <f>IF(RES_hh_fech!L24=0,0,RES_hh_fech!L24/RES_summary!L$19)</f>
        <v>12.235204672350443</v>
      </c>
      <c r="M24" s="72">
        <f>IF(RES_hh_fech!M24=0,0,RES_hh_fech!M24/RES_summary!M$19)</f>
        <v>9.526767198181803</v>
      </c>
      <c r="N24" s="72">
        <f>IF(RES_hh_fech!N24=0,0,RES_hh_fech!N24/RES_summary!N$19)</f>
        <v>9.9412476978889011</v>
      </c>
      <c r="O24" s="72">
        <f>IF(RES_hh_fech!O24=0,0,RES_hh_fech!O24/RES_summary!O$19)</f>
        <v>10.759910193397044</v>
      </c>
      <c r="P24" s="72">
        <f>IF(RES_hh_fech!P24=0,0,RES_hh_fech!P24/RES_summary!P$19)</f>
        <v>8.8929735132320182</v>
      </c>
      <c r="Q24" s="72">
        <f>IF(RES_hh_fech!Q24=0,0,RES_hh_fech!Q24/RES_summary!Q$19)</f>
        <v>10.543776038755977</v>
      </c>
      <c r="R24" s="72">
        <f>IF(RES_hh_fech!R24=0,0,RES_hh_fech!R24/RES_summary!R$19)</f>
        <v>10.593943452189606</v>
      </c>
      <c r="S24" s="72">
        <f>IF(RES_hh_fech!S24=0,0,RES_hh_fech!S24/RES_summary!S$19)</f>
        <v>10.008672656536923</v>
      </c>
      <c r="T24" s="72">
        <f>IF(RES_hh_fech!T24=0,0,RES_hh_fech!T24/RES_summary!T$19)</f>
        <v>9.9925129317961972</v>
      </c>
      <c r="U24" s="72">
        <f>IF(RES_hh_fech!U24=0,0,RES_hh_fech!U24/RES_summary!U$19)</f>
        <v>9.1589891532334864</v>
      </c>
      <c r="V24" s="72">
        <f>IF(RES_hh_fech!V24=0,0,RES_hh_fech!V24/RES_summary!V$19)</f>
        <v>8.2300015381497147</v>
      </c>
      <c r="W24" s="72">
        <f>IF(RES_hh_fech!W24=0,0,RES_hh_fech!W24/RES_summary!W$19)</f>
        <v>8.3388038773668267</v>
      </c>
      <c r="X24" s="72">
        <f>IF(RES_hh_fech!X24=0,0,RES_hh_fech!X24/RES_summary!X$19)</f>
        <v>6.1509458336898986</v>
      </c>
      <c r="Y24" s="72">
        <f>IF(RES_hh_fech!Y24=0,0,RES_hh_fech!Y24/RES_summary!Y$19)</f>
        <v>4.7939396693175738</v>
      </c>
      <c r="DA24" s="89" t="s">
        <v>568</v>
      </c>
    </row>
    <row r="25" spans="1:105" ht="12" customHeight="1" x14ac:dyDescent="0.25">
      <c r="A25" s="73" t="s">
        <v>53</v>
      </c>
      <c r="B25" s="74">
        <f>IF(RES_hh_fech!B25=0,0,RES_hh_fech!B25/RES_summary!B$19)</f>
        <v>11.248885082030535</v>
      </c>
      <c r="C25" s="74">
        <f>IF(RES_hh_fech!C25=0,0,RES_hh_fech!C25/RES_summary!C$19)</f>
        <v>9.5950053186319302</v>
      </c>
      <c r="D25" s="74">
        <f>IF(RES_hh_fech!D25=0,0,RES_hh_fech!D25/RES_summary!D$19)</f>
        <v>10.961111177213438</v>
      </c>
      <c r="E25" s="74">
        <f>IF(RES_hh_fech!E25=0,0,RES_hh_fech!E25/RES_summary!E$19)</f>
        <v>10.647516332544779</v>
      </c>
      <c r="F25" s="74">
        <f>IF(RES_hh_fech!F25=0,0,RES_hh_fech!F25/RES_summary!F$19)</f>
        <v>9.9734412643388559</v>
      </c>
      <c r="G25" s="74">
        <f>IF(RES_hh_fech!G25=0,0,RES_hh_fech!G25/RES_summary!G$19)</f>
        <v>9.8250945160533121</v>
      </c>
      <c r="H25" s="74">
        <f>IF(RES_hh_fech!H25=0,0,RES_hh_fech!H25/RES_summary!H$19)</f>
        <v>9.4713724922096318</v>
      </c>
      <c r="I25" s="74">
        <f>IF(RES_hh_fech!I25=0,0,RES_hh_fech!I25/RES_summary!I$19)</f>
        <v>9.7895747293947224</v>
      </c>
      <c r="J25" s="74">
        <f>IF(RES_hh_fech!J25=0,0,RES_hh_fech!J25/RES_summary!J$19)</f>
        <v>8.6753974532422991</v>
      </c>
      <c r="K25" s="74">
        <f>IF(RES_hh_fech!K25=0,0,RES_hh_fech!K25/RES_summary!K$19)</f>
        <v>9.0444095533128319</v>
      </c>
      <c r="L25" s="74">
        <f>IF(RES_hh_fech!L25=0,0,RES_hh_fech!L25/RES_summary!L$19)</f>
        <v>8.729430674595033</v>
      </c>
      <c r="M25" s="74">
        <f>IF(RES_hh_fech!M25=0,0,RES_hh_fech!M25/RES_summary!M$19)</f>
        <v>8.5666879302179257</v>
      </c>
      <c r="N25" s="74">
        <f>IF(RES_hh_fech!N25=0,0,RES_hh_fech!N25/RES_summary!N$19)</f>
        <v>8.3566199555401663</v>
      </c>
      <c r="O25" s="74">
        <f>IF(RES_hh_fech!O25=0,0,RES_hh_fech!O25/RES_summary!O$19)</f>
        <v>8.2674820395265805</v>
      </c>
      <c r="P25" s="74">
        <f>IF(RES_hh_fech!P25=0,0,RES_hh_fech!P25/RES_summary!P$19)</f>
        <v>8.2610008570830011</v>
      </c>
      <c r="Q25" s="74">
        <f>IF(RES_hh_fech!Q25=0,0,RES_hh_fech!Q25/RES_summary!Q$19)</f>
        <v>8.3516751892510221</v>
      </c>
      <c r="R25" s="74">
        <f>IF(RES_hh_fech!R25=0,0,RES_hh_fech!R25/RES_summary!R$19)</f>
        <v>8.4724173225506476</v>
      </c>
      <c r="S25" s="74">
        <f>IF(RES_hh_fech!S25=0,0,RES_hh_fech!S25/RES_summary!S$19)</f>
        <v>8.3959033747503415</v>
      </c>
      <c r="T25" s="74">
        <f>IF(RES_hh_fech!T25=0,0,RES_hh_fech!T25/RES_summary!T$19)</f>
        <v>7.9934517546331048</v>
      </c>
      <c r="U25" s="74">
        <f>IF(RES_hh_fech!U25=0,0,RES_hh_fech!U25/RES_summary!U$19)</f>
        <v>7.5234722476092042</v>
      </c>
      <c r="V25" s="74">
        <f>IF(RES_hh_fech!V25=0,0,RES_hh_fech!V25/RES_summary!V$19)</f>
        <v>6.8672704456814149</v>
      </c>
      <c r="W25" s="74">
        <f>IF(RES_hh_fech!W25=0,0,RES_hh_fech!W25/RES_summary!W$19)</f>
        <v>6.0392129309864693</v>
      </c>
      <c r="X25" s="74">
        <f>IF(RES_hh_fech!X25=0,0,RES_hh_fech!X25/RES_summary!X$19)</f>
        <v>5.2902743187163352</v>
      </c>
      <c r="Y25" s="74">
        <f>IF(RES_hh_fech!Y25=0,0,RES_hh_fech!Y25/RES_summary!Y$19)</f>
        <v>3.933688956185637</v>
      </c>
      <c r="DA25" s="90" t="s">
        <v>569</v>
      </c>
    </row>
    <row r="26" spans="1:105" ht="12" customHeight="1" x14ac:dyDescent="0.25">
      <c r="A26" s="32" t="s">
        <v>52</v>
      </c>
      <c r="B26" s="77">
        <f>IF(RES_hh_fech!B26=0,0,RES_hh_fech!B26/RES_summary!B$19)</f>
        <v>4.5719650901467093</v>
      </c>
      <c r="C26" s="77">
        <f>IF(RES_hh_fech!C26=0,0,RES_hh_fech!C26/RES_summary!C$19)</f>
        <v>4.6395263408784873</v>
      </c>
      <c r="D26" s="77">
        <f>IF(RES_hh_fech!D26=0,0,RES_hh_fech!D26/RES_summary!D$19)</f>
        <v>5.0180254215856914</v>
      </c>
      <c r="E26" s="77">
        <f>IF(RES_hh_fech!E26=0,0,RES_hh_fech!E26/RES_summary!E$19)</f>
        <v>5.1435987850647038</v>
      </c>
      <c r="F26" s="77">
        <f>IF(RES_hh_fech!F26=0,0,RES_hh_fech!F26/RES_summary!F$19)</f>
        <v>4.9743007618976796</v>
      </c>
      <c r="G26" s="77">
        <f>IF(RES_hh_fech!G26=0,0,RES_hh_fech!G26/RES_summary!G$19)</f>
        <v>4.9119431830075362</v>
      </c>
      <c r="H26" s="77">
        <f>IF(RES_hh_fech!H26=0,0,RES_hh_fech!H26/RES_summary!H$19)</f>
        <v>4.9232668477443173</v>
      </c>
      <c r="I26" s="77">
        <f>IF(RES_hh_fech!I26=0,0,RES_hh_fech!I26/RES_summary!I$19)</f>
        <v>4.7212563791401978</v>
      </c>
      <c r="J26" s="77">
        <f>IF(RES_hh_fech!J26=0,0,RES_hh_fech!J26/RES_summary!J$19)</f>
        <v>4.8686600178645714</v>
      </c>
      <c r="K26" s="77">
        <f>IF(RES_hh_fech!K26=0,0,RES_hh_fech!K26/RES_summary!K$19)</f>
        <v>4.9712886462129866</v>
      </c>
      <c r="L26" s="77">
        <f>IF(RES_hh_fech!L26=0,0,RES_hh_fech!L26/RES_summary!L$19)</f>
        <v>5.7516689653626836</v>
      </c>
      <c r="M26" s="77">
        <f>IF(RES_hh_fech!M26=0,0,RES_hh_fech!M26/RES_summary!M$19)</f>
        <v>5.1990192600900622</v>
      </c>
      <c r="N26" s="77">
        <f>IF(RES_hh_fech!N26=0,0,RES_hh_fech!N26/RES_summary!N$19)</f>
        <v>5.3810027898735875</v>
      </c>
      <c r="O26" s="77">
        <f>IF(RES_hh_fech!O26=0,0,RES_hh_fech!O26/RES_summary!O$19)</f>
        <v>5.3012072713486109</v>
      </c>
      <c r="P26" s="77">
        <f>IF(RES_hh_fech!P26=0,0,RES_hh_fech!P26/RES_summary!P$19)</f>
        <v>5.0242401040099995</v>
      </c>
      <c r="Q26" s="77">
        <f>IF(RES_hh_fech!Q26=0,0,RES_hh_fech!Q26/RES_summary!Q$19)</f>
        <v>5.1652029926116318</v>
      </c>
      <c r="R26" s="77">
        <f>IF(RES_hh_fech!R26=0,0,RES_hh_fech!R26/RES_summary!R$19)</f>
        <v>5.0718757998046451</v>
      </c>
      <c r="S26" s="77">
        <f>IF(RES_hh_fech!S26=0,0,RES_hh_fech!S26/RES_summary!S$19)</f>
        <v>4.9641217618942575</v>
      </c>
      <c r="T26" s="77">
        <f>IF(RES_hh_fech!T26=0,0,RES_hh_fech!T26/RES_summary!T$19)</f>
        <v>4.9409615885147726</v>
      </c>
      <c r="U26" s="77">
        <f>IF(RES_hh_fech!U26=0,0,RES_hh_fech!U26/RES_summary!U$19)</f>
        <v>4.8131925729439029</v>
      </c>
      <c r="V26" s="77">
        <f>IF(RES_hh_fech!V26=0,0,RES_hh_fech!V26/RES_summary!V$19)</f>
        <v>4.5206308658849581</v>
      </c>
      <c r="W26" s="77">
        <f>IF(RES_hh_fech!W26=0,0,RES_hh_fech!W26/RES_summary!W$19)</f>
        <v>4.4633539430087668</v>
      </c>
      <c r="X26" s="77">
        <f>IF(RES_hh_fech!X26=0,0,RES_hh_fech!X26/RES_summary!X$19)</f>
        <v>3.6887977052955039</v>
      </c>
      <c r="Y26" s="77">
        <f>IF(RES_hh_fech!Y26=0,0,RES_hh_fech!Y26/RES_summary!Y$19)</f>
        <v>2.8492626437349657</v>
      </c>
      <c r="DA26" s="92" t="s">
        <v>570</v>
      </c>
    </row>
    <row r="27" spans="1:105" ht="12.95" customHeight="1" x14ac:dyDescent="0.25">
      <c r="A27" s="68" t="s">
        <v>54</v>
      </c>
      <c r="B27" s="69">
        <f>IF(RES_hh_fech!B27=0,0,RES_hh_fech!B27/RES_summary!B$19)</f>
        <v>2.592804207423216</v>
      </c>
      <c r="C27" s="69">
        <f>IF(RES_hh_fech!C27=0,0,RES_hh_fech!C27/RES_summary!C$19)</f>
        <v>2.7676199224825986</v>
      </c>
      <c r="D27" s="69">
        <f>IF(RES_hh_fech!D27=0,0,RES_hh_fech!D27/RES_summary!D$19)</f>
        <v>2.7442480826914877</v>
      </c>
      <c r="E27" s="69">
        <f>IF(RES_hh_fech!E27=0,0,RES_hh_fech!E27/RES_summary!E$19)</f>
        <v>2.73999859374532</v>
      </c>
      <c r="F27" s="69">
        <f>IF(RES_hh_fech!F27=0,0,RES_hh_fech!F27/RES_summary!F$19)</f>
        <v>2.7911227873838027</v>
      </c>
      <c r="G27" s="69">
        <f>IF(RES_hh_fech!G27=0,0,RES_hh_fech!G27/RES_summary!G$19)</f>
        <v>2.7857980849853794</v>
      </c>
      <c r="H27" s="69">
        <f>IF(RES_hh_fech!H27=0,0,RES_hh_fech!H27/RES_summary!H$19)</f>
        <v>3.0630332250500811</v>
      </c>
      <c r="I27" s="69">
        <f>IF(RES_hh_fech!I27=0,0,RES_hh_fech!I27/RES_summary!I$19)</f>
        <v>2.7921048209886052</v>
      </c>
      <c r="J27" s="69">
        <f>IF(RES_hh_fech!J27=0,0,RES_hh_fech!J27/RES_summary!J$19)</f>
        <v>2.904895962110384</v>
      </c>
      <c r="K27" s="69">
        <f>IF(RES_hh_fech!K27=0,0,RES_hh_fech!K27/RES_summary!K$19)</f>
        <v>2.6320917100181496</v>
      </c>
      <c r="L27" s="69">
        <f>IF(RES_hh_fech!L27=0,0,RES_hh_fech!L27/RES_summary!L$19)</f>
        <v>3.3418934476166751</v>
      </c>
      <c r="M27" s="69">
        <f>IF(RES_hh_fech!M27=0,0,RES_hh_fech!M27/RES_summary!M$19)</f>
        <v>3.1829800339553715</v>
      </c>
      <c r="N27" s="69">
        <f>IF(RES_hh_fech!N27=0,0,RES_hh_fech!N27/RES_summary!N$19)</f>
        <v>3.1324609570611539</v>
      </c>
      <c r="O27" s="69">
        <f>IF(RES_hh_fech!O27=0,0,RES_hh_fech!O27/RES_summary!O$19)</f>
        <v>3.0486195925724111</v>
      </c>
      <c r="P27" s="69">
        <f>IF(RES_hh_fech!P27=0,0,RES_hh_fech!P27/RES_summary!P$19)</f>
        <v>2.9709130115218771</v>
      </c>
      <c r="Q27" s="69">
        <f>IF(RES_hh_fech!Q27=0,0,RES_hh_fech!Q27/RES_summary!Q$19)</f>
        <v>2.9079484884549456</v>
      </c>
      <c r="R27" s="69">
        <f>IF(RES_hh_fech!R27=0,0,RES_hh_fech!R27/RES_summary!R$19)</f>
        <v>2.8204192916378381</v>
      </c>
      <c r="S27" s="69">
        <f>IF(RES_hh_fech!S27=0,0,RES_hh_fech!S27/RES_summary!S$19)</f>
        <v>2.7492826504796555</v>
      </c>
      <c r="T27" s="69">
        <f>IF(RES_hh_fech!T27=0,0,RES_hh_fech!T27/RES_summary!T$19)</f>
        <v>2.6812699095556054</v>
      </c>
      <c r="U27" s="69">
        <f>IF(RES_hh_fech!U27=0,0,RES_hh_fech!U27/RES_summary!U$19)</f>
        <v>2.6114042613360899</v>
      </c>
      <c r="V27" s="69">
        <f>IF(RES_hh_fech!V27=0,0,RES_hh_fech!V27/RES_summary!V$19)</f>
        <v>2.5333594645948345</v>
      </c>
      <c r="W27" s="69">
        <f>IF(RES_hh_fech!W27=0,0,RES_hh_fech!W27/RES_summary!W$19)</f>
        <v>2.4763724790534756</v>
      </c>
      <c r="X27" s="69">
        <f>IF(RES_hh_fech!X27=0,0,RES_hh_fech!X27/RES_summary!X$19)</f>
        <v>2.4092347884723102</v>
      </c>
      <c r="Y27" s="69">
        <f>IF(RES_hh_fech!Y27=0,0,RES_hh_fech!Y27/RES_summary!Y$19)</f>
        <v>2.1972627453397449</v>
      </c>
      <c r="DA27" s="88" t="s">
        <v>300</v>
      </c>
    </row>
    <row r="28" spans="1:105" ht="12" customHeight="1" x14ac:dyDescent="0.25">
      <c r="A28" s="28" t="s">
        <v>51</v>
      </c>
      <c r="B28" s="72">
        <f>IF(RES_hh_fech!B28=0,0,RES_hh_fech!B28/RES_summary!B$19)</f>
        <v>0</v>
      </c>
      <c r="C28" s="72">
        <f>IF(RES_hh_fech!C28=0,0,RES_hh_fech!C28/RES_summary!C$19)</f>
        <v>0</v>
      </c>
      <c r="D28" s="72">
        <f>IF(RES_hh_fech!D28=0,0,RES_hh_fech!D28/RES_summary!D$19)</f>
        <v>0</v>
      </c>
      <c r="E28" s="72">
        <f>IF(RES_hh_fech!E28=0,0,RES_hh_fech!E28/RES_summary!E$19)</f>
        <v>0</v>
      </c>
      <c r="F28" s="72">
        <f>IF(RES_hh_fech!F28=0,0,RES_hh_fech!F28/RES_summary!F$19)</f>
        <v>0</v>
      </c>
      <c r="G28" s="72">
        <f>IF(RES_hh_fech!G28=0,0,RES_hh_fech!G28/RES_summary!G$19)</f>
        <v>0</v>
      </c>
      <c r="H28" s="72">
        <f>IF(RES_hh_fech!H28=0,0,RES_hh_fech!H28/RES_summary!H$19)</f>
        <v>0</v>
      </c>
      <c r="I28" s="72">
        <f>IF(RES_hh_fech!I28=0,0,RES_hh_fech!I28/RES_summary!I$19)</f>
        <v>0</v>
      </c>
      <c r="J28" s="72">
        <f>IF(RES_hh_fech!J28=0,0,RES_hh_fech!J28/RES_summary!J$19)</f>
        <v>0</v>
      </c>
      <c r="K28" s="72">
        <f>IF(RES_hh_fech!K28=0,0,RES_hh_fech!K28/RES_summary!K$19)</f>
        <v>0</v>
      </c>
      <c r="L28" s="72">
        <f>IF(RES_hh_fech!L28=0,0,RES_hh_fech!L28/RES_summary!L$19)</f>
        <v>0</v>
      </c>
      <c r="M28" s="72">
        <f>IF(RES_hh_fech!M28=0,0,RES_hh_fech!M28/RES_summary!M$19)</f>
        <v>0</v>
      </c>
      <c r="N28" s="72">
        <f>IF(RES_hh_fech!N28=0,0,RES_hh_fech!N28/RES_summary!N$19)</f>
        <v>0</v>
      </c>
      <c r="O28" s="72">
        <f>IF(RES_hh_fech!O28=0,0,RES_hh_fech!O28/RES_summary!O$19)</f>
        <v>0</v>
      </c>
      <c r="P28" s="72">
        <f>IF(RES_hh_fech!P28=0,0,RES_hh_fech!P28/RES_summary!P$19)</f>
        <v>0</v>
      </c>
      <c r="Q28" s="72">
        <f>IF(RES_hh_fech!Q28=0,0,RES_hh_fech!Q28/RES_summary!Q$19)</f>
        <v>0</v>
      </c>
      <c r="R28" s="72">
        <f>IF(RES_hh_fech!R28=0,0,RES_hh_fech!R28/RES_summary!R$19)</f>
        <v>0</v>
      </c>
      <c r="S28" s="72">
        <f>IF(RES_hh_fech!S28=0,0,RES_hh_fech!S28/RES_summary!S$19)</f>
        <v>0</v>
      </c>
      <c r="T28" s="72">
        <f>IF(RES_hh_fech!T28=0,0,RES_hh_fech!T28/RES_summary!T$19)</f>
        <v>0</v>
      </c>
      <c r="U28" s="72">
        <f>IF(RES_hh_fech!U28=0,0,RES_hh_fech!U28/RES_summary!U$19)</f>
        <v>0</v>
      </c>
      <c r="V28" s="72">
        <f>IF(RES_hh_fech!V28=0,0,RES_hh_fech!V28/RES_summary!V$19)</f>
        <v>0</v>
      </c>
      <c r="W28" s="72">
        <f>IF(RES_hh_fech!W28=0,0,RES_hh_fech!W28/RES_summary!W$19)</f>
        <v>0</v>
      </c>
      <c r="X28" s="72">
        <f>IF(RES_hh_fech!X28=0,0,RES_hh_fech!X28/RES_summary!X$19)</f>
        <v>0</v>
      </c>
      <c r="Y28" s="72">
        <f>IF(RES_hh_fech!Y28=0,0,RES_hh_fech!Y28/RES_summary!Y$19)</f>
        <v>0</v>
      </c>
      <c r="DA28" s="89" t="s">
        <v>571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0</v>
      </c>
      <c r="C29" s="72">
        <f>IF(RES_hh_fech!C29=0,0,RES_hh_fech!C29/RES_summary!C$19)</f>
        <v>0</v>
      </c>
      <c r="D29" s="72">
        <f>IF(RES_hh_fech!D29=0,0,RES_hh_fech!D29/RES_summary!D$19)</f>
        <v>0</v>
      </c>
      <c r="E29" s="72">
        <f>IF(RES_hh_fech!E29=0,0,RES_hh_fech!E29/RES_summary!E$19)</f>
        <v>0</v>
      </c>
      <c r="F29" s="72">
        <f>IF(RES_hh_fech!F29=0,0,RES_hh_fech!F29/RES_summary!F$19)</f>
        <v>0</v>
      </c>
      <c r="G29" s="72">
        <f>IF(RES_hh_fech!G29=0,0,RES_hh_fech!G29/RES_summary!G$19)</f>
        <v>0</v>
      </c>
      <c r="H29" s="72">
        <f>IF(RES_hh_fech!H29=0,0,RES_hh_fech!H29/RES_summary!H$19)</f>
        <v>0</v>
      </c>
      <c r="I29" s="72">
        <f>IF(RES_hh_fech!I29=0,0,RES_hh_fech!I29/RES_summary!I$19)</f>
        <v>0</v>
      </c>
      <c r="J29" s="72">
        <f>IF(RES_hh_fech!J29=0,0,RES_hh_fech!J29/RES_summary!J$19)</f>
        <v>0</v>
      </c>
      <c r="K29" s="72">
        <f>IF(RES_hh_fech!K29=0,0,RES_hh_fech!K29/RES_summary!K$19)</f>
        <v>0</v>
      </c>
      <c r="L29" s="72">
        <f>IF(RES_hh_fech!L29=0,0,RES_hh_fech!L29/RES_summary!L$19)</f>
        <v>0</v>
      </c>
      <c r="M29" s="72">
        <f>IF(RES_hh_fech!M29=0,0,RES_hh_fech!M29/RES_summary!M$19)</f>
        <v>0</v>
      </c>
      <c r="N29" s="72">
        <f>IF(RES_hh_fech!N29=0,0,RES_hh_fech!N29/RES_summary!N$19)</f>
        <v>0</v>
      </c>
      <c r="O29" s="72">
        <f>IF(RES_hh_fech!O29=0,0,RES_hh_fech!O29/RES_summary!O$19)</f>
        <v>0</v>
      </c>
      <c r="P29" s="72">
        <f>IF(RES_hh_fech!P29=0,0,RES_hh_fech!P29/RES_summary!P$19)</f>
        <v>0</v>
      </c>
      <c r="Q29" s="72">
        <f>IF(RES_hh_fech!Q29=0,0,RES_hh_fech!Q29/RES_summary!Q$19)</f>
        <v>0</v>
      </c>
      <c r="R29" s="72">
        <f>IF(RES_hh_fech!R29=0,0,RES_hh_fech!R29/RES_summary!R$19)</f>
        <v>0</v>
      </c>
      <c r="S29" s="72">
        <f>IF(RES_hh_fech!S29=0,0,RES_hh_fech!S29/RES_summary!S$19)</f>
        <v>0</v>
      </c>
      <c r="T29" s="72">
        <f>IF(RES_hh_fech!T29=0,0,RES_hh_fech!T29/RES_summary!T$19)</f>
        <v>0</v>
      </c>
      <c r="U29" s="72">
        <f>IF(RES_hh_fech!U29=0,0,RES_hh_fech!U29/RES_summary!U$19)</f>
        <v>0</v>
      </c>
      <c r="V29" s="72">
        <f>IF(RES_hh_fech!V29=0,0,RES_hh_fech!V29/RES_summary!V$19)</f>
        <v>0</v>
      </c>
      <c r="W29" s="72">
        <f>IF(RES_hh_fech!W29=0,0,RES_hh_fech!W29/RES_summary!W$19)</f>
        <v>0</v>
      </c>
      <c r="X29" s="72">
        <f>IF(RES_hh_fech!X29=0,0,RES_hh_fech!X29/RES_summary!X$19)</f>
        <v>0</v>
      </c>
      <c r="Y29" s="72">
        <f>IF(RES_hh_fech!Y29=0,0,RES_hh_fech!Y29/RES_summary!Y$19)</f>
        <v>0</v>
      </c>
      <c r="DA29" s="89" t="s">
        <v>572</v>
      </c>
    </row>
    <row r="30" spans="1:105" ht="12" customHeight="1" x14ac:dyDescent="0.25">
      <c r="A30" s="28" t="s">
        <v>189</v>
      </c>
      <c r="B30" s="72">
        <f>IF(RES_hh_fech!B30=0,0,RES_hh_fech!B30/RES_summary!B$19)</f>
        <v>2.7785099900074348</v>
      </c>
      <c r="C30" s="72">
        <f>IF(RES_hh_fech!C30=0,0,RES_hh_fech!C30/RES_summary!C$19)</f>
        <v>2.9717522885634855</v>
      </c>
      <c r="D30" s="72">
        <f>IF(RES_hh_fech!D30=0,0,RES_hh_fech!D30/RES_summary!D$19)</f>
        <v>2.9409133931036942</v>
      </c>
      <c r="E30" s="72">
        <f>IF(RES_hh_fech!E30=0,0,RES_hh_fech!E30/RES_summary!E$19)</f>
        <v>2.9442459458133747</v>
      </c>
      <c r="F30" s="72">
        <f>IF(RES_hh_fech!F30=0,0,RES_hh_fech!F30/RES_summary!F$19)</f>
        <v>2.9952987360689489</v>
      </c>
      <c r="G30" s="72">
        <f>IF(RES_hh_fech!G30=0,0,RES_hh_fech!G30/RES_summary!G$19)</f>
        <v>2.993881246142803</v>
      </c>
      <c r="H30" s="72">
        <f>IF(RES_hh_fech!H30=0,0,RES_hh_fech!H30/RES_summary!H$19)</f>
        <v>3.3089024940819542</v>
      </c>
      <c r="I30" s="72">
        <f>IF(RES_hh_fech!I30=0,0,RES_hh_fech!I30/RES_summary!I$19)</f>
        <v>2.992197712501822</v>
      </c>
      <c r="J30" s="72">
        <f>IF(RES_hh_fech!J30=0,0,RES_hh_fech!J30/RES_summary!J$19)</f>
        <v>3.1360924367869778</v>
      </c>
      <c r="K30" s="72">
        <f>IF(RES_hh_fech!K30=0,0,RES_hh_fech!K30/RES_summary!K$19)</f>
        <v>2.8392926092716815</v>
      </c>
      <c r="L30" s="72">
        <f>IF(RES_hh_fech!L30=0,0,RES_hh_fech!L30/RES_summary!L$19)</f>
        <v>3.6824243802693926</v>
      </c>
      <c r="M30" s="72">
        <f>IF(RES_hh_fech!M30=0,0,RES_hh_fech!M30/RES_summary!M$19)</f>
        <v>3.4561882520827165</v>
      </c>
      <c r="N30" s="72">
        <f>IF(RES_hh_fech!N30=0,0,RES_hh_fech!N30/RES_summary!N$19)</f>
        <v>3.3937440558871268</v>
      </c>
      <c r="O30" s="72">
        <f>IF(RES_hh_fech!O30=0,0,RES_hh_fech!O30/RES_summary!O$19)</f>
        <v>3.3121505565671274</v>
      </c>
      <c r="P30" s="72">
        <f>IF(RES_hh_fech!P30=0,0,RES_hh_fech!P30/RES_summary!P$19)</f>
        <v>3.2383916295949748</v>
      </c>
      <c r="Q30" s="72">
        <f>IF(RES_hh_fech!Q30=0,0,RES_hh_fech!Q30/RES_summary!Q$19)</f>
        <v>3.1860518699728355</v>
      </c>
      <c r="R30" s="72">
        <f>IF(RES_hh_fech!R30=0,0,RES_hh_fech!R30/RES_summary!R$19)</f>
        <v>3.094201005306644</v>
      </c>
      <c r="S30" s="72">
        <f>IF(RES_hh_fech!S30=0,0,RES_hh_fech!S30/RES_summary!S$19)</f>
        <v>3.0297183963514254</v>
      </c>
      <c r="T30" s="72">
        <f>IF(RES_hh_fech!T30=0,0,RES_hh_fech!T30/RES_summary!T$19)</f>
        <v>2.9717652792821325</v>
      </c>
      <c r="U30" s="72">
        <f>IF(RES_hh_fech!U30=0,0,RES_hh_fech!U30/RES_summary!U$19)</f>
        <v>2.9101744640170155</v>
      </c>
      <c r="V30" s="72">
        <f>IF(RES_hh_fech!V30=0,0,RES_hh_fech!V30/RES_summary!V$19)</f>
        <v>2.8337614494444097</v>
      </c>
      <c r="W30" s="72">
        <f>IF(RES_hh_fech!W30=0,0,RES_hh_fech!W30/RES_summary!W$19)</f>
        <v>2.7738884890080309</v>
      </c>
      <c r="X30" s="72">
        <f>IF(RES_hh_fech!X30=0,0,RES_hh_fech!X30/RES_summary!X$19)</f>
        <v>2.6864549102781297</v>
      </c>
      <c r="Y30" s="72">
        <f>IF(RES_hh_fech!Y30=0,0,RES_hh_fech!Y30/RES_summary!Y$19)</f>
        <v>2.5069219459791467</v>
      </c>
      <c r="DA30" s="89" t="s">
        <v>573</v>
      </c>
    </row>
    <row r="31" spans="1:105" ht="12" customHeight="1" x14ac:dyDescent="0.25">
      <c r="A31" s="28" t="s">
        <v>202</v>
      </c>
      <c r="B31" s="72">
        <f>IF(RES_hh_fech!B31=0,0,RES_hh_fech!B31/RES_summary!B$19)</f>
        <v>0</v>
      </c>
      <c r="C31" s="72">
        <f>IF(RES_hh_fech!C31=0,0,RES_hh_fech!C31/RES_summary!C$19)</f>
        <v>0</v>
      </c>
      <c r="D31" s="72">
        <f>IF(RES_hh_fech!D31=0,0,RES_hh_fech!D31/RES_summary!D$19)</f>
        <v>0</v>
      </c>
      <c r="E31" s="72">
        <f>IF(RES_hh_fech!E31=0,0,RES_hh_fech!E31/RES_summary!E$19)</f>
        <v>0</v>
      </c>
      <c r="F31" s="72">
        <f>IF(RES_hh_fech!F31=0,0,RES_hh_fech!F31/RES_summary!F$19)</f>
        <v>0</v>
      </c>
      <c r="G31" s="72">
        <f>IF(RES_hh_fech!G31=0,0,RES_hh_fech!G31/RES_summary!G$19)</f>
        <v>0</v>
      </c>
      <c r="H31" s="72">
        <f>IF(RES_hh_fech!H31=0,0,RES_hh_fech!H31/RES_summary!H$19)</f>
        <v>0</v>
      </c>
      <c r="I31" s="72">
        <f>IF(RES_hh_fech!I31=0,0,RES_hh_fech!I31/RES_summary!I$19)</f>
        <v>0</v>
      </c>
      <c r="J31" s="72">
        <f>IF(RES_hh_fech!J31=0,0,RES_hh_fech!J31/RES_summary!J$19)</f>
        <v>0</v>
      </c>
      <c r="K31" s="72">
        <f>IF(RES_hh_fech!K31=0,0,RES_hh_fech!K31/RES_summary!K$19)</f>
        <v>0</v>
      </c>
      <c r="L31" s="72">
        <f>IF(RES_hh_fech!L31=0,0,RES_hh_fech!L31/RES_summary!L$19)</f>
        <v>0</v>
      </c>
      <c r="M31" s="72">
        <f>IF(RES_hh_fech!M31=0,0,RES_hh_fech!M31/RES_summary!M$19)</f>
        <v>0</v>
      </c>
      <c r="N31" s="72">
        <f>IF(RES_hh_fech!N31=0,0,RES_hh_fech!N31/RES_summary!N$19)</f>
        <v>0</v>
      </c>
      <c r="O31" s="72">
        <f>IF(RES_hh_fech!O31=0,0,RES_hh_fech!O31/RES_summary!O$19)</f>
        <v>0</v>
      </c>
      <c r="P31" s="72">
        <f>IF(RES_hh_fech!P31=0,0,RES_hh_fech!P31/RES_summary!P$19)</f>
        <v>0</v>
      </c>
      <c r="Q31" s="72">
        <f>IF(RES_hh_fech!Q31=0,0,RES_hh_fech!Q31/RES_summary!Q$19)</f>
        <v>0</v>
      </c>
      <c r="R31" s="72">
        <f>IF(RES_hh_fech!R31=0,0,RES_hh_fech!R31/RES_summary!R$19)</f>
        <v>0</v>
      </c>
      <c r="S31" s="72">
        <f>IF(RES_hh_fech!S31=0,0,RES_hh_fech!S31/RES_summary!S$19)</f>
        <v>0</v>
      </c>
      <c r="T31" s="72">
        <f>IF(RES_hh_fech!T31=0,0,RES_hh_fech!T31/RES_summary!T$19)</f>
        <v>0</v>
      </c>
      <c r="U31" s="72">
        <f>IF(RES_hh_fech!U31=0,0,RES_hh_fech!U31/RES_summary!U$19)</f>
        <v>0</v>
      </c>
      <c r="V31" s="72">
        <f>IF(RES_hh_fech!V31=0,0,RES_hh_fech!V31/RES_summary!V$19)</f>
        <v>0</v>
      </c>
      <c r="W31" s="72">
        <f>IF(RES_hh_fech!W31=0,0,RES_hh_fech!W31/RES_summary!W$19)</f>
        <v>0</v>
      </c>
      <c r="X31" s="72">
        <f>IF(RES_hh_fech!X31=0,0,RES_hh_fech!X31/RES_summary!X$19)</f>
        <v>0</v>
      </c>
      <c r="Y31" s="72">
        <f>IF(RES_hh_fech!Y31=0,0,RES_hh_fech!Y31/RES_summary!Y$19)</f>
        <v>0</v>
      </c>
      <c r="DA31" s="89" t="s">
        <v>574</v>
      </c>
    </row>
    <row r="32" spans="1:105" ht="12" customHeight="1" x14ac:dyDescent="0.25">
      <c r="A32" s="32" t="s">
        <v>53</v>
      </c>
      <c r="B32" s="77">
        <f>IF(RES_hh_fech!B32=0,0,RES_hh_fech!B32/RES_summary!B$19)</f>
        <v>2.2273607150454571</v>
      </c>
      <c r="C32" s="77">
        <f>IF(RES_hh_fech!C32=0,0,RES_hh_fech!C32/RES_summary!C$19)</f>
        <v>2.3626461387146542</v>
      </c>
      <c r="D32" s="77">
        <f>IF(RES_hh_fech!D32=0,0,RES_hh_fech!D32/RES_summary!D$19)</f>
        <v>2.3564387566333616</v>
      </c>
      <c r="E32" s="77">
        <f>IF(RES_hh_fech!E32=0,0,RES_hh_fech!E32/RES_summary!E$19)</f>
        <v>2.3400394901430337</v>
      </c>
      <c r="F32" s="77">
        <f>IF(RES_hh_fech!F32=0,0,RES_hh_fech!F32/RES_summary!F$19)</f>
        <v>2.3967137758367265</v>
      </c>
      <c r="G32" s="77">
        <f>IF(RES_hh_fech!G32=0,0,RES_hh_fech!G32/RES_summary!G$19)</f>
        <v>2.3901388638014018</v>
      </c>
      <c r="H32" s="77">
        <f>IF(RES_hh_fech!H32=0,0,RES_hh_fech!H32/RES_summary!H$19)</f>
        <v>2.5994108016941722</v>
      </c>
      <c r="I32" s="77">
        <f>IF(RES_hh_fech!I32=0,0,RES_hh_fech!I32/RES_summary!I$19)</f>
        <v>2.419485968977436</v>
      </c>
      <c r="J32" s="77">
        <f>IF(RES_hh_fech!J32=0,0,RES_hh_fech!J32/RES_summary!J$19)</f>
        <v>2.4739519997303487</v>
      </c>
      <c r="K32" s="77">
        <f>IF(RES_hh_fech!K32=0,0,RES_hh_fech!K32/RES_summary!K$19)</f>
        <v>2.2476397596424618</v>
      </c>
      <c r="L32" s="77">
        <f>IF(RES_hh_fech!L32=0,0,RES_hh_fech!L32/RES_summary!L$19)</f>
        <v>2.7300111530608895</v>
      </c>
      <c r="M32" s="77">
        <f>IF(RES_hh_fech!M32=0,0,RES_hh_fech!M32/RES_summary!M$19)</f>
        <v>2.7036524906656476</v>
      </c>
      <c r="N32" s="77">
        <f>IF(RES_hh_fech!N32=0,0,RES_hh_fech!N32/RES_summary!N$19)</f>
        <v>2.6830130264465422</v>
      </c>
      <c r="O32" s="77">
        <f>IF(RES_hh_fech!O32=0,0,RES_hh_fech!O32/RES_summary!O$19)</f>
        <v>2.6064804112127624</v>
      </c>
      <c r="P32" s="77">
        <f>IF(RES_hh_fech!P32=0,0,RES_hh_fech!P32/RES_summary!P$19)</f>
        <v>2.5339088966413659</v>
      </c>
      <c r="Q32" s="77">
        <f>IF(RES_hh_fech!Q32=0,0,RES_hh_fech!Q32/RES_summary!Q$19)</f>
        <v>2.4656567061899684</v>
      </c>
      <c r="R32" s="77">
        <f>IF(RES_hh_fech!R32=0,0,RES_hh_fech!R32/RES_summary!R$19)</f>
        <v>2.3923787537718701</v>
      </c>
      <c r="S32" s="77">
        <f>IF(RES_hh_fech!S32=0,0,RES_hh_fech!S32/RES_summary!S$19)</f>
        <v>2.3218023098304021</v>
      </c>
      <c r="T32" s="77">
        <f>IF(RES_hh_fech!T32=0,0,RES_hh_fech!T32/RES_summary!T$19)</f>
        <v>2.2508665220012416</v>
      </c>
      <c r="U32" s="77">
        <f>IF(RES_hh_fech!U32=0,0,RES_hh_fech!U32/RES_summary!U$19)</f>
        <v>2.1808206613272518</v>
      </c>
      <c r="V32" s="77">
        <f>IF(RES_hh_fech!V32=0,0,RES_hh_fech!V32/RES_summary!V$19)</f>
        <v>2.1104687824965684</v>
      </c>
      <c r="W32" s="77">
        <f>IF(RES_hh_fech!W32=0,0,RES_hh_fech!W32/RES_summary!W$19)</f>
        <v>2.0650204604016116</v>
      </c>
      <c r="X32" s="77">
        <f>IF(RES_hh_fech!X32=0,0,RES_hh_fech!X32/RES_summary!X$19)</f>
        <v>2.0275490904871365</v>
      </c>
      <c r="Y32" s="77">
        <f>IF(RES_hh_fech!Y32=0,0,RES_hh_fech!Y32/RES_summary!Y$19)</f>
        <v>1.7434285341013289</v>
      </c>
      <c r="DA32" s="92" t="s">
        <v>575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85.903748684627246</v>
      </c>
      <c r="C3" s="65">
        <f>IF(RES_hh_tesh!C3=0,0,RES_hh_tesh!C3/RES_summary!C$19)</f>
        <v>90.475716522030353</v>
      </c>
      <c r="D3" s="65">
        <f>IF(RES_hh_tesh!D3=0,0,RES_hh_tesh!D3/RES_summary!D$19)</f>
        <v>87.598400844351104</v>
      </c>
      <c r="E3" s="65">
        <f>IF(RES_hh_tesh!E3=0,0,RES_hh_tesh!E3/RES_summary!E$19)</f>
        <v>89.735732339839032</v>
      </c>
      <c r="F3" s="65">
        <f>IF(RES_hh_tesh!F3=0,0,RES_hh_tesh!F3/RES_summary!F$19)</f>
        <v>86.296843013476689</v>
      </c>
      <c r="G3" s="65">
        <f>IF(RES_hh_tesh!G3=0,0,RES_hh_tesh!G3/RES_summary!G$19)</f>
        <v>83.65621155093649</v>
      </c>
      <c r="H3" s="65">
        <f>IF(RES_hh_tesh!H3=0,0,RES_hh_tesh!H3/RES_summary!H$19)</f>
        <v>84.631773136560511</v>
      </c>
      <c r="I3" s="65">
        <f>IF(RES_hh_tesh!I3=0,0,RES_hh_tesh!I3/RES_summary!I$19)</f>
        <v>76.602208135490855</v>
      </c>
      <c r="J3" s="65">
        <f>IF(RES_hh_tesh!J3=0,0,RES_hh_tesh!J3/RES_summary!J$19)</f>
        <v>86.196660883324299</v>
      </c>
      <c r="K3" s="65">
        <f>IF(RES_hh_tesh!K3=0,0,RES_hh_tesh!K3/RES_summary!K$19)</f>
        <v>86.265775157683251</v>
      </c>
      <c r="L3" s="65">
        <f>IF(RES_hh_tesh!L3=0,0,RES_hh_tesh!L3/RES_summary!L$19)</f>
        <v>99.350712694979237</v>
      </c>
      <c r="M3" s="65">
        <f>IF(RES_hh_tesh!M3=0,0,RES_hh_tesh!M3/RES_summary!M$19)</f>
        <v>79.948389908649702</v>
      </c>
      <c r="N3" s="65">
        <f>IF(RES_hh_tesh!N3=0,0,RES_hh_tesh!N3/RES_summary!N$19)</f>
        <v>86.415518589401216</v>
      </c>
      <c r="O3" s="65">
        <f>IF(RES_hh_tesh!O3=0,0,RES_hh_tesh!O3/RES_summary!O$19)</f>
        <v>91.729315570764172</v>
      </c>
      <c r="P3" s="65">
        <f>IF(RES_hh_tesh!P3=0,0,RES_hh_tesh!P3/RES_summary!P$19)</f>
        <v>70.363767824157449</v>
      </c>
      <c r="Q3" s="65">
        <f>IF(RES_hh_tesh!Q3=0,0,RES_hh_tesh!Q3/RES_summary!Q$19)</f>
        <v>74.234429705337874</v>
      </c>
      <c r="R3" s="65">
        <f>IF(RES_hh_tesh!R3=0,0,RES_hh_tesh!R3/RES_summary!R$19)</f>
        <v>76.874078012773808</v>
      </c>
      <c r="S3" s="65">
        <f>IF(RES_hh_tesh!S3=0,0,RES_hh_tesh!S3/RES_summary!S$19)</f>
        <v>75.453313265216934</v>
      </c>
      <c r="T3" s="65">
        <f>IF(RES_hh_tesh!T3=0,0,RES_hh_tesh!T3/RES_summary!T$19)</f>
        <v>76.202409585277636</v>
      </c>
      <c r="U3" s="65">
        <f>IF(RES_hh_tesh!U3=0,0,RES_hh_tesh!U3/RES_summary!U$19)</f>
        <v>74.742432153454445</v>
      </c>
      <c r="V3" s="65">
        <f>IF(RES_hh_tesh!V3=0,0,RES_hh_tesh!V3/RES_summary!V$19)</f>
        <v>72.955509062645504</v>
      </c>
      <c r="W3" s="65">
        <f>IF(RES_hh_tesh!W3=0,0,RES_hh_tesh!W3/RES_summary!W$19)</f>
        <v>82.556176113798585</v>
      </c>
      <c r="X3" s="65">
        <f>IF(RES_hh_tesh!X3=0,0,RES_hh_tesh!X3/RES_summary!X$19)</f>
        <v>69.555009409959851</v>
      </c>
      <c r="Y3" s="65">
        <f>IF(RES_hh_tesh!Y3=0,0,RES_hh_tesh!Y3/RES_summary!Y$19)</f>
        <v>61.479372875009624</v>
      </c>
      <c r="DA3" s="87" t="s">
        <v>302</v>
      </c>
    </row>
    <row r="4" spans="1:105" ht="12.95" customHeight="1" x14ac:dyDescent="0.25">
      <c r="A4" s="68" t="s">
        <v>57</v>
      </c>
      <c r="B4" s="69">
        <f>IF(RES_hh_tesh!B4=0,0,RES_hh_tesh!B4/RES_summary!B$19)</f>
        <v>75.00108026117654</v>
      </c>
      <c r="C4" s="69">
        <f>IF(RES_hh_tesh!C4=0,0,RES_hh_tesh!C4/RES_summary!C$19)</f>
        <v>79.387761522381908</v>
      </c>
      <c r="D4" s="69">
        <f>IF(RES_hh_tesh!D4=0,0,RES_hh_tesh!D4/RES_summary!D$19)</f>
        <v>75.776457940659753</v>
      </c>
      <c r="E4" s="69">
        <f>IF(RES_hh_tesh!E4=0,0,RES_hh_tesh!E4/RES_summary!E$19)</f>
        <v>77.694793624534228</v>
      </c>
      <c r="F4" s="69">
        <f>IF(RES_hh_tesh!F4=0,0,RES_hh_tesh!F4/RES_summary!F$19)</f>
        <v>74.666127185450918</v>
      </c>
      <c r="G4" s="69">
        <f>IF(RES_hh_tesh!G4=0,0,RES_hh_tesh!G4/RES_summary!G$19)</f>
        <v>72.183437094704004</v>
      </c>
      <c r="H4" s="69">
        <f>IF(RES_hh_tesh!H4=0,0,RES_hh_tesh!H4/RES_summary!H$19)</f>
        <v>72.89466989796739</v>
      </c>
      <c r="I4" s="69">
        <f>IF(RES_hh_tesh!I4=0,0,RES_hh_tesh!I4/RES_summary!I$19)</f>
        <v>65.500099487607415</v>
      </c>
      <c r="J4" s="69">
        <f>IF(RES_hh_tesh!J4=0,0,RES_hh_tesh!J4/RES_summary!J$19)</f>
        <v>74.792096932556092</v>
      </c>
      <c r="K4" s="69">
        <f>IF(RES_hh_tesh!K4=0,0,RES_hh_tesh!K4/RES_summary!K$19)</f>
        <v>74.830557608238422</v>
      </c>
      <c r="L4" s="69">
        <f>IF(RES_hh_tesh!L4=0,0,RES_hh_tesh!L4/RES_summary!L$19)</f>
        <v>86.00372884126341</v>
      </c>
      <c r="M4" s="69">
        <f>IF(RES_hh_tesh!M4=0,0,RES_hh_tesh!M4/RES_summary!M$19)</f>
        <v>69.08161062076465</v>
      </c>
      <c r="N4" s="69">
        <f>IF(RES_hh_tesh!N4=0,0,RES_hh_tesh!N4/RES_summary!N$19)</f>
        <v>75.092364851051741</v>
      </c>
      <c r="O4" s="69">
        <f>IF(RES_hh_tesh!O4=0,0,RES_hh_tesh!O4/RES_summary!O$19)</f>
        <v>79.59056257472902</v>
      </c>
      <c r="P4" s="69">
        <f>IF(RES_hh_tesh!P4=0,0,RES_hh_tesh!P4/RES_summary!P$19)</f>
        <v>59.858990474575997</v>
      </c>
      <c r="Q4" s="69">
        <f>IF(RES_hh_tesh!Q4=0,0,RES_hh_tesh!Q4/RES_summary!Q$19)</f>
        <v>62.348002802912852</v>
      </c>
      <c r="R4" s="69">
        <f>IF(RES_hh_tesh!R4=0,0,RES_hh_tesh!R4/RES_summary!R$19)</f>
        <v>64.581180759862022</v>
      </c>
      <c r="S4" s="69">
        <f>IF(RES_hh_tesh!S4=0,0,RES_hh_tesh!S4/RES_summary!S$19)</f>
        <v>63.549032432979047</v>
      </c>
      <c r="T4" s="69">
        <f>IF(RES_hh_tesh!T4=0,0,RES_hh_tesh!T4/RES_summary!T$19)</f>
        <v>64.277679744661697</v>
      </c>
      <c r="U4" s="69">
        <f>IF(RES_hh_tesh!U4=0,0,RES_hh_tesh!U4/RES_summary!U$19)</f>
        <v>63.424040347029397</v>
      </c>
      <c r="V4" s="69">
        <f>IF(RES_hh_tesh!V4=0,0,RES_hh_tesh!V4/RES_summary!V$19)</f>
        <v>62.35763259538416</v>
      </c>
      <c r="W4" s="69">
        <f>IF(RES_hh_tesh!W4=0,0,RES_hh_tesh!W4/RES_summary!W$19)</f>
        <v>71.862014097503007</v>
      </c>
      <c r="X4" s="69">
        <f>IF(RES_hh_tesh!X4=0,0,RES_hh_tesh!X4/RES_summary!X$19)</f>
        <v>60.306878189215709</v>
      </c>
      <c r="Y4" s="69">
        <f>IF(RES_hh_tesh!Y4=0,0,RES_hh_tesh!Y4/RES_summary!Y$19)</f>
        <v>53.679614410133908</v>
      </c>
      <c r="DA4" s="88" t="s">
        <v>303</v>
      </c>
    </row>
    <row r="5" spans="1:105" ht="12" customHeight="1" x14ac:dyDescent="0.25">
      <c r="A5" s="28" t="s">
        <v>51</v>
      </c>
      <c r="B5" s="72">
        <f>IF(RES_hh_tesh!B5=0,0,RES_hh_tesh!B5/RES_summary!B$19)</f>
        <v>78.314372253472712</v>
      </c>
      <c r="C5" s="72">
        <f>IF(RES_hh_tesh!C5=0,0,RES_hh_tesh!C5/RES_summary!C$19)</f>
        <v>70.595937027615605</v>
      </c>
      <c r="D5" s="72">
        <f>IF(RES_hh_tesh!D5=0,0,RES_hh_tesh!D5/RES_summary!D$19)</f>
        <v>70.255073404697981</v>
      </c>
      <c r="E5" s="72">
        <f>IF(RES_hh_tesh!E5=0,0,RES_hh_tesh!E5/RES_summary!E$19)</f>
        <v>72.315369630961527</v>
      </c>
      <c r="F5" s="72">
        <f>IF(RES_hh_tesh!F5=0,0,RES_hh_tesh!F5/RES_summary!F$19)</f>
        <v>45.386324532447638</v>
      </c>
      <c r="G5" s="72">
        <f>IF(RES_hh_tesh!G5=0,0,RES_hh_tesh!G5/RES_summary!G$19)</f>
        <v>44.871977856916835</v>
      </c>
      <c r="H5" s="72">
        <f>IF(RES_hh_tesh!H5=0,0,RES_hh_tesh!H5/RES_summary!H$19)</f>
        <v>43.451561068777316</v>
      </c>
      <c r="I5" s="72">
        <f>IF(RES_hh_tesh!I5=0,0,RES_hh_tesh!I5/RES_summary!I$19)</f>
        <v>48.475947338348583</v>
      </c>
      <c r="J5" s="72">
        <f>IF(RES_hh_tesh!J5=0,0,RES_hh_tesh!J5/RES_summary!J$19)</f>
        <v>205.50834623871162</v>
      </c>
      <c r="K5" s="72">
        <f>IF(RES_hh_tesh!K5=0,0,RES_hh_tesh!K5/RES_summary!K$19)</f>
        <v>62.952834046331603</v>
      </c>
      <c r="L5" s="72">
        <f>IF(RES_hh_tesh!L5=0,0,RES_hh_tesh!L5/RES_summary!L$19)</f>
        <v>67.796502955065122</v>
      </c>
      <c r="M5" s="72">
        <f>IF(RES_hh_tesh!M5=0,0,RES_hh_tesh!M5/RES_summary!M$19)</f>
        <v>77.857806125481147</v>
      </c>
      <c r="N5" s="72">
        <f>IF(RES_hh_tesh!N5=0,0,RES_hh_tesh!N5/RES_summary!N$19)</f>
        <v>88.775080239916846</v>
      </c>
      <c r="O5" s="72">
        <f>IF(RES_hh_tesh!O5=0,0,RES_hh_tesh!O5/RES_summary!O$19)</f>
        <v>56.234389741876107</v>
      </c>
      <c r="P5" s="72">
        <f>IF(RES_hh_tesh!P5=0,0,RES_hh_tesh!P5/RES_summary!P$19)</f>
        <v>41.449770846621789</v>
      </c>
      <c r="Q5" s="72">
        <f>IF(RES_hh_tesh!Q5=0,0,RES_hh_tesh!Q5/RES_summary!Q$19)</f>
        <v>37.172192311240558</v>
      </c>
      <c r="R5" s="72">
        <f>IF(RES_hh_tesh!R5=0,0,RES_hh_tesh!R5/RES_summary!R$19)</f>
        <v>73.251785044853577</v>
      </c>
      <c r="S5" s="72">
        <f>IF(RES_hh_tesh!S5=0,0,RES_hh_tesh!S5/RES_summary!S$19)</f>
        <v>81.641836173600254</v>
      </c>
      <c r="T5" s="72">
        <f>IF(RES_hh_tesh!T5=0,0,RES_hh_tesh!T5/RES_summary!T$19)</f>
        <v>76.897779617076708</v>
      </c>
      <c r="U5" s="72">
        <f>IF(RES_hh_tesh!U5=0,0,RES_hh_tesh!U5/RES_summary!U$19)</f>
        <v>90.329478417918153</v>
      </c>
      <c r="V5" s="72">
        <f>IF(RES_hh_tesh!V5=0,0,RES_hh_tesh!V5/RES_summary!V$19)</f>
        <v>40.510805229688074</v>
      </c>
      <c r="W5" s="72">
        <f>IF(RES_hh_tesh!W5=0,0,RES_hh_tesh!W5/RES_summary!W$19)</f>
        <v>70.789238675213568</v>
      </c>
      <c r="X5" s="72">
        <f>IF(RES_hh_tesh!X5=0,0,RES_hh_tesh!X5/RES_summary!X$19)</f>
        <v>30.647043168426137</v>
      </c>
      <c r="Y5" s="72">
        <f>IF(RES_hh_tesh!Y5=0,0,RES_hh_tesh!Y5/RES_summary!Y$19)</f>
        <v>53.908902333760025</v>
      </c>
      <c r="DA5" s="89" t="s">
        <v>577</v>
      </c>
    </row>
    <row r="6" spans="1:105" ht="12" customHeight="1" x14ac:dyDescent="0.25">
      <c r="A6" s="28" t="s">
        <v>74</v>
      </c>
      <c r="B6" s="72">
        <f>IF(RES_hh_tesh!B6=0,0,RES_hh_tesh!B6/RES_summary!B$19)</f>
        <v>73.44645146423386</v>
      </c>
      <c r="C6" s="72">
        <f>IF(RES_hh_tesh!C6=0,0,RES_hh_tesh!C6/RES_summary!C$19)</f>
        <v>77.310056147252908</v>
      </c>
      <c r="D6" s="72">
        <f>IF(RES_hh_tesh!D6=0,0,RES_hh_tesh!D6/RES_summary!D$19)</f>
        <v>74.257347835089334</v>
      </c>
      <c r="E6" s="72">
        <f>IF(RES_hh_tesh!E6=0,0,RES_hh_tesh!E6/RES_summary!E$19)</f>
        <v>74.166188243590796</v>
      </c>
      <c r="F6" s="72">
        <f>IF(RES_hh_tesh!F6=0,0,RES_hh_tesh!F6/RES_summary!F$19)</f>
        <v>71.953300172891346</v>
      </c>
      <c r="G6" s="72">
        <f>IF(RES_hh_tesh!G6=0,0,RES_hh_tesh!G6/RES_summary!G$19)</f>
        <v>68.454040976904054</v>
      </c>
      <c r="H6" s="72">
        <f>IF(RES_hh_tesh!H6=0,0,RES_hh_tesh!H6/RES_summary!H$19)</f>
        <v>73.016194174145724</v>
      </c>
      <c r="I6" s="72">
        <f>IF(RES_hh_tesh!I6=0,0,RES_hh_tesh!I6/RES_summary!I$19)</f>
        <v>67.304402959866323</v>
      </c>
      <c r="J6" s="72">
        <f>IF(RES_hh_tesh!J6=0,0,RES_hh_tesh!J6/RES_summary!J$19)</f>
        <v>72.639510014627731</v>
      </c>
      <c r="K6" s="72">
        <f>IF(RES_hh_tesh!K6=0,0,RES_hh_tesh!K6/RES_summary!K$19)</f>
        <v>72.883692367722162</v>
      </c>
      <c r="L6" s="72">
        <f>IF(RES_hh_tesh!L6=0,0,RES_hh_tesh!L6/RES_summary!L$19)</f>
        <v>84.444604567800113</v>
      </c>
      <c r="M6" s="72">
        <f>IF(RES_hh_tesh!M6=0,0,RES_hh_tesh!M6/RES_summary!M$19)</f>
        <v>67.537404573808729</v>
      </c>
      <c r="N6" s="72">
        <f>IF(RES_hh_tesh!N6=0,0,RES_hh_tesh!N6/RES_summary!N$19)</f>
        <v>72.934263688071653</v>
      </c>
      <c r="O6" s="72">
        <f>IF(RES_hh_tesh!O6=0,0,RES_hh_tesh!O6/RES_summary!O$19)</f>
        <v>78.260094128207541</v>
      </c>
      <c r="P6" s="72">
        <f>IF(RES_hh_tesh!P6=0,0,RES_hh_tesh!P6/RES_summary!P$19)</f>
        <v>61.028818358152876</v>
      </c>
      <c r="Q6" s="72">
        <f>IF(RES_hh_tesh!Q6=0,0,RES_hh_tesh!Q6/RES_summary!Q$19)</f>
        <v>60.810566740851343</v>
      </c>
      <c r="R6" s="72">
        <f>IF(RES_hh_tesh!R6=0,0,RES_hh_tesh!R6/RES_summary!R$19)</f>
        <v>61.865461545235966</v>
      </c>
      <c r="S6" s="72">
        <f>IF(RES_hh_tesh!S6=0,0,RES_hh_tesh!S6/RES_summary!S$19)</f>
        <v>62.554573217338849</v>
      </c>
      <c r="T6" s="72">
        <f>IF(RES_hh_tesh!T6=0,0,RES_hh_tesh!T6/RES_summary!T$19)</f>
        <v>62.661536932515389</v>
      </c>
      <c r="U6" s="72">
        <f>IF(RES_hh_tesh!U6=0,0,RES_hh_tesh!U6/RES_summary!U$19)</f>
        <v>63.051019049283951</v>
      </c>
      <c r="V6" s="72">
        <f>IF(RES_hh_tesh!V6=0,0,RES_hh_tesh!V6/RES_summary!V$19)</f>
        <v>64.344163457647113</v>
      </c>
      <c r="W6" s="72">
        <f>IF(RES_hh_tesh!W6=0,0,RES_hh_tesh!W6/RES_summary!W$19)</f>
        <v>63.352088688639789</v>
      </c>
      <c r="X6" s="72">
        <f>IF(RES_hh_tesh!X6=0,0,RES_hh_tesh!X6/RES_summary!X$19)</f>
        <v>59.921015332584844</v>
      </c>
      <c r="Y6" s="72">
        <f>IF(RES_hh_tesh!Y6=0,0,RES_hh_tesh!Y6/RES_summary!Y$19)</f>
        <v>55.087447344883572</v>
      </c>
      <c r="DA6" s="89" t="s">
        <v>578</v>
      </c>
    </row>
    <row r="7" spans="1:105" ht="12" customHeight="1" x14ac:dyDescent="0.25">
      <c r="A7" s="28" t="s">
        <v>200</v>
      </c>
      <c r="B7" s="72">
        <f>IF(RES_hh_tesh!B7=0,0,RES_hh_tesh!B7/RES_summary!B$19)</f>
        <v>77.699977363562908</v>
      </c>
      <c r="C7" s="72">
        <f>IF(RES_hh_tesh!C7=0,0,RES_hh_tesh!C7/RES_summary!C$19)</f>
        <v>75.567186812490135</v>
      </c>
      <c r="D7" s="72">
        <f>IF(RES_hh_tesh!D7=0,0,RES_hh_tesh!D7/RES_summary!D$19)</f>
        <v>75.010552658367914</v>
      </c>
      <c r="E7" s="72">
        <f>IF(RES_hh_tesh!E7=0,0,RES_hh_tesh!E7/RES_summary!E$19)</f>
        <v>74.911841579412624</v>
      </c>
      <c r="F7" s="72">
        <f>IF(RES_hh_tesh!F7=0,0,RES_hh_tesh!F7/RES_summary!F$19)</f>
        <v>73.426822477047295</v>
      </c>
      <c r="G7" s="72">
        <f>IF(RES_hh_tesh!G7=0,0,RES_hh_tesh!G7/RES_summary!G$19)</f>
        <v>69.559064893875217</v>
      </c>
      <c r="H7" s="72">
        <f>IF(RES_hh_tesh!H7=0,0,RES_hh_tesh!H7/RES_summary!H$19)</f>
        <v>59.998705112243087</v>
      </c>
      <c r="I7" s="72">
        <f>IF(RES_hh_tesh!I7=0,0,RES_hh_tesh!I7/RES_summary!I$19)</f>
        <v>66.020949007967829</v>
      </c>
      <c r="J7" s="72">
        <f>IF(RES_hh_tesh!J7=0,0,RES_hh_tesh!J7/RES_summary!J$19)</f>
        <v>71.807005760008593</v>
      </c>
      <c r="K7" s="72">
        <f>IF(RES_hh_tesh!K7=0,0,RES_hh_tesh!K7/RES_summary!K$19)</f>
        <v>72.846793031949588</v>
      </c>
      <c r="L7" s="72">
        <f>IF(RES_hh_tesh!L7=0,0,RES_hh_tesh!L7/RES_summary!L$19)</f>
        <v>76.853204635925863</v>
      </c>
      <c r="M7" s="72">
        <f>IF(RES_hh_tesh!M7=0,0,RES_hh_tesh!M7/RES_summary!M$19)</f>
        <v>71.386004641605325</v>
      </c>
      <c r="N7" s="72">
        <f>IF(RES_hh_tesh!N7=0,0,RES_hh_tesh!N7/RES_summary!N$19)</f>
        <v>71.725315772919245</v>
      </c>
      <c r="O7" s="72">
        <f>IF(RES_hh_tesh!O7=0,0,RES_hh_tesh!O7/RES_summary!O$19)</f>
        <v>55.356289488215872</v>
      </c>
      <c r="P7" s="72">
        <f>IF(RES_hh_tesh!P7=0,0,RES_hh_tesh!P7/RES_summary!P$19)</f>
        <v>37.295213804756237</v>
      </c>
      <c r="Q7" s="72">
        <f>IF(RES_hh_tesh!Q7=0,0,RES_hh_tesh!Q7/RES_summary!Q$19)</f>
        <v>79.303626486325498</v>
      </c>
      <c r="R7" s="72">
        <f>IF(RES_hh_tesh!R7=0,0,RES_hh_tesh!R7/RES_summary!R$19)</f>
        <v>67.506932310580396</v>
      </c>
      <c r="S7" s="72">
        <f>IF(RES_hh_tesh!S7=0,0,RES_hh_tesh!S7/RES_summary!S$19)</f>
        <v>63.19044588816039</v>
      </c>
      <c r="T7" s="72">
        <f>IF(RES_hh_tesh!T7=0,0,RES_hh_tesh!T7/RES_summary!T$19)</f>
        <v>62.924753658834447</v>
      </c>
      <c r="U7" s="72">
        <f>IF(RES_hh_tesh!U7=0,0,RES_hh_tesh!U7/RES_summary!U$19)</f>
        <v>63.00124560614497</v>
      </c>
      <c r="V7" s="72">
        <f>IF(RES_hh_tesh!V7=0,0,RES_hh_tesh!V7/RES_summary!V$19)</f>
        <v>63.289941763251377</v>
      </c>
      <c r="W7" s="72">
        <f>IF(RES_hh_tesh!W7=0,0,RES_hh_tesh!W7/RES_summary!W$19)</f>
        <v>63.361567891873101</v>
      </c>
      <c r="X7" s="72">
        <f>IF(RES_hh_tesh!X7=0,0,RES_hh_tesh!X7/RES_summary!X$19)</f>
        <v>59.953381732065552</v>
      </c>
      <c r="Y7" s="72">
        <f>IF(RES_hh_tesh!Y7=0,0,RES_hh_tesh!Y7/RES_summary!Y$19)</f>
        <v>54.285164642003089</v>
      </c>
      <c r="DA7" s="89" t="s">
        <v>579</v>
      </c>
    </row>
    <row r="8" spans="1:105" ht="12" customHeight="1" x14ac:dyDescent="0.25">
      <c r="A8" s="28" t="s">
        <v>189</v>
      </c>
      <c r="B8" s="72">
        <f>IF(RES_hh_tesh!B8=0,0,RES_hh_tesh!B8/RES_summary!B$19)</f>
        <v>73.204236355846533</v>
      </c>
      <c r="C8" s="72">
        <f>IF(RES_hh_tesh!C8=0,0,RES_hh_tesh!C8/RES_summary!C$19)</f>
        <v>77.868483817870413</v>
      </c>
      <c r="D8" s="72">
        <f>IF(RES_hh_tesh!D8=0,0,RES_hh_tesh!D8/RES_summary!D$19)</f>
        <v>74.105928258712268</v>
      </c>
      <c r="E8" s="72">
        <f>IF(RES_hh_tesh!E8=0,0,RES_hh_tesh!E8/RES_summary!E$19)</f>
        <v>76.109089385415999</v>
      </c>
      <c r="F8" s="72">
        <f>IF(RES_hh_tesh!F8=0,0,RES_hh_tesh!F8/RES_summary!F$19)</f>
        <v>73.086231136254369</v>
      </c>
      <c r="G8" s="72">
        <f>IF(RES_hh_tesh!G8=0,0,RES_hh_tesh!G8/RES_summary!G$19)</f>
        <v>70.674691196494507</v>
      </c>
      <c r="H8" s="72">
        <f>IF(RES_hh_tesh!H8=0,0,RES_hh_tesh!H8/RES_summary!H$19)</f>
        <v>71.59415504584679</v>
      </c>
      <c r="I8" s="72">
        <f>IF(RES_hh_tesh!I8=0,0,RES_hh_tesh!I8/RES_summary!I$19)</f>
        <v>63.700116247598473</v>
      </c>
      <c r="J8" s="72">
        <f>IF(RES_hh_tesh!J8=0,0,RES_hh_tesh!J8/RES_summary!J$19)</f>
        <v>73.47956060444001</v>
      </c>
      <c r="K8" s="72">
        <f>IF(RES_hh_tesh!K8=0,0,RES_hh_tesh!K8/RES_summary!K$19)</f>
        <v>73.395116316613255</v>
      </c>
      <c r="L8" s="72">
        <f>IF(RES_hh_tesh!L8=0,0,RES_hh_tesh!L8/RES_summary!L$19)</f>
        <v>85.543167635541352</v>
      </c>
      <c r="M8" s="72">
        <f>IF(RES_hh_tesh!M8=0,0,RES_hh_tesh!M8/RES_summary!M$19)</f>
        <v>67.133791905324372</v>
      </c>
      <c r="N8" s="72">
        <f>IF(RES_hh_tesh!N8=0,0,RES_hh_tesh!N8/RES_summary!N$19)</f>
        <v>73.395259283138486</v>
      </c>
      <c r="O8" s="72">
        <f>IF(RES_hh_tesh!O8=0,0,RES_hh_tesh!O8/RES_summary!O$19)</f>
        <v>78.702347089631516</v>
      </c>
      <c r="P8" s="72">
        <f>IF(RES_hh_tesh!P8=0,0,RES_hh_tesh!P8/RES_summary!P$19)</f>
        <v>58.082545745890208</v>
      </c>
      <c r="Q8" s="72">
        <f>IF(RES_hh_tesh!Q8=0,0,RES_hh_tesh!Q8/RES_summary!Q$19)</f>
        <v>61.280932185358516</v>
      </c>
      <c r="R8" s="72">
        <f>IF(RES_hh_tesh!R8=0,0,RES_hh_tesh!R8/RES_summary!R$19)</f>
        <v>63.832763598307295</v>
      </c>
      <c r="S8" s="72">
        <f>IF(RES_hh_tesh!S8=0,0,RES_hh_tesh!S8/RES_summary!S$19)</f>
        <v>62.63638182508376</v>
      </c>
      <c r="T8" s="72">
        <f>IF(RES_hh_tesh!T8=0,0,RES_hh_tesh!T8/RES_summary!T$19)</f>
        <v>63.321777044392114</v>
      </c>
      <c r="U8" s="72">
        <f>IF(RES_hh_tesh!U8=0,0,RES_hh_tesh!U8/RES_summary!U$19)</f>
        <v>62.288663324706391</v>
      </c>
      <c r="V8" s="72">
        <f>IF(RES_hh_tesh!V8=0,0,RES_hh_tesh!V8/RES_summary!V$19)</f>
        <v>60.957314427572598</v>
      </c>
      <c r="W8" s="72">
        <f>IF(RES_hh_tesh!W8=0,0,RES_hh_tesh!W8/RES_summary!W$19)</f>
        <v>72.008213477900242</v>
      </c>
      <c r="X8" s="72">
        <f>IF(RES_hh_tesh!X8=0,0,RES_hh_tesh!X8/RES_summary!X$19)</f>
        <v>59.118967242734556</v>
      </c>
      <c r="Y8" s="72">
        <f>IF(RES_hh_tesh!Y8=0,0,RES_hh_tesh!Y8/RES_summary!Y$19)</f>
        <v>51.965468913704917</v>
      </c>
      <c r="DA8" s="89" t="s">
        <v>580</v>
      </c>
    </row>
    <row r="9" spans="1:105" ht="12" customHeight="1" x14ac:dyDescent="0.25">
      <c r="A9" s="28" t="s">
        <v>202</v>
      </c>
      <c r="B9" s="72">
        <f>IF(RES_hh_tesh!B9=0,0,RES_hh_tesh!B9/RES_summary!B$19)</f>
        <v>75.506852056007062</v>
      </c>
      <c r="C9" s="72">
        <f>IF(RES_hh_tesh!C9=0,0,RES_hh_tesh!C9/RES_summary!C$19)</f>
        <v>76.413420732278183</v>
      </c>
      <c r="D9" s="72">
        <f>IF(RES_hh_tesh!D9=0,0,RES_hh_tesh!D9/RES_summary!D$19)</f>
        <v>74.573255896967481</v>
      </c>
      <c r="E9" s="72">
        <f>IF(RES_hh_tesh!E9=0,0,RES_hh_tesh!E9/RES_summary!E$19)</f>
        <v>74.120189418536981</v>
      </c>
      <c r="F9" s="72">
        <f>IF(RES_hh_tesh!F9=0,0,RES_hh_tesh!F9/RES_summary!F$19)</f>
        <v>73.463917943764216</v>
      </c>
      <c r="G9" s="72">
        <f>IF(RES_hh_tesh!G9=0,0,RES_hh_tesh!G9/RES_summary!G$19)</f>
        <v>72.271340411575636</v>
      </c>
      <c r="H9" s="72">
        <f>IF(RES_hh_tesh!H9=0,0,RES_hh_tesh!H9/RES_summary!H$19)</f>
        <v>72.282224211169876</v>
      </c>
      <c r="I9" s="72">
        <f>IF(RES_hh_tesh!I9=0,0,RES_hh_tesh!I9/RES_summary!I$19)</f>
        <v>71.636048281208545</v>
      </c>
      <c r="J9" s="72">
        <f>IF(RES_hh_tesh!J9=0,0,RES_hh_tesh!J9/RES_summary!J$19)</f>
        <v>72.681270023533202</v>
      </c>
      <c r="K9" s="72">
        <f>IF(RES_hh_tesh!K9=0,0,RES_hh_tesh!K9/RES_summary!K$19)</f>
        <v>74.212654046253292</v>
      </c>
      <c r="L9" s="72">
        <f>IF(RES_hh_tesh!L9=0,0,RES_hh_tesh!L9/RES_summary!L$19)</f>
        <v>75.13501793534175</v>
      </c>
      <c r="M9" s="72">
        <f>IF(RES_hh_tesh!M9=0,0,RES_hh_tesh!M9/RES_summary!M$19)</f>
        <v>75.255681766479796</v>
      </c>
      <c r="N9" s="72">
        <f>IF(RES_hh_tesh!N9=0,0,RES_hh_tesh!N9/RES_summary!N$19)</f>
        <v>72.754182760125957</v>
      </c>
      <c r="O9" s="72">
        <f>IF(RES_hh_tesh!O9=0,0,RES_hh_tesh!O9/RES_summary!O$19)</f>
        <v>71.026620924598276</v>
      </c>
      <c r="P9" s="72">
        <f>IF(RES_hh_tesh!P9=0,0,RES_hh_tesh!P9/RES_summary!P$19)</f>
        <v>65.249616832139338</v>
      </c>
      <c r="Q9" s="72">
        <f>IF(RES_hh_tesh!Q9=0,0,RES_hh_tesh!Q9/RES_summary!Q$19)</f>
        <v>63.334934620649186</v>
      </c>
      <c r="R9" s="72">
        <f>IF(RES_hh_tesh!R9=0,0,RES_hh_tesh!R9/RES_summary!R$19)</f>
        <v>62.775414687828835</v>
      </c>
      <c r="S9" s="72">
        <f>IF(RES_hh_tesh!S9=0,0,RES_hh_tesh!S9/RES_summary!S$19)</f>
        <v>63.059086360164407</v>
      </c>
      <c r="T9" s="72">
        <f>IF(RES_hh_tesh!T9=0,0,RES_hh_tesh!T9/RES_summary!T$19)</f>
        <v>63.577648025333772</v>
      </c>
      <c r="U9" s="72">
        <f>IF(RES_hh_tesh!U9=0,0,RES_hh_tesh!U9/RES_summary!U$19)</f>
        <v>64.269031027786539</v>
      </c>
      <c r="V9" s="72">
        <f>IF(RES_hh_tesh!V9=0,0,RES_hh_tesh!V9/RES_summary!V$19)</f>
        <v>64.863670671080513</v>
      </c>
      <c r="W9" s="72">
        <f>IF(RES_hh_tesh!W9=0,0,RES_hh_tesh!W9/RES_summary!W$19)</f>
        <v>63.938603822356335</v>
      </c>
      <c r="X9" s="72">
        <f>IF(RES_hh_tesh!X9=0,0,RES_hh_tesh!X9/RES_summary!X$19)</f>
        <v>60.509554473346029</v>
      </c>
      <c r="Y9" s="72">
        <f>IF(RES_hh_tesh!Y9=0,0,RES_hh_tesh!Y9/RES_summary!Y$19)</f>
        <v>55.493245312583966</v>
      </c>
      <c r="DA9" s="89" t="s">
        <v>581</v>
      </c>
    </row>
    <row r="10" spans="1:105" ht="12" customHeight="1" x14ac:dyDescent="0.25">
      <c r="A10" s="28" t="s">
        <v>197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X10" s="72">
        <f>IF(RES_hh_tesh!X10=0,0,RES_hh_tesh!X10/RES_summary!X$19)</f>
        <v>0</v>
      </c>
      <c r="Y10" s="72">
        <f>IF(RES_hh_tesh!Y10=0,0,RES_hh_tesh!Y10/RES_summary!Y$19)</f>
        <v>0</v>
      </c>
      <c r="DA10" s="89" t="s">
        <v>582</v>
      </c>
    </row>
    <row r="11" spans="1:105" ht="12" customHeight="1" x14ac:dyDescent="0.25">
      <c r="A11" s="28" t="s">
        <v>198</v>
      </c>
      <c r="B11" s="72">
        <f>IF(RES_hh_tesh!B11=0,0,RES_hh_tesh!B11/RES_summary!B$19)</f>
        <v>72.27967731157797</v>
      </c>
      <c r="C11" s="72">
        <f>IF(RES_hh_tesh!C11=0,0,RES_hh_tesh!C11/RES_summary!C$19)</f>
        <v>80.404940076667359</v>
      </c>
      <c r="D11" s="72">
        <f>IF(RES_hh_tesh!D11=0,0,RES_hh_tesh!D11/RES_summary!D$19)</f>
        <v>74.496956118082934</v>
      </c>
      <c r="E11" s="72">
        <f>IF(RES_hh_tesh!E11=0,0,RES_hh_tesh!E11/RES_summary!E$19)</f>
        <v>77.327604690256507</v>
      </c>
      <c r="F11" s="72">
        <f>IF(RES_hh_tesh!F11=0,0,RES_hh_tesh!F11/RES_summary!F$19)</f>
        <v>76.31672640138386</v>
      </c>
      <c r="G11" s="72">
        <f>IF(RES_hh_tesh!G11=0,0,RES_hh_tesh!G11/RES_summary!G$19)</f>
        <v>71.925370081339651</v>
      </c>
      <c r="H11" s="72">
        <f>IF(RES_hh_tesh!H11=0,0,RES_hh_tesh!H11/RES_summary!H$19)</f>
        <v>70.615700955645124</v>
      </c>
      <c r="I11" s="72">
        <f>IF(RES_hh_tesh!I11=0,0,RES_hh_tesh!I11/RES_summary!I$19)</f>
        <v>66.432644770692406</v>
      </c>
      <c r="J11" s="72">
        <f>IF(RES_hh_tesh!J11=0,0,RES_hh_tesh!J11/RES_summary!J$19)</f>
        <v>74.557190221650799</v>
      </c>
      <c r="K11" s="72">
        <f>IF(RES_hh_tesh!K11=0,0,RES_hh_tesh!K11/RES_summary!K$19)</f>
        <v>73.092717904203923</v>
      </c>
      <c r="L11" s="72">
        <f>IF(RES_hh_tesh!L11=0,0,RES_hh_tesh!L11/RES_summary!L$19)</f>
        <v>84.656905508048951</v>
      </c>
      <c r="M11" s="72">
        <f>IF(RES_hh_tesh!M11=0,0,RES_hh_tesh!M11/RES_summary!M$19)</f>
        <v>68.71213259739207</v>
      </c>
      <c r="N11" s="72">
        <f>IF(RES_hh_tesh!N11=0,0,RES_hh_tesh!N11/RES_summary!N$19)</f>
        <v>75.040231999067103</v>
      </c>
      <c r="O11" s="72">
        <f>IF(RES_hh_tesh!O11=0,0,RES_hh_tesh!O11/RES_summary!O$19)</f>
        <v>79.455285168087229</v>
      </c>
      <c r="P11" s="72">
        <f>IF(RES_hh_tesh!P11=0,0,RES_hh_tesh!P11/RES_summary!P$19)</f>
        <v>60.178470886548418</v>
      </c>
      <c r="Q11" s="72">
        <f>IF(RES_hh_tesh!Q11=0,0,RES_hh_tesh!Q11/RES_summary!Q$19)</f>
        <v>63.752724857810847</v>
      </c>
      <c r="R11" s="72">
        <f>IF(RES_hh_tesh!R11=0,0,RES_hh_tesh!R11/RES_summary!R$19)</f>
        <v>64.154057314121943</v>
      </c>
      <c r="S11" s="72">
        <f>IF(RES_hh_tesh!S11=0,0,RES_hh_tesh!S11/RES_summary!S$19)</f>
        <v>62.373772513906218</v>
      </c>
      <c r="T11" s="72">
        <f>IF(RES_hh_tesh!T11=0,0,RES_hh_tesh!T11/RES_summary!T$19)</f>
        <v>65.034113815951244</v>
      </c>
      <c r="U11" s="72">
        <f>IF(RES_hh_tesh!U11=0,0,RES_hh_tesh!U11/RES_summary!U$19)</f>
        <v>63.216414734154846</v>
      </c>
      <c r="V11" s="72">
        <f>IF(RES_hh_tesh!V11=0,0,RES_hh_tesh!V11/RES_summary!V$19)</f>
        <v>62.453624696178423</v>
      </c>
      <c r="W11" s="72">
        <f>IF(RES_hh_tesh!W11=0,0,RES_hh_tesh!W11/RES_summary!W$19)</f>
        <v>71.76176328909726</v>
      </c>
      <c r="X11" s="72">
        <f>IF(RES_hh_tesh!X11=0,0,RES_hh_tesh!X11/RES_summary!X$19)</f>
        <v>58.819566637793351</v>
      </c>
      <c r="Y11" s="72">
        <f>IF(RES_hh_tesh!Y11=0,0,RES_hh_tesh!Y11/RES_summary!Y$19)</f>
        <v>54.393510047208885</v>
      </c>
      <c r="DA11" s="89" t="s">
        <v>583</v>
      </c>
    </row>
    <row r="12" spans="1:105" ht="12" customHeight="1" x14ac:dyDescent="0.25">
      <c r="A12" s="28" t="s">
        <v>95</v>
      </c>
      <c r="B12" s="72">
        <f>IF(RES_hh_tesh!B12=0,0,RES_hh_tesh!B12/RES_summary!B$19)</f>
        <v>73.703890993272424</v>
      </c>
      <c r="C12" s="72">
        <f>IF(RES_hh_tesh!C12=0,0,RES_hh_tesh!C12/RES_summary!C$19)</f>
        <v>73.742413468280446</v>
      </c>
      <c r="D12" s="72">
        <f>IF(RES_hh_tesh!D12=0,0,RES_hh_tesh!D12/RES_summary!D$19)</f>
        <v>74.010815907043479</v>
      </c>
      <c r="E12" s="72">
        <f>IF(RES_hh_tesh!E12=0,0,RES_hh_tesh!E12/RES_summary!E$19)</f>
        <v>76.787999051692793</v>
      </c>
      <c r="F12" s="72">
        <f>IF(RES_hh_tesh!F12=0,0,RES_hh_tesh!F12/RES_summary!F$19)</f>
        <v>73.539638730553193</v>
      </c>
      <c r="G12" s="72">
        <f>IF(RES_hh_tesh!G12=0,0,RES_hh_tesh!G12/RES_summary!G$19)</f>
        <v>67.869992803381393</v>
      </c>
      <c r="H12" s="72">
        <f>IF(RES_hh_tesh!H12=0,0,RES_hh_tesh!H12/RES_summary!H$19)</f>
        <v>69.34186255169665</v>
      </c>
      <c r="I12" s="72">
        <f>IF(RES_hh_tesh!I12=0,0,RES_hh_tesh!I12/RES_summary!I$19)</f>
        <v>64.927710147156077</v>
      </c>
      <c r="J12" s="72">
        <f>IF(RES_hh_tesh!J12=0,0,RES_hh_tesh!J12/RES_summary!J$19)</f>
        <v>72.209030298018561</v>
      </c>
      <c r="K12" s="72">
        <f>IF(RES_hh_tesh!K12=0,0,RES_hh_tesh!K12/RES_summary!K$19)</f>
        <v>76.759500156936397</v>
      </c>
      <c r="L12" s="72">
        <f>IF(RES_hh_tesh!L12=0,0,RES_hh_tesh!L12/RES_summary!L$19)</f>
        <v>77.648198498555814</v>
      </c>
      <c r="M12" s="72">
        <f>IF(RES_hh_tesh!M12=0,0,RES_hh_tesh!M12/RES_summary!M$19)</f>
        <v>75.74376857875761</v>
      </c>
      <c r="N12" s="72">
        <f>IF(RES_hh_tesh!N12=0,0,RES_hh_tesh!N12/RES_summary!N$19)</f>
        <v>74.442108131128379</v>
      </c>
      <c r="O12" s="72">
        <f>IF(RES_hh_tesh!O12=0,0,RES_hh_tesh!O12/RES_summary!O$19)</f>
        <v>70.451079676033288</v>
      </c>
      <c r="P12" s="72">
        <f>IF(RES_hh_tesh!P12=0,0,RES_hh_tesh!P12/RES_summary!P$19)</f>
        <v>64.10060134837768</v>
      </c>
      <c r="Q12" s="72">
        <f>IF(RES_hh_tesh!Q12=0,0,RES_hh_tesh!Q12/RES_summary!Q$19)</f>
        <v>60.652800499677326</v>
      </c>
      <c r="R12" s="72">
        <f>IF(RES_hh_tesh!R12=0,0,RES_hh_tesh!R12/RES_summary!R$19)</f>
        <v>60.297517179558518</v>
      </c>
      <c r="S12" s="72">
        <f>IF(RES_hh_tesh!S12=0,0,RES_hh_tesh!S12/RES_summary!S$19)</f>
        <v>60.724171543958107</v>
      </c>
      <c r="T12" s="72">
        <f>IF(RES_hh_tesh!T12=0,0,RES_hh_tesh!T12/RES_summary!T$19)</f>
        <v>59.503353641024702</v>
      </c>
      <c r="U12" s="72">
        <f>IF(RES_hh_tesh!U12=0,0,RES_hh_tesh!U12/RES_summary!U$19)</f>
        <v>60.940917335586462</v>
      </c>
      <c r="V12" s="72">
        <f>IF(RES_hh_tesh!V12=0,0,RES_hh_tesh!V12/RES_summary!V$19)</f>
        <v>62.196158621766507</v>
      </c>
      <c r="W12" s="72">
        <f>IF(RES_hh_tesh!W12=0,0,RES_hh_tesh!W12/RES_summary!W$19)</f>
        <v>59.401608773238493</v>
      </c>
      <c r="X12" s="72">
        <f>IF(RES_hh_tesh!X12=0,0,RES_hh_tesh!X12/RES_summary!X$19)</f>
        <v>58.439734653811826</v>
      </c>
      <c r="Y12" s="72">
        <f>IF(RES_hh_tesh!Y12=0,0,RES_hh_tesh!Y12/RES_summary!Y$19)</f>
        <v>60.477647589436174</v>
      </c>
      <c r="DA12" s="89" t="s">
        <v>584</v>
      </c>
    </row>
    <row r="13" spans="1:105" ht="12" customHeight="1" x14ac:dyDescent="0.25">
      <c r="A13" s="73" t="s">
        <v>94</v>
      </c>
      <c r="B13" s="74">
        <f>IF(RES_hh_tesh!B13=0,0,RES_hh_tesh!B13/RES_summary!B$19)</f>
        <v>80.235326468644146</v>
      </c>
      <c r="C13" s="74">
        <f>IF(RES_hh_tesh!C13=0,0,RES_hh_tesh!C13/RES_summary!C$19)</f>
        <v>67.512931536313204</v>
      </c>
      <c r="D13" s="74">
        <f>IF(RES_hh_tesh!D13=0,0,RES_hh_tesh!D13/RES_summary!D$19)</f>
        <v>79.065165146685374</v>
      </c>
      <c r="E13" s="74">
        <f>IF(RES_hh_tesh!E13=0,0,RES_hh_tesh!E13/RES_summary!E$19)</f>
        <v>80.184131030665483</v>
      </c>
      <c r="F13" s="74">
        <f>IF(RES_hh_tesh!F13=0,0,RES_hh_tesh!F13/RES_summary!F$19)</f>
        <v>72.90128855078774</v>
      </c>
      <c r="G13" s="74">
        <f>IF(RES_hh_tesh!G13=0,0,RES_hh_tesh!G13/RES_summary!G$19)</f>
        <v>72.97159136301299</v>
      </c>
      <c r="H13" s="74">
        <f>IF(RES_hh_tesh!H13=0,0,RES_hh_tesh!H13/RES_summary!H$19)</f>
        <v>70.182489293907494</v>
      </c>
      <c r="I13" s="74">
        <f>IF(RES_hh_tesh!I13=0,0,RES_hh_tesh!I13/RES_summary!I$19)</f>
        <v>71.294223555839082</v>
      </c>
      <c r="J13" s="74">
        <f>IF(RES_hh_tesh!J13=0,0,RES_hh_tesh!J13/RES_summary!J$19)</f>
        <v>69.258162680173285</v>
      </c>
      <c r="K13" s="74">
        <f>IF(RES_hh_tesh!K13=0,0,RES_hh_tesh!K13/RES_summary!K$19)</f>
        <v>77.342174405300995</v>
      </c>
      <c r="L13" s="74">
        <f>IF(RES_hh_tesh!L13=0,0,RES_hh_tesh!L13/RES_summary!L$19)</f>
        <v>56.80428865727351</v>
      </c>
      <c r="M13" s="74">
        <f>IF(RES_hh_tesh!M13=0,0,RES_hh_tesh!M13/RES_summary!M$19)</f>
        <v>79.865302156228779</v>
      </c>
      <c r="N13" s="74">
        <f>IF(RES_hh_tesh!N13=0,0,RES_hh_tesh!N13/RES_summary!N$19)</f>
        <v>96.459768024009634</v>
      </c>
      <c r="O13" s="74">
        <f>IF(RES_hh_tesh!O13=0,0,RES_hh_tesh!O13/RES_summary!O$19)</f>
        <v>83.833412988571794</v>
      </c>
      <c r="P13" s="74">
        <f>IF(RES_hh_tesh!P13=0,0,RES_hh_tesh!P13/RES_summary!P$19)</f>
        <v>79.73474299039006</v>
      </c>
      <c r="Q13" s="74">
        <f>IF(RES_hh_tesh!Q13=0,0,RES_hh_tesh!Q13/RES_summary!Q$19)</f>
        <v>25.124316490307027</v>
      </c>
      <c r="R13" s="74">
        <f>IF(RES_hh_tesh!R13=0,0,RES_hh_tesh!R13/RES_summary!R$19)</f>
        <v>24.607669936432341</v>
      </c>
      <c r="S13" s="74">
        <f>IF(RES_hh_tesh!S13=0,0,RES_hh_tesh!S13/RES_summary!S$19)</f>
        <v>43.300101406823416</v>
      </c>
      <c r="T13" s="74">
        <f>IF(RES_hh_tesh!T13=0,0,RES_hh_tesh!T13/RES_summary!T$19)</f>
        <v>50.805148672926471</v>
      </c>
      <c r="U13" s="74">
        <f>IF(RES_hh_tesh!U13=0,0,RES_hh_tesh!U13/RES_summary!U$19)</f>
        <v>72.610504278047927</v>
      </c>
      <c r="V13" s="74">
        <f>IF(RES_hh_tesh!V13=0,0,RES_hh_tesh!V13/RES_summary!V$19)</f>
        <v>84.62631976756397</v>
      </c>
      <c r="W13" s="74">
        <f>IF(RES_hh_tesh!W13=0,0,RES_hh_tesh!W13/RES_summary!W$19)</f>
        <v>86.004887622720787</v>
      </c>
      <c r="X13" s="74">
        <f>IF(RES_hh_tesh!X13=0,0,RES_hh_tesh!X13/RES_summary!X$19)</f>
        <v>144.38448679018057</v>
      </c>
      <c r="Y13" s="74">
        <f>IF(RES_hh_tesh!Y13=0,0,RES_hh_tesh!Y13/RES_summary!Y$19)</f>
        <v>5.9843201163249047</v>
      </c>
      <c r="DA13" s="90" t="s">
        <v>585</v>
      </c>
    </row>
    <row r="14" spans="1:105" ht="12" customHeight="1" x14ac:dyDescent="0.25">
      <c r="A14" s="75" t="s">
        <v>97</v>
      </c>
      <c r="B14" s="76">
        <f>IF(RES_hh_tesh!B14=0,0,RES_hh_tesh!B14/RES_summary!B$19)</f>
        <v>1.6319858466489212</v>
      </c>
      <c r="C14" s="76">
        <f>IF(RES_hh_tesh!C14=0,0,RES_hh_tesh!C14/RES_summary!C$19)</f>
        <v>1.7044433885200632</v>
      </c>
      <c r="D14" s="76">
        <f>IF(RES_hh_tesh!D14=0,0,RES_hh_tesh!D14/RES_summary!D$19)</f>
        <v>1.5874750075029611</v>
      </c>
      <c r="E14" s="76">
        <f>IF(RES_hh_tesh!E14=0,0,RES_hh_tesh!E14/RES_summary!E$19)</f>
        <v>1.5938667421495292</v>
      </c>
      <c r="F14" s="76">
        <f>IF(RES_hh_tesh!F14=0,0,RES_hh_tesh!F14/RES_summary!F$19)</f>
        <v>1.4944115814229351</v>
      </c>
      <c r="G14" s="76">
        <f>IF(RES_hh_tesh!G14=0,0,RES_hh_tesh!G14/RES_summary!G$19)</f>
        <v>1.4047395943669705</v>
      </c>
      <c r="H14" s="76">
        <f>IF(RES_hh_tesh!H14=0,0,RES_hh_tesh!H14/RES_summary!H$19)</f>
        <v>1.381484441977858</v>
      </c>
      <c r="I14" s="76">
        <f>IF(RES_hh_tesh!I14=0,0,RES_hh_tesh!I14/RES_summary!I$19)</f>
        <v>1.1947061968034094</v>
      </c>
      <c r="J14" s="76">
        <f>IF(RES_hh_tesh!J14=0,0,RES_hh_tesh!J14/RES_summary!J$19)</f>
        <v>1.3779160742845815</v>
      </c>
      <c r="K14" s="76">
        <f>IF(RES_hh_tesh!K14=0,0,RES_hh_tesh!K14/RES_summary!K$19)</f>
        <v>1.3575544251545808</v>
      </c>
      <c r="L14" s="76">
        <f>IF(RES_hh_tesh!L14=0,0,RES_hh_tesh!L14/RES_summary!L$19)</f>
        <v>1.6058118219724742</v>
      </c>
      <c r="M14" s="76">
        <f>IF(RES_hh_tesh!M14=0,0,RES_hh_tesh!M14/RES_summary!M$19)</f>
        <v>1.1868438722115611</v>
      </c>
      <c r="N14" s="76">
        <f>IF(RES_hh_tesh!N14=0,0,RES_hh_tesh!N14/RES_summary!N$19)</f>
        <v>1.2880505618125564</v>
      </c>
      <c r="O14" s="76">
        <f>IF(RES_hh_tesh!O14=0,0,RES_hh_tesh!O14/RES_summary!O$19)</f>
        <v>1.3812485069505118</v>
      </c>
      <c r="P14" s="76">
        <f>IF(RES_hh_tesh!P14=0,0,RES_hh_tesh!P14/RES_summary!P$19)</f>
        <v>0.95191044135491576</v>
      </c>
      <c r="Q14" s="76">
        <f>IF(RES_hh_tesh!Q14=0,0,RES_hh_tesh!Q14/RES_summary!Q$19)</f>
        <v>1.0277802294706437</v>
      </c>
      <c r="R14" s="76">
        <f>IF(RES_hh_tesh!R14=0,0,RES_hh_tesh!R14/RES_summary!R$19)</f>
        <v>1.0732189156929917</v>
      </c>
      <c r="S14" s="76">
        <f>IF(RES_hh_tesh!S14=0,0,RES_hh_tesh!S14/RES_summary!S$19)</f>
        <v>1.038019925916023</v>
      </c>
      <c r="T14" s="76">
        <f>IF(RES_hh_tesh!T14=0,0,RES_hh_tesh!T14/RES_summary!T$19)</f>
        <v>1.0391597490488202</v>
      </c>
      <c r="U14" s="76">
        <f>IF(RES_hh_tesh!U14=0,0,RES_hh_tesh!U14/RES_summary!U$19)</f>
        <v>1.0051804884535815</v>
      </c>
      <c r="V14" s="76">
        <f>IF(RES_hh_tesh!V14=0,0,RES_hh_tesh!V14/RES_summary!V$19)</f>
        <v>0.96248886626366037</v>
      </c>
      <c r="W14" s="76">
        <f>IF(RES_hh_tesh!W14=0,0,RES_hh_tesh!W14/RES_summary!W$19)</f>
        <v>1.1546022958111333</v>
      </c>
      <c r="X14" s="76">
        <f>IF(RES_hh_tesh!X14=0,0,RES_hh_tesh!X14/RES_summary!X$19)</f>
        <v>0.87876566375520415</v>
      </c>
      <c r="Y14" s="76">
        <f>IF(RES_hh_tesh!Y14=0,0,RES_hh_tesh!Y14/RES_summary!Y$19)</f>
        <v>0.71674419533036593</v>
      </c>
      <c r="DA14" s="91" t="s">
        <v>586</v>
      </c>
    </row>
    <row r="15" spans="1:105" ht="12.95" customHeight="1" x14ac:dyDescent="0.25">
      <c r="A15" s="68" t="s">
        <v>92</v>
      </c>
      <c r="B15" s="69">
        <f>IF(RES_hh_tesh!B15=0,0,RES_hh_tesh!B15/RES_summary!B$19)</f>
        <v>0.10870105594863255</v>
      </c>
      <c r="C15" s="69">
        <f>IF(RES_hh_tesh!C15=0,0,RES_hh_tesh!C15/RES_summary!C$19)</f>
        <v>0.11411728050740043</v>
      </c>
      <c r="D15" s="69">
        <f>IF(RES_hh_tesh!D15=0,0,RES_hh_tesh!D15/RES_summary!D$19)</f>
        <v>0.12403788841826231</v>
      </c>
      <c r="E15" s="69">
        <f>IF(RES_hh_tesh!E15=0,0,RES_hh_tesh!E15/RES_summary!E$19)</f>
        <v>0.18770510494137518</v>
      </c>
      <c r="F15" s="69">
        <f>IF(RES_hh_tesh!F15=0,0,RES_hh_tesh!F15/RES_summary!F$19)</f>
        <v>0.14998707672313882</v>
      </c>
      <c r="G15" s="69">
        <f>IF(RES_hh_tesh!G15=0,0,RES_hh_tesh!G15/RES_summary!G$19)</f>
        <v>0.17044906631814566</v>
      </c>
      <c r="H15" s="69">
        <f>IF(RES_hh_tesh!H15=0,0,RES_hh_tesh!H15/RES_summary!H$19)</f>
        <v>0.2914320981626386</v>
      </c>
      <c r="I15" s="69">
        <f>IF(RES_hh_tesh!I15=0,0,RES_hh_tesh!I15/RES_summary!I$19)</f>
        <v>0.21661390544410816</v>
      </c>
      <c r="J15" s="69">
        <f>IF(RES_hh_tesh!J15=0,0,RES_hh_tesh!J15/RES_summary!J$19)</f>
        <v>0.23860559087506511</v>
      </c>
      <c r="K15" s="69">
        <f>IF(RES_hh_tesh!K15=0,0,RES_hh_tesh!K15/RES_summary!K$19)</f>
        <v>0.28028260994473209</v>
      </c>
      <c r="L15" s="69">
        <f>IF(RES_hh_tesh!L15=0,0,RES_hh_tesh!L15/RES_summary!L$19)</f>
        <v>0.3287224903397965</v>
      </c>
      <c r="M15" s="69">
        <f>IF(RES_hh_tesh!M15=0,0,RES_hh_tesh!M15/RES_summary!M$19)</f>
        <v>0.37267784764374018</v>
      </c>
      <c r="N15" s="69">
        <f>IF(RES_hh_tesh!N15=0,0,RES_hh_tesh!N15/RES_summary!N$19)</f>
        <v>0.48943516290267181</v>
      </c>
      <c r="O15" s="69">
        <f>IF(RES_hh_tesh!O15=0,0,RES_hh_tesh!O15/RES_summary!O$19)</f>
        <v>0.58408519049954888</v>
      </c>
      <c r="P15" s="69">
        <f>IF(RES_hh_tesh!P15=0,0,RES_hh_tesh!P15/RES_summary!P$19)</f>
        <v>0.67591392768514924</v>
      </c>
      <c r="Q15" s="69">
        <f>IF(RES_hh_tesh!Q15=0,0,RES_hh_tesh!Q15/RES_summary!Q$19)</f>
        <v>0.75754264165254137</v>
      </c>
      <c r="R15" s="69">
        <f>IF(RES_hh_tesh!R15=0,0,RES_hh_tesh!R15/RES_summary!R$19)</f>
        <v>0.87595063689909569</v>
      </c>
      <c r="S15" s="69">
        <f>IF(RES_hh_tesh!S15=0,0,RES_hh_tesh!S15/RES_summary!S$19)</f>
        <v>0.90698144282334958</v>
      </c>
      <c r="T15" s="69">
        <f>IF(RES_hh_tesh!T15=0,0,RES_hh_tesh!T15/RES_summary!T$19)</f>
        <v>1.2041752582039003</v>
      </c>
      <c r="U15" s="69">
        <f>IF(RES_hh_tesh!U15=0,0,RES_hh_tesh!U15/RES_summary!U$19)</f>
        <v>1.2280479113239546</v>
      </c>
      <c r="V15" s="69">
        <f>IF(RES_hh_tesh!V15=0,0,RES_hh_tesh!V15/RES_summary!V$19)</f>
        <v>1.4013351946839139</v>
      </c>
      <c r="W15" s="69">
        <f>IF(RES_hh_tesh!W15=0,0,RES_hh_tesh!W15/RES_summary!W$19)</f>
        <v>1.2629447225724852</v>
      </c>
      <c r="X15" s="69">
        <f>IF(RES_hh_tesh!X15=0,0,RES_hh_tesh!X15/RES_summary!X$19)</f>
        <v>1.7796108765581924</v>
      </c>
      <c r="Y15" s="69">
        <f>IF(RES_hh_tesh!Y15=0,0,RES_hh_tesh!Y15/RES_summary!Y$19)</f>
        <v>1.896998601403679</v>
      </c>
      <c r="DA15" s="88" t="s">
        <v>304</v>
      </c>
    </row>
    <row r="16" spans="1:105" ht="12" customHeight="1" x14ac:dyDescent="0.25">
      <c r="A16" s="28" t="s">
        <v>91</v>
      </c>
      <c r="B16" s="72">
        <f>IF(RES_hh_tesh!B16=0,0,RES_hh_tesh!B16/RES_summary!B$19)</f>
        <v>0.10870105594863255</v>
      </c>
      <c r="C16" s="72">
        <f>IF(RES_hh_tesh!C16=0,0,RES_hh_tesh!C16/RES_summary!C$19)</f>
        <v>0.11411728050740043</v>
      </c>
      <c r="D16" s="72">
        <f>IF(RES_hh_tesh!D16=0,0,RES_hh_tesh!D16/RES_summary!D$19)</f>
        <v>0.12403788841826231</v>
      </c>
      <c r="E16" s="72">
        <f>IF(RES_hh_tesh!E16=0,0,RES_hh_tesh!E16/RES_summary!E$19)</f>
        <v>0.18770510494137518</v>
      </c>
      <c r="F16" s="72">
        <f>IF(RES_hh_tesh!F16=0,0,RES_hh_tesh!F16/RES_summary!F$19)</f>
        <v>0.14998707672313882</v>
      </c>
      <c r="G16" s="72">
        <f>IF(RES_hh_tesh!G16=0,0,RES_hh_tesh!G16/RES_summary!G$19)</f>
        <v>0.17044906631814566</v>
      </c>
      <c r="H16" s="72">
        <f>IF(RES_hh_tesh!H16=0,0,RES_hh_tesh!H16/RES_summary!H$19)</f>
        <v>0.2914320981626386</v>
      </c>
      <c r="I16" s="72">
        <f>IF(RES_hh_tesh!I16=0,0,RES_hh_tesh!I16/RES_summary!I$19)</f>
        <v>0.21661390544410816</v>
      </c>
      <c r="J16" s="72">
        <f>IF(RES_hh_tesh!J16=0,0,RES_hh_tesh!J16/RES_summary!J$19)</f>
        <v>0.23860559087506511</v>
      </c>
      <c r="K16" s="72">
        <f>IF(RES_hh_tesh!K16=0,0,RES_hh_tesh!K16/RES_summary!K$19)</f>
        <v>0.28028260994473209</v>
      </c>
      <c r="L16" s="72">
        <f>IF(RES_hh_tesh!L16=0,0,RES_hh_tesh!L16/RES_summary!L$19)</f>
        <v>0.3287224903397965</v>
      </c>
      <c r="M16" s="72">
        <f>IF(RES_hh_tesh!M16=0,0,RES_hh_tesh!M16/RES_summary!M$19)</f>
        <v>0.37267784764374018</v>
      </c>
      <c r="N16" s="72">
        <f>IF(RES_hh_tesh!N16=0,0,RES_hh_tesh!N16/RES_summary!N$19)</f>
        <v>0.48943516290267181</v>
      </c>
      <c r="O16" s="72">
        <f>IF(RES_hh_tesh!O16=0,0,RES_hh_tesh!O16/RES_summary!O$19)</f>
        <v>0.58408519049954888</v>
      </c>
      <c r="P16" s="72">
        <f>IF(RES_hh_tesh!P16=0,0,RES_hh_tesh!P16/RES_summary!P$19)</f>
        <v>0.67591392768514924</v>
      </c>
      <c r="Q16" s="72">
        <f>IF(RES_hh_tesh!Q16=0,0,RES_hh_tesh!Q16/RES_summary!Q$19)</f>
        <v>0.75754264165254137</v>
      </c>
      <c r="R16" s="72">
        <f>IF(RES_hh_tesh!R16=0,0,RES_hh_tesh!R16/RES_summary!R$19)</f>
        <v>0.87595063689909569</v>
      </c>
      <c r="S16" s="72">
        <f>IF(RES_hh_tesh!S16=0,0,RES_hh_tesh!S16/RES_summary!S$19)</f>
        <v>0.90698144282334958</v>
      </c>
      <c r="T16" s="72">
        <f>IF(RES_hh_tesh!T16=0,0,RES_hh_tesh!T16/RES_summary!T$19)</f>
        <v>1.2041752582039003</v>
      </c>
      <c r="U16" s="72">
        <f>IF(RES_hh_tesh!U16=0,0,RES_hh_tesh!U16/RES_summary!U$19)</f>
        <v>1.2280479113239546</v>
      </c>
      <c r="V16" s="72">
        <f>IF(RES_hh_tesh!V16=0,0,RES_hh_tesh!V16/RES_summary!V$19)</f>
        <v>1.4013351946839139</v>
      </c>
      <c r="W16" s="72">
        <f>IF(RES_hh_tesh!W16=0,0,RES_hh_tesh!W16/RES_summary!W$19)</f>
        <v>1.2629447225724852</v>
      </c>
      <c r="X16" s="72">
        <f>IF(RES_hh_tesh!X16=0,0,RES_hh_tesh!X16/RES_summary!X$19)</f>
        <v>1.7796108765581924</v>
      </c>
      <c r="Y16" s="72">
        <f>IF(RES_hh_tesh!Y16=0,0,RES_hh_tesh!Y16/RES_summary!Y$19)</f>
        <v>1.896998601403679</v>
      </c>
      <c r="DA16" s="89" t="s">
        <v>587</v>
      </c>
    </row>
    <row r="17" spans="1:105" ht="12.95" customHeight="1" x14ac:dyDescent="0.25">
      <c r="A17" s="68" t="s">
        <v>55</v>
      </c>
      <c r="B17" s="69">
        <f>IF(RES_hh_tesh!B17=0,0,RES_hh_tesh!B17/RES_summary!B$19)</f>
        <v>9.1128018182339936</v>
      </c>
      <c r="C17" s="69">
        <f>IF(RES_hh_tesh!C17=0,0,RES_hh_tesh!C17/RES_summary!C$19)</f>
        <v>9.1770250063530057</v>
      </c>
      <c r="D17" s="69">
        <f>IF(RES_hh_tesh!D17=0,0,RES_hh_tesh!D17/RES_summary!D$19)</f>
        <v>9.911245004049805</v>
      </c>
      <c r="E17" s="69">
        <f>IF(RES_hh_tesh!E17=0,0,RES_hh_tesh!E17/RES_summary!E$19)</f>
        <v>10.065437894438878</v>
      </c>
      <c r="F17" s="69">
        <f>IF(RES_hh_tesh!F17=0,0,RES_hh_tesh!F17/RES_summary!F$19)</f>
        <v>9.6535026626910874</v>
      </c>
      <c r="G17" s="69">
        <f>IF(RES_hh_tesh!G17=0,0,RES_hh_tesh!G17/RES_summary!G$19)</f>
        <v>9.4728505688256437</v>
      </c>
      <c r="H17" s="69">
        <f>IF(RES_hh_tesh!H17=0,0,RES_hh_tesh!H17/RES_summary!H$19)</f>
        <v>9.4295702863805442</v>
      </c>
      <c r="I17" s="69">
        <f>IF(RES_hh_tesh!I17=0,0,RES_hh_tesh!I17/RES_summary!I$19)</f>
        <v>9.041403431522264</v>
      </c>
      <c r="J17" s="69">
        <f>IF(RES_hh_tesh!J17=0,0,RES_hh_tesh!J17/RES_summary!J$19)</f>
        <v>9.2487894092657701</v>
      </c>
      <c r="K17" s="69">
        <f>IF(RES_hh_tesh!K17=0,0,RES_hh_tesh!K17/RES_summary!K$19)</f>
        <v>9.4155498448243904</v>
      </c>
      <c r="L17" s="69">
        <f>IF(RES_hh_tesh!L17=0,0,RES_hh_tesh!L17/RES_summary!L$19)</f>
        <v>10.811420934244945</v>
      </c>
      <c r="M17" s="69">
        <f>IF(RES_hh_tesh!M17=0,0,RES_hh_tesh!M17/RES_summary!M$19)</f>
        <v>8.3814711478842003</v>
      </c>
      <c r="N17" s="69">
        <f>IF(RES_hh_tesh!N17=0,0,RES_hh_tesh!N17/RES_summary!N$19)</f>
        <v>8.7486594505959179</v>
      </c>
      <c r="O17" s="69">
        <f>IF(RES_hh_tesh!O17=0,0,RES_hh_tesh!O17/RES_summary!O$19)</f>
        <v>9.520116927172074</v>
      </c>
      <c r="P17" s="69">
        <f>IF(RES_hh_tesh!P17=0,0,RES_hh_tesh!P17/RES_summary!P$19)</f>
        <v>7.8408497823465231</v>
      </c>
      <c r="Q17" s="69">
        <f>IF(RES_hh_tesh!Q17=0,0,RES_hh_tesh!Q17/RES_summary!Q$19)</f>
        <v>9.1770107994887766</v>
      </c>
      <c r="R17" s="69">
        <f>IF(RES_hh_tesh!R17=0,0,RES_hh_tesh!R17/RES_summary!R$19)</f>
        <v>9.5161293920387848</v>
      </c>
      <c r="S17" s="69">
        <f>IF(RES_hh_tesh!S17=0,0,RES_hh_tesh!S17/RES_summary!S$19)</f>
        <v>9.1338275256187877</v>
      </c>
      <c r="T17" s="69">
        <f>IF(RES_hh_tesh!T17=0,0,RES_hh_tesh!T17/RES_summary!T$19)</f>
        <v>8.8901464023466232</v>
      </c>
      <c r="U17" s="69">
        <f>IF(RES_hh_tesh!U17=0,0,RES_hh_tesh!U17/RES_summary!U$19)</f>
        <v>8.2929545477326005</v>
      </c>
      <c r="V17" s="69">
        <f>IF(RES_hh_tesh!V17=0,0,RES_hh_tesh!V17/RES_summary!V$19)</f>
        <v>7.4374323359398158</v>
      </c>
      <c r="W17" s="69">
        <f>IF(RES_hh_tesh!W17=0,0,RES_hh_tesh!W17/RES_summary!W$19)</f>
        <v>7.6968789425876007</v>
      </c>
      <c r="X17" s="69">
        <f>IF(RES_hh_tesh!X17=0,0,RES_hh_tesh!X17/RES_summary!X$19)</f>
        <v>5.7675831877442691</v>
      </c>
      <c r="Y17" s="69">
        <f>IF(RES_hh_tesh!Y17=0,0,RES_hh_tesh!Y17/RES_summary!Y$19)</f>
        <v>4.359097203322575</v>
      </c>
      <c r="DA17" s="88" t="s">
        <v>305</v>
      </c>
    </row>
    <row r="18" spans="1:105" ht="12" customHeight="1" x14ac:dyDescent="0.25">
      <c r="A18" s="28" t="s">
        <v>51</v>
      </c>
      <c r="B18" s="72">
        <f>IF(RES_hh_tesh!B18=0,0,RES_hh_tesh!B18/RES_summary!B$19)</f>
        <v>0</v>
      </c>
      <c r="C18" s="72">
        <f>IF(RES_hh_tesh!C18=0,0,RES_hh_tesh!C18/RES_summary!C$19)</f>
        <v>0</v>
      </c>
      <c r="D18" s="72">
        <f>IF(RES_hh_tesh!D18=0,0,RES_hh_tesh!D18/RES_summary!D$19)</f>
        <v>0</v>
      </c>
      <c r="E18" s="72">
        <f>IF(RES_hh_tesh!E18=0,0,RES_hh_tesh!E18/RES_summary!E$19)</f>
        <v>0</v>
      </c>
      <c r="F18" s="72">
        <f>IF(RES_hh_tesh!F18=0,0,RES_hh_tesh!F18/RES_summary!F$19)</f>
        <v>0</v>
      </c>
      <c r="G18" s="72">
        <f>IF(RES_hh_tesh!G18=0,0,RES_hh_tesh!G18/RES_summary!G$19)</f>
        <v>0</v>
      </c>
      <c r="H18" s="72">
        <f>IF(RES_hh_tesh!H18=0,0,RES_hh_tesh!H18/RES_summary!H$19)</f>
        <v>0</v>
      </c>
      <c r="I18" s="72">
        <f>IF(RES_hh_tesh!I18=0,0,RES_hh_tesh!I18/RES_summary!I$19)</f>
        <v>0</v>
      </c>
      <c r="J18" s="72">
        <f>IF(RES_hh_tesh!J18=0,0,RES_hh_tesh!J18/RES_summary!J$19)</f>
        <v>0</v>
      </c>
      <c r="K18" s="72">
        <f>IF(RES_hh_tesh!K18=0,0,RES_hh_tesh!K18/RES_summary!K$19)</f>
        <v>0</v>
      </c>
      <c r="L18" s="72">
        <f>IF(RES_hh_tesh!L18=0,0,RES_hh_tesh!L18/RES_summary!L$19)</f>
        <v>0</v>
      </c>
      <c r="M18" s="72">
        <f>IF(RES_hh_tesh!M18=0,0,RES_hh_tesh!M18/RES_summary!M$19)</f>
        <v>0</v>
      </c>
      <c r="N18" s="72">
        <f>IF(RES_hh_tesh!N18=0,0,RES_hh_tesh!N18/RES_summary!N$19)</f>
        <v>0</v>
      </c>
      <c r="O18" s="72">
        <f>IF(RES_hh_tesh!O18=0,0,RES_hh_tesh!O18/RES_summary!O$19)</f>
        <v>0</v>
      </c>
      <c r="P18" s="72">
        <f>IF(RES_hh_tesh!P18=0,0,RES_hh_tesh!P18/RES_summary!P$19)</f>
        <v>0</v>
      </c>
      <c r="Q18" s="72">
        <f>IF(RES_hh_tesh!Q18=0,0,RES_hh_tesh!Q18/RES_summary!Q$19)</f>
        <v>0</v>
      </c>
      <c r="R18" s="72">
        <f>IF(RES_hh_tesh!R18=0,0,RES_hh_tesh!R18/RES_summary!R$19)</f>
        <v>0</v>
      </c>
      <c r="S18" s="72">
        <f>IF(RES_hh_tesh!S18=0,0,RES_hh_tesh!S18/RES_summary!S$19)</f>
        <v>0</v>
      </c>
      <c r="T18" s="72">
        <f>IF(RES_hh_tesh!T18=0,0,RES_hh_tesh!T18/RES_summary!T$19)</f>
        <v>0</v>
      </c>
      <c r="U18" s="72">
        <f>IF(RES_hh_tesh!U18=0,0,RES_hh_tesh!U18/RES_summary!U$19)</f>
        <v>0</v>
      </c>
      <c r="V18" s="72">
        <f>IF(RES_hh_tesh!V18=0,0,RES_hh_tesh!V18/RES_summary!V$19)</f>
        <v>0</v>
      </c>
      <c r="W18" s="72">
        <f>IF(RES_hh_tesh!W18=0,0,RES_hh_tesh!W18/RES_summary!W$19)</f>
        <v>0</v>
      </c>
      <c r="X18" s="72">
        <f>IF(RES_hh_tesh!X18=0,0,RES_hh_tesh!X18/RES_summary!X$19)</f>
        <v>0</v>
      </c>
      <c r="Y18" s="72">
        <f>IF(RES_hh_tesh!Y18=0,0,RES_hh_tesh!Y18/RES_summary!Y$19)</f>
        <v>0</v>
      </c>
      <c r="DA18" s="89" t="s">
        <v>588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0</v>
      </c>
      <c r="C19" s="72">
        <f>IF(RES_hh_tesh!C19=0,0,RES_hh_tesh!C19/RES_summary!C$19)</f>
        <v>0</v>
      </c>
      <c r="D19" s="72">
        <f>IF(RES_hh_tesh!D19=0,0,RES_hh_tesh!D19/RES_summary!D$19)</f>
        <v>0</v>
      </c>
      <c r="E19" s="72">
        <f>IF(RES_hh_tesh!E19=0,0,RES_hh_tesh!E19/RES_summary!E$19)</f>
        <v>0</v>
      </c>
      <c r="F19" s="72">
        <f>IF(RES_hh_tesh!F19=0,0,RES_hh_tesh!F19/RES_summary!F$19)</f>
        <v>0</v>
      </c>
      <c r="G19" s="72">
        <f>IF(RES_hh_tesh!G19=0,0,RES_hh_tesh!G19/RES_summary!G$19)</f>
        <v>0</v>
      </c>
      <c r="H19" s="72">
        <f>IF(RES_hh_tesh!H19=0,0,RES_hh_tesh!H19/RES_summary!H$19)</f>
        <v>0</v>
      </c>
      <c r="I19" s="72">
        <f>IF(RES_hh_tesh!I19=0,0,RES_hh_tesh!I19/RES_summary!I$19)</f>
        <v>0</v>
      </c>
      <c r="J19" s="72">
        <f>IF(RES_hh_tesh!J19=0,0,RES_hh_tesh!J19/RES_summary!J$19)</f>
        <v>0</v>
      </c>
      <c r="K19" s="72">
        <f>IF(RES_hh_tesh!K19=0,0,RES_hh_tesh!K19/RES_summary!K$19)</f>
        <v>0</v>
      </c>
      <c r="L19" s="72">
        <f>IF(RES_hh_tesh!L19=0,0,RES_hh_tesh!L19/RES_summary!L$19)</f>
        <v>0</v>
      </c>
      <c r="M19" s="72">
        <f>IF(RES_hh_tesh!M19=0,0,RES_hh_tesh!M19/RES_summary!M$19)</f>
        <v>0</v>
      </c>
      <c r="N19" s="72">
        <f>IF(RES_hh_tesh!N19=0,0,RES_hh_tesh!N19/RES_summary!N$19)</f>
        <v>0</v>
      </c>
      <c r="O19" s="72">
        <f>IF(RES_hh_tesh!O19=0,0,RES_hh_tesh!O19/RES_summary!O$19)</f>
        <v>0</v>
      </c>
      <c r="P19" s="72">
        <f>IF(RES_hh_tesh!P19=0,0,RES_hh_tesh!P19/RES_summary!P$19)</f>
        <v>0</v>
      </c>
      <c r="Q19" s="72">
        <f>IF(RES_hh_tesh!Q19=0,0,RES_hh_tesh!Q19/RES_summary!Q$19)</f>
        <v>0</v>
      </c>
      <c r="R19" s="72">
        <f>IF(RES_hh_tesh!R19=0,0,RES_hh_tesh!R19/RES_summary!R$19)</f>
        <v>0</v>
      </c>
      <c r="S19" s="72">
        <f>IF(RES_hh_tesh!S19=0,0,RES_hh_tesh!S19/RES_summary!S$19)</f>
        <v>0</v>
      </c>
      <c r="T19" s="72">
        <f>IF(RES_hh_tesh!T19=0,0,RES_hh_tesh!T19/RES_summary!T$19)</f>
        <v>0</v>
      </c>
      <c r="U19" s="72">
        <f>IF(RES_hh_tesh!U19=0,0,RES_hh_tesh!U19/RES_summary!U$19)</f>
        <v>0</v>
      </c>
      <c r="V19" s="72">
        <f>IF(RES_hh_tesh!V19=0,0,RES_hh_tesh!V19/RES_summary!V$19)</f>
        <v>0</v>
      </c>
      <c r="W19" s="72">
        <f>IF(RES_hh_tesh!W19=0,0,RES_hh_tesh!W19/RES_summary!W$19)</f>
        <v>0</v>
      </c>
      <c r="X19" s="72">
        <f>IF(RES_hh_tesh!X19=0,0,RES_hh_tesh!X19/RES_summary!X$19)</f>
        <v>0</v>
      </c>
      <c r="Y19" s="72">
        <f>IF(RES_hh_tesh!Y19=0,0,RES_hh_tesh!Y19/RES_summary!Y$19)</f>
        <v>0</v>
      </c>
      <c r="DA19" s="89" t="s">
        <v>589</v>
      </c>
    </row>
    <row r="20" spans="1:105" ht="12" customHeight="1" x14ac:dyDescent="0.25">
      <c r="A20" s="28" t="s">
        <v>200</v>
      </c>
      <c r="B20" s="72">
        <f>IF(RES_hh_tesh!B20=0,0,RES_hh_tesh!B20/RES_summary!B$19)</f>
        <v>0</v>
      </c>
      <c r="C20" s="72">
        <f>IF(RES_hh_tesh!C20=0,0,RES_hh_tesh!C20/RES_summary!C$19)</f>
        <v>0</v>
      </c>
      <c r="D20" s="72">
        <f>IF(RES_hh_tesh!D20=0,0,RES_hh_tesh!D20/RES_summary!D$19)</f>
        <v>0</v>
      </c>
      <c r="E20" s="72">
        <f>IF(RES_hh_tesh!E20=0,0,RES_hh_tesh!E20/RES_summary!E$19)</f>
        <v>0</v>
      </c>
      <c r="F20" s="72">
        <f>IF(RES_hh_tesh!F20=0,0,RES_hh_tesh!F20/RES_summary!F$19)</f>
        <v>0</v>
      </c>
      <c r="G20" s="72">
        <f>IF(RES_hh_tesh!G20=0,0,RES_hh_tesh!G20/RES_summary!G$19)</f>
        <v>0</v>
      </c>
      <c r="H20" s="72">
        <f>IF(RES_hh_tesh!H20=0,0,RES_hh_tesh!H20/RES_summary!H$19)</f>
        <v>0</v>
      </c>
      <c r="I20" s="72">
        <f>IF(RES_hh_tesh!I20=0,0,RES_hh_tesh!I20/RES_summary!I$19)</f>
        <v>0</v>
      </c>
      <c r="J20" s="72">
        <f>IF(RES_hh_tesh!J20=0,0,RES_hh_tesh!J20/RES_summary!J$19)</f>
        <v>0</v>
      </c>
      <c r="K20" s="72">
        <f>IF(RES_hh_tesh!K20=0,0,RES_hh_tesh!K20/RES_summary!K$19)</f>
        <v>0</v>
      </c>
      <c r="L20" s="72">
        <f>IF(RES_hh_tesh!L20=0,0,RES_hh_tesh!L20/RES_summary!L$19)</f>
        <v>0</v>
      </c>
      <c r="M20" s="72">
        <f>IF(RES_hh_tesh!M20=0,0,RES_hh_tesh!M20/RES_summary!M$19)</f>
        <v>0</v>
      </c>
      <c r="N20" s="72">
        <f>IF(RES_hh_tesh!N20=0,0,RES_hh_tesh!N20/RES_summary!N$19)</f>
        <v>0</v>
      </c>
      <c r="O20" s="72">
        <f>IF(RES_hh_tesh!O20=0,0,RES_hh_tesh!O20/RES_summary!O$19)</f>
        <v>0</v>
      </c>
      <c r="P20" s="72">
        <f>IF(RES_hh_tesh!P20=0,0,RES_hh_tesh!P20/RES_summary!P$19)</f>
        <v>0</v>
      </c>
      <c r="Q20" s="72">
        <f>IF(RES_hh_tesh!Q20=0,0,RES_hh_tesh!Q20/RES_summary!Q$19)</f>
        <v>0</v>
      </c>
      <c r="R20" s="72">
        <f>IF(RES_hh_tesh!R20=0,0,RES_hh_tesh!R20/RES_summary!R$19)</f>
        <v>0</v>
      </c>
      <c r="S20" s="72">
        <f>IF(RES_hh_tesh!S20=0,0,RES_hh_tesh!S20/RES_summary!S$19)</f>
        <v>0</v>
      </c>
      <c r="T20" s="72">
        <f>IF(RES_hh_tesh!T20=0,0,RES_hh_tesh!T20/RES_summary!T$19)</f>
        <v>0</v>
      </c>
      <c r="U20" s="72">
        <f>IF(RES_hh_tesh!U20=0,0,RES_hh_tesh!U20/RES_summary!U$19)</f>
        <v>0</v>
      </c>
      <c r="V20" s="72">
        <f>IF(RES_hh_tesh!V20=0,0,RES_hh_tesh!V20/RES_summary!V$19)</f>
        <v>0</v>
      </c>
      <c r="W20" s="72">
        <f>IF(RES_hh_tesh!W20=0,0,RES_hh_tesh!W20/RES_summary!W$19)</f>
        <v>0</v>
      </c>
      <c r="X20" s="72">
        <f>IF(RES_hh_tesh!X20=0,0,RES_hh_tesh!X20/RES_summary!X$19)</f>
        <v>0</v>
      </c>
      <c r="Y20" s="72">
        <f>IF(RES_hh_tesh!Y20=0,0,RES_hh_tesh!Y20/RES_summary!Y$19)</f>
        <v>0</v>
      </c>
      <c r="DA20" s="89" t="s">
        <v>590</v>
      </c>
    </row>
    <row r="21" spans="1:105" ht="12" customHeight="1" x14ac:dyDescent="0.25">
      <c r="A21" s="28" t="s">
        <v>189</v>
      </c>
      <c r="B21" s="72">
        <f>IF(RES_hh_tesh!B21=0,0,RES_hh_tesh!B21/RES_summary!B$19)</f>
        <v>9.051005585848122</v>
      </c>
      <c r="C21" s="72">
        <f>IF(RES_hh_tesh!C21=0,0,RES_hh_tesh!C21/RES_summary!C$19)</f>
        <v>9.1751857674199808</v>
      </c>
      <c r="D21" s="72">
        <f>IF(RES_hh_tesh!D21=0,0,RES_hh_tesh!D21/RES_summary!D$19)</f>
        <v>9.8814115681933288</v>
      </c>
      <c r="E21" s="72">
        <f>IF(RES_hh_tesh!E21=0,0,RES_hh_tesh!E21/RES_summary!E$19)</f>
        <v>10.047082305830815</v>
      </c>
      <c r="F21" s="72">
        <f>IF(RES_hh_tesh!F21=0,0,RES_hh_tesh!F21/RES_summary!F$19)</f>
        <v>9.6215051567721996</v>
      </c>
      <c r="G21" s="72">
        <f>IF(RES_hh_tesh!G21=0,0,RES_hh_tesh!G21/RES_summary!G$19)</f>
        <v>9.4381520679387503</v>
      </c>
      <c r="H21" s="72">
        <f>IF(RES_hh_tesh!H21=0,0,RES_hh_tesh!H21/RES_summary!H$19)</f>
        <v>9.4200953213715692</v>
      </c>
      <c r="I21" s="72">
        <f>IF(RES_hh_tesh!I21=0,0,RES_hh_tesh!I21/RES_summary!I$19)</f>
        <v>8.9526140909603491</v>
      </c>
      <c r="J21" s="72">
        <f>IF(RES_hh_tesh!J21=0,0,RES_hh_tesh!J21/RES_summary!J$19)</f>
        <v>9.2567076168132694</v>
      </c>
      <c r="K21" s="72">
        <f>IF(RES_hh_tesh!K21=0,0,RES_hh_tesh!K21/RES_summary!K$19)</f>
        <v>9.4016290022564331</v>
      </c>
      <c r="L21" s="72">
        <f>IF(RES_hh_tesh!L21=0,0,RES_hh_tesh!L21/RES_summary!L$19)</f>
        <v>10.948471027074003</v>
      </c>
      <c r="M21" s="72">
        <f>IF(RES_hh_tesh!M21=0,0,RES_hh_tesh!M21/RES_summary!M$19)</f>
        <v>8.2709963770806052</v>
      </c>
      <c r="N21" s="72">
        <f>IF(RES_hh_tesh!N21=0,0,RES_hh_tesh!N21/RES_summary!N$19)</f>
        <v>8.694426320030832</v>
      </c>
      <c r="O21" s="72">
        <f>IF(RES_hh_tesh!O21=0,0,RES_hh_tesh!O21/RES_summary!O$19)</f>
        <v>9.5581345083260185</v>
      </c>
      <c r="P21" s="72">
        <f>IF(RES_hh_tesh!P21=0,0,RES_hh_tesh!P21/RES_summary!P$19)</f>
        <v>7.6792100279684083</v>
      </c>
      <c r="Q21" s="72">
        <f>IF(RES_hh_tesh!Q21=0,0,RES_hh_tesh!Q21/RES_summary!Q$19)</f>
        <v>9.149699770560872</v>
      </c>
      <c r="R21" s="72">
        <f>IF(RES_hh_tesh!R21=0,0,RES_hh_tesh!R21/RES_summary!R$19)</f>
        <v>9.5262819758420498</v>
      </c>
      <c r="S21" s="72">
        <f>IF(RES_hh_tesh!S21=0,0,RES_hh_tesh!S21/RES_summary!S$19)</f>
        <v>9.1173770189854046</v>
      </c>
      <c r="T21" s="72">
        <f>IF(RES_hh_tesh!T21=0,0,RES_hh_tesh!T21/RES_summary!T$19)</f>
        <v>8.8751301067139785</v>
      </c>
      <c r="U21" s="72">
        <f>IF(RES_hh_tesh!U21=0,0,RES_hh_tesh!U21/RES_summary!U$19)</f>
        <v>8.2651435587645068</v>
      </c>
      <c r="V21" s="72">
        <f>IF(RES_hh_tesh!V21=0,0,RES_hh_tesh!V21/RES_summary!V$19)</f>
        <v>7.3845260869698865</v>
      </c>
      <c r="W21" s="72">
        <f>IF(RES_hh_tesh!W21=0,0,RES_hh_tesh!W21/RES_summary!W$19)</f>
        <v>7.8406296665098587</v>
      </c>
      <c r="X21" s="72">
        <f>IF(RES_hh_tesh!X21=0,0,RES_hh_tesh!X21/RES_summary!X$19)</f>
        <v>5.7265388660534153</v>
      </c>
      <c r="Y21" s="72">
        <f>IF(RES_hh_tesh!Y21=0,0,RES_hh_tesh!Y21/RES_summary!Y$19)</f>
        <v>4.2739809677394556</v>
      </c>
      <c r="DA21" s="89" t="s">
        <v>591</v>
      </c>
    </row>
    <row r="22" spans="1:105" ht="12" customHeight="1" x14ac:dyDescent="0.25">
      <c r="A22" s="28" t="s">
        <v>202</v>
      </c>
      <c r="B22" s="72">
        <f>IF(RES_hh_tesh!B22=0,0,RES_hh_tesh!B22/RES_summary!B$19)</f>
        <v>0</v>
      </c>
      <c r="C22" s="72">
        <f>IF(RES_hh_tesh!C22=0,0,RES_hh_tesh!C22/RES_summary!C$19)</f>
        <v>0</v>
      </c>
      <c r="D22" s="72">
        <f>IF(RES_hh_tesh!D22=0,0,RES_hh_tesh!D22/RES_summary!D$19)</f>
        <v>0</v>
      </c>
      <c r="E22" s="72">
        <f>IF(RES_hh_tesh!E22=0,0,RES_hh_tesh!E22/RES_summary!E$19)</f>
        <v>0</v>
      </c>
      <c r="F22" s="72">
        <f>IF(RES_hh_tesh!F22=0,0,RES_hh_tesh!F22/RES_summary!F$19)</f>
        <v>0</v>
      </c>
      <c r="G22" s="72">
        <f>IF(RES_hh_tesh!G22=0,0,RES_hh_tesh!G22/RES_summary!G$19)</f>
        <v>0</v>
      </c>
      <c r="H22" s="72">
        <f>IF(RES_hh_tesh!H22=0,0,RES_hh_tesh!H22/RES_summary!H$19)</f>
        <v>0</v>
      </c>
      <c r="I22" s="72">
        <f>IF(RES_hh_tesh!I22=0,0,RES_hh_tesh!I22/RES_summary!I$19)</f>
        <v>0</v>
      </c>
      <c r="J22" s="72">
        <f>IF(RES_hh_tesh!J22=0,0,RES_hh_tesh!J22/RES_summary!J$19)</f>
        <v>0</v>
      </c>
      <c r="K22" s="72">
        <f>IF(RES_hh_tesh!K22=0,0,RES_hh_tesh!K22/RES_summary!K$19)</f>
        <v>0</v>
      </c>
      <c r="L22" s="72">
        <f>IF(RES_hh_tesh!L22=0,0,RES_hh_tesh!L22/RES_summary!L$19)</f>
        <v>0</v>
      </c>
      <c r="M22" s="72">
        <f>IF(RES_hh_tesh!M22=0,0,RES_hh_tesh!M22/RES_summary!M$19)</f>
        <v>0</v>
      </c>
      <c r="N22" s="72">
        <f>IF(RES_hh_tesh!N22=0,0,RES_hh_tesh!N22/RES_summary!N$19)</f>
        <v>0</v>
      </c>
      <c r="O22" s="72">
        <f>IF(RES_hh_tesh!O22=0,0,RES_hh_tesh!O22/RES_summary!O$19)</f>
        <v>0</v>
      </c>
      <c r="P22" s="72">
        <f>IF(RES_hh_tesh!P22=0,0,RES_hh_tesh!P22/RES_summary!P$19)</f>
        <v>0</v>
      </c>
      <c r="Q22" s="72">
        <f>IF(RES_hh_tesh!Q22=0,0,RES_hh_tesh!Q22/RES_summary!Q$19)</f>
        <v>0</v>
      </c>
      <c r="R22" s="72">
        <f>IF(RES_hh_tesh!R22=0,0,RES_hh_tesh!R22/RES_summary!R$19)</f>
        <v>0</v>
      </c>
      <c r="S22" s="72">
        <f>IF(RES_hh_tesh!S22=0,0,RES_hh_tesh!S22/RES_summary!S$19)</f>
        <v>0</v>
      </c>
      <c r="T22" s="72">
        <f>IF(RES_hh_tesh!T22=0,0,RES_hh_tesh!T22/RES_summary!T$19)</f>
        <v>0</v>
      </c>
      <c r="U22" s="72">
        <f>IF(RES_hh_tesh!U22=0,0,RES_hh_tesh!U22/RES_summary!U$19)</f>
        <v>0</v>
      </c>
      <c r="V22" s="72">
        <f>IF(RES_hh_tesh!V22=0,0,RES_hh_tesh!V22/RES_summary!V$19)</f>
        <v>0</v>
      </c>
      <c r="W22" s="72">
        <f>IF(RES_hh_tesh!W22=0,0,RES_hh_tesh!W22/RES_summary!W$19)</f>
        <v>0</v>
      </c>
      <c r="X22" s="72">
        <f>IF(RES_hh_tesh!X22=0,0,RES_hh_tesh!X22/RES_summary!X$19)</f>
        <v>0</v>
      </c>
      <c r="Y22" s="72">
        <f>IF(RES_hh_tesh!Y22=0,0,RES_hh_tesh!Y22/RES_summary!Y$19)</f>
        <v>0</v>
      </c>
      <c r="DA22" s="89" t="s">
        <v>592</v>
      </c>
    </row>
    <row r="23" spans="1:105" ht="12" customHeight="1" x14ac:dyDescent="0.25">
      <c r="A23" s="28" t="s">
        <v>197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X23" s="72">
        <f>IF(RES_hh_tesh!X23=0,0,RES_hh_tesh!X23/RES_summary!X$19)</f>
        <v>0</v>
      </c>
      <c r="Y23" s="72">
        <f>IF(RES_hh_tesh!Y23=0,0,RES_hh_tesh!Y23/RES_summary!Y$19)</f>
        <v>0</v>
      </c>
      <c r="DA23" s="89" t="s">
        <v>593</v>
      </c>
    </row>
    <row r="24" spans="1:105" ht="12" customHeight="1" x14ac:dyDescent="0.25">
      <c r="A24" s="28" t="s">
        <v>198</v>
      </c>
      <c r="B24" s="72">
        <f>IF(RES_hh_tesh!B24=0,0,RES_hh_tesh!B24/RES_summary!B$19)</f>
        <v>8.8036910330740117</v>
      </c>
      <c r="C24" s="72">
        <f>IF(RES_hh_tesh!C24=0,0,RES_hh_tesh!C24/RES_summary!C$19)</f>
        <v>9.3104428980920115</v>
      </c>
      <c r="D24" s="72">
        <f>IF(RES_hh_tesh!D24=0,0,RES_hh_tesh!D24/RES_summary!D$19)</f>
        <v>9.7607893325669668</v>
      </c>
      <c r="E24" s="72">
        <f>IF(RES_hh_tesh!E24=0,0,RES_hh_tesh!E24/RES_summary!E$19)</f>
        <v>10.032363966104736</v>
      </c>
      <c r="F24" s="72">
        <f>IF(RES_hh_tesh!F24=0,0,RES_hh_tesh!F24/RES_summary!F$19)</f>
        <v>9.8771506696538953</v>
      </c>
      <c r="G24" s="72">
        <f>IF(RES_hh_tesh!G24=0,0,RES_hh_tesh!G24/RES_summary!G$19)</f>
        <v>9.4469767815133299</v>
      </c>
      <c r="H24" s="72">
        <f>IF(RES_hh_tesh!H24=0,0,RES_hh_tesh!H24/RES_summary!H$19)</f>
        <v>9.1403366430161288</v>
      </c>
      <c r="I24" s="72">
        <f>IF(RES_hh_tesh!I24=0,0,RES_hh_tesh!I24/RES_summary!I$19)</f>
        <v>9.1733168597285353</v>
      </c>
      <c r="J24" s="72">
        <f>IF(RES_hh_tesh!J24=0,0,RES_hh_tesh!J24/RES_summary!J$19)</f>
        <v>9.2207298511165146</v>
      </c>
      <c r="K24" s="72">
        <f>IF(RES_hh_tesh!K24=0,0,RES_hh_tesh!K24/RES_summary!K$19)</f>
        <v>9.1961131717001887</v>
      </c>
      <c r="L24" s="72">
        <f>IF(RES_hh_tesh!L24=0,0,RES_hh_tesh!L24/RES_summary!L$19)</f>
        <v>10.644408022615282</v>
      </c>
      <c r="M24" s="72">
        <f>IF(RES_hh_tesh!M24=0,0,RES_hh_tesh!M24/RES_summary!M$19)</f>
        <v>8.3290013230619628</v>
      </c>
      <c r="N24" s="72">
        <f>IF(RES_hh_tesh!N24=0,0,RES_hh_tesh!N24/RES_summary!N$19)</f>
        <v>8.7380126962349305</v>
      </c>
      <c r="O24" s="72">
        <f>IF(RES_hh_tesh!O24=0,0,RES_hh_tesh!O24/RES_summary!O$19)</f>
        <v>9.5056811651843649</v>
      </c>
      <c r="P24" s="72">
        <f>IF(RES_hh_tesh!P24=0,0,RES_hh_tesh!P24/RES_summary!P$19)</f>
        <v>7.8783893577683024</v>
      </c>
      <c r="Q24" s="72">
        <f>IF(RES_hh_tesh!Q24=0,0,RES_hh_tesh!Q24/RES_summary!Q$19)</f>
        <v>9.3703596816816273</v>
      </c>
      <c r="R24" s="72">
        <f>IF(RES_hh_tesh!R24=0,0,RES_hh_tesh!R24/RES_summary!R$19)</f>
        <v>9.446398759571343</v>
      </c>
      <c r="S24" s="72">
        <f>IF(RES_hh_tesh!S24=0,0,RES_hh_tesh!S24/RES_summary!S$19)</f>
        <v>8.9623947921104161</v>
      </c>
      <c r="T24" s="72">
        <f>IF(RES_hh_tesh!T24=0,0,RES_hh_tesh!T24/RES_summary!T$19)</f>
        <v>8.9901209976185967</v>
      </c>
      <c r="U24" s="72">
        <f>IF(RES_hh_tesh!U24=0,0,RES_hh_tesh!U24/RES_summary!U$19)</f>
        <v>8.277451389499717</v>
      </c>
      <c r="V24" s="72">
        <f>IF(RES_hh_tesh!V24=0,0,RES_hh_tesh!V24/RES_summary!V$19)</f>
        <v>7.4713280633211019</v>
      </c>
      <c r="W24" s="72">
        <f>IF(RES_hh_tesh!W24=0,0,RES_hh_tesh!W24/RES_summary!W$19)</f>
        <v>7.6047420879215446</v>
      </c>
      <c r="X24" s="72">
        <f>IF(RES_hh_tesh!X24=0,0,RES_hh_tesh!X24/RES_summary!X$19)</f>
        <v>5.6372039291103464</v>
      </c>
      <c r="Y24" s="72">
        <f>IF(RES_hh_tesh!Y24=0,0,RES_hh_tesh!Y24/RES_summary!Y$19)</f>
        <v>4.4204247132930403</v>
      </c>
      <c r="DA24" s="89" t="s">
        <v>594</v>
      </c>
    </row>
    <row r="25" spans="1:105" ht="12" customHeight="1" x14ac:dyDescent="0.25">
      <c r="A25" s="73" t="s">
        <v>53</v>
      </c>
      <c r="B25" s="74">
        <f>IF(RES_hh_tesh!B25=0,0,RES_hh_tesh!B25/RES_summary!B$19)</f>
        <v>7.9487446699115196</v>
      </c>
      <c r="C25" s="74">
        <f>IF(RES_hh_tesh!C25=0,0,RES_hh_tesh!C25/RES_summary!C$19)</f>
        <v>6.8132974057097044</v>
      </c>
      <c r="D25" s="74">
        <f>IF(RES_hh_tesh!D25=0,0,RES_hh_tesh!D25/RES_summary!D$19)</f>
        <v>7.8248750341027398</v>
      </c>
      <c r="E25" s="74">
        <f>IF(RES_hh_tesh!E25=0,0,RES_hh_tesh!E25/RES_summary!E$19)</f>
        <v>7.640914493824134</v>
      </c>
      <c r="F25" s="74">
        <f>IF(RES_hh_tesh!F25=0,0,RES_hh_tesh!F25/RES_summary!F$19)</f>
        <v>7.1959626884397876</v>
      </c>
      <c r="G25" s="74">
        <f>IF(RES_hh_tesh!G25=0,0,RES_hh_tesh!G25/RES_summary!G$19)</f>
        <v>7.1293378867198856</v>
      </c>
      <c r="H25" s="74">
        <f>IF(RES_hh_tesh!H25=0,0,RES_hh_tesh!H25/RES_summary!H$19)</f>
        <v>6.9110025919329932</v>
      </c>
      <c r="I25" s="74">
        <f>IF(RES_hh_tesh!I25=0,0,RES_hh_tesh!I25/RES_summary!I$19)</f>
        <v>7.1620076655399556</v>
      </c>
      <c r="J25" s="74">
        <f>IF(RES_hh_tesh!J25=0,0,RES_hh_tesh!J25/RES_summary!J$19)</f>
        <v>6.3539479499852494</v>
      </c>
      <c r="K25" s="74">
        <f>IF(RES_hh_tesh!K25=0,0,RES_hh_tesh!K25/RES_summary!K$19)</f>
        <v>6.6345306962092225</v>
      </c>
      <c r="L25" s="74">
        <f>IF(RES_hh_tesh!L25=0,0,RES_hh_tesh!L25/RES_summary!L$19)</f>
        <v>6.4183425417360294</v>
      </c>
      <c r="M25" s="74">
        <f>IF(RES_hh_tesh!M25=0,0,RES_hh_tesh!M25/RES_summary!M$19)</f>
        <v>6.3122937406206567</v>
      </c>
      <c r="N25" s="74">
        <f>IF(RES_hh_tesh!N25=0,0,RES_hh_tesh!N25/RES_summary!N$19)</f>
        <v>6.184825110343513</v>
      </c>
      <c r="O25" s="74">
        <f>IF(RES_hh_tesh!O25=0,0,RES_hh_tesh!O25/RES_summary!O$19)</f>
        <v>6.1525411989696943</v>
      </c>
      <c r="P25" s="74">
        <f>IF(RES_hh_tesh!P25=0,0,RES_hh_tesh!P25/RES_summary!P$19)</f>
        <v>6.1866184421496113</v>
      </c>
      <c r="Q25" s="74">
        <f>IF(RES_hh_tesh!Q25=0,0,RES_hh_tesh!Q25/RES_summary!Q$19)</f>
        <v>6.3118914569620426</v>
      </c>
      <c r="R25" s="74">
        <f>IF(RES_hh_tesh!R25=0,0,RES_hh_tesh!R25/RES_summary!R$19)</f>
        <v>6.4565050962660928</v>
      </c>
      <c r="S25" s="74">
        <f>IF(RES_hh_tesh!S25=0,0,RES_hh_tesh!S25/RES_summary!S$19)</f>
        <v>6.464976773445648</v>
      </c>
      <c r="T25" s="74">
        <f>IF(RES_hh_tesh!T25=0,0,RES_hh_tesh!T25/RES_summary!T$19)</f>
        <v>6.2384179930160615</v>
      </c>
      <c r="U25" s="74">
        <f>IF(RES_hh_tesh!U25=0,0,RES_hh_tesh!U25/RES_summary!U$19)</f>
        <v>5.9414688118904486</v>
      </c>
      <c r="V25" s="74">
        <f>IF(RES_hh_tesh!V25=0,0,RES_hh_tesh!V25/RES_summary!V$19)</f>
        <v>5.4941264657997051</v>
      </c>
      <c r="W25" s="74">
        <f>IF(RES_hh_tesh!W25=0,0,RES_hh_tesh!W25/RES_summary!W$19)</f>
        <v>4.887810810161576</v>
      </c>
      <c r="X25" s="74">
        <f>IF(RES_hh_tesh!X25=0,0,RES_hh_tesh!X25/RES_summary!X$19)</f>
        <v>4.3260594533122614</v>
      </c>
      <c r="Y25" s="74">
        <f>IF(RES_hh_tesh!Y25=0,0,RES_hh_tesh!Y25/RES_summary!Y$19)</f>
        <v>3.2489433123783713</v>
      </c>
      <c r="DA25" s="90" t="s">
        <v>595</v>
      </c>
    </row>
    <row r="26" spans="1:105" ht="12" customHeight="1" x14ac:dyDescent="0.25">
      <c r="A26" s="32" t="s">
        <v>52</v>
      </c>
      <c r="B26" s="77">
        <f>IF(RES_hh_tesh!B26=0,0,RES_hh_tesh!B26/RES_summary!B$19)</f>
        <v>4.5719650901467093</v>
      </c>
      <c r="C26" s="77">
        <f>IF(RES_hh_tesh!C26=0,0,RES_hh_tesh!C26/RES_summary!C$19)</f>
        <v>4.6395263408784864</v>
      </c>
      <c r="D26" s="77">
        <f>IF(RES_hh_tesh!D26=0,0,RES_hh_tesh!D26/RES_summary!D$19)</f>
        <v>5.0180254215856923</v>
      </c>
      <c r="E26" s="77">
        <f>IF(RES_hh_tesh!E26=0,0,RES_hh_tesh!E26/RES_summary!E$19)</f>
        <v>5.1435987850647038</v>
      </c>
      <c r="F26" s="77">
        <f>IF(RES_hh_tesh!F26=0,0,RES_hh_tesh!F26/RES_summary!F$19)</f>
        <v>4.9743007618976778</v>
      </c>
      <c r="G26" s="77">
        <f>IF(RES_hh_tesh!G26=0,0,RES_hh_tesh!G26/RES_summary!G$19)</f>
        <v>4.9119431830075353</v>
      </c>
      <c r="H26" s="77">
        <f>IF(RES_hh_tesh!H26=0,0,RES_hh_tesh!H26/RES_summary!H$19)</f>
        <v>4.9232668477443182</v>
      </c>
      <c r="I26" s="77">
        <f>IF(RES_hh_tesh!I26=0,0,RES_hh_tesh!I26/RES_summary!I$19)</f>
        <v>4.7212563791402005</v>
      </c>
      <c r="J26" s="77">
        <f>IF(RES_hh_tesh!J26=0,0,RES_hh_tesh!J26/RES_summary!J$19)</f>
        <v>4.8686600178645731</v>
      </c>
      <c r="K26" s="77">
        <f>IF(RES_hh_tesh!K26=0,0,RES_hh_tesh!K26/RES_summary!K$19)</f>
        <v>4.9712886462129688</v>
      </c>
      <c r="L26" s="77">
        <f>IF(RES_hh_tesh!L26=0,0,RES_hh_tesh!L26/RES_summary!L$19)</f>
        <v>5.7516689653626889</v>
      </c>
      <c r="M26" s="77">
        <f>IF(RES_hh_tesh!M26=0,0,RES_hh_tesh!M26/RES_summary!M$19)</f>
        <v>5.1990192600900507</v>
      </c>
      <c r="N26" s="77">
        <f>IF(RES_hh_tesh!N26=0,0,RES_hh_tesh!N26/RES_summary!N$19)</f>
        <v>5.3810027898736088</v>
      </c>
      <c r="O26" s="77">
        <f>IF(RES_hh_tesh!O26=0,0,RES_hh_tesh!O26/RES_summary!O$19)</f>
        <v>5.3012072713486171</v>
      </c>
      <c r="P26" s="77">
        <f>IF(RES_hh_tesh!P26=0,0,RES_hh_tesh!P26/RES_summary!P$19)</f>
        <v>5.0242401040100022</v>
      </c>
      <c r="Q26" s="77">
        <f>IF(RES_hh_tesh!Q26=0,0,RES_hh_tesh!Q26/RES_summary!Q$19)</f>
        <v>5.1652029926116443</v>
      </c>
      <c r="R26" s="77">
        <f>IF(RES_hh_tesh!R26=0,0,RES_hh_tesh!R26/RES_summary!R$19)</f>
        <v>5.071875799804638</v>
      </c>
      <c r="S26" s="77">
        <f>IF(RES_hh_tesh!S26=0,0,RES_hh_tesh!S26/RES_summary!S$19)</f>
        <v>4.9641217618942752</v>
      </c>
      <c r="T26" s="77">
        <f>IF(RES_hh_tesh!T26=0,0,RES_hh_tesh!T26/RES_summary!T$19)</f>
        <v>4.940961588514778</v>
      </c>
      <c r="U26" s="77">
        <f>IF(RES_hh_tesh!U26=0,0,RES_hh_tesh!U26/RES_summary!U$19)</f>
        <v>4.8131925729438931</v>
      </c>
      <c r="V26" s="77">
        <f>IF(RES_hh_tesh!V26=0,0,RES_hh_tesh!V26/RES_summary!V$19)</f>
        <v>4.5206308658849306</v>
      </c>
      <c r="W26" s="77">
        <f>IF(RES_hh_tesh!W26=0,0,RES_hh_tesh!W26/RES_summary!W$19)</f>
        <v>4.4633539430087428</v>
      </c>
      <c r="X26" s="77">
        <f>IF(RES_hh_tesh!X26=0,0,RES_hh_tesh!X26/RES_summary!X$19)</f>
        <v>3.6887977052954715</v>
      </c>
      <c r="Y26" s="77">
        <f>IF(RES_hh_tesh!Y26=0,0,RES_hh_tesh!Y26/RES_summary!Y$19)</f>
        <v>2.8492626437349795</v>
      </c>
      <c r="DA26" s="92" t="s">
        <v>596</v>
      </c>
    </row>
    <row r="27" spans="1:105" ht="12.95" customHeight="1" x14ac:dyDescent="0.25">
      <c r="A27" s="68" t="s">
        <v>54</v>
      </c>
      <c r="B27" s="69">
        <f>IF(RES_hh_tesh!B27=0,0,RES_hh_tesh!B27/RES_summary!B$19)</f>
        <v>1.6811655492680664</v>
      </c>
      <c r="C27" s="69">
        <f>IF(RES_hh_tesh!C27=0,0,RES_hh_tesh!C27/RES_summary!C$19)</f>
        <v>1.7968127127880269</v>
      </c>
      <c r="D27" s="69">
        <f>IF(RES_hh_tesh!D27=0,0,RES_hh_tesh!D27/RES_summary!D$19)</f>
        <v>1.7866600112232973</v>
      </c>
      <c r="E27" s="69">
        <f>IF(RES_hh_tesh!E27=0,0,RES_hh_tesh!E27/RES_summary!E$19)</f>
        <v>1.7877957159245546</v>
      </c>
      <c r="F27" s="69">
        <f>IF(RES_hh_tesh!F27=0,0,RES_hh_tesh!F27/RES_summary!F$19)</f>
        <v>1.8272260886115437</v>
      </c>
      <c r="G27" s="69">
        <f>IF(RES_hh_tesh!G27=0,0,RES_hh_tesh!G27/RES_summary!G$19)</f>
        <v>1.8294748210887077</v>
      </c>
      <c r="H27" s="69">
        <f>IF(RES_hh_tesh!H27=0,0,RES_hh_tesh!H27/RES_summary!H$19)</f>
        <v>2.0161008540499457</v>
      </c>
      <c r="I27" s="69">
        <f>IF(RES_hh_tesh!I27=0,0,RES_hh_tesh!I27/RES_summary!I$19)</f>
        <v>1.8440913109170569</v>
      </c>
      <c r="J27" s="69">
        <f>IF(RES_hh_tesh!J27=0,0,RES_hh_tesh!J27/RES_summary!J$19)</f>
        <v>1.917168950627391</v>
      </c>
      <c r="K27" s="69">
        <f>IF(RES_hh_tesh!K27=0,0,RES_hh_tesh!K27/RES_summary!K$19)</f>
        <v>1.7393850946757208</v>
      </c>
      <c r="L27" s="69">
        <f>IF(RES_hh_tesh!L27=0,0,RES_hh_tesh!L27/RES_summary!L$19)</f>
        <v>2.2068404291310952</v>
      </c>
      <c r="M27" s="69">
        <f>IF(RES_hh_tesh!M27=0,0,RES_hh_tesh!M27/RES_summary!M$19)</f>
        <v>2.1126302923571227</v>
      </c>
      <c r="N27" s="69">
        <f>IF(RES_hh_tesh!N27=0,0,RES_hh_tesh!N27/RES_summary!N$19)</f>
        <v>2.0850591248508565</v>
      </c>
      <c r="O27" s="69">
        <f>IF(RES_hh_tesh!O27=0,0,RES_hh_tesh!O27/RES_summary!O$19)</f>
        <v>2.0345508783635204</v>
      </c>
      <c r="P27" s="69">
        <f>IF(RES_hh_tesh!P27=0,0,RES_hh_tesh!P27/RES_summary!P$19)</f>
        <v>1.9880136395497738</v>
      </c>
      <c r="Q27" s="69">
        <f>IF(RES_hh_tesh!Q27=0,0,RES_hh_tesh!Q27/RES_summary!Q$19)</f>
        <v>1.9518734612836943</v>
      </c>
      <c r="R27" s="69">
        <f>IF(RES_hh_tesh!R27=0,0,RES_hh_tesh!R27/RES_summary!R$19)</f>
        <v>1.9008172239739121</v>
      </c>
      <c r="S27" s="69">
        <f>IF(RES_hh_tesh!S27=0,0,RES_hh_tesh!S27/RES_summary!S$19)</f>
        <v>1.8634718637957564</v>
      </c>
      <c r="T27" s="69">
        <f>IF(RES_hh_tesh!T27=0,0,RES_hh_tesh!T27/RES_summary!T$19)</f>
        <v>1.8304081800654195</v>
      </c>
      <c r="U27" s="69">
        <f>IF(RES_hh_tesh!U27=0,0,RES_hh_tesh!U27/RES_summary!U$19)</f>
        <v>1.7973893473684994</v>
      </c>
      <c r="V27" s="69">
        <f>IF(RES_hh_tesh!V27=0,0,RES_hh_tesh!V27/RES_summary!V$19)</f>
        <v>1.7591089366376258</v>
      </c>
      <c r="W27" s="69">
        <f>IF(RES_hh_tesh!W27=0,0,RES_hh_tesh!W27/RES_summary!W$19)</f>
        <v>1.7343383511355144</v>
      </c>
      <c r="X27" s="69">
        <f>IF(RES_hh_tesh!X27=0,0,RES_hh_tesh!X27/RES_summary!X$19)</f>
        <v>1.7009371564416889</v>
      </c>
      <c r="Y27" s="69">
        <f>IF(RES_hh_tesh!Y27=0,0,RES_hh_tesh!Y27/RES_summary!Y$19)</f>
        <v>1.5436626601494536</v>
      </c>
      <c r="DA27" s="88" t="s">
        <v>306</v>
      </c>
    </row>
    <row r="28" spans="1:105" ht="12" customHeight="1" x14ac:dyDescent="0.25">
      <c r="A28" s="28" t="s">
        <v>51</v>
      </c>
      <c r="B28" s="72">
        <f>IF(RES_hh_tesh!B28=0,0,RES_hh_tesh!B28/RES_summary!B$19)</f>
        <v>0</v>
      </c>
      <c r="C28" s="72">
        <f>IF(RES_hh_tesh!C28=0,0,RES_hh_tesh!C28/RES_summary!C$19)</f>
        <v>0</v>
      </c>
      <c r="D28" s="72">
        <f>IF(RES_hh_tesh!D28=0,0,RES_hh_tesh!D28/RES_summary!D$19)</f>
        <v>0</v>
      </c>
      <c r="E28" s="72">
        <f>IF(RES_hh_tesh!E28=0,0,RES_hh_tesh!E28/RES_summary!E$19)</f>
        <v>0</v>
      </c>
      <c r="F28" s="72">
        <f>IF(RES_hh_tesh!F28=0,0,RES_hh_tesh!F28/RES_summary!F$19)</f>
        <v>0</v>
      </c>
      <c r="G28" s="72">
        <f>IF(RES_hh_tesh!G28=0,0,RES_hh_tesh!G28/RES_summary!G$19)</f>
        <v>0</v>
      </c>
      <c r="H28" s="72">
        <f>IF(RES_hh_tesh!H28=0,0,RES_hh_tesh!H28/RES_summary!H$19)</f>
        <v>0</v>
      </c>
      <c r="I28" s="72">
        <f>IF(RES_hh_tesh!I28=0,0,RES_hh_tesh!I28/RES_summary!I$19)</f>
        <v>0</v>
      </c>
      <c r="J28" s="72">
        <f>IF(RES_hh_tesh!J28=0,0,RES_hh_tesh!J28/RES_summary!J$19)</f>
        <v>0</v>
      </c>
      <c r="K28" s="72">
        <f>IF(RES_hh_tesh!K28=0,0,RES_hh_tesh!K28/RES_summary!K$19)</f>
        <v>0</v>
      </c>
      <c r="L28" s="72">
        <f>IF(RES_hh_tesh!L28=0,0,RES_hh_tesh!L28/RES_summary!L$19)</f>
        <v>0</v>
      </c>
      <c r="M28" s="72">
        <f>IF(RES_hh_tesh!M28=0,0,RES_hh_tesh!M28/RES_summary!M$19)</f>
        <v>0</v>
      </c>
      <c r="N28" s="72">
        <f>IF(RES_hh_tesh!N28=0,0,RES_hh_tesh!N28/RES_summary!N$19)</f>
        <v>0</v>
      </c>
      <c r="O28" s="72">
        <f>IF(RES_hh_tesh!O28=0,0,RES_hh_tesh!O28/RES_summary!O$19)</f>
        <v>0</v>
      </c>
      <c r="P28" s="72">
        <f>IF(RES_hh_tesh!P28=0,0,RES_hh_tesh!P28/RES_summary!P$19)</f>
        <v>0</v>
      </c>
      <c r="Q28" s="72">
        <f>IF(RES_hh_tesh!Q28=0,0,RES_hh_tesh!Q28/RES_summary!Q$19)</f>
        <v>0</v>
      </c>
      <c r="R28" s="72">
        <f>IF(RES_hh_tesh!R28=0,0,RES_hh_tesh!R28/RES_summary!R$19)</f>
        <v>0</v>
      </c>
      <c r="S28" s="72">
        <f>IF(RES_hh_tesh!S28=0,0,RES_hh_tesh!S28/RES_summary!S$19)</f>
        <v>0</v>
      </c>
      <c r="T28" s="72">
        <f>IF(RES_hh_tesh!T28=0,0,RES_hh_tesh!T28/RES_summary!T$19)</f>
        <v>0</v>
      </c>
      <c r="U28" s="72">
        <f>IF(RES_hh_tesh!U28=0,0,RES_hh_tesh!U28/RES_summary!U$19)</f>
        <v>0</v>
      </c>
      <c r="V28" s="72">
        <f>IF(RES_hh_tesh!V28=0,0,RES_hh_tesh!V28/RES_summary!V$19)</f>
        <v>0</v>
      </c>
      <c r="W28" s="72">
        <f>IF(RES_hh_tesh!W28=0,0,RES_hh_tesh!W28/RES_summary!W$19)</f>
        <v>0</v>
      </c>
      <c r="X28" s="72">
        <f>IF(RES_hh_tesh!X28=0,0,RES_hh_tesh!X28/RES_summary!X$19)</f>
        <v>0</v>
      </c>
      <c r="Y28" s="72">
        <f>IF(RES_hh_tesh!Y28=0,0,RES_hh_tesh!Y28/RES_summary!Y$19)</f>
        <v>0</v>
      </c>
      <c r="DA28" s="89" t="s">
        <v>597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0</v>
      </c>
      <c r="C29" s="72">
        <f>IF(RES_hh_tesh!C29=0,0,RES_hh_tesh!C29/RES_summary!C$19)</f>
        <v>0</v>
      </c>
      <c r="D29" s="72">
        <f>IF(RES_hh_tesh!D29=0,0,RES_hh_tesh!D29/RES_summary!D$19)</f>
        <v>0</v>
      </c>
      <c r="E29" s="72">
        <f>IF(RES_hh_tesh!E29=0,0,RES_hh_tesh!E29/RES_summary!E$19)</f>
        <v>0</v>
      </c>
      <c r="F29" s="72">
        <f>IF(RES_hh_tesh!F29=0,0,RES_hh_tesh!F29/RES_summary!F$19)</f>
        <v>0</v>
      </c>
      <c r="G29" s="72">
        <f>IF(RES_hh_tesh!G29=0,0,RES_hh_tesh!G29/RES_summary!G$19)</f>
        <v>0</v>
      </c>
      <c r="H29" s="72">
        <f>IF(RES_hh_tesh!H29=0,0,RES_hh_tesh!H29/RES_summary!H$19)</f>
        <v>0</v>
      </c>
      <c r="I29" s="72">
        <f>IF(RES_hh_tesh!I29=0,0,RES_hh_tesh!I29/RES_summary!I$19)</f>
        <v>0</v>
      </c>
      <c r="J29" s="72">
        <f>IF(RES_hh_tesh!J29=0,0,RES_hh_tesh!J29/RES_summary!J$19)</f>
        <v>0</v>
      </c>
      <c r="K29" s="72">
        <f>IF(RES_hh_tesh!K29=0,0,RES_hh_tesh!K29/RES_summary!K$19)</f>
        <v>0</v>
      </c>
      <c r="L29" s="72">
        <f>IF(RES_hh_tesh!L29=0,0,RES_hh_tesh!L29/RES_summary!L$19)</f>
        <v>0</v>
      </c>
      <c r="M29" s="72">
        <f>IF(RES_hh_tesh!M29=0,0,RES_hh_tesh!M29/RES_summary!M$19)</f>
        <v>0</v>
      </c>
      <c r="N29" s="72">
        <f>IF(RES_hh_tesh!N29=0,0,RES_hh_tesh!N29/RES_summary!N$19)</f>
        <v>0</v>
      </c>
      <c r="O29" s="72">
        <f>IF(RES_hh_tesh!O29=0,0,RES_hh_tesh!O29/RES_summary!O$19)</f>
        <v>0</v>
      </c>
      <c r="P29" s="72">
        <f>IF(RES_hh_tesh!P29=0,0,RES_hh_tesh!P29/RES_summary!P$19)</f>
        <v>0</v>
      </c>
      <c r="Q29" s="72">
        <f>IF(RES_hh_tesh!Q29=0,0,RES_hh_tesh!Q29/RES_summary!Q$19)</f>
        <v>0</v>
      </c>
      <c r="R29" s="72">
        <f>IF(RES_hh_tesh!R29=0,0,RES_hh_tesh!R29/RES_summary!R$19)</f>
        <v>0</v>
      </c>
      <c r="S29" s="72">
        <f>IF(RES_hh_tesh!S29=0,0,RES_hh_tesh!S29/RES_summary!S$19)</f>
        <v>0</v>
      </c>
      <c r="T29" s="72">
        <f>IF(RES_hh_tesh!T29=0,0,RES_hh_tesh!T29/RES_summary!T$19)</f>
        <v>0</v>
      </c>
      <c r="U29" s="72">
        <f>IF(RES_hh_tesh!U29=0,0,RES_hh_tesh!U29/RES_summary!U$19)</f>
        <v>0</v>
      </c>
      <c r="V29" s="72">
        <f>IF(RES_hh_tesh!V29=0,0,RES_hh_tesh!V29/RES_summary!V$19)</f>
        <v>0</v>
      </c>
      <c r="W29" s="72">
        <f>IF(RES_hh_tesh!W29=0,0,RES_hh_tesh!W29/RES_summary!W$19)</f>
        <v>0</v>
      </c>
      <c r="X29" s="72">
        <f>IF(RES_hh_tesh!X29=0,0,RES_hh_tesh!X29/RES_summary!X$19)</f>
        <v>0</v>
      </c>
      <c r="Y29" s="72">
        <f>IF(RES_hh_tesh!Y29=0,0,RES_hh_tesh!Y29/RES_summary!Y$19)</f>
        <v>0</v>
      </c>
      <c r="DA29" s="89" t="s">
        <v>598</v>
      </c>
    </row>
    <row r="30" spans="1:105" ht="12" customHeight="1" x14ac:dyDescent="0.25">
      <c r="A30" s="28" t="s">
        <v>189</v>
      </c>
      <c r="B30" s="72">
        <f>IF(RES_hh_tesh!B30=0,0,RES_hh_tesh!B30/RES_summary!B$19)</f>
        <v>1.6812344745792367</v>
      </c>
      <c r="C30" s="72">
        <f>IF(RES_hh_tesh!C30=0,0,RES_hh_tesh!C30/RES_summary!C$19)</f>
        <v>1.8012894634695571</v>
      </c>
      <c r="D30" s="72">
        <f>IF(RES_hh_tesh!D30=0,0,RES_hh_tesh!D30/RES_summary!D$19)</f>
        <v>1.7856641957270574</v>
      </c>
      <c r="E30" s="72">
        <f>IF(RES_hh_tesh!E30=0,0,RES_hh_tesh!E30/RES_summary!E$19)</f>
        <v>1.7908169260508866</v>
      </c>
      <c r="F30" s="72">
        <f>IF(RES_hh_tesh!F30=0,0,RES_hh_tesh!F30/RES_summary!F$19)</f>
        <v>1.8251074505157485</v>
      </c>
      <c r="G30" s="72">
        <f>IF(RES_hh_tesh!G30=0,0,RES_hh_tesh!G30/RES_summary!G$19)</f>
        <v>1.8276042073914889</v>
      </c>
      <c r="H30" s="72">
        <f>IF(RES_hh_tesh!H30=0,0,RES_hh_tesh!H30/RES_summary!H$19)</f>
        <v>2.0238426479665277</v>
      </c>
      <c r="I30" s="72">
        <f>IF(RES_hh_tesh!I30=0,0,RES_hh_tesh!I30/RES_summary!I$19)</f>
        <v>1.8317878055760446</v>
      </c>
      <c r="J30" s="72">
        <f>IF(RES_hh_tesh!J30=0,0,RES_hh_tesh!J30/RES_summary!J$19)</f>
        <v>1.9204277304299331</v>
      </c>
      <c r="K30" s="72">
        <f>IF(RES_hh_tesh!K30=0,0,RES_hh_tesh!K30/RES_summary!K$19)</f>
        <v>1.7393581385997199</v>
      </c>
      <c r="L30" s="72">
        <f>IF(RES_hh_tesh!L30=0,0,RES_hh_tesh!L30/RES_summary!L$19)</f>
        <v>2.2567347120447678</v>
      </c>
      <c r="M30" s="72">
        <f>IF(RES_hh_tesh!M30=0,0,RES_hh_tesh!M30/RES_summary!M$19)</f>
        <v>2.1189022563551969</v>
      </c>
      <c r="N30" s="72">
        <f>IF(RES_hh_tesh!N30=0,0,RES_hh_tesh!N30/RES_summary!N$19)</f>
        <v>2.0813804137924641</v>
      </c>
      <c r="O30" s="72">
        <f>IF(RES_hh_tesh!O30=0,0,RES_hh_tesh!O30/RES_summary!O$19)</f>
        <v>2.0319816228389631</v>
      </c>
      <c r="P30" s="72">
        <f>IF(RES_hh_tesh!P30=0,0,RES_hh_tesh!P30/RES_summary!P$19)</f>
        <v>1.9871006003268445</v>
      </c>
      <c r="Q30" s="72">
        <f>IF(RES_hh_tesh!Q30=0,0,RES_hh_tesh!Q30/RES_summary!Q$19)</f>
        <v>1.9556289370844115</v>
      </c>
      <c r="R30" s="72">
        <f>IF(RES_hh_tesh!R30=0,0,RES_hh_tesh!R30/RES_summary!R$19)</f>
        <v>1.9007914981694602</v>
      </c>
      <c r="S30" s="72">
        <f>IF(RES_hh_tesh!S30=0,0,RES_hh_tesh!S30/RES_summary!S$19)</f>
        <v>1.8639234242191487</v>
      </c>
      <c r="T30" s="72">
        <f>IF(RES_hh_tesh!T30=0,0,RES_hh_tesh!T30/RES_summary!T$19)</f>
        <v>1.8321199896506306</v>
      </c>
      <c r="U30" s="72">
        <f>IF(RES_hh_tesh!U30=0,0,RES_hh_tesh!U30/RES_summary!U$19)</f>
        <v>1.7989365554826793</v>
      </c>
      <c r="V30" s="72">
        <f>IF(RES_hh_tesh!V30=0,0,RES_hh_tesh!V30/RES_summary!V$19)</f>
        <v>1.7568734863822182</v>
      </c>
      <c r="W30" s="72">
        <f>IF(RES_hh_tesh!W30=0,0,RES_hh_tesh!W30/RES_summary!W$19)</f>
        <v>1.7244318118446698</v>
      </c>
      <c r="X30" s="72">
        <f>IF(RES_hh_tesh!X30=0,0,RES_hh_tesh!X30/RES_summary!X$19)</f>
        <v>1.6739921674882285</v>
      </c>
      <c r="Y30" s="72">
        <f>IF(RES_hh_tesh!Y30=0,0,RES_hh_tesh!Y30/RES_summary!Y$19)</f>
        <v>1.5657340775422559</v>
      </c>
      <c r="DA30" s="89" t="s">
        <v>599</v>
      </c>
    </row>
    <row r="31" spans="1:105" ht="12" customHeight="1" x14ac:dyDescent="0.25">
      <c r="A31" s="28" t="s">
        <v>202</v>
      </c>
      <c r="B31" s="72">
        <f>IF(RES_hh_tesh!B31=0,0,RES_hh_tesh!B31/RES_summary!B$19)</f>
        <v>0</v>
      </c>
      <c r="C31" s="72">
        <f>IF(RES_hh_tesh!C31=0,0,RES_hh_tesh!C31/RES_summary!C$19)</f>
        <v>0</v>
      </c>
      <c r="D31" s="72">
        <f>IF(RES_hh_tesh!D31=0,0,RES_hh_tesh!D31/RES_summary!D$19)</f>
        <v>0</v>
      </c>
      <c r="E31" s="72">
        <f>IF(RES_hh_tesh!E31=0,0,RES_hh_tesh!E31/RES_summary!E$19)</f>
        <v>0</v>
      </c>
      <c r="F31" s="72">
        <f>IF(RES_hh_tesh!F31=0,0,RES_hh_tesh!F31/RES_summary!F$19)</f>
        <v>0</v>
      </c>
      <c r="G31" s="72">
        <f>IF(RES_hh_tesh!G31=0,0,RES_hh_tesh!G31/RES_summary!G$19)</f>
        <v>0</v>
      </c>
      <c r="H31" s="72">
        <f>IF(RES_hh_tesh!H31=0,0,RES_hh_tesh!H31/RES_summary!H$19)</f>
        <v>0</v>
      </c>
      <c r="I31" s="72">
        <f>IF(RES_hh_tesh!I31=0,0,RES_hh_tesh!I31/RES_summary!I$19)</f>
        <v>0</v>
      </c>
      <c r="J31" s="72">
        <f>IF(RES_hh_tesh!J31=0,0,RES_hh_tesh!J31/RES_summary!J$19)</f>
        <v>0</v>
      </c>
      <c r="K31" s="72">
        <f>IF(RES_hh_tesh!K31=0,0,RES_hh_tesh!K31/RES_summary!K$19)</f>
        <v>0</v>
      </c>
      <c r="L31" s="72">
        <f>IF(RES_hh_tesh!L31=0,0,RES_hh_tesh!L31/RES_summary!L$19)</f>
        <v>0</v>
      </c>
      <c r="M31" s="72">
        <f>IF(RES_hh_tesh!M31=0,0,RES_hh_tesh!M31/RES_summary!M$19)</f>
        <v>0</v>
      </c>
      <c r="N31" s="72">
        <f>IF(RES_hh_tesh!N31=0,0,RES_hh_tesh!N31/RES_summary!N$19)</f>
        <v>0</v>
      </c>
      <c r="O31" s="72">
        <f>IF(RES_hh_tesh!O31=0,0,RES_hh_tesh!O31/RES_summary!O$19)</f>
        <v>0</v>
      </c>
      <c r="P31" s="72">
        <f>IF(RES_hh_tesh!P31=0,0,RES_hh_tesh!P31/RES_summary!P$19)</f>
        <v>0</v>
      </c>
      <c r="Q31" s="72">
        <f>IF(RES_hh_tesh!Q31=0,0,RES_hh_tesh!Q31/RES_summary!Q$19)</f>
        <v>0</v>
      </c>
      <c r="R31" s="72">
        <f>IF(RES_hh_tesh!R31=0,0,RES_hh_tesh!R31/RES_summary!R$19)</f>
        <v>0</v>
      </c>
      <c r="S31" s="72">
        <f>IF(RES_hh_tesh!S31=0,0,RES_hh_tesh!S31/RES_summary!S$19)</f>
        <v>0</v>
      </c>
      <c r="T31" s="72">
        <f>IF(RES_hh_tesh!T31=0,0,RES_hh_tesh!T31/RES_summary!T$19)</f>
        <v>0</v>
      </c>
      <c r="U31" s="72">
        <f>IF(RES_hh_tesh!U31=0,0,RES_hh_tesh!U31/RES_summary!U$19)</f>
        <v>0</v>
      </c>
      <c r="V31" s="72">
        <f>IF(RES_hh_tesh!V31=0,0,RES_hh_tesh!V31/RES_summary!V$19)</f>
        <v>0</v>
      </c>
      <c r="W31" s="72">
        <f>IF(RES_hh_tesh!W31=0,0,RES_hh_tesh!W31/RES_summary!W$19)</f>
        <v>0</v>
      </c>
      <c r="X31" s="72">
        <f>IF(RES_hh_tesh!X31=0,0,RES_hh_tesh!X31/RES_summary!X$19)</f>
        <v>0</v>
      </c>
      <c r="Y31" s="72">
        <f>IF(RES_hh_tesh!Y31=0,0,RES_hh_tesh!Y31/RES_summary!Y$19)</f>
        <v>0</v>
      </c>
      <c r="DA31" s="89" t="s">
        <v>600</v>
      </c>
    </row>
    <row r="32" spans="1:105" ht="12" customHeight="1" x14ac:dyDescent="0.25">
      <c r="A32" s="32" t="s">
        <v>53</v>
      </c>
      <c r="B32" s="77">
        <f>IF(RES_hh_tesh!B32=0,0,RES_hh_tesh!B32/RES_summary!B$19)</f>
        <v>1.6810299137155449</v>
      </c>
      <c r="C32" s="77">
        <f>IF(RES_hh_tesh!C32=0,0,RES_hh_tesh!C32/RES_summary!C$19)</f>
        <v>1.7879313839850945</v>
      </c>
      <c r="D32" s="77">
        <f>IF(RES_hh_tesh!D32=0,0,RES_hh_tesh!D32/RES_summary!D$19)</f>
        <v>1.788623685120162</v>
      </c>
      <c r="E32" s="77">
        <f>IF(RES_hh_tesh!E32=0,0,RES_hh_tesh!E32/RES_summary!E$19)</f>
        <v>1.7818795535768577</v>
      </c>
      <c r="F32" s="77">
        <f>IF(RES_hh_tesh!F32=0,0,RES_hh_tesh!F32/RES_summary!F$19)</f>
        <v>1.8313186860137822</v>
      </c>
      <c r="G32" s="77">
        <f>IF(RES_hh_tesh!G32=0,0,RES_hh_tesh!G32/RES_summary!G$19)</f>
        <v>1.8330316949580829</v>
      </c>
      <c r="H32" s="77">
        <f>IF(RES_hh_tesh!H32=0,0,RES_hh_tesh!H32/RES_summary!H$19)</f>
        <v>2.0015025706985505</v>
      </c>
      <c r="I32" s="77">
        <f>IF(RES_hh_tesh!I32=0,0,RES_hh_tesh!I32/RES_summary!I$19)</f>
        <v>1.867003259468605</v>
      </c>
      <c r="J32" s="77">
        <f>IF(RES_hh_tesh!J32=0,0,RES_hh_tesh!J32/RES_summary!J$19)</f>
        <v>1.9110946734023777</v>
      </c>
      <c r="K32" s="77">
        <f>IF(RES_hh_tesh!K32=0,0,RES_hh_tesh!K32/RES_summary!K$19)</f>
        <v>1.7394351104624783</v>
      </c>
      <c r="L32" s="77">
        <f>IF(RES_hh_tesh!L32=0,0,RES_hh_tesh!L32/RES_summary!L$19)</f>
        <v>2.1171879911672047</v>
      </c>
      <c r="M32" s="77">
        <f>IF(RES_hh_tesh!M32=0,0,RES_hh_tesh!M32/RES_summary!M$19)</f>
        <v>2.1016265051526064</v>
      </c>
      <c r="N32" s="77">
        <f>IF(RES_hh_tesh!N32=0,0,RES_hh_tesh!N32/RES_summary!N$19)</f>
        <v>2.0913870851358993</v>
      </c>
      <c r="O32" s="77">
        <f>IF(RES_hh_tesh!O32=0,0,RES_hh_tesh!O32/RES_summary!O$19)</f>
        <v>2.0388614478583227</v>
      </c>
      <c r="P32" s="77">
        <f>IF(RES_hh_tesh!P32=0,0,RES_hh_tesh!P32/RES_summary!P$19)</f>
        <v>1.9895053546645813</v>
      </c>
      <c r="Q32" s="77">
        <f>IF(RES_hh_tesh!Q32=0,0,RES_hh_tesh!Q32/RES_summary!Q$19)</f>
        <v>1.9459008043670969</v>
      </c>
      <c r="R32" s="77">
        <f>IF(RES_hh_tesh!R32=0,0,RES_hh_tesh!R32/RES_summary!R$19)</f>
        <v>1.9008574446556621</v>
      </c>
      <c r="S32" s="77">
        <f>IF(RES_hh_tesh!S32=0,0,RES_hh_tesh!S32/RES_summary!S$19)</f>
        <v>1.8627835307053537</v>
      </c>
      <c r="T32" s="77">
        <f>IF(RES_hh_tesh!T32=0,0,RES_hh_tesh!T32/RES_summary!T$19)</f>
        <v>1.8278719308817701</v>
      </c>
      <c r="U32" s="77">
        <f>IF(RES_hh_tesh!U32=0,0,RES_hh_tesh!U32/RES_summary!U$19)</f>
        <v>1.7951595318320486</v>
      </c>
      <c r="V32" s="77">
        <f>IF(RES_hh_tesh!V32=0,0,RES_hh_tesh!V32/RES_summary!V$19)</f>
        <v>1.7622558901565233</v>
      </c>
      <c r="W32" s="77">
        <f>IF(RES_hh_tesh!W32=0,0,RES_hh_tesh!W32/RES_summary!W$19)</f>
        <v>1.7480353449065904</v>
      </c>
      <c r="X32" s="77">
        <f>IF(RES_hh_tesh!X32=0,0,RES_hh_tesh!X32/RES_summary!X$19)</f>
        <v>1.7380358953388166</v>
      </c>
      <c r="Y32" s="77">
        <f>IF(RES_hh_tesh!Y32=0,0,RES_hh_tesh!Y32/RES_summary!Y$19)</f>
        <v>1.5113149556966454</v>
      </c>
      <c r="DA32" s="92" t="s">
        <v>601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28.622997899043845</v>
      </c>
      <c r="C3" s="65">
        <f>IF(RES_hh_emih!C3=0,0,RES_hh_emih!C3/RES_summary!C$19)</f>
        <v>30.015756720038951</v>
      </c>
      <c r="D3" s="65">
        <f>IF(RES_hh_emih!D3=0,0,RES_hh_emih!D3/RES_summary!D$19)</f>
        <v>28.613662348244059</v>
      </c>
      <c r="E3" s="65">
        <f>IF(RES_hh_emih!E3=0,0,RES_hh_emih!E3/RES_summary!E$19)</f>
        <v>28.966660343722005</v>
      </c>
      <c r="F3" s="65">
        <f>IF(RES_hh_emih!F3=0,0,RES_hh_emih!F3/RES_summary!F$19)</f>
        <v>27.427740527758647</v>
      </c>
      <c r="G3" s="65">
        <f>IF(RES_hh_emih!G3=0,0,RES_hh_emih!G3/RES_summary!G$19)</f>
        <v>26.159556692602735</v>
      </c>
      <c r="H3" s="65">
        <f>IF(RES_hh_emih!H3=0,0,RES_hh_emih!H3/RES_summary!H$19)</f>
        <v>26.093148231055814</v>
      </c>
      <c r="I3" s="65">
        <f>IF(RES_hh_emih!I3=0,0,RES_hh_emih!I3/RES_summary!I$19)</f>
        <v>23.05962920041971</v>
      </c>
      <c r="J3" s="65">
        <f>IF(RES_hh_emih!J3=0,0,RES_hh_emih!J3/RES_summary!J$19)</f>
        <v>25.891179527317163</v>
      </c>
      <c r="K3" s="65">
        <f>IF(RES_hh_emih!K3=0,0,RES_hh_emih!K3/RES_summary!K$19)</f>
        <v>25.431332942254848</v>
      </c>
      <c r="L3" s="65">
        <f>IF(RES_hh_emih!L3=0,0,RES_hh_emih!L3/RES_summary!L$19)</f>
        <v>29.131359753549273</v>
      </c>
      <c r="M3" s="65">
        <f>IF(RES_hh_emih!M3=0,0,RES_hh_emih!M3/RES_summary!M$19)</f>
        <v>22.330975725389084</v>
      </c>
      <c r="N3" s="65">
        <f>IF(RES_hh_emih!N3=0,0,RES_hh_emih!N3/RES_summary!N$19)</f>
        <v>23.625607315896239</v>
      </c>
      <c r="O3" s="65">
        <f>IF(RES_hh_emih!O3=0,0,RES_hh_emih!O3/RES_summary!O$19)</f>
        <v>24.625521304010181</v>
      </c>
      <c r="P3" s="65">
        <f>IF(RES_hh_emih!P3=0,0,RES_hh_emih!P3/RES_summary!P$19)</f>
        <v>18.156588248915583</v>
      </c>
      <c r="Q3" s="65">
        <f>IF(RES_hh_emih!Q3=0,0,RES_hh_emih!Q3/RES_summary!Q$19)</f>
        <v>19.22810219468516</v>
      </c>
      <c r="R3" s="65">
        <f>IF(RES_hh_emih!R3=0,0,RES_hh_emih!R3/RES_summary!R$19)</f>
        <v>19.635044547118731</v>
      </c>
      <c r="S3" s="65">
        <f>IF(RES_hh_emih!S3=0,0,RES_hh_emih!S3/RES_summary!S$19)</f>
        <v>18.766806118698398</v>
      </c>
      <c r="T3" s="65">
        <f>IF(RES_hh_emih!T3=0,0,RES_hh_emih!T3/RES_summary!T$19)</f>
        <v>18.376725354778582</v>
      </c>
      <c r="U3" s="65">
        <f>IF(RES_hh_emih!U3=0,0,RES_hh_emih!U3/RES_summary!U$19)</f>
        <v>17.467634051589961</v>
      </c>
      <c r="V3" s="65">
        <f>IF(RES_hh_emih!V3=0,0,RES_hh_emih!V3/RES_summary!V$19)</f>
        <v>16.381708771915552</v>
      </c>
      <c r="W3" s="65">
        <f>IF(RES_hh_emih!W3=0,0,RES_hh_emih!W3/RES_summary!W$19)</f>
        <v>18.334549684597039</v>
      </c>
      <c r="X3" s="65">
        <f>IF(RES_hh_emih!X3=0,0,RES_hh_emih!X3/RES_summary!X$19)</f>
        <v>14.261145691170849</v>
      </c>
      <c r="Y3" s="65">
        <f>IF(RES_hh_emih!Y3=0,0,RES_hh_emih!Y3/RES_summary!Y$19)</f>
        <v>11.778062064879986</v>
      </c>
      <c r="DA3" s="87" t="s">
        <v>308</v>
      </c>
    </row>
    <row r="4" spans="1:105" ht="12.95" customHeight="1" x14ac:dyDescent="0.25">
      <c r="A4" s="68" t="s">
        <v>57</v>
      </c>
      <c r="B4" s="69">
        <f>IF(RES_hh_emih!B4=0,0,RES_hh_emih!B4/RES_summary!B$19)</f>
        <v>25.423756861250112</v>
      </c>
      <c r="C4" s="69">
        <f>IF(RES_hh_emih!C4=0,0,RES_hh_emih!C4/RES_summary!C$19)</f>
        <v>26.779461819244506</v>
      </c>
      <c r="D4" s="69">
        <f>IF(RES_hh_emih!D4=0,0,RES_hh_emih!D4/RES_summary!D$19)</f>
        <v>25.198433443977478</v>
      </c>
      <c r="E4" s="69">
        <f>IF(RES_hh_emih!E4=0,0,RES_hh_emih!E4/RES_summary!E$19)</f>
        <v>25.537837952196146</v>
      </c>
      <c r="F4" s="69">
        <f>IF(RES_hh_emih!F4=0,0,RES_hh_emih!F4/RES_summary!F$19)</f>
        <v>24.163192995184442</v>
      </c>
      <c r="G4" s="69">
        <f>IF(RES_hh_emih!G4=0,0,RES_hh_emih!G4/RES_summary!G$19)</f>
        <v>22.995330301699511</v>
      </c>
      <c r="H4" s="69">
        <f>IF(RES_hh_emih!H4=0,0,RES_hh_emih!H4/RES_summary!H$19)</f>
        <v>22.936020766270531</v>
      </c>
      <c r="I4" s="69">
        <f>IF(RES_hh_emih!I4=0,0,RES_hh_emih!I4/RES_summary!I$19)</f>
        <v>20.125206168709187</v>
      </c>
      <c r="J4" s="69">
        <f>IF(RES_hh_emih!J4=0,0,RES_hh_emih!J4/RES_summary!J$19)</f>
        <v>22.892668836692284</v>
      </c>
      <c r="K4" s="69">
        <f>IF(RES_hh_emih!K4=0,0,RES_hh_emih!K4/RES_summary!K$19)</f>
        <v>22.476473938420359</v>
      </c>
      <c r="L4" s="69">
        <f>IF(RES_hh_emih!L4=0,0,RES_hh_emih!L4/RES_summary!L$19)</f>
        <v>25.703730029062502</v>
      </c>
      <c r="M4" s="69">
        <f>IF(RES_hh_emih!M4=0,0,RES_hh_emih!M4/RES_summary!M$19)</f>
        <v>19.710557462333529</v>
      </c>
      <c r="N4" s="69">
        <f>IF(RES_hh_emih!N4=0,0,RES_hh_emih!N4/RES_summary!N$19)</f>
        <v>20.969491718377974</v>
      </c>
      <c r="O4" s="69">
        <f>IF(RES_hh_emih!O4=0,0,RES_hh_emih!O4/RES_summary!O$19)</f>
        <v>21.827659738788217</v>
      </c>
      <c r="P4" s="69">
        <f>IF(RES_hh_emih!P4=0,0,RES_hh_emih!P4/RES_summary!P$19)</f>
        <v>15.863271274671218</v>
      </c>
      <c r="Q4" s="69">
        <f>IF(RES_hh_emih!Q4=0,0,RES_hh_emih!Q4/RES_summary!Q$19)</f>
        <v>16.614507651024514</v>
      </c>
      <c r="R4" s="69">
        <f>IF(RES_hh_emih!R4=0,0,RES_hh_emih!R4/RES_summary!R$19)</f>
        <v>16.978625890792898</v>
      </c>
      <c r="S4" s="69">
        <f>IF(RES_hh_emih!S4=0,0,RES_hh_emih!S4/RES_summary!S$19)</f>
        <v>16.266824350545658</v>
      </c>
      <c r="T4" s="69">
        <f>IF(RES_hh_emih!T4=0,0,RES_hh_emih!T4/RES_summary!T$19)</f>
        <v>15.998647103241067</v>
      </c>
      <c r="U4" s="69">
        <f>IF(RES_hh_emih!U4=0,0,RES_hh_emih!U4/RES_summary!U$19)</f>
        <v>15.292369730605245</v>
      </c>
      <c r="V4" s="69">
        <f>IF(RES_hh_emih!V4=0,0,RES_hh_emih!V4/RES_summary!V$19)</f>
        <v>14.467516048990689</v>
      </c>
      <c r="W4" s="69">
        <f>IF(RES_hh_emih!W4=0,0,RES_hh_emih!W4/RES_summary!W$19)</f>
        <v>16.390846411125601</v>
      </c>
      <c r="X4" s="69">
        <f>IF(RES_hh_emih!X4=0,0,RES_hh_emih!X4/RES_summary!X$19)</f>
        <v>12.823488182421332</v>
      </c>
      <c r="Y4" s="69">
        <f>IF(RES_hh_emih!Y4=0,0,RES_hh_emih!Y4/RES_summary!Y$19)</f>
        <v>10.680078185366341</v>
      </c>
      <c r="DA4" s="88" t="s">
        <v>309</v>
      </c>
    </row>
    <row r="5" spans="1:105" ht="12" customHeight="1" x14ac:dyDescent="0.25">
      <c r="A5" s="28" t="s">
        <v>51</v>
      </c>
      <c r="B5" s="72">
        <f>IF(RES_hh_emih!B5=0,0,RES_hh_emih!B5/RES_summary!B$19)</f>
        <v>42.025476767735469</v>
      </c>
      <c r="C5" s="72">
        <f>IF(RES_hh_emih!C5=0,0,RES_hh_emih!C5/RES_summary!C$19)</f>
        <v>37.652058249965201</v>
      </c>
      <c r="D5" s="72">
        <f>IF(RES_hh_emih!D5=0,0,RES_hh_emih!D5/RES_summary!D$19)</f>
        <v>37.270155752306977</v>
      </c>
      <c r="E5" s="72">
        <f>IF(RES_hh_emih!E5=0,0,RES_hh_emih!E5/RES_summary!E$19)</f>
        <v>38.095303242675229</v>
      </c>
      <c r="F5" s="72">
        <f>IF(RES_hh_emih!F5=0,0,RES_hh_emih!F5/RES_summary!F$19)</f>
        <v>23.800565538818965</v>
      </c>
      <c r="G5" s="72">
        <f>IF(RES_hh_emih!G5=0,0,RES_hh_emih!G5/RES_summary!G$19)</f>
        <v>23.349656329553671</v>
      </c>
      <c r="H5" s="72">
        <f>IF(RES_hh_emih!H5=0,0,RES_hh_emih!H5/RES_summary!H$19)</f>
        <v>22.395933259892132</v>
      </c>
      <c r="I5" s="72">
        <f>IF(RES_hh_emih!I5=0,0,RES_hh_emih!I5/RES_summary!I$19)</f>
        <v>24.544264252753308</v>
      </c>
      <c r="J5" s="72">
        <f>IF(RES_hh_emih!J5=0,0,RES_hh_emih!J5/RES_summary!J$19)</f>
        <v>102.99981774640105</v>
      </c>
      <c r="K5" s="72">
        <f>IF(RES_hh_emih!K5=0,0,RES_hh_emih!K5/RES_summary!K$19)</f>
        <v>31.312588467033471</v>
      </c>
      <c r="L5" s="72">
        <f>IF(RES_hh_emih!L5=0,0,RES_hh_emih!L5/RES_summary!L$19)</f>
        <v>33.539399775407716</v>
      </c>
      <c r="M5" s="72">
        <f>IF(RES_hh_emih!M5=0,0,RES_hh_emih!M5/RES_summary!M$19)</f>
        <v>38.285543399901172</v>
      </c>
      <c r="N5" s="72">
        <f>IF(RES_hh_emih!N5=0,0,RES_hh_emih!N5/RES_summary!N$19)</f>
        <v>43.357903057429787</v>
      </c>
      <c r="O5" s="72">
        <f>IF(RES_hh_emih!O5=0,0,RES_hh_emih!O5/RES_summary!O$19)</f>
        <v>27.262335355019932</v>
      </c>
      <c r="P5" s="72">
        <f>IF(RES_hh_emih!P5=0,0,RES_hh_emih!P5/RES_summary!P$19)</f>
        <v>20.131203643558532</v>
      </c>
      <c r="Q5" s="72">
        <f>IF(RES_hh_emih!Q5=0,0,RES_hh_emih!Q5/RES_summary!Q$19)</f>
        <v>18.041614622952999</v>
      </c>
      <c r="R5" s="72">
        <f>IF(RES_hh_emih!R5=0,0,RES_hh_emih!R5/RES_summary!R$19)</f>
        <v>35.28519638522652</v>
      </c>
      <c r="S5" s="72">
        <f>IF(RES_hh_emih!S5=0,0,RES_hh_emih!S5/RES_summary!S$19)</f>
        <v>39.08375384215767</v>
      </c>
      <c r="T5" s="72">
        <f>IF(RES_hh_emih!T5=0,0,RES_hh_emih!T5/RES_summary!T$19)</f>
        <v>36.384777603042309</v>
      </c>
      <c r="U5" s="72">
        <f>IF(RES_hh_emih!U5=0,0,RES_hh_emih!U5/RES_summary!U$19)</f>
        <v>42.091481510941307</v>
      </c>
      <c r="V5" s="72">
        <f>IF(RES_hh_emih!V5=0,0,RES_hh_emih!V5/RES_summary!V$19)</f>
        <v>18.74592043181358</v>
      </c>
      <c r="W5" s="72">
        <f>IF(RES_hh_emih!W5=0,0,RES_hh_emih!W5/RES_summary!W$19)</f>
        <v>32.53919078328942</v>
      </c>
      <c r="X5" s="72">
        <f>IF(RES_hh_emih!X5=0,0,RES_hh_emih!X5/RES_summary!X$19)</f>
        <v>13.987387141866629</v>
      </c>
      <c r="Y5" s="72">
        <f>IF(RES_hh_emih!Y5=0,0,RES_hh_emih!Y5/RES_summary!Y$19)</f>
        <v>24.118035377458728</v>
      </c>
      <c r="DA5" s="89" t="s">
        <v>603</v>
      </c>
    </row>
    <row r="6" spans="1:105" ht="12" customHeight="1" x14ac:dyDescent="0.25">
      <c r="A6" s="28" t="s">
        <v>74</v>
      </c>
      <c r="B6" s="72">
        <f>IF(RES_hh_emih!B6=0,0,RES_hh_emih!B6/RES_summary!B$19)</f>
        <v>34.527308048767139</v>
      </c>
      <c r="C6" s="72">
        <f>IF(RES_hh_emih!C6=0,0,RES_hh_emih!C6/RES_summary!C$19)</f>
        <v>36.052072900861781</v>
      </c>
      <c r="D6" s="72">
        <f>IF(RES_hh_emih!D6=0,0,RES_hh_emih!D6/RES_summary!D$19)</f>
        <v>34.315930866270726</v>
      </c>
      <c r="E6" s="72">
        <f>IF(RES_hh_emih!E6=0,0,RES_hh_emih!E6/RES_summary!E$19)</f>
        <v>33.920151659190864</v>
      </c>
      <c r="F6" s="72">
        <f>IF(RES_hh_emih!F6=0,0,RES_hh_emih!F6/RES_summary!F$19)</f>
        <v>32.452367301057762</v>
      </c>
      <c r="G6" s="72">
        <f>IF(RES_hh_emih!G6=0,0,RES_hh_emih!G6/RES_summary!G$19)</f>
        <v>30.386449263649581</v>
      </c>
      <c r="H6" s="72">
        <f>IF(RES_hh_emih!H6=0,0,RES_hh_emih!H6/RES_summary!H$19)</f>
        <v>31.872045631433281</v>
      </c>
      <c r="I6" s="72">
        <f>IF(RES_hh_emih!I6=0,0,RES_hh_emih!I6/RES_summary!I$19)</f>
        <v>28.954712243422026</v>
      </c>
      <c r="J6" s="72">
        <f>IF(RES_hh_emih!J6=0,0,RES_hh_emih!J6/RES_summary!J$19)</f>
        <v>30.880241371122221</v>
      </c>
      <c r="K6" s="72">
        <f>IF(RES_hh_emih!K6=0,0,RES_hh_emih!K6/RES_summary!K$19)</f>
        <v>30.605965339940894</v>
      </c>
      <c r="L6" s="72">
        <f>IF(RES_hh_emih!L6=0,0,RES_hh_emih!L6/RES_summary!L$19)</f>
        <v>34.986941511204307</v>
      </c>
      <c r="M6" s="72">
        <f>IF(RES_hh_emih!M6=0,0,RES_hh_emih!M6/RES_summary!M$19)</f>
        <v>27.533581526656416</v>
      </c>
      <c r="N6" s="72">
        <f>IF(RES_hh_emih!N6=0,0,RES_hh_emih!N6/RES_summary!N$19)</f>
        <v>29.134936670543027</v>
      </c>
      <c r="O6" s="72">
        <f>IF(RES_hh_emih!O6=0,0,RES_hh_emih!O6/RES_summary!O$19)</f>
        <v>30.585344421325225</v>
      </c>
      <c r="P6" s="72">
        <f>IF(RES_hh_emih!P6=0,0,RES_hh_emih!P6/RES_summary!P$19)</f>
        <v>23.613851435491117</v>
      </c>
      <c r="Q6" s="72">
        <f>IF(RES_hh_emih!Q6=0,0,RES_hh_emih!Q6/RES_summary!Q$19)</f>
        <v>23.298859657169604</v>
      </c>
      <c r="R6" s="72">
        <f>IF(RES_hh_emih!R6=0,0,RES_hh_emih!R6/RES_summary!R$19)</f>
        <v>23.381039464771025</v>
      </c>
      <c r="S6" s="72">
        <f>IF(RES_hh_emih!S6=0,0,RES_hh_emih!S6/RES_summary!S$19)</f>
        <v>23.155249329901427</v>
      </c>
      <c r="T6" s="72">
        <f>IF(RES_hh_emih!T6=0,0,RES_hh_emih!T6/RES_summary!T$19)</f>
        <v>22.666254707471523</v>
      </c>
      <c r="U6" s="72">
        <f>IF(RES_hh_emih!U6=0,0,RES_hh_emih!U6/RES_summary!U$19)</f>
        <v>22.289589683417532</v>
      </c>
      <c r="V6" s="72">
        <f>IF(RES_hh_emih!V6=0,0,RES_hh_emih!V6/RES_summary!V$19)</f>
        <v>22.253649285385592</v>
      </c>
      <c r="W6" s="72">
        <f>IF(RES_hh_emih!W6=0,0,RES_hh_emih!W6/RES_summary!W$19)</f>
        <v>21.361222215617776</v>
      </c>
      <c r="X6" s="72">
        <f>IF(RES_hh_emih!X6=0,0,RES_hh_emih!X6/RES_summary!X$19)</f>
        <v>19.710846960503233</v>
      </c>
      <c r="Y6" s="72">
        <f>IF(RES_hh_emih!Y6=0,0,RES_hh_emih!Y6/RES_summary!Y$19)</f>
        <v>17.755757502119224</v>
      </c>
      <c r="DA6" s="89" t="s">
        <v>604</v>
      </c>
    </row>
    <row r="7" spans="1:105" ht="12" customHeight="1" x14ac:dyDescent="0.25">
      <c r="A7" s="28" t="s">
        <v>200</v>
      </c>
      <c r="B7" s="72">
        <f>IF(RES_hh_emih!B7=0,0,RES_hh_emih!B7/RES_summary!B$19)</f>
        <v>42.30899502945983</v>
      </c>
      <c r="C7" s="72">
        <f>IF(RES_hh_emih!C7=0,0,RES_hh_emih!C7/RES_summary!C$19)</f>
        <v>41.135350388732853</v>
      </c>
      <c r="D7" s="72">
        <f>IF(RES_hh_emih!D7=0,0,RES_hh_emih!D7/RES_summary!D$19)</f>
        <v>40.816273146081656</v>
      </c>
      <c r="E7" s="72">
        <f>IF(RES_hh_emih!E7=0,0,RES_hh_emih!E7/RES_summary!E$19)</f>
        <v>40.740492150820501</v>
      </c>
      <c r="F7" s="72">
        <f>IF(RES_hh_emih!F7=0,0,RES_hh_emih!F7/RES_summary!F$19)</f>
        <v>39.855273717958454</v>
      </c>
      <c r="G7" s="72">
        <f>IF(RES_hh_emih!G7=0,0,RES_hh_emih!G7/RES_summary!G$19)</f>
        <v>37.694911022341955</v>
      </c>
      <c r="H7" s="72">
        <f>IF(RES_hh_emih!H7=0,0,RES_hh_emih!H7/RES_summary!H$19)</f>
        <v>32.416341630050937</v>
      </c>
      <c r="I7" s="72">
        <f>IF(RES_hh_emih!I7=0,0,RES_hh_emih!I7/RES_summary!I$19)</f>
        <v>35.670063775188794</v>
      </c>
      <c r="J7" s="72">
        <f>IF(RES_hh_emih!J7=0,0,RES_hh_emih!J7/RES_summary!J$19)</f>
        <v>38.796853634908224</v>
      </c>
      <c r="K7" s="72">
        <f>IF(RES_hh_emih!K7=0,0,RES_hh_emih!K7/RES_summary!K$19)</f>
        <v>39.358643869356378</v>
      </c>
      <c r="L7" s="72">
        <f>IF(RES_hh_emih!L7=0,0,RES_hh_emih!L7/RES_summary!L$19)</f>
        <v>39.796285073083325</v>
      </c>
      <c r="M7" s="72">
        <f>IF(RES_hh_emih!M7=0,0,RES_hh_emih!M7/RES_summary!M$19)</f>
        <v>34.77174594642463</v>
      </c>
      <c r="N7" s="72">
        <f>IF(RES_hh_emih!N7=0,0,RES_hh_emih!N7/RES_summary!N$19)</f>
        <v>32.592465713243236</v>
      </c>
      <c r="O7" s="72">
        <f>IF(RES_hh_emih!O7=0,0,RES_hh_emih!O7/RES_summary!O$19)</f>
        <v>23.291909718380033</v>
      </c>
      <c r="P7" s="72">
        <f>IF(RES_hh_emih!P7=0,0,RES_hh_emih!P7/RES_summary!P$19)</f>
        <v>15.233665643032287</v>
      </c>
      <c r="Q7" s="72">
        <f>IF(RES_hh_emih!Q7=0,0,RES_hh_emih!Q7/RES_summary!Q$19)</f>
        <v>30.145682080926193</v>
      </c>
      <c r="R7" s="72">
        <f>IF(RES_hh_emih!R7=0,0,RES_hh_emih!R7/RES_summary!R$19)</f>
        <v>25.382468782197634</v>
      </c>
      <c r="S7" s="72">
        <f>IF(RES_hh_emih!S7=0,0,RES_hh_emih!S7/RES_summary!S$19)</f>
        <v>23.64392712737725</v>
      </c>
      <c r="T7" s="72">
        <f>IF(RES_hh_emih!T7=0,0,RES_hh_emih!T7/RES_summary!T$19)</f>
        <v>23.534665944413288</v>
      </c>
      <c r="U7" s="72">
        <f>IF(RES_hh_emih!U7=0,0,RES_hh_emih!U7/RES_summary!U$19)</f>
        <v>23.552477659564925</v>
      </c>
      <c r="V7" s="72">
        <f>IF(RES_hh_emih!V7=0,0,RES_hh_emih!V7/RES_summary!V$19)</f>
        <v>23.649970511320085</v>
      </c>
      <c r="W7" s="72">
        <f>IF(RES_hh_emih!W7=0,0,RES_hh_emih!W7/RES_summary!W$19)</f>
        <v>23.662391985680514</v>
      </c>
      <c r="X7" s="72">
        <f>IF(RES_hh_emih!X7=0,0,RES_hh_emih!X7/RES_summary!X$19)</f>
        <v>22.320288624620879</v>
      </c>
      <c r="Y7" s="72">
        <f>IF(RES_hh_emih!Y7=0,0,RES_hh_emih!Y7/RES_summary!Y$19)</f>
        <v>20.044254389906104</v>
      </c>
      <c r="DA7" s="89" t="s">
        <v>605</v>
      </c>
    </row>
    <row r="8" spans="1:105" ht="12" customHeight="1" x14ac:dyDescent="0.25">
      <c r="A8" s="28" t="s">
        <v>189</v>
      </c>
      <c r="B8" s="72">
        <f>IF(RES_hh_emih!B8=0,0,RES_hh_emih!B8/RES_summary!B$19)</f>
        <v>27.551747685190719</v>
      </c>
      <c r="C8" s="72">
        <f>IF(RES_hh_emih!C8=0,0,RES_hh_emih!C8/RES_summary!C$19)</f>
        <v>29.070702695123568</v>
      </c>
      <c r="D8" s="72">
        <f>IF(RES_hh_emih!D8=0,0,RES_hh_emih!D8/RES_summary!D$19)</f>
        <v>27.435625358357598</v>
      </c>
      <c r="E8" s="72">
        <f>IF(RES_hh_emih!E8=0,0,RES_hh_emih!E8/RES_summary!E$19)</f>
        <v>27.93290990913221</v>
      </c>
      <c r="F8" s="72">
        <f>IF(RES_hh_emih!F8=0,0,RES_hh_emih!F8/RES_summary!F$19)</f>
        <v>26.579469987410338</v>
      </c>
      <c r="G8" s="72">
        <f>IF(RES_hh_emih!G8=0,0,RES_hh_emih!G8/RES_summary!G$19)</f>
        <v>25.458239974347126</v>
      </c>
      <c r="H8" s="72">
        <f>IF(RES_hh_emih!H8=0,0,RES_hh_emih!H8/RES_summary!H$19)</f>
        <v>25.518943383926807</v>
      </c>
      <c r="I8" s="72">
        <f>IF(RES_hh_emih!I8=0,0,RES_hh_emih!I8/RES_summary!I$19)</f>
        <v>22.446919783418672</v>
      </c>
      <c r="J8" s="72">
        <f>IF(RES_hh_emih!J8=0,0,RES_hh_emih!J8/RES_summary!J$19)</f>
        <v>25.577198217874166</v>
      </c>
      <c r="K8" s="72">
        <f>IF(RES_hh_emih!K8=0,0,RES_hh_emih!K8/RES_summary!K$19)</f>
        <v>25.204121314677497</v>
      </c>
      <c r="L8" s="72">
        <f>IF(RES_hh_emih!L8=0,0,RES_hh_emih!L8/RES_summary!L$19)</f>
        <v>28.941068780562645</v>
      </c>
      <c r="M8" s="72">
        <f>IF(RES_hh_emih!M8=0,0,RES_hh_emih!M8/RES_summary!M$19)</f>
        <v>22.326498325909597</v>
      </c>
      <c r="N8" s="72">
        <f>IF(RES_hh_emih!N8=0,0,RES_hh_emih!N8/RES_summary!N$19)</f>
        <v>23.901624056015294</v>
      </c>
      <c r="O8" s="72">
        <f>IF(RES_hh_emih!O8=0,0,RES_hh_emih!O8/RES_summary!O$19)</f>
        <v>25.036655887290475</v>
      </c>
      <c r="P8" s="72">
        <f>IF(RES_hh_emih!P8=0,0,RES_hh_emih!P8/RES_summary!P$19)</f>
        <v>18.312858758776283</v>
      </c>
      <c r="Q8" s="72">
        <f>IF(RES_hh_emih!Q8=0,0,RES_hh_emih!Q8/RES_summary!Q$19)</f>
        <v>19.051359261917288</v>
      </c>
      <c r="R8" s="72">
        <f>IF(RES_hh_emih!R8=0,0,RES_hh_emih!R8/RES_summary!R$19)</f>
        <v>19.482139689268024</v>
      </c>
      <c r="S8" s="72">
        <f>IF(RES_hh_emih!S8=0,0,RES_hh_emih!S8/RES_summary!S$19)</f>
        <v>18.690246032508579</v>
      </c>
      <c r="T8" s="72">
        <f>IF(RES_hh_emih!T8=0,0,RES_hh_emih!T8/RES_summary!T$19)</f>
        <v>18.485880863190626</v>
      </c>
      <c r="U8" s="72">
        <f>IF(RES_hh_emih!U8=0,0,RES_hh_emih!U8/RES_summary!U$19)</f>
        <v>17.779247943216387</v>
      </c>
      <c r="V8" s="72">
        <f>IF(RES_hh_emih!V8=0,0,RES_hh_emih!V8/RES_summary!V$19)</f>
        <v>16.999110961683975</v>
      </c>
      <c r="W8" s="72">
        <f>IF(RES_hh_emih!W8=0,0,RES_hh_emih!W8/RES_summary!W$19)</f>
        <v>19.662031316966875</v>
      </c>
      <c r="X8" s="72">
        <f>IF(RES_hh_emih!X8=0,0,RES_hh_emih!X8/RES_summary!X$19)</f>
        <v>15.788348667119322</v>
      </c>
      <c r="Y8" s="72">
        <f>IF(RES_hh_emih!Y8=0,0,RES_hh_emih!Y8/RES_summary!Y$19)</f>
        <v>13.572816262964112</v>
      </c>
      <c r="DA8" s="89" t="s">
        <v>606</v>
      </c>
    </row>
    <row r="9" spans="1:105" ht="12" customHeight="1" x14ac:dyDescent="0.25">
      <c r="A9" s="28" t="s">
        <v>202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X9" s="72">
        <f>IF(RES_hh_emih!X9=0,0,RES_hh_emih!X9/RES_summary!X$19)</f>
        <v>0</v>
      </c>
      <c r="Y9" s="72">
        <f>IF(RES_hh_emih!Y9=0,0,RES_hh_emih!Y9/RES_summary!Y$19)</f>
        <v>0</v>
      </c>
      <c r="DA9" s="89" t="s">
        <v>607</v>
      </c>
    </row>
    <row r="10" spans="1:105" ht="12" customHeight="1" x14ac:dyDescent="0.25">
      <c r="A10" s="28" t="s">
        <v>197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X10" s="72">
        <f>IF(RES_hh_emih!X10=0,0,RES_hh_emih!X10/RES_summary!X$19)</f>
        <v>0</v>
      </c>
      <c r="Y10" s="72">
        <f>IF(RES_hh_emih!Y10=0,0,RES_hh_emih!Y10/RES_summary!Y$19)</f>
        <v>0</v>
      </c>
      <c r="DA10" s="89" t="s">
        <v>608</v>
      </c>
    </row>
    <row r="11" spans="1:105" ht="12" customHeight="1" x14ac:dyDescent="0.25">
      <c r="A11" s="28" t="s">
        <v>198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X11" s="72">
        <f>IF(RES_hh_emih!X11=0,0,RES_hh_emih!X11/RES_summary!X$19)</f>
        <v>0</v>
      </c>
      <c r="Y11" s="72">
        <f>IF(RES_hh_emih!Y11=0,0,RES_hh_emih!Y11/RES_summary!Y$19)</f>
        <v>0</v>
      </c>
      <c r="DA11" s="89" t="s">
        <v>609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X12" s="72">
        <f>IF(RES_hh_emih!X12=0,0,RES_hh_emih!X12/RES_summary!X$19)</f>
        <v>0</v>
      </c>
      <c r="Y12" s="72">
        <f>IF(RES_hh_emih!Y12=0,0,RES_hh_emih!Y12/RES_summary!Y$19)</f>
        <v>0</v>
      </c>
      <c r="DA12" s="89" t="s">
        <v>610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X13" s="74">
        <f>IF(RES_hh_emih!X13=0,0,RES_hh_emih!X13/RES_summary!X$19)</f>
        <v>0</v>
      </c>
      <c r="Y13" s="74">
        <f>IF(RES_hh_emih!Y13=0,0,RES_hh_emih!Y13/RES_summary!Y$19)</f>
        <v>0</v>
      </c>
      <c r="DA13" s="90" t="s">
        <v>611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X14" s="76">
        <f>IF(RES_hh_emih!X14=0,0,RES_hh_emih!X14/RES_summary!X$19)</f>
        <v>0</v>
      </c>
      <c r="Y14" s="76">
        <f>IF(RES_hh_emih!Y14=0,0,RES_hh_emih!Y14/RES_summary!Y$19)</f>
        <v>0</v>
      </c>
      <c r="DA14" s="91" t="s">
        <v>612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X15" s="69">
        <f>IF(RES_hh_emih!X15=0,0,RES_hh_emih!X15/RES_summary!X$19)</f>
        <v>0</v>
      </c>
      <c r="Y15" s="69">
        <f>IF(RES_hh_emih!Y15=0,0,RES_hh_emih!Y15/RES_summary!Y$19)</f>
        <v>0</v>
      </c>
      <c r="DA15" s="88" t="s">
        <v>310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X16" s="72">
        <f>IF(RES_hh_emih!X16=0,0,RES_hh_emih!X16/RES_summary!X$19)</f>
        <v>0</v>
      </c>
      <c r="Y16" s="72">
        <f>IF(RES_hh_emih!Y16=0,0,RES_hh_emih!Y16/RES_summary!Y$19)</f>
        <v>0</v>
      </c>
      <c r="DA16" s="89" t="s">
        <v>613</v>
      </c>
    </row>
    <row r="17" spans="1:105" ht="12.95" customHeight="1" x14ac:dyDescent="0.25">
      <c r="A17" s="68" t="s">
        <v>55</v>
      </c>
      <c r="B17" s="69">
        <f>IF(RES_hh_emih!B17=0,0,RES_hh_emih!B17/RES_summary!B$19)</f>
        <v>2.8273199913152993</v>
      </c>
      <c r="C17" s="69">
        <f>IF(RES_hh_emih!C17=0,0,RES_hh_emih!C17/RES_summary!C$19)</f>
        <v>2.8373979916001919</v>
      </c>
      <c r="D17" s="69">
        <f>IF(RES_hh_emih!D17=0,0,RES_hh_emih!D17/RES_summary!D$19)</f>
        <v>3.0212537233684396</v>
      </c>
      <c r="E17" s="69">
        <f>IF(RES_hh_emih!E17=0,0,RES_hh_emih!E17/RES_summary!E$19)</f>
        <v>3.035299110067426</v>
      </c>
      <c r="F17" s="69">
        <f>IF(RES_hh_emih!F17=0,0,RES_hh_emih!F17/RES_summary!F$19)</f>
        <v>2.8660800819761723</v>
      </c>
      <c r="G17" s="69">
        <f>IF(RES_hh_emih!G17=0,0,RES_hh_emih!G17/RES_summary!G$19)</f>
        <v>2.768105291294638</v>
      </c>
      <c r="H17" s="69">
        <f>IF(RES_hh_emih!H17=0,0,RES_hh_emih!H17/RES_summary!H$19)</f>
        <v>2.7205913374298634</v>
      </c>
      <c r="I17" s="69">
        <f>IF(RES_hh_emih!I17=0,0,RES_hh_emih!I17/RES_summary!I$19)</f>
        <v>2.5413772388121361</v>
      </c>
      <c r="J17" s="69">
        <f>IF(RES_hh_emih!J17=0,0,RES_hh_emih!J17/RES_summary!J$19)</f>
        <v>2.5864156729003764</v>
      </c>
      <c r="K17" s="69">
        <f>IF(RES_hh_emih!K17=0,0,RES_hh_emih!K17/RES_summary!K$19)</f>
        <v>2.5823583286163347</v>
      </c>
      <c r="L17" s="69">
        <f>IF(RES_hh_emih!L17=0,0,RES_hh_emih!L17/RES_summary!L$19)</f>
        <v>2.9499427317605402</v>
      </c>
      <c r="M17" s="69">
        <f>IF(RES_hh_emih!M17=0,0,RES_hh_emih!M17/RES_summary!M$19)</f>
        <v>2.176003065066431</v>
      </c>
      <c r="N17" s="69">
        <f>IF(RES_hh_emih!N17=0,0,RES_hh_emih!N17/RES_summary!N$19)</f>
        <v>2.2229872030156774</v>
      </c>
      <c r="O17" s="69">
        <f>IF(RES_hh_emih!O17=0,0,RES_hh_emih!O17/RES_summary!O$19)</f>
        <v>2.3792388644398375</v>
      </c>
      <c r="P17" s="69">
        <f>IF(RES_hh_emih!P17=0,0,RES_hh_emih!P17/RES_summary!P$19)</f>
        <v>1.8883322386180765</v>
      </c>
      <c r="Q17" s="69">
        <f>IF(RES_hh_emih!Q17=0,0,RES_hh_emih!Q17/RES_summary!Q$19)</f>
        <v>2.2194526978437215</v>
      </c>
      <c r="R17" s="69">
        <f>IF(RES_hh_emih!R17=0,0,RES_hh_emih!R17/RES_summary!R$19)</f>
        <v>2.2761600705016347</v>
      </c>
      <c r="S17" s="69">
        <f>IF(RES_hh_emih!S17=0,0,RES_hh_emih!S17/RES_summary!S$19)</f>
        <v>2.1314704464229934</v>
      </c>
      <c r="T17" s="69">
        <f>IF(RES_hh_emih!T17=0,0,RES_hh_emih!T17/RES_summary!T$19)</f>
        <v>2.0207924107849009</v>
      </c>
      <c r="U17" s="69">
        <f>IF(RES_hh_emih!U17=0,0,RES_hh_emih!U17/RES_summary!U$19)</f>
        <v>1.8295728262308497</v>
      </c>
      <c r="V17" s="69">
        <f>IF(RES_hh_emih!V17=0,0,RES_hh_emih!V17/RES_summary!V$19)</f>
        <v>1.5813756595525024</v>
      </c>
      <c r="W17" s="69">
        <f>IF(RES_hh_emih!W17=0,0,RES_hh_emih!W17/RES_summary!W$19)</f>
        <v>1.6206673813524211</v>
      </c>
      <c r="X17" s="69">
        <f>IF(RES_hh_emih!X17=0,0,RES_hh_emih!X17/RES_summary!X$19)</f>
        <v>1.1261210440686167</v>
      </c>
      <c r="Y17" s="69">
        <f>IF(RES_hh_emih!Y17=0,0,RES_hh_emih!Y17/RES_summary!Y$19)</f>
        <v>0.80038952151850473</v>
      </c>
      <c r="DA17" s="88" t="s">
        <v>311</v>
      </c>
    </row>
    <row r="18" spans="1:105" ht="12" customHeight="1" x14ac:dyDescent="0.25">
      <c r="A18" s="28" t="s">
        <v>51</v>
      </c>
      <c r="B18" s="72">
        <f>IF(RES_hh_emih!B18=0,0,RES_hh_emih!B18/RES_summary!B$19)</f>
        <v>0</v>
      </c>
      <c r="C18" s="72">
        <f>IF(RES_hh_emih!C18=0,0,RES_hh_emih!C18/RES_summary!C$19)</f>
        <v>0</v>
      </c>
      <c r="D18" s="72">
        <f>IF(RES_hh_emih!D18=0,0,RES_hh_emih!D18/RES_summary!D$19)</f>
        <v>0</v>
      </c>
      <c r="E18" s="72">
        <f>IF(RES_hh_emih!E18=0,0,RES_hh_emih!E18/RES_summary!E$19)</f>
        <v>0</v>
      </c>
      <c r="F18" s="72">
        <f>IF(RES_hh_emih!F18=0,0,RES_hh_emih!F18/RES_summary!F$19)</f>
        <v>0</v>
      </c>
      <c r="G18" s="72">
        <f>IF(RES_hh_emih!G18=0,0,RES_hh_emih!G18/RES_summary!G$19)</f>
        <v>0</v>
      </c>
      <c r="H18" s="72">
        <f>IF(RES_hh_emih!H18=0,0,RES_hh_emih!H18/RES_summary!H$19)</f>
        <v>0</v>
      </c>
      <c r="I18" s="72">
        <f>IF(RES_hh_emih!I18=0,0,RES_hh_emih!I18/RES_summary!I$19)</f>
        <v>0</v>
      </c>
      <c r="J18" s="72">
        <f>IF(RES_hh_emih!J18=0,0,RES_hh_emih!J18/RES_summary!J$19)</f>
        <v>0</v>
      </c>
      <c r="K18" s="72">
        <f>IF(RES_hh_emih!K18=0,0,RES_hh_emih!K18/RES_summary!K$19)</f>
        <v>0</v>
      </c>
      <c r="L18" s="72">
        <f>IF(RES_hh_emih!L18=0,0,RES_hh_emih!L18/RES_summary!L$19)</f>
        <v>0</v>
      </c>
      <c r="M18" s="72">
        <f>IF(RES_hh_emih!M18=0,0,RES_hh_emih!M18/RES_summary!M$19)</f>
        <v>0</v>
      </c>
      <c r="N18" s="72">
        <f>IF(RES_hh_emih!N18=0,0,RES_hh_emih!N18/RES_summary!N$19)</f>
        <v>0</v>
      </c>
      <c r="O18" s="72">
        <f>IF(RES_hh_emih!O18=0,0,RES_hh_emih!O18/RES_summary!O$19)</f>
        <v>0</v>
      </c>
      <c r="P18" s="72">
        <f>IF(RES_hh_emih!P18=0,0,RES_hh_emih!P18/RES_summary!P$19)</f>
        <v>0</v>
      </c>
      <c r="Q18" s="72">
        <f>IF(RES_hh_emih!Q18=0,0,RES_hh_emih!Q18/RES_summary!Q$19)</f>
        <v>0</v>
      </c>
      <c r="R18" s="72">
        <f>IF(RES_hh_emih!R18=0,0,RES_hh_emih!R18/RES_summary!R$19)</f>
        <v>0</v>
      </c>
      <c r="S18" s="72">
        <f>IF(RES_hh_emih!S18=0,0,RES_hh_emih!S18/RES_summary!S$19)</f>
        <v>0</v>
      </c>
      <c r="T18" s="72">
        <f>IF(RES_hh_emih!T18=0,0,RES_hh_emih!T18/RES_summary!T$19)</f>
        <v>0</v>
      </c>
      <c r="U18" s="72">
        <f>IF(RES_hh_emih!U18=0,0,RES_hh_emih!U18/RES_summary!U$19)</f>
        <v>0</v>
      </c>
      <c r="V18" s="72">
        <f>IF(RES_hh_emih!V18=0,0,RES_hh_emih!V18/RES_summary!V$19)</f>
        <v>0</v>
      </c>
      <c r="W18" s="72">
        <f>IF(RES_hh_emih!W18=0,0,RES_hh_emih!W18/RES_summary!W$19)</f>
        <v>0</v>
      </c>
      <c r="X18" s="72">
        <f>IF(RES_hh_emih!X18=0,0,RES_hh_emih!X18/RES_summary!X$19)</f>
        <v>0</v>
      </c>
      <c r="Y18" s="72">
        <f>IF(RES_hh_emih!Y18=0,0,RES_hh_emih!Y18/RES_summary!Y$19)</f>
        <v>0</v>
      </c>
      <c r="DA18" s="89" t="s">
        <v>614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0</v>
      </c>
      <c r="C19" s="72">
        <f>IF(RES_hh_emih!C19=0,0,RES_hh_emih!C19/RES_summary!C$19)</f>
        <v>0</v>
      </c>
      <c r="D19" s="72">
        <f>IF(RES_hh_emih!D19=0,0,RES_hh_emih!D19/RES_summary!D$19)</f>
        <v>0</v>
      </c>
      <c r="E19" s="72">
        <f>IF(RES_hh_emih!E19=0,0,RES_hh_emih!E19/RES_summary!E$19)</f>
        <v>0</v>
      </c>
      <c r="F19" s="72">
        <f>IF(RES_hh_emih!F19=0,0,RES_hh_emih!F19/RES_summary!F$19)</f>
        <v>0</v>
      </c>
      <c r="G19" s="72">
        <f>IF(RES_hh_emih!G19=0,0,RES_hh_emih!G19/RES_summary!G$19)</f>
        <v>0</v>
      </c>
      <c r="H19" s="72">
        <f>IF(RES_hh_emih!H19=0,0,RES_hh_emih!H19/RES_summary!H$19)</f>
        <v>0</v>
      </c>
      <c r="I19" s="72">
        <f>IF(RES_hh_emih!I19=0,0,RES_hh_emih!I19/RES_summary!I$19)</f>
        <v>0</v>
      </c>
      <c r="J19" s="72">
        <f>IF(RES_hh_emih!J19=0,0,RES_hh_emih!J19/RES_summary!J$19)</f>
        <v>0</v>
      </c>
      <c r="K19" s="72">
        <f>IF(RES_hh_emih!K19=0,0,RES_hh_emih!K19/RES_summary!K$19)</f>
        <v>0</v>
      </c>
      <c r="L19" s="72">
        <f>IF(RES_hh_emih!L19=0,0,RES_hh_emih!L19/RES_summary!L$19)</f>
        <v>0</v>
      </c>
      <c r="M19" s="72">
        <f>IF(RES_hh_emih!M19=0,0,RES_hh_emih!M19/RES_summary!M$19)</f>
        <v>0</v>
      </c>
      <c r="N19" s="72">
        <f>IF(RES_hh_emih!N19=0,0,RES_hh_emih!N19/RES_summary!N$19)</f>
        <v>0</v>
      </c>
      <c r="O19" s="72">
        <f>IF(RES_hh_emih!O19=0,0,RES_hh_emih!O19/RES_summary!O$19)</f>
        <v>0</v>
      </c>
      <c r="P19" s="72">
        <f>IF(RES_hh_emih!P19=0,0,RES_hh_emih!P19/RES_summary!P$19)</f>
        <v>0</v>
      </c>
      <c r="Q19" s="72">
        <f>IF(RES_hh_emih!Q19=0,0,RES_hh_emih!Q19/RES_summary!Q$19)</f>
        <v>0</v>
      </c>
      <c r="R19" s="72">
        <f>IF(RES_hh_emih!R19=0,0,RES_hh_emih!R19/RES_summary!R$19)</f>
        <v>0</v>
      </c>
      <c r="S19" s="72">
        <f>IF(RES_hh_emih!S19=0,0,RES_hh_emih!S19/RES_summary!S$19)</f>
        <v>0</v>
      </c>
      <c r="T19" s="72">
        <f>IF(RES_hh_emih!T19=0,0,RES_hh_emih!T19/RES_summary!T$19)</f>
        <v>0</v>
      </c>
      <c r="U19" s="72">
        <f>IF(RES_hh_emih!U19=0,0,RES_hh_emih!U19/RES_summary!U$19)</f>
        <v>0</v>
      </c>
      <c r="V19" s="72">
        <f>IF(RES_hh_emih!V19=0,0,RES_hh_emih!V19/RES_summary!V$19)</f>
        <v>0</v>
      </c>
      <c r="W19" s="72">
        <f>IF(RES_hh_emih!W19=0,0,RES_hh_emih!W19/RES_summary!W$19)</f>
        <v>0</v>
      </c>
      <c r="X19" s="72">
        <f>IF(RES_hh_emih!X19=0,0,RES_hh_emih!X19/RES_summary!X$19)</f>
        <v>0</v>
      </c>
      <c r="Y19" s="72">
        <f>IF(RES_hh_emih!Y19=0,0,RES_hh_emih!Y19/RES_summary!Y$19)</f>
        <v>0</v>
      </c>
      <c r="DA19" s="89" t="s">
        <v>615</v>
      </c>
    </row>
    <row r="20" spans="1:105" ht="12" customHeight="1" x14ac:dyDescent="0.25">
      <c r="A20" s="28" t="s">
        <v>200</v>
      </c>
      <c r="B20" s="72">
        <f>IF(RES_hh_emih!B20=0,0,RES_hh_emih!B20/RES_summary!B$19)</f>
        <v>0</v>
      </c>
      <c r="C20" s="72">
        <f>IF(RES_hh_emih!C20=0,0,RES_hh_emih!C20/RES_summary!C$19)</f>
        <v>0</v>
      </c>
      <c r="D20" s="72">
        <f>IF(RES_hh_emih!D20=0,0,RES_hh_emih!D20/RES_summary!D$19)</f>
        <v>0</v>
      </c>
      <c r="E20" s="72">
        <f>IF(RES_hh_emih!E20=0,0,RES_hh_emih!E20/RES_summary!E$19)</f>
        <v>0</v>
      </c>
      <c r="F20" s="72">
        <f>IF(RES_hh_emih!F20=0,0,RES_hh_emih!F20/RES_summary!F$19)</f>
        <v>0</v>
      </c>
      <c r="G20" s="72">
        <f>IF(RES_hh_emih!G20=0,0,RES_hh_emih!G20/RES_summary!G$19)</f>
        <v>0</v>
      </c>
      <c r="H20" s="72">
        <f>IF(RES_hh_emih!H20=0,0,RES_hh_emih!H20/RES_summary!H$19)</f>
        <v>0</v>
      </c>
      <c r="I20" s="72">
        <f>IF(RES_hh_emih!I20=0,0,RES_hh_emih!I20/RES_summary!I$19)</f>
        <v>0</v>
      </c>
      <c r="J20" s="72">
        <f>IF(RES_hh_emih!J20=0,0,RES_hh_emih!J20/RES_summary!J$19)</f>
        <v>0</v>
      </c>
      <c r="K20" s="72">
        <f>IF(RES_hh_emih!K20=0,0,RES_hh_emih!K20/RES_summary!K$19)</f>
        <v>0</v>
      </c>
      <c r="L20" s="72">
        <f>IF(RES_hh_emih!L20=0,0,RES_hh_emih!L20/RES_summary!L$19)</f>
        <v>0</v>
      </c>
      <c r="M20" s="72">
        <f>IF(RES_hh_emih!M20=0,0,RES_hh_emih!M20/RES_summary!M$19)</f>
        <v>0</v>
      </c>
      <c r="N20" s="72">
        <f>IF(RES_hh_emih!N20=0,0,RES_hh_emih!N20/RES_summary!N$19)</f>
        <v>0</v>
      </c>
      <c r="O20" s="72">
        <f>IF(RES_hh_emih!O20=0,0,RES_hh_emih!O20/RES_summary!O$19)</f>
        <v>0</v>
      </c>
      <c r="P20" s="72">
        <f>IF(RES_hh_emih!P20=0,0,RES_hh_emih!P20/RES_summary!P$19)</f>
        <v>0</v>
      </c>
      <c r="Q20" s="72">
        <f>IF(RES_hh_emih!Q20=0,0,RES_hh_emih!Q20/RES_summary!Q$19)</f>
        <v>0</v>
      </c>
      <c r="R20" s="72">
        <f>IF(RES_hh_emih!R20=0,0,RES_hh_emih!R20/RES_summary!R$19)</f>
        <v>0</v>
      </c>
      <c r="S20" s="72">
        <f>IF(RES_hh_emih!S20=0,0,RES_hh_emih!S20/RES_summary!S$19)</f>
        <v>0</v>
      </c>
      <c r="T20" s="72">
        <f>IF(RES_hh_emih!T20=0,0,RES_hh_emih!T20/RES_summary!T$19)</f>
        <v>0</v>
      </c>
      <c r="U20" s="72">
        <f>IF(RES_hh_emih!U20=0,0,RES_hh_emih!U20/RES_summary!U$19)</f>
        <v>0</v>
      </c>
      <c r="V20" s="72">
        <f>IF(RES_hh_emih!V20=0,0,RES_hh_emih!V20/RES_summary!V$19)</f>
        <v>0</v>
      </c>
      <c r="W20" s="72">
        <f>IF(RES_hh_emih!W20=0,0,RES_hh_emih!W20/RES_summary!W$19)</f>
        <v>0</v>
      </c>
      <c r="X20" s="72">
        <f>IF(RES_hh_emih!X20=0,0,RES_hh_emih!X20/RES_summary!X$19)</f>
        <v>0</v>
      </c>
      <c r="Y20" s="72">
        <f>IF(RES_hh_emih!Y20=0,0,RES_hh_emih!Y20/RES_summary!Y$19)</f>
        <v>0</v>
      </c>
      <c r="DA20" s="89" t="s">
        <v>616</v>
      </c>
    </row>
    <row r="21" spans="1:105" ht="12" customHeight="1" x14ac:dyDescent="0.25">
      <c r="A21" s="28" t="s">
        <v>189</v>
      </c>
      <c r="B21" s="72">
        <f>IF(RES_hh_emih!B21=0,0,RES_hh_emih!B21/RES_summary!B$19)</f>
        <v>3.125892944343609</v>
      </c>
      <c r="C21" s="72">
        <f>IF(RES_hh_emih!C21=0,0,RES_hh_emih!C21/RES_summary!C$19)</f>
        <v>3.1441266629077513</v>
      </c>
      <c r="D21" s="72">
        <f>IF(RES_hh_emih!D21=0,0,RES_hh_emih!D21/RES_summary!D$19)</f>
        <v>3.3577226114365479</v>
      </c>
      <c r="E21" s="72">
        <f>IF(RES_hh_emih!E21=0,0,RES_hh_emih!E21/RES_summary!E$19)</f>
        <v>3.383621593008141</v>
      </c>
      <c r="F21" s="72">
        <f>IF(RES_hh_emih!F21=0,0,RES_hh_emih!F21/RES_summary!F$19)</f>
        <v>3.2097596731450073</v>
      </c>
      <c r="G21" s="72">
        <f>IF(RES_hh_emih!G21=0,0,RES_hh_emih!G21/RES_summary!G$19)</f>
        <v>3.1172812643354519</v>
      </c>
      <c r="H21" s="72">
        <f>IF(RES_hh_emih!H21=0,0,RES_hh_emih!H21/RES_summary!H$19)</f>
        <v>3.0769087226268947</v>
      </c>
      <c r="I21" s="72">
        <f>IF(RES_hh_emih!I21=0,0,RES_hh_emih!I21/RES_summary!I$19)</f>
        <v>2.8893053538656184</v>
      </c>
      <c r="J21" s="72">
        <f>IF(RES_hh_emih!J21=0,0,RES_hh_emih!J21/RES_summary!J$19)</f>
        <v>2.9485180752233382</v>
      </c>
      <c r="K21" s="72">
        <f>IF(RES_hh_emih!K21=0,0,RES_hh_emih!K21/RES_summary!K$19)</f>
        <v>2.9511664463909755</v>
      </c>
      <c r="L21" s="72">
        <f>IF(RES_hh_emih!L21=0,0,RES_hh_emih!L21/RES_summary!L$19)</f>
        <v>3.3817706132667862</v>
      </c>
      <c r="M21" s="72">
        <f>IF(RES_hh_emih!M21=0,0,RES_hh_emih!M21/RES_summary!M$19)</f>
        <v>2.5087200408805508</v>
      </c>
      <c r="N21" s="72">
        <f>IF(RES_hh_emih!N21=0,0,RES_hh_emih!N21/RES_summary!N$19)</f>
        <v>2.5817892529110216</v>
      </c>
      <c r="O21" s="72">
        <f>IF(RES_hh_emih!O21=0,0,RES_hh_emih!O21/RES_summary!O$19)</f>
        <v>2.7751392821592269</v>
      </c>
      <c r="P21" s="72">
        <f>IF(RES_hh_emih!P21=0,0,RES_hh_emih!P21/RES_summary!P$19)</f>
        <v>2.2104282043731915</v>
      </c>
      <c r="Q21" s="72">
        <f>IF(RES_hh_emih!Q21=0,0,RES_hh_emih!Q21/RES_summary!Q$19)</f>
        <v>2.6018272819193524</v>
      </c>
      <c r="R21" s="72">
        <f>IF(RES_hh_emih!R21=0,0,RES_hh_emih!R21/RES_summary!R$19)</f>
        <v>2.6640224819728009</v>
      </c>
      <c r="S21" s="72">
        <f>IF(RES_hh_emih!S21=0,0,RES_hh_emih!S21/RES_summary!S$19)</f>
        <v>2.4988704151143386</v>
      </c>
      <c r="T21" s="72">
        <f>IF(RES_hh_emih!T21=0,0,RES_hh_emih!T21/RES_summary!T$19)</f>
        <v>2.3857955763626979</v>
      </c>
      <c r="U21" s="72">
        <f>IF(RES_hh_emih!U21=0,0,RES_hh_emih!U21/RES_summary!U$19)</f>
        <v>2.1777987809111048</v>
      </c>
      <c r="V21" s="72">
        <f>IF(RES_hh_emih!V21=0,0,RES_hh_emih!V21/RES_summary!V$19)</f>
        <v>1.9058625948350694</v>
      </c>
      <c r="W21" s="72">
        <f>IF(RES_hh_emih!W21=0,0,RES_hh_emih!W21/RES_summary!W$19)</f>
        <v>1.9860569960255625</v>
      </c>
      <c r="X21" s="72">
        <f>IF(RES_hh_emih!X21=0,0,RES_hh_emih!X21/RES_summary!X$19)</f>
        <v>1.422915673873945</v>
      </c>
      <c r="Y21" s="72">
        <f>IF(RES_hh_emih!Y21=0,0,RES_hh_emih!Y21/RES_summary!Y$19)</f>
        <v>1.0414055113070562</v>
      </c>
      <c r="DA21" s="89" t="s">
        <v>617</v>
      </c>
    </row>
    <row r="22" spans="1:105" ht="12" customHeight="1" x14ac:dyDescent="0.25">
      <c r="A22" s="28" t="s">
        <v>202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X22" s="72">
        <f>IF(RES_hh_emih!X22=0,0,RES_hh_emih!X22/RES_summary!X$19)</f>
        <v>0</v>
      </c>
      <c r="Y22" s="72">
        <f>IF(RES_hh_emih!Y22=0,0,RES_hh_emih!Y22/RES_summary!Y$19)</f>
        <v>0</v>
      </c>
      <c r="DA22" s="89" t="s">
        <v>618</v>
      </c>
    </row>
    <row r="23" spans="1:105" ht="12" customHeight="1" x14ac:dyDescent="0.25">
      <c r="A23" s="28" t="s">
        <v>197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X23" s="72">
        <f>IF(RES_hh_emih!X23=0,0,RES_hh_emih!X23/RES_summary!X$19)</f>
        <v>0</v>
      </c>
      <c r="Y23" s="72">
        <f>IF(RES_hh_emih!Y23=0,0,RES_hh_emih!Y23/RES_summary!Y$19)</f>
        <v>0</v>
      </c>
      <c r="DA23" s="89" t="s">
        <v>619</v>
      </c>
    </row>
    <row r="24" spans="1:105" ht="12" customHeight="1" x14ac:dyDescent="0.25">
      <c r="A24" s="28" t="s">
        <v>198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X24" s="72">
        <f>IF(RES_hh_emih!X24=0,0,RES_hh_emih!X24/RES_summary!X$19)</f>
        <v>0</v>
      </c>
      <c r="Y24" s="72">
        <f>IF(RES_hh_emih!Y24=0,0,RES_hh_emih!Y24/RES_summary!Y$19)</f>
        <v>0</v>
      </c>
      <c r="DA24" s="89" t="s">
        <v>620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X25" s="74">
        <f>IF(RES_hh_emih!X25=0,0,RES_hh_emih!X25/RES_summary!X$19)</f>
        <v>0</v>
      </c>
      <c r="Y25" s="74">
        <f>IF(RES_hh_emih!Y25=0,0,RES_hh_emih!Y25/RES_summary!Y$19)</f>
        <v>0</v>
      </c>
      <c r="DA25" s="90" t="s">
        <v>621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X26" s="77">
        <f>IF(RES_hh_emih!X26=0,0,RES_hh_emih!X26/RES_summary!X$19)</f>
        <v>0</v>
      </c>
      <c r="Y26" s="77">
        <f>IF(RES_hh_emih!Y26=0,0,RES_hh_emih!Y26/RES_summary!Y$19)</f>
        <v>0</v>
      </c>
      <c r="DA26" s="92" t="s">
        <v>622</v>
      </c>
    </row>
    <row r="27" spans="1:105" ht="12.95" customHeight="1" x14ac:dyDescent="0.25">
      <c r="A27" s="68" t="s">
        <v>54</v>
      </c>
      <c r="B27" s="69">
        <f>IF(RES_hh_emih!B27=0,0,RES_hh_emih!B27/RES_summary!B$19)</f>
        <v>0.371921046478429</v>
      </c>
      <c r="C27" s="69">
        <f>IF(RES_hh_emih!C27=0,0,RES_hh_emih!C27/RES_summary!C$19)</f>
        <v>0.39889690919424658</v>
      </c>
      <c r="D27" s="69">
        <f>IF(RES_hh_emih!D27=0,0,RES_hh_emih!D27/RES_summary!D$19)</f>
        <v>0.39397518089814837</v>
      </c>
      <c r="E27" s="69">
        <f>IF(RES_hh_emih!E27=0,0,RES_hh_emih!E27/RES_summary!E$19)</f>
        <v>0.39352328145843612</v>
      </c>
      <c r="F27" s="69">
        <f>IF(RES_hh_emih!F27=0,0,RES_hh_emih!F27/RES_summary!F$19)</f>
        <v>0.39846745059802768</v>
      </c>
      <c r="G27" s="69">
        <f>IF(RES_hh_emih!G27=0,0,RES_hh_emih!G27/RES_summary!G$19)</f>
        <v>0.39612109960858694</v>
      </c>
      <c r="H27" s="69">
        <f>IF(RES_hh_emih!H27=0,0,RES_hh_emih!H27/RES_summary!H$19)</f>
        <v>0.4365361273554122</v>
      </c>
      <c r="I27" s="69">
        <f>IF(RES_hh_emih!I27=0,0,RES_hh_emih!I27/RES_summary!I$19)</f>
        <v>0.39304579289838315</v>
      </c>
      <c r="J27" s="69">
        <f>IF(RES_hh_emih!J27=0,0,RES_hh_emih!J27/RES_summary!J$19)</f>
        <v>0.41209501772450258</v>
      </c>
      <c r="K27" s="69">
        <f>IF(RES_hh_emih!K27=0,0,RES_hh_emih!K27/RES_summary!K$19)</f>
        <v>0.37250067521815905</v>
      </c>
      <c r="L27" s="69">
        <f>IF(RES_hh_emih!L27=0,0,RES_hh_emih!L27/RES_summary!L$19)</f>
        <v>0.47768699272622972</v>
      </c>
      <c r="M27" s="69">
        <f>IF(RES_hh_emih!M27=0,0,RES_hh_emih!M27/RES_summary!M$19)</f>
        <v>0.44441519798912227</v>
      </c>
      <c r="N27" s="69">
        <f>IF(RES_hh_emih!N27=0,0,RES_hh_emih!N27/RES_summary!N$19)</f>
        <v>0.43312839450258916</v>
      </c>
      <c r="O27" s="69">
        <f>IF(RES_hh_emih!O27=0,0,RES_hh_emih!O27/RES_summary!O$19)</f>
        <v>0.41862270078213037</v>
      </c>
      <c r="P27" s="69">
        <f>IF(RES_hh_emih!P27=0,0,RES_hh_emih!P27/RES_summary!P$19)</f>
        <v>0.40498473562629039</v>
      </c>
      <c r="Q27" s="69">
        <f>IF(RES_hh_emih!Q27=0,0,RES_hh_emih!Q27/RES_summary!Q$19)</f>
        <v>0.39414184581692707</v>
      </c>
      <c r="R27" s="69">
        <f>IF(RES_hh_emih!R27=0,0,RES_hh_emih!R27/RES_summary!R$19)</f>
        <v>0.38025858582419814</v>
      </c>
      <c r="S27" s="69">
        <f>IF(RES_hh_emih!S27=0,0,RES_hh_emih!S27/RES_summary!S$19)</f>
        <v>0.36851132172974543</v>
      </c>
      <c r="T27" s="69">
        <f>IF(RES_hh_emih!T27=0,0,RES_hh_emih!T27/RES_summary!T$19)</f>
        <v>0.35728584075261444</v>
      </c>
      <c r="U27" s="69">
        <f>IF(RES_hh_emih!U27=0,0,RES_hh_emih!U27/RES_summary!U$19)</f>
        <v>0.34569149475386846</v>
      </c>
      <c r="V27" s="69">
        <f>IF(RES_hh_emih!V27=0,0,RES_hh_emih!V27/RES_summary!V$19)</f>
        <v>0.33281706337235872</v>
      </c>
      <c r="W27" s="69">
        <f>IF(RES_hh_emih!W27=0,0,RES_hh_emih!W27/RES_summary!W$19)</f>
        <v>0.32303589211902212</v>
      </c>
      <c r="X27" s="69">
        <f>IF(RES_hh_emih!X27=0,0,RES_hh_emih!X27/RES_summary!X$19)</f>
        <v>0.31153646468090057</v>
      </c>
      <c r="Y27" s="69">
        <f>IF(RES_hh_emih!Y27=0,0,RES_hh_emih!Y27/RES_summary!Y$19)</f>
        <v>0.29759435799513623</v>
      </c>
      <c r="DA27" s="88" t="s">
        <v>312</v>
      </c>
    </row>
    <row r="28" spans="1:105" ht="12" customHeight="1" x14ac:dyDescent="0.25">
      <c r="A28" s="28" t="s">
        <v>51</v>
      </c>
      <c r="B28" s="72">
        <f>IF(RES_hh_emih!B28=0,0,RES_hh_emih!B28/RES_summary!B$19)</f>
        <v>0</v>
      </c>
      <c r="C28" s="72">
        <f>IF(RES_hh_emih!C28=0,0,RES_hh_emih!C28/RES_summary!C$19)</f>
        <v>0</v>
      </c>
      <c r="D28" s="72">
        <f>IF(RES_hh_emih!D28=0,0,RES_hh_emih!D28/RES_summary!D$19)</f>
        <v>0</v>
      </c>
      <c r="E28" s="72">
        <f>IF(RES_hh_emih!E28=0,0,RES_hh_emih!E28/RES_summary!E$19)</f>
        <v>0</v>
      </c>
      <c r="F28" s="72">
        <f>IF(RES_hh_emih!F28=0,0,RES_hh_emih!F28/RES_summary!F$19)</f>
        <v>0</v>
      </c>
      <c r="G28" s="72">
        <f>IF(RES_hh_emih!G28=0,0,RES_hh_emih!G28/RES_summary!G$19)</f>
        <v>0</v>
      </c>
      <c r="H28" s="72">
        <f>IF(RES_hh_emih!H28=0,0,RES_hh_emih!H28/RES_summary!H$19)</f>
        <v>0</v>
      </c>
      <c r="I28" s="72">
        <f>IF(RES_hh_emih!I28=0,0,RES_hh_emih!I28/RES_summary!I$19)</f>
        <v>0</v>
      </c>
      <c r="J28" s="72">
        <f>IF(RES_hh_emih!J28=0,0,RES_hh_emih!J28/RES_summary!J$19)</f>
        <v>0</v>
      </c>
      <c r="K28" s="72">
        <f>IF(RES_hh_emih!K28=0,0,RES_hh_emih!K28/RES_summary!K$19)</f>
        <v>0</v>
      </c>
      <c r="L28" s="72">
        <f>IF(RES_hh_emih!L28=0,0,RES_hh_emih!L28/RES_summary!L$19)</f>
        <v>0</v>
      </c>
      <c r="M28" s="72">
        <f>IF(RES_hh_emih!M28=0,0,RES_hh_emih!M28/RES_summary!M$19)</f>
        <v>0</v>
      </c>
      <c r="N28" s="72">
        <f>IF(RES_hh_emih!N28=0,0,RES_hh_emih!N28/RES_summary!N$19)</f>
        <v>0</v>
      </c>
      <c r="O28" s="72">
        <f>IF(RES_hh_emih!O28=0,0,RES_hh_emih!O28/RES_summary!O$19)</f>
        <v>0</v>
      </c>
      <c r="P28" s="72">
        <f>IF(RES_hh_emih!P28=0,0,RES_hh_emih!P28/RES_summary!P$19)</f>
        <v>0</v>
      </c>
      <c r="Q28" s="72">
        <f>IF(RES_hh_emih!Q28=0,0,RES_hh_emih!Q28/RES_summary!Q$19)</f>
        <v>0</v>
      </c>
      <c r="R28" s="72">
        <f>IF(RES_hh_emih!R28=0,0,RES_hh_emih!R28/RES_summary!R$19)</f>
        <v>0</v>
      </c>
      <c r="S28" s="72">
        <f>IF(RES_hh_emih!S28=0,0,RES_hh_emih!S28/RES_summary!S$19)</f>
        <v>0</v>
      </c>
      <c r="T28" s="72">
        <f>IF(RES_hh_emih!T28=0,0,RES_hh_emih!T28/RES_summary!T$19)</f>
        <v>0</v>
      </c>
      <c r="U28" s="72">
        <f>IF(RES_hh_emih!U28=0,0,RES_hh_emih!U28/RES_summary!U$19)</f>
        <v>0</v>
      </c>
      <c r="V28" s="72">
        <f>IF(RES_hh_emih!V28=0,0,RES_hh_emih!V28/RES_summary!V$19)</f>
        <v>0</v>
      </c>
      <c r="W28" s="72">
        <f>IF(RES_hh_emih!W28=0,0,RES_hh_emih!W28/RES_summary!W$19)</f>
        <v>0</v>
      </c>
      <c r="X28" s="72">
        <f>IF(RES_hh_emih!X28=0,0,RES_hh_emih!X28/RES_summary!X$19)</f>
        <v>0</v>
      </c>
      <c r="Y28" s="72">
        <f>IF(RES_hh_emih!Y28=0,0,RES_hh_emih!Y28/RES_summary!Y$19)</f>
        <v>0</v>
      </c>
      <c r="DA28" s="89" t="s">
        <v>623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0</v>
      </c>
      <c r="C29" s="72">
        <f>IF(RES_hh_emih!C29=0,0,RES_hh_emih!C29/RES_summary!C$19)</f>
        <v>0</v>
      </c>
      <c r="D29" s="72">
        <f>IF(RES_hh_emih!D29=0,0,RES_hh_emih!D29/RES_summary!D$19)</f>
        <v>0</v>
      </c>
      <c r="E29" s="72">
        <f>IF(RES_hh_emih!E29=0,0,RES_hh_emih!E29/RES_summary!E$19)</f>
        <v>0</v>
      </c>
      <c r="F29" s="72">
        <f>IF(RES_hh_emih!F29=0,0,RES_hh_emih!F29/RES_summary!F$19)</f>
        <v>0</v>
      </c>
      <c r="G29" s="72">
        <f>IF(RES_hh_emih!G29=0,0,RES_hh_emih!G29/RES_summary!G$19)</f>
        <v>0</v>
      </c>
      <c r="H29" s="72">
        <f>IF(RES_hh_emih!H29=0,0,RES_hh_emih!H29/RES_summary!H$19)</f>
        <v>0</v>
      </c>
      <c r="I29" s="72">
        <f>IF(RES_hh_emih!I29=0,0,RES_hh_emih!I29/RES_summary!I$19)</f>
        <v>0</v>
      </c>
      <c r="J29" s="72">
        <f>IF(RES_hh_emih!J29=0,0,RES_hh_emih!J29/RES_summary!J$19)</f>
        <v>0</v>
      </c>
      <c r="K29" s="72">
        <f>IF(RES_hh_emih!K29=0,0,RES_hh_emih!K29/RES_summary!K$19)</f>
        <v>0</v>
      </c>
      <c r="L29" s="72">
        <f>IF(RES_hh_emih!L29=0,0,RES_hh_emih!L29/RES_summary!L$19)</f>
        <v>0</v>
      </c>
      <c r="M29" s="72">
        <f>IF(RES_hh_emih!M29=0,0,RES_hh_emih!M29/RES_summary!M$19)</f>
        <v>0</v>
      </c>
      <c r="N29" s="72">
        <f>IF(RES_hh_emih!N29=0,0,RES_hh_emih!N29/RES_summary!N$19)</f>
        <v>0</v>
      </c>
      <c r="O29" s="72">
        <f>IF(RES_hh_emih!O29=0,0,RES_hh_emih!O29/RES_summary!O$19)</f>
        <v>0</v>
      </c>
      <c r="P29" s="72">
        <f>IF(RES_hh_emih!P29=0,0,RES_hh_emih!P29/RES_summary!P$19)</f>
        <v>0</v>
      </c>
      <c r="Q29" s="72">
        <f>IF(RES_hh_emih!Q29=0,0,RES_hh_emih!Q29/RES_summary!Q$19)</f>
        <v>0</v>
      </c>
      <c r="R29" s="72">
        <f>IF(RES_hh_emih!R29=0,0,RES_hh_emih!R29/RES_summary!R$19)</f>
        <v>0</v>
      </c>
      <c r="S29" s="72">
        <f>IF(RES_hh_emih!S29=0,0,RES_hh_emih!S29/RES_summary!S$19)</f>
        <v>0</v>
      </c>
      <c r="T29" s="72">
        <f>IF(RES_hh_emih!T29=0,0,RES_hh_emih!T29/RES_summary!T$19)</f>
        <v>0</v>
      </c>
      <c r="U29" s="72">
        <f>IF(RES_hh_emih!U29=0,0,RES_hh_emih!U29/RES_summary!U$19)</f>
        <v>0</v>
      </c>
      <c r="V29" s="72">
        <f>IF(RES_hh_emih!V29=0,0,RES_hh_emih!V29/RES_summary!V$19)</f>
        <v>0</v>
      </c>
      <c r="W29" s="72">
        <f>IF(RES_hh_emih!W29=0,0,RES_hh_emih!W29/RES_summary!W$19)</f>
        <v>0</v>
      </c>
      <c r="X29" s="72">
        <f>IF(RES_hh_emih!X29=0,0,RES_hh_emih!X29/RES_summary!X$19)</f>
        <v>0</v>
      </c>
      <c r="Y29" s="72">
        <f>IF(RES_hh_emih!Y29=0,0,RES_hh_emih!Y29/RES_summary!Y$19)</f>
        <v>0</v>
      </c>
      <c r="DA29" s="89" t="s">
        <v>624</v>
      </c>
    </row>
    <row r="30" spans="1:105" ht="12" customHeight="1" x14ac:dyDescent="0.25">
      <c r="A30" s="28" t="s">
        <v>189</v>
      </c>
      <c r="B30" s="72">
        <f>IF(RES_hh_emih!B30=0,0,RES_hh_emih!B30/RES_summary!B$19)</f>
        <v>0.56091849871496413</v>
      </c>
      <c r="C30" s="72">
        <f>IF(RES_hh_emih!C30=0,0,RES_hh_emih!C30/RES_summary!C$19)</f>
        <v>0.59996614666082126</v>
      </c>
      <c r="D30" s="72">
        <f>IF(RES_hh_emih!D30=0,0,RES_hh_emih!D30/RES_summary!D$19)</f>
        <v>0.59376731079248313</v>
      </c>
      <c r="E30" s="72">
        <f>IF(RES_hh_emih!E30=0,0,RES_hh_emih!E30/RES_summary!E$19)</f>
        <v>0.59448404842460567</v>
      </c>
      <c r="F30" s="72">
        <f>IF(RES_hh_emih!F30=0,0,RES_hh_emih!F30/RES_summary!F$19)</f>
        <v>0.60474435443163388</v>
      </c>
      <c r="G30" s="72">
        <f>IF(RES_hh_emih!G30=0,0,RES_hh_emih!G30/RES_summary!G$19)</f>
        <v>0.60444716960654221</v>
      </c>
      <c r="H30" s="72">
        <f>IF(RES_hh_emih!H30=0,0,RES_hh_emih!H30/RES_summary!H$19)</f>
        <v>0.66804093198063019</v>
      </c>
      <c r="I30" s="72">
        <f>IF(RES_hh_emih!I30=0,0,RES_hh_emih!I30/RES_summary!I$19)</f>
        <v>0.60410776352510087</v>
      </c>
      <c r="J30" s="72">
        <f>IF(RES_hh_emih!J30=0,0,RES_hh_emih!J30/RES_summary!J$19)</f>
        <v>0.63317925058741431</v>
      </c>
      <c r="K30" s="72">
        <f>IF(RES_hh_emih!K30=0,0,RES_hh_emih!K30/RES_summary!K$19)</f>
        <v>0.57326041854194021</v>
      </c>
      <c r="L30" s="72">
        <f>IF(RES_hh_emih!L30=0,0,RES_hh_emih!L30/RES_summary!L$19)</f>
        <v>0.74353419666800724</v>
      </c>
      <c r="M30" s="72">
        <f>IF(RES_hh_emih!M30=0,0,RES_hh_emih!M30/RES_summary!M$19)</f>
        <v>0.69772399705792443</v>
      </c>
      <c r="N30" s="72">
        <f>IF(RES_hh_emih!N30=0,0,RES_hh_emih!N30/RES_summary!N$19)</f>
        <v>0.68492425648463917</v>
      </c>
      <c r="O30" s="72">
        <f>IF(RES_hh_emih!O30=0,0,RES_hh_emih!O30/RES_summary!O$19)</f>
        <v>0.66813699071213517</v>
      </c>
      <c r="P30" s="72">
        <f>IF(RES_hh_emih!P30=0,0,RES_hh_emih!P30/RES_summary!P$19)</f>
        <v>0.6528651416394875</v>
      </c>
      <c r="Q30" s="72">
        <f>IF(RES_hh_emih!Q30=0,0,RES_hh_emih!Q30/RES_summary!Q$19)</f>
        <v>0.64196960232207023</v>
      </c>
      <c r="R30" s="72">
        <f>IF(RES_hh_emih!R30=0,0,RES_hh_emih!R30/RES_summary!R$19)</f>
        <v>0.62347818316248771</v>
      </c>
      <c r="S30" s="72">
        <f>IF(RES_hh_emih!S30=0,0,RES_hh_emih!S30/RES_summary!S$19)</f>
        <v>0.61026219900872314</v>
      </c>
      <c r="T30" s="72">
        <f>IF(RES_hh_emih!T30=0,0,RES_hh_emih!T30/RES_summary!T$19)</f>
        <v>0.59843143906502116</v>
      </c>
      <c r="U30" s="72">
        <f>IF(RES_hh_emih!U30=0,0,RES_hh_emih!U30/RES_summary!U$19)</f>
        <v>0.58555738363250975</v>
      </c>
      <c r="V30" s="72">
        <f>IF(RES_hh_emih!V30=0,0,RES_hh_emih!V30/RES_summary!V$19)</f>
        <v>0.5692349147489737</v>
      </c>
      <c r="W30" s="72">
        <f>IF(RES_hh_emih!W30=0,0,RES_hh_emih!W30/RES_summary!W$19)</f>
        <v>0.55667604784340785</v>
      </c>
      <c r="X30" s="72">
        <f>IF(RES_hh_emih!X30=0,0,RES_hh_emih!X30/RES_summary!X$19)</f>
        <v>0.53780686763728391</v>
      </c>
      <c r="Y30" s="72">
        <f>IF(RES_hh_emih!Y30=0,0,RES_hh_emih!Y30/RES_summary!Y$19)</f>
        <v>0.50064831190509995</v>
      </c>
      <c r="DA30" s="89" t="s">
        <v>625</v>
      </c>
    </row>
    <row r="31" spans="1:105" ht="12" customHeight="1" x14ac:dyDescent="0.25">
      <c r="A31" s="28" t="s">
        <v>202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X31" s="72">
        <f>IF(RES_hh_emih!X31=0,0,RES_hh_emih!X31/RES_summary!X$19)</f>
        <v>0</v>
      </c>
      <c r="Y31" s="72">
        <f>IF(RES_hh_emih!Y31=0,0,RES_hh_emih!Y31/RES_summary!Y$19)</f>
        <v>0</v>
      </c>
      <c r="DA31" s="89" t="s">
        <v>626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X32" s="77">
        <f>IF(RES_hh_emih!X32=0,0,RES_hh_emih!X32/RES_summary!X$19)</f>
        <v>0</v>
      </c>
      <c r="Y32" s="77">
        <f>IF(RES_hh_emih!Y32=0,0,RES_hh_emih!Y32/RES_summary!Y$19)</f>
        <v>0</v>
      </c>
      <c r="DA32" s="92" t="s">
        <v>627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Y3" si="0">C4</f>
        <v>218579</v>
      </c>
      <c r="D3" s="67">
        <f t="shared" si="0"/>
        <v>216303</v>
      </c>
      <c r="E3" s="67">
        <f t="shared" si="0"/>
        <v>210474</v>
      </c>
      <c r="F3" s="67">
        <f t="shared" si="0"/>
        <v>196705</v>
      </c>
      <c r="G3" s="67">
        <f t="shared" si="0"/>
        <v>187057</v>
      </c>
      <c r="H3" s="67">
        <f t="shared" si="0"/>
        <v>202648</v>
      </c>
      <c r="I3" s="67">
        <f t="shared" si="0"/>
        <v>208519</v>
      </c>
      <c r="J3" s="67">
        <f t="shared" si="0"/>
        <v>198117</v>
      </c>
      <c r="K3" s="67">
        <f t="shared" si="0"/>
        <v>220621</v>
      </c>
      <c r="L3" s="67">
        <f t="shared" si="0"/>
        <v>243210</v>
      </c>
      <c r="M3" s="67">
        <f t="shared" si="0"/>
        <v>225335</v>
      </c>
      <c r="N3" s="67">
        <f t="shared" si="0"/>
        <v>203890</v>
      </c>
      <c r="O3" s="67">
        <f t="shared" si="0"/>
        <v>255885</v>
      </c>
      <c r="P3" s="67">
        <f t="shared" si="0"/>
        <v>213784</v>
      </c>
      <c r="Q3" s="67">
        <f t="shared" si="0"/>
        <v>207406</v>
      </c>
      <c r="R3" s="67">
        <f t="shared" si="0"/>
        <v>269389</v>
      </c>
      <c r="S3" s="67">
        <f t="shared" si="0"/>
        <v>236559</v>
      </c>
      <c r="T3" s="67">
        <f t="shared" si="0"/>
        <v>233397</v>
      </c>
      <c r="U3" s="67">
        <f t="shared" si="0"/>
        <v>243296</v>
      </c>
      <c r="V3" s="67">
        <f t="shared" si="0"/>
        <v>272022</v>
      </c>
      <c r="W3" s="67">
        <f t="shared" si="0"/>
        <v>218494</v>
      </c>
      <c r="X3" s="67">
        <f t="shared" si="0"/>
        <v>250754</v>
      </c>
      <c r="Y3" s="67">
        <f t="shared" si="0"/>
        <v>319916</v>
      </c>
      <c r="DA3" s="87" t="s">
        <v>629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218579</v>
      </c>
      <c r="D4" s="71">
        <f t="shared" si="1"/>
        <v>216303</v>
      </c>
      <c r="E4" s="71">
        <f t="shared" si="1"/>
        <v>210474</v>
      </c>
      <c r="F4" s="71">
        <f t="shared" si="1"/>
        <v>196705</v>
      </c>
      <c r="G4" s="71">
        <f t="shared" si="1"/>
        <v>187057</v>
      </c>
      <c r="H4" s="71">
        <f t="shared" si="1"/>
        <v>202648</v>
      </c>
      <c r="I4" s="71">
        <f t="shared" si="1"/>
        <v>208519</v>
      </c>
      <c r="J4" s="71">
        <f t="shared" si="1"/>
        <v>198117</v>
      </c>
      <c r="K4" s="71">
        <f t="shared" si="1"/>
        <v>220621</v>
      </c>
      <c r="L4" s="71">
        <f t="shared" si="1"/>
        <v>243210</v>
      </c>
      <c r="M4" s="71">
        <f t="shared" si="1"/>
        <v>225335</v>
      </c>
      <c r="N4" s="71">
        <f t="shared" si="1"/>
        <v>203890</v>
      </c>
      <c r="O4" s="71">
        <f t="shared" si="1"/>
        <v>255885</v>
      </c>
      <c r="P4" s="71">
        <f t="shared" si="1"/>
        <v>213784</v>
      </c>
      <c r="Q4" s="71">
        <f t="shared" si="1"/>
        <v>207406</v>
      </c>
      <c r="R4" s="71">
        <f t="shared" ref="R4:V4" si="2">SUM(R5:R13)</f>
        <v>269389</v>
      </c>
      <c r="S4" s="71">
        <f t="shared" si="2"/>
        <v>236559</v>
      </c>
      <c r="T4" s="71">
        <f t="shared" si="2"/>
        <v>233397</v>
      </c>
      <c r="U4" s="71">
        <f t="shared" si="2"/>
        <v>243296</v>
      </c>
      <c r="V4" s="71">
        <f t="shared" si="2"/>
        <v>272022</v>
      </c>
      <c r="W4" s="71">
        <f t="shared" ref="W4:Y4" si="3">SUM(W5:W13)</f>
        <v>218494</v>
      </c>
      <c r="X4" s="71">
        <f t="shared" si="3"/>
        <v>250754</v>
      </c>
      <c r="Y4" s="71">
        <f t="shared" si="3"/>
        <v>319916</v>
      </c>
      <c r="DA4" s="88" t="s">
        <v>630</v>
      </c>
    </row>
    <row r="5" spans="1:105" ht="12" customHeight="1" x14ac:dyDescent="0.25">
      <c r="A5" s="28" t="s">
        <v>51</v>
      </c>
      <c r="B5" s="82"/>
      <c r="C5" s="82">
        <v>51</v>
      </c>
      <c r="D5" s="82">
        <v>61</v>
      </c>
      <c r="E5" s="82">
        <v>36</v>
      </c>
      <c r="F5" s="82">
        <v>54</v>
      </c>
      <c r="G5" s="82">
        <v>61</v>
      </c>
      <c r="H5" s="82">
        <v>80</v>
      </c>
      <c r="I5" s="82">
        <v>125</v>
      </c>
      <c r="J5" s="82">
        <v>88</v>
      </c>
      <c r="K5" s="82">
        <v>48</v>
      </c>
      <c r="L5" s="82">
        <v>6</v>
      </c>
      <c r="M5" s="82">
        <v>0</v>
      </c>
      <c r="N5" s="82">
        <v>0</v>
      </c>
      <c r="O5" s="82">
        <v>0</v>
      </c>
      <c r="P5" s="82">
        <v>0</v>
      </c>
      <c r="Q5" s="82">
        <v>0</v>
      </c>
      <c r="R5" s="82">
        <v>28</v>
      </c>
      <c r="S5" s="82">
        <v>10</v>
      </c>
      <c r="T5" s="82">
        <v>24</v>
      </c>
      <c r="U5" s="82">
        <v>29</v>
      </c>
      <c r="V5" s="82">
        <v>0</v>
      </c>
      <c r="W5" s="82">
        <v>0</v>
      </c>
      <c r="X5" s="82">
        <v>5</v>
      </c>
      <c r="Y5" s="82">
        <v>0</v>
      </c>
      <c r="DA5" s="89" t="s">
        <v>631</v>
      </c>
    </row>
    <row r="6" spans="1:105" ht="12" customHeight="1" x14ac:dyDescent="0.25">
      <c r="A6" s="28" t="s">
        <v>74</v>
      </c>
      <c r="B6" s="82"/>
      <c r="C6" s="82">
        <v>493</v>
      </c>
      <c r="D6" s="82">
        <v>512</v>
      </c>
      <c r="E6" s="82">
        <v>545</v>
      </c>
      <c r="F6" s="82">
        <v>722</v>
      </c>
      <c r="G6" s="82">
        <v>842</v>
      </c>
      <c r="H6" s="82">
        <v>1011</v>
      </c>
      <c r="I6" s="82">
        <v>873</v>
      </c>
      <c r="J6" s="82">
        <v>563</v>
      </c>
      <c r="K6" s="82">
        <v>558</v>
      </c>
      <c r="L6" s="82">
        <v>600</v>
      </c>
      <c r="M6" s="82">
        <v>625</v>
      </c>
      <c r="N6" s="82">
        <v>635</v>
      </c>
      <c r="O6" s="82">
        <v>774</v>
      </c>
      <c r="P6" s="82">
        <v>711</v>
      </c>
      <c r="Q6" s="82">
        <v>399</v>
      </c>
      <c r="R6" s="82">
        <v>563</v>
      </c>
      <c r="S6" s="82">
        <v>703</v>
      </c>
      <c r="T6" s="82">
        <v>826</v>
      </c>
      <c r="U6" s="82">
        <v>851</v>
      </c>
      <c r="V6" s="82">
        <v>808</v>
      </c>
      <c r="W6" s="82">
        <v>1019</v>
      </c>
      <c r="X6" s="82">
        <v>1423</v>
      </c>
      <c r="Y6" s="82">
        <v>1902</v>
      </c>
      <c r="DA6" s="89" t="s">
        <v>632</v>
      </c>
    </row>
    <row r="7" spans="1:105" ht="12" customHeight="1" x14ac:dyDescent="0.25">
      <c r="A7" s="28" t="s">
        <v>200</v>
      </c>
      <c r="B7" s="82"/>
      <c r="C7" s="82">
        <v>0</v>
      </c>
      <c r="D7" s="82">
        <v>0</v>
      </c>
      <c r="E7" s="82">
        <v>0</v>
      </c>
      <c r="F7" s="82">
        <v>0</v>
      </c>
      <c r="G7" s="82">
        <v>0</v>
      </c>
      <c r="H7" s="82">
        <v>0</v>
      </c>
      <c r="I7" s="82">
        <v>0</v>
      </c>
      <c r="J7" s="82">
        <v>0</v>
      </c>
      <c r="K7" s="82">
        <v>0</v>
      </c>
      <c r="L7" s="82">
        <v>835</v>
      </c>
      <c r="M7" s="82">
        <v>1040</v>
      </c>
      <c r="N7" s="82">
        <v>929</v>
      </c>
      <c r="O7" s="82">
        <v>2265</v>
      </c>
      <c r="P7" s="82">
        <v>4670</v>
      </c>
      <c r="Q7" s="82">
        <v>6142</v>
      </c>
      <c r="R7" s="82">
        <v>2919</v>
      </c>
      <c r="S7" s="82">
        <v>1066</v>
      </c>
      <c r="T7" s="82">
        <v>0</v>
      </c>
      <c r="U7" s="82">
        <v>0</v>
      </c>
      <c r="V7" s="82">
        <v>0</v>
      </c>
      <c r="W7" s="82">
        <v>0</v>
      </c>
      <c r="X7" s="82">
        <v>466</v>
      </c>
      <c r="Y7" s="82">
        <v>1961</v>
      </c>
      <c r="DA7" s="89" t="s">
        <v>633</v>
      </c>
    </row>
    <row r="8" spans="1:105" ht="12" customHeight="1" x14ac:dyDescent="0.25">
      <c r="A8" s="28" t="s">
        <v>189</v>
      </c>
      <c r="B8" s="82"/>
      <c r="C8" s="82">
        <v>198889</v>
      </c>
      <c r="D8" s="82">
        <v>191296</v>
      </c>
      <c r="E8" s="82">
        <v>183732</v>
      </c>
      <c r="F8" s="82">
        <v>168247</v>
      </c>
      <c r="G8" s="82">
        <v>158258</v>
      </c>
      <c r="H8" s="82">
        <v>174929</v>
      </c>
      <c r="I8" s="82">
        <v>182846</v>
      </c>
      <c r="J8" s="82">
        <v>175883</v>
      </c>
      <c r="K8" s="82">
        <v>194931</v>
      </c>
      <c r="L8" s="82">
        <v>211860</v>
      </c>
      <c r="M8" s="82">
        <v>190131</v>
      </c>
      <c r="N8" s="82">
        <v>173200</v>
      </c>
      <c r="O8" s="82">
        <v>216110</v>
      </c>
      <c r="P8" s="82">
        <v>152631</v>
      </c>
      <c r="Q8" s="82">
        <v>168294</v>
      </c>
      <c r="R8" s="82">
        <v>232703</v>
      </c>
      <c r="S8" s="82">
        <v>203145</v>
      </c>
      <c r="T8" s="82">
        <v>191638</v>
      </c>
      <c r="U8" s="82">
        <v>196590</v>
      </c>
      <c r="V8" s="82">
        <v>208494</v>
      </c>
      <c r="W8" s="82">
        <v>148649</v>
      </c>
      <c r="X8" s="82">
        <v>149921</v>
      </c>
      <c r="Y8" s="82">
        <v>184125</v>
      </c>
      <c r="DA8" s="89" t="s">
        <v>634</v>
      </c>
    </row>
    <row r="9" spans="1:105" ht="12" customHeight="1" x14ac:dyDescent="0.25">
      <c r="A9" s="28" t="s">
        <v>202</v>
      </c>
      <c r="B9" s="82"/>
      <c r="C9" s="82">
        <v>6505</v>
      </c>
      <c r="D9" s="82">
        <v>10662</v>
      </c>
      <c r="E9" s="82">
        <v>11988</v>
      </c>
      <c r="F9" s="82">
        <v>15072</v>
      </c>
      <c r="G9" s="82">
        <v>16175</v>
      </c>
      <c r="H9" s="82">
        <v>14889</v>
      </c>
      <c r="I9" s="82">
        <v>10246</v>
      </c>
      <c r="J9" s="82">
        <v>8285</v>
      </c>
      <c r="K9" s="82">
        <v>9117</v>
      </c>
      <c r="L9" s="82">
        <v>12038</v>
      </c>
      <c r="M9" s="82">
        <v>12959</v>
      </c>
      <c r="N9" s="82">
        <v>11106</v>
      </c>
      <c r="O9" s="82">
        <v>16519</v>
      </c>
      <c r="P9" s="82">
        <v>30705</v>
      </c>
      <c r="Q9" s="82">
        <v>14393</v>
      </c>
      <c r="R9" s="82">
        <v>12911</v>
      </c>
      <c r="S9" s="82">
        <v>10698</v>
      </c>
      <c r="T9" s="82">
        <v>13309</v>
      </c>
      <c r="U9" s="82">
        <v>11476</v>
      </c>
      <c r="V9" s="82">
        <v>13751</v>
      </c>
      <c r="W9" s="82">
        <v>16732</v>
      </c>
      <c r="X9" s="82">
        <v>24143</v>
      </c>
      <c r="Y9" s="82">
        <v>34312</v>
      </c>
      <c r="DA9" s="89" t="s">
        <v>635</v>
      </c>
    </row>
    <row r="10" spans="1:105" ht="12" customHeight="1" x14ac:dyDescent="0.25">
      <c r="A10" s="28" t="s">
        <v>197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X10" s="82">
        <v>0</v>
      </c>
      <c r="Y10" s="82">
        <v>0</v>
      </c>
      <c r="DA10" s="89" t="s">
        <v>636</v>
      </c>
    </row>
    <row r="11" spans="1:105" ht="12" customHeight="1" x14ac:dyDescent="0.25">
      <c r="A11" s="28" t="s">
        <v>198</v>
      </c>
      <c r="B11" s="82"/>
      <c r="C11" s="82">
        <v>8741</v>
      </c>
      <c r="D11" s="82">
        <v>9326</v>
      </c>
      <c r="E11" s="82">
        <v>9539</v>
      </c>
      <c r="F11" s="82">
        <v>8430</v>
      </c>
      <c r="G11" s="82">
        <v>7151</v>
      </c>
      <c r="H11" s="82">
        <v>7202</v>
      </c>
      <c r="I11" s="82">
        <v>8545</v>
      </c>
      <c r="J11" s="82">
        <v>7814</v>
      </c>
      <c r="K11" s="82">
        <v>9083</v>
      </c>
      <c r="L11" s="82">
        <v>11110</v>
      </c>
      <c r="M11" s="82">
        <v>11843</v>
      </c>
      <c r="N11" s="82">
        <v>11380</v>
      </c>
      <c r="O11" s="82">
        <v>13805</v>
      </c>
      <c r="P11" s="82">
        <v>15831</v>
      </c>
      <c r="Q11" s="82">
        <v>11301</v>
      </c>
      <c r="R11" s="82">
        <v>10256</v>
      </c>
      <c r="S11" s="82">
        <v>9135</v>
      </c>
      <c r="T11" s="82">
        <v>10031</v>
      </c>
      <c r="U11" s="82">
        <v>9209</v>
      </c>
      <c r="V11" s="82">
        <v>9295</v>
      </c>
      <c r="W11" s="82">
        <v>7840</v>
      </c>
      <c r="X11" s="82">
        <v>8442</v>
      </c>
      <c r="Y11" s="82">
        <v>13953</v>
      </c>
      <c r="DA11" s="89" t="s">
        <v>637</v>
      </c>
    </row>
    <row r="12" spans="1:105" ht="12" customHeight="1" x14ac:dyDescent="0.25">
      <c r="A12" s="28" t="s">
        <v>95</v>
      </c>
      <c r="B12" s="82"/>
      <c r="C12" s="82">
        <v>429</v>
      </c>
      <c r="D12" s="82">
        <v>891</v>
      </c>
      <c r="E12" s="82">
        <v>928</v>
      </c>
      <c r="F12" s="82">
        <v>1059</v>
      </c>
      <c r="G12" s="82">
        <v>1241</v>
      </c>
      <c r="H12" s="82">
        <v>1692</v>
      </c>
      <c r="I12" s="82">
        <v>2271</v>
      </c>
      <c r="J12" s="82">
        <v>2265</v>
      </c>
      <c r="K12" s="82">
        <v>3159</v>
      </c>
      <c r="L12" s="82">
        <v>3039</v>
      </c>
      <c r="M12" s="82">
        <v>3580</v>
      </c>
      <c r="N12" s="82">
        <v>2674</v>
      </c>
      <c r="O12" s="82">
        <v>3746</v>
      </c>
      <c r="P12" s="82">
        <v>9235</v>
      </c>
      <c r="Q12" s="82">
        <v>6877</v>
      </c>
      <c r="R12" s="82">
        <v>10007</v>
      </c>
      <c r="S12" s="82">
        <v>11802</v>
      </c>
      <c r="T12" s="82">
        <v>17569</v>
      </c>
      <c r="U12" s="82">
        <v>23654</v>
      </c>
      <c r="V12" s="82">
        <v>36312</v>
      </c>
      <c r="W12" s="82">
        <v>42985</v>
      </c>
      <c r="X12" s="82">
        <v>66354</v>
      </c>
      <c r="Y12" s="82">
        <v>83663</v>
      </c>
      <c r="DA12" s="89" t="s">
        <v>638</v>
      </c>
    </row>
    <row r="13" spans="1:105" ht="12" customHeight="1" x14ac:dyDescent="0.25">
      <c r="A13" s="73" t="s">
        <v>94</v>
      </c>
      <c r="B13" s="83"/>
      <c r="C13" s="83">
        <v>3471</v>
      </c>
      <c r="D13" s="83">
        <v>3555</v>
      </c>
      <c r="E13" s="83">
        <v>3706</v>
      </c>
      <c r="F13" s="83">
        <v>3121</v>
      </c>
      <c r="G13" s="83">
        <v>3329</v>
      </c>
      <c r="H13" s="83">
        <v>2845</v>
      </c>
      <c r="I13" s="83">
        <v>3613</v>
      </c>
      <c r="J13" s="83">
        <v>3219</v>
      </c>
      <c r="K13" s="83">
        <v>3725</v>
      </c>
      <c r="L13" s="83">
        <v>3722</v>
      </c>
      <c r="M13" s="83">
        <v>5157</v>
      </c>
      <c r="N13" s="83">
        <v>3966</v>
      </c>
      <c r="O13" s="83">
        <v>2666</v>
      </c>
      <c r="P13" s="83">
        <v>1</v>
      </c>
      <c r="Q13" s="83">
        <v>0</v>
      </c>
      <c r="R13" s="83">
        <v>2</v>
      </c>
      <c r="S13" s="83">
        <v>0</v>
      </c>
      <c r="T13" s="83">
        <v>0</v>
      </c>
      <c r="U13" s="83">
        <v>1487</v>
      </c>
      <c r="V13" s="83">
        <v>3362</v>
      </c>
      <c r="W13" s="83">
        <v>1269</v>
      </c>
      <c r="X13" s="83">
        <v>0</v>
      </c>
      <c r="Y13" s="83">
        <v>0</v>
      </c>
      <c r="DA13" s="90" t="s">
        <v>639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214679</v>
      </c>
      <c r="D14" s="85">
        <f t="shared" si="4"/>
        <v>211857</v>
      </c>
      <c r="E14" s="85">
        <f t="shared" si="4"/>
        <v>205840</v>
      </c>
      <c r="F14" s="85">
        <f t="shared" si="4"/>
        <v>192525</v>
      </c>
      <c r="G14" s="85">
        <f t="shared" si="4"/>
        <v>182487</v>
      </c>
      <c r="H14" s="85">
        <f t="shared" si="4"/>
        <v>198111</v>
      </c>
      <c r="I14" s="85">
        <f t="shared" si="4"/>
        <v>202635</v>
      </c>
      <c r="J14" s="85">
        <f t="shared" si="4"/>
        <v>192633</v>
      </c>
      <c r="K14" s="85">
        <f t="shared" si="4"/>
        <v>213737</v>
      </c>
      <c r="L14" s="85">
        <f t="shared" si="4"/>
        <v>236449</v>
      </c>
      <c r="M14" s="85">
        <f t="shared" si="4"/>
        <v>216598</v>
      </c>
      <c r="N14" s="85">
        <f t="shared" si="4"/>
        <v>197250</v>
      </c>
      <c r="O14" s="85">
        <f t="shared" si="4"/>
        <v>249473</v>
      </c>
      <c r="P14" s="85">
        <f t="shared" si="4"/>
        <v>204548</v>
      </c>
      <c r="Q14" s="85">
        <f t="shared" si="4"/>
        <v>200529</v>
      </c>
      <c r="R14" s="85">
        <f t="shared" ref="R14:V14" si="5">SUM(R5:R11)</f>
        <v>259380</v>
      </c>
      <c r="S14" s="85">
        <f t="shared" si="5"/>
        <v>224757</v>
      </c>
      <c r="T14" s="85">
        <f t="shared" si="5"/>
        <v>215828</v>
      </c>
      <c r="U14" s="85">
        <f t="shared" si="5"/>
        <v>218155</v>
      </c>
      <c r="V14" s="85">
        <f t="shared" si="5"/>
        <v>232348</v>
      </c>
      <c r="W14" s="85">
        <f t="shared" ref="W14:Y14" si="6">SUM(W5:W11)</f>
        <v>174240</v>
      </c>
      <c r="X14" s="85">
        <f t="shared" si="6"/>
        <v>184400</v>
      </c>
      <c r="Y14" s="85">
        <f t="shared" si="6"/>
        <v>236253</v>
      </c>
      <c r="DA14" s="93"/>
    </row>
    <row r="15" spans="1:105" ht="12.95" customHeight="1" x14ac:dyDescent="0.25">
      <c r="A15" s="68" t="s">
        <v>92</v>
      </c>
      <c r="B15" s="71"/>
      <c r="C15" s="71">
        <f t="shared" ref="C15:Y15" si="7">C16</f>
        <v>4084</v>
      </c>
      <c r="D15" s="71">
        <f t="shared" si="7"/>
        <v>943</v>
      </c>
      <c r="E15" s="71">
        <f t="shared" si="7"/>
        <v>6382</v>
      </c>
      <c r="F15" s="71">
        <f t="shared" si="7"/>
        <v>10147</v>
      </c>
      <c r="G15" s="71">
        <f t="shared" si="7"/>
        <v>22203</v>
      </c>
      <c r="H15" s="71">
        <f t="shared" si="7"/>
        <v>26817</v>
      </c>
      <c r="I15" s="71">
        <f t="shared" si="7"/>
        <v>7923</v>
      </c>
      <c r="J15" s="71">
        <f t="shared" si="7"/>
        <v>13290</v>
      </c>
      <c r="K15" s="71">
        <f t="shared" si="7"/>
        <v>26188</v>
      </c>
      <c r="L15" s="71">
        <f t="shared" si="7"/>
        <v>35929</v>
      </c>
      <c r="M15" s="71">
        <f t="shared" si="7"/>
        <v>73252</v>
      </c>
      <c r="N15" s="71">
        <f t="shared" si="7"/>
        <v>69099</v>
      </c>
      <c r="O15" s="71">
        <f t="shared" si="7"/>
        <v>66159</v>
      </c>
      <c r="P15" s="71">
        <f t="shared" si="7"/>
        <v>72002</v>
      </c>
      <c r="Q15" s="71">
        <f t="shared" si="7"/>
        <v>67018</v>
      </c>
      <c r="R15" s="71">
        <f t="shared" si="7"/>
        <v>93797</v>
      </c>
      <c r="S15" s="71">
        <f t="shared" si="7"/>
        <v>53243</v>
      </c>
      <c r="T15" s="71">
        <f t="shared" si="7"/>
        <v>40057</v>
      </c>
      <c r="U15" s="71">
        <f t="shared" si="7"/>
        <v>38111</v>
      </c>
      <c r="V15" s="71">
        <f t="shared" si="7"/>
        <v>40004</v>
      </c>
      <c r="W15" s="71">
        <f t="shared" si="7"/>
        <v>52889</v>
      </c>
      <c r="X15" s="71">
        <f t="shared" si="7"/>
        <v>91489</v>
      </c>
      <c r="Y15" s="71">
        <f t="shared" si="7"/>
        <v>137773</v>
      </c>
      <c r="DA15" s="88" t="s">
        <v>640</v>
      </c>
    </row>
    <row r="16" spans="1:105" ht="12" customHeight="1" x14ac:dyDescent="0.25">
      <c r="A16" s="28" t="s">
        <v>91</v>
      </c>
      <c r="B16" s="82"/>
      <c r="C16" s="82">
        <v>4084</v>
      </c>
      <c r="D16" s="82">
        <v>943</v>
      </c>
      <c r="E16" s="82">
        <v>6382</v>
      </c>
      <c r="F16" s="82">
        <v>10147</v>
      </c>
      <c r="G16" s="82">
        <v>22203</v>
      </c>
      <c r="H16" s="82">
        <v>26817</v>
      </c>
      <c r="I16" s="82">
        <v>7923</v>
      </c>
      <c r="J16" s="82">
        <v>13290</v>
      </c>
      <c r="K16" s="82">
        <v>26188</v>
      </c>
      <c r="L16" s="82">
        <v>35929</v>
      </c>
      <c r="M16" s="82">
        <v>73252</v>
      </c>
      <c r="N16" s="82">
        <v>69099</v>
      </c>
      <c r="O16" s="82">
        <v>66159</v>
      </c>
      <c r="P16" s="82">
        <v>72002</v>
      </c>
      <c r="Q16" s="82">
        <v>67018</v>
      </c>
      <c r="R16" s="82">
        <v>93797</v>
      </c>
      <c r="S16" s="82">
        <v>53243</v>
      </c>
      <c r="T16" s="82">
        <v>40057</v>
      </c>
      <c r="U16" s="82">
        <v>38111</v>
      </c>
      <c r="V16" s="82">
        <v>40004</v>
      </c>
      <c r="W16" s="82">
        <v>52889</v>
      </c>
      <c r="X16" s="82">
        <v>91489</v>
      </c>
      <c r="Y16" s="82">
        <v>137773</v>
      </c>
      <c r="DA16" s="89" t="s">
        <v>641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218579</v>
      </c>
      <c r="D17" s="71">
        <f t="shared" si="8"/>
        <v>216303</v>
      </c>
      <c r="E17" s="71">
        <f t="shared" si="8"/>
        <v>210474</v>
      </c>
      <c r="F17" s="71">
        <f t="shared" si="8"/>
        <v>196705</v>
      </c>
      <c r="G17" s="71">
        <f t="shared" si="8"/>
        <v>187057</v>
      </c>
      <c r="H17" s="71">
        <f t="shared" si="8"/>
        <v>202648</v>
      </c>
      <c r="I17" s="71">
        <f t="shared" si="8"/>
        <v>208519</v>
      </c>
      <c r="J17" s="71">
        <f t="shared" si="8"/>
        <v>198117</v>
      </c>
      <c r="K17" s="71">
        <f t="shared" si="8"/>
        <v>220621</v>
      </c>
      <c r="L17" s="71">
        <f t="shared" si="8"/>
        <v>243210</v>
      </c>
      <c r="M17" s="71">
        <f t="shared" si="8"/>
        <v>225335</v>
      </c>
      <c r="N17" s="71">
        <f t="shared" si="8"/>
        <v>203890</v>
      </c>
      <c r="O17" s="71">
        <f t="shared" si="8"/>
        <v>255885</v>
      </c>
      <c r="P17" s="71">
        <f t="shared" si="8"/>
        <v>213784</v>
      </c>
      <c r="Q17" s="71">
        <f t="shared" si="8"/>
        <v>207406</v>
      </c>
      <c r="R17" s="71">
        <f t="shared" ref="R17:V17" si="9">SUM(R18:R25)</f>
        <v>269389</v>
      </c>
      <c r="S17" s="71">
        <f t="shared" si="9"/>
        <v>236559</v>
      </c>
      <c r="T17" s="71">
        <f t="shared" si="9"/>
        <v>233397</v>
      </c>
      <c r="U17" s="71">
        <f t="shared" si="9"/>
        <v>243296</v>
      </c>
      <c r="V17" s="71">
        <f t="shared" si="9"/>
        <v>272022</v>
      </c>
      <c r="W17" s="71">
        <f t="shared" ref="W17:Y17" si="10">SUM(W18:W25)</f>
        <v>218494</v>
      </c>
      <c r="X17" s="71">
        <f t="shared" si="10"/>
        <v>250754</v>
      </c>
      <c r="Y17" s="71">
        <f t="shared" si="10"/>
        <v>319916</v>
      </c>
      <c r="DA17" s="88" t="s">
        <v>642</v>
      </c>
    </row>
    <row r="18" spans="1:105" ht="12" customHeight="1" x14ac:dyDescent="0.25">
      <c r="A18" s="28" t="s">
        <v>51</v>
      </c>
      <c r="B18" s="82"/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X18" s="82">
        <v>0</v>
      </c>
      <c r="Y18" s="82">
        <v>0</v>
      </c>
      <c r="DA18" s="89" t="s">
        <v>643</v>
      </c>
    </row>
    <row r="19" spans="1:105" s="2" customFormat="1" ht="12" customHeight="1" x14ac:dyDescent="0.25">
      <c r="A19" s="28" t="s">
        <v>74</v>
      </c>
      <c r="B19" s="82"/>
      <c r="C19" s="82">
        <v>0</v>
      </c>
      <c r="D19" s="82">
        <v>0</v>
      </c>
      <c r="E19" s="82">
        <v>0</v>
      </c>
      <c r="F19" s="82">
        <v>0</v>
      </c>
      <c r="G19" s="82">
        <v>0</v>
      </c>
      <c r="H19" s="82">
        <v>0</v>
      </c>
      <c r="I19" s="82">
        <v>0</v>
      </c>
      <c r="J19" s="82">
        <v>0</v>
      </c>
      <c r="K19" s="82">
        <v>0</v>
      </c>
      <c r="L19" s="82">
        <v>0</v>
      </c>
      <c r="M19" s="82">
        <v>0</v>
      </c>
      <c r="N19" s="82">
        <v>0</v>
      </c>
      <c r="O19" s="82">
        <v>0</v>
      </c>
      <c r="P19" s="82">
        <v>0</v>
      </c>
      <c r="Q19" s="82">
        <v>0</v>
      </c>
      <c r="R19" s="82">
        <v>0</v>
      </c>
      <c r="S19" s="82">
        <v>0</v>
      </c>
      <c r="T19" s="82">
        <v>0</v>
      </c>
      <c r="U19" s="82">
        <v>0</v>
      </c>
      <c r="V19" s="82">
        <v>0</v>
      </c>
      <c r="W19" s="82">
        <v>0</v>
      </c>
      <c r="X19" s="82">
        <v>0</v>
      </c>
      <c r="Y19" s="82">
        <v>0</v>
      </c>
      <c r="DA19" s="89" t="s">
        <v>644</v>
      </c>
    </row>
    <row r="20" spans="1:105" ht="12" customHeight="1" x14ac:dyDescent="0.25">
      <c r="A20" s="28" t="s">
        <v>200</v>
      </c>
      <c r="B20" s="82"/>
      <c r="C20" s="82">
        <v>0</v>
      </c>
      <c r="D20" s="82">
        <v>0</v>
      </c>
      <c r="E20" s="82">
        <v>0</v>
      </c>
      <c r="F20" s="82">
        <v>0</v>
      </c>
      <c r="G20" s="82">
        <v>0</v>
      </c>
      <c r="H20" s="82">
        <v>0</v>
      </c>
      <c r="I20" s="82">
        <v>0</v>
      </c>
      <c r="J20" s="82">
        <v>0</v>
      </c>
      <c r="K20" s="82">
        <v>0</v>
      </c>
      <c r="L20" s="82">
        <v>0</v>
      </c>
      <c r="M20" s="82">
        <v>0</v>
      </c>
      <c r="N20" s="82">
        <v>0</v>
      </c>
      <c r="O20" s="82">
        <v>0</v>
      </c>
      <c r="P20" s="82">
        <v>0</v>
      </c>
      <c r="Q20" s="82">
        <v>0</v>
      </c>
      <c r="R20" s="82">
        <v>0</v>
      </c>
      <c r="S20" s="82">
        <v>0</v>
      </c>
      <c r="T20" s="82">
        <v>0</v>
      </c>
      <c r="U20" s="82">
        <v>0</v>
      </c>
      <c r="V20" s="82">
        <v>0</v>
      </c>
      <c r="W20" s="82">
        <v>0</v>
      </c>
      <c r="X20" s="82">
        <v>0</v>
      </c>
      <c r="Y20" s="82">
        <v>0</v>
      </c>
      <c r="DA20" s="89" t="s">
        <v>645</v>
      </c>
    </row>
    <row r="21" spans="1:105" ht="12" customHeight="1" x14ac:dyDescent="0.25">
      <c r="A21" s="28" t="s">
        <v>189</v>
      </c>
      <c r="B21" s="82"/>
      <c r="C21" s="82">
        <v>191168</v>
      </c>
      <c r="D21" s="82">
        <v>187245</v>
      </c>
      <c r="E21" s="82">
        <v>181638</v>
      </c>
      <c r="F21" s="82">
        <v>166094</v>
      </c>
      <c r="G21" s="82">
        <v>155648</v>
      </c>
      <c r="H21" s="82">
        <v>171344</v>
      </c>
      <c r="I21" s="82">
        <v>175556</v>
      </c>
      <c r="J21" s="82">
        <v>171852</v>
      </c>
      <c r="K21" s="82">
        <v>190897</v>
      </c>
      <c r="L21" s="82">
        <v>209745</v>
      </c>
      <c r="M21" s="82">
        <v>189459</v>
      </c>
      <c r="N21" s="82">
        <v>168374</v>
      </c>
      <c r="O21" s="82">
        <v>215658</v>
      </c>
      <c r="P21" s="82">
        <v>152629</v>
      </c>
      <c r="Q21" s="82">
        <v>160037</v>
      </c>
      <c r="R21" s="82">
        <v>232702</v>
      </c>
      <c r="S21" s="82">
        <v>201161</v>
      </c>
      <c r="T21" s="82">
        <v>185500</v>
      </c>
      <c r="U21" s="82">
        <v>189658</v>
      </c>
      <c r="V21" s="82">
        <v>200363</v>
      </c>
      <c r="W21" s="82">
        <v>148649</v>
      </c>
      <c r="X21" s="82">
        <v>144733</v>
      </c>
      <c r="Y21" s="82">
        <v>184125</v>
      </c>
      <c r="DA21" s="89" t="s">
        <v>646</v>
      </c>
    </row>
    <row r="22" spans="1:105" ht="12" customHeight="1" x14ac:dyDescent="0.25">
      <c r="A22" s="28" t="s">
        <v>202</v>
      </c>
      <c r="B22" s="82"/>
      <c r="C22" s="82">
        <v>0</v>
      </c>
      <c r="D22" s="82">
        <v>0</v>
      </c>
      <c r="E22" s="82">
        <v>0</v>
      </c>
      <c r="F22" s="82">
        <v>0</v>
      </c>
      <c r="G22" s="82">
        <v>0</v>
      </c>
      <c r="H22" s="82">
        <v>0</v>
      </c>
      <c r="I22" s="82">
        <v>0</v>
      </c>
      <c r="J22" s="82">
        <v>0</v>
      </c>
      <c r="K22" s="82">
        <v>0</v>
      </c>
      <c r="L22" s="82">
        <v>0</v>
      </c>
      <c r="M22" s="82">
        <v>0</v>
      </c>
      <c r="N22" s="82">
        <v>0</v>
      </c>
      <c r="O22" s="82">
        <v>0</v>
      </c>
      <c r="P22" s="82">
        <v>0</v>
      </c>
      <c r="Q22" s="82">
        <v>0</v>
      </c>
      <c r="R22" s="82">
        <v>0</v>
      </c>
      <c r="S22" s="82">
        <v>0</v>
      </c>
      <c r="T22" s="82">
        <v>0</v>
      </c>
      <c r="U22" s="82">
        <v>0</v>
      </c>
      <c r="V22" s="82">
        <v>0</v>
      </c>
      <c r="W22" s="82">
        <v>0</v>
      </c>
      <c r="X22" s="82">
        <v>0</v>
      </c>
      <c r="Y22" s="82">
        <v>0</v>
      </c>
      <c r="DA22" s="89" t="s">
        <v>647</v>
      </c>
    </row>
    <row r="23" spans="1:105" ht="12" customHeight="1" x14ac:dyDescent="0.25">
      <c r="A23" s="28" t="s">
        <v>197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X23" s="82">
        <v>0</v>
      </c>
      <c r="Y23" s="82">
        <v>0</v>
      </c>
      <c r="DA23" s="89" t="s">
        <v>648</v>
      </c>
    </row>
    <row r="24" spans="1:105" ht="12" customHeight="1" x14ac:dyDescent="0.25">
      <c r="A24" s="28" t="s">
        <v>198</v>
      </c>
      <c r="B24" s="82"/>
      <c r="C24" s="82">
        <v>8527</v>
      </c>
      <c r="D24" s="82">
        <v>9091</v>
      </c>
      <c r="E24" s="82">
        <v>9296</v>
      </c>
      <c r="F24" s="82">
        <v>8196</v>
      </c>
      <c r="G24" s="82">
        <v>6922</v>
      </c>
      <c r="H24" s="82">
        <v>6946</v>
      </c>
      <c r="I24" s="82">
        <v>8320</v>
      </c>
      <c r="J24" s="82">
        <v>7631</v>
      </c>
      <c r="K24" s="82">
        <v>8808</v>
      </c>
      <c r="L24" s="82">
        <v>10798</v>
      </c>
      <c r="M24" s="82">
        <v>11516</v>
      </c>
      <c r="N24" s="82">
        <v>11087</v>
      </c>
      <c r="O24" s="82">
        <v>13403</v>
      </c>
      <c r="P24" s="82">
        <v>15103</v>
      </c>
      <c r="Q24" s="82">
        <v>10756</v>
      </c>
      <c r="R24" s="82">
        <v>9808</v>
      </c>
      <c r="S24" s="82">
        <v>8797</v>
      </c>
      <c r="T24" s="82">
        <v>9664</v>
      </c>
      <c r="U24" s="82">
        <v>8634</v>
      </c>
      <c r="V24" s="82">
        <v>8649</v>
      </c>
      <c r="W24" s="82">
        <v>7154</v>
      </c>
      <c r="X24" s="82">
        <v>8442</v>
      </c>
      <c r="Y24" s="82">
        <v>13953</v>
      </c>
      <c r="DA24" s="89" t="s">
        <v>649</v>
      </c>
    </row>
    <row r="25" spans="1:105" ht="12" customHeight="1" x14ac:dyDescent="0.25">
      <c r="A25" s="73" t="s">
        <v>53</v>
      </c>
      <c r="B25" s="83"/>
      <c r="C25" s="83">
        <v>18884</v>
      </c>
      <c r="D25" s="83">
        <v>19967</v>
      </c>
      <c r="E25" s="83">
        <v>19540</v>
      </c>
      <c r="F25" s="83">
        <v>22415</v>
      </c>
      <c r="G25" s="83">
        <v>24487</v>
      </c>
      <c r="H25" s="83">
        <v>24358</v>
      </c>
      <c r="I25" s="83">
        <v>24643</v>
      </c>
      <c r="J25" s="83">
        <v>18634</v>
      </c>
      <c r="K25" s="83">
        <v>20916</v>
      </c>
      <c r="L25" s="83">
        <v>22667</v>
      </c>
      <c r="M25" s="83">
        <v>24360</v>
      </c>
      <c r="N25" s="83">
        <v>24429</v>
      </c>
      <c r="O25" s="83">
        <v>26824</v>
      </c>
      <c r="P25" s="83">
        <v>46052</v>
      </c>
      <c r="Q25" s="83">
        <v>36613</v>
      </c>
      <c r="R25" s="83">
        <v>26879</v>
      </c>
      <c r="S25" s="83">
        <v>26601</v>
      </c>
      <c r="T25" s="83">
        <v>38233</v>
      </c>
      <c r="U25" s="83">
        <v>45004</v>
      </c>
      <c r="V25" s="83">
        <v>63010</v>
      </c>
      <c r="W25" s="83">
        <v>62691</v>
      </c>
      <c r="X25" s="83">
        <v>97579</v>
      </c>
      <c r="Y25" s="83">
        <v>121838</v>
      </c>
      <c r="DA25" s="90" t="s">
        <v>650</v>
      </c>
    </row>
    <row r="26" spans="1:105" ht="12" customHeight="1" x14ac:dyDescent="0.25">
      <c r="A26" s="84" t="s">
        <v>52</v>
      </c>
      <c r="B26" s="85"/>
      <c r="C26" s="85">
        <v>13528</v>
      </c>
      <c r="D26" s="85">
        <v>9386</v>
      </c>
      <c r="E26" s="85">
        <v>10869</v>
      </c>
      <c r="F26" s="85">
        <v>14663</v>
      </c>
      <c r="G26" s="85">
        <v>12865</v>
      </c>
      <c r="H26" s="85">
        <v>11775</v>
      </c>
      <c r="I26" s="85">
        <v>16506</v>
      </c>
      <c r="J26" s="85">
        <v>11016</v>
      </c>
      <c r="K26" s="85">
        <v>15014</v>
      </c>
      <c r="L26" s="85">
        <v>4986</v>
      </c>
      <c r="M26" s="85">
        <v>20546</v>
      </c>
      <c r="N26" s="85">
        <v>9778</v>
      </c>
      <c r="O26" s="85">
        <v>16681</v>
      </c>
      <c r="P26" s="85">
        <v>32434</v>
      </c>
      <c r="Q26" s="85">
        <v>16680</v>
      </c>
      <c r="R26" s="85">
        <v>17601</v>
      </c>
      <c r="S26" s="85">
        <v>13473</v>
      </c>
      <c r="T26" s="85">
        <v>14369</v>
      </c>
      <c r="U26" s="85">
        <v>23358</v>
      </c>
      <c r="V26" s="85">
        <v>25360</v>
      </c>
      <c r="W26" s="85">
        <v>18411</v>
      </c>
      <c r="X26" s="85">
        <v>49717</v>
      </c>
      <c r="Y26" s="85">
        <v>83359</v>
      </c>
      <c r="DA26" s="93" t="s">
        <v>651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218579</v>
      </c>
      <c r="D27" s="71">
        <f t="shared" si="11"/>
        <v>216303</v>
      </c>
      <c r="E27" s="71">
        <f t="shared" si="11"/>
        <v>210474</v>
      </c>
      <c r="F27" s="71">
        <f t="shared" si="11"/>
        <v>196705</v>
      </c>
      <c r="G27" s="71">
        <f t="shared" si="11"/>
        <v>187057</v>
      </c>
      <c r="H27" s="71">
        <f t="shared" si="11"/>
        <v>202648</v>
      </c>
      <c r="I27" s="71">
        <f t="shared" si="11"/>
        <v>208519</v>
      </c>
      <c r="J27" s="71">
        <f t="shared" si="11"/>
        <v>198117</v>
      </c>
      <c r="K27" s="71">
        <f t="shared" si="11"/>
        <v>220621</v>
      </c>
      <c r="L27" s="71">
        <f t="shared" si="11"/>
        <v>243210</v>
      </c>
      <c r="M27" s="71">
        <f t="shared" si="11"/>
        <v>225335</v>
      </c>
      <c r="N27" s="71">
        <f t="shared" si="11"/>
        <v>203890</v>
      </c>
      <c r="O27" s="71">
        <f t="shared" si="11"/>
        <v>255885</v>
      </c>
      <c r="P27" s="71">
        <f t="shared" si="11"/>
        <v>213784</v>
      </c>
      <c r="Q27" s="71">
        <f t="shared" si="11"/>
        <v>207406</v>
      </c>
      <c r="R27" s="71">
        <f t="shared" ref="R27:V27" si="12">SUM(R28:R32)</f>
        <v>269389</v>
      </c>
      <c r="S27" s="71">
        <f t="shared" si="12"/>
        <v>236559</v>
      </c>
      <c r="T27" s="71">
        <f t="shared" si="12"/>
        <v>233397</v>
      </c>
      <c r="U27" s="71">
        <f t="shared" si="12"/>
        <v>243296</v>
      </c>
      <c r="V27" s="71">
        <f t="shared" si="12"/>
        <v>272022</v>
      </c>
      <c r="W27" s="71">
        <f t="shared" ref="W27:Y27" si="13">SUM(W28:W32)</f>
        <v>218494</v>
      </c>
      <c r="X27" s="71">
        <f t="shared" si="13"/>
        <v>250754</v>
      </c>
      <c r="Y27" s="71">
        <f t="shared" si="13"/>
        <v>319916</v>
      </c>
      <c r="DA27" s="88" t="s">
        <v>652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X28" s="82">
        <v>0</v>
      </c>
      <c r="Y28" s="82">
        <v>0</v>
      </c>
      <c r="DA28" s="89" t="s">
        <v>653</v>
      </c>
    </row>
    <row r="29" spans="1:105" s="2" customFormat="1" ht="12" customHeight="1" x14ac:dyDescent="0.25">
      <c r="A29" s="28" t="s">
        <v>74</v>
      </c>
      <c r="B29" s="82"/>
      <c r="C29" s="82">
        <v>0</v>
      </c>
      <c r="D29" s="82">
        <v>0</v>
      </c>
      <c r="E29" s="82">
        <v>0</v>
      </c>
      <c r="F29" s="82">
        <v>0</v>
      </c>
      <c r="G29" s="82">
        <v>0</v>
      </c>
      <c r="H29" s="82">
        <v>0</v>
      </c>
      <c r="I29" s="82">
        <v>0</v>
      </c>
      <c r="J29" s="82">
        <v>0</v>
      </c>
      <c r="K29" s="82">
        <v>0</v>
      </c>
      <c r="L29" s="82">
        <v>0</v>
      </c>
      <c r="M29" s="82">
        <v>0</v>
      </c>
      <c r="N29" s="82">
        <v>0</v>
      </c>
      <c r="O29" s="82">
        <v>0</v>
      </c>
      <c r="P29" s="82">
        <v>0</v>
      </c>
      <c r="Q29" s="82">
        <v>0</v>
      </c>
      <c r="R29" s="82">
        <v>0</v>
      </c>
      <c r="S29" s="82">
        <v>0</v>
      </c>
      <c r="T29" s="82">
        <v>0</v>
      </c>
      <c r="U29" s="82">
        <v>0</v>
      </c>
      <c r="V29" s="82">
        <v>0</v>
      </c>
      <c r="W29" s="82">
        <v>0</v>
      </c>
      <c r="X29" s="82">
        <v>0</v>
      </c>
      <c r="Y29" s="82">
        <v>0</v>
      </c>
      <c r="DA29" s="89" t="s">
        <v>654</v>
      </c>
    </row>
    <row r="30" spans="1:105" ht="12" customHeight="1" x14ac:dyDescent="0.25">
      <c r="A30" s="28" t="s">
        <v>189</v>
      </c>
      <c r="B30" s="82"/>
      <c r="C30" s="82">
        <v>101590</v>
      </c>
      <c r="D30" s="82">
        <v>92166</v>
      </c>
      <c r="E30" s="82">
        <v>87329</v>
      </c>
      <c r="F30" s="82">
        <v>74815</v>
      </c>
      <c r="G30" s="82">
        <v>76217</v>
      </c>
      <c r="H30" s="82">
        <v>89740</v>
      </c>
      <c r="I30" s="82">
        <v>110314</v>
      </c>
      <c r="J30" s="82">
        <v>126771</v>
      </c>
      <c r="K30" s="82">
        <v>126797</v>
      </c>
      <c r="L30" s="82">
        <v>128959</v>
      </c>
      <c r="M30" s="82">
        <v>122237</v>
      </c>
      <c r="N30" s="82">
        <v>113054</v>
      </c>
      <c r="O30" s="82">
        <v>137186</v>
      </c>
      <c r="P30" s="82">
        <v>82719</v>
      </c>
      <c r="Q30" s="82">
        <v>88427</v>
      </c>
      <c r="R30" s="82">
        <v>135580</v>
      </c>
      <c r="S30" s="82">
        <v>116288</v>
      </c>
      <c r="T30" s="82">
        <v>111185</v>
      </c>
      <c r="U30" s="82">
        <v>118450</v>
      </c>
      <c r="V30" s="82">
        <v>131095</v>
      </c>
      <c r="W30" s="82">
        <v>99412</v>
      </c>
      <c r="X30" s="82">
        <v>114073</v>
      </c>
      <c r="Y30" s="82">
        <v>181985</v>
      </c>
      <c r="DA30" s="89" t="s">
        <v>655</v>
      </c>
    </row>
    <row r="31" spans="1:105" ht="12" customHeight="1" x14ac:dyDescent="0.25">
      <c r="A31" s="28" t="s">
        <v>202</v>
      </c>
      <c r="B31" s="82"/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X31" s="82">
        <v>0</v>
      </c>
      <c r="Y31" s="82">
        <v>0</v>
      </c>
      <c r="DA31" s="89" t="s">
        <v>656</v>
      </c>
    </row>
    <row r="32" spans="1:105" ht="12" customHeight="1" x14ac:dyDescent="0.25">
      <c r="A32" s="32" t="s">
        <v>53</v>
      </c>
      <c r="B32" s="86"/>
      <c r="C32" s="86">
        <v>116989</v>
      </c>
      <c r="D32" s="86">
        <v>124137</v>
      </c>
      <c r="E32" s="86">
        <v>123145</v>
      </c>
      <c r="F32" s="86">
        <v>121890</v>
      </c>
      <c r="G32" s="86">
        <v>110840</v>
      </c>
      <c r="H32" s="86">
        <v>112908</v>
      </c>
      <c r="I32" s="86">
        <v>98205</v>
      </c>
      <c r="J32" s="86">
        <v>71346</v>
      </c>
      <c r="K32" s="86">
        <v>93824</v>
      </c>
      <c r="L32" s="86">
        <v>114251</v>
      </c>
      <c r="M32" s="86">
        <v>103098</v>
      </c>
      <c r="N32" s="86">
        <v>90836</v>
      </c>
      <c r="O32" s="86">
        <v>118699</v>
      </c>
      <c r="P32" s="86">
        <v>131065</v>
      </c>
      <c r="Q32" s="86">
        <v>118979</v>
      </c>
      <c r="R32" s="86">
        <v>133809</v>
      </c>
      <c r="S32" s="86">
        <v>120271</v>
      </c>
      <c r="T32" s="86">
        <v>122212</v>
      </c>
      <c r="U32" s="86">
        <v>124846</v>
      </c>
      <c r="V32" s="86">
        <v>140927</v>
      </c>
      <c r="W32" s="86">
        <v>119082</v>
      </c>
      <c r="X32" s="86">
        <v>136681</v>
      </c>
      <c r="Y32" s="86">
        <v>137931</v>
      </c>
      <c r="DA32" s="92" t="s">
        <v>657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Y14 C17:Y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292.58537308509096</v>
      </c>
      <c r="D3" s="65">
        <f t="shared" si="0"/>
        <v>275.43370333346047</v>
      </c>
      <c r="E3" s="65">
        <f t="shared" si="0"/>
        <v>270.47451831479196</v>
      </c>
      <c r="F3" s="65">
        <f t="shared" si="0"/>
        <v>241.29245270951839</v>
      </c>
      <c r="G3" s="65">
        <f t="shared" si="0"/>
        <v>220.18562008682682</v>
      </c>
      <c r="H3" s="65">
        <f t="shared" si="0"/>
        <v>237.92731736996706</v>
      </c>
      <c r="I3" s="65">
        <f t="shared" si="0"/>
        <v>218.33488292187354</v>
      </c>
      <c r="J3" s="65">
        <f t="shared" si="0"/>
        <v>230.84847254080793</v>
      </c>
      <c r="K3" s="65">
        <f t="shared" si="0"/>
        <v>250.00406404783044</v>
      </c>
      <c r="L3" s="65">
        <f t="shared" si="0"/>
        <v>310.59660629742319</v>
      </c>
      <c r="M3" s="65">
        <f t="shared" si="0"/>
        <v>224.63718654335767</v>
      </c>
      <c r="N3" s="65">
        <f t="shared" si="0"/>
        <v>209.75391569490253</v>
      </c>
      <c r="O3" s="65">
        <f t="shared" si="0"/>
        <v>263.5767242902437</v>
      </c>
      <c r="P3" s="65">
        <f t="shared" si="0"/>
        <v>155.03767888429547</v>
      </c>
      <c r="Q3" s="65">
        <f t="shared" si="0"/>
        <v>153.00744251043295</v>
      </c>
      <c r="R3" s="65">
        <f t="shared" ref="R3:V3" si="1">SUM(R4,R15,R17,R27)</f>
        <v>194.50913383436401</v>
      </c>
      <c r="S3" s="65">
        <f t="shared" si="1"/>
        <v>157.84719938603195</v>
      </c>
      <c r="T3" s="65">
        <f t="shared" si="1"/>
        <v>146.41512549871277</v>
      </c>
      <c r="U3" s="65">
        <f t="shared" si="1"/>
        <v>139.34409763134727</v>
      </c>
      <c r="V3" s="65">
        <f t="shared" si="1"/>
        <v>139.42533183112124</v>
      </c>
      <c r="W3" s="65">
        <f t="shared" ref="W3:Y3" si="2">SUM(W4,W15,W17,W27)</f>
        <v>105.83340921069252</v>
      </c>
      <c r="X3" s="65">
        <f t="shared" si="2"/>
        <v>83.700430832016011</v>
      </c>
      <c r="Y3" s="65">
        <f t="shared" si="2"/>
        <v>76.996896110217065</v>
      </c>
      <c r="DA3" s="87" t="s">
        <v>659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260.7238577080081</v>
      </c>
      <c r="D4" s="69">
        <f t="shared" si="3"/>
        <v>242.08395592710937</v>
      </c>
      <c r="E4" s="69">
        <f t="shared" si="3"/>
        <v>237.78880255809389</v>
      </c>
      <c r="F4" s="69">
        <f t="shared" si="3"/>
        <v>212.03414475093379</v>
      </c>
      <c r="G4" s="69">
        <f t="shared" si="3"/>
        <v>192.7543200816132</v>
      </c>
      <c r="H4" s="69">
        <f t="shared" si="3"/>
        <v>207.74630716975091</v>
      </c>
      <c r="I4" s="69">
        <f t="shared" si="3"/>
        <v>189.37929178554919</v>
      </c>
      <c r="J4" s="69">
        <f t="shared" si="3"/>
        <v>202.55717332892496</v>
      </c>
      <c r="K4" s="69">
        <f t="shared" si="3"/>
        <v>218.76476686938008</v>
      </c>
      <c r="L4" s="69">
        <f t="shared" si="3"/>
        <v>270.58170467005959</v>
      </c>
      <c r="M4" s="69">
        <f t="shared" si="3"/>
        <v>194.73926145007064</v>
      </c>
      <c r="N4" s="69">
        <f t="shared" si="3"/>
        <v>182.16421266474893</v>
      </c>
      <c r="O4" s="69">
        <f t="shared" si="3"/>
        <v>227.99134812459275</v>
      </c>
      <c r="P4" s="69">
        <f t="shared" si="3"/>
        <v>130.10504786987079</v>
      </c>
      <c r="Q4" s="69">
        <f t="shared" si="3"/>
        <v>126.61452887727074</v>
      </c>
      <c r="R4" s="69">
        <f t="shared" ref="R4:V4" si="4">SUM(R5:R14)</f>
        <v>159.64371685192691</v>
      </c>
      <c r="S4" s="69">
        <f t="shared" si="4"/>
        <v>129.00094612218791</v>
      </c>
      <c r="T4" s="69">
        <f t="shared" si="4"/>
        <v>118.97587262033134</v>
      </c>
      <c r="U4" s="69">
        <f t="shared" si="4"/>
        <v>112.64062812198756</v>
      </c>
      <c r="V4" s="69">
        <f t="shared" si="4"/>
        <v>112.09925277358111</v>
      </c>
      <c r="W4" s="69">
        <f t="shared" ref="W4:Y4" si="5">SUM(W5:W14)</f>
        <v>83.891378363397735</v>
      </c>
      <c r="X4" s="69">
        <f t="shared" si="5"/>
        <v>62.677713296421686</v>
      </c>
      <c r="Y4" s="69">
        <f t="shared" si="5"/>
        <v>55.234058541323712</v>
      </c>
      <c r="DA4" s="88" t="s">
        <v>660</v>
      </c>
    </row>
    <row r="5" spans="1:105" ht="12" customHeight="1" x14ac:dyDescent="0.25">
      <c r="A5" s="28" t="s">
        <v>51</v>
      </c>
      <c r="B5" s="72"/>
      <c r="C5" s="72">
        <v>4.7027384231153248E-2</v>
      </c>
      <c r="D5" s="72">
        <v>5.5311675350457147E-2</v>
      </c>
      <c r="E5" s="72">
        <v>3.3179171386585396E-2</v>
      </c>
      <c r="F5" s="72">
        <v>3.104387674458357E-2</v>
      </c>
      <c r="G5" s="72">
        <v>3.4320259301797371E-2</v>
      </c>
      <c r="H5" s="72">
        <v>4.2900152060282741E-2</v>
      </c>
      <c r="I5" s="72">
        <v>7.4091042703970086E-2</v>
      </c>
      <c r="J5" s="72">
        <v>0.21785335286585719</v>
      </c>
      <c r="K5" s="72">
        <v>3.547854303714279E-2</v>
      </c>
      <c r="L5" s="72">
        <v>4.660117870909598E-3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1.9030945531417636E-2</v>
      </c>
      <c r="S5" s="72">
        <v>7.0654263605577829E-3</v>
      </c>
      <c r="T5" s="72">
        <v>1.4838146968579232E-2</v>
      </c>
      <c r="U5" s="72">
        <v>1.9499641312116272E-2</v>
      </c>
      <c r="V5" s="72">
        <v>0</v>
      </c>
      <c r="W5" s="72">
        <v>0</v>
      </c>
      <c r="X5" s="72">
        <v>7.3366559206608126E-4</v>
      </c>
      <c r="Y5" s="72">
        <v>0</v>
      </c>
      <c r="DA5" s="89" t="s">
        <v>661</v>
      </c>
    </row>
    <row r="6" spans="1:105" ht="12" customHeight="1" x14ac:dyDescent="0.25">
      <c r="A6" s="28" t="s">
        <v>74</v>
      </c>
      <c r="B6" s="72"/>
      <c r="C6" s="72">
        <v>0.64557194104334881</v>
      </c>
      <c r="D6" s="72">
        <v>0.63516566339881653</v>
      </c>
      <c r="E6" s="72">
        <v>0.66539448199409124</v>
      </c>
      <c r="F6" s="72">
        <v>0.84844344464625621</v>
      </c>
      <c r="G6" s="72">
        <v>0.93015529022342402</v>
      </c>
      <c r="H6" s="72">
        <v>1.1705316456775356</v>
      </c>
      <c r="I6" s="72">
        <v>0.92111965945407337</v>
      </c>
      <c r="J6" s="72">
        <v>0.62988339890357836</v>
      </c>
      <c r="K6" s="72">
        <v>0.60847474499291565</v>
      </c>
      <c r="L6" s="72">
        <v>0.73723275779804109</v>
      </c>
      <c r="M6" s="72">
        <v>0.59754614036973486</v>
      </c>
      <c r="N6" s="72">
        <v>0.61941733887327466</v>
      </c>
      <c r="O6" s="72">
        <v>0.75922354857318153</v>
      </c>
      <c r="P6" s="72">
        <v>0.50329088133943767</v>
      </c>
      <c r="Q6" s="72">
        <v>0.26219324764250218</v>
      </c>
      <c r="R6" s="72">
        <v>0.35841705400254636</v>
      </c>
      <c r="S6" s="72">
        <v>0.43260263453693143</v>
      </c>
      <c r="T6" s="72">
        <v>0.48647315667328656</v>
      </c>
      <c r="U6" s="72">
        <v>0.47860139302362364</v>
      </c>
      <c r="V6" s="72">
        <v>0.43544968374570514</v>
      </c>
      <c r="W6" s="72">
        <v>0.46859537345247593</v>
      </c>
      <c r="X6" s="72">
        <v>0.51768618340725903</v>
      </c>
      <c r="Y6" s="72">
        <v>0.49536640908118934</v>
      </c>
      <c r="DA6" s="89" t="s">
        <v>662</v>
      </c>
    </row>
    <row r="7" spans="1:105" ht="12" customHeight="1" x14ac:dyDescent="0.25">
      <c r="A7" s="28" t="s">
        <v>200</v>
      </c>
      <c r="B7" s="72"/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0.93782610703548752</v>
      </c>
      <c r="M7" s="72">
        <v>1.0610726199926734</v>
      </c>
      <c r="N7" s="72">
        <v>0.90514956891282827</v>
      </c>
      <c r="O7" s="72">
        <v>1.612387873393837</v>
      </c>
      <c r="P7" s="72">
        <v>2.106575946455099</v>
      </c>
      <c r="Q7" s="72">
        <v>5.5451002624888179</v>
      </c>
      <c r="R7" s="72">
        <v>2.1388890651355297</v>
      </c>
      <c r="S7" s="72">
        <v>0.69526535725162963</v>
      </c>
      <c r="T7" s="72">
        <v>0</v>
      </c>
      <c r="U7" s="72">
        <v>0</v>
      </c>
      <c r="V7" s="72">
        <v>0</v>
      </c>
      <c r="W7" s="72">
        <v>0</v>
      </c>
      <c r="X7" s="72">
        <v>0.16531848390743023</v>
      </c>
      <c r="Y7" s="72">
        <v>0.48521152248153282</v>
      </c>
      <c r="DA7" s="89" t="s">
        <v>663</v>
      </c>
    </row>
    <row r="8" spans="1:105" ht="12" customHeight="1" x14ac:dyDescent="0.25">
      <c r="A8" s="28" t="s">
        <v>189</v>
      </c>
      <c r="B8" s="72"/>
      <c r="C8" s="72">
        <v>238.98917031364502</v>
      </c>
      <c r="D8" s="72">
        <v>216.0314543503959</v>
      </c>
      <c r="E8" s="72">
        <v>210.24341482218585</v>
      </c>
      <c r="F8" s="72">
        <v>183.66060124111559</v>
      </c>
      <c r="G8" s="72">
        <v>165.27248928151698</v>
      </c>
      <c r="H8" s="72">
        <v>182.00806947870427</v>
      </c>
      <c r="I8" s="72">
        <v>167.50257353886991</v>
      </c>
      <c r="J8" s="72">
        <v>182.79202186786139</v>
      </c>
      <c r="K8" s="72">
        <v>196.79699243952066</v>
      </c>
      <c r="L8" s="72">
        <v>242.74291324451093</v>
      </c>
      <c r="M8" s="72">
        <v>166.53487752741106</v>
      </c>
      <c r="N8" s="72">
        <v>156.88552365708955</v>
      </c>
      <c r="O8" s="72">
        <v>196.90869552330599</v>
      </c>
      <c r="P8" s="72">
        <v>94.888634816018524</v>
      </c>
      <c r="Q8" s="72">
        <v>102.73570703146071</v>
      </c>
      <c r="R8" s="72">
        <v>140.32796041682604</v>
      </c>
      <c r="S8" s="72">
        <v>113.9105936308589</v>
      </c>
      <c r="T8" s="72">
        <v>102.57094536852132</v>
      </c>
      <c r="U8" s="72">
        <v>97.059792743357264</v>
      </c>
      <c r="V8" s="72">
        <v>93.752501439051699</v>
      </c>
      <c r="W8" s="72">
        <v>67.696245948837742</v>
      </c>
      <c r="X8" s="72">
        <v>46.199243313657192</v>
      </c>
      <c r="Y8" s="72">
        <v>38.124251448171712</v>
      </c>
      <c r="DA8" s="89" t="s">
        <v>664</v>
      </c>
    </row>
    <row r="9" spans="1:105" ht="12" customHeight="1" x14ac:dyDescent="0.25">
      <c r="A9" s="28" t="s">
        <v>202</v>
      </c>
      <c r="B9" s="72"/>
      <c r="C9" s="72">
        <v>7.3588972309082497</v>
      </c>
      <c r="D9" s="72">
        <v>11.482238845351759</v>
      </c>
      <c r="E9" s="72">
        <v>12.513829405151773</v>
      </c>
      <c r="F9" s="72">
        <v>15.313727708804734</v>
      </c>
      <c r="G9" s="72">
        <v>15.824068585716509</v>
      </c>
      <c r="H9" s="72">
        <v>14.185590050077609</v>
      </c>
      <c r="I9" s="72">
        <v>9.4836633181346013</v>
      </c>
      <c r="J9" s="72">
        <v>7.5878478151790354</v>
      </c>
      <c r="K9" s="72">
        <v>8.2336391380854064</v>
      </c>
      <c r="L9" s="72">
        <v>10.661919499652623</v>
      </c>
      <c r="M9" s="72">
        <v>11.273543793967692</v>
      </c>
      <c r="N9" s="72">
        <v>9.0209298418357822</v>
      </c>
      <c r="O9" s="72">
        <v>12.742403133051022</v>
      </c>
      <c r="P9" s="72">
        <v>21.112532676056031</v>
      </c>
      <c r="Q9" s="72">
        <v>9.2278124979387712</v>
      </c>
      <c r="R9" s="72">
        <v>7.8043776838176253</v>
      </c>
      <c r="S9" s="72">
        <v>6.1313670636750679</v>
      </c>
      <c r="T9" s="72">
        <v>7.2225700483335427</v>
      </c>
      <c r="U9" s="72">
        <v>5.866499844398974</v>
      </c>
      <c r="V9" s="72">
        <v>6.578500402940116</v>
      </c>
      <c r="W9" s="72">
        <v>6.7724567616251896</v>
      </c>
      <c r="X9" s="72">
        <v>7.6809917193438046</v>
      </c>
      <c r="Y9" s="72">
        <v>7.7522437656185197</v>
      </c>
      <c r="DA9" s="89" t="s">
        <v>665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666</v>
      </c>
    </row>
    <row r="11" spans="1:105" ht="12" customHeight="1" x14ac:dyDescent="0.25">
      <c r="A11" s="28" t="s">
        <v>198</v>
      </c>
      <c r="B11" s="72"/>
      <c r="C11" s="72">
        <v>7.4877570030792713</v>
      </c>
      <c r="D11" s="72">
        <v>7.350089774635685</v>
      </c>
      <c r="E11" s="72">
        <v>7.7456758160413077</v>
      </c>
      <c r="F11" s="72">
        <v>6.7516824558682629</v>
      </c>
      <c r="G11" s="72">
        <v>5.3744407605153297</v>
      </c>
      <c r="H11" s="72">
        <v>5.2617072950631574</v>
      </c>
      <c r="I11" s="72">
        <v>5.8531532528347832</v>
      </c>
      <c r="J11" s="72">
        <v>5.9541964806129322</v>
      </c>
      <c r="K11" s="72">
        <v>6.6579826288574582</v>
      </c>
      <c r="L11" s="72">
        <v>9.2787682945166363</v>
      </c>
      <c r="M11" s="72">
        <v>7.9737868068290432</v>
      </c>
      <c r="N11" s="72">
        <v>8.1587815430205683</v>
      </c>
      <c r="O11" s="72">
        <v>10.246225763636732</v>
      </c>
      <c r="P11" s="72">
        <v>8.6328482580865806</v>
      </c>
      <c r="Q11" s="72">
        <v>6.3009583074355904</v>
      </c>
      <c r="R11" s="72">
        <v>5.5367658678038936</v>
      </c>
      <c r="S11" s="72">
        <v>4.5874849378833202</v>
      </c>
      <c r="T11" s="72">
        <v>4.9958944995606274</v>
      </c>
      <c r="U11" s="72">
        <v>4.2019625320687677</v>
      </c>
      <c r="V11" s="72">
        <v>3.913508988886699</v>
      </c>
      <c r="W11" s="72">
        <v>3.2605612410696851</v>
      </c>
      <c r="X11" s="72">
        <v>2.3716715098027201</v>
      </c>
      <c r="Y11" s="72">
        <v>2.7827760182996251</v>
      </c>
      <c r="DA11" s="89" t="s">
        <v>667</v>
      </c>
    </row>
    <row r="12" spans="1:105" ht="12" customHeight="1" x14ac:dyDescent="0.25">
      <c r="A12" s="28" t="s">
        <v>95</v>
      </c>
      <c r="B12" s="72"/>
      <c r="C12" s="72">
        <v>0.14852169841610677</v>
      </c>
      <c r="D12" s="72">
        <v>0.29504059208235084</v>
      </c>
      <c r="E12" s="72">
        <v>0.30431589732089825</v>
      </c>
      <c r="F12" s="72">
        <v>0.3201147850921634</v>
      </c>
      <c r="G12" s="72">
        <v>0.33239871235751645</v>
      </c>
      <c r="H12" s="72">
        <v>0.4427164134303499</v>
      </c>
      <c r="I12" s="72">
        <v>0.53594286372368438</v>
      </c>
      <c r="J12" s="72">
        <v>0.56984991148792885</v>
      </c>
      <c r="K12" s="72">
        <v>0.80249545856761262</v>
      </c>
      <c r="L12" s="72">
        <v>0.74334552249230279</v>
      </c>
      <c r="M12" s="72">
        <v>0.81620916352480555</v>
      </c>
      <c r="N12" s="72">
        <v>0.55787232548027799</v>
      </c>
      <c r="O12" s="72">
        <v>0.68677527123054805</v>
      </c>
      <c r="P12" s="72">
        <v>1.4279378562661413</v>
      </c>
      <c r="Q12" s="72">
        <v>0.93895758764249759</v>
      </c>
      <c r="R12" s="72">
        <v>1.3206592148158274</v>
      </c>
      <c r="S12" s="72">
        <v>1.5143900540749169</v>
      </c>
      <c r="T12" s="72">
        <v>2.1242732071126249</v>
      </c>
      <c r="U12" s="72">
        <v>2.7958550474653117</v>
      </c>
      <c r="V12" s="72">
        <v>4.1482977725458605</v>
      </c>
      <c r="W12" s="72">
        <v>4.0269547131247831</v>
      </c>
      <c r="X12" s="72">
        <v>5.0518672395950812</v>
      </c>
      <c r="Y12" s="72">
        <v>5.0481633010428197</v>
      </c>
      <c r="DA12" s="89" t="s">
        <v>668</v>
      </c>
    </row>
    <row r="13" spans="1:105" ht="12" customHeight="1" x14ac:dyDescent="0.25">
      <c r="A13" s="73" t="s">
        <v>94</v>
      </c>
      <c r="B13" s="74"/>
      <c r="C13" s="74">
        <v>2.7293958920158339</v>
      </c>
      <c r="D13" s="74">
        <v>3.2424498325674969</v>
      </c>
      <c r="E13" s="74">
        <v>3.3935360198861573</v>
      </c>
      <c r="F13" s="74">
        <v>2.5898479489887141</v>
      </c>
      <c r="G13" s="74">
        <v>2.745836799939275</v>
      </c>
      <c r="H13" s="74">
        <v>2.2287683273210268</v>
      </c>
      <c r="I13" s="74">
        <v>2.8581947064644444</v>
      </c>
      <c r="J13" s="74">
        <v>2.4460566196104443</v>
      </c>
      <c r="K13" s="74">
        <v>3.0945650811782364</v>
      </c>
      <c r="L13" s="74">
        <v>2.2285673292168138</v>
      </c>
      <c r="M13" s="74">
        <v>4.3116880922978709</v>
      </c>
      <c r="N13" s="74">
        <v>3.9120389381290184</v>
      </c>
      <c r="O13" s="74">
        <v>2.2403597099804267</v>
      </c>
      <c r="P13" s="74">
        <v>7.7449245934425978E-4</v>
      </c>
      <c r="Q13" s="74">
        <v>0</v>
      </c>
      <c r="R13" s="74">
        <v>4.3244311310554101E-4</v>
      </c>
      <c r="S13" s="74">
        <v>0</v>
      </c>
      <c r="T13" s="74">
        <v>0</v>
      </c>
      <c r="U13" s="74">
        <v>0.75942828873673485</v>
      </c>
      <c r="V13" s="74">
        <v>1.8768102158548887</v>
      </c>
      <c r="W13" s="74">
        <v>0.61292584166462805</v>
      </c>
      <c r="X13" s="74">
        <v>0</v>
      </c>
      <c r="Y13" s="74">
        <v>0</v>
      </c>
      <c r="DA13" s="90" t="s">
        <v>669</v>
      </c>
    </row>
    <row r="14" spans="1:105" ht="12" customHeight="1" x14ac:dyDescent="0.25">
      <c r="A14" s="75" t="s">
        <v>97</v>
      </c>
      <c r="B14" s="76"/>
      <c r="C14" s="76">
        <v>3.3175162446691169</v>
      </c>
      <c r="D14" s="76">
        <v>2.9922051933268929</v>
      </c>
      <c r="E14" s="76">
        <v>2.8894569441272218</v>
      </c>
      <c r="F14" s="76">
        <v>2.5186832896735249</v>
      </c>
      <c r="G14" s="76">
        <v>2.2406103920423983</v>
      </c>
      <c r="H14" s="76">
        <v>2.4060238074166378</v>
      </c>
      <c r="I14" s="76">
        <v>2.1505534033637517</v>
      </c>
      <c r="J14" s="76">
        <v>2.3594638824038099</v>
      </c>
      <c r="K14" s="76">
        <v>2.5351388351406174</v>
      </c>
      <c r="L14" s="76">
        <v>3.2464717969659023</v>
      </c>
      <c r="M14" s="76">
        <v>2.1705373056777493</v>
      </c>
      <c r="N14" s="76">
        <v>2.1044994514076016</v>
      </c>
      <c r="O14" s="76">
        <v>2.7952773014209873</v>
      </c>
      <c r="P14" s="76">
        <v>1.4324529431896216</v>
      </c>
      <c r="Q14" s="76">
        <v>1.6037999426618712</v>
      </c>
      <c r="R14" s="76">
        <v>2.1371841608809192</v>
      </c>
      <c r="S14" s="76">
        <v>1.7221770175465747</v>
      </c>
      <c r="T14" s="76">
        <v>1.5608781931613787</v>
      </c>
      <c r="U14" s="76">
        <v>1.4589886316247809</v>
      </c>
      <c r="V14" s="76">
        <v>1.394184270556144</v>
      </c>
      <c r="W14" s="76">
        <v>1.0536384836232275</v>
      </c>
      <c r="X14" s="76">
        <v>0.69020118111612372</v>
      </c>
      <c r="Y14" s="76">
        <v>0.54604607662830751</v>
      </c>
      <c r="DA14" s="91" t="s">
        <v>670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6.6993397157326842E-2</v>
      </c>
      <c r="D15" s="69">
        <f t="shared" si="6"/>
        <v>1.6078762805421642E-2</v>
      </c>
      <c r="E15" s="69">
        <f t="shared" si="6"/>
        <v>0.15016685339721603</v>
      </c>
      <c r="F15" s="69">
        <f t="shared" si="6"/>
        <v>0.17037172652139479</v>
      </c>
      <c r="G15" s="69">
        <f t="shared" si="6"/>
        <v>0.34768070371610804</v>
      </c>
      <c r="H15" s="69">
        <f t="shared" si="6"/>
        <v>0.58623064892316867</v>
      </c>
      <c r="I15" s="69">
        <f t="shared" si="6"/>
        <v>0.12003908360040076</v>
      </c>
      <c r="J15" s="69">
        <f t="shared" si="6"/>
        <v>0.20031971957961597</v>
      </c>
      <c r="K15" s="69">
        <f t="shared" si="6"/>
        <v>0.39271541608845512</v>
      </c>
      <c r="L15" s="69">
        <f t="shared" si="6"/>
        <v>0.52787811440569243</v>
      </c>
      <c r="M15" s="69">
        <f t="shared" si="6"/>
        <v>0.91521994788064576</v>
      </c>
      <c r="N15" s="69">
        <f t="shared" si="6"/>
        <v>0.8930214631020138</v>
      </c>
      <c r="O15" s="69">
        <f t="shared" si="6"/>
        <v>0.84479477172797746</v>
      </c>
      <c r="P15" s="69">
        <f t="shared" si="6"/>
        <v>0.86066597231051645</v>
      </c>
      <c r="Q15" s="69">
        <f t="shared" si="6"/>
        <v>0.76262297883122832</v>
      </c>
      <c r="R15" s="69">
        <f t="shared" si="6"/>
        <v>1.0570127490984047</v>
      </c>
      <c r="S15" s="69">
        <f t="shared" si="6"/>
        <v>0.57337898469759496</v>
      </c>
      <c r="T15" s="69">
        <f t="shared" si="6"/>
        <v>0.54091901116136998</v>
      </c>
      <c r="U15" s="69">
        <f t="shared" si="6"/>
        <v>0.50058910583207494</v>
      </c>
      <c r="V15" s="69">
        <f t="shared" si="6"/>
        <v>0.57193053450515918</v>
      </c>
      <c r="W15" s="69">
        <f t="shared" si="6"/>
        <v>0.600747897190401</v>
      </c>
      <c r="X15" s="69">
        <f t="shared" si="6"/>
        <v>1.1841804212829947</v>
      </c>
      <c r="Y15" s="69">
        <f t="shared" si="6"/>
        <v>1.3893799525100889</v>
      </c>
      <c r="DA15" s="88" t="s">
        <v>671</v>
      </c>
    </row>
    <row r="16" spans="1:105" ht="12" customHeight="1" x14ac:dyDescent="0.25">
      <c r="A16" s="28" t="s">
        <v>91</v>
      </c>
      <c r="B16" s="72"/>
      <c r="C16" s="72">
        <v>6.6993397157326842E-2</v>
      </c>
      <c r="D16" s="72">
        <v>1.6078762805421642E-2</v>
      </c>
      <c r="E16" s="72">
        <v>0.15016685339721603</v>
      </c>
      <c r="F16" s="72">
        <v>0.17037172652139479</v>
      </c>
      <c r="G16" s="72">
        <v>0.34768070371610804</v>
      </c>
      <c r="H16" s="72">
        <v>0.58623064892316867</v>
      </c>
      <c r="I16" s="72">
        <v>0.12003908360040076</v>
      </c>
      <c r="J16" s="72">
        <v>0.20031971957961597</v>
      </c>
      <c r="K16" s="72">
        <v>0.39271541608845512</v>
      </c>
      <c r="L16" s="72">
        <v>0.52787811440569243</v>
      </c>
      <c r="M16" s="72">
        <v>0.91521994788064576</v>
      </c>
      <c r="N16" s="72">
        <v>0.8930214631020138</v>
      </c>
      <c r="O16" s="72">
        <v>0.84479477172797746</v>
      </c>
      <c r="P16" s="72">
        <v>0.86066597231051645</v>
      </c>
      <c r="Q16" s="72">
        <v>0.76262297883122832</v>
      </c>
      <c r="R16" s="72">
        <v>1.0570127490984047</v>
      </c>
      <c r="S16" s="72">
        <v>0.57337898469759496</v>
      </c>
      <c r="T16" s="72">
        <v>0.54091901116136998</v>
      </c>
      <c r="U16" s="72">
        <v>0.50058910583207494</v>
      </c>
      <c r="V16" s="72">
        <v>0.57193053450515918</v>
      </c>
      <c r="W16" s="72">
        <v>0.600747897190401</v>
      </c>
      <c r="X16" s="72">
        <v>1.1841804212829947</v>
      </c>
      <c r="Y16" s="72">
        <v>1.3893799525100889</v>
      </c>
      <c r="DA16" s="89" t="s">
        <v>672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26.732413288712944</v>
      </c>
      <c r="D17" s="69">
        <f t="shared" si="7"/>
        <v>28.386252870720288</v>
      </c>
      <c r="E17" s="69">
        <f t="shared" si="7"/>
        <v>27.732945929441755</v>
      </c>
      <c r="F17" s="69">
        <f t="shared" si="7"/>
        <v>24.524651124495975</v>
      </c>
      <c r="G17" s="69">
        <f t="shared" si="7"/>
        <v>22.705805859612731</v>
      </c>
      <c r="H17" s="69">
        <f t="shared" si="7"/>
        <v>24.327058111621206</v>
      </c>
      <c r="I17" s="69">
        <f t="shared" si="7"/>
        <v>23.749831915309958</v>
      </c>
      <c r="J17" s="69">
        <f t="shared" si="7"/>
        <v>22.929242281002324</v>
      </c>
      <c r="K17" s="69">
        <f t="shared" si="7"/>
        <v>25.694824416067398</v>
      </c>
      <c r="L17" s="69">
        <f t="shared" si="7"/>
        <v>32.356543804936678</v>
      </c>
      <c r="M17" s="69">
        <f t="shared" si="7"/>
        <v>22.598947196498379</v>
      </c>
      <c r="N17" s="69">
        <f t="shared" si="7"/>
        <v>20.961772510165346</v>
      </c>
      <c r="O17" s="69">
        <f t="shared" si="7"/>
        <v>27.725919862256223</v>
      </c>
      <c r="P17" s="69">
        <f t="shared" si="7"/>
        <v>18.5550349515369</v>
      </c>
      <c r="Q17" s="69">
        <f t="shared" si="7"/>
        <v>20.327605988447548</v>
      </c>
      <c r="R17" s="69">
        <f t="shared" ref="R17:V17" si="8">SUM(R18:R26)</f>
        <v>26.963836721501945</v>
      </c>
      <c r="S17" s="69">
        <f t="shared" si="8"/>
        <v>22.422582807259438</v>
      </c>
      <c r="T17" s="69">
        <f t="shared" si="8"/>
        <v>21.280355786560879</v>
      </c>
      <c r="U17" s="69">
        <f t="shared" si="8"/>
        <v>20.453631055538281</v>
      </c>
      <c r="V17" s="69">
        <f t="shared" si="8"/>
        <v>20.478377103562732</v>
      </c>
      <c r="W17" s="69">
        <f t="shared" ref="W17:Y17" si="9">SUM(W18:W26)</f>
        <v>16.411387039464902</v>
      </c>
      <c r="X17" s="69">
        <f t="shared" si="9"/>
        <v>14.272343298925456</v>
      </c>
      <c r="Y17" s="69">
        <f t="shared" si="9"/>
        <v>13.632013324707019</v>
      </c>
      <c r="DA17" s="88" t="s">
        <v>673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674</v>
      </c>
    </row>
    <row r="19" spans="1:105" s="2" customFormat="1" ht="12" customHeight="1" x14ac:dyDescent="0.25">
      <c r="A19" s="28" t="s">
        <v>74</v>
      </c>
      <c r="B19" s="72"/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DA19" s="89" t="s">
        <v>675</v>
      </c>
    </row>
    <row r="20" spans="1:105" ht="12" customHeight="1" x14ac:dyDescent="0.25">
      <c r="A20" s="28" t="s">
        <v>200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DA20" s="89" t="s">
        <v>676</v>
      </c>
    </row>
    <row r="21" spans="1:105" ht="12" customHeight="1" x14ac:dyDescent="0.25">
      <c r="A21" s="28" t="s">
        <v>189</v>
      </c>
      <c r="B21" s="72"/>
      <c r="C21" s="72">
        <v>23.917360608873274</v>
      </c>
      <c r="D21" s="72">
        <v>25.196472468861248</v>
      </c>
      <c r="E21" s="72">
        <v>24.518062872500135</v>
      </c>
      <c r="F21" s="72">
        <v>21.245652136398071</v>
      </c>
      <c r="G21" s="72">
        <v>19.386407476242244</v>
      </c>
      <c r="H21" s="72">
        <v>21.07683612652048</v>
      </c>
      <c r="I21" s="72">
        <v>20.361937022739248</v>
      </c>
      <c r="J21" s="72">
        <v>20.258757309953957</v>
      </c>
      <c r="K21" s="72">
        <v>22.716197986024564</v>
      </c>
      <c r="L21" s="72">
        <v>28.687624058069602</v>
      </c>
      <c r="M21" s="72">
        <v>19.333306514708898</v>
      </c>
      <c r="N21" s="72">
        <v>17.560781144262545</v>
      </c>
      <c r="O21" s="72">
        <v>23.762928426369015</v>
      </c>
      <c r="P21" s="72">
        <v>13.095548873498201</v>
      </c>
      <c r="Q21" s="72">
        <v>15.730545097270216</v>
      </c>
      <c r="R21" s="72">
        <v>23.365616308261739</v>
      </c>
      <c r="S21" s="72">
        <v>19.095078858343438</v>
      </c>
      <c r="T21" s="72">
        <v>16.898395281082351</v>
      </c>
      <c r="U21" s="72">
        <v>15.89989339537453</v>
      </c>
      <c r="V21" s="72">
        <v>14.882359614941295</v>
      </c>
      <c r="W21" s="72">
        <v>11.474457101356746</v>
      </c>
      <c r="X21" s="72">
        <v>8.1288538941500192</v>
      </c>
      <c r="Y21" s="72">
        <v>7.5987551563237012</v>
      </c>
      <c r="DA21" s="89" t="s">
        <v>677</v>
      </c>
    </row>
    <row r="22" spans="1:105" ht="12" customHeight="1" x14ac:dyDescent="0.25">
      <c r="A22" s="28" t="s">
        <v>202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678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679</v>
      </c>
    </row>
    <row r="24" spans="1:105" ht="12" customHeight="1" x14ac:dyDescent="0.25">
      <c r="A24" s="28" t="s">
        <v>198</v>
      </c>
      <c r="B24" s="72"/>
      <c r="C24" s="72">
        <v>0.80655955412744629</v>
      </c>
      <c r="D24" s="72">
        <v>0.90540875015382483</v>
      </c>
      <c r="E24" s="72">
        <v>0.94572183195404047</v>
      </c>
      <c r="F24" s="72">
        <v>0.81768872139184356</v>
      </c>
      <c r="G24" s="72">
        <v>0.66102508772685775</v>
      </c>
      <c r="H24" s="72">
        <v>0.63987999715438248</v>
      </c>
      <c r="I24" s="72">
        <v>0.76661884765539212</v>
      </c>
      <c r="J24" s="72">
        <v>0.7027826328495288</v>
      </c>
      <c r="K24" s="72">
        <v>0.81032868503253019</v>
      </c>
      <c r="L24" s="72">
        <v>1.1452958314824671</v>
      </c>
      <c r="M24" s="72">
        <v>0.95686033151213756</v>
      </c>
      <c r="N24" s="72">
        <v>0.95782312545394344</v>
      </c>
      <c r="O24" s="72">
        <v>1.2486823760049997</v>
      </c>
      <c r="P24" s="72">
        <v>1.1650719936542298</v>
      </c>
      <c r="Q24" s="72">
        <v>0.97064631015523861</v>
      </c>
      <c r="R24" s="72">
        <v>0.89104515893207403</v>
      </c>
      <c r="S24" s="72">
        <v>0.75602114748766214</v>
      </c>
      <c r="T24" s="72">
        <v>0.82564074678224575</v>
      </c>
      <c r="U24" s="72">
        <v>0.67643771041843515</v>
      </c>
      <c r="V24" s="72">
        <v>0.60799678876615004</v>
      </c>
      <c r="W24" s="72">
        <v>0.50265527002456323</v>
      </c>
      <c r="X24" s="72">
        <v>0.43651100230903467</v>
      </c>
      <c r="Y24" s="72">
        <v>0.55547348922468598</v>
      </c>
      <c r="DA24" s="89" t="s">
        <v>680</v>
      </c>
    </row>
    <row r="25" spans="1:105" ht="12" customHeight="1" x14ac:dyDescent="0.25">
      <c r="A25" s="73" t="s">
        <v>53</v>
      </c>
      <c r="B25" s="74"/>
      <c r="C25" s="74">
        <v>1.4514235915223468</v>
      </c>
      <c r="D25" s="74">
        <v>1.8679938626192725</v>
      </c>
      <c r="E25" s="74">
        <v>1.7754903674302778</v>
      </c>
      <c r="F25" s="74">
        <v>1.8175121641774206</v>
      </c>
      <c r="G25" s="74">
        <v>2.1005146511962853</v>
      </c>
      <c r="H25" s="74">
        <v>2.0988798486498674</v>
      </c>
      <c r="I25" s="74">
        <v>1.9298306866755051</v>
      </c>
      <c r="J25" s="74">
        <v>1.491243941207294</v>
      </c>
      <c r="K25" s="74">
        <v>1.5091012426275787</v>
      </c>
      <c r="L25" s="74">
        <v>2.2577671262917995</v>
      </c>
      <c r="M25" s="74">
        <v>1.3541226305829872</v>
      </c>
      <c r="N25" s="74">
        <v>1.9771025497582417</v>
      </c>
      <c r="O25" s="74">
        <v>1.9269025251987426</v>
      </c>
      <c r="P25" s="74">
        <v>2.8259931641651348</v>
      </c>
      <c r="Q25" s="74">
        <v>2.8611348121031104</v>
      </c>
      <c r="R25" s="74">
        <v>1.9119860466323702</v>
      </c>
      <c r="S25" s="74">
        <v>1.9770825587731213</v>
      </c>
      <c r="T25" s="74">
        <v>2.9262113787950681</v>
      </c>
      <c r="U25" s="74">
        <v>2.877965446759486</v>
      </c>
      <c r="V25" s="74">
        <v>3.9666838438117829</v>
      </c>
      <c r="W25" s="74">
        <v>3.708704091985223</v>
      </c>
      <c r="X25" s="74">
        <v>4.0943580003425373</v>
      </c>
      <c r="Y25" s="74">
        <v>3.3957803666172861</v>
      </c>
      <c r="DA25" s="90" t="s">
        <v>681</v>
      </c>
    </row>
    <row r="26" spans="1:105" ht="12" customHeight="1" x14ac:dyDescent="0.25">
      <c r="A26" s="32" t="s">
        <v>52</v>
      </c>
      <c r="B26" s="77"/>
      <c r="C26" s="77">
        <v>0.55706953418987859</v>
      </c>
      <c r="D26" s="77">
        <v>0.41637778908594331</v>
      </c>
      <c r="E26" s="77">
        <v>0.4936708575573065</v>
      </c>
      <c r="F26" s="77">
        <v>0.64379810252864145</v>
      </c>
      <c r="G26" s="77">
        <v>0.55785864444734123</v>
      </c>
      <c r="H26" s="77">
        <v>0.51146213929647821</v>
      </c>
      <c r="I26" s="77">
        <v>0.69144535823981501</v>
      </c>
      <c r="J26" s="77">
        <v>0.47645839699154419</v>
      </c>
      <c r="K26" s="77">
        <v>0.65919650238272243</v>
      </c>
      <c r="L26" s="77">
        <v>0.26585678909280475</v>
      </c>
      <c r="M26" s="77">
        <v>0.95465771969435642</v>
      </c>
      <c r="N26" s="77">
        <v>0.46606569069061687</v>
      </c>
      <c r="O26" s="77">
        <v>0.78740653468346589</v>
      </c>
      <c r="P26" s="77">
        <v>1.4684209202193332</v>
      </c>
      <c r="Q26" s="77">
        <v>0.76527976891898286</v>
      </c>
      <c r="R26" s="77">
        <v>0.79518920767576107</v>
      </c>
      <c r="S26" s="77">
        <v>0.5944002426552184</v>
      </c>
      <c r="T26" s="77">
        <v>0.6301083799012156</v>
      </c>
      <c r="U26" s="77">
        <v>0.99933450298583004</v>
      </c>
      <c r="V26" s="77">
        <v>1.0213368560435045</v>
      </c>
      <c r="W26" s="77">
        <v>0.7255705760983705</v>
      </c>
      <c r="X26" s="77">
        <v>1.6126204021238661</v>
      </c>
      <c r="Y26" s="77">
        <v>2.0820043125413448</v>
      </c>
      <c r="DA26" s="92" t="s">
        <v>682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5.0621086912126065</v>
      </c>
      <c r="D27" s="69">
        <f t="shared" si="10"/>
        <v>4.9474157728253711</v>
      </c>
      <c r="E27" s="69">
        <f t="shared" si="10"/>
        <v>4.8026029738591216</v>
      </c>
      <c r="F27" s="69">
        <f t="shared" si="10"/>
        <v>4.5632851075672445</v>
      </c>
      <c r="G27" s="69">
        <f t="shared" si="10"/>
        <v>4.3778134418847685</v>
      </c>
      <c r="H27" s="69">
        <f t="shared" si="10"/>
        <v>5.2677214396717797</v>
      </c>
      <c r="I27" s="69">
        <f t="shared" si="10"/>
        <v>5.0857201374140057</v>
      </c>
      <c r="J27" s="69">
        <f t="shared" si="10"/>
        <v>5.1617372113010145</v>
      </c>
      <c r="K27" s="69">
        <f t="shared" si="10"/>
        <v>5.1517573462944757</v>
      </c>
      <c r="L27" s="69">
        <f t="shared" si="10"/>
        <v>7.130479708021241</v>
      </c>
      <c r="M27" s="69">
        <f t="shared" si="10"/>
        <v>6.3837579489079861</v>
      </c>
      <c r="N27" s="69">
        <f t="shared" si="10"/>
        <v>5.7349090568862664</v>
      </c>
      <c r="O27" s="69">
        <f t="shared" si="10"/>
        <v>7.0146615316667944</v>
      </c>
      <c r="P27" s="69">
        <f t="shared" si="10"/>
        <v>5.5169300905772563</v>
      </c>
      <c r="Q27" s="69">
        <f t="shared" si="10"/>
        <v>5.3026846658834046</v>
      </c>
      <c r="R27" s="69">
        <f t="shared" ref="R27:V27" si="11">SUM(R28:R32)</f>
        <v>6.8445675118367584</v>
      </c>
      <c r="S27" s="69">
        <f t="shared" si="11"/>
        <v>5.8502914718869974</v>
      </c>
      <c r="T27" s="69">
        <f t="shared" si="11"/>
        <v>5.6179780806591957</v>
      </c>
      <c r="U27" s="69">
        <f t="shared" si="11"/>
        <v>5.7492493479893341</v>
      </c>
      <c r="V27" s="69">
        <f t="shared" si="11"/>
        <v>6.2757714194722602</v>
      </c>
      <c r="W27" s="69">
        <f t="shared" ref="W27:Y27" si="12">SUM(W28:W32)</f>
        <v>4.9298959106394884</v>
      </c>
      <c r="X27" s="69">
        <f t="shared" si="12"/>
        <v>5.5661938153858781</v>
      </c>
      <c r="Y27" s="69">
        <f t="shared" si="12"/>
        <v>6.7414442916762463</v>
      </c>
      <c r="DA27" s="88" t="s">
        <v>683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684</v>
      </c>
    </row>
    <row r="29" spans="1:105" s="2" customFormat="1" ht="12" customHeight="1" x14ac:dyDescent="0.25">
      <c r="A29" s="28" t="s">
        <v>74</v>
      </c>
      <c r="B29" s="72"/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X29" s="72">
        <v>0</v>
      </c>
      <c r="Y29" s="72">
        <v>0</v>
      </c>
      <c r="DA29" s="89" t="s">
        <v>685</v>
      </c>
    </row>
    <row r="30" spans="1:105" ht="12" customHeight="1" x14ac:dyDescent="0.25">
      <c r="A30" s="28" t="s">
        <v>189</v>
      </c>
      <c r="B30" s="72"/>
      <c r="C30" s="72">
        <v>2.6495666346769426</v>
      </c>
      <c r="D30" s="72">
        <v>2.3860419024156081</v>
      </c>
      <c r="E30" s="72">
        <v>2.2706449982589989</v>
      </c>
      <c r="F30" s="72">
        <v>1.9860855641326558</v>
      </c>
      <c r="G30" s="72">
        <v>2.0302351306677551</v>
      </c>
      <c r="H30" s="72">
        <v>2.6536278649294869</v>
      </c>
      <c r="I30" s="72">
        <v>2.961386432553514</v>
      </c>
      <c r="J30" s="72">
        <v>3.5793053641188677</v>
      </c>
      <c r="K30" s="72">
        <v>3.2541202441272286</v>
      </c>
      <c r="L30" s="72">
        <v>4.3116466003916294</v>
      </c>
      <c r="M30" s="72">
        <v>3.8547368353457263</v>
      </c>
      <c r="N30" s="72">
        <v>3.5172770410878029</v>
      </c>
      <c r="O30" s="72">
        <v>4.1904420741849213</v>
      </c>
      <c r="P30" s="72">
        <v>2.482794004677948</v>
      </c>
      <c r="Q30" s="72">
        <v>2.6225283185824986</v>
      </c>
      <c r="R30" s="72">
        <v>3.9218618434584025</v>
      </c>
      <c r="S30" s="72">
        <v>3.3044525172014283</v>
      </c>
      <c r="T30" s="72">
        <v>3.1100481557890074</v>
      </c>
      <c r="U30" s="72">
        <v>3.2600617098370583</v>
      </c>
      <c r="V30" s="72">
        <v>3.5371894732582425</v>
      </c>
      <c r="W30" s="72">
        <v>2.6445709273228748</v>
      </c>
      <c r="X30" s="72">
        <v>2.963547670349548</v>
      </c>
      <c r="Y30" s="72">
        <v>4.4570361327272794</v>
      </c>
      <c r="DA30" s="89" t="s">
        <v>686</v>
      </c>
    </row>
    <row r="31" spans="1:105" ht="12" customHeight="1" x14ac:dyDescent="0.25">
      <c r="A31" s="28" t="s">
        <v>202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687</v>
      </c>
    </row>
    <row r="32" spans="1:105" ht="12" customHeight="1" x14ac:dyDescent="0.25">
      <c r="A32" s="32" t="s">
        <v>53</v>
      </c>
      <c r="B32" s="77"/>
      <c r="C32" s="77">
        <v>2.4125420565356639</v>
      </c>
      <c r="D32" s="77">
        <v>2.5613738704097631</v>
      </c>
      <c r="E32" s="77">
        <v>2.5319579756001227</v>
      </c>
      <c r="F32" s="77">
        <v>2.5771995434345891</v>
      </c>
      <c r="G32" s="77">
        <v>2.3475783112170134</v>
      </c>
      <c r="H32" s="77">
        <v>2.6140935747422929</v>
      </c>
      <c r="I32" s="77">
        <v>2.1243337048604913</v>
      </c>
      <c r="J32" s="77">
        <v>1.5824318471821464</v>
      </c>
      <c r="K32" s="77">
        <v>1.8976371021672467</v>
      </c>
      <c r="L32" s="77">
        <v>2.8188331076296116</v>
      </c>
      <c r="M32" s="77">
        <v>2.5290211135622598</v>
      </c>
      <c r="N32" s="77">
        <v>2.2176320157984639</v>
      </c>
      <c r="O32" s="77">
        <v>2.8242194574818735</v>
      </c>
      <c r="P32" s="77">
        <v>3.0341360858993078</v>
      </c>
      <c r="Q32" s="77">
        <v>2.680156347300906</v>
      </c>
      <c r="R32" s="77">
        <v>2.9227056683783559</v>
      </c>
      <c r="S32" s="77">
        <v>2.5458389546855695</v>
      </c>
      <c r="T32" s="77">
        <v>2.5079299248701878</v>
      </c>
      <c r="U32" s="77">
        <v>2.4891876381522762</v>
      </c>
      <c r="V32" s="77">
        <v>2.7385819462140177</v>
      </c>
      <c r="W32" s="77">
        <v>2.2853249833166136</v>
      </c>
      <c r="X32" s="77">
        <v>2.6026461450363296</v>
      </c>
      <c r="Y32" s="77">
        <v>2.2844081589489669</v>
      </c>
      <c r="DA32" s="92" t="s">
        <v>688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179.55086151610803</v>
      </c>
      <c r="D3" s="65">
        <f t="shared" si="0"/>
        <v>171.00183519436669</v>
      </c>
      <c r="E3" s="65">
        <f t="shared" si="0"/>
        <v>169.8625394876785</v>
      </c>
      <c r="F3" s="65">
        <f t="shared" si="0"/>
        <v>153.11233647945511</v>
      </c>
      <c r="G3" s="65">
        <f t="shared" si="0"/>
        <v>141.45967453805804</v>
      </c>
      <c r="H3" s="65">
        <f t="shared" si="0"/>
        <v>154.44713189273276</v>
      </c>
      <c r="I3" s="65">
        <f t="shared" si="0"/>
        <v>142.48500772622887</v>
      </c>
      <c r="J3" s="65">
        <f t="shared" si="0"/>
        <v>151.70205462860179</v>
      </c>
      <c r="K3" s="65">
        <f t="shared" si="0"/>
        <v>167.21545459800765</v>
      </c>
      <c r="L3" s="65">
        <f t="shared" si="0"/>
        <v>209.76238240771445</v>
      </c>
      <c r="M3" s="65">
        <f t="shared" si="0"/>
        <v>158.2779604358885</v>
      </c>
      <c r="N3" s="65">
        <f t="shared" si="0"/>
        <v>151.75235561542758</v>
      </c>
      <c r="O3" s="65">
        <f t="shared" si="0"/>
        <v>197.20899606177591</v>
      </c>
      <c r="P3" s="65">
        <f t="shared" si="0"/>
        <v>125.99213120123925</v>
      </c>
      <c r="Q3" s="65">
        <f t="shared" si="0"/>
        <v>126.35520984206725</v>
      </c>
      <c r="R3" s="65">
        <f t="shared" ref="R3:V3" si="1">SUM(R4,R15,R17,R27)</f>
        <v>164.31288755871668</v>
      </c>
      <c r="S3" s="65">
        <f t="shared" si="1"/>
        <v>135.37035040398976</v>
      </c>
      <c r="T3" s="65">
        <f t="shared" si="1"/>
        <v>129.06695667031187</v>
      </c>
      <c r="U3" s="65">
        <f t="shared" si="1"/>
        <v>126.07100790087188</v>
      </c>
      <c r="V3" s="65">
        <f t="shared" si="1"/>
        <v>131.12380365681892</v>
      </c>
      <c r="W3" s="65">
        <f t="shared" ref="W3:Y3" si="2">SUM(W4,W15,W17,W27)</f>
        <v>103.33917109616164</v>
      </c>
      <c r="X3" s="65">
        <f t="shared" si="2"/>
        <v>90.213188581329049</v>
      </c>
      <c r="Y3" s="65">
        <f t="shared" si="2"/>
        <v>85.762068495554402</v>
      </c>
      <c r="DA3" s="87" t="s">
        <v>690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158.19315990728418</v>
      </c>
      <c r="D4" s="69">
        <f t="shared" si="3"/>
        <v>148.59408874959234</v>
      </c>
      <c r="E4" s="69">
        <f t="shared" si="3"/>
        <v>147.40055148116406</v>
      </c>
      <c r="F4" s="69">
        <f t="shared" si="3"/>
        <v>132.6485359212123</v>
      </c>
      <c r="G4" s="69">
        <f t="shared" si="3"/>
        <v>121.68913613660635</v>
      </c>
      <c r="H4" s="69">
        <f t="shared" si="3"/>
        <v>132.06231863751188</v>
      </c>
      <c r="I4" s="69">
        <f t="shared" si="3"/>
        <v>121.94524725682095</v>
      </c>
      <c r="J4" s="69">
        <f t="shared" si="3"/>
        <v>131.41465708261779</v>
      </c>
      <c r="K4" s="69">
        <f t="shared" si="3"/>
        <v>143.98332589282467</v>
      </c>
      <c r="L4" s="69">
        <f t="shared" si="3"/>
        <v>179.7193370207948</v>
      </c>
      <c r="M4" s="69">
        <f t="shared" si="3"/>
        <v>133.62464211119379</v>
      </c>
      <c r="N4" s="69">
        <f t="shared" si="3"/>
        <v>128.41034241121434</v>
      </c>
      <c r="O4" s="69">
        <f t="shared" si="3"/>
        <v>167.20691330102488</v>
      </c>
      <c r="P4" s="69">
        <f t="shared" si="3"/>
        <v>103.04111897211502</v>
      </c>
      <c r="Q4" s="69">
        <f t="shared" si="3"/>
        <v>102.1901035032917</v>
      </c>
      <c r="R4" s="69">
        <f t="shared" ref="R4:V4" si="4">SUM(R5:R14)</f>
        <v>131.80285415800648</v>
      </c>
      <c r="S4" s="69">
        <f t="shared" si="4"/>
        <v>109.35016378986957</v>
      </c>
      <c r="T4" s="69">
        <f t="shared" si="4"/>
        <v>104.09710096724652</v>
      </c>
      <c r="U4" s="69">
        <f t="shared" si="4"/>
        <v>101.66075175461636</v>
      </c>
      <c r="V4" s="69">
        <f t="shared" si="4"/>
        <v>105.84302543899061</v>
      </c>
      <c r="W4" s="69">
        <f t="shared" ref="W4:Y4" si="5">SUM(W5:W14)</f>
        <v>82.353325219449076</v>
      </c>
      <c r="X4" s="69">
        <f t="shared" si="5"/>
        <v>67.640131266556537</v>
      </c>
      <c r="Y4" s="69">
        <f t="shared" si="5"/>
        <v>61.872447126796466</v>
      </c>
      <c r="DA4" s="88" t="s">
        <v>691</v>
      </c>
    </row>
    <row r="5" spans="1:105" ht="12" customHeight="1" x14ac:dyDescent="0.25">
      <c r="A5" s="28" t="s">
        <v>51</v>
      </c>
      <c r="B5" s="72"/>
      <c r="C5" s="72">
        <v>3.2817048695485171E-2</v>
      </c>
      <c r="D5" s="72">
        <v>3.8872729653272237E-2</v>
      </c>
      <c r="E5" s="72">
        <v>2.3490497932903892E-2</v>
      </c>
      <c r="F5" s="72">
        <v>2.2145353046559402E-2</v>
      </c>
      <c r="G5" s="72">
        <v>2.467375160352565E-2</v>
      </c>
      <c r="H5" s="72">
        <v>3.1088946761429381E-2</v>
      </c>
      <c r="I5" s="72">
        <v>5.4131936210724492E-2</v>
      </c>
      <c r="J5" s="72">
        <v>0.16049865976401287</v>
      </c>
      <c r="K5" s="72">
        <v>2.6360904916709064E-2</v>
      </c>
      <c r="L5" s="72">
        <v>3.492403083337081E-3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1.5187048746419419E-2</v>
      </c>
      <c r="S5" s="72">
        <v>5.7935352796880486E-3</v>
      </c>
      <c r="T5" s="72">
        <v>1.251249245404229E-2</v>
      </c>
      <c r="U5" s="72">
        <v>1.6859366452676175E-2</v>
      </c>
      <c r="V5" s="72">
        <v>0</v>
      </c>
      <c r="W5" s="72">
        <v>0</v>
      </c>
      <c r="X5" s="72">
        <v>6.584329762936113E-4</v>
      </c>
      <c r="Y5" s="72">
        <v>0</v>
      </c>
      <c r="DA5" s="89" t="s">
        <v>692</v>
      </c>
    </row>
    <row r="6" spans="1:105" ht="12" customHeight="1" x14ac:dyDescent="0.25">
      <c r="A6" s="28" t="s">
        <v>74</v>
      </c>
      <c r="B6" s="72"/>
      <c r="C6" s="72">
        <v>0.34737836800437949</v>
      </c>
      <c r="D6" s="72">
        <v>0.34485112671328888</v>
      </c>
      <c r="E6" s="72">
        <v>0.36465316058913066</v>
      </c>
      <c r="F6" s="72">
        <v>0.46926746838876771</v>
      </c>
      <c r="G6" s="72">
        <v>0.51938524479840431</v>
      </c>
      <c r="H6" s="72">
        <v>0.66002875620424262</v>
      </c>
      <c r="I6" s="72">
        <v>0.52467679585286497</v>
      </c>
      <c r="J6" s="72">
        <v>0.36271588097706098</v>
      </c>
      <c r="K6" s="72">
        <v>0.35461565882288915</v>
      </c>
      <c r="L6" s="72">
        <v>0.43533574306914707</v>
      </c>
      <c r="M6" s="72">
        <v>0.36118178067668949</v>
      </c>
      <c r="N6" s="72">
        <v>0.38791633578517271</v>
      </c>
      <c r="O6" s="72">
        <v>0.49865012271873727</v>
      </c>
      <c r="P6" s="72">
        <v>0.3482639422616069</v>
      </c>
      <c r="Q6" s="72">
        <v>0.18879702841477697</v>
      </c>
      <c r="R6" s="72">
        <v>0.26189451535260921</v>
      </c>
      <c r="S6" s="72">
        <v>0.31821521858701007</v>
      </c>
      <c r="T6" s="72">
        <v>0.35859511731439708</v>
      </c>
      <c r="U6" s="72">
        <v>0.35304166410910526</v>
      </c>
      <c r="V6" s="72">
        <v>0.3219627019524039</v>
      </c>
      <c r="W6" s="72">
        <v>0.34771597587099662</v>
      </c>
      <c r="X6" s="72">
        <v>0.38525849108887267</v>
      </c>
      <c r="Y6" s="72">
        <v>0.36956946701483079</v>
      </c>
      <c r="DA6" s="89" t="s">
        <v>693</v>
      </c>
    </row>
    <row r="7" spans="1:105" ht="12" customHeight="1" x14ac:dyDescent="0.25">
      <c r="A7" s="28" t="s">
        <v>200</v>
      </c>
      <c r="B7" s="72"/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0.55365479711672738</v>
      </c>
      <c r="M7" s="72">
        <v>0.6402615022151239</v>
      </c>
      <c r="N7" s="72">
        <v>0.56466140127249542</v>
      </c>
      <c r="O7" s="72">
        <v>1.0519354130990215</v>
      </c>
      <c r="P7" s="72">
        <v>1.4437233824342255</v>
      </c>
      <c r="Q7" s="72">
        <v>3.9461068474501868</v>
      </c>
      <c r="R7" s="72">
        <v>1.5435445562109997</v>
      </c>
      <c r="S7" s="72">
        <v>0.50502186071294985</v>
      </c>
      <c r="T7" s="72">
        <v>0</v>
      </c>
      <c r="U7" s="72">
        <v>0</v>
      </c>
      <c r="V7" s="72">
        <v>0</v>
      </c>
      <c r="W7" s="72">
        <v>0</v>
      </c>
      <c r="X7" s="72">
        <v>0.12113129294378633</v>
      </c>
      <c r="Y7" s="72">
        <v>0.35588767470441357</v>
      </c>
      <c r="DA7" s="89" t="s">
        <v>694</v>
      </c>
    </row>
    <row r="8" spans="1:105" ht="12" customHeight="1" x14ac:dyDescent="0.25">
      <c r="A8" s="28" t="s">
        <v>189</v>
      </c>
      <c r="B8" s="72"/>
      <c r="C8" s="72">
        <v>141.13845433850511</v>
      </c>
      <c r="D8" s="72">
        <v>128.56532598601333</v>
      </c>
      <c r="E8" s="72">
        <v>126.13966490726932</v>
      </c>
      <c r="F8" s="72">
        <v>111.07764883804461</v>
      </c>
      <c r="G8" s="72">
        <v>100.79717617444015</v>
      </c>
      <c r="H8" s="72">
        <v>111.97017225877219</v>
      </c>
      <c r="I8" s="72">
        <v>103.98404052516112</v>
      </c>
      <c r="J8" s="72">
        <v>114.60170271972878</v>
      </c>
      <c r="K8" s="72">
        <v>124.75094483680772</v>
      </c>
      <c r="L8" s="72">
        <v>155.77172447550021</v>
      </c>
      <c r="M8" s="72">
        <v>109.27392276657899</v>
      </c>
      <c r="N8" s="72">
        <v>106.53317000819543</v>
      </c>
      <c r="O8" s="72">
        <v>140.1163904660213</v>
      </c>
      <c r="P8" s="72">
        <v>71.157259040256008</v>
      </c>
      <c r="Q8" s="72">
        <v>80.363188167310994</v>
      </c>
      <c r="R8" s="72">
        <v>112.07548579101311</v>
      </c>
      <c r="S8" s="72">
        <v>92.411306148240953</v>
      </c>
      <c r="T8" s="72">
        <v>84.263334851007997</v>
      </c>
      <c r="U8" s="72">
        <v>80.604156007959077</v>
      </c>
      <c r="V8" s="72">
        <v>78.622277871654333</v>
      </c>
      <c r="W8" s="72">
        <v>57.187554645464992</v>
      </c>
      <c r="X8" s="72">
        <v>39.205927218925538</v>
      </c>
      <c r="Y8" s="72">
        <v>32.457183614152946</v>
      </c>
      <c r="DA8" s="89" t="s">
        <v>695</v>
      </c>
    </row>
    <row r="9" spans="1:105" ht="12" customHeight="1" x14ac:dyDescent="0.25">
      <c r="A9" s="28" t="s">
        <v>202</v>
      </c>
      <c r="B9" s="72"/>
      <c r="C9" s="72">
        <v>4.5305590184854729</v>
      </c>
      <c r="D9" s="72">
        <v>7.2099804042891185</v>
      </c>
      <c r="E9" s="72">
        <v>8.0127136268682015</v>
      </c>
      <c r="F9" s="72">
        <v>9.9967619731764756</v>
      </c>
      <c r="G9" s="72">
        <v>10.528995181194206</v>
      </c>
      <c r="H9" s="72">
        <v>9.6183611057778311</v>
      </c>
      <c r="I9" s="72">
        <v>6.5508884046417348</v>
      </c>
      <c r="J9" s="72">
        <v>5.3379752679159678</v>
      </c>
      <c r="K9" s="72">
        <v>5.8968308271352097</v>
      </c>
      <c r="L9" s="72">
        <v>7.7704011475903245</v>
      </c>
      <c r="M9" s="72">
        <v>8.3467562066608405</v>
      </c>
      <c r="N9" s="72">
        <v>6.7695554809142511</v>
      </c>
      <c r="O9" s="72">
        <v>9.6667931076473081</v>
      </c>
      <c r="P9" s="72">
        <v>16.166029046572064</v>
      </c>
      <c r="Q9" s="72">
        <v>7.1437157590446132</v>
      </c>
      <c r="R9" s="72">
        <v>6.1404588776030762</v>
      </c>
      <c r="S9" s="72">
        <v>4.911408398014899</v>
      </c>
      <c r="T9" s="72">
        <v>5.8891870714810644</v>
      </c>
      <c r="U9" s="72">
        <v>4.8612671285931564</v>
      </c>
      <c r="V9" s="72">
        <v>5.5244477548128472</v>
      </c>
      <c r="W9" s="72">
        <v>5.747849674718938</v>
      </c>
      <c r="X9" s="72">
        <v>6.563062424550397</v>
      </c>
      <c r="Y9" s="72">
        <v>6.6659184661156283</v>
      </c>
      <c r="DA9" s="89" t="s">
        <v>696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697</v>
      </c>
    </row>
    <row r="11" spans="1:105" ht="12" customHeight="1" x14ac:dyDescent="0.25">
      <c r="A11" s="28" t="s">
        <v>198</v>
      </c>
      <c r="B11" s="72"/>
      <c r="C11" s="72">
        <v>6.4028501511150049</v>
      </c>
      <c r="D11" s="72">
        <v>6.2971424058950323</v>
      </c>
      <c r="E11" s="72">
        <v>6.6490592923992349</v>
      </c>
      <c r="F11" s="72">
        <v>5.8071667127701536</v>
      </c>
      <c r="G11" s="72">
        <v>4.631863726178719</v>
      </c>
      <c r="H11" s="72">
        <v>4.543975181996748</v>
      </c>
      <c r="I11" s="72">
        <v>5.0653175190650179</v>
      </c>
      <c r="J11" s="72">
        <v>5.1639919857274732</v>
      </c>
      <c r="K11" s="72">
        <v>5.7876648248914595</v>
      </c>
      <c r="L11" s="72">
        <v>8.0854771340492153</v>
      </c>
      <c r="M11" s="72">
        <v>6.9716562584281414</v>
      </c>
      <c r="N11" s="72">
        <v>7.165702661218261</v>
      </c>
      <c r="O11" s="72">
        <v>9.0521875804762413</v>
      </c>
      <c r="P11" s="72">
        <v>7.678995633421569</v>
      </c>
      <c r="Q11" s="72">
        <v>5.6406853903803533</v>
      </c>
      <c r="R11" s="72">
        <v>4.980762736101326</v>
      </c>
      <c r="S11" s="72">
        <v>4.146307387514292</v>
      </c>
      <c r="T11" s="72">
        <v>4.5359399098620203</v>
      </c>
      <c r="U11" s="72">
        <v>3.8316069634045431</v>
      </c>
      <c r="V11" s="72">
        <v>3.5831508894862507</v>
      </c>
      <c r="W11" s="72">
        <v>2.9965067470582496</v>
      </c>
      <c r="X11" s="72">
        <v>2.1887933125081558</v>
      </c>
      <c r="Y11" s="72">
        <v>2.5785597984361979</v>
      </c>
      <c r="DA11" s="89" t="s">
        <v>698</v>
      </c>
    </row>
    <row r="12" spans="1:105" ht="12" customHeight="1" x14ac:dyDescent="0.25">
      <c r="A12" s="28" t="s">
        <v>95</v>
      </c>
      <c r="B12" s="72"/>
      <c r="C12" s="72">
        <v>0.28803660770979078</v>
      </c>
      <c r="D12" s="72">
        <v>0.5967385636032424</v>
      </c>
      <c r="E12" s="72">
        <v>0.64124605565134096</v>
      </c>
      <c r="F12" s="72">
        <v>0.70180867754353204</v>
      </c>
      <c r="G12" s="72">
        <v>0.75749925106983285</v>
      </c>
      <c r="H12" s="72">
        <v>1.0477539942771936</v>
      </c>
      <c r="I12" s="72">
        <v>1.3161859961989826</v>
      </c>
      <c r="J12" s="72">
        <v>1.4515183715926594</v>
      </c>
      <c r="K12" s="72">
        <v>2.119691803884697</v>
      </c>
      <c r="L12" s="72">
        <v>2.0356909129945682</v>
      </c>
      <c r="M12" s="72">
        <v>2.3322200971639906</v>
      </c>
      <c r="N12" s="72">
        <v>1.676010996420932</v>
      </c>
      <c r="O12" s="72">
        <v>2.1849723979066078</v>
      </c>
      <c r="P12" s="72">
        <v>4.813756991839746</v>
      </c>
      <c r="Q12" s="72">
        <v>3.3038103680288993</v>
      </c>
      <c r="R12" s="72">
        <v>4.6479705928032553</v>
      </c>
      <c r="S12" s="72">
        <v>5.3299342239732024</v>
      </c>
      <c r="T12" s="72">
        <v>7.4766533319656174</v>
      </c>
      <c r="U12" s="72">
        <v>9.8406937150423719</v>
      </c>
      <c r="V12" s="72">
        <v>14.643883035490104</v>
      </c>
      <c r="W12" s="72">
        <v>14.437541870255522</v>
      </c>
      <c r="X12" s="72">
        <v>18.485098912447373</v>
      </c>
      <c r="Y12" s="72">
        <v>18.899282029744139</v>
      </c>
      <c r="DA12" s="89" t="s">
        <v>699</v>
      </c>
    </row>
    <row r="13" spans="1:105" ht="12" customHeight="1" x14ac:dyDescent="0.25">
      <c r="A13" s="73" t="s">
        <v>94</v>
      </c>
      <c r="B13" s="74"/>
      <c r="C13" s="74">
        <v>2.135548130099802</v>
      </c>
      <c r="D13" s="74">
        <v>2.5489723400981257</v>
      </c>
      <c r="E13" s="74">
        <v>2.6802669963266665</v>
      </c>
      <c r="F13" s="74">
        <v>2.0550536085686684</v>
      </c>
      <c r="G13" s="74">
        <v>2.1889324152791052</v>
      </c>
      <c r="H13" s="74">
        <v>1.7849145863056317</v>
      </c>
      <c r="I13" s="74">
        <v>2.2994526763267364</v>
      </c>
      <c r="J13" s="74">
        <v>1.976790314508031</v>
      </c>
      <c r="K13" s="74">
        <v>2.512078201225346</v>
      </c>
      <c r="L13" s="74">
        <v>1.8170886104253687</v>
      </c>
      <c r="M13" s="74">
        <v>3.5281061937922642</v>
      </c>
      <c r="N13" s="74">
        <v>3.2088260760002152</v>
      </c>
      <c r="O13" s="74">
        <v>1.8407069117346857</v>
      </c>
      <c r="P13" s="74">
        <v>6.3799214017852741E-4</v>
      </c>
      <c r="Q13" s="74">
        <v>0</v>
      </c>
      <c r="R13" s="74">
        <v>3.6587929478330855E-4</v>
      </c>
      <c r="S13" s="74">
        <v>0</v>
      </c>
      <c r="T13" s="74">
        <v>0</v>
      </c>
      <c r="U13" s="74">
        <v>0.69413827743065803</v>
      </c>
      <c r="V13" s="74">
        <v>1.7531189150385433</v>
      </c>
      <c r="W13" s="74">
        <v>0.58251782245713501</v>
      </c>
      <c r="X13" s="74">
        <v>0</v>
      </c>
      <c r="Y13" s="74">
        <v>0</v>
      </c>
      <c r="DA13" s="90" t="s">
        <v>700</v>
      </c>
    </row>
    <row r="14" spans="1:105" ht="12" customHeight="1" x14ac:dyDescent="0.25">
      <c r="A14" s="75" t="s">
        <v>97</v>
      </c>
      <c r="B14" s="76"/>
      <c r="C14" s="76">
        <v>3.3175162446691169</v>
      </c>
      <c r="D14" s="76">
        <v>2.9922051933268929</v>
      </c>
      <c r="E14" s="76">
        <v>2.8894569441272218</v>
      </c>
      <c r="F14" s="76">
        <v>2.5186832896735249</v>
      </c>
      <c r="G14" s="76">
        <v>2.2406103920423983</v>
      </c>
      <c r="H14" s="76">
        <v>2.4060238074166378</v>
      </c>
      <c r="I14" s="76">
        <v>2.1505534033637517</v>
      </c>
      <c r="J14" s="76">
        <v>2.3594638824038099</v>
      </c>
      <c r="K14" s="76">
        <v>2.5351388351406174</v>
      </c>
      <c r="L14" s="76">
        <v>3.2464717969659023</v>
      </c>
      <c r="M14" s="76">
        <v>2.1705373056777493</v>
      </c>
      <c r="N14" s="76">
        <v>2.1044994514076016</v>
      </c>
      <c r="O14" s="76">
        <v>2.7952773014209873</v>
      </c>
      <c r="P14" s="76">
        <v>1.4324529431896216</v>
      </c>
      <c r="Q14" s="76">
        <v>1.6037999426618712</v>
      </c>
      <c r="R14" s="76">
        <v>2.1371841608809192</v>
      </c>
      <c r="S14" s="76">
        <v>1.7221770175465747</v>
      </c>
      <c r="T14" s="76">
        <v>1.5608781931613787</v>
      </c>
      <c r="U14" s="76">
        <v>1.4589886316247809</v>
      </c>
      <c r="V14" s="76">
        <v>1.394184270556144</v>
      </c>
      <c r="W14" s="76">
        <v>1.0536384836232275</v>
      </c>
      <c r="X14" s="76">
        <v>0.69020118111612372</v>
      </c>
      <c r="Y14" s="76">
        <v>0.54604607662830751</v>
      </c>
      <c r="DA14" s="91" t="s">
        <v>701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0.17485679651485048</v>
      </c>
      <c r="D15" s="69">
        <f t="shared" si="6"/>
        <v>4.3897532691341348E-2</v>
      </c>
      <c r="E15" s="69">
        <f t="shared" si="6"/>
        <v>0.42828375824965209</v>
      </c>
      <c r="F15" s="69">
        <f t="shared" si="6"/>
        <v>0.50684362167426533</v>
      </c>
      <c r="G15" s="69">
        <f t="shared" si="6"/>
        <v>1.0776343741463454</v>
      </c>
      <c r="H15" s="69">
        <f t="shared" si="6"/>
        <v>1.8909688381589058</v>
      </c>
      <c r="I15" s="69">
        <f t="shared" si="6"/>
        <v>0.40255265373615545</v>
      </c>
      <c r="J15" s="69">
        <f t="shared" si="6"/>
        <v>0.69787058847516803</v>
      </c>
      <c r="K15" s="69">
        <f t="shared" si="6"/>
        <v>1.4204442248638811</v>
      </c>
      <c r="L15" s="69">
        <f t="shared" si="6"/>
        <v>1.9812191276582631</v>
      </c>
      <c r="M15" s="69">
        <f t="shared" si="6"/>
        <v>3.5778180556431547</v>
      </c>
      <c r="N15" s="69">
        <f t="shared" si="6"/>
        <v>3.6526337151463042</v>
      </c>
      <c r="O15" s="69">
        <f t="shared" si="6"/>
        <v>3.6289947692079059</v>
      </c>
      <c r="P15" s="69">
        <f t="shared" si="6"/>
        <v>3.8779778058816397</v>
      </c>
      <c r="Q15" s="69">
        <f t="shared" si="6"/>
        <v>3.5591744929346407</v>
      </c>
      <c r="R15" s="69">
        <f t="shared" si="6"/>
        <v>4.9700233005135246</v>
      </c>
      <c r="S15" s="69">
        <f t="shared" si="6"/>
        <v>2.6982261775196097</v>
      </c>
      <c r="T15" s="69">
        <f t="shared" si="6"/>
        <v>2.5478079003996061</v>
      </c>
      <c r="U15" s="69">
        <f t="shared" si="6"/>
        <v>2.3602470413116037</v>
      </c>
      <c r="V15" s="69">
        <f t="shared" si="6"/>
        <v>2.7044494323333441</v>
      </c>
      <c r="W15" s="69">
        <f t="shared" si="6"/>
        <v>2.8677172377822315</v>
      </c>
      <c r="X15" s="69">
        <f t="shared" si="6"/>
        <v>5.7142148440798017</v>
      </c>
      <c r="Y15" s="69">
        <f t="shared" si="6"/>
        <v>6.7856468646121737</v>
      </c>
      <c r="DA15" s="88" t="s">
        <v>702</v>
      </c>
    </row>
    <row r="16" spans="1:105" ht="12" customHeight="1" x14ac:dyDescent="0.25">
      <c r="A16" s="28" t="s">
        <v>91</v>
      </c>
      <c r="B16" s="72"/>
      <c r="C16" s="72">
        <v>0.17485679651485048</v>
      </c>
      <c r="D16" s="72">
        <v>4.3897532691341348E-2</v>
      </c>
      <c r="E16" s="72">
        <v>0.42828375824965209</v>
      </c>
      <c r="F16" s="72">
        <v>0.50684362167426533</v>
      </c>
      <c r="G16" s="72">
        <v>1.0776343741463454</v>
      </c>
      <c r="H16" s="72">
        <v>1.8909688381589058</v>
      </c>
      <c r="I16" s="72">
        <v>0.40255265373615545</v>
      </c>
      <c r="J16" s="72">
        <v>0.69787058847516803</v>
      </c>
      <c r="K16" s="72">
        <v>1.4204442248638811</v>
      </c>
      <c r="L16" s="72">
        <v>1.9812191276582631</v>
      </c>
      <c r="M16" s="72">
        <v>3.5778180556431547</v>
      </c>
      <c r="N16" s="72">
        <v>3.6526337151463042</v>
      </c>
      <c r="O16" s="72">
        <v>3.6289947692079059</v>
      </c>
      <c r="P16" s="72">
        <v>3.8779778058816397</v>
      </c>
      <c r="Q16" s="72">
        <v>3.5591744929346407</v>
      </c>
      <c r="R16" s="72">
        <v>4.9700233005135246</v>
      </c>
      <c r="S16" s="72">
        <v>2.6982261775196097</v>
      </c>
      <c r="T16" s="72">
        <v>2.5478079003996061</v>
      </c>
      <c r="U16" s="72">
        <v>2.3602470413116037</v>
      </c>
      <c r="V16" s="72">
        <v>2.7044494323333441</v>
      </c>
      <c r="W16" s="72">
        <v>2.8677172377822315</v>
      </c>
      <c r="X16" s="72">
        <v>5.7142148440798017</v>
      </c>
      <c r="Y16" s="72">
        <v>6.7856468646121737</v>
      </c>
      <c r="DA16" s="89" t="s">
        <v>703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17.71107826765985</v>
      </c>
      <c r="D17" s="69">
        <f t="shared" si="7"/>
        <v>18.935441934761442</v>
      </c>
      <c r="E17" s="69">
        <f t="shared" si="7"/>
        <v>18.694884265795444</v>
      </c>
      <c r="F17" s="69">
        <f t="shared" si="7"/>
        <v>16.753805727388183</v>
      </c>
      <c r="G17" s="69">
        <f t="shared" si="7"/>
        <v>15.636336878541611</v>
      </c>
      <c r="H17" s="69">
        <f t="shared" si="7"/>
        <v>16.845608130029454</v>
      </c>
      <c r="I17" s="69">
        <f t="shared" si="7"/>
        <v>16.675786731996642</v>
      </c>
      <c r="J17" s="69">
        <f t="shared" si="7"/>
        <v>16.166316113239894</v>
      </c>
      <c r="K17" s="69">
        <f t="shared" si="7"/>
        <v>18.339223675138307</v>
      </c>
      <c r="L17" s="69">
        <f t="shared" si="7"/>
        <v>23.217959020973691</v>
      </c>
      <c r="M17" s="69">
        <f t="shared" si="7"/>
        <v>16.730962158706777</v>
      </c>
      <c r="N17" s="69">
        <f t="shared" si="7"/>
        <v>15.787612618815517</v>
      </c>
      <c r="O17" s="69">
        <f t="shared" si="7"/>
        <v>21.567644140751259</v>
      </c>
      <c r="P17" s="69">
        <f t="shared" si="7"/>
        <v>15.130225863228077</v>
      </c>
      <c r="Q17" s="69">
        <f t="shared" si="7"/>
        <v>16.835770020194474</v>
      </c>
      <c r="R17" s="69">
        <f t="shared" ref="R17:V17" si="8">SUM(R18:R26)</f>
        <v>22.73643645656502</v>
      </c>
      <c r="S17" s="69">
        <f t="shared" si="8"/>
        <v>19.162978418586494</v>
      </c>
      <c r="T17" s="69">
        <f t="shared" si="8"/>
        <v>18.368782149380117</v>
      </c>
      <c r="U17" s="69">
        <f t="shared" si="8"/>
        <v>17.875571162761446</v>
      </c>
      <c r="V17" s="69">
        <f t="shared" si="8"/>
        <v>17.975622269907355</v>
      </c>
      <c r="W17" s="69">
        <f t="shared" ref="W17:Y17" si="9">SUM(W18:W26)</f>
        <v>14.448450534567982</v>
      </c>
      <c r="X17" s="69">
        <f t="shared" si="9"/>
        <v>12.688518076123838</v>
      </c>
      <c r="Y17" s="69">
        <f t="shared" si="9"/>
        <v>12.26395366272844</v>
      </c>
      <c r="DA17" s="88" t="s">
        <v>704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705</v>
      </c>
    </row>
    <row r="19" spans="1:105" s="2" customFormat="1" ht="12" customHeight="1" x14ac:dyDescent="0.25">
      <c r="A19" s="28" t="s">
        <v>74</v>
      </c>
      <c r="B19" s="72"/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DA19" s="89" t="s">
        <v>706</v>
      </c>
    </row>
    <row r="20" spans="1:105" ht="12" customHeight="1" x14ac:dyDescent="0.25">
      <c r="A20" s="28" t="s">
        <v>200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DA20" s="89" t="s">
        <v>707</v>
      </c>
    </row>
    <row r="21" spans="1:105" ht="12" customHeight="1" x14ac:dyDescent="0.25">
      <c r="A21" s="28" t="s">
        <v>189</v>
      </c>
      <c r="B21" s="72"/>
      <c r="C21" s="72">
        <v>15.399465156386382</v>
      </c>
      <c r="D21" s="72">
        <v>16.372082789439421</v>
      </c>
      <c r="E21" s="72">
        <v>16.082870995843844</v>
      </c>
      <c r="F21" s="72">
        <v>14.068680859125902</v>
      </c>
      <c r="G21" s="72">
        <v>12.963047994911182</v>
      </c>
      <c r="H21" s="72">
        <v>14.234479302379759</v>
      </c>
      <c r="I21" s="72">
        <v>13.893374890804768</v>
      </c>
      <c r="J21" s="72">
        <v>13.973292192429872</v>
      </c>
      <c r="K21" s="72">
        <v>15.851008046597617</v>
      </c>
      <c r="L21" s="72">
        <v>20.267527879718113</v>
      </c>
      <c r="M21" s="72">
        <v>13.918472229507246</v>
      </c>
      <c r="N21" s="72">
        <v>12.983283684545968</v>
      </c>
      <c r="O21" s="72">
        <v>18.193421635864308</v>
      </c>
      <c r="P21" s="72">
        <v>10.426518374689579</v>
      </c>
      <c r="Q21" s="72">
        <v>12.94543923979019</v>
      </c>
      <c r="R21" s="72">
        <v>19.610939346990907</v>
      </c>
      <c r="S21" s="72">
        <v>16.292659141500991</v>
      </c>
      <c r="T21" s="72">
        <v>14.616452435534139</v>
      </c>
      <c r="U21" s="72">
        <v>13.907363708797799</v>
      </c>
      <c r="V21" s="72">
        <v>13.134974655023438</v>
      </c>
      <c r="W21" s="72">
        <v>10.187226704147932</v>
      </c>
      <c r="X21" s="72">
        <v>7.2320899861161161</v>
      </c>
      <c r="Y21" s="72">
        <v>6.7687741699073234</v>
      </c>
      <c r="DA21" s="89" t="s">
        <v>708</v>
      </c>
    </row>
    <row r="22" spans="1:105" ht="12" customHeight="1" x14ac:dyDescent="0.25">
      <c r="A22" s="28" t="s">
        <v>202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709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710</v>
      </c>
    </row>
    <row r="24" spans="1:105" ht="12" customHeight="1" x14ac:dyDescent="0.25">
      <c r="A24" s="28" t="s">
        <v>198</v>
      </c>
      <c r="B24" s="72"/>
      <c r="C24" s="72">
        <v>0.69780261239884722</v>
      </c>
      <c r="D24" s="72">
        <v>0.78523438605136275</v>
      </c>
      <c r="E24" s="72">
        <v>0.8222472043081035</v>
      </c>
      <c r="F24" s="72">
        <v>0.7127094849815615</v>
      </c>
      <c r="G24" s="72">
        <v>0.57763220045370589</v>
      </c>
      <c r="H24" s="72">
        <v>0.56061071126701889</v>
      </c>
      <c r="I24" s="72">
        <v>0.67343784262258111</v>
      </c>
      <c r="J24" s="72">
        <v>0.61907322081501492</v>
      </c>
      <c r="K24" s="72">
        <v>0.71589849678630701</v>
      </c>
      <c r="L24" s="72">
        <v>1.0149575254195045</v>
      </c>
      <c r="M24" s="72">
        <v>0.85158355882956227</v>
      </c>
      <c r="N24" s="72">
        <v>0.85733879449269434</v>
      </c>
      <c r="O24" s="72">
        <v>1.1260467504381948</v>
      </c>
      <c r="P24" s="72">
        <v>1.0597428914095524</v>
      </c>
      <c r="Q24" s="72">
        <v>0.89004332357683069</v>
      </c>
      <c r="R24" s="72">
        <v>0.82208104234453894</v>
      </c>
      <c r="S24" s="72">
        <v>0.70165827321094065</v>
      </c>
      <c r="T24" s="72">
        <v>0.77064792981348407</v>
      </c>
      <c r="U24" s="72">
        <v>0.63481474178609532</v>
      </c>
      <c r="V24" s="72">
        <v>0.57350978969532673</v>
      </c>
      <c r="W24" s="72">
        <v>0.47637084189442452</v>
      </c>
      <c r="X24" s="72">
        <v>0.41489737859116621</v>
      </c>
      <c r="Y24" s="72">
        <v>0.52945162379483235</v>
      </c>
      <c r="DA24" s="89" t="s">
        <v>711</v>
      </c>
    </row>
    <row r="25" spans="1:105" ht="12" customHeight="1" x14ac:dyDescent="0.25">
      <c r="A25" s="73" t="s">
        <v>53</v>
      </c>
      <c r="B25" s="74"/>
      <c r="C25" s="74">
        <v>1.0567409646847425</v>
      </c>
      <c r="D25" s="74">
        <v>1.3617469701847151</v>
      </c>
      <c r="E25" s="74">
        <v>1.2960952080861929</v>
      </c>
      <c r="F25" s="74">
        <v>1.3286172807520789</v>
      </c>
      <c r="G25" s="74">
        <v>1.5377980387293808</v>
      </c>
      <c r="H25" s="74">
        <v>1.5390559770861991</v>
      </c>
      <c r="I25" s="74">
        <v>1.4175286403294749</v>
      </c>
      <c r="J25" s="74">
        <v>1.0974923030034656</v>
      </c>
      <c r="K25" s="74">
        <v>1.1131206293716613</v>
      </c>
      <c r="L25" s="74">
        <v>1.6696168267432694</v>
      </c>
      <c r="M25" s="74">
        <v>1.0062486506756121</v>
      </c>
      <c r="N25" s="74">
        <v>1.4809244490862377</v>
      </c>
      <c r="O25" s="74">
        <v>1.4607692197652913</v>
      </c>
      <c r="P25" s="74">
        <v>2.1755436769096126</v>
      </c>
      <c r="Q25" s="74">
        <v>2.2350076879084697</v>
      </c>
      <c r="R25" s="74">
        <v>1.5082268595538104</v>
      </c>
      <c r="S25" s="74">
        <v>1.574260761219344</v>
      </c>
      <c r="T25" s="74">
        <v>2.3515734041312775</v>
      </c>
      <c r="U25" s="74">
        <v>2.3340582091917219</v>
      </c>
      <c r="V25" s="74">
        <v>3.2458009691450833</v>
      </c>
      <c r="W25" s="74">
        <v>3.0592824124272568</v>
      </c>
      <c r="X25" s="74">
        <v>3.4289103092926894</v>
      </c>
      <c r="Y25" s="74">
        <v>2.8837235564849384</v>
      </c>
      <c r="DA25" s="90" t="s">
        <v>712</v>
      </c>
    </row>
    <row r="26" spans="1:105" ht="12" customHeight="1" x14ac:dyDescent="0.25">
      <c r="A26" s="32" t="s">
        <v>52</v>
      </c>
      <c r="B26" s="77"/>
      <c r="C26" s="77">
        <v>0.55706953418987859</v>
      </c>
      <c r="D26" s="77">
        <v>0.41637778908594331</v>
      </c>
      <c r="E26" s="77">
        <v>0.4936708575573065</v>
      </c>
      <c r="F26" s="77">
        <v>0.64379810252864145</v>
      </c>
      <c r="G26" s="77">
        <v>0.55785864444734123</v>
      </c>
      <c r="H26" s="77">
        <v>0.51146213929647821</v>
      </c>
      <c r="I26" s="77">
        <v>0.69144535823981501</v>
      </c>
      <c r="J26" s="77">
        <v>0.47645839699154419</v>
      </c>
      <c r="K26" s="77">
        <v>0.65919650238272243</v>
      </c>
      <c r="L26" s="77">
        <v>0.26585678909280475</v>
      </c>
      <c r="M26" s="77">
        <v>0.95465771969435642</v>
      </c>
      <c r="N26" s="77">
        <v>0.46606569069061687</v>
      </c>
      <c r="O26" s="77">
        <v>0.78740653468346589</v>
      </c>
      <c r="P26" s="77">
        <v>1.4684209202193332</v>
      </c>
      <c r="Q26" s="77">
        <v>0.76527976891898286</v>
      </c>
      <c r="R26" s="77">
        <v>0.79518920767576107</v>
      </c>
      <c r="S26" s="77">
        <v>0.5944002426552184</v>
      </c>
      <c r="T26" s="77">
        <v>0.6301083799012156</v>
      </c>
      <c r="U26" s="77">
        <v>0.99933450298583004</v>
      </c>
      <c r="V26" s="77">
        <v>1.0213368560435045</v>
      </c>
      <c r="W26" s="77">
        <v>0.7255705760983705</v>
      </c>
      <c r="X26" s="77">
        <v>1.6126204021238661</v>
      </c>
      <c r="Y26" s="77">
        <v>2.0820043125413448</v>
      </c>
      <c r="DA26" s="92" t="s">
        <v>713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3.4717665446491504</v>
      </c>
      <c r="D27" s="69">
        <f t="shared" si="10"/>
        <v>3.4284069773215533</v>
      </c>
      <c r="E27" s="69">
        <f t="shared" si="10"/>
        <v>3.338819982469353</v>
      </c>
      <c r="F27" s="69">
        <f t="shared" si="10"/>
        <v>3.2031512091803536</v>
      </c>
      <c r="G27" s="69">
        <f t="shared" si="10"/>
        <v>3.0565671487637451</v>
      </c>
      <c r="H27" s="69">
        <f t="shared" si="10"/>
        <v>3.6482362870325074</v>
      </c>
      <c r="I27" s="69">
        <f t="shared" si="10"/>
        <v>3.4614210836751278</v>
      </c>
      <c r="J27" s="69">
        <f t="shared" si="10"/>
        <v>3.4232108442689335</v>
      </c>
      <c r="K27" s="69">
        <f t="shared" si="10"/>
        <v>3.4724608051808179</v>
      </c>
      <c r="L27" s="69">
        <f t="shared" si="10"/>
        <v>4.8438672382877126</v>
      </c>
      <c r="M27" s="69">
        <f t="shared" si="10"/>
        <v>4.3445381103447964</v>
      </c>
      <c r="N27" s="69">
        <f t="shared" si="10"/>
        <v>3.9017668702514214</v>
      </c>
      <c r="O27" s="69">
        <f t="shared" si="10"/>
        <v>4.8054438507918391</v>
      </c>
      <c r="P27" s="69">
        <f t="shared" si="10"/>
        <v>3.9428085600145177</v>
      </c>
      <c r="Q27" s="69">
        <f t="shared" si="10"/>
        <v>3.7701618256464364</v>
      </c>
      <c r="R27" s="69">
        <f t="shared" ref="R27:V27" si="11">SUM(R28:R32)</f>
        <v>4.8035736436316432</v>
      </c>
      <c r="S27" s="69">
        <f t="shared" si="11"/>
        <v>4.1589820180140853</v>
      </c>
      <c r="T27" s="69">
        <f t="shared" si="11"/>
        <v>4.0532656532856146</v>
      </c>
      <c r="U27" s="69">
        <f t="shared" si="11"/>
        <v>4.1744379421824682</v>
      </c>
      <c r="V27" s="69">
        <f t="shared" si="11"/>
        <v>4.600706515587591</v>
      </c>
      <c r="W27" s="69">
        <f t="shared" ref="W27:Y27" si="12">SUM(W28:W32)</f>
        <v>3.669678104362343</v>
      </c>
      <c r="X27" s="69">
        <f t="shared" si="12"/>
        <v>4.1703243945688637</v>
      </c>
      <c r="Y27" s="69">
        <f t="shared" si="12"/>
        <v>4.840020841417334</v>
      </c>
      <c r="DA27" s="88" t="s">
        <v>714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715</v>
      </c>
    </row>
    <row r="29" spans="1:105" s="2" customFormat="1" ht="12" customHeight="1" x14ac:dyDescent="0.25">
      <c r="A29" s="28" t="s">
        <v>74</v>
      </c>
      <c r="B29" s="72"/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X29" s="72">
        <v>0</v>
      </c>
      <c r="Y29" s="72">
        <v>0</v>
      </c>
      <c r="DA29" s="89" t="s">
        <v>716</v>
      </c>
    </row>
    <row r="30" spans="1:105" ht="12" customHeight="1" x14ac:dyDescent="0.25">
      <c r="A30" s="28" t="s">
        <v>189</v>
      </c>
      <c r="B30" s="72"/>
      <c r="C30" s="72">
        <v>1.6200195210856645</v>
      </c>
      <c r="D30" s="72">
        <v>1.4594448141562517</v>
      </c>
      <c r="E30" s="72">
        <v>1.3893863063406533</v>
      </c>
      <c r="F30" s="72">
        <v>1.2157263541434997</v>
      </c>
      <c r="G30" s="72">
        <v>1.2432208044658402</v>
      </c>
      <c r="H30" s="72">
        <v>1.6255710416904523</v>
      </c>
      <c r="I30" s="72">
        <v>1.8147841392791495</v>
      </c>
      <c r="J30" s="72">
        <v>2.1942826352428333</v>
      </c>
      <c r="K30" s="72">
        <v>1.9956818555414515</v>
      </c>
      <c r="L30" s="72">
        <v>2.6452379449162708</v>
      </c>
      <c r="M30" s="72">
        <v>2.3655968473456106</v>
      </c>
      <c r="N30" s="72">
        <v>2.1588481758216136</v>
      </c>
      <c r="O30" s="72">
        <v>2.5722721365914243</v>
      </c>
      <c r="P30" s="72">
        <v>1.5244517086261717</v>
      </c>
      <c r="Q30" s="72">
        <v>1.6119985188588259</v>
      </c>
      <c r="R30" s="72">
        <v>2.4175348341663372</v>
      </c>
      <c r="S30" s="72">
        <v>2.0451140056165156</v>
      </c>
      <c r="T30" s="72">
        <v>1.9332303192739579</v>
      </c>
      <c r="U30" s="72">
        <v>2.0345401409912638</v>
      </c>
      <c r="V30" s="72">
        <v>2.2136954468086905</v>
      </c>
      <c r="W30" s="72">
        <v>1.6572936390187982</v>
      </c>
      <c r="X30" s="72">
        <v>1.8584090770371011</v>
      </c>
      <c r="Y30" s="72">
        <v>2.795143189003328</v>
      </c>
      <c r="DA30" s="89" t="s">
        <v>717</v>
      </c>
    </row>
    <row r="31" spans="1:105" ht="12" customHeight="1" x14ac:dyDescent="0.25">
      <c r="A31" s="28" t="s">
        <v>202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718</v>
      </c>
    </row>
    <row r="32" spans="1:105" ht="12" customHeight="1" x14ac:dyDescent="0.25">
      <c r="A32" s="32" t="s">
        <v>53</v>
      </c>
      <c r="B32" s="77"/>
      <c r="C32" s="77">
        <v>1.8517470235634861</v>
      </c>
      <c r="D32" s="77">
        <v>1.9689621631653018</v>
      </c>
      <c r="E32" s="77">
        <v>1.9494336761286994</v>
      </c>
      <c r="F32" s="77">
        <v>1.9874248550368538</v>
      </c>
      <c r="G32" s="77">
        <v>1.813346344297905</v>
      </c>
      <c r="H32" s="77">
        <v>2.0226652453420551</v>
      </c>
      <c r="I32" s="77">
        <v>1.6466369443959785</v>
      </c>
      <c r="J32" s="77">
        <v>1.2289282090261002</v>
      </c>
      <c r="K32" s="77">
        <v>1.4767789496393666</v>
      </c>
      <c r="L32" s="77">
        <v>2.1986292933714413</v>
      </c>
      <c r="M32" s="77">
        <v>1.978941262999186</v>
      </c>
      <c r="N32" s="77">
        <v>1.7429186944298081</v>
      </c>
      <c r="O32" s="77">
        <v>2.2331717142004148</v>
      </c>
      <c r="P32" s="77">
        <v>2.4183568513883462</v>
      </c>
      <c r="Q32" s="77">
        <v>2.1581633067876105</v>
      </c>
      <c r="R32" s="77">
        <v>2.386038809465306</v>
      </c>
      <c r="S32" s="77">
        <v>2.1138680123975697</v>
      </c>
      <c r="T32" s="77">
        <v>2.1200353340116567</v>
      </c>
      <c r="U32" s="77">
        <v>2.1398978011912049</v>
      </c>
      <c r="V32" s="77">
        <v>2.3870110687789006</v>
      </c>
      <c r="W32" s="77">
        <v>2.012384465343545</v>
      </c>
      <c r="X32" s="77">
        <v>2.3119153175317622</v>
      </c>
      <c r="Y32" s="77">
        <v>2.044877652414006</v>
      </c>
      <c r="DA32" s="92" t="s">
        <v>719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0.61366998501285386</v>
      </c>
      <c r="D3" s="66">
        <f>IF(RES_hh_tes_in!D3=0,"",RES_hh_tes_in!D3/RES_hh_fec_in!D3)</f>
        <v>0.62084571758939455</v>
      </c>
      <c r="E3" s="66">
        <f>IF(RES_hh_tes_in!E3=0,"",RES_hh_tes_in!E3/RES_hh_fec_in!E3)</f>
        <v>0.6280167926576502</v>
      </c>
      <c r="F3" s="66">
        <f>IF(RES_hh_tes_in!F3=0,"",RES_hh_tes_in!F3/RES_hh_fec_in!F3)</f>
        <v>0.63455087285212552</v>
      </c>
      <c r="G3" s="66">
        <f>IF(RES_hh_tes_in!G3=0,"",RES_hh_tes_in!G3/RES_hh_fec_in!G3)</f>
        <v>0.64245646233516784</v>
      </c>
      <c r="H3" s="66">
        <f>IF(RES_hh_tes_in!H3=0,"",RES_hh_tes_in!H3/RES_hh_fec_in!H3)</f>
        <v>0.6491357680151284</v>
      </c>
      <c r="I3" s="66">
        <f>IF(RES_hh_tes_in!I3=0,"",RES_hh_tes_in!I3/RES_hh_fec_in!I3)</f>
        <v>0.65259845710139719</v>
      </c>
      <c r="J3" s="66">
        <f>IF(RES_hh_tes_in!J3=0,"",RES_hh_tes_in!J3/RES_hh_fec_in!J3)</f>
        <v>0.65714991725485583</v>
      </c>
      <c r="K3" s="66">
        <f>IF(RES_hh_tes_in!K3=0,"",RES_hh_tes_in!K3/RES_hh_fec_in!K3)</f>
        <v>0.66885094542309609</v>
      </c>
      <c r="L3" s="66">
        <f>IF(RES_hh_tes_in!L3=0,"",RES_hh_tes_in!L3/RES_hh_fec_in!L3)</f>
        <v>0.67535310481418709</v>
      </c>
      <c r="M3" s="66">
        <f>IF(RES_hh_tes_in!M3=0,"",RES_hh_tes_in!M3/RES_hh_fec_in!M3)</f>
        <v>0.70459376237486382</v>
      </c>
      <c r="N3" s="66">
        <f>IF(RES_hh_tes_in!N3=0,"",RES_hh_tes_in!N3/RES_hh_fec_in!N3)</f>
        <v>0.7234780581458079</v>
      </c>
      <c r="O3" s="66">
        <f>IF(RES_hh_tes_in!O3=0,"",RES_hh_tes_in!O3/RES_hh_fec_in!O3)</f>
        <v>0.74820338022189925</v>
      </c>
      <c r="P3" s="66">
        <f>IF(RES_hh_tes_in!P3=0,"",RES_hh_tes_in!P3/RES_hh_fec_in!P3)</f>
        <v>0.81265491142490009</v>
      </c>
      <c r="Q3" s="66">
        <f>IF(RES_hh_tes_in!Q3=0,"",RES_hh_tes_in!Q3/RES_hh_fec_in!Q3)</f>
        <v>0.82581087409164167</v>
      </c>
      <c r="R3" s="66">
        <f>IF(RES_hh_tes_in!R3=0,"",RES_hh_tes_in!R3/RES_hh_fec_in!R3)</f>
        <v>0.84475666679302985</v>
      </c>
      <c r="S3" s="66">
        <f>IF(RES_hh_tes_in!S3=0,"",RES_hh_tes_in!S3/RES_hh_fec_in!S3)</f>
        <v>0.8576037517962376</v>
      </c>
      <c r="T3" s="66">
        <f>IF(RES_hh_tes_in!T3=0,"",RES_hh_tes_in!T3/RES_hh_fec_in!T3)</f>
        <v>0.8815138205884786</v>
      </c>
      <c r="U3" s="66">
        <f>IF(RES_hh_tes_in!U3=0,"",RES_hh_tes_in!U3/RES_hh_fec_in!U3)</f>
        <v>0.90474594937210007</v>
      </c>
      <c r="V3" s="66">
        <f>IF(RES_hh_tes_in!V3=0,"",RES_hh_tes_in!V3/RES_hh_fec_in!V3)</f>
        <v>0.9404589677838634</v>
      </c>
      <c r="W3" s="66">
        <f>IF(RES_hh_tes_in!W3=0,"",RES_hh_tes_in!W3/RES_hh_fec_in!W3)</f>
        <v>0.97643241266502745</v>
      </c>
      <c r="X3" s="66">
        <f>IF(RES_hh_tes_in!X3=0,"",RES_hh_tes_in!X3/RES_hh_fec_in!X3)</f>
        <v>1.0778103252823623</v>
      </c>
      <c r="Y3" s="66">
        <f>IF(RES_hh_tes_in!Y3=0,"",RES_hh_tes_in!Y3/RES_hh_fec_in!Y3)</f>
        <v>1.1138379964406675</v>
      </c>
      <c r="DA3" s="87" t="s">
        <v>721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0.60674600820170854</v>
      </c>
      <c r="D4" s="70">
        <f>IF(RES_hh_tes_in!D4=0,"",RES_hh_tes_in!D4/RES_hh_fec_in!D4)</f>
        <v>0.61381221312466283</v>
      </c>
      <c r="E4" s="70">
        <f>IF(RES_hh_tes_in!E4=0,"",RES_hh_tes_in!E4/RES_hh_fec_in!E4)</f>
        <v>0.6198801200706362</v>
      </c>
      <c r="F4" s="70">
        <f>IF(RES_hh_tes_in!F4=0,"",RES_hh_tes_in!F4/RES_hh_fec_in!F4)</f>
        <v>0.62559988192952642</v>
      </c>
      <c r="G4" s="70">
        <f>IF(RES_hh_tes_in!G4=0,"",RES_hh_tes_in!G4/RES_hh_fec_in!G4)</f>
        <v>0.63131729595000785</v>
      </c>
      <c r="H4" s="70">
        <f>IF(RES_hh_tes_in!H4=0,"",RES_hh_tes_in!H4/RES_hh_fec_in!H4)</f>
        <v>0.635690330368197</v>
      </c>
      <c r="I4" s="70">
        <f>IF(RES_hh_tes_in!I4=0,"",RES_hh_tes_in!I4/RES_hh_fec_in!I4)</f>
        <v>0.64392070593922313</v>
      </c>
      <c r="J4" s="70">
        <f>IF(RES_hh_tes_in!J4=0,"",RES_hh_tes_in!J4/RES_hh_fec_in!J4)</f>
        <v>0.64877809520583352</v>
      </c>
      <c r="K4" s="70">
        <f>IF(RES_hh_tes_in!K4=0,"",RES_hh_tes_in!K4/RES_hh_fec_in!K4)</f>
        <v>0.6581650599101917</v>
      </c>
      <c r="L4" s="70">
        <f>IF(RES_hh_tes_in!L4=0,"",RES_hh_tes_in!L4/RES_hh_fec_in!L4)</f>
        <v>0.66419618887367116</v>
      </c>
      <c r="M4" s="70">
        <f>IF(RES_hh_tes_in!M4=0,"",RES_hh_tes_in!M4/RES_hh_fec_in!M4)</f>
        <v>0.68617206985481927</v>
      </c>
      <c r="N4" s="70">
        <f>IF(RES_hh_tes_in!N4=0,"",RES_hh_tes_in!N4/RES_hh_fec_in!N4)</f>
        <v>0.7049153098338693</v>
      </c>
      <c r="O4" s="70">
        <f>IF(RES_hh_tes_in!O4=0,"",RES_hh_tes_in!O4/RES_hh_fec_in!O4)</f>
        <v>0.73339148470515481</v>
      </c>
      <c r="P4" s="70">
        <f>IF(RES_hh_tes_in!P4=0,"",RES_hh_tes_in!P4/RES_hh_fec_in!P4)</f>
        <v>0.79198402105946941</v>
      </c>
      <c r="Q4" s="70">
        <f>IF(RES_hh_tes_in!Q4=0,"",RES_hh_tes_in!Q4/RES_hh_fec_in!Q4)</f>
        <v>0.80709618721834053</v>
      </c>
      <c r="R4" s="70">
        <f>IF(RES_hh_tes_in!R4=0,"",RES_hh_tes_in!R4/RES_hh_fec_in!R4)</f>
        <v>0.82560627350123994</v>
      </c>
      <c r="S4" s="70">
        <f>IF(RES_hh_tes_in!S4=0,"",RES_hh_tes_in!S4/RES_hh_fec_in!S4)</f>
        <v>0.84766947124786673</v>
      </c>
      <c r="T4" s="70">
        <f>IF(RES_hh_tes_in!T4=0,"",RES_hh_tes_in!T4/RES_hh_fec_in!T4)</f>
        <v>0.87494294998310229</v>
      </c>
      <c r="U4" s="70">
        <f>IF(RES_hh_tes_in!U4=0,"",RES_hh_tes_in!U4/RES_hh_fec_in!U4)</f>
        <v>0.90252294797681509</v>
      </c>
      <c r="V4" s="70">
        <f>IF(RES_hh_tes_in!V4=0,"",RES_hh_tes_in!V4/RES_hh_fec_in!V4)</f>
        <v>0.94419028512860048</v>
      </c>
      <c r="W4" s="70">
        <f>IF(RES_hh_tes_in!W4=0,"",RES_hh_tes_in!W4/RES_hh_fec_in!W4)</f>
        <v>0.98166613573463801</v>
      </c>
      <c r="X4" s="70">
        <f>IF(RES_hh_tes_in!X4=0,"",RES_hh_tes_in!X4/RES_hh_fec_in!X4)</f>
        <v>1.0791735644002531</v>
      </c>
      <c r="Y4" s="70">
        <f>IF(RES_hh_tes_in!Y4=0,"",RES_hh_tes_in!Y4/RES_hh_fec_in!Y4)</f>
        <v>1.1201865073975363</v>
      </c>
      <c r="DA4" s="88" t="s">
        <v>722</v>
      </c>
    </row>
    <row r="5" spans="1:105" ht="12" customHeight="1" x14ac:dyDescent="0.25">
      <c r="A5" s="28" t="s">
        <v>51</v>
      </c>
      <c r="B5" s="78"/>
      <c r="C5" s="78">
        <f>IF(RES_hh_tes_in!C5=0,"",RES_hh_tes_in!C5/RES_hh_fec_in!C5)</f>
        <v>0.69782849358960408</v>
      </c>
      <c r="D5" s="78">
        <f>IF(RES_hh_tes_in!D5=0,"",RES_hh_tes_in!D5/RES_hh_fec_in!D5)</f>
        <v>0.70279429084317102</v>
      </c>
      <c r="E5" s="78">
        <f>IF(RES_hh_tes_in!E5=0,"",RES_hh_tes_in!E5/RES_hh_fec_in!E5)</f>
        <v>0.7079892881954637</v>
      </c>
      <c r="F5" s="78">
        <f>IF(RES_hh_tes_in!F5=0,"",RES_hh_tes_in!F5/RES_hh_fec_in!F5)</f>
        <v>0.71335655751897187</v>
      </c>
      <c r="G5" s="78">
        <f>IF(RES_hh_tes_in!G5=0,"",RES_hh_tes_in!G5/RES_hh_fec_in!G5)</f>
        <v>0.71892672449107842</v>
      </c>
      <c r="H5" s="78">
        <f>IF(RES_hh_tes_in!H5=0,"",RES_hh_tes_in!H5/RES_hh_fec_in!H5)</f>
        <v>0.72468150503857409</v>
      </c>
      <c r="I5" s="78">
        <f>IF(RES_hh_tes_in!I5=0,"",RES_hh_tes_in!I5/RES_hh_fec_in!I5)</f>
        <v>0.73061377239632086</v>
      </c>
      <c r="J5" s="78">
        <f>IF(RES_hh_tes_in!J5=0,"",RES_hh_tes_in!J5/RES_hh_fec_in!J5)</f>
        <v>0.73672797619433306</v>
      </c>
      <c r="K5" s="78">
        <f>IF(RES_hh_tes_in!K5=0,"",RES_hh_tes_in!K5/RES_hh_fec_in!K5)</f>
        <v>0.74300979296448577</v>
      </c>
      <c r="L5" s="78">
        <f>IF(RES_hh_tes_in!L5=0,"",RES_hh_tes_in!L5/RES_hh_fec_in!L5)</f>
        <v>0.74942376568157631</v>
      </c>
      <c r="M5" s="78" t="str">
        <f>IF(RES_hh_tes_in!M5=0,"",RES_hh_tes_in!M5/RES_hh_fec_in!M5)</f>
        <v/>
      </c>
      <c r="N5" s="78" t="str">
        <f>IF(RES_hh_tes_in!N5=0,"",RES_hh_tes_in!N5/RES_hh_fec_in!N5)</f>
        <v/>
      </c>
      <c r="O5" s="78" t="str">
        <f>IF(RES_hh_tes_in!O5=0,"",RES_hh_tes_in!O5/RES_hh_fec_in!O5)</f>
        <v/>
      </c>
      <c r="P5" s="78" t="str">
        <f>IF(RES_hh_tes_in!P5=0,"",RES_hh_tes_in!P5/RES_hh_fec_in!P5)</f>
        <v/>
      </c>
      <c r="Q5" s="78" t="str">
        <f>IF(RES_hh_tes_in!Q5=0,"",RES_hh_tes_in!Q5/RES_hh_fec_in!Q5)</f>
        <v/>
      </c>
      <c r="R5" s="78">
        <f>IF(RES_hh_tes_in!R5=0,"",RES_hh_tes_in!R5/RES_hh_fec_in!R5)</f>
        <v>0.79801861244085648</v>
      </c>
      <c r="S5" s="78">
        <f>IF(RES_hh_tes_in!S5=0,"",RES_hh_tes_in!S5/RES_hh_fec_in!S5)</f>
        <v>0.81998381754143368</v>
      </c>
      <c r="T5" s="78">
        <f>IF(RES_hh_tes_in!T5=0,"",RES_hh_tes_in!T5/RES_hh_fec_in!T5)</f>
        <v>0.84326516515426952</v>
      </c>
      <c r="U5" s="78">
        <f>IF(RES_hh_tes_in!U5=0,"",RES_hh_tes_in!U5/RES_hh_fec_in!U5)</f>
        <v>0.86459879865587375</v>
      </c>
      <c r="V5" s="78" t="str">
        <f>IF(RES_hh_tes_in!V5=0,"",RES_hh_tes_in!V5/RES_hh_fec_in!V5)</f>
        <v/>
      </c>
      <c r="W5" s="78" t="str">
        <f>IF(RES_hh_tes_in!W5=0,"",RES_hh_tes_in!W5/RES_hh_fec_in!W5)</f>
        <v/>
      </c>
      <c r="X5" s="78">
        <f>IF(RES_hh_tes_in!X5=0,"",RES_hh_tes_in!X5/RES_hh_fec_in!X5)</f>
        <v>0.89745652980589319</v>
      </c>
      <c r="Y5" s="78" t="str">
        <f>IF(RES_hh_tes_in!Y5=0,"",RES_hh_tes_in!Y5/RES_hh_fec_in!Y5)</f>
        <v/>
      </c>
      <c r="DA5" s="89" t="s">
        <v>723</v>
      </c>
    </row>
    <row r="6" spans="1:105" ht="12" customHeight="1" x14ac:dyDescent="0.25">
      <c r="A6" s="28" t="s">
        <v>74</v>
      </c>
      <c r="B6" s="78"/>
      <c r="C6" s="78">
        <f>IF(RES_hh_tes_in!C6=0,"",RES_hh_tes_in!C6/RES_hh_fec_in!C6)</f>
        <v>0.53809396895868766</v>
      </c>
      <c r="D6" s="78">
        <f>IF(RES_hh_tes_in!D6=0,"",RES_hh_tes_in!D6/RES_hh_fec_in!D6)</f>
        <v>0.54293099672291167</v>
      </c>
      <c r="E6" s="78">
        <f>IF(RES_hh_tes_in!E6=0,"",RES_hh_tes_in!E6/RES_hh_fec_in!E6)</f>
        <v>0.54802552539407567</v>
      </c>
      <c r="F6" s="78">
        <f>IF(RES_hh_tes_in!F6=0,"",RES_hh_tes_in!F6/RES_hh_fec_in!F6)</f>
        <v>0.55309222005294723</v>
      </c>
      <c r="G6" s="78">
        <f>IF(RES_hh_tes_in!G6=0,"",RES_hh_tes_in!G6/RES_hh_fec_in!G6)</f>
        <v>0.55838551934016045</v>
      </c>
      <c r="H6" s="78">
        <f>IF(RES_hh_tes_in!H6=0,"",RES_hh_tes_in!H6/RES_hh_fec_in!H6)</f>
        <v>0.5638709202280473</v>
      </c>
      <c r="I6" s="78">
        <f>IF(RES_hh_tes_in!I6=0,"",RES_hh_tes_in!I6/RES_hh_fec_in!I6)</f>
        <v>0.56960764051418566</v>
      </c>
      <c r="J6" s="78">
        <f>IF(RES_hh_tes_in!J6=0,"",RES_hh_tes_in!J6/RES_hh_fec_in!J6)</f>
        <v>0.57584607184191716</v>
      </c>
      <c r="K6" s="78">
        <f>IF(RES_hh_tes_in!K6=0,"",RES_hh_tes_in!K6/RES_hh_fec_in!K6)</f>
        <v>0.58279437518317689</v>
      </c>
      <c r="L6" s="78">
        <f>IF(RES_hh_tes_in!L6=0,"",RES_hh_tes_in!L6/RES_hh_fec_in!L6)</f>
        <v>0.59049972815831353</v>
      </c>
      <c r="M6" s="78">
        <f>IF(RES_hh_tes_in!M6=0,"",RES_hh_tes_in!M6/RES_hh_fec_in!M6)</f>
        <v>0.60444165943939721</v>
      </c>
      <c r="N6" s="78">
        <f>IF(RES_hh_tes_in!N6=0,"",RES_hh_tes_in!N6/RES_hh_fec_in!N6)</f>
        <v>0.62626005350576042</v>
      </c>
      <c r="O6" s="78">
        <f>IF(RES_hh_tes_in!O6=0,"",RES_hh_tes_in!O6/RES_hh_fec_in!O6)</f>
        <v>0.65678958938491405</v>
      </c>
      <c r="P6" s="78">
        <f>IF(RES_hh_tes_in!P6=0,"",RES_hh_tes_in!P6/RES_hh_fec_in!P6)</f>
        <v>0.69197347930236996</v>
      </c>
      <c r="Q6" s="78">
        <f>IF(RES_hh_tes_in!Q6=0,"",RES_hh_tes_in!Q6/RES_hh_fec_in!Q6)</f>
        <v>0.72006823254350083</v>
      </c>
      <c r="R6" s="78">
        <f>IF(RES_hh_tes_in!R6=0,"",RES_hh_tes_in!R6/RES_hh_fec_in!R6)</f>
        <v>0.73069769540248664</v>
      </c>
      <c r="S6" s="78">
        <f>IF(RES_hh_tes_in!S6=0,"",RES_hh_tes_in!S6/RES_hh_fec_in!S6)</f>
        <v>0.73558317306050514</v>
      </c>
      <c r="T6" s="78">
        <f>IF(RES_hh_tes_in!T6=0,"",RES_hh_tes_in!T6/RES_hh_fec_in!T6)</f>
        <v>0.73713238314447871</v>
      </c>
      <c r="U6" s="78">
        <f>IF(RES_hh_tes_in!U6=0,"",RES_hh_tes_in!U6/RES_hh_fec_in!U6)</f>
        <v>0.73765281350043876</v>
      </c>
      <c r="V6" s="78">
        <f>IF(RES_hh_tes_in!V6=0,"",RES_hh_tes_in!V6/RES_hh_fec_in!V6)</f>
        <v>0.73937980430461026</v>
      </c>
      <c r="W6" s="78">
        <f>IF(RES_hh_tes_in!W6=0,"",RES_hh_tes_in!W6/RES_hh_fec_in!W6)</f>
        <v>0.74203885819257098</v>
      </c>
      <c r="X6" s="78">
        <f>IF(RES_hh_tes_in!X6=0,"",RES_hh_tes_in!X6/RES_hh_fec_in!X6)</f>
        <v>0.7441931104925652</v>
      </c>
      <c r="Y6" s="78">
        <f>IF(RES_hh_tes_in!Y6=0,"",RES_hh_tes_in!Y6/RES_hh_fec_in!Y6)</f>
        <v>0.74605274043573522</v>
      </c>
      <c r="DA6" s="89" t="s">
        <v>724</v>
      </c>
    </row>
    <row r="7" spans="1:105" ht="12" customHeight="1" x14ac:dyDescent="0.25">
      <c r="A7" s="28" t="s">
        <v>200</v>
      </c>
      <c r="B7" s="78"/>
      <c r="C7" s="78" t="str">
        <f>IF(RES_hh_tes_in!C7=0,"",RES_hh_tes_in!C7/RES_hh_fec_in!C7)</f>
        <v/>
      </c>
      <c r="D7" s="78" t="str">
        <f>IF(RES_hh_tes_in!D7=0,"",RES_hh_tes_in!D7/RES_hh_fec_in!D7)</f>
        <v/>
      </c>
      <c r="E7" s="78" t="str">
        <f>IF(RES_hh_tes_in!E7=0,"",RES_hh_tes_in!E7/RES_hh_fec_in!E7)</f>
        <v/>
      </c>
      <c r="F7" s="78" t="str">
        <f>IF(RES_hh_tes_in!F7=0,"",RES_hh_tes_in!F7/RES_hh_fec_in!F7)</f>
        <v/>
      </c>
      <c r="G7" s="78" t="str">
        <f>IF(RES_hh_tes_in!G7=0,"",RES_hh_tes_in!G7/RES_hh_fec_in!G7)</f>
        <v/>
      </c>
      <c r="H7" s="78" t="str">
        <f>IF(RES_hh_tes_in!H7=0,"",RES_hh_tes_in!H7/RES_hh_fec_in!H7)</f>
        <v/>
      </c>
      <c r="I7" s="78" t="str">
        <f>IF(RES_hh_tes_in!I7=0,"",RES_hh_tes_in!I7/RES_hh_fec_in!I7)</f>
        <v/>
      </c>
      <c r="J7" s="78" t="str">
        <f>IF(RES_hh_tes_in!J7=0,"",RES_hh_tes_in!J7/RES_hh_fec_in!J7)</f>
        <v/>
      </c>
      <c r="K7" s="78" t="str">
        <f>IF(RES_hh_tes_in!K7=0,"",RES_hh_tes_in!K7/RES_hh_fec_in!K7)</f>
        <v/>
      </c>
      <c r="L7" s="78">
        <f>IF(RES_hh_tes_in!L7=0,"",RES_hh_tes_in!L7/RES_hh_fec_in!L7)</f>
        <v>0.5903597617546138</v>
      </c>
      <c r="M7" s="78">
        <f>IF(RES_hh_tes_in!M7=0,"",RES_hh_tes_in!M7/RES_hh_fec_in!M7)</f>
        <v>0.60340969143049306</v>
      </c>
      <c r="N7" s="78">
        <f>IF(RES_hh_tes_in!N7=0,"",RES_hh_tes_in!N7/RES_hh_fec_in!N7)</f>
        <v>0.62383214958684463</v>
      </c>
      <c r="O7" s="78">
        <f>IF(RES_hh_tes_in!O7=0,"",RES_hh_tes_in!O7/RES_hh_fec_in!O7)</f>
        <v>0.65240841267607252</v>
      </c>
      <c r="P7" s="78">
        <f>IF(RES_hh_tes_in!P7=0,"",RES_hh_tes_in!P7/RES_hh_fec_in!P7)</f>
        <v>0.68534124528654772</v>
      </c>
      <c r="Q7" s="78">
        <f>IF(RES_hh_tes_in!Q7=0,"",RES_hh_tes_in!Q7/RES_hh_fec_in!Q7)</f>
        <v>0.7116385025794012</v>
      </c>
      <c r="R7" s="78">
        <f>IF(RES_hh_tes_in!R7=0,"",RES_hh_tes_in!R7/RES_hh_fec_in!R7)</f>
        <v>0.72165713564634726</v>
      </c>
      <c r="S7" s="78">
        <f>IF(RES_hh_tes_in!S7=0,"",RES_hh_tes_in!S7/RES_hh_fec_in!S7)</f>
        <v>0.72637282362131694</v>
      </c>
      <c r="T7" s="78" t="str">
        <f>IF(RES_hh_tes_in!T7=0,"",RES_hh_tes_in!T7/RES_hh_fec_in!T7)</f>
        <v/>
      </c>
      <c r="U7" s="78" t="str">
        <f>IF(RES_hh_tes_in!U7=0,"",RES_hh_tes_in!U7/RES_hh_fec_in!U7)</f>
        <v/>
      </c>
      <c r="V7" s="78" t="str">
        <f>IF(RES_hh_tes_in!V7=0,"",RES_hh_tes_in!V7/RES_hh_fec_in!V7)</f>
        <v/>
      </c>
      <c r="W7" s="78" t="str">
        <f>IF(RES_hh_tes_in!W7=0,"",RES_hh_tes_in!W7/RES_hh_fec_in!W7)</f>
        <v/>
      </c>
      <c r="X7" s="78">
        <f>IF(RES_hh_tes_in!X7=0,"",RES_hh_tes_in!X7/RES_hh_fec_in!X7)</f>
        <v>0.73271475808847586</v>
      </c>
      <c r="Y7" s="78">
        <f>IF(RES_hh_tes_in!Y7=0,"",RES_hh_tes_in!Y7/RES_hh_fec_in!Y7)</f>
        <v>0.73346913297583261</v>
      </c>
      <c r="DA7" s="89" t="s">
        <v>725</v>
      </c>
    </row>
    <row r="8" spans="1:105" ht="12" customHeight="1" x14ac:dyDescent="0.25">
      <c r="A8" s="28" t="s">
        <v>189</v>
      </c>
      <c r="B8" s="78"/>
      <c r="C8" s="78">
        <f>IF(RES_hh_tes_in!C8=0,"",RES_hh_tes_in!C8/RES_hh_fec_in!C8)</f>
        <v>0.59056422579013768</v>
      </c>
      <c r="D8" s="78">
        <f>IF(RES_hh_tes_in!D8=0,"",RES_hh_tes_in!D8/RES_hh_fec_in!D8)</f>
        <v>0.59512317950461324</v>
      </c>
      <c r="E8" s="78">
        <f>IF(RES_hh_tes_in!E8=0,"",RES_hh_tes_in!E8/RES_hh_fec_in!E8)</f>
        <v>0.59996963526278535</v>
      </c>
      <c r="F8" s="78">
        <f>IF(RES_hh_tes_in!F8=0,"",RES_hh_tes_in!F8/RES_hh_fec_in!F8)</f>
        <v>0.60479846024362227</v>
      </c>
      <c r="G8" s="78">
        <f>IF(RES_hh_tes_in!G8=0,"",RES_hh_tes_in!G8/RES_hh_fec_in!G8)</f>
        <v>0.60988478247427635</v>
      </c>
      <c r="H8" s="78">
        <f>IF(RES_hh_tes_in!H8=0,"",RES_hh_tes_in!H8/RES_hh_fec_in!H8)</f>
        <v>0.61519345037541417</v>
      </c>
      <c r="I8" s="78">
        <f>IF(RES_hh_tes_in!I8=0,"",RES_hh_tes_in!I8/RES_hh_fec_in!I8)</f>
        <v>0.62079070385763979</v>
      </c>
      <c r="J8" s="78">
        <f>IF(RES_hh_tes_in!J8=0,"",RES_hh_tes_in!J8/RES_hh_fec_in!J8)</f>
        <v>0.62695133818571824</v>
      </c>
      <c r="K8" s="78">
        <f>IF(RES_hh_tes_in!K8=0,"",RES_hh_tes_in!K8/RES_hh_fec_in!K8)</f>
        <v>0.63390676498852483</v>
      </c>
      <c r="L8" s="78">
        <f>IF(RES_hh_tes_in!L8=0,"",RES_hh_tes_in!L8/RES_hh_fec_in!L8)</f>
        <v>0.64171481833784338</v>
      </c>
      <c r="M8" s="78">
        <f>IF(RES_hh_tes_in!M8=0,"",RES_hh_tes_in!M8/RES_hh_fec_in!M8)</f>
        <v>0.65616238705668661</v>
      </c>
      <c r="N8" s="78">
        <f>IF(RES_hh_tes_in!N8=0,"",RES_hh_tes_in!N8/RES_hh_fec_in!N8)</f>
        <v>0.67905035165034655</v>
      </c>
      <c r="O8" s="78">
        <f>IF(RES_hh_tes_in!O8=0,"",RES_hh_tes_in!O8/RES_hh_fec_in!O8)</f>
        <v>0.71158051244840637</v>
      </c>
      <c r="P8" s="78">
        <f>IF(RES_hh_tes_in!P8=0,"",RES_hh_tes_in!P8/RES_hh_fec_in!P8)</f>
        <v>0.74990286432325903</v>
      </c>
      <c r="Q8" s="78">
        <f>IF(RES_hh_tes_in!Q8=0,"",RES_hh_tes_in!Q8/RES_hh_fec_in!Q8)</f>
        <v>0.7822322977025058</v>
      </c>
      <c r="R8" s="78">
        <f>IF(RES_hh_tes_in!R8=0,"",RES_hh_tes_in!R8/RES_hh_fec_in!R8)</f>
        <v>0.79866824443330742</v>
      </c>
      <c r="S8" s="78">
        <f>IF(RES_hh_tes_in!S8=0,"",RES_hh_tes_in!S8/RES_hh_fec_in!S8)</f>
        <v>0.81126173784776334</v>
      </c>
      <c r="T8" s="78">
        <f>IF(RES_hh_tes_in!T8=0,"",RES_hh_tes_in!T8/RES_hh_fec_in!T8)</f>
        <v>0.82151270565229806</v>
      </c>
      <c r="U8" s="78">
        <f>IF(RES_hh_tes_in!U8=0,"",RES_hh_tes_in!U8/RES_hh_fec_in!U8)</f>
        <v>0.8304587690712496</v>
      </c>
      <c r="V8" s="78">
        <f>IF(RES_hh_tes_in!V8=0,"",RES_hh_tes_in!V8/RES_hh_fec_in!V8)</f>
        <v>0.83861525468487375</v>
      </c>
      <c r="W8" s="78">
        <f>IF(RES_hh_tes_in!W8=0,"",RES_hh_tes_in!W8/RES_hh_fec_in!W8)</f>
        <v>0.8447670006500092</v>
      </c>
      <c r="X8" s="78">
        <f>IF(RES_hh_tes_in!X8=0,"",RES_hh_tes_in!X8/RES_hh_fec_in!X8)</f>
        <v>0.84862704249824095</v>
      </c>
      <c r="Y8" s="78">
        <f>IF(RES_hh_tes_in!Y8=0,"",RES_hh_tes_in!Y8/RES_hh_fec_in!Y8)</f>
        <v>0.85135267923298374</v>
      </c>
      <c r="DA8" s="89" t="s">
        <v>726</v>
      </c>
    </row>
    <row r="9" spans="1:105" ht="12" customHeight="1" x14ac:dyDescent="0.25">
      <c r="A9" s="28" t="s">
        <v>202</v>
      </c>
      <c r="B9" s="78"/>
      <c r="C9" s="78">
        <f>IF(RES_hh_tes_in!C9=0,"",RES_hh_tes_in!C9/RES_hh_fec_in!C9)</f>
        <v>0.615657329668443</v>
      </c>
      <c r="D9" s="78">
        <f>IF(RES_hh_tes_in!D9=0,"",RES_hh_tes_in!D9/RES_hh_fec_in!D9)</f>
        <v>0.62792461482438711</v>
      </c>
      <c r="E9" s="78">
        <f>IF(RES_hh_tes_in!E9=0,"",RES_hh_tes_in!E9/RES_hh_fec_in!E9)</f>
        <v>0.64030868309340039</v>
      </c>
      <c r="F9" s="78">
        <f>IF(RES_hh_tes_in!F9=0,"",RES_hh_tes_in!F9/RES_hh_fec_in!F9)</f>
        <v>0.65279742223892145</v>
      </c>
      <c r="G9" s="78">
        <f>IF(RES_hh_tes_in!G9=0,"",RES_hh_tes_in!G9/RES_hh_fec_in!G9)</f>
        <v>0.66537851022069849</v>
      </c>
      <c r="H9" s="78">
        <f>IF(RES_hh_tes_in!H9=0,"",RES_hh_tes_in!H9/RES_hh_fec_in!H9)</f>
        <v>0.67803743600536437</v>
      </c>
      <c r="I9" s="78">
        <f>IF(RES_hh_tes_in!I9=0,"",RES_hh_tes_in!I9/RES_hh_fec_in!I9)</f>
        <v>0.69075505792315162</v>
      </c>
      <c r="J9" s="78">
        <f>IF(RES_hh_tes_in!J9=0,"",RES_hh_tes_in!J9/RES_hh_fec_in!J9)</f>
        <v>0.70349002746703326</v>
      </c>
      <c r="K9" s="78">
        <f>IF(RES_hh_tes_in!K9=0,"",RES_hh_tes_in!K9/RES_hh_fec_in!K9)</f>
        <v>0.71618766966102643</v>
      </c>
      <c r="L9" s="78">
        <f>IF(RES_hh_tes_in!L9=0,"",RES_hh_tes_in!L9/RES_hh_fec_in!L9)</f>
        <v>0.72879945753140352</v>
      </c>
      <c r="M9" s="78">
        <f>IF(RES_hh_tes_in!M9=0,"",RES_hh_tes_in!M9/RES_hh_fec_in!M9)</f>
        <v>0.74038442207738331</v>
      </c>
      <c r="N9" s="78">
        <f>IF(RES_hh_tes_in!N9=0,"",RES_hh_tes_in!N9/RES_hh_fec_in!N9)</f>
        <v>0.75042768313300945</v>
      </c>
      <c r="O9" s="78">
        <f>IF(RES_hh_tes_in!O9=0,"",RES_hh_tes_in!O9/RES_hh_fec_in!O9)</f>
        <v>0.75863186925657289</v>
      </c>
      <c r="P9" s="78">
        <f>IF(RES_hh_tes_in!P9=0,"",RES_hh_tes_in!P9/RES_hh_fec_in!P9)</f>
        <v>0.76570770994737858</v>
      </c>
      <c r="Q9" s="78">
        <f>IF(RES_hh_tes_in!Q9=0,"",RES_hh_tes_in!Q9/RES_hh_fec_in!Q9)</f>
        <v>0.77415051082153163</v>
      </c>
      <c r="R9" s="78">
        <f>IF(RES_hh_tes_in!R9=0,"",RES_hh_tes_in!R9/RES_hh_fec_in!R9)</f>
        <v>0.78679673465000488</v>
      </c>
      <c r="S9" s="78">
        <f>IF(RES_hh_tes_in!S9=0,"",RES_hh_tes_in!S9/RES_hh_fec_in!S9)</f>
        <v>0.80102990850315525</v>
      </c>
      <c r="T9" s="78">
        <f>IF(RES_hh_tes_in!T9=0,"",RES_hh_tes_in!T9/RES_hh_fec_in!T9)</f>
        <v>0.8153866327457594</v>
      </c>
      <c r="U9" s="78">
        <f>IF(RES_hh_tes_in!U9=0,"",RES_hh_tes_in!U9/RES_hh_fec_in!U9)</f>
        <v>0.82864864187023524</v>
      </c>
      <c r="V9" s="78">
        <f>IF(RES_hh_tes_in!V9=0,"",RES_hh_tes_in!V9/RES_hh_fec_in!V9)</f>
        <v>0.83977311186966208</v>
      </c>
      <c r="W9" s="78">
        <f>IF(RES_hh_tes_in!W9=0,"",RES_hh_tes_in!W9/RES_hh_fec_in!W9)</f>
        <v>0.84870968941256464</v>
      </c>
      <c r="X9" s="78">
        <f>IF(RES_hh_tes_in!X9=0,"",RES_hh_tes_in!X9/RES_hh_fec_in!X9)</f>
        <v>0.85445508397333447</v>
      </c>
      <c r="Y9" s="78">
        <f>IF(RES_hh_tes_in!Y9=0,"",RES_hh_tes_in!Y9/RES_hh_fec_in!Y9)</f>
        <v>0.8598695639163485</v>
      </c>
      <c r="DA9" s="89" t="s">
        <v>727</v>
      </c>
    </row>
    <row r="10" spans="1:105" ht="12" customHeight="1" x14ac:dyDescent="0.25">
      <c r="A10" s="28" t="s">
        <v>197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X10" s="78" t="str">
        <f>IF(RES_hh_tes_in!X10=0,"",RES_hh_tes_in!X10/RES_hh_fec_in!X10)</f>
        <v/>
      </c>
      <c r="Y10" s="78" t="str">
        <f>IF(RES_hh_tes_in!Y10=0,"",RES_hh_tes_in!Y10/RES_hh_fec_in!Y10)</f>
        <v/>
      </c>
      <c r="DA10" s="89" t="s">
        <v>728</v>
      </c>
    </row>
    <row r="11" spans="1:105" ht="12" customHeight="1" x14ac:dyDescent="0.25">
      <c r="A11" s="28" t="s">
        <v>198</v>
      </c>
      <c r="B11" s="78"/>
      <c r="C11" s="78">
        <f>IF(RES_hh_tes_in!C11=0,"",RES_hh_tes_in!C11/RES_hh_fec_in!C11)</f>
        <v>0.85510923344359224</v>
      </c>
      <c r="D11" s="78">
        <f>IF(RES_hh_tes_in!D11=0,"",RES_hh_tes_in!D11/RES_hh_fec_in!D11)</f>
        <v>0.85674360436055441</v>
      </c>
      <c r="E11" s="78">
        <f>IF(RES_hh_tes_in!E11=0,"",RES_hh_tes_in!E11/RES_hh_fec_in!E11)</f>
        <v>0.85842209902834066</v>
      </c>
      <c r="F11" s="78">
        <f>IF(RES_hh_tes_in!F11=0,"",RES_hh_tes_in!F11/RES_hh_fec_in!F11)</f>
        <v>0.86010661057123949</v>
      </c>
      <c r="G11" s="78">
        <f>IF(RES_hh_tes_in!G11=0,"",RES_hh_tes_in!G11/RES_hh_fec_in!G11)</f>
        <v>0.86183175749333063</v>
      </c>
      <c r="H11" s="78">
        <f>IF(RES_hh_tes_in!H11=0,"",RES_hh_tes_in!H11/RES_hh_fec_in!H11)</f>
        <v>0.86359330293043324</v>
      </c>
      <c r="I11" s="78">
        <f>IF(RES_hh_tes_in!I11=0,"",RES_hh_tes_in!I11/RES_hh_fec_in!I11)</f>
        <v>0.86539977688296432</v>
      </c>
      <c r="J11" s="78">
        <f>IF(RES_hh_tes_in!J11=0,"",RES_hh_tes_in!J11/RES_hh_fec_in!J11)</f>
        <v>0.86728612375181235</v>
      </c>
      <c r="K11" s="78">
        <f>IF(RES_hh_tes_in!K11=0,"",RES_hh_tes_in!K11/RES_hh_fec_in!K11)</f>
        <v>0.86928205546920312</v>
      </c>
      <c r="L11" s="78">
        <f>IF(RES_hh_tes_in!L11=0,"",RES_hh_tes_in!L11/RES_hh_fec_in!L11)</f>
        <v>0.87139552119513464</v>
      </c>
      <c r="M11" s="78">
        <f>IF(RES_hh_tes_in!M11=0,"",RES_hh_tes_in!M11/RES_hh_fec_in!M11)</f>
        <v>0.8743218783398321</v>
      </c>
      <c r="N11" s="78">
        <f>IF(RES_hh_tes_in!N11=0,"",RES_hh_tes_in!N11/RES_hh_fec_in!N11)</f>
        <v>0.87828098147181832</v>
      </c>
      <c r="O11" s="78">
        <f>IF(RES_hh_tes_in!O11=0,"",RES_hh_tes_in!O11/RES_hh_fec_in!O11)</f>
        <v>0.8834655598358897</v>
      </c>
      <c r="P11" s="78">
        <f>IF(RES_hh_tes_in!P11=0,"",RES_hh_tes_in!P11/RES_hh_fec_in!P11)</f>
        <v>0.88950893191346014</v>
      </c>
      <c r="Q11" s="78">
        <f>IF(RES_hh_tes_in!Q11=0,"",RES_hh_tes_in!Q11/RES_hh_fec_in!Q11)</f>
        <v>0.89521071480887804</v>
      </c>
      <c r="R11" s="78">
        <f>IF(RES_hh_tes_in!R11=0,"",RES_hh_tes_in!R11/RES_hh_fec_in!R11)</f>
        <v>0.89957980073968691</v>
      </c>
      <c r="S11" s="78">
        <f>IF(RES_hh_tes_in!S11=0,"",RES_hh_tes_in!S11/RES_hh_fec_in!S11)</f>
        <v>0.9038301909776757</v>
      </c>
      <c r="T11" s="78">
        <f>IF(RES_hh_tes_in!T11=0,"",RES_hh_tes_in!T11/RES_hh_fec_in!T11)</f>
        <v>0.90793348623773806</v>
      </c>
      <c r="U11" s="78">
        <f>IF(RES_hh_tes_in!U11=0,"",RES_hh_tes_in!U11/RES_hh_fec_in!U11)</f>
        <v>0.91186128723478022</v>
      </c>
      <c r="V11" s="78">
        <f>IF(RES_hh_tes_in!V11=0,"",RES_hh_tes_in!V11/RES_hh_fec_in!V11)</f>
        <v>0.91558519468370314</v>
      </c>
      <c r="W11" s="78">
        <f>IF(RES_hh_tes_in!W11=0,"",RES_hh_tes_in!W11/RES_hh_fec_in!W11)</f>
        <v>0.91901563120930441</v>
      </c>
      <c r="X11" s="78">
        <f>IF(RES_hh_tes_in!X11=0,"",RES_hh_tes_in!X11/RES_hh_fec_in!X11)</f>
        <v>0.92289058727623863</v>
      </c>
      <c r="Y11" s="78">
        <f>IF(RES_hh_tes_in!Y11=0,"",RES_hh_tes_in!Y11/RES_hh_fec_in!Y11)</f>
        <v>0.92661420878989376</v>
      </c>
      <c r="DA11" s="89" t="s">
        <v>729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1.939357082376012</v>
      </c>
      <c r="D12" s="78">
        <f>IF(RES_hh_tes_in!D12=0,"",RES_hh_tes_in!D12/RES_hh_fec_in!D12)</f>
        <v>2.0225642830756065</v>
      </c>
      <c r="E12" s="78">
        <f>IF(RES_hh_tes_in!E12=0,"",RES_hh_tes_in!E12/RES_hh_fec_in!E12)</f>
        <v>2.1071723866438465</v>
      </c>
      <c r="F12" s="78">
        <f>IF(RES_hh_tes_in!F12=0,"",RES_hh_tes_in!F12/RES_hh_fec_in!F12)</f>
        <v>2.1923657082614167</v>
      </c>
      <c r="G12" s="78">
        <f>IF(RES_hh_tes_in!G12=0,"",RES_hh_tes_in!G12/RES_hh_fec_in!G12)</f>
        <v>2.278887441221773</v>
      </c>
      <c r="H12" s="78">
        <f>IF(RES_hh_tes_in!H12=0,"",RES_hh_tes_in!H12/RES_hh_fec_in!H12)</f>
        <v>2.3666481803978359</v>
      </c>
      <c r="I12" s="78">
        <f>IF(RES_hh_tes_in!I12=0,"",RES_hh_tes_in!I12/RES_hh_fec_in!I12)</f>
        <v>2.4558326741291725</v>
      </c>
      <c r="J12" s="78">
        <f>IF(RES_hh_tes_in!J12=0,"",RES_hh_tes_in!J12/RES_hh_fec_in!J12)</f>
        <v>2.5471941687287725</v>
      </c>
      <c r="K12" s="78">
        <f>IF(RES_hh_tes_in!K12=0,"",RES_hh_tes_in!K12/RES_hh_fec_in!K12)</f>
        <v>2.6413754511061907</v>
      </c>
      <c r="L12" s="78">
        <f>IF(RES_hh_tes_in!L12=0,"",RES_hh_tes_in!L12/RES_hh_fec_in!L12)</f>
        <v>2.7385527340896134</v>
      </c>
      <c r="M12" s="78">
        <f>IF(RES_hh_tes_in!M12=0,"",RES_hh_tes_in!M12/RES_hh_fec_in!M12)</f>
        <v>2.8573804379900372</v>
      </c>
      <c r="N12" s="78">
        <f>IF(RES_hh_tes_in!N12=0,"",RES_hh_tes_in!N12/RES_hh_fec_in!N12)</f>
        <v>3.0042913402776108</v>
      </c>
      <c r="O12" s="78">
        <f>IF(RES_hh_tes_in!O12=0,"",RES_hh_tes_in!O12/RES_hh_fec_in!O12)</f>
        <v>3.1814954460891185</v>
      </c>
      <c r="P12" s="78">
        <f>IF(RES_hh_tes_in!P12=0,"",RES_hh_tes_in!P12/RES_hh_fec_in!P12)</f>
        <v>3.371124990289879</v>
      </c>
      <c r="Q12" s="78">
        <f>IF(RES_hh_tes_in!Q12=0,"",RES_hh_tes_in!Q12/RES_hh_fec_in!Q12)</f>
        <v>3.5185938230969436</v>
      </c>
      <c r="R12" s="78">
        <f>IF(RES_hh_tes_in!R12=0,"",RES_hh_tes_in!R12/RES_hh_fec_in!R12)</f>
        <v>3.5194322204092887</v>
      </c>
      <c r="S12" s="78">
        <f>IF(RES_hh_tes_in!S12=0,"",RES_hh_tes_in!S12/RES_hh_fec_in!S12)</f>
        <v>3.5195253756662157</v>
      </c>
      <c r="T12" s="78">
        <f>IF(RES_hh_tes_in!T12=0,"",RES_hh_tes_in!T12/RES_hh_fec_in!T12)</f>
        <v>3.5196288815072454</v>
      </c>
      <c r="U12" s="78">
        <f>IF(RES_hh_tes_in!U12=0,"",RES_hh_tes_in!U12/RES_hh_fec_in!U12)</f>
        <v>3.5197438879972784</v>
      </c>
      <c r="V12" s="78">
        <f>IF(RES_hh_tes_in!V12=0,"",RES_hh_tes_in!V12/RES_hh_fec_in!V12)</f>
        <v>3.5300944721002936</v>
      </c>
      <c r="W12" s="78">
        <f>IF(RES_hh_tes_in!W12=0,"",RES_hh_tes_in!W12/RES_hh_fec_in!W12)</f>
        <v>3.5852257844371112</v>
      </c>
      <c r="X12" s="78">
        <f>IF(RES_hh_tes_in!X12=0,"",RES_hh_tes_in!X12/RES_hh_fec_in!X12)</f>
        <v>3.6590626862809237</v>
      </c>
      <c r="Y12" s="78">
        <f>IF(RES_hh_tes_in!Y12=0,"",RES_hh_tes_in!Y12/RES_hh_fec_in!Y12)</f>
        <v>3.7437937132184369</v>
      </c>
      <c r="DA12" s="89" t="s">
        <v>730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0.78242520124941006</v>
      </c>
      <c r="D13" s="79">
        <f>IF(RES_hh_tes_in!D13=0,"",RES_hh_tes_in!D13/RES_hh_fec_in!D13)</f>
        <v>0.7861254519641252</v>
      </c>
      <c r="E13" s="79">
        <f>IF(RES_hh_tes_in!E13=0,"",RES_hh_tes_in!E13/RES_hh_fec_in!E13)</f>
        <v>0.78981539627700237</v>
      </c>
      <c r="F13" s="79">
        <f>IF(RES_hh_tes_in!F13=0,"",RES_hh_tes_in!F13/RES_hh_fec_in!F13)</f>
        <v>0.79350357590341447</v>
      </c>
      <c r="G13" s="79">
        <f>IF(RES_hh_tes_in!G13=0,"",RES_hh_tes_in!G13/RES_hh_fec_in!G13)</f>
        <v>0.79718227074803361</v>
      </c>
      <c r="H13" s="79">
        <f>IF(RES_hh_tes_in!H13=0,"",RES_hh_tes_in!H13/RES_hh_fec_in!H13)</f>
        <v>0.80085245488529266</v>
      </c>
      <c r="I13" s="79">
        <f>IF(RES_hh_tes_in!I13=0,"",RES_hh_tes_in!I13/RES_hh_fec_in!I13)</f>
        <v>0.80451225772898249</v>
      </c>
      <c r="J13" s="79">
        <f>IF(RES_hh_tes_in!J13=0,"",RES_hh_tes_in!J13/RES_hh_fec_in!J13)</f>
        <v>0.80815394813831087</v>
      </c>
      <c r="K13" s="79">
        <f>IF(RES_hh_tes_in!K13=0,"",RES_hh_tes_in!K13/RES_hh_fec_in!K13)</f>
        <v>0.81177100346161979</v>
      </c>
      <c r="L13" s="79">
        <f>IF(RES_hh_tes_in!L13=0,"",RES_hh_tes_in!L13/RES_hh_fec_in!L13)</f>
        <v>0.81536177372929042</v>
      </c>
      <c r="M13" s="79">
        <f>IF(RES_hh_tes_in!M13=0,"",RES_hh_tes_in!M13/RES_hh_fec_in!M13)</f>
        <v>0.81826563477415071</v>
      </c>
      <c r="N13" s="79">
        <f>IF(RES_hh_tes_in!N13=0,"",RES_hh_tes_in!N13/RES_hh_fec_in!N13)</f>
        <v>0.82024390011181136</v>
      </c>
      <c r="O13" s="79">
        <f>IF(RES_hh_tes_in!O13=0,"",RES_hh_tes_in!O13/RES_hh_fec_in!O13)</f>
        <v>0.8216122185801884</v>
      </c>
      <c r="P13" s="79">
        <f>IF(RES_hh_tes_in!P13=0,"",RES_hh_tes_in!P13/RES_hh_fec_in!P13)</f>
        <v>0.823755134709377</v>
      </c>
      <c r="Q13" s="79" t="str">
        <f>IF(RES_hh_tes_in!Q13=0,"",RES_hh_tes_in!Q13/RES_hh_fec_in!Q13)</f>
        <v/>
      </c>
      <c r="R13" s="79">
        <f>IF(RES_hh_tes_in!R13=0,"",RES_hh_tes_in!R13/RES_hh_fec_in!R13)</f>
        <v>0.84607497193281223</v>
      </c>
      <c r="S13" s="79" t="str">
        <f>IF(RES_hh_tes_in!S13=0,"",RES_hh_tes_in!S13/RES_hh_fec_in!S13)</f>
        <v/>
      </c>
      <c r="T13" s="79" t="str">
        <f>IF(RES_hh_tes_in!T13=0,"",RES_hh_tes_in!T13/RES_hh_fec_in!T13)</f>
        <v/>
      </c>
      <c r="U13" s="79">
        <f>IF(RES_hh_tes_in!U13=0,"",RES_hh_tes_in!U13/RES_hh_fec_in!U13)</f>
        <v>0.91402741736855364</v>
      </c>
      <c r="V13" s="79">
        <f>IF(RES_hh_tes_in!V13=0,"",RES_hh_tes_in!V13/RES_hh_fec_in!V13)</f>
        <v>0.93409493417532152</v>
      </c>
      <c r="W13" s="79">
        <f>IF(RES_hh_tes_in!W13=0,"",RES_hh_tes_in!W13/RES_hh_fec_in!W13)</f>
        <v>0.95038874666320361</v>
      </c>
      <c r="X13" s="79" t="str">
        <f>IF(RES_hh_tes_in!X13=0,"",RES_hh_tes_in!X13/RES_hh_fec_in!X13)</f>
        <v/>
      </c>
      <c r="Y13" s="79" t="str">
        <f>IF(RES_hh_tes_in!Y13=0,"",RES_hh_tes_in!Y13/RES_hh_fec_in!Y13)</f>
        <v/>
      </c>
      <c r="DA13" s="90" t="s">
        <v>731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X14" s="80">
        <f>IF(RES_hh_tes_in!X14=0,"",RES_hh_tes_in!X14/RES_hh_fec_in!X14)</f>
        <v>1</v>
      </c>
      <c r="Y14" s="80">
        <f>IF(RES_hh_tes_in!Y14=0,"",RES_hh_tes_in!Y14/RES_hh_fec_in!Y14)</f>
        <v>1</v>
      </c>
      <c r="DA14" s="91" t="s">
        <v>732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2.6100601542002408</v>
      </c>
      <c r="D15" s="70">
        <f>IF(RES_hh_tes_in!D15=0,"",RES_hh_tes_in!D15/RES_hh_fec_in!D15)</f>
        <v>2.7301561210007663</v>
      </c>
      <c r="E15" s="70">
        <f>IF(RES_hh_tes_in!E15=0,"",RES_hh_tes_in!E15/RES_hh_fec_in!E15)</f>
        <v>2.8520525572762128</v>
      </c>
      <c r="F15" s="70">
        <f>IF(RES_hh_tes_in!F15=0,"",RES_hh_tes_in!F15/RES_hh_fec_in!F15)</f>
        <v>2.9749280119587058</v>
      </c>
      <c r="G15" s="70">
        <f>IF(RES_hh_tes_in!G15=0,"",RES_hh_tes_in!G15/RES_hh_fec_in!G15)</f>
        <v>3.0994943424477963</v>
      </c>
      <c r="H15" s="70">
        <f>IF(RES_hh_tes_in!H15=0,"",RES_hh_tes_in!H15/RES_hh_fec_in!H15)</f>
        <v>3.22563967208534</v>
      </c>
      <c r="I15" s="70">
        <f>IF(RES_hh_tes_in!I15=0,"",RES_hh_tes_in!I15/RES_hh_fec_in!I15)</f>
        <v>3.3535132197128128</v>
      </c>
      <c r="J15" s="70">
        <f>IF(RES_hh_tes_in!J15=0,"",RES_hh_tes_in!J15/RES_hh_fec_in!J15)</f>
        <v>3.4837837729590233</v>
      </c>
      <c r="K15" s="70">
        <f>IF(RES_hh_tes_in!K15=0,"",RES_hh_tes_in!K15/RES_hh_fec_in!K15)</f>
        <v>3.6169810673893705</v>
      </c>
      <c r="L15" s="70">
        <f>IF(RES_hh_tes_in!L15=0,"",RES_hh_tes_in!L15/RES_hh_fec_in!L15)</f>
        <v>3.7531753516411714</v>
      </c>
      <c r="M15" s="70">
        <f>IF(RES_hh_tes_in!M15=0,"",RES_hh_tes_in!M15/RES_hh_fec_in!M15)</f>
        <v>3.9092439625340636</v>
      </c>
      <c r="N15" s="70">
        <f>IF(RES_hh_tes_in!N15=0,"",RES_hh_tes_in!N15/RES_hh_fec_in!N15)</f>
        <v>4.0901970065293352</v>
      </c>
      <c r="O15" s="70">
        <f>IF(RES_hh_tes_in!O15=0,"",RES_hh_tes_in!O15/RES_hh_fec_in!O15)</f>
        <v>4.2957116812939233</v>
      </c>
      <c r="P15" s="70">
        <f>IF(RES_hh_tes_in!P15=0,"",RES_hh_tes_in!P15/RES_hh_fec_in!P15)</f>
        <v>4.5057872980279958</v>
      </c>
      <c r="Q15" s="70">
        <f>IF(RES_hh_tes_in!Q15=0,"",RES_hh_tes_in!Q15/RES_hh_fec_in!Q15)</f>
        <v>4.6670171129505151</v>
      </c>
      <c r="R15" s="70">
        <f>IF(RES_hh_tes_in!R15=0,"",RES_hh_tes_in!R15/RES_hh_fec_in!R15)</f>
        <v>4.7019520859637529</v>
      </c>
      <c r="S15" s="70">
        <f>IF(RES_hh_tes_in!S15=0,"",RES_hh_tes_in!S15/RES_hh_fec_in!S15)</f>
        <v>4.7058337496318909</v>
      </c>
      <c r="T15" s="70">
        <f>IF(RES_hh_tes_in!T15=0,"",RES_hh_tes_in!T15/RES_hh_fec_in!T15)</f>
        <v>4.7101467092631539</v>
      </c>
      <c r="U15" s="70">
        <f>IF(RES_hh_tes_in!U15=0,"",RES_hh_tes_in!U15/RES_hh_fec_in!U15)</f>
        <v>4.7149388866312245</v>
      </c>
      <c r="V15" s="70">
        <f>IF(RES_hh_tes_in!V15=0,"",RES_hh_tes_in!V15/RES_hh_fec_in!V15)</f>
        <v>4.7286327082943114</v>
      </c>
      <c r="W15" s="70">
        <f>IF(RES_hh_tes_in!W15=0,"",RES_hh_tes_in!W15/RES_hh_fec_in!W15)</f>
        <v>4.7735784864068149</v>
      </c>
      <c r="X15" s="70">
        <f>IF(RES_hh_tes_in!X15=0,"",RES_hh_tes_in!X15/RES_hh_fec_in!X15)</f>
        <v>4.8254596524140831</v>
      </c>
      <c r="Y15" s="70">
        <f>IF(RES_hh_tes_in!Y15=0,"",RES_hh_tes_in!Y15/RES_hh_fec_in!Y15)</f>
        <v>4.8839389487037383</v>
      </c>
      <c r="DA15" s="88" t="s">
        <v>733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2.6100601542002408</v>
      </c>
      <c r="D16" s="78">
        <f>IF(RES_hh_tes_in!D16=0,"",RES_hh_tes_in!D16/RES_hh_fec_in!D16)</f>
        <v>2.7301561210007663</v>
      </c>
      <c r="E16" s="78">
        <f>IF(RES_hh_tes_in!E16=0,"",RES_hh_tes_in!E16/RES_hh_fec_in!E16)</f>
        <v>2.8520525572762128</v>
      </c>
      <c r="F16" s="78">
        <f>IF(RES_hh_tes_in!F16=0,"",RES_hh_tes_in!F16/RES_hh_fec_in!F16)</f>
        <v>2.9749280119587058</v>
      </c>
      <c r="G16" s="78">
        <f>IF(RES_hh_tes_in!G16=0,"",RES_hh_tes_in!G16/RES_hh_fec_in!G16)</f>
        <v>3.0994943424477963</v>
      </c>
      <c r="H16" s="78">
        <f>IF(RES_hh_tes_in!H16=0,"",RES_hh_tes_in!H16/RES_hh_fec_in!H16)</f>
        <v>3.22563967208534</v>
      </c>
      <c r="I16" s="78">
        <f>IF(RES_hh_tes_in!I16=0,"",RES_hh_tes_in!I16/RES_hh_fec_in!I16)</f>
        <v>3.3535132197128128</v>
      </c>
      <c r="J16" s="78">
        <f>IF(RES_hh_tes_in!J16=0,"",RES_hh_tes_in!J16/RES_hh_fec_in!J16)</f>
        <v>3.4837837729590233</v>
      </c>
      <c r="K16" s="78">
        <f>IF(RES_hh_tes_in!K16=0,"",RES_hh_tes_in!K16/RES_hh_fec_in!K16)</f>
        <v>3.6169810673893705</v>
      </c>
      <c r="L16" s="78">
        <f>IF(RES_hh_tes_in!L16=0,"",RES_hh_tes_in!L16/RES_hh_fec_in!L16)</f>
        <v>3.7531753516411714</v>
      </c>
      <c r="M16" s="78">
        <f>IF(RES_hh_tes_in!M16=0,"",RES_hh_tes_in!M16/RES_hh_fec_in!M16)</f>
        <v>3.9092439625340636</v>
      </c>
      <c r="N16" s="78">
        <f>IF(RES_hh_tes_in!N16=0,"",RES_hh_tes_in!N16/RES_hh_fec_in!N16)</f>
        <v>4.0901970065293352</v>
      </c>
      <c r="O16" s="78">
        <f>IF(RES_hh_tes_in!O16=0,"",RES_hh_tes_in!O16/RES_hh_fec_in!O16)</f>
        <v>4.2957116812939233</v>
      </c>
      <c r="P16" s="78">
        <f>IF(RES_hh_tes_in!P16=0,"",RES_hh_tes_in!P16/RES_hh_fec_in!P16)</f>
        <v>4.5057872980279958</v>
      </c>
      <c r="Q16" s="78">
        <f>IF(RES_hh_tes_in!Q16=0,"",RES_hh_tes_in!Q16/RES_hh_fec_in!Q16)</f>
        <v>4.6670171129505151</v>
      </c>
      <c r="R16" s="78">
        <f>IF(RES_hh_tes_in!R16=0,"",RES_hh_tes_in!R16/RES_hh_fec_in!R16)</f>
        <v>4.7019520859637529</v>
      </c>
      <c r="S16" s="78">
        <f>IF(RES_hh_tes_in!S16=0,"",RES_hh_tes_in!S16/RES_hh_fec_in!S16)</f>
        <v>4.7058337496318909</v>
      </c>
      <c r="T16" s="78">
        <f>IF(RES_hh_tes_in!T16=0,"",RES_hh_tes_in!T16/RES_hh_fec_in!T16)</f>
        <v>4.7101467092631539</v>
      </c>
      <c r="U16" s="78">
        <f>IF(RES_hh_tes_in!U16=0,"",RES_hh_tes_in!U16/RES_hh_fec_in!U16)</f>
        <v>4.7149388866312245</v>
      </c>
      <c r="V16" s="78">
        <f>IF(RES_hh_tes_in!V16=0,"",RES_hh_tes_in!V16/RES_hh_fec_in!V16)</f>
        <v>4.7286327082943114</v>
      </c>
      <c r="W16" s="78">
        <f>IF(RES_hh_tes_in!W16=0,"",RES_hh_tes_in!W16/RES_hh_fec_in!W16)</f>
        <v>4.7735784864068149</v>
      </c>
      <c r="X16" s="78">
        <f>IF(RES_hh_tes_in!X16=0,"",RES_hh_tes_in!X16/RES_hh_fec_in!X16)</f>
        <v>4.8254596524140831</v>
      </c>
      <c r="Y16" s="78">
        <f>IF(RES_hh_tes_in!Y16=0,"",RES_hh_tes_in!Y16/RES_hh_fec_in!Y16)</f>
        <v>4.8839389487037383</v>
      </c>
      <c r="DA16" s="89" t="s">
        <v>734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0.66253196358960553</v>
      </c>
      <c r="D17" s="70">
        <f>IF(RES_hh_tes_in!D17=0,"",RES_hh_tes_in!D17/RES_hh_fec_in!D17)</f>
        <v>0.66706380799886689</v>
      </c>
      <c r="E17" s="70">
        <f>IF(RES_hh_tes_in!E17=0,"",RES_hh_tes_in!E17/RES_hh_fec_in!E17)</f>
        <v>0.67410380106603263</v>
      </c>
      <c r="F17" s="70">
        <f>IF(RES_hh_tes_in!F17=0,"",RES_hh_tes_in!F17/RES_hh_fec_in!F17)</f>
        <v>0.68314144989626246</v>
      </c>
      <c r="G17" s="70">
        <f>IF(RES_hh_tes_in!G17=0,"",RES_hh_tes_in!G17/RES_hh_fec_in!G17)</f>
        <v>0.68864928094687339</v>
      </c>
      <c r="H17" s="70">
        <f>IF(RES_hh_tes_in!H17=0,"",RES_hh_tes_in!H17/RES_hh_fec_in!H17)</f>
        <v>0.69246384222604329</v>
      </c>
      <c r="I17" s="70">
        <f>IF(RES_hh_tes_in!I17=0,"",RES_hh_tes_in!I17/RES_hh_fec_in!I17)</f>
        <v>0.70214335795980332</v>
      </c>
      <c r="J17" s="70">
        <f>IF(RES_hh_tes_in!J17=0,"",RES_hh_tes_in!J17/RES_hh_fec_in!J17)</f>
        <v>0.70505234822496732</v>
      </c>
      <c r="K17" s="70">
        <f>IF(RES_hh_tes_in!K17=0,"",RES_hh_tes_in!K17/RES_hh_fec_in!K17)</f>
        <v>0.71373220451627162</v>
      </c>
      <c r="L17" s="70">
        <f>IF(RES_hh_tes_in!L17=0,"",RES_hh_tes_in!L17/RES_hh_fec_in!L17)</f>
        <v>0.71756610226804562</v>
      </c>
      <c r="M17" s="70">
        <f>IF(RES_hh_tes_in!M17=0,"",RES_hh_tes_in!M17/RES_hh_fec_in!M17)</f>
        <v>0.74034254840416536</v>
      </c>
      <c r="N17" s="70">
        <f>IF(RES_hh_tes_in!N17=0,"",RES_hh_tes_in!N17/RES_hh_fec_in!N17)</f>
        <v>0.75316210073167067</v>
      </c>
      <c r="O17" s="70">
        <f>IF(RES_hh_tes_in!O17=0,"",RES_hh_tes_in!O17/RES_hh_fec_in!O17)</f>
        <v>0.77788741538244388</v>
      </c>
      <c r="P17" s="70">
        <f>IF(RES_hh_tes_in!P17=0,"",RES_hh_tes_in!P17/RES_hh_fec_in!P17)</f>
        <v>0.81542427178100529</v>
      </c>
      <c r="Q17" s="70">
        <f>IF(RES_hh_tes_in!Q17=0,"",RES_hh_tes_in!Q17/RES_hh_fec_in!Q17)</f>
        <v>0.82822197703765355</v>
      </c>
      <c r="R17" s="70">
        <f>IF(RES_hh_tes_in!R17=0,"",RES_hh_tes_in!R17/RES_hh_fec_in!R17)</f>
        <v>0.84321963121940124</v>
      </c>
      <c r="S17" s="70">
        <f>IF(RES_hh_tes_in!S17=0,"",RES_hh_tes_in!S17/RES_hh_fec_in!S17)</f>
        <v>0.85462850481178165</v>
      </c>
      <c r="T17" s="70">
        <f>IF(RES_hh_tes_in!T17=0,"",RES_hh_tes_in!T17/RES_hh_fec_in!T17)</f>
        <v>0.86318021811366985</v>
      </c>
      <c r="U17" s="70">
        <f>IF(RES_hh_tes_in!U17=0,"",RES_hh_tes_in!U17/RES_hh_fec_in!U17)</f>
        <v>0.87395588168298521</v>
      </c>
      <c r="V17" s="70">
        <f>IF(RES_hh_tes_in!V17=0,"",RES_hh_tes_in!V17/RES_hh_fec_in!V17)</f>
        <v>0.87778548949467483</v>
      </c>
      <c r="W17" s="70">
        <f>IF(RES_hh_tes_in!W17=0,"",RES_hh_tes_in!W17/RES_hh_fec_in!W17)</f>
        <v>0.88039179746497997</v>
      </c>
      <c r="X17" s="70">
        <f>IF(RES_hh_tes_in!X17=0,"",RES_hh_tes_in!X17/RES_hh_fec_in!X17)</f>
        <v>0.88902836838847188</v>
      </c>
      <c r="Y17" s="70">
        <f>IF(RES_hh_tes_in!Y17=0,"",RES_hh_tes_in!Y17/RES_hh_fec_in!Y17)</f>
        <v>0.89964360880581951</v>
      </c>
      <c r="DA17" s="88" t="s">
        <v>735</v>
      </c>
    </row>
    <row r="18" spans="1:105" ht="12" customHeight="1" x14ac:dyDescent="0.25">
      <c r="A18" s="28" t="s">
        <v>51</v>
      </c>
      <c r="B18" s="78"/>
      <c r="C18" s="78" t="str">
        <f>IF(RES_hh_tes_in!C18=0,"",RES_hh_tes_in!C18/RES_hh_fec_in!C18)</f>
        <v/>
      </c>
      <c r="D18" s="78" t="str">
        <f>IF(RES_hh_tes_in!D18=0,"",RES_hh_tes_in!D18/RES_hh_fec_in!D18)</f>
        <v/>
      </c>
      <c r="E18" s="78" t="str">
        <f>IF(RES_hh_tes_in!E18=0,"",RES_hh_tes_in!E18/RES_hh_fec_in!E18)</f>
        <v/>
      </c>
      <c r="F18" s="78" t="str">
        <f>IF(RES_hh_tes_in!F18=0,"",RES_hh_tes_in!F18/RES_hh_fec_in!F18)</f>
        <v/>
      </c>
      <c r="G18" s="78" t="str">
        <f>IF(RES_hh_tes_in!G18=0,"",RES_hh_tes_in!G18/RES_hh_fec_in!G18)</f>
        <v/>
      </c>
      <c r="H18" s="78" t="str">
        <f>IF(RES_hh_tes_in!H18=0,"",RES_hh_tes_in!H18/RES_hh_fec_in!H18)</f>
        <v/>
      </c>
      <c r="I18" s="78" t="str">
        <f>IF(RES_hh_tes_in!I18=0,"",RES_hh_tes_in!I18/RES_hh_fec_in!I18)</f>
        <v/>
      </c>
      <c r="J18" s="78" t="str">
        <f>IF(RES_hh_tes_in!J18=0,"",RES_hh_tes_in!J18/RES_hh_fec_in!J18)</f>
        <v/>
      </c>
      <c r="K18" s="78" t="str">
        <f>IF(RES_hh_tes_in!K18=0,"",RES_hh_tes_in!K18/RES_hh_fec_in!K18)</f>
        <v/>
      </c>
      <c r="L18" s="78" t="str">
        <f>IF(RES_hh_tes_in!L18=0,"",RES_hh_tes_in!L18/RES_hh_fec_in!L18)</f>
        <v/>
      </c>
      <c r="M18" s="78" t="str">
        <f>IF(RES_hh_tes_in!M18=0,"",RES_hh_tes_in!M18/RES_hh_fec_in!M18)</f>
        <v/>
      </c>
      <c r="N18" s="78" t="str">
        <f>IF(RES_hh_tes_in!N18=0,"",RES_hh_tes_in!N18/RES_hh_fec_in!N18)</f>
        <v/>
      </c>
      <c r="O18" s="78" t="str">
        <f>IF(RES_hh_tes_in!O18=0,"",RES_hh_tes_in!O18/RES_hh_fec_in!O18)</f>
        <v/>
      </c>
      <c r="P18" s="78" t="str">
        <f>IF(RES_hh_tes_in!P18=0,"",RES_hh_tes_in!P18/RES_hh_fec_in!P18)</f>
        <v/>
      </c>
      <c r="Q18" s="78" t="str">
        <f>IF(RES_hh_tes_in!Q18=0,"",RES_hh_tes_in!Q18/RES_hh_fec_in!Q18)</f>
        <v/>
      </c>
      <c r="R18" s="78" t="str">
        <f>IF(RES_hh_tes_in!R18=0,"",RES_hh_tes_in!R18/RES_hh_fec_in!R18)</f>
        <v/>
      </c>
      <c r="S18" s="78" t="str">
        <f>IF(RES_hh_tes_in!S18=0,"",RES_hh_tes_in!S18/RES_hh_fec_in!S18)</f>
        <v/>
      </c>
      <c r="T18" s="78" t="str">
        <f>IF(RES_hh_tes_in!T18=0,"",RES_hh_tes_in!T18/RES_hh_fec_in!T18)</f>
        <v/>
      </c>
      <c r="U18" s="78" t="str">
        <f>IF(RES_hh_tes_in!U18=0,"",RES_hh_tes_in!U18/RES_hh_fec_in!U18)</f>
        <v/>
      </c>
      <c r="V18" s="78" t="str">
        <f>IF(RES_hh_tes_in!V18=0,"",RES_hh_tes_in!V18/RES_hh_fec_in!V18)</f>
        <v/>
      </c>
      <c r="W18" s="78" t="str">
        <f>IF(RES_hh_tes_in!W18=0,"",RES_hh_tes_in!W18/RES_hh_fec_in!W18)</f>
        <v/>
      </c>
      <c r="X18" s="78" t="str">
        <f>IF(RES_hh_tes_in!X18=0,"",RES_hh_tes_in!X18/RES_hh_fec_in!X18)</f>
        <v/>
      </c>
      <c r="Y18" s="78" t="str">
        <f>IF(RES_hh_tes_in!Y18=0,"",RES_hh_tes_in!Y18/RES_hh_fec_in!Y18)</f>
        <v/>
      </c>
      <c r="DA18" s="89" t="s">
        <v>736</v>
      </c>
    </row>
    <row r="19" spans="1:105" s="2" customFormat="1" ht="12" customHeight="1" x14ac:dyDescent="0.25">
      <c r="A19" s="28" t="s">
        <v>74</v>
      </c>
      <c r="B19" s="78"/>
      <c r="C19" s="78" t="str">
        <f>IF(RES_hh_tes_in!C19=0,"",RES_hh_tes_in!C19/RES_hh_fec_in!C19)</f>
        <v/>
      </c>
      <c r="D19" s="78" t="str">
        <f>IF(RES_hh_tes_in!D19=0,"",RES_hh_tes_in!D19/RES_hh_fec_in!D19)</f>
        <v/>
      </c>
      <c r="E19" s="78" t="str">
        <f>IF(RES_hh_tes_in!E19=0,"",RES_hh_tes_in!E19/RES_hh_fec_in!E19)</f>
        <v/>
      </c>
      <c r="F19" s="78" t="str">
        <f>IF(RES_hh_tes_in!F19=0,"",RES_hh_tes_in!F19/RES_hh_fec_in!F19)</f>
        <v/>
      </c>
      <c r="G19" s="78" t="str">
        <f>IF(RES_hh_tes_in!G19=0,"",RES_hh_tes_in!G19/RES_hh_fec_in!G19)</f>
        <v/>
      </c>
      <c r="H19" s="78" t="str">
        <f>IF(RES_hh_tes_in!H19=0,"",RES_hh_tes_in!H19/RES_hh_fec_in!H19)</f>
        <v/>
      </c>
      <c r="I19" s="78" t="str">
        <f>IF(RES_hh_tes_in!I19=0,"",RES_hh_tes_in!I19/RES_hh_fec_in!I19)</f>
        <v/>
      </c>
      <c r="J19" s="78" t="str">
        <f>IF(RES_hh_tes_in!J19=0,"",RES_hh_tes_in!J19/RES_hh_fec_in!J19)</f>
        <v/>
      </c>
      <c r="K19" s="78" t="str">
        <f>IF(RES_hh_tes_in!K19=0,"",RES_hh_tes_in!K19/RES_hh_fec_in!K19)</f>
        <v/>
      </c>
      <c r="L19" s="78" t="str">
        <f>IF(RES_hh_tes_in!L19=0,"",RES_hh_tes_in!L19/RES_hh_fec_in!L19)</f>
        <v/>
      </c>
      <c r="M19" s="78" t="str">
        <f>IF(RES_hh_tes_in!M19=0,"",RES_hh_tes_in!M19/RES_hh_fec_in!M19)</f>
        <v/>
      </c>
      <c r="N19" s="78" t="str">
        <f>IF(RES_hh_tes_in!N19=0,"",RES_hh_tes_in!N19/RES_hh_fec_in!N19)</f>
        <v/>
      </c>
      <c r="O19" s="78" t="str">
        <f>IF(RES_hh_tes_in!O19=0,"",RES_hh_tes_in!O19/RES_hh_fec_in!O19)</f>
        <v/>
      </c>
      <c r="P19" s="78" t="str">
        <f>IF(RES_hh_tes_in!P19=0,"",RES_hh_tes_in!P19/RES_hh_fec_in!P19)</f>
        <v/>
      </c>
      <c r="Q19" s="78" t="str">
        <f>IF(RES_hh_tes_in!Q19=0,"",RES_hh_tes_in!Q19/RES_hh_fec_in!Q19)</f>
        <v/>
      </c>
      <c r="R19" s="78" t="str">
        <f>IF(RES_hh_tes_in!R19=0,"",RES_hh_tes_in!R19/RES_hh_fec_in!R19)</f>
        <v/>
      </c>
      <c r="S19" s="78" t="str">
        <f>IF(RES_hh_tes_in!S19=0,"",RES_hh_tes_in!S19/RES_hh_fec_in!S19)</f>
        <v/>
      </c>
      <c r="T19" s="78" t="str">
        <f>IF(RES_hh_tes_in!T19=0,"",RES_hh_tes_in!T19/RES_hh_fec_in!T19)</f>
        <v/>
      </c>
      <c r="U19" s="78" t="str">
        <f>IF(RES_hh_tes_in!U19=0,"",RES_hh_tes_in!U19/RES_hh_fec_in!U19)</f>
        <v/>
      </c>
      <c r="V19" s="78" t="str">
        <f>IF(RES_hh_tes_in!V19=0,"",RES_hh_tes_in!V19/RES_hh_fec_in!V19)</f>
        <v/>
      </c>
      <c r="W19" s="78" t="str">
        <f>IF(RES_hh_tes_in!W19=0,"",RES_hh_tes_in!W19/RES_hh_fec_in!W19)</f>
        <v/>
      </c>
      <c r="X19" s="78" t="str">
        <f>IF(RES_hh_tes_in!X19=0,"",RES_hh_tes_in!X19/RES_hh_fec_in!X19)</f>
        <v/>
      </c>
      <c r="Y19" s="78" t="str">
        <f>IF(RES_hh_tes_in!Y19=0,"",RES_hh_tes_in!Y19/RES_hh_fec_in!Y19)</f>
        <v/>
      </c>
      <c r="DA19" s="89" t="s">
        <v>737</v>
      </c>
    </row>
    <row r="20" spans="1:105" ht="12" customHeight="1" x14ac:dyDescent="0.25">
      <c r="A20" s="28" t="s">
        <v>200</v>
      </c>
      <c r="B20" s="78"/>
      <c r="C20" s="78" t="str">
        <f>IF(RES_hh_tes_in!C20=0,"",RES_hh_tes_in!C20/RES_hh_fec_in!C20)</f>
        <v/>
      </c>
      <c r="D20" s="78" t="str">
        <f>IF(RES_hh_tes_in!D20=0,"",RES_hh_tes_in!D20/RES_hh_fec_in!D20)</f>
        <v/>
      </c>
      <c r="E20" s="78" t="str">
        <f>IF(RES_hh_tes_in!E20=0,"",RES_hh_tes_in!E20/RES_hh_fec_in!E20)</f>
        <v/>
      </c>
      <c r="F20" s="78" t="str">
        <f>IF(RES_hh_tes_in!F20=0,"",RES_hh_tes_in!F20/RES_hh_fec_in!F20)</f>
        <v/>
      </c>
      <c r="G20" s="78" t="str">
        <f>IF(RES_hh_tes_in!G20=0,"",RES_hh_tes_in!G20/RES_hh_fec_in!G20)</f>
        <v/>
      </c>
      <c r="H20" s="78" t="str">
        <f>IF(RES_hh_tes_in!H20=0,"",RES_hh_tes_in!H20/RES_hh_fec_in!H20)</f>
        <v/>
      </c>
      <c r="I20" s="78" t="str">
        <f>IF(RES_hh_tes_in!I20=0,"",RES_hh_tes_in!I20/RES_hh_fec_in!I20)</f>
        <v/>
      </c>
      <c r="J20" s="78" t="str">
        <f>IF(RES_hh_tes_in!J20=0,"",RES_hh_tes_in!J20/RES_hh_fec_in!J20)</f>
        <v/>
      </c>
      <c r="K20" s="78" t="str">
        <f>IF(RES_hh_tes_in!K20=0,"",RES_hh_tes_in!K20/RES_hh_fec_in!K20)</f>
        <v/>
      </c>
      <c r="L20" s="78" t="str">
        <f>IF(RES_hh_tes_in!L20=0,"",RES_hh_tes_in!L20/RES_hh_fec_in!L20)</f>
        <v/>
      </c>
      <c r="M20" s="78" t="str">
        <f>IF(RES_hh_tes_in!M20=0,"",RES_hh_tes_in!M20/RES_hh_fec_in!M20)</f>
        <v/>
      </c>
      <c r="N20" s="78" t="str">
        <f>IF(RES_hh_tes_in!N20=0,"",RES_hh_tes_in!N20/RES_hh_fec_in!N20)</f>
        <v/>
      </c>
      <c r="O20" s="78" t="str">
        <f>IF(RES_hh_tes_in!O20=0,"",RES_hh_tes_in!O20/RES_hh_fec_in!O20)</f>
        <v/>
      </c>
      <c r="P20" s="78" t="str">
        <f>IF(RES_hh_tes_in!P20=0,"",RES_hh_tes_in!P20/RES_hh_fec_in!P20)</f>
        <v/>
      </c>
      <c r="Q20" s="78" t="str">
        <f>IF(RES_hh_tes_in!Q20=0,"",RES_hh_tes_in!Q20/RES_hh_fec_in!Q20)</f>
        <v/>
      </c>
      <c r="R20" s="78" t="str">
        <f>IF(RES_hh_tes_in!R20=0,"",RES_hh_tes_in!R20/RES_hh_fec_in!R20)</f>
        <v/>
      </c>
      <c r="S20" s="78" t="str">
        <f>IF(RES_hh_tes_in!S20=0,"",RES_hh_tes_in!S20/RES_hh_fec_in!S20)</f>
        <v/>
      </c>
      <c r="T20" s="78" t="str">
        <f>IF(RES_hh_tes_in!T20=0,"",RES_hh_tes_in!T20/RES_hh_fec_in!T20)</f>
        <v/>
      </c>
      <c r="U20" s="78" t="str">
        <f>IF(RES_hh_tes_in!U20=0,"",RES_hh_tes_in!U20/RES_hh_fec_in!U20)</f>
        <v/>
      </c>
      <c r="V20" s="78" t="str">
        <f>IF(RES_hh_tes_in!V20=0,"",RES_hh_tes_in!V20/RES_hh_fec_in!V20)</f>
        <v/>
      </c>
      <c r="W20" s="78" t="str">
        <f>IF(RES_hh_tes_in!W20=0,"",RES_hh_tes_in!W20/RES_hh_fec_in!W20)</f>
        <v/>
      </c>
      <c r="X20" s="78" t="str">
        <f>IF(RES_hh_tes_in!X20=0,"",RES_hh_tes_in!X20/RES_hh_fec_in!X20)</f>
        <v/>
      </c>
      <c r="Y20" s="78" t="str">
        <f>IF(RES_hh_tes_in!Y20=0,"",RES_hh_tes_in!Y20/RES_hh_fec_in!Y20)</f>
        <v/>
      </c>
      <c r="DA20" s="89" t="s">
        <v>738</v>
      </c>
    </row>
    <row r="21" spans="1:105" ht="12" customHeight="1" x14ac:dyDescent="0.25">
      <c r="A21" s="28" t="s">
        <v>189</v>
      </c>
      <c r="B21" s="78"/>
      <c r="C21" s="78">
        <f>IF(RES_hh_tes_in!C21=0,"",RES_hh_tes_in!C21/RES_hh_fec_in!C21)</f>
        <v>0.64386139458353209</v>
      </c>
      <c r="D21" s="78">
        <f>IF(RES_hh_tes_in!D21=0,"",RES_hh_tes_in!D21/RES_hh_fec_in!D21)</f>
        <v>0.64977678163769392</v>
      </c>
      <c r="E21" s="78">
        <f>IF(RES_hh_tes_in!E21=0,"",RES_hh_tes_in!E21/RES_hh_fec_in!E21)</f>
        <v>0.65596010090514367</v>
      </c>
      <c r="F21" s="78">
        <f>IF(RES_hh_tes_in!F21=0,"",RES_hh_tes_in!F21/RES_hh_fec_in!F21)</f>
        <v>0.66219105767167408</v>
      </c>
      <c r="G21" s="78">
        <f>IF(RES_hh_tes_in!G21=0,"",RES_hh_tes_in!G21/RES_hh_fec_in!G21)</f>
        <v>0.66866684870815829</v>
      </c>
      <c r="H21" s="78">
        <f>IF(RES_hh_tes_in!H21=0,"",RES_hh_tes_in!H21/RES_hh_fec_in!H21)</f>
        <v>0.67536129317193172</v>
      </c>
      <c r="I21" s="78">
        <f>IF(RES_hh_tes_in!I21=0,"",RES_hh_tes_in!I21/RES_hh_fec_in!I21)</f>
        <v>0.68232088505574418</v>
      </c>
      <c r="J21" s="78">
        <f>IF(RES_hh_tes_in!J21=0,"",RES_hh_tes_in!J21/RES_hh_fec_in!J21)</f>
        <v>0.68974083546399079</v>
      </c>
      <c r="K21" s="78">
        <f>IF(RES_hh_tes_in!K21=0,"",RES_hh_tes_in!K21/RES_hh_fec_in!K21)</f>
        <v>0.69778437643259916</v>
      </c>
      <c r="L21" s="78">
        <f>IF(RES_hh_tes_in!L21=0,"",RES_hh_tes_in!L21/RES_hh_fec_in!L21)</f>
        <v>0.70649029137765129</v>
      </c>
      <c r="M21" s="78">
        <f>IF(RES_hh_tes_in!M21=0,"",RES_hh_tes_in!M21/RES_hh_fec_in!M21)</f>
        <v>0.71992197604263852</v>
      </c>
      <c r="N21" s="78">
        <f>IF(RES_hh_tes_in!N21=0,"",RES_hh_tes_in!N21/RES_hh_fec_in!N21)</f>
        <v>0.73933406366651655</v>
      </c>
      <c r="O21" s="78">
        <f>IF(RES_hh_tes_in!O21=0,"",RES_hh_tes_in!O21/RES_hh_fec_in!O21)</f>
        <v>0.76562203569470877</v>
      </c>
      <c r="P21" s="78">
        <f>IF(RES_hh_tes_in!P21=0,"",RES_hh_tes_in!P21/RES_hh_fec_in!P21)</f>
        <v>0.79618796244501</v>
      </c>
      <c r="Q21" s="78">
        <f>IF(RES_hh_tes_in!Q21=0,"",RES_hh_tes_in!Q21/RES_hh_fec_in!Q21)</f>
        <v>0.82294918324455668</v>
      </c>
      <c r="R21" s="78">
        <f>IF(RES_hh_tes_in!R21=0,"",RES_hh_tes_in!R21/RES_hh_fec_in!R21)</f>
        <v>0.83930760003350591</v>
      </c>
      <c r="S21" s="78">
        <f>IF(RES_hh_tes_in!S21=0,"",RES_hh_tes_in!S21/RES_hh_fec_in!S21)</f>
        <v>0.85323864134669691</v>
      </c>
      <c r="T21" s="78">
        <f>IF(RES_hh_tes_in!T21=0,"",RES_hh_tes_in!T21/RES_hh_fec_in!T21)</f>
        <v>0.86496097365512381</v>
      </c>
      <c r="U21" s="78">
        <f>IF(RES_hh_tes_in!U21=0,"",RES_hh_tes_in!U21/RES_hh_fec_in!U21)</f>
        <v>0.87468282729767344</v>
      </c>
      <c r="V21" s="78">
        <f>IF(RES_hh_tes_in!V21=0,"",RES_hh_tes_in!V21/RES_hh_fec_in!V21)</f>
        <v>0.88258683400154148</v>
      </c>
      <c r="W21" s="78">
        <f>IF(RES_hh_tes_in!W21=0,"",RES_hh_tes_in!W21/RES_hh_fec_in!W21)</f>
        <v>0.88781775156433229</v>
      </c>
      <c r="X21" s="78">
        <f>IF(RES_hh_tes_in!X21=0,"",RES_hh_tes_in!X21/RES_hh_fec_in!X21)</f>
        <v>0.88968138439795741</v>
      </c>
      <c r="Y21" s="78">
        <f>IF(RES_hh_tes_in!Y21=0,"",RES_hh_tes_in!Y21/RES_hh_fec_in!Y21)</f>
        <v>0.89077408478865572</v>
      </c>
      <c r="DA21" s="89" t="s">
        <v>739</v>
      </c>
    </row>
    <row r="22" spans="1:105" ht="12" customHeight="1" x14ac:dyDescent="0.25">
      <c r="A22" s="28" t="s">
        <v>202</v>
      </c>
      <c r="B22" s="78"/>
      <c r="C22" s="78" t="str">
        <f>IF(RES_hh_tes_in!C22=0,"",RES_hh_tes_in!C22/RES_hh_fec_in!C22)</f>
        <v/>
      </c>
      <c r="D22" s="78" t="str">
        <f>IF(RES_hh_tes_in!D22=0,"",RES_hh_tes_in!D22/RES_hh_fec_in!D22)</f>
        <v/>
      </c>
      <c r="E22" s="78" t="str">
        <f>IF(RES_hh_tes_in!E22=0,"",RES_hh_tes_in!E22/RES_hh_fec_in!E22)</f>
        <v/>
      </c>
      <c r="F22" s="78" t="str">
        <f>IF(RES_hh_tes_in!F22=0,"",RES_hh_tes_in!F22/RES_hh_fec_in!F22)</f>
        <v/>
      </c>
      <c r="G22" s="78" t="str">
        <f>IF(RES_hh_tes_in!G22=0,"",RES_hh_tes_in!G22/RES_hh_fec_in!G22)</f>
        <v/>
      </c>
      <c r="H22" s="78" t="str">
        <f>IF(RES_hh_tes_in!H22=0,"",RES_hh_tes_in!H22/RES_hh_fec_in!H22)</f>
        <v/>
      </c>
      <c r="I22" s="78" t="str">
        <f>IF(RES_hh_tes_in!I22=0,"",RES_hh_tes_in!I22/RES_hh_fec_in!I22)</f>
        <v/>
      </c>
      <c r="J22" s="78" t="str">
        <f>IF(RES_hh_tes_in!J22=0,"",RES_hh_tes_in!J22/RES_hh_fec_in!J22)</f>
        <v/>
      </c>
      <c r="K22" s="78" t="str">
        <f>IF(RES_hh_tes_in!K22=0,"",RES_hh_tes_in!K22/RES_hh_fec_in!K22)</f>
        <v/>
      </c>
      <c r="L22" s="78" t="str">
        <f>IF(RES_hh_tes_in!L22=0,"",RES_hh_tes_in!L22/RES_hh_fec_in!L22)</f>
        <v/>
      </c>
      <c r="M22" s="78" t="str">
        <f>IF(RES_hh_tes_in!M22=0,"",RES_hh_tes_in!M22/RES_hh_fec_in!M22)</f>
        <v/>
      </c>
      <c r="N22" s="78" t="str">
        <f>IF(RES_hh_tes_in!N22=0,"",RES_hh_tes_in!N22/RES_hh_fec_in!N22)</f>
        <v/>
      </c>
      <c r="O22" s="78" t="str">
        <f>IF(RES_hh_tes_in!O22=0,"",RES_hh_tes_in!O22/RES_hh_fec_in!O22)</f>
        <v/>
      </c>
      <c r="P22" s="78" t="str">
        <f>IF(RES_hh_tes_in!P22=0,"",RES_hh_tes_in!P22/RES_hh_fec_in!P22)</f>
        <v/>
      </c>
      <c r="Q22" s="78" t="str">
        <f>IF(RES_hh_tes_in!Q22=0,"",RES_hh_tes_in!Q22/RES_hh_fec_in!Q22)</f>
        <v/>
      </c>
      <c r="R22" s="78" t="str">
        <f>IF(RES_hh_tes_in!R22=0,"",RES_hh_tes_in!R22/RES_hh_fec_in!R22)</f>
        <v/>
      </c>
      <c r="S22" s="78" t="str">
        <f>IF(RES_hh_tes_in!S22=0,"",RES_hh_tes_in!S22/RES_hh_fec_in!S22)</f>
        <v/>
      </c>
      <c r="T22" s="78" t="str">
        <f>IF(RES_hh_tes_in!T22=0,"",RES_hh_tes_in!T22/RES_hh_fec_in!T22)</f>
        <v/>
      </c>
      <c r="U22" s="78" t="str">
        <f>IF(RES_hh_tes_in!U22=0,"",RES_hh_tes_in!U22/RES_hh_fec_in!U22)</f>
        <v/>
      </c>
      <c r="V22" s="78" t="str">
        <f>IF(RES_hh_tes_in!V22=0,"",RES_hh_tes_in!V22/RES_hh_fec_in!V22)</f>
        <v/>
      </c>
      <c r="W22" s="78" t="str">
        <f>IF(RES_hh_tes_in!W22=0,"",RES_hh_tes_in!W22/RES_hh_fec_in!W22)</f>
        <v/>
      </c>
      <c r="X22" s="78" t="str">
        <f>IF(RES_hh_tes_in!X22=0,"",RES_hh_tes_in!X22/RES_hh_fec_in!X22)</f>
        <v/>
      </c>
      <c r="Y22" s="78" t="str">
        <f>IF(RES_hh_tes_in!Y22=0,"",RES_hh_tes_in!Y22/RES_hh_fec_in!Y22)</f>
        <v/>
      </c>
      <c r="DA22" s="89" t="s">
        <v>740</v>
      </c>
    </row>
    <row r="23" spans="1:105" ht="12" customHeight="1" x14ac:dyDescent="0.25">
      <c r="A23" s="28" t="s">
        <v>197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X23" s="78" t="str">
        <f>IF(RES_hh_tes_in!X23=0,"",RES_hh_tes_in!X23/RES_hh_fec_in!X23)</f>
        <v/>
      </c>
      <c r="Y23" s="78" t="str">
        <f>IF(RES_hh_tes_in!Y23=0,"",RES_hh_tes_in!Y23/RES_hh_fec_in!Y23)</f>
        <v/>
      </c>
      <c r="DA23" s="89" t="s">
        <v>741</v>
      </c>
    </row>
    <row r="24" spans="1:105" ht="12" customHeight="1" x14ac:dyDescent="0.25">
      <c r="A24" s="28" t="s">
        <v>198</v>
      </c>
      <c r="B24" s="78"/>
      <c r="C24" s="78">
        <f>IF(RES_hh_tes_in!C24=0,"",RES_hh_tes_in!C24/RES_hh_fec_in!C24)</f>
        <v>0.8651594402768501</v>
      </c>
      <c r="D24" s="78">
        <f>IF(RES_hh_tes_in!D24=0,"",RES_hh_tes_in!D24/RES_hh_fec_in!D24)</f>
        <v>0.86727059564860076</v>
      </c>
      <c r="E24" s="78">
        <f>IF(RES_hh_tes_in!E24=0,"",RES_hh_tes_in!E24/RES_hh_fec_in!E24)</f>
        <v>0.86943874670756516</v>
      </c>
      <c r="F24" s="78">
        <f>IF(RES_hh_tes_in!F24=0,"",RES_hh_tes_in!F24/RES_hh_fec_in!F24)</f>
        <v>0.87161466990569492</v>
      </c>
      <c r="G24" s="78">
        <f>IF(RES_hh_tes_in!G24=0,"",RES_hh_tes_in!G24/RES_hh_fec_in!G24)</f>
        <v>0.8738430827793171</v>
      </c>
      <c r="H24" s="78">
        <f>IF(RES_hh_tes_in!H24=0,"",RES_hh_tes_in!H24/RES_hh_fec_in!H24)</f>
        <v>0.87611851247127126</v>
      </c>
      <c r="I24" s="78">
        <f>IF(RES_hh_tes_in!I24=0,"",RES_hh_tes_in!I24/RES_hh_fec_in!I24)</f>
        <v>0.87845197738381531</v>
      </c>
      <c r="J24" s="78">
        <f>IF(RES_hh_tes_in!J24=0,"",RES_hh_tes_in!J24/RES_hh_fec_in!J24)</f>
        <v>0.8808886160218522</v>
      </c>
      <c r="K24" s="78">
        <f>IF(RES_hh_tes_in!K24=0,"",RES_hh_tes_in!K24/RES_hh_fec_in!K24)</f>
        <v>0.88346680798738808</v>
      </c>
      <c r="L24" s="78">
        <f>IF(RES_hh_tes_in!L24=0,"",RES_hh_tes_in!L24/RES_hh_fec_in!L24)</f>
        <v>0.8861968213974436</v>
      </c>
      <c r="M24" s="78">
        <f>IF(RES_hh_tes_in!M24=0,"",RES_hh_tes_in!M24/RES_hh_fec_in!M24)</f>
        <v>0.88997686578123147</v>
      </c>
      <c r="N24" s="78">
        <f>IF(RES_hh_tes_in!N24=0,"",RES_hh_tes_in!N24/RES_hh_fec_in!N24)</f>
        <v>0.89509093245830085</v>
      </c>
      <c r="O24" s="78">
        <f>IF(RES_hh_tes_in!O24=0,"",RES_hh_tes_in!O24/RES_hh_fec_in!O24)</f>
        <v>0.90178797432925906</v>
      </c>
      <c r="P24" s="78">
        <f>IF(RES_hh_tes_in!P24=0,"",RES_hh_tes_in!P24/RES_hh_fec_in!P24)</f>
        <v>0.90959434024818131</v>
      </c>
      <c r="Q24" s="78">
        <f>IF(RES_hh_tes_in!Q24=0,"",RES_hh_tes_in!Q24/RES_hh_fec_in!Q24)</f>
        <v>0.91695946738259704</v>
      </c>
      <c r="R24" s="78">
        <f>IF(RES_hh_tes_in!R24=0,"",RES_hh_tes_in!R24/RES_hh_fec_in!R24)</f>
        <v>0.92260311848819287</v>
      </c>
      <c r="S24" s="78">
        <f>IF(RES_hh_tes_in!S24=0,"",RES_hh_tes_in!S24/RES_hh_fec_in!S24)</f>
        <v>0.92809344757435019</v>
      </c>
      <c r="T24" s="78">
        <f>IF(RES_hh_tes_in!T24=0,"",RES_hh_tes_in!T24/RES_hh_fec_in!T24)</f>
        <v>0.93339377061623452</v>
      </c>
      <c r="U24" s="78">
        <f>IF(RES_hh_tes_in!U24=0,"",RES_hh_tes_in!U24/RES_hh_fec_in!U24)</f>
        <v>0.93846740358902758</v>
      </c>
      <c r="V24" s="78">
        <f>IF(RES_hh_tes_in!V24=0,"",RES_hh_tes_in!V24/RES_hh_fec_in!V24)</f>
        <v>0.94327766246790523</v>
      </c>
      <c r="W24" s="78">
        <f>IF(RES_hh_tes_in!W24=0,"",RES_hh_tes_in!W24/RES_hh_fec_in!W24)</f>
        <v>0.94770883804947625</v>
      </c>
      <c r="X24" s="78">
        <f>IF(RES_hh_tes_in!X24=0,"",RES_hh_tes_in!X24/RES_hh_fec_in!X24)</f>
        <v>0.95048550070092674</v>
      </c>
      <c r="Y24" s="78">
        <f>IF(RES_hh_tes_in!Y24=0,"",RES_hh_tes_in!Y24/RES_hh_fec_in!Y24)</f>
        <v>0.9531537221224109</v>
      </c>
      <c r="DA24" s="89" t="s">
        <v>742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0.72807206032552108</v>
      </c>
      <c r="D25" s="79">
        <f>IF(RES_hh_tes_in!D25=0,"",RES_hh_tes_in!D25/RES_hh_fec_in!D25)</f>
        <v>0.72898899586066856</v>
      </c>
      <c r="E25" s="79">
        <f>IF(RES_hh_tes_in!E25=0,"",RES_hh_tes_in!E25/RES_hh_fec_in!E25)</f>
        <v>0.72999281317536613</v>
      </c>
      <c r="F25" s="79">
        <f>IF(RES_hh_tes_in!F25=0,"",RES_hh_tes_in!F25/RES_hh_fec_in!F25)</f>
        <v>0.73100874202588439</v>
      </c>
      <c r="G25" s="79">
        <f>IF(RES_hh_tes_in!G25=0,"",RES_hh_tes_in!G25/RES_hh_fec_in!G25)</f>
        <v>0.73210536182338648</v>
      </c>
      <c r="H25" s="79">
        <f>IF(RES_hh_tes_in!H25=0,"",RES_hh_tes_in!H25/RES_hh_fec_in!H25)</f>
        <v>0.73327493142412015</v>
      </c>
      <c r="I25" s="79">
        <f>IF(RES_hh_tes_in!I25=0,"",RES_hh_tes_in!I25/RES_hh_fec_in!I25)</f>
        <v>0.7345352367525223</v>
      </c>
      <c r="J25" s="79">
        <f>IF(RES_hh_tes_in!J25=0,"",RES_hh_tes_in!J25/RES_hh_fec_in!J25)</f>
        <v>0.73595759397684346</v>
      </c>
      <c r="K25" s="79">
        <f>IF(RES_hh_tes_in!K25=0,"",RES_hh_tes_in!K25/RES_hh_fec_in!K25)</f>
        <v>0.73760500483953362</v>
      </c>
      <c r="L25" s="79">
        <f>IF(RES_hh_tes_in!L25=0,"",RES_hh_tes_in!L25/RES_hh_fec_in!L25)</f>
        <v>0.73949913049069871</v>
      </c>
      <c r="M25" s="79">
        <f>IF(RES_hh_tes_in!M25=0,"",RES_hh_tes_in!M25/RES_hh_fec_in!M25)</f>
        <v>0.74310009149052791</v>
      </c>
      <c r="N25" s="79">
        <f>IF(RES_hh_tes_in!N25=0,"",RES_hh_tes_in!N25/RES_hh_fec_in!N25)</f>
        <v>0.74903775186943322</v>
      </c>
      <c r="O25" s="79">
        <f>IF(RES_hh_tes_in!O25=0,"",RES_hh_tes_in!O25/RES_hh_fec_in!O25)</f>
        <v>0.75809191210366289</v>
      </c>
      <c r="P25" s="79">
        <f>IF(RES_hh_tes_in!P25=0,"",RES_hh_tes_in!P25/RES_hh_fec_in!P25)</f>
        <v>0.76983331187650617</v>
      </c>
      <c r="Q25" s="79">
        <f>IF(RES_hh_tes_in!Q25=0,"",RES_hh_tes_in!Q25/RES_hh_fec_in!Q25)</f>
        <v>0.78116126456327351</v>
      </c>
      <c r="R25" s="79">
        <f>IF(RES_hh_tes_in!R25=0,"",RES_hh_tes_in!R25/RES_hh_fec_in!R25)</f>
        <v>0.78882733595796317</v>
      </c>
      <c r="S25" s="79">
        <f>IF(RES_hh_tes_in!S25=0,"",RES_hh_tes_in!S25/RES_hh_fec_in!S25)</f>
        <v>0.79625443774904958</v>
      </c>
      <c r="T25" s="79">
        <f>IF(RES_hh_tes_in!T25=0,"",RES_hh_tes_in!T25/RES_hh_fec_in!T25)</f>
        <v>0.80362390125746475</v>
      </c>
      <c r="U25" s="79">
        <f>IF(RES_hh_tes_in!U25=0,"",RES_hh_tes_in!U25/RES_hh_fec_in!U25)</f>
        <v>0.81100980966252068</v>
      </c>
      <c r="V25" s="79">
        <f>IF(RES_hh_tes_in!V25=0,"",RES_hh_tes_in!V25/RES_hh_fec_in!V25)</f>
        <v>0.81826560849024776</v>
      </c>
      <c r="W25" s="79">
        <f>IF(RES_hh_tes_in!W25=0,"",RES_hh_tes_in!W25/RES_hh_fec_in!W25)</f>
        <v>0.82489255992102117</v>
      </c>
      <c r="X25" s="79">
        <f>IF(RES_hh_tes_in!X25=0,"",RES_hh_tes_in!X25/RES_hh_fec_in!X25)</f>
        <v>0.83747203078133958</v>
      </c>
      <c r="Y25" s="79">
        <f>IF(RES_hh_tes_in!Y25=0,"",RES_hh_tes_in!Y25/RES_hh_fec_in!Y25)</f>
        <v>0.84920791251218808</v>
      </c>
      <c r="DA25" s="90" t="s">
        <v>743</v>
      </c>
    </row>
    <row r="26" spans="1:105" ht="12" customHeight="1" x14ac:dyDescent="0.25">
      <c r="A26" s="32" t="s">
        <v>52</v>
      </c>
      <c r="B26" s="81"/>
      <c r="C26" s="81">
        <f>IF(RES_hh_tes_in!C26=0,"",RES_hh_tes_in!C26/RES_hh_fec_in!C26)</f>
        <v>1</v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X26" s="81">
        <f>IF(RES_hh_tes_in!X26=0,"",RES_hh_tes_in!X26/RES_hh_fec_in!X26)</f>
        <v>1</v>
      </c>
      <c r="Y26" s="81">
        <f>IF(RES_hh_tes_in!Y26=0,"",RES_hh_tes_in!Y26/RES_hh_fec_in!Y26)</f>
        <v>1</v>
      </c>
      <c r="DA26" s="92" t="s">
        <v>744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0.68583405778620365</v>
      </c>
      <c r="D27" s="70">
        <f>IF(RES_hh_tes_in!D27=0,"",RES_hh_tes_in!D27/RES_hh_fec_in!D27)</f>
        <v>0.69296924591475317</v>
      </c>
      <c r="E27" s="70">
        <f>IF(RES_hh_tes_in!E27=0,"",RES_hh_tes_in!E27/RES_hh_fec_in!E27)</f>
        <v>0.69521049327682627</v>
      </c>
      <c r="F27" s="70">
        <f>IF(RES_hh_tes_in!F27=0,"",RES_hh_tes_in!F27/RES_hh_fec_in!F27)</f>
        <v>0.70193975034972145</v>
      </c>
      <c r="G27" s="70">
        <f>IF(RES_hh_tes_in!G27=0,"",RES_hh_tes_in!G27/RES_hh_fec_in!G27)</f>
        <v>0.69819492980674147</v>
      </c>
      <c r="H27" s="70">
        <f>IF(RES_hh_tes_in!H27=0,"",RES_hh_tes_in!H27/RES_hh_fec_in!H27)</f>
        <v>0.69256439028025385</v>
      </c>
      <c r="I27" s="70">
        <f>IF(RES_hh_tes_in!I27=0,"",RES_hh_tes_in!I27/RES_hh_fec_in!I27)</f>
        <v>0.6806157220902832</v>
      </c>
      <c r="J27" s="70">
        <f>IF(RES_hh_tes_in!J27=0,"",RES_hh_tes_in!J27/RES_hh_fec_in!J27)</f>
        <v>0.66318967900462222</v>
      </c>
      <c r="K27" s="70">
        <f>IF(RES_hh_tes_in!K27=0,"",RES_hh_tes_in!K27/RES_hh_fec_in!K27)</f>
        <v>0.67403423177111943</v>
      </c>
      <c r="L27" s="70">
        <f>IF(RES_hh_tes_in!L27=0,"",RES_hh_tes_in!L27/RES_hh_fec_in!L27)</f>
        <v>0.67931856433708582</v>
      </c>
      <c r="M27" s="70">
        <f>IF(RES_hh_tes_in!M27=0,"",RES_hh_tes_in!M27/RES_hh_fec_in!M27)</f>
        <v>0.68056122195046242</v>
      </c>
      <c r="N27" s="70">
        <f>IF(RES_hh_tes_in!N27=0,"",RES_hh_tes_in!N27/RES_hh_fec_in!N27)</f>
        <v>0.68035374781860303</v>
      </c>
      <c r="O27" s="70">
        <f>IF(RES_hh_tes_in!O27=0,"",RES_hh_tes_in!O27/RES_hh_fec_in!O27)</f>
        <v>0.68505712344042202</v>
      </c>
      <c r="P27" s="70">
        <f>IF(RES_hh_tes_in!P27=0,"",RES_hh_tes_in!P27/RES_hh_fec_in!P27)</f>
        <v>0.71467437420472502</v>
      </c>
      <c r="Q27" s="70">
        <f>IF(RES_hh_tes_in!Q27=0,"",RES_hh_tes_in!Q27/RES_hh_fec_in!Q27)</f>
        <v>0.71099114188385248</v>
      </c>
      <c r="R27" s="70">
        <f>IF(RES_hh_tes_in!R27=0,"",RES_hh_tes_in!R27/RES_hh_fec_in!R27)</f>
        <v>0.70180820560605317</v>
      </c>
      <c r="S27" s="70">
        <f>IF(RES_hh_tes_in!S27=0,"",RES_hh_tes_in!S27/RES_hh_fec_in!S27)</f>
        <v>0.71090167695057005</v>
      </c>
      <c r="T27" s="70">
        <f>IF(RES_hh_tes_in!T27=0,"",RES_hh_tes_in!T27/RES_hh_fec_in!T27)</f>
        <v>0.72148121532186849</v>
      </c>
      <c r="U27" s="70">
        <f>IF(RES_hh_tes_in!U27=0,"",RES_hh_tes_in!U27/RES_hh_fec_in!U27)</f>
        <v>0.72608399627724973</v>
      </c>
      <c r="V27" s="70">
        <f>IF(RES_hh_tes_in!V27=0,"",RES_hh_tes_in!V27/RES_hh_fec_in!V27)</f>
        <v>0.73309019849140267</v>
      </c>
      <c r="W27" s="70">
        <f>IF(RES_hh_tes_in!W27=0,"",RES_hh_tes_in!W27/RES_hh_fec_in!W27)</f>
        <v>0.74437232973673995</v>
      </c>
      <c r="X27" s="70">
        <f>IF(RES_hh_tes_in!X27=0,"",RES_hh_tes_in!X27/RES_hh_fec_in!X27)</f>
        <v>0.74922371244806441</v>
      </c>
      <c r="Y27" s="70">
        <f>IF(RES_hh_tes_in!Y27=0,"",RES_hh_tes_in!Y27/RES_hh_fec_in!Y27)</f>
        <v>0.71795013531349272</v>
      </c>
      <c r="DA27" s="88" t="s">
        <v>745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 t="str">
        <f>IF(RES_hh_tes_in!L28=0,"",RES_hh_tes_in!L28/RES_hh_fec_in!L28)</f>
        <v/>
      </c>
      <c r="M28" s="78" t="str">
        <f>IF(RES_hh_tes_in!M28=0,"",RES_hh_tes_in!M28/RES_hh_fec_in!M28)</f>
        <v/>
      </c>
      <c r="N28" s="78" t="str">
        <f>IF(RES_hh_tes_in!N28=0,"",RES_hh_tes_in!N28/RES_hh_fec_in!N28)</f>
        <v/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X28" s="78" t="str">
        <f>IF(RES_hh_tes_in!X28=0,"",RES_hh_tes_in!X28/RES_hh_fec_in!X28)</f>
        <v/>
      </c>
      <c r="Y28" s="78" t="str">
        <f>IF(RES_hh_tes_in!Y28=0,"",RES_hh_tes_in!Y28/RES_hh_fec_in!Y28)</f>
        <v/>
      </c>
      <c r="DA28" s="89" t="s">
        <v>746</v>
      </c>
    </row>
    <row r="29" spans="1:105" s="2" customFormat="1" ht="12" customHeight="1" x14ac:dyDescent="0.25">
      <c r="A29" s="28" t="s">
        <v>74</v>
      </c>
      <c r="B29" s="78"/>
      <c r="C29" s="78" t="str">
        <f>IF(RES_hh_tes_in!C29=0,"",RES_hh_tes_in!C29/RES_hh_fec_in!C29)</f>
        <v/>
      </c>
      <c r="D29" s="78" t="str">
        <f>IF(RES_hh_tes_in!D29=0,"",RES_hh_tes_in!D29/RES_hh_fec_in!D29)</f>
        <v/>
      </c>
      <c r="E29" s="78" t="str">
        <f>IF(RES_hh_tes_in!E29=0,"",RES_hh_tes_in!E29/RES_hh_fec_in!E29)</f>
        <v/>
      </c>
      <c r="F29" s="78" t="str">
        <f>IF(RES_hh_tes_in!F29=0,"",RES_hh_tes_in!F29/RES_hh_fec_in!F29)</f>
        <v/>
      </c>
      <c r="G29" s="78" t="str">
        <f>IF(RES_hh_tes_in!G29=0,"",RES_hh_tes_in!G29/RES_hh_fec_in!G29)</f>
        <v/>
      </c>
      <c r="H29" s="78" t="str">
        <f>IF(RES_hh_tes_in!H29=0,"",RES_hh_tes_in!H29/RES_hh_fec_in!H29)</f>
        <v/>
      </c>
      <c r="I29" s="78" t="str">
        <f>IF(RES_hh_tes_in!I29=0,"",RES_hh_tes_in!I29/RES_hh_fec_in!I29)</f>
        <v/>
      </c>
      <c r="J29" s="78" t="str">
        <f>IF(RES_hh_tes_in!J29=0,"",RES_hh_tes_in!J29/RES_hh_fec_in!J29)</f>
        <v/>
      </c>
      <c r="K29" s="78" t="str">
        <f>IF(RES_hh_tes_in!K29=0,"",RES_hh_tes_in!K29/RES_hh_fec_in!K29)</f>
        <v/>
      </c>
      <c r="L29" s="78" t="str">
        <f>IF(RES_hh_tes_in!L29=0,"",RES_hh_tes_in!L29/RES_hh_fec_in!L29)</f>
        <v/>
      </c>
      <c r="M29" s="78" t="str">
        <f>IF(RES_hh_tes_in!M29=0,"",RES_hh_tes_in!M29/RES_hh_fec_in!M29)</f>
        <v/>
      </c>
      <c r="N29" s="78" t="str">
        <f>IF(RES_hh_tes_in!N29=0,"",RES_hh_tes_in!N29/RES_hh_fec_in!N29)</f>
        <v/>
      </c>
      <c r="O29" s="78" t="str">
        <f>IF(RES_hh_tes_in!O29=0,"",RES_hh_tes_in!O29/RES_hh_fec_in!O29)</f>
        <v/>
      </c>
      <c r="P29" s="78" t="str">
        <f>IF(RES_hh_tes_in!P29=0,"",RES_hh_tes_in!P29/RES_hh_fec_in!P29)</f>
        <v/>
      </c>
      <c r="Q29" s="78" t="str">
        <f>IF(RES_hh_tes_in!Q29=0,"",RES_hh_tes_in!Q29/RES_hh_fec_in!Q29)</f>
        <v/>
      </c>
      <c r="R29" s="78" t="str">
        <f>IF(RES_hh_tes_in!R29=0,"",RES_hh_tes_in!R29/RES_hh_fec_in!R29)</f>
        <v/>
      </c>
      <c r="S29" s="78" t="str">
        <f>IF(RES_hh_tes_in!S29=0,"",RES_hh_tes_in!S29/RES_hh_fec_in!S29)</f>
        <v/>
      </c>
      <c r="T29" s="78" t="str">
        <f>IF(RES_hh_tes_in!T29=0,"",RES_hh_tes_in!T29/RES_hh_fec_in!T29)</f>
        <v/>
      </c>
      <c r="U29" s="78" t="str">
        <f>IF(RES_hh_tes_in!U29=0,"",RES_hh_tes_in!U29/RES_hh_fec_in!U29)</f>
        <v/>
      </c>
      <c r="V29" s="78" t="str">
        <f>IF(RES_hh_tes_in!V29=0,"",RES_hh_tes_in!V29/RES_hh_fec_in!V29)</f>
        <v/>
      </c>
      <c r="W29" s="78" t="str">
        <f>IF(RES_hh_tes_in!W29=0,"",RES_hh_tes_in!W29/RES_hh_fec_in!W29)</f>
        <v/>
      </c>
      <c r="X29" s="78" t="str">
        <f>IF(RES_hh_tes_in!X29=0,"",RES_hh_tes_in!X29/RES_hh_fec_in!X29)</f>
        <v/>
      </c>
      <c r="Y29" s="78" t="str">
        <f>IF(RES_hh_tes_in!Y29=0,"",RES_hh_tes_in!Y29/RES_hh_fec_in!Y29)</f>
        <v/>
      </c>
      <c r="DA29" s="89" t="s">
        <v>747</v>
      </c>
    </row>
    <row r="30" spans="1:105" ht="12" customHeight="1" x14ac:dyDescent="0.25">
      <c r="A30" s="28" t="s">
        <v>189</v>
      </c>
      <c r="B30" s="78"/>
      <c r="C30" s="78">
        <f>IF(RES_hh_tes_in!C30=0,"",RES_hh_tes_in!C30/RES_hh_fec_in!C30)</f>
        <v>0.61142811050048973</v>
      </c>
      <c r="D30" s="78">
        <f>IF(RES_hh_tes_in!D30=0,"",RES_hh_tes_in!D30/RES_hh_fec_in!D30)</f>
        <v>0.61165933954417251</v>
      </c>
      <c r="E30" s="78">
        <f>IF(RES_hh_tes_in!E30=0,"",RES_hh_tes_in!E30/RES_hh_fec_in!E30)</f>
        <v>0.61189058941664398</v>
      </c>
      <c r="F30" s="78">
        <f>IF(RES_hh_tes_in!F30=0,"",RES_hh_tes_in!F30/RES_hh_fec_in!F30)</f>
        <v>0.61212184212940501</v>
      </c>
      <c r="G30" s="78">
        <f>IF(RES_hh_tes_in!G30=0,"",RES_hh_tes_in!G30/RES_hh_fec_in!G30)</f>
        <v>0.61235311402425507</v>
      </c>
      <c r="H30" s="78">
        <f>IF(RES_hh_tes_in!H30=0,"",RES_hh_tes_in!H30/RES_hh_fec_in!H30)</f>
        <v>0.61258440310116635</v>
      </c>
      <c r="I30" s="78">
        <f>IF(RES_hh_tes_in!I30=0,"",RES_hh_tes_in!I30/RES_hh_fec_in!I30)</f>
        <v>0.61281571338675855</v>
      </c>
      <c r="J30" s="78">
        <f>IF(RES_hh_tes_in!J30=0,"",RES_hh_tes_in!J30/RES_hh_fec_in!J30)</f>
        <v>0.61304706137667264</v>
      </c>
      <c r="K30" s="78">
        <f>IF(RES_hh_tes_in!K30=0,"",RES_hh_tes_in!K30/RES_hh_fec_in!K30)</f>
        <v>0.61327846109654238</v>
      </c>
      <c r="L30" s="78">
        <f>IF(RES_hh_tes_in!L30=0,"",RES_hh_tes_in!L30/RES_hh_fec_in!L30)</f>
        <v>0.61350991629879925</v>
      </c>
      <c r="M30" s="78">
        <f>IF(RES_hh_tes_in!M30=0,"",RES_hh_tes_in!M30/RES_hh_fec_in!M30)</f>
        <v>0.61368569331489609</v>
      </c>
      <c r="N30" s="78">
        <f>IF(RES_hh_tes_in!N30=0,"",RES_hh_tes_in!N30/RES_hh_fec_in!N30)</f>
        <v>0.61378394439862993</v>
      </c>
      <c r="O30" s="78">
        <f>IF(RES_hh_tes_in!O30=0,"",RES_hh_tes_in!O30/RES_hh_fec_in!O30)</f>
        <v>0.61384266649044528</v>
      </c>
      <c r="P30" s="78">
        <f>IF(RES_hh_tes_in!P30=0,"",RES_hh_tes_in!P30/RES_hh_fec_in!P30)</f>
        <v>0.61400652078016993</v>
      </c>
      <c r="Q30" s="78">
        <f>IF(RES_hh_tes_in!Q30=0,"",RES_hh_tes_in!Q30/RES_hh_fec_in!Q30)</f>
        <v>0.61467344601644813</v>
      </c>
      <c r="R30" s="78">
        <f>IF(RES_hh_tes_in!R30=0,"",RES_hh_tes_in!R30/RES_hh_fec_in!R30)</f>
        <v>0.61642529254281186</v>
      </c>
      <c r="S30" s="78">
        <f>IF(RES_hh_tes_in!S30=0,"",RES_hh_tes_in!S30/RES_hh_fec_in!S30)</f>
        <v>0.6188964722508834</v>
      </c>
      <c r="T30" s="78">
        <f>IF(RES_hh_tes_in!T30=0,"",RES_hh_tes_in!T30/RES_hh_fec_in!T30)</f>
        <v>0.62160784091894705</v>
      </c>
      <c r="U30" s="78">
        <f>IF(RES_hh_tes_in!U30=0,"",RES_hh_tes_in!U30/RES_hh_fec_in!U30)</f>
        <v>0.6240802543252939</v>
      </c>
      <c r="V30" s="78">
        <f>IF(RES_hh_tes_in!V30=0,"",RES_hh_tes_in!V30/RES_hh_fec_in!V30)</f>
        <v>0.62583456824821138</v>
      </c>
      <c r="W30" s="78">
        <f>IF(RES_hh_tes_in!W30=0,"",RES_hh_tes_in!W30/RES_hh_fec_in!W30)</f>
        <v>0.62667770483905794</v>
      </c>
      <c r="X30" s="78">
        <f>IF(RES_hh_tes_in!X30=0,"",RES_hh_tes_in!X30/RES_hh_fec_in!X30)</f>
        <v>0.62708931448297012</v>
      </c>
      <c r="Y30" s="78">
        <f>IF(RES_hh_tes_in!Y30=0,"",RES_hh_tes_in!Y30/RES_hh_fec_in!Y30)</f>
        <v>0.62713047544736145</v>
      </c>
      <c r="DA30" s="89" t="s">
        <v>748</v>
      </c>
    </row>
    <row r="31" spans="1:105" ht="12" customHeight="1" x14ac:dyDescent="0.25">
      <c r="A31" s="28" t="s">
        <v>202</v>
      </c>
      <c r="B31" s="78"/>
      <c r="C31" s="78" t="str">
        <f>IF(RES_hh_tes_in!C31=0,"",RES_hh_tes_in!C31/RES_hh_fec_in!C31)</f>
        <v/>
      </c>
      <c r="D31" s="78" t="str">
        <f>IF(RES_hh_tes_in!D31=0,"",RES_hh_tes_in!D31/RES_hh_fec_in!D31)</f>
        <v/>
      </c>
      <c r="E31" s="78" t="str">
        <f>IF(RES_hh_tes_in!E31=0,"",RES_hh_tes_in!E31/RES_hh_fec_in!E31)</f>
        <v/>
      </c>
      <c r="F31" s="78" t="str">
        <f>IF(RES_hh_tes_in!F31=0,"",RES_hh_tes_in!F31/RES_hh_fec_in!F31)</f>
        <v/>
      </c>
      <c r="G31" s="78" t="str">
        <f>IF(RES_hh_tes_in!G31=0,"",RES_hh_tes_in!G31/RES_hh_fec_in!G31)</f>
        <v/>
      </c>
      <c r="H31" s="78" t="str">
        <f>IF(RES_hh_tes_in!H31=0,"",RES_hh_tes_in!H31/RES_hh_fec_in!H31)</f>
        <v/>
      </c>
      <c r="I31" s="78" t="str">
        <f>IF(RES_hh_tes_in!I31=0,"",RES_hh_tes_in!I31/RES_hh_fec_in!I31)</f>
        <v/>
      </c>
      <c r="J31" s="78" t="str">
        <f>IF(RES_hh_tes_in!J31=0,"",RES_hh_tes_in!J31/RES_hh_fec_in!J31)</f>
        <v/>
      </c>
      <c r="K31" s="78" t="str">
        <f>IF(RES_hh_tes_in!K31=0,"",RES_hh_tes_in!K31/RES_hh_fec_in!K31)</f>
        <v/>
      </c>
      <c r="L31" s="78" t="str">
        <f>IF(RES_hh_tes_in!L31=0,"",RES_hh_tes_in!L31/RES_hh_fec_in!L31)</f>
        <v/>
      </c>
      <c r="M31" s="78" t="str">
        <f>IF(RES_hh_tes_in!M31=0,"",RES_hh_tes_in!M31/RES_hh_fec_in!M31)</f>
        <v/>
      </c>
      <c r="N31" s="78" t="str">
        <f>IF(RES_hh_tes_in!N31=0,"",RES_hh_tes_in!N31/RES_hh_fec_in!N31)</f>
        <v/>
      </c>
      <c r="O31" s="78" t="str">
        <f>IF(RES_hh_tes_in!O31=0,"",RES_hh_tes_in!O31/RES_hh_fec_in!O31)</f>
        <v/>
      </c>
      <c r="P31" s="78" t="str">
        <f>IF(RES_hh_tes_in!P31=0,"",RES_hh_tes_in!P31/RES_hh_fec_in!P31)</f>
        <v/>
      </c>
      <c r="Q31" s="78" t="str">
        <f>IF(RES_hh_tes_in!Q31=0,"",RES_hh_tes_in!Q31/RES_hh_fec_in!Q31)</f>
        <v/>
      </c>
      <c r="R31" s="78" t="str">
        <f>IF(RES_hh_tes_in!R31=0,"",RES_hh_tes_in!R31/RES_hh_fec_in!R31)</f>
        <v/>
      </c>
      <c r="S31" s="78" t="str">
        <f>IF(RES_hh_tes_in!S31=0,"",RES_hh_tes_in!S31/RES_hh_fec_in!S31)</f>
        <v/>
      </c>
      <c r="T31" s="78" t="str">
        <f>IF(RES_hh_tes_in!T31=0,"",RES_hh_tes_in!T31/RES_hh_fec_in!T31)</f>
        <v/>
      </c>
      <c r="U31" s="78" t="str">
        <f>IF(RES_hh_tes_in!U31=0,"",RES_hh_tes_in!U31/RES_hh_fec_in!U31)</f>
        <v/>
      </c>
      <c r="V31" s="78" t="str">
        <f>IF(RES_hh_tes_in!V31=0,"",RES_hh_tes_in!V31/RES_hh_fec_in!V31)</f>
        <v/>
      </c>
      <c r="W31" s="78" t="str">
        <f>IF(RES_hh_tes_in!W31=0,"",RES_hh_tes_in!W31/RES_hh_fec_in!W31)</f>
        <v/>
      </c>
      <c r="X31" s="78" t="str">
        <f>IF(RES_hh_tes_in!X31=0,"",RES_hh_tes_in!X31/RES_hh_fec_in!X31)</f>
        <v/>
      </c>
      <c r="Y31" s="78" t="str">
        <f>IF(RES_hh_tes_in!Y31=0,"",RES_hh_tes_in!Y31/RES_hh_fec_in!Y31)</f>
        <v/>
      </c>
      <c r="DA31" s="89" t="s">
        <v>749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0.76755015256502424</v>
      </c>
      <c r="D32" s="81">
        <f>IF(RES_hh_tes_in!D32=0,"",RES_hh_tes_in!D32/RES_hh_fec_in!D32)</f>
        <v>0.76871330105757329</v>
      </c>
      <c r="E32" s="81">
        <f>IF(RES_hh_tes_in!E32=0,"",RES_hh_tes_in!E32/RES_hh_fec_in!E32)</f>
        <v>0.76993129227061763</v>
      </c>
      <c r="F32" s="81">
        <f>IF(RES_hh_tes_in!F32=0,"",RES_hh_tes_in!F32/RES_hh_fec_in!F32)</f>
        <v>0.77115676203645733</v>
      </c>
      <c r="G32" s="81">
        <f>IF(RES_hh_tes_in!G32=0,"",RES_hh_tes_in!G32/RES_hh_fec_in!G32)</f>
        <v>0.77243273872207652</v>
      </c>
      <c r="H32" s="81">
        <f>IF(RES_hh_tes_in!H32=0,"",RES_hh_tes_in!H32/RES_hh_fec_in!H32)</f>
        <v>0.77375395620313892</v>
      </c>
      <c r="I32" s="81">
        <f>IF(RES_hh_tes_in!I32=0,"",RES_hh_tes_in!I32/RES_hh_fec_in!I32)</f>
        <v>0.77513101667052631</v>
      </c>
      <c r="J32" s="81">
        <f>IF(RES_hh_tes_in!J32=0,"",RES_hh_tes_in!J32/RES_hh_fec_in!J32)</f>
        <v>0.77660735355804811</v>
      </c>
      <c r="K32" s="81">
        <f>IF(RES_hh_tes_in!K32=0,"",RES_hh_tes_in!K32/RES_hh_fec_in!K32)</f>
        <v>0.77821989670879232</v>
      </c>
      <c r="L32" s="81">
        <f>IF(RES_hh_tes_in!L32=0,"",RES_hh_tes_in!L32/RES_hh_fec_in!L32)</f>
        <v>0.779978526369833</v>
      </c>
      <c r="M32" s="81">
        <f>IF(RES_hh_tes_in!M32=0,"",RES_hh_tes_in!M32/RES_hh_fec_in!M32)</f>
        <v>0.78249297816724939</v>
      </c>
      <c r="N32" s="81">
        <f>IF(RES_hh_tes_in!N32=0,"",RES_hh_tes_in!N32/RES_hh_fec_in!N32)</f>
        <v>0.78593683803859848</v>
      </c>
      <c r="O32" s="81">
        <f>IF(RES_hh_tes_in!O32=0,"",RES_hh_tes_in!O32/RES_hh_fec_in!O32)</f>
        <v>0.7907217366852759</v>
      </c>
      <c r="P32" s="81">
        <f>IF(RES_hh_tes_in!P32=0,"",RES_hh_tes_in!P32/RES_hh_fec_in!P32)</f>
        <v>0.79704956630893942</v>
      </c>
      <c r="Q32" s="81">
        <f>IF(RES_hh_tes_in!Q32=0,"",RES_hh_tes_in!Q32/RES_hh_fec_in!Q32)</f>
        <v>0.80523783956149542</v>
      </c>
      <c r="R32" s="81">
        <f>IF(RES_hh_tes_in!R32=0,"",RES_hh_tes_in!R32/RES_hh_fec_in!R32)</f>
        <v>0.81638012177571884</v>
      </c>
      <c r="S32" s="81">
        <f>IF(RES_hh_tes_in!S32=0,"",RES_hh_tes_in!S32/RES_hh_fec_in!S32)</f>
        <v>0.83032275411884748</v>
      </c>
      <c r="T32" s="81">
        <f>IF(RES_hh_tes_in!T32=0,"",RES_hh_tes_in!T32/RES_hh_fec_in!T32)</f>
        <v>0.84533276348277198</v>
      </c>
      <c r="U32" s="81">
        <f>IF(RES_hh_tes_in!U32=0,"",RES_hh_tes_in!U32/RES_hh_fec_in!U32)</f>
        <v>0.85967717675942301</v>
      </c>
      <c r="V32" s="81">
        <f>IF(RES_hh_tes_in!V32=0,"",RES_hh_tes_in!V32/RES_hh_fec_in!V32)</f>
        <v>0.87162302084071275</v>
      </c>
      <c r="W32" s="81">
        <f>IF(RES_hh_tes_in!W32=0,"",RES_hh_tes_in!W32/RES_hh_fec_in!W32)</f>
        <v>0.88056818178351182</v>
      </c>
      <c r="X32" s="81">
        <f>IF(RES_hh_tes_in!X32=0,"",RES_hh_tes_in!X32/RES_hh_fec_in!X32)</f>
        <v>0.88829413938616342</v>
      </c>
      <c r="Y32" s="81">
        <f>IF(RES_hh_tes_in!Y32=0,"",RES_hh_tes_in!Y32/RES_hh_fec_in!Y32)</f>
        <v>0.89514548632799207</v>
      </c>
      <c r="DA32" s="92" t="s">
        <v>750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625.41829661198926</v>
      </c>
      <c r="D3" s="65">
        <f t="shared" si="0"/>
        <v>573.93143573537066</v>
      </c>
      <c r="E3" s="65">
        <f t="shared" si="0"/>
        <v>558.50635172890441</v>
      </c>
      <c r="F3" s="65">
        <f t="shared" si="0"/>
        <v>488.16691175168785</v>
      </c>
      <c r="G3" s="65">
        <f t="shared" si="0"/>
        <v>440.94966573589306</v>
      </c>
      <c r="H3" s="65">
        <f t="shared" si="0"/>
        <v>486.34325516277664</v>
      </c>
      <c r="I3" s="65">
        <f t="shared" si="0"/>
        <v>450.80106945027603</v>
      </c>
      <c r="J3" s="65">
        <f t="shared" si="0"/>
        <v>487.74253419130815</v>
      </c>
      <c r="K3" s="65">
        <f t="shared" si="0"/>
        <v>524.83820055360809</v>
      </c>
      <c r="L3" s="65">
        <f t="shared" si="0"/>
        <v>652.34838643062517</v>
      </c>
      <c r="M3" s="65">
        <f t="shared" si="0"/>
        <v>450.26196513622858</v>
      </c>
      <c r="N3" s="65">
        <f t="shared" si="0"/>
        <v>422.11560436477669</v>
      </c>
      <c r="O3" s="65">
        <f t="shared" si="0"/>
        <v>534.47470920978208</v>
      </c>
      <c r="P3" s="65">
        <f t="shared" si="0"/>
        <v>266.77956485558531</v>
      </c>
      <c r="Q3" s="65">
        <f t="shared" si="0"/>
        <v>300.80812183317482</v>
      </c>
      <c r="R3" s="65">
        <f t="shared" ref="R3:V3" si="1">SUM(R4,R15,R17,R27)</f>
        <v>400.13056968222583</v>
      </c>
      <c r="S3" s="65">
        <f t="shared" si="1"/>
        <v>322.54011893347729</v>
      </c>
      <c r="T3" s="65">
        <f t="shared" si="1"/>
        <v>288.42193669732353</v>
      </c>
      <c r="U3" s="65">
        <f t="shared" si="1"/>
        <v>273.3072163351988</v>
      </c>
      <c r="V3" s="65">
        <f t="shared" si="1"/>
        <v>263.20550173370947</v>
      </c>
      <c r="W3" s="65">
        <f t="shared" ref="W3:Y3" si="2">SUM(W4,W15,W17,W27)</f>
        <v>192.19147622799406</v>
      </c>
      <c r="X3" s="65">
        <f t="shared" si="2"/>
        <v>135.24783484216999</v>
      </c>
      <c r="Y3" s="65">
        <f t="shared" si="2"/>
        <v>119.29168342042212</v>
      </c>
      <c r="DA3" s="87" t="s">
        <v>752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563.03976013746444</v>
      </c>
      <c r="D4" s="69">
        <f t="shared" si="3"/>
        <v>509.16535498221873</v>
      </c>
      <c r="E4" s="69">
        <f t="shared" si="3"/>
        <v>495.59955064096334</v>
      </c>
      <c r="F4" s="69">
        <f t="shared" si="3"/>
        <v>433.61712089838687</v>
      </c>
      <c r="G4" s="69">
        <f t="shared" si="3"/>
        <v>390.66276356289472</v>
      </c>
      <c r="H4" s="69">
        <f t="shared" si="3"/>
        <v>430.62403260185675</v>
      </c>
      <c r="I4" s="69">
        <f t="shared" si="3"/>
        <v>396.03718059465609</v>
      </c>
      <c r="J4" s="69">
        <f t="shared" si="3"/>
        <v>431.76825735240152</v>
      </c>
      <c r="K4" s="69">
        <f t="shared" si="3"/>
        <v>463.85660398281311</v>
      </c>
      <c r="L4" s="69">
        <f t="shared" si="3"/>
        <v>574.85740412258497</v>
      </c>
      <c r="M4" s="69">
        <f t="shared" si="3"/>
        <v>395.82046436407359</v>
      </c>
      <c r="N4" s="69">
        <f t="shared" si="3"/>
        <v>372.64197462971731</v>
      </c>
      <c r="O4" s="69">
        <f t="shared" si="3"/>
        <v>468.89502177252405</v>
      </c>
      <c r="P4" s="69">
        <f t="shared" si="3"/>
        <v>230.25415601556685</v>
      </c>
      <c r="Q4" s="69">
        <f t="shared" si="3"/>
        <v>257.8000334973371</v>
      </c>
      <c r="R4" s="69">
        <f t="shared" ref="R4:V4" si="4">SUM(R5:R14)</f>
        <v>336.18420589632711</v>
      </c>
      <c r="S4" s="69">
        <f t="shared" si="4"/>
        <v>270.06748643135194</v>
      </c>
      <c r="T4" s="69">
        <f t="shared" si="4"/>
        <v>241.56294753973955</v>
      </c>
      <c r="U4" s="69">
        <f t="shared" si="4"/>
        <v>228.47144579322566</v>
      </c>
      <c r="V4" s="69">
        <f t="shared" si="4"/>
        <v>220.17395551276311</v>
      </c>
      <c r="W4" s="69">
        <f t="shared" ref="W4:Y4" si="5">SUM(W5:W14)</f>
        <v>159.23824148777911</v>
      </c>
      <c r="X4" s="69">
        <f t="shared" si="5"/>
        <v>109.42213577292107</v>
      </c>
      <c r="Y4" s="69">
        <f t="shared" si="5"/>
        <v>91.291080718444064</v>
      </c>
      <c r="DA4" s="88" t="s">
        <v>753</v>
      </c>
    </row>
    <row r="5" spans="1:105" ht="12" customHeight="1" x14ac:dyDescent="0.25">
      <c r="A5" s="28" t="s">
        <v>51</v>
      </c>
      <c r="B5" s="72"/>
      <c r="C5" s="72">
        <v>0.19314622763534756</v>
      </c>
      <c r="D5" s="72">
        <v>0.2271706498839188</v>
      </c>
      <c r="E5" s="72">
        <v>0.13585595325788116</v>
      </c>
      <c r="F5" s="72">
        <v>0.12734309602256502</v>
      </c>
      <c r="G5" s="72">
        <v>0.14078293480374204</v>
      </c>
      <c r="H5" s="72">
        <v>0.17597796267981891</v>
      </c>
      <c r="I5" s="72">
        <v>0.30244926815315754</v>
      </c>
      <c r="J5" s="72">
        <v>0.88930570733430203</v>
      </c>
      <c r="K5" s="72">
        <v>0.14482802488821178</v>
      </c>
      <c r="L5" s="72">
        <v>1.9023206964376208E-2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7.776007144658495E-2</v>
      </c>
      <c r="S5" s="72">
        <v>2.8865365090017511E-2</v>
      </c>
      <c r="T5" s="72">
        <v>6.0620374564839194E-2</v>
      </c>
      <c r="U5" s="72">
        <v>7.9652710122040726E-2</v>
      </c>
      <c r="V5" s="72">
        <v>0</v>
      </c>
      <c r="W5" s="72">
        <v>0</v>
      </c>
      <c r="X5" s="72">
        <v>3.0194920121476097E-3</v>
      </c>
      <c r="Y5" s="72">
        <v>0</v>
      </c>
      <c r="DA5" s="89" t="s">
        <v>754</v>
      </c>
    </row>
    <row r="6" spans="1:105" ht="12" customHeight="1" x14ac:dyDescent="0.25">
      <c r="A6" s="28" t="s">
        <v>74</v>
      </c>
      <c r="B6" s="72"/>
      <c r="C6" s="72">
        <v>1.705517660341745</v>
      </c>
      <c r="D6" s="72">
        <v>1.6780256192959624</v>
      </c>
      <c r="E6" s="72">
        <v>1.7578862524613157</v>
      </c>
      <c r="F6" s="72">
        <v>2.241477961862361</v>
      </c>
      <c r="G6" s="72">
        <v>2.4573501007067899</v>
      </c>
      <c r="H6" s="72">
        <v>3.0923933751914281</v>
      </c>
      <c r="I6" s="72">
        <v>2.4334791316176609</v>
      </c>
      <c r="J6" s="72">
        <v>1.6640705589681162</v>
      </c>
      <c r="K6" s="72">
        <v>1.6075116613342306</v>
      </c>
      <c r="L6" s="72">
        <v>1.9476736956301173</v>
      </c>
      <c r="M6" s="72">
        <v>1.5786396998955041</v>
      </c>
      <c r="N6" s="72">
        <v>1.6364205805830097</v>
      </c>
      <c r="O6" s="72">
        <v>2.0057705236478705</v>
      </c>
      <c r="P6" s="72">
        <v>1.3296294833169255</v>
      </c>
      <c r="Q6" s="72">
        <v>0.69268068490389545</v>
      </c>
      <c r="R6" s="72">
        <v>0.94689154919135055</v>
      </c>
      <c r="S6" s="72">
        <v>1.1428802681861909</v>
      </c>
      <c r="T6" s="72">
        <v>1.2851992275989812</v>
      </c>
      <c r="U6" s="72">
        <v>1.2644030450684351</v>
      </c>
      <c r="V6" s="72">
        <v>1.1504018043570132</v>
      </c>
      <c r="W6" s="72">
        <v>1.2379684341391914</v>
      </c>
      <c r="X6" s="72">
        <v>1.3676600115070823</v>
      </c>
      <c r="Y6" s="72">
        <v>1.3086940514524492</v>
      </c>
      <c r="DA6" s="89" t="s">
        <v>755</v>
      </c>
    </row>
    <row r="7" spans="1:105" ht="12" customHeight="1" x14ac:dyDescent="0.25">
      <c r="A7" s="28" t="s">
        <v>200</v>
      </c>
      <c r="B7" s="72"/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2.86638788524081</v>
      </c>
      <c r="M7" s="72">
        <v>3.2468395923598319</v>
      </c>
      <c r="N7" s="72">
        <v>2.7697213197093875</v>
      </c>
      <c r="O7" s="72">
        <v>4.9338421206383867</v>
      </c>
      <c r="P7" s="72">
        <v>6.4460377719580837</v>
      </c>
      <c r="Q7" s="72">
        <v>16.35931769384122</v>
      </c>
      <c r="R7" s="72">
        <v>6.3104478740452539</v>
      </c>
      <c r="S7" s="72">
        <v>2.0513761781659525</v>
      </c>
      <c r="T7" s="72">
        <v>0</v>
      </c>
      <c r="U7" s="72">
        <v>0</v>
      </c>
      <c r="V7" s="72">
        <v>0</v>
      </c>
      <c r="W7" s="72">
        <v>0</v>
      </c>
      <c r="X7" s="72">
        <v>0.48883801150890488</v>
      </c>
      <c r="Y7" s="72">
        <v>1.4355636077645886</v>
      </c>
      <c r="DA7" s="89" t="s">
        <v>756</v>
      </c>
    </row>
    <row r="8" spans="1:105" ht="12" customHeight="1" x14ac:dyDescent="0.25">
      <c r="A8" s="28" t="s">
        <v>189</v>
      </c>
      <c r="B8" s="72"/>
      <c r="C8" s="72">
        <v>561.1410962494873</v>
      </c>
      <c r="D8" s="72">
        <v>507.26015871303883</v>
      </c>
      <c r="E8" s="72">
        <v>493.70580843524414</v>
      </c>
      <c r="F8" s="72">
        <v>431.24829984050194</v>
      </c>
      <c r="G8" s="72">
        <v>388.06463052738417</v>
      </c>
      <c r="H8" s="72">
        <v>427.3556612639855</v>
      </c>
      <c r="I8" s="72">
        <v>393.30125219488525</v>
      </c>
      <c r="J8" s="72">
        <v>429.21488108609913</v>
      </c>
      <c r="K8" s="72">
        <v>462.10426429659066</v>
      </c>
      <c r="L8" s="72">
        <v>570.02431933474963</v>
      </c>
      <c r="M8" s="72">
        <v>390.99498507181823</v>
      </c>
      <c r="N8" s="72">
        <v>368.23583272942489</v>
      </c>
      <c r="O8" s="72">
        <v>461.95540912823782</v>
      </c>
      <c r="P8" s="72">
        <v>222.47848876029184</v>
      </c>
      <c r="Q8" s="72">
        <v>240.74803511859199</v>
      </c>
      <c r="R8" s="72">
        <v>328.84910640164395</v>
      </c>
      <c r="S8" s="72">
        <v>266.84436461990975</v>
      </c>
      <c r="T8" s="72">
        <v>240.21712793757573</v>
      </c>
      <c r="U8" s="72">
        <v>227.12739003803517</v>
      </c>
      <c r="V8" s="72">
        <v>219.0235537084061</v>
      </c>
      <c r="W8" s="72">
        <v>158.00027305363992</v>
      </c>
      <c r="X8" s="72">
        <v>107.56261825789294</v>
      </c>
      <c r="Y8" s="72">
        <v>88.546823059227023</v>
      </c>
      <c r="DA8" s="89" t="s">
        <v>757</v>
      </c>
    </row>
    <row r="9" spans="1:105" ht="12" customHeight="1" x14ac:dyDescent="0.25">
      <c r="A9" s="28" t="s">
        <v>202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758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759</v>
      </c>
    </row>
    <row r="11" spans="1:105" ht="12" customHeight="1" x14ac:dyDescent="0.25">
      <c r="A11" s="28" t="s">
        <v>198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760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761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762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763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764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765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56.157414722365708</v>
      </c>
      <c r="D17" s="69">
        <f t="shared" si="7"/>
        <v>59.163452201884638</v>
      </c>
      <c r="E17" s="69">
        <f t="shared" si="7"/>
        <v>57.574740507194612</v>
      </c>
      <c r="F17" s="69">
        <f t="shared" si="7"/>
        <v>49.886319117490132</v>
      </c>
      <c r="G17" s="69">
        <f t="shared" si="7"/>
        <v>45.519850806546835</v>
      </c>
      <c r="H17" s="69">
        <f t="shared" si="7"/>
        <v>49.488493922274763</v>
      </c>
      <c r="I17" s="69">
        <f t="shared" si="7"/>
        <v>47.81046140940844</v>
      </c>
      <c r="J17" s="69">
        <f t="shared" si="7"/>
        <v>47.569691613947036</v>
      </c>
      <c r="K17" s="69">
        <f t="shared" si="7"/>
        <v>53.340510074987932</v>
      </c>
      <c r="L17" s="69">
        <f t="shared" si="7"/>
        <v>67.366100037534636</v>
      </c>
      <c r="M17" s="69">
        <f t="shared" si="7"/>
        <v>45.391247793503616</v>
      </c>
      <c r="N17" s="69">
        <f t="shared" si="7"/>
        <v>41.218008630106539</v>
      </c>
      <c r="O17" s="69">
        <f t="shared" si="7"/>
        <v>55.748748393841502</v>
      </c>
      <c r="P17" s="69">
        <f t="shared" si="7"/>
        <v>30.704182102645092</v>
      </c>
      <c r="Q17" s="69">
        <f t="shared" si="7"/>
        <v>36.862527478907445</v>
      </c>
      <c r="R17" s="69">
        <f t="shared" ref="R17:V17" si="8">SUM(R18:R26)</f>
        <v>54.755745189140711</v>
      </c>
      <c r="S17" s="69">
        <f t="shared" si="8"/>
        <v>44.731697227687476</v>
      </c>
      <c r="T17" s="69">
        <f t="shared" si="8"/>
        <v>39.575378452359139</v>
      </c>
      <c r="U17" s="69">
        <f t="shared" si="8"/>
        <v>37.206975068691008</v>
      </c>
      <c r="V17" s="69">
        <f t="shared" si="8"/>
        <v>34.768003417487037</v>
      </c>
      <c r="W17" s="69">
        <f t="shared" ref="W17:Y17" si="9">SUM(W18:W26)</f>
        <v>26.780914210912311</v>
      </c>
      <c r="X17" s="69">
        <f t="shared" si="9"/>
        <v>18.925868598202143</v>
      </c>
      <c r="Y17" s="69">
        <f t="shared" si="9"/>
        <v>17.648756440820577</v>
      </c>
      <c r="DA17" s="88" t="s">
        <v>766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767</v>
      </c>
    </row>
    <row r="19" spans="1:105" s="2" customFormat="1" ht="12" customHeight="1" x14ac:dyDescent="0.25">
      <c r="A19" s="28" t="s">
        <v>74</v>
      </c>
      <c r="B19" s="72"/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DA19" s="89" t="s">
        <v>768</v>
      </c>
    </row>
    <row r="20" spans="1:105" ht="12" customHeight="1" x14ac:dyDescent="0.25">
      <c r="A20" s="28" t="s">
        <v>200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DA20" s="89" t="s">
        <v>769</v>
      </c>
    </row>
    <row r="21" spans="1:105" ht="12" customHeight="1" x14ac:dyDescent="0.25">
      <c r="A21" s="28" t="s">
        <v>189</v>
      </c>
      <c r="B21" s="72"/>
      <c r="C21" s="72">
        <v>56.157414722365708</v>
      </c>
      <c r="D21" s="72">
        <v>59.163452201884638</v>
      </c>
      <c r="E21" s="72">
        <v>57.574740507194612</v>
      </c>
      <c r="F21" s="72">
        <v>49.886319117490132</v>
      </c>
      <c r="G21" s="72">
        <v>45.519850806546835</v>
      </c>
      <c r="H21" s="72">
        <v>49.488493922274763</v>
      </c>
      <c r="I21" s="72">
        <v>47.81046140940844</v>
      </c>
      <c r="J21" s="72">
        <v>47.569691613947036</v>
      </c>
      <c r="K21" s="72">
        <v>53.340510074987932</v>
      </c>
      <c r="L21" s="72">
        <v>67.366100037534636</v>
      </c>
      <c r="M21" s="72">
        <v>45.391247793503616</v>
      </c>
      <c r="N21" s="72">
        <v>41.218008630106539</v>
      </c>
      <c r="O21" s="72">
        <v>55.748748393841502</v>
      </c>
      <c r="P21" s="72">
        <v>30.704182102645092</v>
      </c>
      <c r="Q21" s="72">
        <v>36.862527478907445</v>
      </c>
      <c r="R21" s="72">
        <v>54.755745189140711</v>
      </c>
      <c r="S21" s="72">
        <v>44.731697227687476</v>
      </c>
      <c r="T21" s="72">
        <v>39.575378452359139</v>
      </c>
      <c r="U21" s="72">
        <v>37.206975068691008</v>
      </c>
      <c r="V21" s="72">
        <v>34.768003417487037</v>
      </c>
      <c r="W21" s="72">
        <v>26.780914210912311</v>
      </c>
      <c r="X21" s="72">
        <v>18.925868598202143</v>
      </c>
      <c r="Y21" s="72">
        <v>17.648756440820577</v>
      </c>
      <c r="DA21" s="89" t="s">
        <v>770</v>
      </c>
    </row>
    <row r="22" spans="1:105" ht="12" customHeight="1" x14ac:dyDescent="0.25">
      <c r="A22" s="28" t="s">
        <v>202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771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772</v>
      </c>
    </row>
    <row r="24" spans="1:105" ht="12" customHeight="1" x14ac:dyDescent="0.25">
      <c r="A24" s="28" t="s">
        <v>198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773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774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775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6.2211217521591493</v>
      </c>
      <c r="D27" s="69">
        <f t="shared" si="10"/>
        <v>5.6026285512671885</v>
      </c>
      <c r="E27" s="69">
        <f t="shared" si="10"/>
        <v>5.3320605807464574</v>
      </c>
      <c r="F27" s="69">
        <f t="shared" si="10"/>
        <v>4.6634717358108633</v>
      </c>
      <c r="G27" s="69">
        <f t="shared" si="10"/>
        <v>4.7670513664515086</v>
      </c>
      <c r="H27" s="69">
        <f t="shared" si="10"/>
        <v>6.2307286386451501</v>
      </c>
      <c r="I27" s="69">
        <f t="shared" si="10"/>
        <v>6.9534274462115171</v>
      </c>
      <c r="J27" s="69">
        <f t="shared" si="10"/>
        <v>8.4045852249595807</v>
      </c>
      <c r="K27" s="69">
        <f t="shared" si="10"/>
        <v>7.6410864958070066</v>
      </c>
      <c r="L27" s="69">
        <f t="shared" si="10"/>
        <v>10.124882270505593</v>
      </c>
      <c r="M27" s="69">
        <f t="shared" si="10"/>
        <v>9.0502529786513524</v>
      </c>
      <c r="N27" s="69">
        <f t="shared" si="10"/>
        <v>8.2556211049528923</v>
      </c>
      <c r="O27" s="69">
        <f t="shared" si="10"/>
        <v>9.8309390434164801</v>
      </c>
      <c r="P27" s="69">
        <f t="shared" si="10"/>
        <v>5.8212267373733502</v>
      </c>
      <c r="Q27" s="69">
        <f t="shared" si="10"/>
        <v>6.1455608569302758</v>
      </c>
      <c r="R27" s="69">
        <f t="shared" ref="R27:V27" si="11">SUM(R28:R32)</f>
        <v>9.1906185967579823</v>
      </c>
      <c r="S27" s="69">
        <f t="shared" si="11"/>
        <v>7.7409352744378968</v>
      </c>
      <c r="T27" s="69">
        <f t="shared" si="11"/>
        <v>7.2836107052247945</v>
      </c>
      <c r="U27" s="69">
        <f t="shared" si="11"/>
        <v>7.6287954732821275</v>
      </c>
      <c r="V27" s="69">
        <f t="shared" si="11"/>
        <v>8.2635428034593215</v>
      </c>
      <c r="W27" s="69">
        <f t="shared" ref="W27:Y27" si="12">SUM(W28:W32)</f>
        <v>6.1723205293026417</v>
      </c>
      <c r="X27" s="69">
        <f t="shared" si="12"/>
        <v>6.8998304710467862</v>
      </c>
      <c r="Y27" s="69">
        <f t="shared" si="12"/>
        <v>10.351846261157476</v>
      </c>
      <c r="DA27" s="88" t="s">
        <v>776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777</v>
      </c>
    </row>
    <row r="29" spans="1:105" s="2" customFormat="1" ht="12" customHeight="1" x14ac:dyDescent="0.25">
      <c r="A29" s="28" t="s">
        <v>74</v>
      </c>
      <c r="B29" s="72"/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X29" s="72">
        <v>0</v>
      </c>
      <c r="Y29" s="72">
        <v>0</v>
      </c>
      <c r="DA29" s="89" t="s">
        <v>778</v>
      </c>
    </row>
    <row r="30" spans="1:105" ht="12" customHeight="1" x14ac:dyDescent="0.25">
      <c r="A30" s="28" t="s">
        <v>189</v>
      </c>
      <c r="B30" s="72"/>
      <c r="C30" s="72">
        <v>6.2211217521591493</v>
      </c>
      <c r="D30" s="72">
        <v>5.6026285512671885</v>
      </c>
      <c r="E30" s="72">
        <v>5.3320605807464574</v>
      </c>
      <c r="F30" s="72">
        <v>4.6634717358108633</v>
      </c>
      <c r="G30" s="72">
        <v>4.7670513664515086</v>
      </c>
      <c r="H30" s="72">
        <v>6.2307286386451501</v>
      </c>
      <c r="I30" s="72">
        <v>6.9534274462115171</v>
      </c>
      <c r="J30" s="72">
        <v>8.4045852249595807</v>
      </c>
      <c r="K30" s="72">
        <v>7.6410864958070066</v>
      </c>
      <c r="L30" s="72">
        <v>10.124882270505593</v>
      </c>
      <c r="M30" s="72">
        <v>9.0502529786513524</v>
      </c>
      <c r="N30" s="72">
        <v>8.2556211049528923</v>
      </c>
      <c r="O30" s="72">
        <v>9.8309390434164801</v>
      </c>
      <c r="P30" s="72">
        <v>5.8212267373733502</v>
      </c>
      <c r="Q30" s="72">
        <v>6.1455608569302758</v>
      </c>
      <c r="R30" s="72">
        <v>9.1906185967579823</v>
      </c>
      <c r="S30" s="72">
        <v>7.7409352744378968</v>
      </c>
      <c r="T30" s="72">
        <v>7.2836107052247945</v>
      </c>
      <c r="U30" s="72">
        <v>7.6287954732821275</v>
      </c>
      <c r="V30" s="72">
        <v>8.2635428034593215</v>
      </c>
      <c r="W30" s="72">
        <v>6.1723205293026417</v>
      </c>
      <c r="X30" s="72">
        <v>6.8998304710467862</v>
      </c>
      <c r="Y30" s="72">
        <v>10.351846261157476</v>
      </c>
      <c r="DA30" s="89" t="s">
        <v>779</v>
      </c>
    </row>
    <row r="31" spans="1:105" ht="12" customHeight="1" x14ac:dyDescent="0.25">
      <c r="A31" s="28" t="s">
        <v>202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780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781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15567.679827337521</v>
      </c>
      <c r="D3" s="65">
        <f>IF(RES_hh_fec_in!D3=0,0,1000*11630*RES_hh_fec_in!D3/RES_hh_num_in!D3)</f>
        <v>14809.290531190714</v>
      </c>
      <c r="E3" s="65">
        <f>IF(RES_hh_fec_in!E3=0,0,1000*11630*RES_hh_fec_in!E3/RES_hh_num_in!E3)</f>
        <v>14945.40251052876</v>
      </c>
      <c r="F3" s="65">
        <f>IF(RES_hh_fec_in!F3=0,0,1000*11630*RES_hh_fec_in!F3/RES_hh_num_in!F3)</f>
        <v>14266.191632198972</v>
      </c>
      <c r="G3" s="65">
        <f>IF(RES_hh_fec_in!G3=0,0,1000*11630*RES_hh_fec_in!G3/RES_hh_num_in!G3)</f>
        <v>13689.72431723911</v>
      </c>
      <c r="H3" s="65">
        <f>IF(RES_hh_fec_in!H3=0,0,1000*11630*RES_hh_fec_in!H3/RES_hh_num_in!H3)</f>
        <v>13654.685469448092</v>
      </c>
      <c r="I3" s="65">
        <f>IF(RES_hh_fec_in!I3=0,0,1000*11630*RES_hh_fec_in!I3/RES_hh_num_in!I3)</f>
        <v>12177.473939455826</v>
      </c>
      <c r="J3" s="65">
        <f>IF(RES_hh_fec_in!J3=0,0,1000*11630*RES_hh_fec_in!J3/RES_hh_num_in!J3)</f>
        <v>13551.425347898445</v>
      </c>
      <c r="K3" s="65">
        <f>IF(RES_hh_fec_in!K3=0,0,1000*11630*RES_hh_fec_in!K3/RES_hh_num_in!K3)</f>
        <v>13178.923424679735</v>
      </c>
      <c r="L3" s="65">
        <f>IF(RES_hh_fec_in!L3=0,0,1000*11630*RES_hh_fec_in!L3/RES_hh_num_in!L3)</f>
        <v>14852.343782077349</v>
      </c>
      <c r="M3" s="65">
        <f>IF(RES_hh_fec_in!M3=0,0,1000*11630*RES_hh_fec_in!M3/RES_hh_num_in!M3)</f>
        <v>11593.984420969889</v>
      </c>
      <c r="N3" s="65">
        <f>IF(RES_hh_fec_in!N3=0,0,1000*11630*RES_hh_fec_in!N3/RES_hh_num_in!N3)</f>
        <v>11964.481041403287</v>
      </c>
      <c r="O3" s="65">
        <f>IF(RES_hh_fec_in!O3=0,0,1000*11630*RES_hh_fec_in!O3/RES_hh_num_in!O3)</f>
        <v>11979.589673077884</v>
      </c>
      <c r="P3" s="65">
        <f>IF(RES_hh_fec_in!P3=0,0,1000*11630*RES_hh_fec_in!P3/RES_hh_num_in!P3)</f>
        <v>8434.1588024564808</v>
      </c>
      <c r="Q3" s="65">
        <f>IF(RES_hh_fec_in!Q3=0,0,1000*11630*RES_hh_fec_in!Q3/RES_hh_num_in!Q3)</f>
        <v>8579.6773304356429</v>
      </c>
      <c r="R3" s="65">
        <f>IF(RES_hh_fec_in!R3=0,0,1000*11630*RES_hh_fec_in!R3/RES_hh_num_in!R3)</f>
        <v>8397.3036259596847</v>
      </c>
      <c r="S3" s="65">
        <f>IF(RES_hh_fec_in!S3=0,0,1000*11630*RES_hh_fec_in!S3/RES_hh_num_in!S3)</f>
        <v>7760.2751485234185</v>
      </c>
      <c r="T3" s="65">
        <f>IF(RES_hh_fec_in!T3=0,0,1000*11630*RES_hh_fec_in!T3/RES_hh_num_in!T3)</f>
        <v>7295.7574842437116</v>
      </c>
      <c r="U3" s="65">
        <f>IF(RES_hh_fec_in!U3=0,0,1000*11630*RES_hh_fec_in!U3/RES_hh_num_in!U3)</f>
        <v>6660.9062847419145</v>
      </c>
      <c r="V3" s="65">
        <f>IF(RES_hh_fec_in!V3=0,0,1000*11630*RES_hh_fec_in!V3/RES_hh_num_in!V3)</f>
        <v>5960.9759842804624</v>
      </c>
      <c r="W3" s="65">
        <f>IF(RES_hh_fec_in!W3=0,0,1000*11630*RES_hh_fec_in!W3/RES_hh_num_in!W3)</f>
        <v>5633.3013680941076</v>
      </c>
      <c r="X3" s="65">
        <f>IF(RES_hh_fec_in!X3=0,0,1000*11630*RES_hh_fec_in!X3/RES_hh_num_in!X3)</f>
        <v>3882.0358222654322</v>
      </c>
      <c r="Y3" s="65">
        <f>IF(RES_hh_fec_in!Y3=0,0,1000*11630*RES_hh_fec_in!Y3/RES_hh_num_in!Y3)</f>
        <v>2799.0907043155844</v>
      </c>
      <c r="DA3" s="87" t="s">
        <v>783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13872.414390879883</v>
      </c>
      <c r="D4" s="69">
        <f>IF(RES_hh_fec_in!D4=0,0,1000*11630*RES_hh_fec_in!D4/RES_hh_num_in!D4)</f>
        <v>13016.169019534089</v>
      </c>
      <c r="E4" s="69">
        <f>IF(RES_hh_fec_in!E4=0,0,1000*11630*RES_hh_fec_in!E4/RES_hh_num_in!E4)</f>
        <v>13139.313044607086</v>
      </c>
      <c r="F4" s="69">
        <f>IF(RES_hh_fec_in!F4=0,0,1000*11630*RES_hh_fec_in!F4/RES_hh_num_in!F4)</f>
        <v>12536.321412538369</v>
      </c>
      <c r="G4" s="69">
        <f>IF(RES_hh_fec_in!G4=0,0,1000*11630*RES_hh_fec_in!G4/RES_hh_num_in!G4)</f>
        <v>11984.222683722937</v>
      </c>
      <c r="H4" s="69">
        <f>IF(RES_hh_fec_in!H4=0,0,1000*11630*RES_hh_fec_in!H4/RES_hh_num_in!H4)</f>
        <v>11922.592635427949</v>
      </c>
      <c r="I4" s="69">
        <f>IF(RES_hh_fec_in!I4=0,0,1000*11630*RES_hh_fec_in!I4/RES_hh_num_in!I4)</f>
        <v>10562.496287944681</v>
      </c>
      <c r="J4" s="69">
        <f>IF(RES_hh_fec_in!J4=0,0,1000*11630*RES_hh_fec_in!J4/RES_hh_num_in!J4)</f>
        <v>11890.650099766286</v>
      </c>
      <c r="K4" s="69">
        <f>IF(RES_hh_fec_in!K4=0,0,1000*11630*RES_hh_fec_in!K4/RES_hh_num_in!K4)</f>
        <v>11532.148973537833</v>
      </c>
      <c r="L4" s="69">
        <f>IF(RES_hh_fec_in!L4=0,0,1000*11630*RES_hh_fec_in!L4/RES_hh_num_in!L4)</f>
        <v>12938.880906676506</v>
      </c>
      <c r="M4" s="69">
        <f>IF(RES_hh_fec_in!M4=0,0,1000*11630*RES_hh_fec_in!M4/RES_hh_num_in!M4)</f>
        <v>10050.891386887619</v>
      </c>
      <c r="N4" s="69">
        <f>IF(RES_hh_fec_in!N4=0,0,1000*11630*RES_hh_fec_in!N4/RES_hh_num_in!N4)</f>
        <v>10390.748900343471</v>
      </c>
      <c r="O4" s="69">
        <f>IF(RES_hh_fec_in!O4=0,0,1000*11630*RES_hh_fec_in!O4/RES_hh_num_in!O4)</f>
        <v>10362.230606284125</v>
      </c>
      <c r="P4" s="69">
        <f>IF(RES_hh_fec_in!P4=0,0,1000*11630*RES_hh_fec_in!P4/RES_hh_num_in!P4)</f>
        <v>7077.8061348211149</v>
      </c>
      <c r="Q4" s="69">
        <f>IF(RES_hh_fec_in!Q4=0,0,1000*11630*RES_hh_fec_in!Q4/RES_hh_num_in!Q4)</f>
        <v>7099.7317861713682</v>
      </c>
      <c r="R4" s="69">
        <f>IF(RES_hh_fec_in!R4=0,0,1000*11630*RES_hh_fec_in!R4/RES_hh_num_in!R4)</f>
        <v>6892.10185637836</v>
      </c>
      <c r="S4" s="69">
        <f>IF(RES_hh_fec_in!S4=0,0,1000*11630*RES_hh_fec_in!S4/RES_hh_num_in!S4)</f>
        <v>6342.1007165275696</v>
      </c>
      <c r="T4" s="69">
        <f>IF(RES_hh_fec_in!T4=0,0,1000*11630*RES_hh_fec_in!T4/RES_hh_num_in!T4)</f>
        <v>5928.4797944037564</v>
      </c>
      <c r="U4" s="69">
        <f>IF(RES_hh_fec_in!U4=0,0,1000*11630*RES_hh_fec_in!U4/RES_hh_num_in!U4)</f>
        <v>5384.4309197796729</v>
      </c>
      <c r="V4" s="69">
        <f>IF(RES_hh_fec_in!V4=0,0,1000*11630*RES_hh_fec_in!V4/RES_hh_num_in!V4)</f>
        <v>4792.6796720733928</v>
      </c>
      <c r="W4" s="69">
        <f>IF(RES_hh_fec_in!W4=0,0,1000*11630*RES_hh_fec_in!W4/RES_hh_num_in!W4)</f>
        <v>4465.3708127743348</v>
      </c>
      <c r="X4" s="69">
        <f>IF(RES_hh_fec_in!X4=0,0,1000*11630*RES_hh_fec_in!X4/RES_hh_num_in!X4)</f>
        <v>2906.9997114198941</v>
      </c>
      <c r="Y4" s="69">
        <f>IF(RES_hh_fec_in!Y4=0,0,1000*11630*RES_hh_fec_in!Y4/RES_hh_num_in!Y4)</f>
        <v>2007.9398993348091</v>
      </c>
      <c r="DA4" s="88" t="s">
        <v>784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10724.087815849261</v>
      </c>
      <c r="D5" s="72">
        <f>IF(RES_hh_fec_in!D5=0,0,1000*11630*RES_hh_fec_in!D5/RES_hh_num_in!D5)</f>
        <v>10545.48826763634</v>
      </c>
      <c r="E5" s="72">
        <f>IF(RES_hh_fec_in!E5=0,0,1000*11630*RES_hh_fec_in!E5/RES_hh_num_in!E5)</f>
        <v>10718.715645166338</v>
      </c>
      <c r="F5" s="72">
        <f>IF(RES_hh_fec_in!F5=0,0,1000*11630*RES_hh_fec_in!F5/RES_hh_num_in!F5)</f>
        <v>6685.9312322130909</v>
      </c>
      <c r="G5" s="72">
        <f>IF(RES_hh_fec_in!G5=0,0,1000*11630*RES_hh_fec_in!G5/RES_hh_num_in!G5)</f>
        <v>6543.3543554082526</v>
      </c>
      <c r="H5" s="72">
        <f>IF(RES_hh_fec_in!H5=0,0,1000*11630*RES_hh_fec_in!H5/RES_hh_num_in!H5)</f>
        <v>6236.6096057636041</v>
      </c>
      <c r="I5" s="72">
        <f>IF(RES_hh_fec_in!I5=0,0,1000*11630*RES_hh_fec_in!I5/RES_hh_num_in!I5)</f>
        <v>6893.4306131773765</v>
      </c>
      <c r="J5" s="72">
        <f>IF(RES_hh_fec_in!J5=0,0,1000*11630*RES_hh_fec_in!J5/RES_hh_num_in!J5)</f>
        <v>28791.301066249081</v>
      </c>
      <c r="K5" s="72">
        <f>IF(RES_hh_fec_in!K5=0,0,1000*11630*RES_hh_fec_in!K5/RES_hh_num_in!K5)</f>
        <v>8596.1553233743889</v>
      </c>
      <c r="L5" s="72">
        <f>IF(RES_hh_fec_in!L5=0,0,1000*11630*RES_hh_fec_in!L5/RES_hh_num_in!L5)</f>
        <v>9032.8618064464372</v>
      </c>
      <c r="M5" s="72">
        <f>IF(RES_hh_fec_in!M5=0,0,1000*11630*RES_hh_fec_in!M5/RES_hh_num_in!M5)</f>
        <v>0</v>
      </c>
      <c r="N5" s="72">
        <f>IF(RES_hh_fec_in!N5=0,0,1000*11630*RES_hh_fec_in!N5/RES_hh_num_in!N5)</f>
        <v>0</v>
      </c>
      <c r="O5" s="72">
        <f>IF(RES_hh_fec_in!O5=0,0,1000*11630*RES_hh_fec_in!O5/RES_hh_num_in!O5)</f>
        <v>0</v>
      </c>
      <c r="P5" s="72">
        <f>IF(RES_hh_fec_in!P5=0,0,1000*11630*RES_hh_fec_in!P5/RES_hh_num_in!P5)</f>
        <v>0</v>
      </c>
      <c r="Q5" s="72">
        <f>IF(RES_hh_fec_in!Q5=0,0,1000*11630*RES_hh_fec_in!Q5/RES_hh_num_in!Q5)</f>
        <v>0</v>
      </c>
      <c r="R5" s="72">
        <f>IF(RES_hh_fec_in!R5=0,0,1000*11630*RES_hh_fec_in!R5/RES_hh_num_in!R5)</f>
        <v>7904.6391617995396</v>
      </c>
      <c r="S5" s="72">
        <f>IF(RES_hh_fec_in!S5=0,0,1000*11630*RES_hh_fec_in!S5/RES_hh_num_in!S5)</f>
        <v>8217.0908573287015</v>
      </c>
      <c r="T5" s="72">
        <f>IF(RES_hh_fec_in!T5=0,0,1000*11630*RES_hh_fec_in!T5/RES_hh_num_in!T5)</f>
        <v>7190.3187185240195</v>
      </c>
      <c r="U5" s="72">
        <f>IF(RES_hh_fec_in!U5=0,0,1000*11630*RES_hh_fec_in!U5/RES_hh_num_in!U5)</f>
        <v>7820.028567583181</v>
      </c>
      <c r="V5" s="72">
        <f>IF(RES_hh_fec_in!V5=0,0,1000*11630*RES_hh_fec_in!V5/RES_hh_num_in!V5)</f>
        <v>0</v>
      </c>
      <c r="W5" s="72">
        <f>IF(RES_hh_fec_in!W5=0,0,1000*11630*RES_hh_fec_in!W5/RES_hh_num_in!W5)</f>
        <v>0</v>
      </c>
      <c r="X5" s="72">
        <f>IF(RES_hh_fec_in!X5=0,0,1000*11630*RES_hh_fec_in!X5/RES_hh_num_in!X5)</f>
        <v>1706.5061671457049</v>
      </c>
      <c r="Y5" s="72">
        <f>IF(RES_hh_fec_in!Y5=0,0,1000*11630*RES_hh_fec_in!Y5/RES_hh_num_in!Y5)</f>
        <v>0</v>
      </c>
      <c r="DA5" s="89" t="s">
        <v>785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15229.212321164598</v>
      </c>
      <c r="D6" s="72">
        <f>IF(RES_hh_fec_in!D6=0,0,1000*11630*RES_hh_fec_in!D6/RES_hh_num_in!D6)</f>
        <v>14427.688799469212</v>
      </c>
      <c r="E6" s="72">
        <f>IF(RES_hh_fec_in!E6=0,0,1000*11630*RES_hh_fec_in!E6/RES_hh_num_in!E6)</f>
        <v>14199.151973561984</v>
      </c>
      <c r="F6" s="72">
        <f>IF(RES_hh_fec_in!F6=0,0,1000*11630*RES_hh_fec_in!F6/RES_hh_num_in!F6)</f>
        <v>13666.755209468089</v>
      </c>
      <c r="G6" s="72">
        <f>IF(RES_hh_fec_in!G6=0,0,1000*11630*RES_hh_fec_in!G6/RES_hh_num_in!G6)</f>
        <v>12847.631859024254</v>
      </c>
      <c r="H6" s="72">
        <f>IF(RES_hh_fec_in!H6=0,0,1000*11630*RES_hh_fec_in!H6/RES_hh_num_in!H6)</f>
        <v>13465.166210909732</v>
      </c>
      <c r="I6" s="72">
        <f>IF(RES_hh_fec_in!I6=0,0,1000*11630*RES_hh_fec_in!I6/RES_hh_num_in!I6)</f>
        <v>12271.044260539375</v>
      </c>
      <c r="J6" s="72">
        <f>IF(RES_hh_fec_in!J6=0,0,1000*11630*RES_hh_fec_in!J6/RES_hh_num_in!J6)</f>
        <v>13011.6233201574</v>
      </c>
      <c r="K6" s="72">
        <f>IF(RES_hh_fec_in!K6=0,0,1000*11630*RES_hh_fec_in!K6/RES_hh_num_in!K6)</f>
        <v>12682.009470013636</v>
      </c>
      <c r="L6" s="72">
        <f>IF(RES_hh_fec_in!L6=0,0,1000*11630*RES_hh_fec_in!L6/RES_hh_num_in!L6)</f>
        <v>14290.028288652031</v>
      </c>
      <c r="M6" s="72">
        <f>IF(RES_hh_fec_in!M6=0,0,1000*11630*RES_hh_fec_in!M6/RES_hh_num_in!M6)</f>
        <v>11119.138580000026</v>
      </c>
      <c r="N6" s="72">
        <f>IF(RES_hh_fec_in!N6=0,0,1000*11630*RES_hh_fec_in!N6/RES_hh_num_in!N6)</f>
        <v>11344.604174954622</v>
      </c>
      <c r="O6" s="72">
        <f>IF(RES_hh_fec_in!O6=0,0,1000*11630*RES_hh_fec_in!O6/RES_hh_num_in!O6)</f>
        <v>11407.971408147418</v>
      </c>
      <c r="P6" s="72">
        <f>IF(RES_hh_fec_in!P6=0,0,1000*11630*RES_hh_fec_in!P6/RES_hh_num_in!P6)</f>
        <v>8232.4514064383402</v>
      </c>
      <c r="Q6" s="72">
        <f>IF(RES_hh_fec_in!Q6=0,0,1000*11630*RES_hh_fec_in!Q6/RES_hh_num_in!Q6)</f>
        <v>7642.3746117350884</v>
      </c>
      <c r="R6" s="72">
        <f>IF(RES_hh_fec_in!R6=0,0,1000*11630*RES_hh_fec_in!R6/RES_hh_num_in!R6)</f>
        <v>7403.8904761094391</v>
      </c>
      <c r="S6" s="72">
        <f>IF(RES_hh_fec_in!S6=0,0,1000*11630*RES_hh_fec_in!S6/RES_hh_num_in!S6)</f>
        <v>7156.7121474601881</v>
      </c>
      <c r="T6" s="72">
        <f>IF(RES_hh_fec_in!T6=0,0,1000*11630*RES_hh_fec_in!T6/RES_hh_num_in!T6)</f>
        <v>6849.4949299156451</v>
      </c>
      <c r="U6" s="72">
        <f>IF(RES_hh_fec_in!U6=0,0,1000*11630*RES_hh_fec_in!U6/RES_hh_num_in!U6)</f>
        <v>6540.6982383839522</v>
      </c>
      <c r="V6" s="72">
        <f>IF(RES_hh_fec_in!V6=0,0,1000*11630*RES_hh_fec_in!V6/RES_hh_num_in!V6)</f>
        <v>6267.6730469833556</v>
      </c>
      <c r="W6" s="72">
        <f>IF(RES_hh_fec_in!W6=0,0,1000*11630*RES_hh_fec_in!W6/RES_hh_num_in!W6)</f>
        <v>5348.149355497836</v>
      </c>
      <c r="X6" s="72">
        <f>IF(RES_hh_fec_in!X6=0,0,1000*11630*RES_hh_fec_in!X6/RES_hh_num_in!X6)</f>
        <v>4230.9840569405642</v>
      </c>
      <c r="Y6" s="72">
        <f>IF(RES_hh_fec_in!Y6=0,0,1000*11630*RES_hh_fec_in!Y6/RES_hh_num_in!Y6)</f>
        <v>3028.9754666741492</v>
      </c>
      <c r="DA6" s="89" t="s">
        <v>786</v>
      </c>
    </row>
    <row r="7" spans="1:105" ht="12" customHeight="1" x14ac:dyDescent="0.25">
      <c r="A7" s="28" t="s">
        <v>200</v>
      </c>
      <c r="B7" s="72"/>
      <c r="C7" s="72">
        <f>IF(RES_hh_fec_in!C7=0,0,1000*11630*RES_hh_fec_in!C7/RES_hh_num_in!C7)</f>
        <v>0</v>
      </c>
      <c r="D7" s="72">
        <f>IF(RES_hh_fec_in!D7=0,0,1000*11630*RES_hh_fec_in!D7/RES_hh_num_in!D7)</f>
        <v>0</v>
      </c>
      <c r="E7" s="72">
        <f>IF(RES_hh_fec_in!E7=0,0,1000*11630*RES_hh_fec_in!E7/RES_hh_num_in!E7)</f>
        <v>0</v>
      </c>
      <c r="F7" s="72">
        <f>IF(RES_hh_fec_in!F7=0,0,1000*11630*RES_hh_fec_in!F7/RES_hh_num_in!F7)</f>
        <v>0</v>
      </c>
      <c r="G7" s="72">
        <f>IF(RES_hh_fec_in!G7=0,0,1000*11630*RES_hh_fec_in!G7/RES_hh_num_in!G7)</f>
        <v>0</v>
      </c>
      <c r="H7" s="72">
        <f>IF(RES_hh_fec_in!H7=0,0,1000*11630*RES_hh_fec_in!H7/RES_hh_num_in!H7)</f>
        <v>0</v>
      </c>
      <c r="I7" s="72">
        <f>IF(RES_hh_fec_in!I7=0,0,1000*11630*RES_hh_fec_in!I7/RES_hh_num_in!I7)</f>
        <v>0</v>
      </c>
      <c r="J7" s="72">
        <f>IF(RES_hh_fec_in!J7=0,0,1000*11630*RES_hh_fec_in!J7/RES_hh_num_in!J7)</f>
        <v>0</v>
      </c>
      <c r="K7" s="72">
        <f>IF(RES_hh_fec_in!K7=0,0,1000*11630*RES_hh_fec_in!K7/RES_hh_num_in!K7)</f>
        <v>0</v>
      </c>
      <c r="L7" s="72">
        <f>IF(RES_hh_fec_in!L7=0,0,1000*11630*RES_hh_fec_in!L7/RES_hh_num_in!L7)</f>
        <v>13062.176796194874</v>
      </c>
      <c r="M7" s="72">
        <f>IF(RES_hh_fec_in!M7=0,0,1000*11630*RES_hh_fec_in!M7/RES_hh_num_in!M7)</f>
        <v>11865.648625494992</v>
      </c>
      <c r="N7" s="72">
        <f>IF(RES_hh_fec_in!N7=0,0,1000*11630*RES_hh_fec_in!N7/RES_hh_num_in!N7)</f>
        <v>11331.420329877496</v>
      </c>
      <c r="O7" s="72">
        <f>IF(RES_hh_fec_in!O7=0,0,1000*11630*RES_hh_fec_in!O7/RES_hh_num_in!O7)</f>
        <v>8279.0600298323716</v>
      </c>
      <c r="P7" s="72">
        <f>IF(RES_hh_fec_in!P7=0,0,1000*11630*RES_hh_fec_in!P7/RES_hh_num_in!P7)</f>
        <v>5246.1409544481376</v>
      </c>
      <c r="Q7" s="72">
        <f>IF(RES_hh_fec_in!Q7=0,0,1000*11630*RES_hh_fec_in!Q7/RES_hh_num_in!Q7)</f>
        <v>10499.758393478502</v>
      </c>
      <c r="R7" s="72">
        <f>IF(RES_hh_fec_in!R7=0,0,1000*11630*RES_hh_fec_in!R7/RES_hh_num_in!R7)</f>
        <v>8521.8498895259381</v>
      </c>
      <c r="S7" s="72">
        <f>IF(RES_hh_fec_in!S7=0,0,1000*11630*RES_hh_fec_in!S7/RES_hh_num_in!S7)</f>
        <v>7585.3059144807248</v>
      </c>
      <c r="T7" s="72">
        <f>IF(RES_hh_fec_in!T7=0,0,1000*11630*RES_hh_fec_in!T7/RES_hh_num_in!T7)</f>
        <v>0</v>
      </c>
      <c r="U7" s="72">
        <f>IF(RES_hh_fec_in!U7=0,0,1000*11630*RES_hh_fec_in!U7/RES_hh_num_in!U7)</f>
        <v>0</v>
      </c>
      <c r="V7" s="72">
        <f>IF(RES_hh_fec_in!V7=0,0,1000*11630*RES_hh_fec_in!V7/RES_hh_num_in!V7)</f>
        <v>0</v>
      </c>
      <c r="W7" s="72">
        <f>IF(RES_hh_fec_in!W7=0,0,1000*11630*RES_hh_fec_in!W7/RES_hh_num_in!W7)</f>
        <v>0</v>
      </c>
      <c r="X7" s="72">
        <f>IF(RES_hh_fec_in!X7=0,0,1000*11630*RES_hh_fec_in!X7/RES_hh_num_in!X7)</f>
        <v>4125.8668837841496</v>
      </c>
      <c r="Y7" s="72">
        <f>IF(RES_hh_fec_in!Y7=0,0,1000*11630*RES_hh_fec_in!Y7/RES_hh_num_in!Y7)</f>
        <v>2877.6185652525382</v>
      </c>
      <c r="DA7" s="89" t="s">
        <v>787</v>
      </c>
    </row>
    <row r="8" spans="1:105" ht="12" customHeight="1" x14ac:dyDescent="0.25">
      <c r="A8" s="28" t="s">
        <v>189</v>
      </c>
      <c r="B8" s="72"/>
      <c r="C8" s="72">
        <f>IF(RES_hh_fec_in!C8=0,0,1000*11630*RES_hh_fec_in!C8/RES_hh_num_in!C8)</f>
        <v>13974.850548535573</v>
      </c>
      <c r="D8" s="72">
        <f>IF(RES_hh_fec_in!D8=0,0,1000*11630*RES_hh_fec_in!D8/RES_hh_num_in!D8)</f>
        <v>13133.812594592173</v>
      </c>
      <c r="E8" s="72">
        <f>IF(RES_hh_fec_in!E8=0,0,1000*11630*RES_hh_fec_in!E8/RES_hh_num_in!E8)</f>
        <v>13308.138562591283</v>
      </c>
      <c r="F8" s="72">
        <f>IF(RES_hh_fec_in!F8=0,0,1000*11630*RES_hh_fec_in!F8/RES_hh_num_in!F8)</f>
        <v>12695.458417886644</v>
      </c>
      <c r="G8" s="72">
        <f>IF(RES_hh_fec_in!G8=0,0,1000*11630*RES_hh_fec_in!G8/RES_hh_num_in!G8)</f>
        <v>12145.477955895074</v>
      </c>
      <c r="H8" s="72">
        <f>IF(RES_hh_fec_in!H8=0,0,1000*11630*RES_hh_fec_in!H8/RES_hh_num_in!H8)</f>
        <v>12100.645679317498</v>
      </c>
      <c r="I8" s="72">
        <f>IF(RES_hh_fec_in!I8=0,0,1000*11630*RES_hh_fec_in!I8/RES_hh_num_in!I8)</f>
        <v>10654.0746325162</v>
      </c>
      <c r="J8" s="72">
        <f>IF(RES_hh_fec_in!J8=0,0,1000*11630*RES_hh_fec_in!J8/RES_hh_num_in!J8)</f>
        <v>12086.848725136757</v>
      </c>
      <c r="K8" s="72">
        <f>IF(RES_hh_fec_in!K8=0,0,1000*11630*RES_hh_fec_in!K8/RES_hh_num_in!K8)</f>
        <v>11741.329096303949</v>
      </c>
      <c r="L8" s="72">
        <f>IF(RES_hh_fec_in!L8=0,0,1000*11630*RES_hh_fec_in!L8/RES_hh_num_in!L8)</f>
        <v>13325.309548917503</v>
      </c>
      <c r="M8" s="72">
        <f>IF(RES_hh_fec_in!M8=0,0,1000*11630*RES_hh_fec_in!M8/RES_hh_num_in!M8)</f>
        <v>10186.664066584568</v>
      </c>
      <c r="N8" s="72">
        <f>IF(RES_hh_fec_in!N8=0,0,1000*11630*RES_hh_fec_in!N8/RES_hh_num_in!N8)</f>
        <v>10534.518707459305</v>
      </c>
      <c r="O8" s="72">
        <f>IF(RES_hh_fec_in!O8=0,0,1000*11630*RES_hh_fec_in!O8/RES_hh_num_in!O8)</f>
        <v>10596.678214502099</v>
      </c>
      <c r="P8" s="72">
        <f>IF(RES_hh_fec_in!P8=0,0,1000*11630*RES_hh_fec_in!P8/RES_hh_num_in!P8)</f>
        <v>7230.214195741989</v>
      </c>
      <c r="Q8" s="72">
        <f>IF(RES_hh_fec_in!Q8=0,0,1000*11630*RES_hh_fec_in!Q8/RES_hh_num_in!Q8)</f>
        <v>7099.5773632802593</v>
      </c>
      <c r="R8" s="72">
        <f>IF(RES_hh_fec_in!R8=0,0,1000*11630*RES_hh_fec_in!R8/RES_hh_num_in!R8)</f>
        <v>7013.2923926536696</v>
      </c>
      <c r="S8" s="72">
        <f>IF(RES_hh_fec_in!S8=0,0,1000*11630*RES_hh_fec_in!S8/RES_hh_num_in!S8)</f>
        <v>6521.3527476772206</v>
      </c>
      <c r="T8" s="72">
        <f>IF(RES_hh_fec_in!T8=0,0,1000*11630*RES_hh_fec_in!T8/RES_hh_num_in!T8)</f>
        <v>6224.7575879309052</v>
      </c>
      <c r="U8" s="72">
        <f>IF(RES_hh_fec_in!U8=0,0,1000*11630*RES_hh_fec_in!U8/RES_hh_num_in!U8)</f>
        <v>5741.9267999656386</v>
      </c>
      <c r="V8" s="72">
        <f>IF(RES_hh_fec_in!V8=0,0,1000*11630*RES_hh_fec_in!V8/RES_hh_num_in!V8)</f>
        <v>5229.606567748574</v>
      </c>
      <c r="W8" s="72">
        <f>IF(RES_hh_fec_in!W8=0,0,1000*11630*RES_hh_fec_in!W8/RES_hh_num_in!W8)</f>
        <v>5296.4186801457317</v>
      </c>
      <c r="X8" s="72">
        <f>IF(RES_hh_fec_in!X8=0,0,1000*11630*RES_hh_fec_in!X8/RES_hh_num_in!X8)</f>
        <v>3583.8688358390964</v>
      </c>
      <c r="Y8" s="72">
        <f>IF(RES_hh_fec_in!Y8=0,0,1000*11630*RES_hh_fec_in!Y8/RES_hh_num_in!Y8)</f>
        <v>2408.065413942903</v>
      </c>
      <c r="DA8" s="89" t="s">
        <v>788</v>
      </c>
    </row>
    <row r="9" spans="1:105" ht="12" customHeight="1" x14ac:dyDescent="0.25">
      <c r="A9" s="28" t="s">
        <v>202</v>
      </c>
      <c r="B9" s="72"/>
      <c r="C9" s="72">
        <f>IF(RES_hh_fec_in!C9=0,0,1000*11630*RES_hh_fec_in!C9/RES_hh_num_in!C9)</f>
        <v>13156.644857104218</v>
      </c>
      <c r="D9" s="72">
        <f>IF(RES_hh_fec_in!D9=0,0,1000*11630*RES_hh_fec_in!D9/RES_hh_num_in!D9)</f>
        <v>12524.708100866719</v>
      </c>
      <c r="E9" s="72">
        <f>IF(RES_hh_fec_in!E9=0,0,1000*11630*RES_hh_fec_in!E9/RES_hh_num_in!E9)</f>
        <v>12140.126458284543</v>
      </c>
      <c r="F9" s="72">
        <f>IF(RES_hh_fec_in!F9=0,0,1000*11630*RES_hh_fec_in!F9/RES_hh_num_in!F9)</f>
        <v>11816.524233903865</v>
      </c>
      <c r="G9" s="72">
        <f>IF(RES_hh_fec_in!G9=0,0,1000*11630*RES_hh_fec_in!G9/RES_hh_num_in!G9)</f>
        <v>11377.676516345162</v>
      </c>
      <c r="H9" s="72">
        <f>IF(RES_hh_fec_in!H9=0,0,1000*11630*RES_hh_fec_in!H9/RES_hh_num_in!H9)</f>
        <v>11080.556940184204</v>
      </c>
      <c r="I9" s="72">
        <f>IF(RES_hh_fec_in!I9=0,0,1000*11630*RES_hh_fec_in!I9/RES_hh_num_in!I9)</f>
        <v>10764.689087439529</v>
      </c>
      <c r="J9" s="72">
        <f>IF(RES_hh_fec_in!J9=0,0,1000*11630*RES_hh_fec_in!J9/RES_hh_num_in!J9)</f>
        <v>10651.378405616437</v>
      </c>
      <c r="K9" s="72">
        <f>IF(RES_hh_fec_in!K9=0,0,1000*11630*RES_hh_fec_in!K9/RES_hh_num_in!K9)</f>
        <v>10503.150507396433</v>
      </c>
      <c r="L9" s="72">
        <f>IF(RES_hh_fec_in!L9=0,0,1000*11630*RES_hh_fec_in!L9/RES_hh_num_in!L9)</f>
        <v>10300.558546349892</v>
      </c>
      <c r="M9" s="72">
        <f>IF(RES_hh_fec_in!M9=0,0,1000*11630*RES_hh_fec_in!M9/RES_hh_num_in!M9)</f>
        <v>10117.394422705784</v>
      </c>
      <c r="N9" s="72">
        <f>IF(RES_hh_fec_in!N9=0,0,1000*11630*RES_hh_fec_in!N9/RES_hh_num_in!N9)</f>
        <v>9446.5526796821669</v>
      </c>
      <c r="O9" s="72">
        <f>IF(RES_hh_fec_in!O9=0,0,1000*11630*RES_hh_fec_in!O9/RES_hh_num_in!O9)</f>
        <v>8971.1331459158173</v>
      </c>
      <c r="P9" s="72">
        <f>IF(RES_hh_fec_in!P9=0,0,1000*11630*RES_hh_fec_in!P9/RES_hh_num_in!P9)</f>
        <v>7996.7026550246419</v>
      </c>
      <c r="Q9" s="72">
        <f>IF(RES_hh_fec_in!Q9=0,0,1000*11630*RES_hh_fec_in!Q9/RES_hh_num_in!Q9)</f>
        <v>7456.3648545145488</v>
      </c>
      <c r="R9" s="72">
        <f>IF(RES_hh_fec_in!R9=0,0,1000*11630*RES_hh_fec_in!R9/RES_hh_num_in!R9)</f>
        <v>7030.0451136859256</v>
      </c>
      <c r="S9" s="72">
        <f>IF(RES_hh_fec_in!S9=0,0,1000*11630*RES_hh_fec_in!S9/RES_hh_num_in!S9)</f>
        <v>6665.526168493273</v>
      </c>
      <c r="T9" s="72">
        <f>IF(RES_hh_fec_in!T9=0,0,1000*11630*RES_hh_fec_in!T9/RES_hh_num_in!T9)</f>
        <v>6311.405038854843</v>
      </c>
      <c r="U9" s="72">
        <f>IF(RES_hh_fec_in!U9=0,0,1000*11630*RES_hh_fec_in!U9/RES_hh_num_in!U9)</f>
        <v>5945.2242236284483</v>
      </c>
      <c r="V9" s="72">
        <f>IF(RES_hh_fec_in!V9=0,0,1000*11630*RES_hh_fec_in!V9/RES_hh_num_in!V9)</f>
        <v>5563.8106091334121</v>
      </c>
      <c r="W9" s="72">
        <f>IF(RES_hh_fec_in!W9=0,0,1000*11630*RES_hh_fec_in!W9/RES_hh_num_in!W9)</f>
        <v>4707.3674478664216</v>
      </c>
      <c r="X9" s="72">
        <f>IF(RES_hh_fec_in!X9=0,0,1000*11630*RES_hh_fec_in!X9/RES_hh_num_in!X9)</f>
        <v>3700.0345315813465</v>
      </c>
      <c r="Y9" s="72">
        <f>IF(RES_hh_fec_in!Y9=0,0,1000*11630*RES_hh_fec_in!Y9/RES_hh_num_in!Y9)</f>
        <v>2627.6111854203596</v>
      </c>
      <c r="DA9" s="89" t="s">
        <v>789</v>
      </c>
    </row>
    <row r="10" spans="1:105" ht="12" customHeight="1" x14ac:dyDescent="0.25">
      <c r="A10" s="28" t="s">
        <v>197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X10" s="72">
        <f>IF(RES_hh_fec_in!X10=0,0,1000*11630*RES_hh_fec_in!X10/RES_hh_num_in!X10)</f>
        <v>0</v>
      </c>
      <c r="Y10" s="72">
        <f>IF(RES_hh_fec_in!Y10=0,0,1000*11630*RES_hh_fec_in!Y10/RES_hh_num_in!Y10)</f>
        <v>0</v>
      </c>
      <c r="DA10" s="89" t="s">
        <v>790</v>
      </c>
    </row>
    <row r="11" spans="1:105" ht="12" customHeight="1" x14ac:dyDescent="0.25">
      <c r="A11" s="28" t="s">
        <v>198</v>
      </c>
      <c r="B11" s="72"/>
      <c r="C11" s="72">
        <f>IF(RES_hh_fec_in!C11=0,0,1000*11630*RES_hh_fec_in!C11/RES_hh_num_in!C11)</f>
        <v>9962.5459267603164</v>
      </c>
      <c r="D11" s="72">
        <f>IF(RES_hh_fec_in!D11=0,0,1000*11630*RES_hh_fec_in!D11/RES_hh_num_in!D11)</f>
        <v>9165.9386745671254</v>
      </c>
      <c r="E11" s="72">
        <f>IF(RES_hh_fec_in!E11=0,0,1000*11630*RES_hh_fec_in!E11/RES_hh_num_in!E11)</f>
        <v>9443.5695293595145</v>
      </c>
      <c r="F11" s="72">
        <f>IF(RES_hh_fec_in!F11=0,0,1000*11630*RES_hh_fec_in!F11/RES_hh_num_in!F11)</f>
        <v>9314.5986905988011</v>
      </c>
      <c r="G11" s="72">
        <f>IF(RES_hh_fec_in!G11=0,0,1000*11630*RES_hh_fec_in!G11/RES_hh_num_in!G11)</f>
        <v>8740.7000482160929</v>
      </c>
      <c r="H11" s="72">
        <f>IF(RES_hh_fec_in!H11=0,0,1000*11630*RES_hh_fec_in!H11/RES_hh_num_in!H11)</f>
        <v>8496.7586561489188</v>
      </c>
      <c r="I11" s="72">
        <f>IF(RES_hh_fec_in!I11=0,0,1000*11630*RES_hh_fec_in!I11/RES_hh_num_in!I11)</f>
        <v>7966.3162469828594</v>
      </c>
      <c r="J11" s="72">
        <f>IF(RES_hh_fec_in!J11=0,0,1000*11630*RES_hh_fec_in!J11/RES_hh_num_in!J11)</f>
        <v>8861.9535538173022</v>
      </c>
      <c r="K11" s="72">
        <f>IF(RES_hh_fec_in!K11=0,0,1000*11630*RES_hh_fec_in!K11/RES_hh_num_in!K11)</f>
        <v>8524.9739043941681</v>
      </c>
      <c r="L11" s="72">
        <f>IF(RES_hh_fec_in!L11=0,0,1000*11630*RES_hh_fec_in!L11/RES_hh_num_in!L11)</f>
        <v>9713.0580796785307</v>
      </c>
      <c r="M11" s="72">
        <f>IF(RES_hh_fec_in!M11=0,0,1000*11630*RES_hh_fec_in!M11/RES_hh_num_in!M11)</f>
        <v>7830.3757969620683</v>
      </c>
      <c r="N11" s="72">
        <f>IF(RES_hh_fec_in!N11=0,0,1000*11630*RES_hh_fec_in!N11/RES_hh_num_in!N11)</f>
        <v>8338.0166384296317</v>
      </c>
      <c r="O11" s="72">
        <f>IF(RES_hh_fec_in!O11=0,0,1000*11630*RES_hh_fec_in!O11/RES_hh_num_in!O11)</f>
        <v>8631.9163803763258</v>
      </c>
      <c r="P11" s="72">
        <f>IF(RES_hh_fec_in!P11=0,0,1000*11630*RES_hh_fec_in!P11/RES_hh_num_in!P11)</f>
        <v>6341.9888346628086</v>
      </c>
      <c r="Q11" s="72">
        <f>IF(RES_hh_fec_in!Q11=0,0,1000*11630*RES_hh_fec_in!Q11/RES_hh_num_in!Q11)</f>
        <v>6484.3947540461841</v>
      </c>
      <c r="R11" s="72">
        <f>IF(RES_hh_fec_in!R11=0,0,1000*11630*RES_hh_fec_in!R11/RES_hh_num_in!R11)</f>
        <v>6278.5283777846416</v>
      </c>
      <c r="S11" s="72">
        <f>IF(RES_hh_fec_in!S11=0,0,1000*11630*RES_hh_fec_in!S11/RES_hh_num_in!S11)</f>
        <v>5840.4433308793668</v>
      </c>
      <c r="T11" s="72">
        <f>IF(RES_hh_fec_in!T11=0,0,1000*11630*RES_hh_fec_in!T11/RES_hh_num_in!T11)</f>
        <v>5792.2692682574116</v>
      </c>
      <c r="U11" s="72">
        <f>IF(RES_hh_fec_in!U11=0,0,1000*11630*RES_hh_fec_in!U11/RES_hh_num_in!U11)</f>
        <v>5306.6374468411086</v>
      </c>
      <c r="V11" s="72">
        <f>IF(RES_hh_fec_in!V11=0,0,1000*11630*RES_hh_fec_in!V11/RES_hh_num_in!V11)</f>
        <v>4896.6228661379564</v>
      </c>
      <c r="W11" s="72">
        <f>IF(RES_hh_fec_in!W11=0,0,1000*11630*RES_hh_fec_in!W11/RES_hh_num_in!W11)</f>
        <v>4836.7764328623007</v>
      </c>
      <c r="X11" s="72">
        <f>IF(RES_hh_fec_in!X11=0,0,1000*11630*RES_hh_fec_in!X11/RES_hh_num_in!X11)</f>
        <v>3267.2991778021365</v>
      </c>
      <c r="Y11" s="72">
        <f>IF(RES_hh_fec_in!Y11=0,0,1000*11630*RES_hh_fec_in!Y11/RES_hh_num_in!Y11)</f>
        <v>2319.4786134039014</v>
      </c>
      <c r="DA11" s="89" t="s">
        <v>791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4026.357465219864</v>
      </c>
      <c r="D12" s="72">
        <f>IF(RES_hh_fec_in!D12=0,0,1000*11630*RES_hh_fec_in!D12/RES_hh_num_in!D12)</f>
        <v>3851.091005519349</v>
      </c>
      <c r="E12" s="72">
        <f>IF(RES_hh_fec_in!E12=0,0,1000*11630*RES_hh_fec_in!E12/RES_hh_num_in!E12)</f>
        <v>3813.7865149159984</v>
      </c>
      <c r="F12" s="72">
        <f>IF(RES_hh_fec_in!F12=0,0,1000*11630*RES_hh_fec_in!F12/RES_hh_num_in!F12)</f>
        <v>3515.5193112576585</v>
      </c>
      <c r="G12" s="72">
        <f>IF(RES_hh_fec_in!G12=0,0,1000*11630*RES_hh_fec_in!G12/RES_hh_num_in!G12)</f>
        <v>3115.0660956631073</v>
      </c>
      <c r="H12" s="72">
        <f>IF(RES_hh_fec_in!H12=0,0,1000*11630*RES_hh_fec_in!H12/RES_hh_num_in!H12)</f>
        <v>3043.0212105171213</v>
      </c>
      <c r="I12" s="72">
        <f>IF(RES_hh_fec_in!I12=0,0,1000*11630*RES_hh_fec_in!I12/RES_hh_num_in!I12)</f>
        <v>2744.6127279200568</v>
      </c>
      <c r="J12" s="72">
        <f>IF(RES_hh_fec_in!J12=0,0,1000*11630*RES_hh_fec_in!J12/RES_hh_num_in!J12)</f>
        <v>2925.9843137327207</v>
      </c>
      <c r="K12" s="72">
        <f>IF(RES_hh_fec_in!K12=0,0,1000*11630*RES_hh_fec_in!K12/RES_hh_num_in!K12)</f>
        <v>2954.4229766196054</v>
      </c>
      <c r="L12" s="72">
        <f>IF(RES_hh_fec_in!L12=0,0,1000*11630*RES_hh_fec_in!L12/RES_hh_num_in!L12)</f>
        <v>2844.7214302683383</v>
      </c>
      <c r="M12" s="72">
        <f>IF(RES_hh_fec_in!M12=0,0,1000*11630*RES_hh_fec_in!M12/RES_hh_num_in!M12)</f>
        <v>2651.5398245233209</v>
      </c>
      <c r="N12" s="72">
        <f>IF(RES_hh_fec_in!N12=0,0,1000*11630*RES_hh_fec_in!N12/RES_hh_num_in!N12)</f>
        <v>2426.3482218906634</v>
      </c>
      <c r="O12" s="72">
        <f>IF(RES_hh_fec_in!O12=0,0,1000*11630*RES_hh_fec_in!O12/RES_hh_num_in!O12)</f>
        <v>2132.1933807825076</v>
      </c>
      <c r="P12" s="72">
        <f>IF(RES_hh_fec_in!P12=0,0,1000*11630*RES_hh_fec_in!P12/RES_hh_num_in!P12)</f>
        <v>1798.2585022604464</v>
      </c>
      <c r="Q12" s="72">
        <f>IF(RES_hh_fec_in!Q12=0,0,1000*11630*RES_hh_fec_in!Q12/RES_hh_num_in!Q12)</f>
        <v>1587.9128608815249</v>
      </c>
      <c r="R12" s="72">
        <f>IF(RES_hh_fec_in!R12=0,0,1000*11630*RES_hh_fec_in!R12/RES_hh_num_in!R12)</f>
        <v>1534.8522702416381</v>
      </c>
      <c r="S12" s="72">
        <f>IF(RES_hh_fec_in!S12=0,0,1000*11630*RES_hh_fec_in!S12/RES_hh_num_in!S12)</f>
        <v>1492.3196347137168</v>
      </c>
      <c r="T12" s="72">
        <f>IF(RES_hh_fec_in!T12=0,0,1000*11630*RES_hh_fec_in!T12/RES_hh_num_in!T12)</f>
        <v>1406.1868859195076</v>
      </c>
      <c r="U12" s="72">
        <f>IF(RES_hh_fec_in!U12=0,0,1000*11630*RES_hh_fec_in!U12/RES_hh_num_in!U12)</f>
        <v>1374.642521434919</v>
      </c>
      <c r="V12" s="72">
        <f>IF(RES_hh_fec_in!V12=0,0,1000*11630*RES_hh_fec_in!V12/RES_hh_num_in!V12)</f>
        <v>1328.6159697815697</v>
      </c>
      <c r="W12" s="72">
        <f>IF(RES_hh_fec_in!W12=0,0,1000*11630*RES_hh_fec_in!W12/RES_hh_num_in!W12)</f>
        <v>1089.5308436347848</v>
      </c>
      <c r="X12" s="72">
        <f>IF(RES_hh_fec_in!X12=0,0,1000*11630*RES_hh_fec_in!X12/RES_hh_num_in!X12)</f>
        <v>885.45100516156958</v>
      </c>
      <c r="Y12" s="72">
        <f>IF(RES_hh_fec_in!Y12=0,0,1000*11630*RES_hh_fec_in!Y12/RES_hh_num_in!Y12)</f>
        <v>701.74556483903268</v>
      </c>
      <c r="DA12" s="89" t="s">
        <v>792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9145.1668752936184</v>
      </c>
      <c r="D13" s="74">
        <f>IF(RES_hh_fec_in!D13=0,0,1000*11630*RES_hh_fec_in!D13/RES_hh_num_in!D13)</f>
        <v>10607.508172365679</v>
      </c>
      <c r="E13" s="74">
        <f>IF(RES_hh_fec_in!E13=0,0,1000*11630*RES_hh_fec_in!E13/RES_hh_num_in!E13)</f>
        <v>10649.439803366437</v>
      </c>
      <c r="F13" s="74">
        <f>IF(RES_hh_fec_in!F13=0,0,1000*11630*RES_hh_fec_in!F13/RES_hh_num_in!F13)</f>
        <v>9650.7310627166753</v>
      </c>
      <c r="G13" s="74">
        <f>IF(RES_hh_fec_in!G13=0,0,1000*11630*RES_hh_fec_in!G13/RES_hh_num_in!G13)</f>
        <v>9592.695098616332</v>
      </c>
      <c r="H13" s="74">
        <f>IF(RES_hh_fec_in!H13=0,0,1000*11630*RES_hh_fec_in!H13/RES_hh_num_in!H13)</f>
        <v>9110.9228986796279</v>
      </c>
      <c r="I13" s="74">
        <f>IF(RES_hh_fec_in!I13=0,0,1000*11630*RES_hh_fec_in!I13/RES_hh_num_in!I13)</f>
        <v>9200.3333617994704</v>
      </c>
      <c r="J13" s="74">
        <f>IF(RES_hh_fec_in!J13=0,0,1000*11630*RES_hh_fec_in!J13/RES_hh_num_in!J13)</f>
        <v>8837.4148760700427</v>
      </c>
      <c r="K13" s="74">
        <f>IF(RES_hh_fec_in!K13=0,0,1000*11630*RES_hh_fec_in!K13/RES_hh_num_in!K13)</f>
        <v>9661.6890990880238</v>
      </c>
      <c r="L13" s="74">
        <f>IF(RES_hh_fec_in!L13=0,0,1000*11630*RES_hh_fec_in!L13/RES_hh_num_in!L13)</f>
        <v>6963.5244596430803</v>
      </c>
      <c r="M13" s="74">
        <f>IF(RES_hh_fec_in!M13=0,0,1000*11630*RES_hh_fec_in!M13/RES_hh_num_in!M13)</f>
        <v>9723.6634697351637</v>
      </c>
      <c r="N13" s="74">
        <f>IF(RES_hh_fec_in!N13=0,0,1000*11630*RES_hh_fec_in!N13/RES_hh_num_in!N13)</f>
        <v>11471.763199808494</v>
      </c>
      <c r="O13" s="74">
        <f>IF(RES_hh_fec_in!O13=0,0,1000*11630*RES_hh_fec_in!O13/RES_hh_num_in!O13)</f>
        <v>9773.2120881741794</v>
      </c>
      <c r="P13" s="74">
        <f>IF(RES_hh_fec_in!P13=0,0,1000*11630*RES_hh_fec_in!P13/RES_hh_num_in!P13)</f>
        <v>9007.3473021737409</v>
      </c>
      <c r="Q13" s="74">
        <f>IF(RES_hh_fec_in!Q13=0,0,1000*11630*RES_hh_fec_in!Q13/RES_hh_num_in!Q13)</f>
        <v>0</v>
      </c>
      <c r="R13" s="74">
        <f>IF(RES_hh_fec_in!R13=0,0,1000*11630*RES_hh_fec_in!R13/RES_hh_num_in!R13)</f>
        <v>2514.6567027087208</v>
      </c>
      <c r="S13" s="74">
        <f>IF(RES_hh_fec_in!S13=0,0,1000*11630*RES_hh_fec_in!S13/RES_hh_num_in!S13)</f>
        <v>0</v>
      </c>
      <c r="T13" s="74">
        <f>IF(RES_hh_fec_in!T13=0,0,1000*11630*RES_hh_fec_in!T13/RES_hh_num_in!T13)</f>
        <v>0</v>
      </c>
      <c r="U13" s="74">
        <f>IF(RES_hh_fec_in!U13=0,0,1000*11630*RES_hh_fec_in!U13/RES_hh_num_in!U13)</f>
        <v>5939.5769993330377</v>
      </c>
      <c r="V13" s="74">
        <f>IF(RES_hh_fec_in!V13=0,0,1000*11630*RES_hh_fec_in!V13/RES_hh_num_in!V13)</f>
        <v>6492.3565765592975</v>
      </c>
      <c r="W13" s="74">
        <f>IF(RES_hh_fec_in!W13=0,0,1000*11630*RES_hh_fec_in!W13/RES_hh_num_in!W13)</f>
        <v>5617.2793842077417</v>
      </c>
      <c r="X13" s="74">
        <f>IF(RES_hh_fec_in!X13=0,0,1000*11630*RES_hh_fec_in!X13/RES_hh_num_in!X13)</f>
        <v>0</v>
      </c>
      <c r="Y13" s="74">
        <f>IF(RES_hh_fec_in!Y13=0,0,1000*11630*RES_hh_fec_in!Y13/RES_hh_num_in!Y13)</f>
        <v>0</v>
      </c>
      <c r="DA13" s="90" t="s">
        <v>793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179.72281371490379</v>
      </c>
      <c r="D14" s="76">
        <f>IF(RES_hh_fec_in!D14=0,0,1000*11630*RES_hh_fec_in!D14/RES_hh_num_in!D14)</f>
        <v>164.25865748307476</v>
      </c>
      <c r="E14" s="76">
        <f>IF(RES_hh_fec_in!E14=0,0,1000*11630*RES_hh_fec_in!E14/RES_hh_num_in!E14)</f>
        <v>163.25487883890202</v>
      </c>
      <c r="F14" s="76">
        <f>IF(RES_hh_fec_in!F14=0,0,1000*11630*RES_hh_fec_in!F14/RES_hh_num_in!F14)</f>
        <v>152.1479634276229</v>
      </c>
      <c r="G14" s="76">
        <f>IF(RES_hh_fec_in!G14=0,0,1000*11630*RES_hh_fec_in!G14/RES_hh_num_in!G14)</f>
        <v>142.7953709549343</v>
      </c>
      <c r="H14" s="76">
        <f>IF(RES_hh_fec_in!H14=0,0,1000*11630*RES_hh_fec_in!H14/RES_hh_num_in!H14)</f>
        <v>141.24433716580856</v>
      </c>
      <c r="I14" s="76">
        <f>IF(RES_hh_fec_in!I14=0,0,1000*11630*RES_hh_fec_in!I14/RES_hh_num_in!I14)</f>
        <v>123.42850978913036</v>
      </c>
      <c r="J14" s="76">
        <f>IF(RES_hh_fec_in!J14=0,0,1000*11630*RES_hh_fec_in!J14/RES_hh_num_in!J14)</f>
        <v>142.44996938404276</v>
      </c>
      <c r="K14" s="76">
        <f>IF(RES_hh_fec_in!K14=0,0,1000*11630*RES_hh_fec_in!K14/RES_hh_num_in!K14)</f>
        <v>137.94366278503665</v>
      </c>
      <c r="L14" s="76">
        <f>IF(RES_hh_fec_in!L14=0,0,1000*11630*RES_hh_fec_in!L14/RES_hh_num_in!L14)</f>
        <v>159.68122935057218</v>
      </c>
      <c r="M14" s="76">
        <f>IF(RES_hh_fec_in!M14=0,0,1000*11630*RES_hh_fec_in!M14/RES_hh_num_in!M14)</f>
        <v>116.54469969728356</v>
      </c>
      <c r="N14" s="76">
        <f>IF(RES_hh_fec_in!N14=0,0,1000*11630*RES_hh_fec_in!N14/RES_hh_num_in!N14)</f>
        <v>124.08278134281575</v>
      </c>
      <c r="O14" s="76">
        <f>IF(RES_hh_fec_in!O14=0,0,1000*11630*RES_hh_fec_in!O14/RES_hh_num_in!O14)</f>
        <v>130.31099564091537</v>
      </c>
      <c r="P14" s="76">
        <f>IF(RES_hh_fec_in!P14=0,0,1000*11630*RES_hh_fec_in!P14/RES_hh_num_in!P14)</f>
        <v>81.44507758225599</v>
      </c>
      <c r="Q14" s="76">
        <f>IF(RES_hh_fec_in!Q14=0,0,1000*11630*RES_hh_fec_in!Q14/RES_hh_num_in!Q14)</f>
        <v>93.014942143817407</v>
      </c>
      <c r="R14" s="76">
        <f>IF(RES_hh_fec_in!R14=0,0,1000*11630*RES_hh_fec_in!R14/RES_hh_num_in!R14)</f>
        <v>95.826400613174073</v>
      </c>
      <c r="S14" s="76">
        <f>IF(RES_hh_fec_in!S14=0,0,1000*11630*RES_hh_fec_in!S14/RES_hh_num_in!S14)</f>
        <v>89.113659258962642</v>
      </c>
      <c r="T14" s="76">
        <f>IF(RES_hh_fec_in!T14=0,0,1000*11630*RES_hh_fec_in!T14/RES_hh_num_in!T14)</f>
        <v>84.108704090603794</v>
      </c>
      <c r="U14" s="76">
        <f>IF(RES_hh_fec_in!U14=0,0,1000*11630*RES_hh_fec_in!U14/RES_hh_num_in!U14)</f>
        <v>77.77973361048889</v>
      </c>
      <c r="V14" s="76">
        <f>IF(RES_hh_fec_in!V14=0,0,1000*11630*RES_hh_fec_in!V14/RES_hh_num_in!V14)</f>
        <v>69.784818748463323</v>
      </c>
      <c r="W14" s="76">
        <f>IF(RES_hh_fec_in!W14=0,0,1000*11630*RES_hh_fec_in!W14/RES_hh_num_in!W14)</f>
        <v>70.327224314383244</v>
      </c>
      <c r="X14" s="76">
        <f>IF(RES_hh_fec_in!X14=0,0,1000*11630*RES_hh_fec_in!X14/RES_hh_num_in!X14)</f>
        <v>43.530584253690449</v>
      </c>
      <c r="Y14" s="76">
        <f>IF(RES_hh_fec_in!Y14=0,0,1000*11630*RES_hh_fec_in!Y14/RES_hh_num_in!Y14)</f>
        <v>26.88014912482473</v>
      </c>
      <c r="DA14" s="91" t="s">
        <v>794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3.5645382627778113</v>
      </c>
      <c r="D15" s="69">
        <f t="shared" si="0"/>
        <v>0.86450956032534787</v>
      </c>
      <c r="E15" s="69">
        <f t="shared" si="0"/>
        <v>8.2976543659056343</v>
      </c>
      <c r="F15" s="69">
        <f t="shared" si="0"/>
        <v>10.073069720870448</v>
      </c>
      <c r="G15" s="69">
        <f t="shared" si="0"/>
        <v>21.616547812796831</v>
      </c>
      <c r="H15" s="69">
        <f t="shared" si="0"/>
        <v>33.643867430107633</v>
      </c>
      <c r="I15" s="69">
        <f t="shared" si="0"/>
        <v>6.69509513412524</v>
      </c>
      <c r="J15" s="69">
        <f t="shared" si="0"/>
        <v>11.759305555358369</v>
      </c>
      <c r="K15" s="69">
        <f t="shared" si="0"/>
        <v>20.70192905076458</v>
      </c>
      <c r="L15" s="69">
        <f t="shared" si="0"/>
        <v>25.24247551719996</v>
      </c>
      <c r="M15" s="69">
        <f t="shared" si="0"/>
        <v>47.23637248475341</v>
      </c>
      <c r="N15" s="69">
        <f t="shared" si="0"/>
        <v>50.938445317948016</v>
      </c>
      <c r="O15" s="69">
        <f t="shared" si="0"/>
        <v>38.396010689162622</v>
      </c>
      <c r="P15" s="69">
        <f t="shared" si="0"/>
        <v>46.820834384104074</v>
      </c>
      <c r="Q15" s="69">
        <f t="shared" si="0"/>
        <v>42.763011888793891</v>
      </c>
      <c r="R15" s="69">
        <f t="shared" si="0"/>
        <v>45.633111493099001</v>
      </c>
      <c r="S15" s="69">
        <f t="shared" si="0"/>
        <v>28.189151932638495</v>
      </c>
      <c r="T15" s="69">
        <f t="shared" si="0"/>
        <v>26.953594518381696</v>
      </c>
      <c r="U15" s="69">
        <f t="shared" si="0"/>
        <v>23.929087616841347</v>
      </c>
      <c r="V15" s="69">
        <f t="shared" si="0"/>
        <v>24.452257965513823</v>
      </c>
      <c r="W15" s="69">
        <f t="shared" si="0"/>
        <v>31.976612832958175</v>
      </c>
      <c r="X15" s="69">
        <f t="shared" si="0"/>
        <v>54.922427157777058</v>
      </c>
      <c r="Y15" s="69">
        <f t="shared" si="0"/>
        <v>50.508536139775238</v>
      </c>
      <c r="DA15" s="88" t="s">
        <v>795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3.5645382627778113</v>
      </c>
      <c r="D16" s="72">
        <f>IF(RES_hh_fec_in!D16=0,0,1000*11630*RES_hh_fec_in!D16/RES_hh_num_in!D$3)</f>
        <v>0.86450956032534787</v>
      </c>
      <c r="E16" s="72">
        <f>IF(RES_hh_fec_in!E16=0,0,1000*11630*RES_hh_fec_in!E16/RES_hh_num_in!E$3)</f>
        <v>8.2976543659056343</v>
      </c>
      <c r="F16" s="72">
        <f>IF(RES_hh_fec_in!F16=0,0,1000*11630*RES_hh_fec_in!F16/RES_hh_num_in!F$3)</f>
        <v>10.073069720870448</v>
      </c>
      <c r="G16" s="72">
        <f>IF(RES_hh_fec_in!G16=0,0,1000*11630*RES_hh_fec_in!G16/RES_hh_num_in!G$3)</f>
        <v>21.616547812796831</v>
      </c>
      <c r="H16" s="72">
        <f>IF(RES_hh_fec_in!H16=0,0,1000*11630*RES_hh_fec_in!H16/RES_hh_num_in!H$3)</f>
        <v>33.643867430107633</v>
      </c>
      <c r="I16" s="72">
        <f>IF(RES_hh_fec_in!I16=0,0,1000*11630*RES_hh_fec_in!I16/RES_hh_num_in!I$3)</f>
        <v>6.69509513412524</v>
      </c>
      <c r="J16" s="72">
        <f>IF(RES_hh_fec_in!J16=0,0,1000*11630*RES_hh_fec_in!J16/RES_hh_num_in!J$3)</f>
        <v>11.759305555358369</v>
      </c>
      <c r="K16" s="72">
        <f>IF(RES_hh_fec_in!K16=0,0,1000*11630*RES_hh_fec_in!K16/RES_hh_num_in!K$3)</f>
        <v>20.70192905076458</v>
      </c>
      <c r="L16" s="72">
        <f>IF(RES_hh_fec_in!L16=0,0,1000*11630*RES_hh_fec_in!L16/RES_hh_num_in!L$3)</f>
        <v>25.24247551719996</v>
      </c>
      <c r="M16" s="72">
        <f>IF(RES_hh_fec_in!M16=0,0,1000*11630*RES_hh_fec_in!M16/RES_hh_num_in!M$3)</f>
        <v>47.23637248475341</v>
      </c>
      <c r="N16" s="72">
        <f>IF(RES_hh_fec_in!N16=0,0,1000*11630*RES_hh_fec_in!N16/RES_hh_num_in!N$3)</f>
        <v>50.938445317948016</v>
      </c>
      <c r="O16" s="72">
        <f>IF(RES_hh_fec_in!O16=0,0,1000*11630*RES_hh_fec_in!O16/RES_hh_num_in!O$3)</f>
        <v>38.396010689162622</v>
      </c>
      <c r="P16" s="72">
        <f>IF(RES_hh_fec_in!P16=0,0,1000*11630*RES_hh_fec_in!P16/RES_hh_num_in!P$3)</f>
        <v>46.820834384104074</v>
      </c>
      <c r="Q16" s="72">
        <f>IF(RES_hh_fec_in!Q16=0,0,1000*11630*RES_hh_fec_in!Q16/RES_hh_num_in!Q$3)</f>
        <v>42.763011888793891</v>
      </c>
      <c r="R16" s="72">
        <f>IF(RES_hh_fec_in!R16=0,0,1000*11630*RES_hh_fec_in!R16/RES_hh_num_in!R$3)</f>
        <v>45.633111493099001</v>
      </c>
      <c r="S16" s="72">
        <f>IF(RES_hh_fec_in!S16=0,0,1000*11630*RES_hh_fec_in!S16/RES_hh_num_in!S$3)</f>
        <v>28.189151932638495</v>
      </c>
      <c r="T16" s="72">
        <f>IF(RES_hh_fec_in!T16=0,0,1000*11630*RES_hh_fec_in!T16/RES_hh_num_in!T$3)</f>
        <v>26.953594518381696</v>
      </c>
      <c r="U16" s="72">
        <f>IF(RES_hh_fec_in!U16=0,0,1000*11630*RES_hh_fec_in!U16/RES_hh_num_in!U$3)</f>
        <v>23.929087616841347</v>
      </c>
      <c r="V16" s="72">
        <f>IF(RES_hh_fec_in!V16=0,0,1000*11630*RES_hh_fec_in!V16/RES_hh_num_in!V$3)</f>
        <v>24.452257965513823</v>
      </c>
      <c r="W16" s="72">
        <f>IF(RES_hh_fec_in!W16=0,0,1000*11630*RES_hh_fec_in!W16/RES_hh_num_in!W$3)</f>
        <v>31.976612832958175</v>
      </c>
      <c r="X16" s="72">
        <f>IF(RES_hh_fec_in!X16=0,0,1000*11630*RES_hh_fec_in!X16/RES_hh_num_in!X$3)</f>
        <v>54.922427157777058</v>
      </c>
      <c r="Y16" s="72">
        <f>IF(RES_hh_fec_in!Y16=0,0,1000*11630*RES_hh_fec_in!Y16/RES_hh_num_in!Y$3)</f>
        <v>50.508536139775238</v>
      </c>
      <c r="DA16" s="89" t="s">
        <v>796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1422.3597259925771</v>
      </c>
      <c r="D17" s="69">
        <f>IF(RES_hh_fec_in!D17=0,0,1000*11630*RES_hh_fec_in!D17/RES_hh_num_in!D17)</f>
        <v>1526.2484611238722</v>
      </c>
      <c r="E17" s="69">
        <f>IF(RES_hh_fec_in!E17=0,0,1000*11630*RES_hh_fec_in!E17/RES_hh_num_in!E17)</f>
        <v>1532.4180713979285</v>
      </c>
      <c r="F17" s="69">
        <f>IF(RES_hh_fec_in!F17=0,0,1000*11630*RES_hh_fec_in!F17/RES_hh_num_in!F17)</f>
        <v>1449.9971662026292</v>
      </c>
      <c r="G17" s="69">
        <f>IF(RES_hh_fec_in!G17=0,0,1000*11630*RES_hh_fec_in!G17/RES_hh_num_in!G17)</f>
        <v>1411.700829946466</v>
      </c>
      <c r="H17" s="69">
        <f>IF(RES_hh_fec_in!H17=0,0,1000*11630*RES_hh_fec_in!H17/RES_hh_num_in!H17)</f>
        <v>1396.1336200611634</v>
      </c>
      <c r="I17" s="69">
        <f>IF(RES_hh_fec_in!I17=0,0,1000*11630*RES_hh_fec_in!I17/RES_hh_num_in!I17)</f>
        <v>1324.6301064893596</v>
      </c>
      <c r="J17" s="69">
        <f>IF(RES_hh_fec_in!J17=0,0,1000*11630*RES_hh_fec_in!J17/RES_hh_num_in!J17)</f>
        <v>1346.008104948374</v>
      </c>
      <c r="K17" s="69">
        <f>IF(RES_hh_fec_in!K17=0,0,1000*11630*RES_hh_fec_in!K17/RES_hh_num_in!K17)</f>
        <v>1354.4984745734262</v>
      </c>
      <c r="L17" s="69">
        <f>IF(RES_hh_fec_in!L17=0,0,1000*11630*RES_hh_fec_in!L17/RES_hh_num_in!L17)</f>
        <v>1547.2497202064617</v>
      </c>
      <c r="M17" s="69">
        <f>IF(RES_hh_fec_in!M17=0,0,1000*11630*RES_hh_fec_in!M17/RES_hh_num_in!M17)</f>
        <v>1166.3778636043055</v>
      </c>
      <c r="N17" s="69">
        <f>IF(RES_hh_fec_in!N17=0,0,1000*11630*RES_hh_fec_in!N17/RES_hh_num_in!N17)</f>
        <v>1195.6712653549607</v>
      </c>
      <c r="O17" s="69">
        <f>IF(RES_hh_fec_in!O17=0,0,1000*11630*RES_hh_fec_in!O17/RES_hh_num_in!O17)</f>
        <v>1260.1459561835977</v>
      </c>
      <c r="P17" s="69">
        <f>IF(RES_hh_fec_in!P17=0,0,1000*11630*RES_hh_fec_in!P17/RES_hh_num_in!P17)</f>
        <v>1009.406955087257</v>
      </c>
      <c r="Q17" s="69">
        <f>IF(RES_hh_fec_in!Q17=0,0,1000*11630*RES_hh_fec_in!Q17/RES_hh_num_in!Q17)</f>
        <v>1139.8419411475318</v>
      </c>
      <c r="R17" s="69">
        <f>IF(RES_hh_fec_in!R17=0,0,1000*11630*RES_hh_fec_in!R17/RES_hh_num_in!R17)</f>
        <v>1164.0765624100006</v>
      </c>
      <c r="S17" s="69">
        <f>IF(RES_hh_fec_in!S17=0,0,1000*11630*RES_hh_fec_in!S17/RES_hh_num_in!S17)</f>
        <v>1102.366166784723</v>
      </c>
      <c r="T17" s="69">
        <f>IF(RES_hh_fec_in!T17=0,0,1000*11630*RES_hh_fec_in!T17/RES_hh_num_in!T17)</f>
        <v>1060.3843999610235</v>
      </c>
      <c r="U17" s="69">
        <f>IF(RES_hh_fec_in!U17=0,0,1000*11630*RES_hh_fec_in!U17/RES_hh_num_in!U17)</f>
        <v>977.72149634975585</v>
      </c>
      <c r="V17" s="69">
        <f>IF(RES_hh_fec_in!V17=0,0,1000*11630*RES_hh_fec_in!V17/RES_hh_num_in!V17)</f>
        <v>875.530382522129</v>
      </c>
      <c r="W17" s="69">
        <f>IF(RES_hh_fec_in!W17=0,0,1000*11630*RES_hh_fec_in!W17/RES_hh_num_in!W17)</f>
        <v>873.54541208901298</v>
      </c>
      <c r="X17" s="69">
        <f>IF(RES_hh_fec_in!X17=0,0,1000*11630*RES_hh_fec_in!X17/RES_hh_num_in!X17)</f>
        <v>661.95296013823531</v>
      </c>
      <c r="Y17" s="69">
        <f>IF(RES_hh_fec_in!Y17=0,0,1000*11630*RES_hh_fec_in!Y17/RES_hh_num_in!Y17)</f>
        <v>495.56857101971337</v>
      </c>
      <c r="DA17" s="88" t="s">
        <v>797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0</v>
      </c>
      <c r="D18" s="72">
        <f>IF(RES_hh_fec_in!D18=0,0,1000*11630*RES_hh_fec_in!D18/RES_hh_num_in!D18)</f>
        <v>0</v>
      </c>
      <c r="E18" s="72">
        <f>IF(RES_hh_fec_in!E18=0,0,1000*11630*RES_hh_fec_in!E18/RES_hh_num_in!E18)</f>
        <v>0</v>
      </c>
      <c r="F18" s="72">
        <f>IF(RES_hh_fec_in!F18=0,0,1000*11630*RES_hh_fec_in!F18/RES_hh_num_in!F18)</f>
        <v>0</v>
      </c>
      <c r="G18" s="72">
        <f>IF(RES_hh_fec_in!G18=0,0,1000*11630*RES_hh_fec_in!G18/RES_hh_num_in!G18)</f>
        <v>0</v>
      </c>
      <c r="H18" s="72">
        <f>IF(RES_hh_fec_in!H18=0,0,1000*11630*RES_hh_fec_in!H18/RES_hh_num_in!H18)</f>
        <v>0</v>
      </c>
      <c r="I18" s="72">
        <f>IF(RES_hh_fec_in!I18=0,0,1000*11630*RES_hh_fec_in!I18/RES_hh_num_in!I18)</f>
        <v>0</v>
      </c>
      <c r="J18" s="72">
        <f>IF(RES_hh_fec_in!J18=0,0,1000*11630*RES_hh_fec_in!J18/RES_hh_num_in!J18)</f>
        <v>0</v>
      </c>
      <c r="K18" s="72">
        <f>IF(RES_hh_fec_in!K18=0,0,1000*11630*RES_hh_fec_in!K18/RES_hh_num_in!K18)</f>
        <v>0</v>
      </c>
      <c r="L18" s="72">
        <f>IF(RES_hh_fec_in!L18=0,0,1000*11630*RES_hh_fec_in!L18/RES_hh_num_in!L18)</f>
        <v>0</v>
      </c>
      <c r="M18" s="72">
        <f>IF(RES_hh_fec_in!M18=0,0,1000*11630*RES_hh_fec_in!M18/RES_hh_num_in!M18)</f>
        <v>0</v>
      </c>
      <c r="N18" s="72">
        <f>IF(RES_hh_fec_in!N18=0,0,1000*11630*RES_hh_fec_in!N18/RES_hh_num_in!N18)</f>
        <v>0</v>
      </c>
      <c r="O18" s="72">
        <f>IF(RES_hh_fec_in!O18=0,0,1000*11630*RES_hh_fec_in!O18/RES_hh_num_in!O18)</f>
        <v>0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0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0</v>
      </c>
      <c r="X18" s="72">
        <f>IF(RES_hh_fec_in!X18=0,0,1000*11630*RES_hh_fec_in!X18/RES_hh_num_in!X18)</f>
        <v>0</v>
      </c>
      <c r="Y18" s="72">
        <f>IF(RES_hh_fec_in!Y18=0,0,1000*11630*RES_hh_fec_in!Y18/RES_hh_num_in!Y18)</f>
        <v>0</v>
      </c>
      <c r="DA18" s="89" t="s">
        <v>798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0</v>
      </c>
      <c r="D19" s="72">
        <f>IF(RES_hh_fec_in!D19=0,0,1000*11630*RES_hh_fec_in!D19/RES_hh_num_in!D19)</f>
        <v>0</v>
      </c>
      <c r="E19" s="72">
        <f>IF(RES_hh_fec_in!E19=0,0,1000*11630*RES_hh_fec_in!E19/RES_hh_num_in!E19)</f>
        <v>0</v>
      </c>
      <c r="F19" s="72">
        <f>IF(RES_hh_fec_in!F19=0,0,1000*11630*RES_hh_fec_in!F19/RES_hh_num_in!F19)</f>
        <v>0</v>
      </c>
      <c r="G19" s="72">
        <f>IF(RES_hh_fec_in!G19=0,0,1000*11630*RES_hh_fec_in!G19/RES_hh_num_in!G19)</f>
        <v>0</v>
      </c>
      <c r="H19" s="72">
        <f>IF(RES_hh_fec_in!H19=0,0,1000*11630*RES_hh_fec_in!H19/RES_hh_num_in!H19)</f>
        <v>0</v>
      </c>
      <c r="I19" s="72">
        <f>IF(RES_hh_fec_in!I19=0,0,1000*11630*RES_hh_fec_in!I19/RES_hh_num_in!I19)</f>
        <v>0</v>
      </c>
      <c r="J19" s="72">
        <f>IF(RES_hh_fec_in!J19=0,0,1000*11630*RES_hh_fec_in!J19/RES_hh_num_in!J19)</f>
        <v>0</v>
      </c>
      <c r="K19" s="72">
        <f>IF(RES_hh_fec_in!K19=0,0,1000*11630*RES_hh_fec_in!K19/RES_hh_num_in!K19)</f>
        <v>0</v>
      </c>
      <c r="L19" s="72">
        <f>IF(RES_hh_fec_in!L19=0,0,1000*11630*RES_hh_fec_in!L19/RES_hh_num_in!L19)</f>
        <v>0</v>
      </c>
      <c r="M19" s="72">
        <f>IF(RES_hh_fec_in!M19=0,0,1000*11630*RES_hh_fec_in!M19/RES_hh_num_in!M19)</f>
        <v>0</v>
      </c>
      <c r="N19" s="72">
        <f>IF(RES_hh_fec_in!N19=0,0,1000*11630*RES_hh_fec_in!N19/RES_hh_num_in!N19)</f>
        <v>0</v>
      </c>
      <c r="O19" s="72">
        <f>IF(RES_hh_fec_in!O19=0,0,1000*11630*RES_hh_fec_in!O19/RES_hh_num_in!O19)</f>
        <v>0</v>
      </c>
      <c r="P19" s="72">
        <f>IF(RES_hh_fec_in!P19=0,0,1000*11630*RES_hh_fec_in!P19/RES_hh_num_in!P19)</f>
        <v>0</v>
      </c>
      <c r="Q19" s="72">
        <f>IF(RES_hh_fec_in!Q19=0,0,1000*11630*RES_hh_fec_in!Q19/RES_hh_num_in!Q19)</f>
        <v>0</v>
      </c>
      <c r="R19" s="72">
        <f>IF(RES_hh_fec_in!R19=0,0,1000*11630*RES_hh_fec_in!R19/RES_hh_num_in!R19)</f>
        <v>0</v>
      </c>
      <c r="S19" s="72">
        <f>IF(RES_hh_fec_in!S19=0,0,1000*11630*RES_hh_fec_in!S19/RES_hh_num_in!S19)</f>
        <v>0</v>
      </c>
      <c r="T19" s="72">
        <f>IF(RES_hh_fec_in!T19=0,0,1000*11630*RES_hh_fec_in!T19/RES_hh_num_in!T19)</f>
        <v>0</v>
      </c>
      <c r="U19" s="72">
        <f>IF(RES_hh_fec_in!U19=0,0,1000*11630*RES_hh_fec_in!U19/RES_hh_num_in!U19)</f>
        <v>0</v>
      </c>
      <c r="V19" s="72">
        <f>IF(RES_hh_fec_in!V19=0,0,1000*11630*RES_hh_fec_in!V19/RES_hh_num_in!V19)</f>
        <v>0</v>
      </c>
      <c r="W19" s="72">
        <f>IF(RES_hh_fec_in!W19=0,0,1000*11630*RES_hh_fec_in!W19/RES_hh_num_in!W19)</f>
        <v>0</v>
      </c>
      <c r="X19" s="72">
        <f>IF(RES_hh_fec_in!X19=0,0,1000*11630*RES_hh_fec_in!X19/RES_hh_num_in!X19)</f>
        <v>0</v>
      </c>
      <c r="Y19" s="72">
        <f>IF(RES_hh_fec_in!Y19=0,0,1000*11630*RES_hh_fec_in!Y19/RES_hh_num_in!Y19)</f>
        <v>0</v>
      </c>
      <c r="DA19" s="89" t="s">
        <v>799</v>
      </c>
    </row>
    <row r="20" spans="1:105" ht="12" customHeight="1" x14ac:dyDescent="0.25">
      <c r="A20" s="28" t="s">
        <v>200</v>
      </c>
      <c r="B20" s="72"/>
      <c r="C20" s="72">
        <f>IF(RES_hh_fec_in!C20=0,0,1000*11630*RES_hh_fec_in!C20/RES_hh_num_in!C20)</f>
        <v>0</v>
      </c>
      <c r="D20" s="72">
        <f>IF(RES_hh_fec_in!D20=0,0,1000*11630*RES_hh_fec_in!D20/RES_hh_num_in!D20)</f>
        <v>0</v>
      </c>
      <c r="E20" s="72">
        <f>IF(RES_hh_fec_in!E20=0,0,1000*11630*RES_hh_fec_in!E20/RES_hh_num_in!E20)</f>
        <v>0</v>
      </c>
      <c r="F20" s="72">
        <f>IF(RES_hh_fec_in!F20=0,0,1000*11630*RES_hh_fec_in!F20/RES_hh_num_in!F20)</f>
        <v>0</v>
      </c>
      <c r="G20" s="72">
        <f>IF(RES_hh_fec_in!G20=0,0,1000*11630*RES_hh_fec_in!G20/RES_hh_num_in!G20)</f>
        <v>0</v>
      </c>
      <c r="H20" s="72">
        <f>IF(RES_hh_fec_in!H20=0,0,1000*11630*RES_hh_fec_in!H20/RES_hh_num_in!H20)</f>
        <v>0</v>
      </c>
      <c r="I20" s="72">
        <f>IF(RES_hh_fec_in!I20=0,0,1000*11630*RES_hh_fec_in!I20/RES_hh_num_in!I20)</f>
        <v>0</v>
      </c>
      <c r="J20" s="72">
        <f>IF(RES_hh_fec_in!J20=0,0,1000*11630*RES_hh_fec_in!J20/RES_hh_num_in!J20)</f>
        <v>0</v>
      </c>
      <c r="K20" s="72">
        <f>IF(RES_hh_fec_in!K20=0,0,1000*11630*RES_hh_fec_in!K20/RES_hh_num_in!K20)</f>
        <v>0</v>
      </c>
      <c r="L20" s="72">
        <f>IF(RES_hh_fec_in!L20=0,0,1000*11630*RES_hh_fec_in!L20/RES_hh_num_in!L20)</f>
        <v>0</v>
      </c>
      <c r="M20" s="72">
        <f>IF(RES_hh_fec_in!M20=0,0,1000*11630*RES_hh_fec_in!M20/RES_hh_num_in!M20)</f>
        <v>0</v>
      </c>
      <c r="N20" s="72">
        <f>IF(RES_hh_fec_in!N20=0,0,1000*11630*RES_hh_fec_in!N20/RES_hh_num_in!N20)</f>
        <v>0</v>
      </c>
      <c r="O20" s="72">
        <f>IF(RES_hh_fec_in!O20=0,0,1000*11630*RES_hh_fec_in!O20/RES_hh_num_in!O20)</f>
        <v>0</v>
      </c>
      <c r="P20" s="72">
        <f>IF(RES_hh_fec_in!P20=0,0,1000*11630*RES_hh_fec_in!P20/RES_hh_num_in!P20)</f>
        <v>0</v>
      </c>
      <c r="Q20" s="72">
        <f>IF(RES_hh_fec_in!Q20=0,0,1000*11630*RES_hh_fec_in!Q20/RES_hh_num_in!Q20)</f>
        <v>0</v>
      </c>
      <c r="R20" s="72">
        <f>IF(RES_hh_fec_in!R20=0,0,1000*11630*RES_hh_fec_in!R20/RES_hh_num_in!R20)</f>
        <v>0</v>
      </c>
      <c r="S20" s="72">
        <f>IF(RES_hh_fec_in!S20=0,0,1000*11630*RES_hh_fec_in!S20/RES_hh_num_in!S20)</f>
        <v>0</v>
      </c>
      <c r="T20" s="72">
        <f>IF(RES_hh_fec_in!T20=0,0,1000*11630*RES_hh_fec_in!T20/RES_hh_num_in!T20)</f>
        <v>0</v>
      </c>
      <c r="U20" s="72">
        <f>IF(RES_hh_fec_in!U20=0,0,1000*11630*RES_hh_fec_in!U20/RES_hh_num_in!U20)</f>
        <v>0</v>
      </c>
      <c r="V20" s="72">
        <f>IF(RES_hh_fec_in!V20=0,0,1000*11630*RES_hh_fec_in!V20/RES_hh_num_in!V20)</f>
        <v>0</v>
      </c>
      <c r="W20" s="72">
        <f>IF(RES_hh_fec_in!W20=0,0,1000*11630*RES_hh_fec_in!W20/RES_hh_num_in!W20)</f>
        <v>0</v>
      </c>
      <c r="X20" s="72">
        <f>IF(RES_hh_fec_in!X20=0,0,1000*11630*RES_hh_fec_in!X20/RES_hh_num_in!X20)</f>
        <v>0</v>
      </c>
      <c r="Y20" s="72">
        <f>IF(RES_hh_fec_in!Y20=0,0,1000*11630*RES_hh_fec_in!Y20/RES_hh_num_in!Y20)</f>
        <v>0</v>
      </c>
      <c r="DA20" s="89" t="s">
        <v>800</v>
      </c>
    </row>
    <row r="21" spans="1:105" ht="12" customHeight="1" x14ac:dyDescent="0.25">
      <c r="A21" s="28" t="s">
        <v>189</v>
      </c>
      <c r="B21" s="72"/>
      <c r="C21" s="72">
        <f>IF(RES_hh_fec_in!C21=0,0,1000*11630*RES_hh_fec_in!C21/RES_hh_num_in!C21)</f>
        <v>1455.0495055720423</v>
      </c>
      <c r="D21" s="72">
        <f>IF(RES_hh_fec_in!D21=0,0,1000*11630*RES_hh_fec_in!D21/RES_hh_num_in!D21)</f>
        <v>1564.9815739424621</v>
      </c>
      <c r="E21" s="72">
        <f>IF(RES_hh_fec_in!E21=0,0,1000*11630*RES_hh_fec_in!E21/RES_hh_num_in!E21)</f>
        <v>1569.8536165734954</v>
      </c>
      <c r="F21" s="72">
        <f>IF(RES_hh_fec_in!F21=0,0,1000*11630*RES_hh_fec_in!F21/RES_hh_num_in!F21)</f>
        <v>1487.6331134556913</v>
      </c>
      <c r="G21" s="72">
        <f>IF(RES_hh_fec_in!G21=0,0,1000*11630*RES_hh_fec_in!G21/RES_hh_num_in!G21)</f>
        <v>1448.5500549232711</v>
      </c>
      <c r="H21" s="72">
        <f>IF(RES_hh_fec_in!H21=0,0,1000*11630*RES_hh_fec_in!H21/RES_hh_num_in!H21)</f>
        <v>1430.5934503188507</v>
      </c>
      <c r="I21" s="72">
        <f>IF(RES_hh_fec_in!I21=0,0,1000*11630*RES_hh_fec_in!I21/RES_hh_num_in!I21)</f>
        <v>1348.9104762836785</v>
      </c>
      <c r="J21" s="72">
        <f>IF(RES_hh_fec_in!J21=0,0,1000*11630*RES_hh_fec_in!J21/RES_hh_num_in!J21)</f>
        <v>1371.0014868303222</v>
      </c>
      <c r="K21" s="72">
        <f>IF(RES_hh_fec_in!K21=0,0,1000*11630*RES_hh_fec_in!K21/RES_hh_num_in!K21)</f>
        <v>1383.9367961647679</v>
      </c>
      <c r="L21" s="72">
        <f>IF(RES_hh_fec_in!L21=0,0,1000*11630*RES_hh_fec_in!L21/RES_hh_num_in!L21)</f>
        <v>1590.6794812527091</v>
      </c>
      <c r="M21" s="72">
        <f>IF(RES_hh_fec_in!M21=0,0,1000*11630*RES_hh_fec_in!M21/RES_hh_num_in!M21)</f>
        <v>1186.7810701316089</v>
      </c>
      <c r="N21" s="72">
        <f>IF(RES_hh_fec_in!N21=0,0,1000*11630*RES_hh_fec_in!N21/RES_hh_num_in!N21)</f>
        <v>1212.9656877414175</v>
      </c>
      <c r="O21" s="72">
        <f>IF(RES_hh_fec_in!O21=0,0,1000*11630*RES_hh_fec_in!O21/RES_hh_num_in!O21)</f>
        <v>1281.4866946678151</v>
      </c>
      <c r="P21" s="72">
        <f>IF(RES_hh_fec_in!P21=0,0,1000*11630*RES_hh_fec_in!P21/RES_hh_num_in!P21)</f>
        <v>997.85252736232349</v>
      </c>
      <c r="Q21" s="72">
        <f>IF(RES_hh_fec_in!Q21=0,0,1000*11630*RES_hh_fec_in!Q21/RES_hh_num_in!Q21)</f>
        <v>1143.149643402792</v>
      </c>
      <c r="R21" s="72">
        <f>IF(RES_hh_fec_in!R21=0,0,1000*11630*RES_hh_fec_in!R21/RES_hh_num_in!R21)</f>
        <v>1167.7687242270545</v>
      </c>
      <c r="S21" s="72">
        <f>IF(RES_hh_fec_in!S21=0,0,1000*11630*RES_hh_fec_in!S21/RES_hh_num_in!S21)</f>
        <v>1103.9702880903067</v>
      </c>
      <c r="T21" s="72">
        <f>IF(RES_hh_fec_in!T21=0,0,1000*11630*RES_hh_fec_in!T21/RES_hh_num_in!T21)</f>
        <v>1059.4519521239231</v>
      </c>
      <c r="U21" s="72">
        <f>IF(RES_hh_fec_in!U21=0,0,1000*11630*RES_hh_fec_in!U21/RES_hh_num_in!U21)</f>
        <v>974.99583559989969</v>
      </c>
      <c r="V21" s="72">
        <f>IF(RES_hh_fec_in!V21=0,0,1000*11630*RES_hh_fec_in!V21/RES_hh_num_in!V21)</f>
        <v>863.84133957750316</v>
      </c>
      <c r="W21" s="72">
        <f>IF(RES_hh_fec_in!W21=0,0,1000*11630*RES_hh_fec_in!W21/RES_hh_num_in!W21)</f>
        <v>897.73853903342069</v>
      </c>
      <c r="X21" s="72">
        <f>IF(RES_hh_fec_in!X21=0,0,1000*11630*RES_hh_fec_in!X21/RES_hh_num_in!X21)</f>
        <v>653.19291929943222</v>
      </c>
      <c r="Y21" s="72">
        <f>IF(RES_hh_fec_in!Y21=0,0,1000*11630*RES_hh_fec_in!Y21/RES_hh_num_in!Y21)</f>
        <v>479.9648199214916</v>
      </c>
      <c r="DA21" s="89" t="s">
        <v>801</v>
      </c>
    </row>
    <row r="22" spans="1:105" ht="12" customHeight="1" x14ac:dyDescent="0.25">
      <c r="A22" s="28" t="s">
        <v>202</v>
      </c>
      <c r="B22" s="72"/>
      <c r="C22" s="72">
        <f>IF(RES_hh_fec_in!C22=0,0,1000*11630*RES_hh_fec_in!C22/RES_hh_num_in!C22)</f>
        <v>0</v>
      </c>
      <c r="D22" s="72">
        <f>IF(RES_hh_fec_in!D22=0,0,1000*11630*RES_hh_fec_in!D22/RES_hh_num_in!D22)</f>
        <v>0</v>
      </c>
      <c r="E22" s="72">
        <f>IF(RES_hh_fec_in!E22=0,0,1000*11630*RES_hh_fec_in!E22/RES_hh_num_in!E22)</f>
        <v>0</v>
      </c>
      <c r="F22" s="72">
        <f>IF(RES_hh_fec_in!F22=0,0,1000*11630*RES_hh_fec_in!F22/RES_hh_num_in!F22)</f>
        <v>0</v>
      </c>
      <c r="G22" s="72">
        <f>IF(RES_hh_fec_in!G22=0,0,1000*11630*RES_hh_fec_in!G22/RES_hh_num_in!G22)</f>
        <v>0</v>
      </c>
      <c r="H22" s="72">
        <f>IF(RES_hh_fec_in!H22=0,0,1000*11630*RES_hh_fec_in!H22/RES_hh_num_in!H22)</f>
        <v>0</v>
      </c>
      <c r="I22" s="72">
        <f>IF(RES_hh_fec_in!I22=0,0,1000*11630*RES_hh_fec_in!I22/RES_hh_num_in!I22)</f>
        <v>0</v>
      </c>
      <c r="J22" s="72">
        <f>IF(RES_hh_fec_in!J22=0,0,1000*11630*RES_hh_fec_in!J22/RES_hh_num_in!J22)</f>
        <v>0</v>
      </c>
      <c r="K22" s="72">
        <f>IF(RES_hh_fec_in!K22=0,0,1000*11630*RES_hh_fec_in!K22/RES_hh_num_in!K22)</f>
        <v>0</v>
      </c>
      <c r="L22" s="72">
        <f>IF(RES_hh_fec_in!L22=0,0,1000*11630*RES_hh_fec_in!L22/RES_hh_num_in!L22)</f>
        <v>0</v>
      </c>
      <c r="M22" s="72">
        <f>IF(RES_hh_fec_in!M22=0,0,1000*11630*RES_hh_fec_in!M22/RES_hh_num_in!M22)</f>
        <v>0</v>
      </c>
      <c r="N22" s="72">
        <f>IF(RES_hh_fec_in!N22=0,0,1000*11630*RES_hh_fec_in!N22/RES_hh_num_in!N22)</f>
        <v>0</v>
      </c>
      <c r="O22" s="72">
        <f>IF(RES_hh_fec_in!O22=0,0,1000*11630*RES_hh_fec_in!O22/RES_hh_num_in!O22)</f>
        <v>0</v>
      </c>
      <c r="P22" s="72">
        <f>IF(RES_hh_fec_in!P22=0,0,1000*11630*RES_hh_fec_in!P22/RES_hh_num_in!P22)</f>
        <v>0</v>
      </c>
      <c r="Q22" s="72">
        <f>IF(RES_hh_fec_in!Q22=0,0,1000*11630*RES_hh_fec_in!Q22/RES_hh_num_in!Q22)</f>
        <v>0</v>
      </c>
      <c r="R22" s="72">
        <f>IF(RES_hh_fec_in!R22=0,0,1000*11630*RES_hh_fec_in!R22/RES_hh_num_in!R22)</f>
        <v>0</v>
      </c>
      <c r="S22" s="72">
        <f>IF(RES_hh_fec_in!S22=0,0,1000*11630*RES_hh_fec_in!S22/RES_hh_num_in!S22)</f>
        <v>0</v>
      </c>
      <c r="T22" s="72">
        <f>IF(RES_hh_fec_in!T22=0,0,1000*11630*RES_hh_fec_in!T22/RES_hh_num_in!T22)</f>
        <v>0</v>
      </c>
      <c r="U22" s="72">
        <f>IF(RES_hh_fec_in!U22=0,0,1000*11630*RES_hh_fec_in!U22/RES_hh_num_in!U22)</f>
        <v>0</v>
      </c>
      <c r="V22" s="72">
        <f>IF(RES_hh_fec_in!V22=0,0,1000*11630*RES_hh_fec_in!V22/RES_hh_num_in!V22)</f>
        <v>0</v>
      </c>
      <c r="W22" s="72">
        <f>IF(RES_hh_fec_in!W22=0,0,1000*11630*RES_hh_fec_in!W22/RES_hh_num_in!W22)</f>
        <v>0</v>
      </c>
      <c r="X22" s="72">
        <f>IF(RES_hh_fec_in!X22=0,0,1000*11630*RES_hh_fec_in!X22/RES_hh_num_in!X22)</f>
        <v>0</v>
      </c>
      <c r="Y22" s="72">
        <f>IF(RES_hh_fec_in!Y22=0,0,1000*11630*RES_hh_fec_in!Y22/RES_hh_num_in!Y22)</f>
        <v>0</v>
      </c>
      <c r="DA22" s="89" t="s">
        <v>802</v>
      </c>
    </row>
    <row r="23" spans="1:105" ht="12" customHeight="1" x14ac:dyDescent="0.25">
      <c r="A23" s="28" t="s">
        <v>197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X23" s="72">
        <f>IF(RES_hh_fec_in!X23=0,0,1000*11630*RES_hh_fec_in!X23/RES_hh_num_in!X23)</f>
        <v>0</v>
      </c>
      <c r="Y23" s="72">
        <f>IF(RES_hh_fec_in!Y23=0,0,1000*11630*RES_hh_fec_in!Y23/RES_hh_num_in!Y23)</f>
        <v>0</v>
      </c>
      <c r="DA23" s="89" t="s">
        <v>803</v>
      </c>
    </row>
    <row r="24" spans="1:105" ht="12" customHeight="1" x14ac:dyDescent="0.25">
      <c r="A24" s="28" t="s">
        <v>198</v>
      </c>
      <c r="B24" s="72"/>
      <c r="C24" s="72">
        <f>IF(RES_hh_fec_in!C24=0,0,1000*11630*RES_hh_fec_in!C24/RES_hh_num_in!C24)</f>
        <v>1100.0689122202652</v>
      </c>
      <c r="D24" s="72">
        <f>IF(RES_hh_fec_in!D24=0,0,1000*11630*RES_hh_fec_in!D24/RES_hh_num_in!D24)</f>
        <v>1158.2778312934752</v>
      </c>
      <c r="E24" s="72">
        <f>IF(RES_hh_fec_in!E24=0,0,1000*11630*RES_hh_fec_in!E24/RES_hh_num_in!E24)</f>
        <v>1183.1696327049797</v>
      </c>
      <c r="F24" s="72">
        <f>IF(RES_hh_fec_in!F24=0,0,1000*11630*RES_hh_fec_in!F24/RES_hh_num_in!F24)</f>
        <v>1160.2879245713934</v>
      </c>
      <c r="G24" s="72">
        <f>IF(RES_hh_fec_in!G24=0,0,1000*11630*RES_hh_fec_in!G24/RES_hh_num_in!G24)</f>
        <v>1110.6214634879161</v>
      </c>
      <c r="H24" s="72">
        <f>IF(RES_hh_fec_in!H24=0,0,1000*11630*RES_hh_fec_in!H24/RES_hh_num_in!H24)</f>
        <v>1071.3798397502835</v>
      </c>
      <c r="I24" s="72">
        <f>IF(RES_hh_fec_in!I24=0,0,1000*11630*RES_hh_fec_in!I24/RES_hh_num_in!I24)</f>
        <v>1071.6078363259869</v>
      </c>
      <c r="J24" s="72">
        <f>IF(RES_hh_fec_in!J24=0,0,1000*11630*RES_hh_fec_in!J24/RES_hh_num_in!J24)</f>
        <v>1071.0735185480305</v>
      </c>
      <c r="K24" s="72">
        <f>IF(RES_hh_fec_in!K24=0,0,1000*11630*RES_hh_fec_in!K24/RES_hh_num_in!K24)</f>
        <v>1069.9503413860498</v>
      </c>
      <c r="L24" s="72">
        <f>IF(RES_hh_fec_in!L24=0,0,1000*11630*RES_hh_fec_in!L24/RES_hh_num_in!L24)</f>
        <v>1233.5423708224755</v>
      </c>
      <c r="M24" s="72">
        <f>IF(RES_hh_fec_in!M24=0,0,1000*11630*RES_hh_fec_in!M24/RES_hh_num_in!M24)</f>
        <v>966.33255084110442</v>
      </c>
      <c r="N24" s="72">
        <f>IF(RES_hh_fec_in!N24=0,0,1000*11630*RES_hh_fec_in!N24/RES_hh_num_in!N24)</f>
        <v>1004.733737623285</v>
      </c>
      <c r="O24" s="72">
        <f>IF(RES_hh_fec_in!O24=0,0,1000*11630*RES_hh_fec_in!O24/RES_hh_num_in!O24)</f>
        <v>1083.5019050166488</v>
      </c>
      <c r="P24" s="72">
        <f>IF(RES_hh_fec_in!P24=0,0,1000*11630*RES_hh_fec_in!P24/RES_hh_num_in!P24)</f>
        <v>897.15866292780856</v>
      </c>
      <c r="Q24" s="72">
        <f>IF(RES_hh_fec_in!Q24=0,0,1000*11630*RES_hh_fec_in!Q24/RES_hh_num_in!Q24)</f>
        <v>1049.5180910287677</v>
      </c>
      <c r="R24" s="72">
        <f>IF(RES_hh_fec_in!R24=0,0,1000*11630*RES_hh_fec_in!R24/RES_hh_num_in!R24)</f>
        <v>1056.5716964090559</v>
      </c>
      <c r="S24" s="72">
        <f>IF(RES_hh_fec_in!S24=0,0,1000*11630*RES_hh_fec_in!S24/RES_hh_num_in!S24)</f>
        <v>999.49141130857242</v>
      </c>
      <c r="T24" s="72">
        <f>IF(RES_hh_fec_in!T24=0,0,1000*11630*RES_hh_fec_in!T24/RES_hh_num_in!T24)</f>
        <v>993.60532751216033</v>
      </c>
      <c r="U24" s="72">
        <f>IF(RES_hh_fec_in!U24=0,0,1000*11630*RES_hh_fec_in!U24/RES_hh_num_in!U24)</f>
        <v>911.16175262524916</v>
      </c>
      <c r="V24" s="72">
        <f>IF(RES_hh_fec_in!V24=0,0,1000*11630*RES_hh_fec_in!V24/RES_hh_num_in!V24)</f>
        <v>817.5514687652128</v>
      </c>
      <c r="W24" s="72">
        <f>IF(RES_hh_fec_in!W24=0,0,1000*11630*RES_hh_fec_in!W24/RES_hh_num_in!W24)</f>
        <v>817.14855890210652</v>
      </c>
      <c r="X24" s="72">
        <f>IF(RES_hh_fec_in!X24=0,0,1000*11630*RES_hh_fec_in!X24/RES_hh_num_in!X24)</f>
        <v>601.35311026463796</v>
      </c>
      <c r="Y24" s="72">
        <f>IF(RES_hh_fec_in!Y24=0,0,1000*11630*RES_hh_fec_in!Y24/RES_hh_num_in!Y24)</f>
        <v>462.99410017079464</v>
      </c>
      <c r="DA24" s="89" t="s">
        <v>804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893.88140062512673</v>
      </c>
      <c r="D25" s="74">
        <f>IF(RES_hh_fec_in!D25=0,0,1000*11630*RES_hh_fec_in!D25/RES_hh_num_in!D25)</f>
        <v>1088.0336866961557</v>
      </c>
      <c r="E25" s="74">
        <f>IF(RES_hh_fec_in!E25=0,0,1000*11630*RES_hh_fec_in!E25/RES_hh_num_in!E25)</f>
        <v>1056.7529668993925</v>
      </c>
      <c r="F25" s="74">
        <f>IF(RES_hh_fec_in!F25=0,0,1000*11630*RES_hh_fec_in!F25/RES_hh_num_in!F25)</f>
        <v>943.01434170793664</v>
      </c>
      <c r="G25" s="74">
        <f>IF(RES_hh_fec_in!G25=0,0,1000*11630*RES_hh_fec_in!G25/RES_hh_num_in!G25)</f>
        <v>997.63079974732705</v>
      </c>
      <c r="H25" s="74">
        <f>IF(RES_hh_fec_in!H25=0,0,1000*11630*RES_hh_fec_in!H25/RES_hh_num_in!H25)</f>
        <v>1002.1336989817703</v>
      </c>
      <c r="I25" s="74">
        <f>IF(RES_hh_fec_in!I25=0,0,1000*11630*RES_hh_fec_in!I25/RES_hh_num_in!I25)</f>
        <v>910.7629300830306</v>
      </c>
      <c r="J25" s="74">
        <f>IF(RES_hh_fec_in!J25=0,0,1000*11630*RES_hh_fec_in!J25/RES_hh_num_in!J25)</f>
        <v>930.72700634543457</v>
      </c>
      <c r="K25" s="74">
        <f>IF(RES_hh_fec_in!K25=0,0,1000*11630*RES_hh_fec_in!K25/RES_hh_num_in!K25)</f>
        <v>839.11108489953824</v>
      </c>
      <c r="L25" s="74">
        <f>IF(RES_hh_fec_in!L25=0,0,1000*11630*RES_hh_fec_in!L25/RES_hh_num_in!L25)</f>
        <v>1158.4167149942043</v>
      </c>
      <c r="M25" s="74">
        <f>IF(RES_hh_fec_in!M25=0,0,1000*11630*RES_hh_fec_in!M25/RES_hh_num_in!M25)</f>
        <v>646.48793898522752</v>
      </c>
      <c r="N25" s="74">
        <f>IF(RES_hh_fec_in!N25=0,0,1000*11630*RES_hh_fec_in!N25/RES_hh_num_in!N25)</f>
        <v>941.24616863925473</v>
      </c>
      <c r="O25" s="74">
        <f>IF(RES_hh_fec_in!O25=0,0,1000*11630*RES_hh_fec_in!O25/RES_hh_num_in!O25)</f>
        <v>835.44126036614136</v>
      </c>
      <c r="P25" s="74">
        <f>IF(RES_hh_fec_in!P25=0,0,1000*11630*RES_hh_fec_in!P25/RES_hh_num_in!P25)</f>
        <v>713.67802699645006</v>
      </c>
      <c r="Q25" s="74">
        <f>IF(RES_hh_fec_in!Q25=0,0,1000*11630*RES_hh_fec_in!Q25/RES_hh_num_in!Q25)</f>
        <v>908.83013860539074</v>
      </c>
      <c r="R25" s="74">
        <f>IF(RES_hh_fec_in!R25=0,0,1000*11630*RES_hh_fec_in!R25/RES_hh_num_in!R25)</f>
        <v>827.27771577567853</v>
      </c>
      <c r="S25" s="74">
        <f>IF(RES_hh_fec_in!S25=0,0,1000*11630*RES_hh_fec_in!S25/RES_hh_num_in!S25)</f>
        <v>864.38367574645315</v>
      </c>
      <c r="T25" s="74">
        <f>IF(RES_hh_fec_in!T25=0,0,1000*11630*RES_hh_fec_in!T25/RES_hh_num_in!T25)</f>
        <v>890.11687116853614</v>
      </c>
      <c r="U25" s="74">
        <f>IF(RES_hh_fec_in!U25=0,0,1000*11630*RES_hh_fec_in!U25/RES_hh_num_in!U25)</f>
        <v>743.72807185611987</v>
      </c>
      <c r="V25" s="74">
        <f>IF(RES_hh_fec_in!V25=0,0,1000*11630*RES_hh_fec_in!V25/RES_hh_num_in!V25)</f>
        <v>732.14621652961489</v>
      </c>
      <c r="W25" s="74">
        <f>IF(RES_hh_fec_in!W25=0,0,1000*11630*RES_hh_fec_in!W25/RES_hh_num_in!W25)</f>
        <v>688.01308943529602</v>
      </c>
      <c r="X25" s="74">
        <f>IF(RES_hh_fec_in!X25=0,0,1000*11630*RES_hh_fec_in!X25/RES_hh_num_in!X25)</f>
        <v>487.98802553811481</v>
      </c>
      <c r="Y25" s="74">
        <f>IF(RES_hh_fec_in!Y25=0,0,1000*11630*RES_hh_fec_in!Y25/RES_hh_num_in!Y25)</f>
        <v>324.1429247341473</v>
      </c>
      <c r="DA25" s="90" t="s">
        <v>805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478.91178907660321</v>
      </c>
      <c r="D26" s="77">
        <f>IF(RES_hh_fec_in!D26=0,0,1000*11630*RES_hh_fec_in!D26/RES_hh_num_in!D26)</f>
        <v>515.92517441610062</v>
      </c>
      <c r="E26" s="77">
        <f>IF(RES_hh_fec_in!E26=0,0,1000*11630*RES_hh_fec_in!E26/RES_hh_num_in!E26)</f>
        <v>528.23553900004367</v>
      </c>
      <c r="F26" s="77">
        <f>IF(RES_hh_fec_in!F26=0,0,1000*11630*RES_hh_fec_in!F26/RES_hh_num_in!F26)</f>
        <v>510.63028932742958</v>
      </c>
      <c r="G26" s="77">
        <f>IF(RES_hh_fec_in!G26=0,0,1000*11630*RES_hh_fec_in!G26/RES_hh_num_in!G26)</f>
        <v>504.30594908065126</v>
      </c>
      <c r="H26" s="77">
        <f>IF(RES_hh_fec_in!H26=0,0,1000*11630*RES_hh_fec_in!H26/RES_hh_num_in!H26)</f>
        <v>505.16387940705232</v>
      </c>
      <c r="I26" s="77">
        <f>IF(RES_hh_fec_in!I26=0,0,1000*11630*RES_hh_fec_in!I26/RES_hh_num_in!I26)</f>
        <v>487.18705418205792</v>
      </c>
      <c r="J26" s="77">
        <f>IF(RES_hh_fec_in!J26=0,0,1000*11630*RES_hh_fec_in!J26/RES_hh_num_in!J26)</f>
        <v>503.01481091245995</v>
      </c>
      <c r="K26" s="77">
        <f>IF(RES_hh_fec_in!K26=0,0,1000*11630*RES_hh_fec_in!K26/RES_hh_num_in!K26)</f>
        <v>510.6204424344653</v>
      </c>
      <c r="L26" s="77">
        <f>IF(RES_hh_fec_in!L26=0,0,1000*11630*RES_hh_fec_in!L26/RES_hh_num_in!L26)</f>
        <v>620.11922526059357</v>
      </c>
      <c r="M26" s="77">
        <f>IF(RES_hh_fec_in!M26=0,0,1000*11630*RES_hh_fec_in!M26/RES_hh_num_in!M26)</f>
        <v>540.38106103598591</v>
      </c>
      <c r="N26" s="77">
        <f>IF(RES_hh_fec_in!N26=0,0,1000*11630*RES_hh_fec_in!N26/RES_hh_num_in!N26)</f>
        <v>554.34076321659586</v>
      </c>
      <c r="O26" s="77">
        <f>IF(RES_hh_fec_in!O26=0,0,1000*11630*RES_hh_fec_in!O26/RES_hh_num_in!O26)</f>
        <v>548.98015696713082</v>
      </c>
      <c r="P26" s="77">
        <f>IF(RES_hh_fec_in!P26=0,0,1000*11630*RES_hh_fec_in!P26/RES_hh_num_in!P26)</f>
        <v>526.53805581028689</v>
      </c>
      <c r="Q26" s="77">
        <f>IF(RES_hh_fec_in!Q26=0,0,1000*11630*RES_hh_fec_in!Q26/RES_hh_num_in!Q26)</f>
        <v>533.58535446809174</v>
      </c>
      <c r="R26" s="77">
        <f>IF(RES_hh_fec_in!R26=0,0,1000*11630*RES_hh_fec_in!R26/RES_hh_num_in!R26)</f>
        <v>525.42756009710251</v>
      </c>
      <c r="S26" s="77">
        <f>IF(RES_hh_fec_in!S26=0,0,1000*11630*RES_hh_fec_in!S26/RES_hh_num_in!S26)</f>
        <v>513.09098360277517</v>
      </c>
      <c r="T26" s="77">
        <f>IF(RES_hh_fec_in!T26=0,0,1000*11630*RES_hh_fec_in!T26/RES_hh_num_in!T26)</f>
        <v>509.99794406368829</v>
      </c>
      <c r="U26" s="77">
        <f>IF(RES_hh_fec_in!U26=0,0,1000*11630*RES_hh_fec_in!U26/RES_hh_num_in!U26)</f>
        <v>497.57086521642282</v>
      </c>
      <c r="V26" s="77">
        <f>IF(RES_hh_fec_in!V26=0,0,1000*11630*RES_hh_fec_in!V26/RES_hh_num_in!V26)</f>
        <v>468.38121592215924</v>
      </c>
      <c r="W26" s="77">
        <f>IF(RES_hh_fec_in!W26=0,0,1000*11630*RES_hh_fec_in!W26/RES_hh_num_in!W26)</f>
        <v>458.33391994047304</v>
      </c>
      <c r="X26" s="77">
        <f>IF(RES_hh_fec_in!X26=0,0,1000*11630*RES_hh_fec_in!X26/RES_hh_num_in!X26)</f>
        <v>377.23063090493321</v>
      </c>
      <c r="Y26" s="77">
        <f>IF(RES_hh_fec_in!Y26=0,0,1000*11630*RES_hh_fec_in!Y26/RES_hh_num_in!Y26)</f>
        <v>290.47505554116339</v>
      </c>
      <c r="DA26" s="92" t="s">
        <v>806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269.34117220228211</v>
      </c>
      <c r="D27" s="69">
        <f>IF(RES_hh_fec_in!D27=0,0,1000*11630*RES_hh_fec_in!D27/RES_hh_num_in!D27)</f>
        <v>266.00854097242785</v>
      </c>
      <c r="E27" s="69">
        <f>IF(RES_hh_fec_in!E27=0,0,1000*11630*RES_hh_fec_in!E27/RES_hh_num_in!E27)</f>
        <v>265.37374015784178</v>
      </c>
      <c r="F27" s="69">
        <f>IF(RES_hh_fec_in!F27=0,0,1000*11630*RES_hh_fec_in!F27/RES_hh_num_in!F27)</f>
        <v>269.79998373710407</v>
      </c>
      <c r="G27" s="69">
        <f>IF(RES_hh_fec_in!G27=0,0,1000*11630*RES_hh_fec_in!G27/RES_hh_num_in!G27)</f>
        <v>272.18425575690759</v>
      </c>
      <c r="H27" s="69">
        <f>IF(RES_hh_fec_in!H27=0,0,1000*11630*RES_hh_fec_in!H27/RES_hh_num_in!H27)</f>
        <v>302.31534652887171</v>
      </c>
      <c r="I27" s="69">
        <f>IF(RES_hh_fec_in!I27=0,0,1000*11630*RES_hh_fec_in!I27/RES_hh_num_in!I27)</f>
        <v>283.65244988765954</v>
      </c>
      <c r="J27" s="69">
        <f>IF(RES_hh_fec_in!J27=0,0,1000*11630*RES_hh_fec_in!J27/RES_hh_num_in!J27)</f>
        <v>303.00783762842559</v>
      </c>
      <c r="K27" s="69">
        <f>IF(RES_hh_fec_in!K27=0,0,1000*11630*RES_hh_fec_in!K27/RES_hh_num_in!K27)</f>
        <v>271.57404751771026</v>
      </c>
      <c r="L27" s="69">
        <f>IF(RES_hh_fec_in!L27=0,0,1000*11630*RES_hh_fec_in!L27/RES_hh_num_in!L27)</f>
        <v>340.97067967718033</v>
      </c>
      <c r="M27" s="69">
        <f>IF(RES_hh_fec_in!M27=0,0,1000*11630*RES_hh_fec_in!M27/RES_hh_num_in!M27)</f>
        <v>329.47879799320953</v>
      </c>
      <c r="N27" s="69">
        <f>IF(RES_hh_fec_in!N27=0,0,1000*11630*RES_hh_fec_in!N27/RES_hh_num_in!N27)</f>
        <v>327.12243038691099</v>
      </c>
      <c r="O27" s="69">
        <f>IF(RES_hh_fec_in!O27=0,0,1000*11630*RES_hh_fec_in!O27/RES_hh_num_in!O27)</f>
        <v>318.817099920999</v>
      </c>
      <c r="P27" s="69">
        <f>IF(RES_hh_fec_in!P27=0,0,1000*11630*RES_hh_fec_in!P27/RES_hh_num_in!P27)</f>
        <v>300.12487816400426</v>
      </c>
      <c r="Q27" s="69">
        <f>IF(RES_hh_fec_in!Q27=0,0,1000*11630*RES_hh_fec_in!Q27/RES_hh_num_in!Q27)</f>
        <v>297.34059122794906</v>
      </c>
      <c r="R27" s="69">
        <f>IF(RES_hh_fec_in!R27=0,0,1000*11630*RES_hh_fec_in!R27/RES_hh_num_in!R27)</f>
        <v>295.4920956782255</v>
      </c>
      <c r="S27" s="69">
        <f>IF(RES_hh_fec_in!S27=0,0,1000*11630*RES_hh_fec_in!S27/RES_hh_num_in!S27)</f>
        <v>287.61911327848776</v>
      </c>
      <c r="T27" s="69">
        <f>IF(RES_hh_fec_in!T27=0,0,1000*11630*RES_hh_fec_in!T27/RES_hh_num_in!T27)</f>
        <v>279.93969536055067</v>
      </c>
      <c r="U27" s="69">
        <f>IF(RES_hh_fec_in!U27=0,0,1000*11630*RES_hh_fec_in!U27/RES_hh_num_in!U27)</f>
        <v>274.82478099564298</v>
      </c>
      <c r="V27" s="69">
        <f>IF(RES_hh_fec_in!V27=0,0,1000*11630*RES_hh_fec_in!V27/RES_hh_num_in!V27)</f>
        <v>268.31367171942856</v>
      </c>
      <c r="W27" s="69">
        <f>IF(RES_hh_fec_in!W27=0,0,1000*11630*RES_hh_fec_in!W27/RES_hh_num_in!W27)</f>
        <v>262.40853039780154</v>
      </c>
      <c r="X27" s="69">
        <f>IF(RES_hh_fec_in!X27=0,0,1000*11630*RES_hh_fec_in!X27/RES_hh_num_in!X27)</f>
        <v>258.1607235495257</v>
      </c>
      <c r="Y27" s="69">
        <f>IF(RES_hh_fec_in!Y27=0,0,1000*11630*RES_hh_fec_in!Y27/RES_hh_num_in!Y27)</f>
        <v>245.07369782128666</v>
      </c>
      <c r="DA27" s="88" t="s">
        <v>807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0</v>
      </c>
      <c r="N28" s="72">
        <f>IF(RES_hh_fec_in!N28=0,0,1000*11630*RES_hh_fec_in!N28/RES_hh_num_in!N28)</f>
        <v>0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X28" s="72">
        <f>IF(RES_hh_fec_in!X28=0,0,1000*11630*RES_hh_fec_in!X28/RES_hh_num_in!X28)</f>
        <v>0</v>
      </c>
      <c r="Y28" s="72">
        <f>IF(RES_hh_fec_in!Y28=0,0,1000*11630*RES_hh_fec_in!Y28/RES_hh_num_in!Y28)</f>
        <v>0</v>
      </c>
      <c r="DA28" s="89" t="s">
        <v>808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0</v>
      </c>
      <c r="D29" s="72">
        <f>IF(RES_hh_fec_in!D29=0,0,1000*11630*RES_hh_fec_in!D29/RES_hh_num_in!D29)</f>
        <v>0</v>
      </c>
      <c r="E29" s="72">
        <f>IF(RES_hh_fec_in!E29=0,0,1000*11630*RES_hh_fec_in!E29/RES_hh_num_in!E29)</f>
        <v>0</v>
      </c>
      <c r="F29" s="72">
        <f>IF(RES_hh_fec_in!F29=0,0,1000*11630*RES_hh_fec_in!F29/RES_hh_num_in!F29)</f>
        <v>0</v>
      </c>
      <c r="G29" s="72">
        <f>IF(RES_hh_fec_in!G29=0,0,1000*11630*RES_hh_fec_in!G29/RES_hh_num_in!G29)</f>
        <v>0</v>
      </c>
      <c r="H29" s="72">
        <f>IF(RES_hh_fec_in!H29=0,0,1000*11630*RES_hh_fec_in!H29/RES_hh_num_in!H29)</f>
        <v>0</v>
      </c>
      <c r="I29" s="72">
        <f>IF(RES_hh_fec_in!I29=0,0,1000*11630*RES_hh_fec_in!I29/RES_hh_num_in!I29)</f>
        <v>0</v>
      </c>
      <c r="J29" s="72">
        <f>IF(RES_hh_fec_in!J29=0,0,1000*11630*RES_hh_fec_in!J29/RES_hh_num_in!J29)</f>
        <v>0</v>
      </c>
      <c r="K29" s="72">
        <f>IF(RES_hh_fec_in!K29=0,0,1000*11630*RES_hh_fec_in!K29/RES_hh_num_in!K29)</f>
        <v>0</v>
      </c>
      <c r="L29" s="72">
        <f>IF(RES_hh_fec_in!L29=0,0,1000*11630*RES_hh_fec_in!L29/RES_hh_num_in!L29)</f>
        <v>0</v>
      </c>
      <c r="M29" s="72">
        <f>IF(RES_hh_fec_in!M29=0,0,1000*11630*RES_hh_fec_in!M29/RES_hh_num_in!M29)</f>
        <v>0</v>
      </c>
      <c r="N29" s="72">
        <f>IF(RES_hh_fec_in!N29=0,0,1000*11630*RES_hh_fec_in!N29/RES_hh_num_in!N29)</f>
        <v>0</v>
      </c>
      <c r="O29" s="72">
        <f>IF(RES_hh_fec_in!O29=0,0,1000*11630*RES_hh_fec_in!O29/RES_hh_num_in!O29)</f>
        <v>0</v>
      </c>
      <c r="P29" s="72">
        <f>IF(RES_hh_fec_in!P29=0,0,1000*11630*RES_hh_fec_in!P29/RES_hh_num_in!P29)</f>
        <v>0</v>
      </c>
      <c r="Q29" s="72">
        <f>IF(RES_hh_fec_in!Q29=0,0,1000*11630*RES_hh_fec_in!Q29/RES_hh_num_in!Q29)</f>
        <v>0</v>
      </c>
      <c r="R29" s="72">
        <f>IF(RES_hh_fec_in!R29=0,0,1000*11630*RES_hh_fec_in!R29/RES_hh_num_in!R29)</f>
        <v>0</v>
      </c>
      <c r="S29" s="72">
        <f>IF(RES_hh_fec_in!S29=0,0,1000*11630*RES_hh_fec_in!S29/RES_hh_num_in!S29)</f>
        <v>0</v>
      </c>
      <c r="T29" s="72">
        <f>IF(RES_hh_fec_in!T29=0,0,1000*11630*RES_hh_fec_in!T29/RES_hh_num_in!T29)</f>
        <v>0</v>
      </c>
      <c r="U29" s="72">
        <f>IF(RES_hh_fec_in!U29=0,0,1000*11630*RES_hh_fec_in!U29/RES_hh_num_in!U29)</f>
        <v>0</v>
      </c>
      <c r="V29" s="72">
        <f>IF(RES_hh_fec_in!V29=0,0,1000*11630*RES_hh_fec_in!V29/RES_hh_num_in!V29)</f>
        <v>0</v>
      </c>
      <c r="W29" s="72">
        <f>IF(RES_hh_fec_in!W29=0,0,1000*11630*RES_hh_fec_in!W29/RES_hh_num_in!W29)</f>
        <v>0</v>
      </c>
      <c r="X29" s="72">
        <f>IF(RES_hh_fec_in!X29=0,0,1000*11630*RES_hh_fec_in!X29/RES_hh_num_in!X29)</f>
        <v>0</v>
      </c>
      <c r="Y29" s="72">
        <f>IF(RES_hh_fec_in!Y29=0,0,1000*11630*RES_hh_fec_in!Y29/RES_hh_num_in!Y29)</f>
        <v>0</v>
      </c>
      <c r="DA29" s="89" t="s">
        <v>809</v>
      </c>
    </row>
    <row r="30" spans="1:105" ht="12" customHeight="1" x14ac:dyDescent="0.25">
      <c r="A30" s="28" t="s">
        <v>189</v>
      </c>
      <c r="B30" s="72"/>
      <c r="C30" s="72">
        <f>IF(RES_hh_fec_in!C30=0,0,1000*11630*RES_hh_fec_in!C30/RES_hh_num_in!C30)</f>
        <v>303.3217832591086</v>
      </c>
      <c r="D30" s="72">
        <f>IF(RES_hh_fec_in!D30=0,0,1000*11630*RES_hh_fec_in!D30/RES_hh_num_in!D30)</f>
        <v>301.08355928534951</v>
      </c>
      <c r="E30" s="72">
        <f>IF(RES_hh_fec_in!E30=0,0,1000*11630*RES_hh_fec_in!E30/RES_hh_num_in!E30)</f>
        <v>302.39211865190441</v>
      </c>
      <c r="F30" s="72">
        <f>IF(RES_hh_fec_in!F30=0,0,1000*11630*RES_hh_fec_in!F30/RES_hh_num_in!F30)</f>
        <v>308.7372199540572</v>
      </c>
      <c r="G30" s="72">
        <f>IF(RES_hh_fec_in!G30=0,0,1000*11630*RES_hh_fec_in!G30/RES_hh_num_in!G30)</f>
        <v>309.79485639248452</v>
      </c>
      <c r="H30" s="72">
        <f>IF(RES_hh_fec_in!H30=0,0,1000*11630*RES_hh_fec_in!H30/RES_hh_num_in!H30)</f>
        <v>343.90118196044051</v>
      </c>
      <c r="I30" s="72">
        <f>IF(RES_hh_fec_in!I30=0,0,1000*11630*RES_hh_fec_in!I30/RES_hh_num_in!I30)</f>
        <v>312.20809879613978</v>
      </c>
      <c r="J30" s="72">
        <f>IF(RES_hh_fec_in!J30=0,0,1000*11630*RES_hh_fec_in!J30/RES_hh_num_in!J30)</f>
        <v>328.36627765579215</v>
      </c>
      <c r="K30" s="72">
        <f>IF(RES_hh_fec_in!K30=0,0,1000*11630*RES_hh_fec_in!K30/RES_hh_num_in!K30)</f>
        <v>298.47250675646643</v>
      </c>
      <c r="L30" s="72">
        <f>IF(RES_hh_fec_in!L30=0,0,1000*11630*RES_hh_fec_in!L30/RES_hh_num_in!L30)</f>
        <v>388.8402512624528</v>
      </c>
      <c r="M30" s="72">
        <f>IF(RES_hh_fec_in!M30=0,0,1000*11630*RES_hh_fec_in!M30/RES_hh_num_in!M30)</f>
        <v>366.75138783732257</v>
      </c>
      <c r="N30" s="72">
        <f>IF(RES_hh_fec_in!N30=0,0,1000*11630*RES_hh_fec_in!N30/RES_hh_num_in!N30)</f>
        <v>361.82648988847058</v>
      </c>
      <c r="O30" s="72">
        <f>IF(RES_hh_fec_in!O30=0,0,1000*11630*RES_hh_fec_in!O30/RES_hh_num_in!O30)</f>
        <v>355.24646336193661</v>
      </c>
      <c r="P30" s="72">
        <f>IF(RES_hh_fec_in!P30=0,0,1000*11630*RES_hh_fec_in!P30/RES_hh_num_in!P30)</f>
        <v>349.07209074583267</v>
      </c>
      <c r="Q30" s="72">
        <f>IF(RES_hh_fec_in!Q30=0,0,1000*11630*RES_hh_fec_in!Q30/RES_hh_num_in!Q30)</f>
        <v>344.9173255353507</v>
      </c>
      <c r="R30" s="72">
        <f>IF(RES_hh_fec_in!R30=0,0,1000*11630*RES_hh_fec_in!R30/RES_hh_num_in!R30)</f>
        <v>336.4157931805666</v>
      </c>
      <c r="S30" s="72">
        <f>IF(RES_hh_fec_in!S30=0,0,1000*11630*RES_hh_fec_in!S30/RES_hh_num_in!S30)</f>
        <v>330.47935105129176</v>
      </c>
      <c r="T30" s="72">
        <f>IF(RES_hh_fec_in!T30=0,0,1000*11630*RES_hh_fec_in!T30/RES_hh_num_in!T30)</f>
        <v>325.31240771530474</v>
      </c>
      <c r="U30" s="72">
        <f>IF(RES_hh_fec_in!U30=0,0,1000*11630*RES_hh_fec_in!U30/RES_hh_num_in!U30)</f>
        <v>320.08879430481204</v>
      </c>
      <c r="V30" s="72">
        <f>IF(RES_hh_fec_in!V30=0,0,1000*11630*RES_hh_fec_in!V30/RES_hh_num_in!V30)</f>
        <v>313.79925682896652</v>
      </c>
      <c r="W30" s="72">
        <f>IF(RES_hh_fec_in!W30=0,0,1000*11630*RES_hh_fec_in!W30/RES_hh_num_in!W30)</f>
        <v>309.38276953250141</v>
      </c>
      <c r="X30" s="72">
        <f>IF(RES_hh_fec_in!X30=0,0,1000*11630*RES_hh_fec_in!X30/RES_hh_num_in!X30)</f>
        <v>302.14037858358455</v>
      </c>
      <c r="Y30" s="72">
        <f>IF(RES_hh_fec_in!Y30=0,0,1000*11630*RES_hh_fec_in!Y30/RES_hh_num_in!Y30)</f>
        <v>284.83298196894395</v>
      </c>
      <c r="DA30" s="89" t="s">
        <v>810</v>
      </c>
    </row>
    <row r="31" spans="1:105" ht="12" customHeight="1" x14ac:dyDescent="0.25">
      <c r="A31" s="28" t="s">
        <v>202</v>
      </c>
      <c r="B31" s="72"/>
      <c r="C31" s="72">
        <f>IF(RES_hh_fec_in!C31=0,0,1000*11630*RES_hh_fec_in!C31/RES_hh_num_in!C31)</f>
        <v>0</v>
      </c>
      <c r="D31" s="72">
        <f>IF(RES_hh_fec_in!D31=0,0,1000*11630*RES_hh_fec_in!D31/RES_hh_num_in!D31)</f>
        <v>0</v>
      </c>
      <c r="E31" s="72">
        <f>IF(RES_hh_fec_in!E31=0,0,1000*11630*RES_hh_fec_in!E31/RES_hh_num_in!E31)</f>
        <v>0</v>
      </c>
      <c r="F31" s="72">
        <f>IF(RES_hh_fec_in!F31=0,0,1000*11630*RES_hh_fec_in!F31/RES_hh_num_in!F31)</f>
        <v>0</v>
      </c>
      <c r="G31" s="72">
        <f>IF(RES_hh_fec_in!G31=0,0,1000*11630*RES_hh_fec_in!G31/RES_hh_num_in!G31)</f>
        <v>0</v>
      </c>
      <c r="H31" s="72">
        <f>IF(RES_hh_fec_in!H31=0,0,1000*11630*RES_hh_fec_in!H31/RES_hh_num_in!H31)</f>
        <v>0</v>
      </c>
      <c r="I31" s="72">
        <f>IF(RES_hh_fec_in!I31=0,0,1000*11630*RES_hh_fec_in!I31/RES_hh_num_in!I31)</f>
        <v>0</v>
      </c>
      <c r="J31" s="72">
        <f>IF(RES_hh_fec_in!J31=0,0,1000*11630*RES_hh_fec_in!J31/RES_hh_num_in!J31)</f>
        <v>0</v>
      </c>
      <c r="K31" s="72">
        <f>IF(RES_hh_fec_in!K31=0,0,1000*11630*RES_hh_fec_in!K31/RES_hh_num_in!K31)</f>
        <v>0</v>
      </c>
      <c r="L31" s="72">
        <f>IF(RES_hh_fec_in!L31=0,0,1000*11630*RES_hh_fec_in!L31/RES_hh_num_in!L31)</f>
        <v>0</v>
      </c>
      <c r="M31" s="72">
        <f>IF(RES_hh_fec_in!M31=0,0,1000*11630*RES_hh_fec_in!M31/RES_hh_num_in!M31)</f>
        <v>0</v>
      </c>
      <c r="N31" s="72">
        <f>IF(RES_hh_fec_in!N31=0,0,1000*11630*RES_hh_fec_in!N31/RES_hh_num_in!N31)</f>
        <v>0</v>
      </c>
      <c r="O31" s="72">
        <f>IF(RES_hh_fec_in!O31=0,0,1000*11630*RES_hh_fec_in!O31/RES_hh_num_in!O31)</f>
        <v>0</v>
      </c>
      <c r="P31" s="72">
        <f>IF(RES_hh_fec_in!P31=0,0,1000*11630*RES_hh_fec_in!P31/RES_hh_num_in!P31)</f>
        <v>0</v>
      </c>
      <c r="Q31" s="72">
        <f>IF(RES_hh_fec_in!Q31=0,0,1000*11630*RES_hh_fec_in!Q31/RES_hh_num_in!Q31)</f>
        <v>0</v>
      </c>
      <c r="R31" s="72">
        <f>IF(RES_hh_fec_in!R31=0,0,1000*11630*RES_hh_fec_in!R31/RES_hh_num_in!R31)</f>
        <v>0</v>
      </c>
      <c r="S31" s="72">
        <f>IF(RES_hh_fec_in!S31=0,0,1000*11630*RES_hh_fec_in!S31/RES_hh_num_in!S31)</f>
        <v>0</v>
      </c>
      <c r="T31" s="72">
        <f>IF(RES_hh_fec_in!T31=0,0,1000*11630*RES_hh_fec_in!T31/RES_hh_num_in!T31)</f>
        <v>0</v>
      </c>
      <c r="U31" s="72">
        <f>IF(RES_hh_fec_in!U31=0,0,1000*11630*RES_hh_fec_in!U31/RES_hh_num_in!U31)</f>
        <v>0</v>
      </c>
      <c r="V31" s="72">
        <f>IF(RES_hh_fec_in!V31=0,0,1000*11630*RES_hh_fec_in!V31/RES_hh_num_in!V31)</f>
        <v>0</v>
      </c>
      <c r="W31" s="72">
        <f>IF(RES_hh_fec_in!W31=0,0,1000*11630*RES_hh_fec_in!W31/RES_hh_num_in!W31)</f>
        <v>0</v>
      </c>
      <c r="X31" s="72">
        <f>IF(RES_hh_fec_in!X31=0,0,1000*11630*RES_hh_fec_in!X31/RES_hh_num_in!X31)</f>
        <v>0</v>
      </c>
      <c r="Y31" s="72">
        <f>IF(RES_hh_fec_in!Y31=0,0,1000*11630*RES_hh_fec_in!Y31/RES_hh_num_in!Y31)</f>
        <v>0</v>
      </c>
      <c r="DA31" s="89" t="s">
        <v>811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239.83335285804452</v>
      </c>
      <c r="D32" s="77">
        <f>IF(RES_hh_fec_in!D32=0,0,1000*11630*RES_hh_fec_in!D32/RES_hh_num_in!D32)</f>
        <v>239.96695677248158</v>
      </c>
      <c r="E32" s="77">
        <f>IF(RES_hh_fec_in!E32=0,0,1000*11630*RES_hh_fec_in!E32/RES_hh_num_in!E32)</f>
        <v>239.12193963400404</v>
      </c>
      <c r="F32" s="77">
        <f>IF(RES_hh_fec_in!F32=0,0,1000*11630*RES_hh_fec_in!F32/RES_hh_num_in!F32)</f>
        <v>245.9006537873843</v>
      </c>
      <c r="G32" s="77">
        <f>IF(RES_hh_fec_in!G32=0,0,1000*11630*RES_hh_fec_in!G32/RES_hh_num_in!G32)</f>
        <v>246.3220476313052</v>
      </c>
      <c r="H32" s="77">
        <f>IF(RES_hh_fec_in!H32=0,0,1000*11630*RES_hh_fec_in!H32/RES_hh_num_in!H32)</f>
        <v>269.26265875095532</v>
      </c>
      <c r="I32" s="77">
        <f>IF(RES_hh_fec_in!I32=0,0,1000*11630*RES_hh_fec_in!I32/RES_hh_num_in!I32)</f>
        <v>251.57579540275461</v>
      </c>
      <c r="J32" s="77">
        <f>IF(RES_hh_fec_in!J32=0,0,1000*11630*RES_hh_fec_in!J32/RES_hh_num_in!J32)</f>
        <v>257.94974326140721</v>
      </c>
      <c r="K32" s="77">
        <f>IF(RES_hh_fec_in!K32=0,0,1000*11630*RES_hh_fec_in!K32/RES_hh_num_in!K32)</f>
        <v>235.22253899007802</v>
      </c>
      <c r="L32" s="77">
        <f>IF(RES_hh_fec_in!L32=0,0,1000*11630*RES_hh_fec_in!L32/RES_hh_num_in!L32)</f>
        <v>286.93866173365996</v>
      </c>
      <c r="M32" s="77">
        <f>IF(RES_hh_fec_in!M32=0,0,1000*11630*RES_hh_fec_in!M32/RES_hh_num_in!M32)</f>
        <v>285.28696532162684</v>
      </c>
      <c r="N32" s="77">
        <f>IF(RES_hh_fec_in!N32=0,0,1000*11630*RES_hh_fec_in!N32/RES_hh_num_in!N32)</f>
        <v>283.92994345563579</v>
      </c>
      <c r="O32" s="77">
        <f>IF(RES_hh_fec_in!O32=0,0,1000*11630*RES_hh_fec_in!O32/RES_hh_num_in!O32)</f>
        <v>276.71397644895228</v>
      </c>
      <c r="P32" s="77">
        <f>IF(RES_hh_fec_in!P32=0,0,1000*11630*RES_hh_fec_in!P32/RES_hh_num_in!P32)</f>
        <v>269.23284384854043</v>
      </c>
      <c r="Q32" s="77">
        <f>IF(RES_hh_fec_in!Q32=0,0,1000*11630*RES_hh_fec_in!Q32/RES_hh_num_in!Q32)</f>
        <v>261.98083963648656</v>
      </c>
      <c r="R32" s="77">
        <f>IF(RES_hh_fec_in!R32=0,0,1000*11630*RES_hh_fec_in!R32/RES_hh_num_in!R32)</f>
        <v>254.02676145281919</v>
      </c>
      <c r="S32" s="77">
        <f>IF(RES_hh_fec_in!S32=0,0,1000*11630*RES_hh_fec_in!S32/RES_hh_num_in!S32)</f>
        <v>246.17827275896246</v>
      </c>
      <c r="T32" s="77">
        <f>IF(RES_hh_fec_in!T32=0,0,1000*11630*RES_hh_fec_in!T32/RES_hh_num_in!T32)</f>
        <v>238.66089276208788</v>
      </c>
      <c r="U32" s="77">
        <f>IF(RES_hh_fec_in!U32=0,0,1000*11630*RES_hh_fec_in!U32/RES_hh_num_in!U32)</f>
        <v>231.87969363624762</v>
      </c>
      <c r="V32" s="77">
        <f>IF(RES_hh_fec_in!V32=0,0,1000*11630*RES_hh_fec_in!V32/RES_hh_num_in!V32)</f>
        <v>226.00146199428801</v>
      </c>
      <c r="W32" s="77">
        <f>IF(RES_hh_fec_in!W32=0,0,1000*11630*RES_hh_fec_in!W32/RES_hh_num_in!W32)</f>
        <v>223.19350998448309</v>
      </c>
      <c r="X32" s="77">
        <f>IF(RES_hh_fec_in!X32=0,0,1000*11630*RES_hh_fec_in!X32/RES_hh_num_in!X32)</f>
        <v>221.45561319256163</v>
      </c>
      <c r="Y32" s="77">
        <f>IF(RES_hh_fec_in!Y32=0,0,1000*11630*RES_hh_fec_in!Y32/RES_hh_num_in!Y32)</f>
        <v>192.61563309608781</v>
      </c>
      <c r="DA32" s="92" t="s">
        <v>812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9553.4178463271237</v>
      </c>
      <c r="D3" s="65">
        <f>IF(RES_hh_tes_in!D3=0,0,1000*11630*RES_hh_tes_in!D3/RES_hh_num_in!D3)</f>
        <v>9194.2846068269264</v>
      </c>
      <c r="E3" s="65">
        <f>IF(RES_hh_tes_in!E3=0,0,1000*11630*RES_hh_tes_in!E3/RES_hh_num_in!E3)</f>
        <v>9385.9637496398645</v>
      </c>
      <c r="F3" s="65">
        <f>IF(RES_hh_tes_in!F3=0,0,1000*11630*RES_hh_tes_in!F3/RES_hh_num_in!F3)</f>
        <v>9052.6243524875481</v>
      </c>
      <c r="G3" s="65">
        <f>IF(RES_hh_tes_in!G3=0,0,1000*11630*RES_hh_tes_in!G3/RES_hh_num_in!G3)</f>
        <v>8795.0518551971581</v>
      </c>
      <c r="H3" s="65">
        <f>IF(RES_hh_tes_in!H3=0,0,1000*11630*RES_hh_tes_in!H3/RES_hh_num_in!H3)</f>
        <v>8863.7447392152008</v>
      </c>
      <c r="I3" s="65">
        <f>IF(RES_hh_tes_in!I3=0,0,1000*11630*RES_hh_tes_in!I3/RES_hh_num_in!I3)</f>
        <v>7947.000704281344</v>
      </c>
      <c r="J3" s="65">
        <f>IF(RES_hh_tes_in!J3=0,0,1000*11630*RES_hh_tes_in!J3/RES_hh_num_in!J3)</f>
        <v>8905.3180460568201</v>
      </c>
      <c r="K3" s="65">
        <f>IF(RES_hh_tes_in!K3=0,0,1000*11630*RES_hh_tes_in!K3/RES_hh_num_in!K3)</f>
        <v>8814.7353922556285</v>
      </c>
      <c r="L3" s="65">
        <f>IF(RES_hh_tes_in!L3=0,0,1000*11630*RES_hh_tes_in!L3/RES_hh_num_in!L3)</f>
        <v>10030.576486993623</v>
      </c>
      <c r="M3" s="65">
        <f>IF(RES_hh_tes_in!M3=0,0,1000*11630*RES_hh_tes_in!M3/RES_hh_num_in!M3)</f>
        <v>8169.04910408673</v>
      </c>
      <c r="N3" s="65">
        <f>IF(RES_hh_tes_in!N3=0,0,1000*11630*RES_hh_tes_in!N3/RES_hh_num_in!N3)</f>
        <v>8656.0395105567841</v>
      </c>
      <c r="O3" s="65">
        <f>IF(RES_hh_tes_in!O3=0,0,1000*11630*RES_hh_tes_in!O3/RES_hh_num_in!O3)</f>
        <v>8963.1694870682295</v>
      </c>
      <c r="P3" s="65">
        <f>IF(RES_hh_tes_in!P3=0,0,1000*11630*RES_hh_tes_in!P3/RES_hh_num_in!P3)</f>
        <v>6854.0605745538132</v>
      </c>
      <c r="Q3" s="65">
        <f>IF(RES_hh_tes_in!Q3=0,0,1000*11630*RES_hh_tes_in!Q3/RES_hh_num_in!Q3)</f>
        <v>7085.190835671302</v>
      </c>
      <c r="R3" s="65">
        <f>IF(RES_hh_tes_in!R3=0,0,1000*11630*RES_hh_tes_in!R3/RES_hh_num_in!R3)</f>
        <v>7093.6782211147256</v>
      </c>
      <c r="S3" s="65">
        <f>IF(RES_hh_tes_in!S3=0,0,1000*11630*RES_hh_tes_in!S3/RES_hh_num_in!S3)</f>
        <v>6655.241082344789</v>
      </c>
      <c r="T3" s="65">
        <f>IF(RES_hh_tes_in!T3=0,0,1000*11630*RES_hh_tes_in!T3/RES_hh_num_in!T3)</f>
        <v>6431.3110540226608</v>
      </c>
      <c r="U3" s="65">
        <f>IF(RES_hh_tes_in!U3=0,0,1000*11630*RES_hh_tes_in!U3/RES_hh_num_in!U3)</f>
        <v>6026.4279802674109</v>
      </c>
      <c r="V3" s="65">
        <f>IF(RES_hh_tes_in!V3=0,0,1000*11630*RES_hh_tes_in!V3/RES_hh_num_in!V3)</f>
        <v>5606.0533211608035</v>
      </c>
      <c r="W3" s="65">
        <f>IF(RES_hh_tes_in!W3=0,0,1000*11630*RES_hh_tes_in!W3/RES_hh_num_in!W3)</f>
        <v>5500.5380461173299</v>
      </c>
      <c r="X3" s="65">
        <f>IF(RES_hh_tes_in!X3=0,0,1000*11630*RES_hh_tes_in!X3/RES_hh_num_in!X3)</f>
        <v>4184.0982923536885</v>
      </c>
      <c r="Y3" s="65">
        <f>IF(RES_hh_tes_in!Y3=0,0,1000*11630*RES_hh_tes_in!Y3/RES_hh_num_in!Y3)</f>
        <v>3117.7335819505674</v>
      </c>
      <c r="DA3" s="87" t="s">
        <v>814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8417.0320557863051</v>
      </c>
      <c r="D4" s="69">
        <f>IF(RES_hh_tes_in!D4=0,0,1000*11630*RES_hh_tes_in!D4/RES_hh_num_in!D4)</f>
        <v>7989.4835122848917</v>
      </c>
      <c r="E4" s="69">
        <f>IF(RES_hh_tes_in!E4=0,0,1000*11630*RES_hh_tes_in!E4/RES_hh_num_in!E4)</f>
        <v>8144.7989477367182</v>
      </c>
      <c r="F4" s="69">
        <f>IF(RES_hh_tes_in!F4=0,0,1000*11630*RES_hh_tes_in!F4/RES_hh_num_in!F4)</f>
        <v>7842.7211955145985</v>
      </c>
      <c r="G4" s="69">
        <f>IF(RES_hh_tes_in!G4=0,0,1000*11630*RES_hh_tes_in!G4/RES_hh_num_in!G4)</f>
        <v>7565.8470587507118</v>
      </c>
      <c r="H4" s="69">
        <f>IF(RES_hh_tes_in!H4=0,0,1000*11630*RES_hh_tes_in!H4/RES_hh_num_in!H4)</f>
        <v>7579.0768512606255</v>
      </c>
      <c r="I4" s="69">
        <f>IF(RES_hh_tes_in!I4=0,0,1000*11630*RES_hh_tes_in!I4/RES_hh_num_in!I4)</f>
        <v>6801.4100662137635</v>
      </c>
      <c r="J4" s="69">
        <f>IF(RES_hh_tes_in!J4=0,0,1000*11630*RES_hh_tes_in!J4/RES_hh_num_in!J4)</f>
        <v>7714.3933224854245</v>
      </c>
      <c r="K4" s="69">
        <f>IF(RES_hh_tes_in!K4=0,0,1000*11630*RES_hh_tes_in!K4/RES_hh_num_in!K4)</f>
        <v>7590.0575200617841</v>
      </c>
      <c r="L4" s="69">
        <f>IF(RES_hh_tes_in!L4=0,0,1000*11630*RES_hh_tes_in!L4/RES_hh_num_in!L4)</f>
        <v>8593.9553865048456</v>
      </c>
      <c r="M4" s="69">
        <f>IF(RES_hh_tes_in!M4=0,0,1000*11630*RES_hh_tes_in!M4/RES_hh_num_in!M4)</f>
        <v>6896.6409468266529</v>
      </c>
      <c r="N4" s="69">
        <f>IF(RES_hh_tes_in!N4=0,0,1000*11630*RES_hh_tes_in!N4/RES_hh_num_in!N4)</f>
        <v>7324.5979804915532</v>
      </c>
      <c r="O4" s="69">
        <f>IF(RES_hh_tes_in!O4=0,0,1000*11630*RES_hh_tes_in!O4/RES_hh_num_in!O4)</f>
        <v>7599.5716891999118</v>
      </c>
      <c r="P4" s="69">
        <f>IF(RES_hh_tes_in!P4=0,0,1000*11630*RES_hh_tes_in!P4/RES_hh_num_in!P4)</f>
        <v>5605.5093629350076</v>
      </c>
      <c r="Q4" s="69">
        <f>IF(RES_hh_tes_in!Q4=0,0,1000*11630*RES_hh_tes_in!Q4/RES_hh_num_in!Q4)</f>
        <v>5730.1664548917697</v>
      </c>
      <c r="R4" s="69">
        <f>IF(RES_hh_tes_in!R4=0,0,1000*11630*RES_hh_tes_in!R4/RES_hh_num_in!R4)</f>
        <v>5690.162530235516</v>
      </c>
      <c r="S4" s="69">
        <f>IF(RES_hh_tes_in!S4=0,0,1000*11630*RES_hh_tes_in!S4/RES_hh_num_in!S4)</f>
        <v>5376.0051609796419</v>
      </c>
      <c r="T4" s="69">
        <f>IF(RES_hh_tes_in!T4=0,0,1000*11630*RES_hh_tes_in!T4/RES_hh_num_in!T4)</f>
        <v>5187.0816002308384</v>
      </c>
      <c r="U4" s="69">
        <f>IF(RES_hh_tes_in!U4=0,0,1000*11630*RES_hh_tes_in!U4/RES_hh_num_in!U4)</f>
        <v>4859.5724668970643</v>
      </c>
      <c r="V4" s="69">
        <f>IF(RES_hh_tes_in!V4=0,0,1000*11630*RES_hh_tes_in!V4/RES_hh_num_in!V4)</f>
        <v>4525.201586105024</v>
      </c>
      <c r="W4" s="69">
        <f>IF(RES_hh_tes_in!W4=0,0,1000*11630*RES_hh_tes_in!W4/RES_hh_num_in!W4)</f>
        <v>4383.5033103984224</v>
      </c>
      <c r="X4" s="69">
        <f>IF(RES_hh_tes_in!X4=0,0,1000*11630*RES_hh_tes_in!X4/RES_hh_num_in!X4)</f>
        <v>3137.157240283515</v>
      </c>
      <c r="Y4" s="69">
        <f>IF(RES_hh_tes_in!Y4=0,0,1000*11630*RES_hh_tes_in!Y4/RES_hh_num_in!Y4)</f>
        <v>2249.2671829000201</v>
      </c>
      <c r="DA4" s="88" t="s">
        <v>815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7483.5740456567173</v>
      </c>
      <c r="D5" s="72">
        <f>IF(RES_hh_tes_in!D5=0,0,1000*11630*RES_hh_tes_in!D5/RES_hh_num_in!D5)</f>
        <v>7411.3089486484605</v>
      </c>
      <c r="E5" s="72">
        <f>IF(RES_hh_tes_in!E5=0,0,1000*11630*RES_hh_tes_in!E5/RES_hh_num_in!E5)</f>
        <v>7588.7358599908957</v>
      </c>
      <c r="F5" s="72">
        <f>IF(RES_hh_tes_in!F5=0,0,1000*11630*RES_hh_tes_in!F5/RES_hh_num_in!F5)</f>
        <v>4769.4528876201084</v>
      </c>
      <c r="G5" s="72">
        <f>IF(RES_hh_tes_in!G5=0,0,1000*11630*RES_hh_tes_in!G5/RES_hh_num_in!G5)</f>
        <v>4704.1923139180872</v>
      </c>
      <c r="H5" s="72">
        <f>IF(RES_hh_tes_in!H5=0,0,1000*11630*RES_hh_tes_in!H5/RES_hh_num_in!H5)</f>
        <v>4519.5556354427963</v>
      </c>
      <c r="I5" s="72">
        <f>IF(RES_hh_tes_in!I5=0,0,1000*11630*RES_hh_tes_in!I5/RES_hh_num_in!I5)</f>
        <v>5036.4353450458066</v>
      </c>
      <c r="J5" s="72">
        <f>IF(RES_hh_tes_in!J5=0,0,1000*11630*RES_hh_tes_in!J5/RES_hh_num_in!J5)</f>
        <v>21211.356966539428</v>
      </c>
      <c r="K5" s="72">
        <f>IF(RES_hh_tes_in!K5=0,0,1000*11630*RES_hh_tes_in!K5/RES_hh_num_in!K5)</f>
        <v>6387.027587110967</v>
      </c>
      <c r="L5" s="72">
        <f>IF(RES_hh_tes_in!L5=0,0,1000*11630*RES_hh_tes_in!L5/RES_hh_num_in!L5)</f>
        <v>6769.4413098683754</v>
      </c>
      <c r="M5" s="72">
        <f>IF(RES_hh_tes_in!M5=0,0,1000*11630*RES_hh_tes_in!M5/RES_hh_num_in!M5)</f>
        <v>0</v>
      </c>
      <c r="N5" s="72">
        <f>IF(RES_hh_tes_in!N5=0,0,1000*11630*RES_hh_tes_in!N5/RES_hh_num_in!N5)</f>
        <v>0</v>
      </c>
      <c r="O5" s="72">
        <f>IF(RES_hh_tes_in!O5=0,0,1000*11630*RES_hh_tes_in!O5/RES_hh_num_in!O5)</f>
        <v>0</v>
      </c>
      <c r="P5" s="72">
        <f>IF(RES_hh_tes_in!P5=0,0,1000*11630*RES_hh_tes_in!P5/RES_hh_num_in!P5)</f>
        <v>0</v>
      </c>
      <c r="Q5" s="72">
        <f>IF(RES_hh_tes_in!Q5=0,0,1000*11630*RES_hh_tes_in!Q5/RES_hh_num_in!Q5)</f>
        <v>0</v>
      </c>
      <c r="R5" s="72">
        <f>IF(RES_hh_tes_in!R5=0,0,1000*11630*RES_hh_tes_in!R5/RES_hh_num_in!R5)</f>
        <v>6308.0491757449226</v>
      </c>
      <c r="S5" s="72">
        <f>IF(RES_hh_tes_in!S5=0,0,1000*11630*RES_hh_tes_in!S5/RES_hh_num_in!S5)</f>
        <v>6737.8815302772009</v>
      </c>
      <c r="T5" s="72">
        <f>IF(RES_hh_tes_in!T5=0,0,1000*11630*RES_hh_tes_in!T5/RES_hh_num_in!T5)</f>
        <v>6063.345301687993</v>
      </c>
      <c r="U5" s="72">
        <f>IF(RES_hh_tes_in!U5=0,0,1000*11630*RES_hh_tes_in!U5/RES_hh_num_in!U5)</f>
        <v>6761.187304987031</v>
      </c>
      <c r="V5" s="72">
        <f>IF(RES_hh_tes_in!V5=0,0,1000*11630*RES_hh_tes_in!V5/RES_hh_num_in!V5)</f>
        <v>0</v>
      </c>
      <c r="W5" s="72">
        <f>IF(RES_hh_tes_in!W5=0,0,1000*11630*RES_hh_tes_in!W5/RES_hh_num_in!W5)</f>
        <v>0</v>
      </c>
      <c r="X5" s="72">
        <f>IF(RES_hh_tes_in!X5=0,0,1000*11630*RES_hh_tes_in!X5/RES_hh_num_in!X5)</f>
        <v>1531.5151028589398</v>
      </c>
      <c r="Y5" s="72">
        <f>IF(RES_hh_tes_in!Y5=0,0,1000*11630*RES_hh_tes_in!Y5/RES_hh_num_in!Y5)</f>
        <v>0</v>
      </c>
      <c r="DA5" s="89" t="s">
        <v>816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8194.7473020100078</v>
      </c>
      <c r="D6" s="72">
        <f>IF(RES_hh_tes_in!D6=0,0,1000*11630*RES_hh_tes_in!D6/RES_hh_num_in!D6)</f>
        <v>7833.2394603038083</v>
      </c>
      <c r="E6" s="72">
        <f>IF(RES_hh_tes_in!E6=0,0,1000*11630*RES_hh_tes_in!E6/RES_hh_num_in!E6)</f>
        <v>7781.4977204616325</v>
      </c>
      <c r="F6" s="72">
        <f>IF(RES_hh_tes_in!F6=0,0,1000*11630*RES_hh_tes_in!F6/RES_hh_num_in!F6)</f>
        <v>7558.9759797248871</v>
      </c>
      <c r="G6" s="72">
        <f>IF(RES_hh_tes_in!G6=0,0,1000*11630*RES_hh_tes_in!G6/RES_hh_num_in!G6)</f>
        <v>7173.9315878924499</v>
      </c>
      <c r="H6" s="72">
        <f>IF(RES_hh_tes_in!H6=0,0,1000*11630*RES_hh_tes_in!H6/RES_hh_num_in!H6)</f>
        <v>7592.6156623692796</v>
      </c>
      <c r="I6" s="72">
        <f>IF(RES_hh_tes_in!I6=0,0,1000*11630*RES_hh_tes_in!I6/RES_hh_num_in!I6)</f>
        <v>6989.6805678909732</v>
      </c>
      <c r="J6" s="72">
        <f>IF(RES_hh_tes_in!J6=0,0,1000*11630*RES_hh_tes_in!J6/RES_hh_num_in!J6)</f>
        <v>7492.6921771993239</v>
      </c>
      <c r="K6" s="72">
        <f>IF(RES_hh_tes_in!K6=0,0,1000*11630*RES_hh_tes_in!K6/RES_hh_num_in!K6)</f>
        <v>7391.0037851437291</v>
      </c>
      <c r="L6" s="72">
        <f>IF(RES_hh_tes_in!L6=0,0,1000*11630*RES_hh_tes_in!L6/RES_hh_num_in!L6)</f>
        <v>8438.2578198236333</v>
      </c>
      <c r="M6" s="72">
        <f>IF(RES_hh_tes_in!M6=0,0,1000*11630*RES_hh_tes_in!M6/RES_hh_num_in!M6)</f>
        <v>6720.8705748318371</v>
      </c>
      <c r="N6" s="72">
        <f>IF(RES_hh_tes_in!N6=0,0,1000*11630*RES_hh_tes_in!N6/RES_hh_num_in!N6)</f>
        <v>7104.6724176087546</v>
      </c>
      <c r="O6" s="72">
        <f>IF(RES_hh_tes_in!O6=0,0,1000*11630*RES_hh_tes_in!O6/RES_hh_num_in!O6)</f>
        <v>7492.6368568719818</v>
      </c>
      <c r="P6" s="72">
        <f>IF(RES_hh_tes_in!P6=0,0,1000*11630*RES_hh_tes_in!P6/RES_hh_num_in!P6)</f>
        <v>5696.6380429008268</v>
      </c>
      <c r="Q6" s="72">
        <f>IF(RES_hh_tes_in!Q6=0,0,1000*11630*RES_hh_tes_in!Q6/RES_hh_num_in!Q6)</f>
        <v>5503.0311791074091</v>
      </c>
      <c r="R6" s="72">
        <f>IF(RES_hh_tes_in!R6=0,0,1000*11630*RES_hh_tes_in!R6/RES_hh_num_in!R6)</f>
        <v>5410.0057079055869</v>
      </c>
      <c r="S6" s="72">
        <f>IF(RES_hh_tes_in!S6=0,0,1000*11630*RES_hh_tes_in!S6/RES_hh_num_in!S6)</f>
        <v>5264.3570301094269</v>
      </c>
      <c r="T6" s="72">
        <f>IF(RES_hh_tes_in!T6=0,0,1000*11630*RES_hh_tes_in!T6/RES_hh_num_in!T6)</f>
        <v>5048.9845210247431</v>
      </c>
      <c r="U6" s="72">
        <f>IF(RES_hh_tes_in!U6=0,0,1000*11630*RES_hh_tes_in!U6/RES_hh_num_in!U6)</f>
        <v>4824.764457801286</v>
      </c>
      <c r="V6" s="72">
        <f>IF(RES_hh_tes_in!V6=0,0,1000*11630*RES_hh_tes_in!V6/RES_hh_num_in!V6)</f>
        <v>4634.1908709238332</v>
      </c>
      <c r="W6" s="72">
        <f>IF(RES_hh_tes_in!W6=0,0,1000*11630*RES_hh_tes_in!W6/RES_hh_num_in!W6)</f>
        <v>3968.5346411969485</v>
      </c>
      <c r="X6" s="72">
        <f>IF(RES_hh_tes_in!X6=0,0,1000*11630*RES_hh_tes_in!X6/RES_hh_num_in!X6)</f>
        <v>3148.6691857790511</v>
      </c>
      <c r="Y6" s="72">
        <f>IF(RES_hh_tes_in!Y6=0,0,1000*11630*RES_hh_tes_in!Y6/RES_hh_num_in!Y6)</f>
        <v>2259.7754476248588</v>
      </c>
      <c r="DA6" s="89" t="s">
        <v>817</v>
      </c>
    </row>
    <row r="7" spans="1:105" ht="12" customHeight="1" x14ac:dyDescent="0.25">
      <c r="A7" s="28" t="s">
        <v>200</v>
      </c>
      <c r="B7" s="72"/>
      <c r="C7" s="72">
        <f>IF(RES_hh_tes_in!C7=0,0,1000*11630*RES_hh_tes_in!C7/RES_hh_num_in!C7)</f>
        <v>0</v>
      </c>
      <c r="D7" s="72">
        <f>IF(RES_hh_tes_in!D7=0,0,1000*11630*RES_hh_tes_in!D7/RES_hh_num_in!D7)</f>
        <v>0</v>
      </c>
      <c r="E7" s="72">
        <f>IF(RES_hh_tes_in!E7=0,0,1000*11630*RES_hh_tes_in!E7/RES_hh_num_in!E7)</f>
        <v>0</v>
      </c>
      <c r="F7" s="72">
        <f>IF(RES_hh_tes_in!F7=0,0,1000*11630*RES_hh_tes_in!F7/RES_hh_num_in!F7)</f>
        <v>0</v>
      </c>
      <c r="G7" s="72">
        <f>IF(RES_hh_tes_in!G7=0,0,1000*11630*RES_hh_tes_in!G7/RES_hh_num_in!G7)</f>
        <v>0</v>
      </c>
      <c r="H7" s="72">
        <f>IF(RES_hh_tes_in!H7=0,0,1000*11630*RES_hh_tes_in!H7/RES_hh_num_in!H7)</f>
        <v>0</v>
      </c>
      <c r="I7" s="72">
        <f>IF(RES_hh_tes_in!I7=0,0,1000*11630*RES_hh_tes_in!I7/RES_hh_num_in!I7)</f>
        <v>0</v>
      </c>
      <c r="J7" s="72">
        <f>IF(RES_hh_tes_in!J7=0,0,1000*11630*RES_hh_tes_in!J7/RES_hh_num_in!J7)</f>
        <v>0</v>
      </c>
      <c r="K7" s="72">
        <f>IF(RES_hh_tes_in!K7=0,0,1000*11630*RES_hh_tes_in!K7/RES_hh_num_in!K7)</f>
        <v>0</v>
      </c>
      <c r="L7" s="72">
        <f>IF(RES_hh_tes_in!L7=0,0,1000*11630*RES_hh_tes_in!L7/RES_hh_num_in!L7)</f>
        <v>7711.3835813982514</v>
      </c>
      <c r="M7" s="72">
        <f>IF(RES_hh_tes_in!M7=0,0,1000*11630*RES_hh_tes_in!M7/RES_hh_num_in!M7)</f>
        <v>7159.8473757325874</v>
      </c>
      <c r="N7" s="72">
        <f>IF(RES_hh_tes_in!N7=0,0,1000*11630*RES_hh_tes_in!N7/RES_hh_num_in!N7)</f>
        <v>7068.9043022595506</v>
      </c>
      <c r="O7" s="72">
        <f>IF(RES_hh_tes_in!O7=0,0,1000*11630*RES_hh_tes_in!O7/RES_hh_num_in!O7)</f>
        <v>5401.3284125128566</v>
      </c>
      <c r="P7" s="72">
        <f>IF(RES_hh_tes_in!P7=0,0,1000*11630*RES_hh_tes_in!P7/RES_hh_num_in!P7)</f>
        <v>3595.3967746702447</v>
      </c>
      <c r="Q7" s="72">
        <f>IF(RES_hh_tes_in!Q7=0,0,1000*11630*RES_hh_tes_in!Q7/RES_hh_num_in!Q7)</f>
        <v>7472.0323405805402</v>
      </c>
      <c r="R7" s="72">
        <f>IF(RES_hh_tes_in!R7=0,0,1000*11630*RES_hh_tes_in!R7/RES_hh_num_in!R7)</f>
        <v>6149.8537816834287</v>
      </c>
      <c r="S7" s="72">
        <f>IF(RES_hh_tes_in!S7=0,0,1000*11630*RES_hh_tes_in!S7/RES_hh_num_in!S7)</f>
        <v>5509.7600751328391</v>
      </c>
      <c r="T7" s="72">
        <f>IF(RES_hh_tes_in!T7=0,0,1000*11630*RES_hh_tes_in!T7/RES_hh_num_in!T7)</f>
        <v>0</v>
      </c>
      <c r="U7" s="72">
        <f>IF(RES_hh_tes_in!U7=0,0,1000*11630*RES_hh_tes_in!U7/RES_hh_num_in!U7)</f>
        <v>0</v>
      </c>
      <c r="V7" s="72">
        <f>IF(RES_hh_tes_in!V7=0,0,1000*11630*RES_hh_tes_in!V7/RES_hh_num_in!V7)</f>
        <v>0</v>
      </c>
      <c r="W7" s="72">
        <f>IF(RES_hh_tes_in!W7=0,0,1000*11630*RES_hh_tes_in!W7/RES_hh_num_in!W7)</f>
        <v>0</v>
      </c>
      <c r="X7" s="72">
        <f>IF(RES_hh_tes_in!X7=0,0,1000*11630*RES_hh_tes_in!X7/RES_hh_num_in!X7)</f>
        <v>3023.0835556571569</v>
      </c>
      <c r="Y7" s="72">
        <f>IF(RES_hh_tes_in!Y7=0,0,1000*11630*RES_hh_tes_in!Y7/RES_hh_num_in!Y7)</f>
        <v>2110.644394090938</v>
      </c>
      <c r="DA7" s="89" t="s">
        <v>818</v>
      </c>
    </row>
    <row r="8" spans="1:105" ht="12" customHeight="1" x14ac:dyDescent="0.25">
      <c r="A8" s="28" t="s">
        <v>189</v>
      </c>
      <c r="B8" s="72"/>
      <c r="C8" s="72">
        <f>IF(RES_hh_tes_in!C8=0,0,1000*11630*RES_hh_tes_in!C8/RES_hh_num_in!C8)</f>
        <v>8253.0467947287907</v>
      </c>
      <c r="D8" s="72">
        <f>IF(RES_hh_tes_in!D8=0,0,1000*11630*RES_hh_tes_in!D8/RES_hh_num_in!D8)</f>
        <v>7816.2363103114285</v>
      </c>
      <c r="E8" s="72">
        <f>IF(RES_hh_tes_in!E8=0,0,1000*11630*RES_hh_tes_in!E8/RES_hh_num_in!E8)</f>
        <v>7984.4790394245001</v>
      </c>
      <c r="F8" s="72">
        <f>IF(RES_hh_tes_in!F8=0,0,1000*11630*RES_hh_tes_in!F8/RES_hh_num_in!F8)</f>
        <v>7678.1937032247752</v>
      </c>
      <c r="G8" s="72">
        <f>IF(RES_hh_tes_in!G8=0,0,1000*11630*RES_hh_tes_in!G8/RES_hh_num_in!G8)</f>
        <v>7407.3421811771859</v>
      </c>
      <c r="H8" s="72">
        <f>IF(RES_hh_tes_in!H8=0,0,1000*11630*RES_hh_tes_in!H8/RES_hh_num_in!H8)</f>
        <v>7444.2379672296802</v>
      </c>
      <c r="I8" s="72">
        <f>IF(RES_hh_tes_in!I8=0,0,1000*11630*RES_hh_tes_in!I8/RES_hh_num_in!I8)</f>
        <v>6613.9504900715565</v>
      </c>
      <c r="J8" s="72">
        <f>IF(RES_hh_tes_in!J8=0,0,1000*11630*RES_hh_tes_in!J8/RES_hh_num_in!J8)</f>
        <v>7577.8659826728317</v>
      </c>
      <c r="K8" s="72">
        <f>IF(RES_hh_tes_in!K8=0,0,1000*11630*RES_hh_tes_in!K8/RES_hh_num_in!K8)</f>
        <v>7442.9079441036765</v>
      </c>
      <c r="L8" s="72">
        <f>IF(RES_hh_tes_in!L8=0,0,1000*11630*RES_hh_tes_in!L8/RES_hh_num_in!L8)</f>
        <v>8551.0485964791242</v>
      </c>
      <c r="M8" s="72">
        <f>IF(RES_hh_tes_in!M8=0,0,1000*11630*RES_hh_tes_in!M8/RES_hh_num_in!M8)</f>
        <v>6684.1058100747041</v>
      </c>
      <c r="N8" s="72">
        <f>IF(RES_hh_tes_in!N8=0,0,1000*11630*RES_hh_tes_in!N8/RES_hh_num_in!N8)</f>
        <v>7153.4686327673944</v>
      </c>
      <c r="O8" s="72">
        <f>IF(RES_hh_tes_in!O8=0,0,1000*11630*RES_hh_tes_in!O8/RES_hh_num_in!O8)</f>
        <v>7540.3897141262678</v>
      </c>
      <c r="P8" s="72">
        <f>IF(RES_hh_tes_in!P8=0,0,1000*11630*RES_hh_tes_in!P8/RES_hh_num_in!P8)</f>
        <v>5421.9583350576058</v>
      </c>
      <c r="Q8" s="72">
        <f>IF(RES_hh_tes_in!Q8=0,0,1000*11630*RES_hh_tes_in!Q8/RES_hh_num_in!Q8)</f>
        <v>5553.5187135954156</v>
      </c>
      <c r="R8" s="72">
        <f>IF(RES_hh_tes_in!R8=0,0,1000*11630*RES_hh_tes_in!R8/RES_hh_num_in!R8)</f>
        <v>5601.2939229381764</v>
      </c>
      <c r="S8" s="72">
        <f>IF(RES_hh_tes_in!S8=0,0,1000*11630*RES_hh_tes_in!S8/RES_hh_num_in!S8)</f>
        <v>5290.5239631989089</v>
      </c>
      <c r="T8" s="72">
        <f>IF(RES_hh_tes_in!T8=0,0,1000*11630*RES_hh_tes_in!T8/RES_hh_num_in!T8)</f>
        <v>5113.7174480907906</v>
      </c>
      <c r="U8" s="72">
        <f>IF(RES_hh_tes_in!U8=0,0,1000*11630*RES_hh_tes_in!U8/RES_hh_num_in!U8)</f>
        <v>4768.4334623966843</v>
      </c>
      <c r="V8" s="72">
        <f>IF(RES_hh_tes_in!V8=0,0,1000*11630*RES_hh_tes_in!V8/RES_hh_num_in!V8)</f>
        <v>4385.6278437141591</v>
      </c>
      <c r="W8" s="72">
        <f>IF(RES_hh_tes_in!W8=0,0,1000*11630*RES_hh_tes_in!W8/RES_hh_num_in!W8)</f>
        <v>4474.2397226133899</v>
      </c>
      <c r="X8" s="72">
        <f>IF(RES_hh_tes_in!X8=0,0,1000*11630*RES_hh_tes_in!X8/RES_hh_num_in!X8)</f>
        <v>3041.3680108597459</v>
      </c>
      <c r="Y8" s="72">
        <f>IF(RES_hh_tes_in!Y8=0,0,1000*11630*RES_hh_tes_in!Y8/RES_hh_num_in!Y8)</f>
        <v>2050.1129419285744</v>
      </c>
      <c r="DA8" s="89" t="s">
        <v>819</v>
      </c>
    </row>
    <row r="9" spans="1:105" ht="12" customHeight="1" x14ac:dyDescent="0.25">
      <c r="A9" s="28" t="s">
        <v>202</v>
      </c>
      <c r="B9" s="72"/>
      <c r="C9" s="72">
        <f>IF(RES_hh_tes_in!C9=0,0,1000*11630*RES_hh_tes_in!C9/RES_hh_num_in!C9)</f>
        <v>8099.9848401208383</v>
      </c>
      <c r="D9" s="72">
        <f>IF(RES_hh_tes_in!D9=0,0,1000*11630*RES_hh_tes_in!D9/RES_hh_num_in!D9)</f>
        <v>7864.5725100246145</v>
      </c>
      <c r="E9" s="72">
        <f>IF(RES_hh_tes_in!E9=0,0,1000*11630*RES_hh_tes_in!E9/RES_hh_num_in!E9)</f>
        <v>7773.4283850915235</v>
      </c>
      <c r="F9" s="72">
        <f>IF(RES_hh_tes_in!F9=0,0,1000*11630*RES_hh_tes_in!F9/RES_hh_num_in!F9)</f>
        <v>7713.7965597161892</v>
      </c>
      <c r="G9" s="72">
        <f>IF(RES_hh_tes_in!G9=0,0,1000*11630*RES_hh_tes_in!G9/RES_hh_num_in!G9)</f>
        <v>7570.4614502187715</v>
      </c>
      <c r="H9" s="72">
        <f>IF(RES_hh_tes_in!H9=0,0,1000*11630*RES_hh_tes_in!H9/RES_hh_num_in!H9)</f>
        <v>7513.0324172339424</v>
      </c>
      <c r="I9" s="72">
        <f>IF(RES_hh_tes_in!I9=0,0,1000*11630*RES_hh_tes_in!I9/RES_hh_num_in!I9)</f>
        <v>7435.7634341190105</v>
      </c>
      <c r="J9" s="72">
        <f>IF(RES_hh_tes_in!J9=0,0,1000*11630*RES_hh_tes_in!J9/RES_hh_num_in!J9)</f>
        <v>7493.1384871288719</v>
      </c>
      <c r="K9" s="72">
        <f>IF(RES_hh_tes_in!K9=0,0,1000*11630*RES_hh_tes_in!K9/RES_hh_num_in!K9)</f>
        <v>7522.2268859912792</v>
      </c>
      <c r="L9" s="72">
        <f>IF(RES_hh_tes_in!L9=0,0,1000*11630*RES_hh_tes_in!L9/RES_hh_num_in!L9)</f>
        <v>7507.0414808502628</v>
      </c>
      <c r="M9" s="72">
        <f>IF(RES_hh_tes_in!M9=0,0,1000*11630*RES_hh_tes_in!M9/RES_hh_num_in!M9)</f>
        <v>7490.7612225839621</v>
      </c>
      <c r="N9" s="72">
        <f>IF(RES_hh_tes_in!N9=0,0,1000*11630*RES_hh_tes_in!N9/RES_hh_num_in!N9)</f>
        <v>7088.9546410078101</v>
      </c>
      <c r="O9" s="72">
        <f>IF(RES_hh_tes_in!O9=0,0,1000*11630*RES_hh_tes_in!O9/RES_hh_num_in!O9)</f>
        <v>6805.7875078357165</v>
      </c>
      <c r="P9" s="72">
        <f>IF(RES_hh_tes_in!P9=0,0,1000*11630*RES_hh_tes_in!P9/RES_hh_num_in!P9)</f>
        <v>6123.1368771090411</v>
      </c>
      <c r="Q9" s="72">
        <f>IF(RES_hh_tes_in!Q9=0,0,1000*11630*RES_hh_tes_in!Q9/RES_hh_num_in!Q9)</f>
        <v>5772.3486609941529</v>
      </c>
      <c r="R9" s="72">
        <f>IF(RES_hh_tes_in!R9=0,0,1000*11630*RES_hh_tes_in!R9/RES_hh_num_in!R9)</f>
        <v>5531.2165398903089</v>
      </c>
      <c r="S9" s="72">
        <f>IF(RES_hh_tes_in!S9=0,0,1000*11630*RES_hh_tes_in!S9/RES_hh_num_in!S9)</f>
        <v>5339.2858168735538</v>
      </c>
      <c r="T9" s="72">
        <f>IF(RES_hh_tes_in!T9=0,0,1000*11630*RES_hh_tes_in!T9/RES_hh_num_in!T9)</f>
        <v>5146.2353025264692</v>
      </c>
      <c r="U9" s="72">
        <f>IF(RES_hh_tes_in!U9=0,0,1000*11630*RES_hh_tes_in!U9/RES_hh_num_in!U9)</f>
        <v>4926.5019785237373</v>
      </c>
      <c r="V9" s="72">
        <f>IF(RES_hh_tes_in!V9=0,0,1000*11630*RES_hh_tes_in!V9/RES_hh_num_in!V9)</f>
        <v>4672.3385490854062</v>
      </c>
      <c r="W9" s="72">
        <f>IF(RES_hh_tes_in!W9=0,0,1000*11630*RES_hh_tes_in!W9/RES_hh_num_in!W9)</f>
        <v>3995.1883646295269</v>
      </c>
      <c r="X9" s="72">
        <f>IF(RES_hh_tes_in!X9=0,0,1000*11630*RES_hh_tes_in!X9/RES_hh_num_in!X9)</f>
        <v>3161.5133163865767</v>
      </c>
      <c r="Y9" s="72">
        <f>IF(RES_hh_tes_in!Y9=0,0,1000*11630*RES_hh_tes_in!Y9/RES_hh_num_in!Y9)</f>
        <v>2259.4028841491245</v>
      </c>
      <c r="DA9" s="89" t="s">
        <v>820</v>
      </c>
    </row>
    <row r="10" spans="1:105" ht="12" customHeight="1" x14ac:dyDescent="0.25">
      <c r="A10" s="28" t="s">
        <v>197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X10" s="72">
        <f>IF(RES_hh_tes_in!X10=0,0,1000*11630*RES_hh_tes_in!X10/RES_hh_num_in!X10)</f>
        <v>0</v>
      </c>
      <c r="Y10" s="72">
        <f>IF(RES_hh_tes_in!Y10=0,0,1000*11630*RES_hh_tes_in!Y10/RES_hh_num_in!Y10)</f>
        <v>0</v>
      </c>
      <c r="DA10" s="89" t="s">
        <v>821</v>
      </c>
    </row>
    <row r="11" spans="1:105" ht="12" customHeight="1" x14ac:dyDescent="0.25">
      <c r="A11" s="28" t="s">
        <v>198</v>
      </c>
      <c r="B11" s="72"/>
      <c r="C11" s="72">
        <f>IF(RES_hh_tes_in!C11=0,0,1000*11630*RES_hh_tes_in!C11/RES_hh_num_in!C11)</f>
        <v>8519.0650105785953</v>
      </c>
      <c r="D11" s="72">
        <f>IF(RES_hh_tes_in!D11=0,0,1000*11630*RES_hh_tes_in!D11/RES_hh_num_in!D11)</f>
        <v>7852.8593373964422</v>
      </c>
      <c r="E11" s="72">
        <f>IF(RES_hh_tes_in!E11=0,0,1000*11630*RES_hh_tes_in!E11/RES_hh_num_in!E11)</f>
        <v>8106.5687777128733</v>
      </c>
      <c r="F11" s="72">
        <f>IF(RES_hh_tes_in!F11=0,0,1000*11630*RES_hh_tes_in!F11/RES_hh_num_in!F11)</f>
        <v>8011.5479086022397</v>
      </c>
      <c r="G11" s="72">
        <f>IF(RES_hh_tes_in!G11=0,0,1000*11630*RES_hh_tes_in!G11/RES_hh_num_in!G11)</f>
        <v>7533.0128842761151</v>
      </c>
      <c r="H11" s="72">
        <f>IF(RES_hh_tes_in!H11=0,0,1000*11630*RES_hh_tes_in!H11/RES_hh_num_in!H11)</f>
        <v>7337.7438720663959</v>
      </c>
      <c r="I11" s="72">
        <f>IF(RES_hh_tes_in!I11=0,0,1000*11630*RES_hh_tes_in!I11/RES_hh_num_in!I11)</f>
        <v>6894.048302718099</v>
      </c>
      <c r="J11" s="72">
        <f>IF(RES_hh_tes_in!J11=0,0,1000*11630*RES_hh_tes_in!J11/RES_hh_num_in!J11)</f>
        <v>7685.8493465588062</v>
      </c>
      <c r="K11" s="72">
        <f>IF(RES_hh_tes_in!K11=0,0,1000*11630*RES_hh_tes_in!K11/RES_hh_num_in!K11)</f>
        <v>7410.6068384330811</v>
      </c>
      <c r="L11" s="72">
        <f>IF(RES_hh_tes_in!L11=0,0,1000*11630*RES_hh_tes_in!L11/RES_hh_num_in!L11)</f>
        <v>8463.9153077400879</v>
      </c>
      <c r="M11" s="72">
        <f>IF(RES_hh_tes_in!M11=0,0,1000*11630*RES_hh_tes_in!M11/RES_hh_num_in!M11)</f>
        <v>6846.2688749066356</v>
      </c>
      <c r="N11" s="72">
        <f>IF(RES_hh_tes_in!N11=0,0,1000*11630*RES_hh_tes_in!N11/RES_hh_num_in!N11)</f>
        <v>7323.1214367283292</v>
      </c>
      <c r="O11" s="72">
        <f>IF(RES_hh_tes_in!O11=0,0,1000*11630*RES_hh_tes_in!O11/RES_hh_num_in!O11)</f>
        <v>7626.0008374457575</v>
      </c>
      <c r="P11" s="72">
        <f>IF(RES_hh_tes_in!P11=0,0,1000*11630*RES_hh_tes_in!P11/RES_hh_num_in!P11)</f>
        <v>5641.2557145280052</v>
      </c>
      <c r="Q11" s="72">
        <f>IF(RES_hh_tes_in!Q11=0,0,1000*11630*RES_hh_tes_in!Q11/RES_hh_num_in!Q11)</f>
        <v>5804.8996628726227</v>
      </c>
      <c r="R11" s="72">
        <f>IF(RES_hh_tes_in!R11=0,0,1000*11630*RES_hh_tes_in!R11/RES_hh_num_in!R11)</f>
        <v>5648.0373070259775</v>
      </c>
      <c r="S11" s="72">
        <f>IF(RES_hh_tes_in!S11=0,0,1000*11630*RES_hh_tes_in!S11/RES_hh_num_in!S11)</f>
        <v>5278.7690111429902</v>
      </c>
      <c r="T11" s="72">
        <f>IF(RES_hh_tes_in!T11=0,0,1000*11630*RES_hh_tes_in!T11/RES_hh_num_in!T11)</f>
        <v>5258.9952299566639</v>
      </c>
      <c r="U11" s="72">
        <f>IF(RES_hh_tes_in!U11=0,0,1000*11630*RES_hh_tes_in!U11/RES_hh_num_in!U11)</f>
        <v>4838.917253164821</v>
      </c>
      <c r="V11" s="72">
        <f>IF(RES_hh_tes_in!V11=0,0,1000*11630*RES_hh_tes_in!V11/RES_hh_num_in!V11)</f>
        <v>4483.2754001855938</v>
      </c>
      <c r="W11" s="72">
        <f>IF(RES_hh_tes_in!W11=0,0,1000*11630*RES_hh_tes_in!W11/RES_hh_num_in!W11)</f>
        <v>4445.0731464652354</v>
      </c>
      <c r="X11" s="72">
        <f>IF(RES_hh_tes_in!X11=0,0,1000*11630*RES_hh_tes_in!X11/RES_hh_num_in!X11)</f>
        <v>3015.3596570089849</v>
      </c>
      <c r="Y11" s="72">
        <f>IF(RES_hh_tes_in!Y11=0,0,1000*11630*RES_hh_tes_in!Y11/RES_hh_num_in!Y11)</f>
        <v>2149.2618401643358</v>
      </c>
      <c r="DA11" s="89" t="s">
        <v>822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7808.5448663516709</v>
      </c>
      <c r="D12" s="72">
        <f>IF(RES_hh_tes_in!D12=0,0,1000*11630*RES_hh_tes_in!D12/RES_hh_num_in!D12)</f>
        <v>7789.0791186371589</v>
      </c>
      <c r="E12" s="72">
        <f>IF(RES_hh_tes_in!E12=0,0,1000*11630*RES_hh_tes_in!E12/RES_hh_num_in!E12)</f>
        <v>8036.305632785663</v>
      </c>
      <c r="F12" s="72">
        <f>IF(RES_hh_tes_in!F12=0,0,1000*11630*RES_hh_tes_in!F12/RES_hh_num_in!F12)</f>
        <v>7707.3039847320852</v>
      </c>
      <c r="G12" s="72">
        <f>IF(RES_hh_tes_in!G12=0,0,1000*11630*RES_hh_tes_in!G12/RES_hh_num_in!G12)</f>
        <v>7098.8850039823983</v>
      </c>
      <c r="H12" s="72">
        <f>IF(RES_hh_tes_in!H12=0,0,1000*11630*RES_hh_tes_in!H12/RES_hh_num_in!H12)</f>
        <v>7201.7606107823649</v>
      </c>
      <c r="I12" s="72">
        <f>IF(RES_hh_tes_in!I12=0,0,1000*11630*RES_hh_tes_in!I12/RES_hh_num_in!I12)</f>
        <v>6740.3096150568763</v>
      </c>
      <c r="J12" s="72">
        <f>IF(RES_hh_tes_in!J12=0,0,1000*11630*RES_hh_tes_in!J12/RES_hh_num_in!J12)</f>
        <v>7453.0501817318445</v>
      </c>
      <c r="K12" s="72">
        <f>IF(RES_hh_tes_in!K12=0,0,1000*11630*RES_hh_tes_in!K12/RES_hh_num_in!K12)</f>
        <v>7803.7403226271063</v>
      </c>
      <c r="L12" s="72">
        <f>IF(RES_hh_tes_in!L12=0,0,1000*11630*RES_hh_tes_in!L12/RES_hh_num_in!L12)</f>
        <v>7790.4196505846749</v>
      </c>
      <c r="M12" s="72">
        <f>IF(RES_hh_tes_in!M12=0,0,1000*11630*RES_hh_tes_in!M12/RES_hh_num_in!M12)</f>
        <v>7576.4580251444722</v>
      </c>
      <c r="N12" s="72">
        <f>IF(RES_hh_tes_in!N12=0,0,1000*11630*RES_hh_tes_in!N12/RES_hh_num_in!N12)</f>
        <v>7289.4569515240983</v>
      </c>
      <c r="O12" s="72">
        <f>IF(RES_hh_tes_in!O12=0,0,1000*11630*RES_hh_tes_in!O12/RES_hh_num_in!O12)</f>
        <v>6783.5635311409096</v>
      </c>
      <c r="P12" s="72">
        <f>IF(RES_hh_tes_in!P12=0,0,1000*11630*RES_hh_tes_in!P12/RES_hh_num_in!P12)</f>
        <v>6062.1541759714391</v>
      </c>
      <c r="Q12" s="72">
        <f>IF(RES_hh_tes_in!Q12=0,0,1000*11630*RES_hh_tes_in!Q12/RES_hh_num_in!Q12)</f>
        <v>5587.2203839139302</v>
      </c>
      <c r="R12" s="72">
        <f>IF(RES_hh_tes_in!R12=0,0,1000*11630*RES_hh_tes_in!R12/RES_hh_num_in!R12)</f>
        <v>5401.8085334567659</v>
      </c>
      <c r="S12" s="72">
        <f>IF(RES_hh_tes_in!S12=0,0,1000*11630*RES_hh_tes_in!S12/RES_hh_num_in!S12)</f>
        <v>5252.2568229798635</v>
      </c>
      <c r="T12" s="72">
        <f>IF(RES_hh_tes_in!T12=0,0,1000*11630*RES_hh_tes_in!T12/RES_hh_num_in!T12)</f>
        <v>4949.2559764790331</v>
      </c>
      <c r="U12" s="72">
        <f>IF(RES_hh_tes_in!U12=0,0,1000*11630*RES_hh_tes_in!U12/RES_hh_num_in!U12)</f>
        <v>4838.3896130017238</v>
      </c>
      <c r="V12" s="72">
        <f>IF(RES_hh_tes_in!V12=0,0,1000*11630*RES_hh_tes_in!V12/RES_hh_num_in!V12)</f>
        <v>4690.13989047009</v>
      </c>
      <c r="W12" s="72">
        <f>IF(RES_hh_tes_in!W12=0,0,1000*11630*RES_hh_tes_in!W12/RES_hh_num_in!W12)</f>
        <v>3906.2140735389485</v>
      </c>
      <c r="X12" s="72">
        <f>IF(RES_hh_tes_in!X12=0,0,1000*11630*RES_hh_tes_in!X12/RES_hh_num_in!X12)</f>
        <v>3239.9207335166375</v>
      </c>
      <c r="Y12" s="72">
        <f>IF(RES_hh_tes_in!Y12=0,0,1000*11630*RES_hh_tes_in!Y12/RES_hh_num_in!Y12)</f>
        <v>2627.1906339232914</v>
      </c>
      <c r="DA12" s="89" t="s">
        <v>823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7155.4090328610482</v>
      </c>
      <c r="D13" s="74">
        <f>IF(RES_hh_tes_in!D13=0,0,1000*11630*RES_hh_tes_in!D13/RES_hh_num_in!D13)</f>
        <v>8338.8321562141209</v>
      </c>
      <c r="E13" s="74">
        <f>IF(RES_hh_tes_in!E13=0,0,1000*11630*RES_hh_tes_in!E13/RES_hh_num_in!E13)</f>
        <v>8411.091518423942</v>
      </c>
      <c r="F13" s="74">
        <f>IF(RES_hh_tes_in!F13=0,0,1000*11630*RES_hh_tes_in!F13/RES_hh_num_in!F13)</f>
        <v>7657.8896083478412</v>
      </c>
      <c r="G13" s="74">
        <f>IF(RES_hh_tes_in!G13=0,0,1000*11630*RES_hh_tes_in!G13/RES_hh_num_in!G13)</f>
        <v>7647.1264613084986</v>
      </c>
      <c r="H13" s="74">
        <f>IF(RES_hh_tes_in!H13=0,0,1000*11630*RES_hh_tes_in!H13/RES_hh_num_in!H13)</f>
        <v>7296.5049696782062</v>
      </c>
      <c r="I13" s="74">
        <f>IF(RES_hh_tes_in!I13=0,0,1000*11630*RES_hh_tes_in!I13/RES_hh_num_in!I13)</f>
        <v>7401.7809647605709</v>
      </c>
      <c r="J13" s="74">
        <f>IF(RES_hh_tes_in!J13=0,0,1000*11630*RES_hh_tes_in!J13/RES_hh_num_in!J13)</f>
        <v>7141.9917234322456</v>
      </c>
      <c r="K13" s="74">
        <f>IF(RES_hh_tes_in!K13=0,0,1000*11630*RES_hh_tes_in!K13/RES_hh_num_in!K13)</f>
        <v>7843.0790551008786</v>
      </c>
      <c r="L13" s="74">
        <f>IF(RES_hh_tes_in!L13=0,0,1000*11630*RES_hh_tes_in!L13/RES_hh_num_in!L13)</f>
        <v>5677.7916548218809</v>
      </c>
      <c r="M13" s="74">
        <f>IF(RES_hh_tes_in!M13=0,0,1000*11630*RES_hh_tes_in!M13/RES_hh_num_in!M13)</f>
        <v>7956.5396613930634</v>
      </c>
      <c r="N13" s="74">
        <f>IF(RES_hh_tes_in!N13=0,0,1000*11630*RES_hh_tes_in!N13/RES_hh_num_in!N13)</f>
        <v>9409.6437881700713</v>
      </c>
      <c r="O13" s="74">
        <f>IF(RES_hh_tes_in!O13=0,0,1000*11630*RES_hh_tes_in!O13/RES_hh_num_in!O13)</f>
        <v>8029.790466419503</v>
      </c>
      <c r="P13" s="74">
        <f>IF(RES_hh_tes_in!P13=0,0,1000*11630*RES_hh_tes_in!P13/RES_hh_num_in!P13)</f>
        <v>7419.8485902762741</v>
      </c>
      <c r="Q13" s="74">
        <f>IF(RES_hh_tes_in!Q13=0,0,1000*11630*RES_hh_tes_in!Q13/RES_hh_num_in!Q13)</f>
        <v>0</v>
      </c>
      <c r="R13" s="74">
        <f>IF(RES_hh_tes_in!R13=0,0,1000*11630*RES_hh_tes_in!R13/RES_hh_num_in!R13)</f>
        <v>2127.5880991649392</v>
      </c>
      <c r="S13" s="74">
        <f>IF(RES_hh_tes_in!S13=0,0,1000*11630*RES_hh_tes_in!S13/RES_hh_num_in!S13)</f>
        <v>0</v>
      </c>
      <c r="T13" s="74">
        <f>IF(RES_hh_tes_in!T13=0,0,1000*11630*RES_hh_tes_in!T13/RES_hh_num_in!T13)</f>
        <v>0</v>
      </c>
      <c r="U13" s="74">
        <f>IF(RES_hh_tes_in!U13=0,0,1000*11630*RES_hh_tes_in!U13/RES_hh_num_in!U13)</f>
        <v>5428.9362249620399</v>
      </c>
      <c r="V13" s="74">
        <f>IF(RES_hh_tes_in!V13=0,0,1000*11630*RES_hh_tes_in!V13/RES_hh_num_in!V13)</f>
        <v>6064.4773890238721</v>
      </c>
      <c r="W13" s="74">
        <f>IF(RES_hh_tes_in!W13=0,0,1000*11630*RES_hh_tes_in!W13/RES_hh_num_in!W13)</f>
        <v>5338.5991136142475</v>
      </c>
      <c r="X13" s="74">
        <f>IF(RES_hh_tes_in!X13=0,0,1000*11630*RES_hh_tes_in!X13/RES_hh_num_in!X13)</f>
        <v>0</v>
      </c>
      <c r="Y13" s="74">
        <f>IF(RES_hh_tes_in!Y13=0,0,1000*11630*RES_hh_tes_in!Y13/RES_hh_num_in!Y13)</f>
        <v>0</v>
      </c>
      <c r="DA13" s="90" t="s">
        <v>824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179.72281371490379</v>
      </c>
      <c r="D14" s="76">
        <f>IF(RES_hh_tes_in!D14=0,0,1000*11630*RES_hh_tes_in!D14/RES_hh_num_in!D14)</f>
        <v>164.25865748307476</v>
      </c>
      <c r="E14" s="76">
        <f>IF(RES_hh_tes_in!E14=0,0,1000*11630*RES_hh_tes_in!E14/RES_hh_num_in!E14)</f>
        <v>163.25487883890202</v>
      </c>
      <c r="F14" s="76">
        <f>IF(RES_hh_tes_in!F14=0,0,1000*11630*RES_hh_tes_in!F14/RES_hh_num_in!F14)</f>
        <v>152.1479634276229</v>
      </c>
      <c r="G14" s="76">
        <f>IF(RES_hh_tes_in!G14=0,0,1000*11630*RES_hh_tes_in!G14/RES_hh_num_in!G14)</f>
        <v>142.7953709549343</v>
      </c>
      <c r="H14" s="76">
        <f>IF(RES_hh_tes_in!H14=0,0,1000*11630*RES_hh_tes_in!H14/RES_hh_num_in!H14)</f>
        <v>141.24433716580856</v>
      </c>
      <c r="I14" s="76">
        <f>IF(RES_hh_tes_in!I14=0,0,1000*11630*RES_hh_tes_in!I14/RES_hh_num_in!I14)</f>
        <v>123.42850978913036</v>
      </c>
      <c r="J14" s="76">
        <f>IF(RES_hh_tes_in!J14=0,0,1000*11630*RES_hh_tes_in!J14/RES_hh_num_in!J14)</f>
        <v>142.44996938404276</v>
      </c>
      <c r="K14" s="76">
        <f>IF(RES_hh_tes_in!K14=0,0,1000*11630*RES_hh_tes_in!K14/RES_hh_num_in!K14)</f>
        <v>137.94366278503665</v>
      </c>
      <c r="L14" s="76">
        <f>IF(RES_hh_tes_in!L14=0,0,1000*11630*RES_hh_tes_in!L14/RES_hh_num_in!L14)</f>
        <v>159.68122935057218</v>
      </c>
      <c r="M14" s="76">
        <f>IF(RES_hh_tes_in!M14=0,0,1000*11630*RES_hh_tes_in!M14/RES_hh_num_in!M14)</f>
        <v>116.54469969728356</v>
      </c>
      <c r="N14" s="76">
        <f>IF(RES_hh_tes_in!N14=0,0,1000*11630*RES_hh_tes_in!N14/RES_hh_num_in!N14)</f>
        <v>124.08278134281575</v>
      </c>
      <c r="O14" s="76">
        <f>IF(RES_hh_tes_in!O14=0,0,1000*11630*RES_hh_tes_in!O14/RES_hh_num_in!O14)</f>
        <v>130.31099564091537</v>
      </c>
      <c r="P14" s="76">
        <f>IF(RES_hh_tes_in!P14=0,0,1000*11630*RES_hh_tes_in!P14/RES_hh_num_in!P14)</f>
        <v>81.44507758225599</v>
      </c>
      <c r="Q14" s="76">
        <f>IF(RES_hh_tes_in!Q14=0,0,1000*11630*RES_hh_tes_in!Q14/RES_hh_num_in!Q14)</f>
        <v>93.014942143817407</v>
      </c>
      <c r="R14" s="76">
        <f>IF(RES_hh_tes_in!R14=0,0,1000*11630*RES_hh_tes_in!R14/RES_hh_num_in!R14)</f>
        <v>95.826400613174073</v>
      </c>
      <c r="S14" s="76">
        <f>IF(RES_hh_tes_in!S14=0,0,1000*11630*RES_hh_tes_in!S14/RES_hh_num_in!S14)</f>
        <v>89.113659258962642</v>
      </c>
      <c r="T14" s="76">
        <f>IF(RES_hh_tes_in!T14=0,0,1000*11630*RES_hh_tes_in!T14/RES_hh_num_in!T14)</f>
        <v>84.108704090603794</v>
      </c>
      <c r="U14" s="76">
        <f>IF(RES_hh_tes_in!U14=0,0,1000*11630*RES_hh_tes_in!U14/RES_hh_num_in!U14)</f>
        <v>77.77973361048889</v>
      </c>
      <c r="V14" s="76">
        <f>IF(RES_hh_tes_in!V14=0,0,1000*11630*RES_hh_tes_in!V14/RES_hh_num_in!V14)</f>
        <v>69.784818748463323</v>
      </c>
      <c r="W14" s="76">
        <f>IF(RES_hh_tes_in!W14=0,0,1000*11630*RES_hh_tes_in!W14/RES_hh_num_in!W14)</f>
        <v>70.327224314383244</v>
      </c>
      <c r="X14" s="76">
        <f>IF(RES_hh_tes_in!X14=0,0,1000*11630*RES_hh_tes_in!X14/RES_hh_num_in!X14)</f>
        <v>43.530584253690449</v>
      </c>
      <c r="Y14" s="76">
        <f>IF(RES_hh_tes_in!Y14=0,0,1000*11630*RES_hh_tes_in!Y14/RES_hh_num_in!Y14)</f>
        <v>26.88014912482473</v>
      </c>
      <c r="DA14" s="91" t="s">
        <v>825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9.3036592877985118</v>
      </c>
      <c r="D15" s="69">
        <f t="shared" si="0"/>
        <v>2.3602460677859294</v>
      </c>
      <c r="E15" s="69">
        <f t="shared" si="0"/>
        <v>23.665346353675293</v>
      </c>
      <c r="F15" s="69">
        <f t="shared" si="0"/>
        <v>29.966657279030557</v>
      </c>
      <c r="G15" s="69">
        <f t="shared" si="0"/>
        <v>67.000367649016056</v>
      </c>
      <c r="H15" s="69">
        <f t="shared" si="0"/>
        <v>108.52299350493503</v>
      </c>
      <c r="I15" s="69">
        <f t="shared" si="0"/>
        <v>22.45209003952392</v>
      </c>
      <c r="J15" s="69">
        <f t="shared" si="0"/>
        <v>40.966877875024373</v>
      </c>
      <c r="K15" s="69">
        <f t="shared" si="0"/>
        <v>74.878485435053491</v>
      </c>
      <c r="L15" s="69">
        <f t="shared" si="0"/>
        <v>94.739436925560625</v>
      </c>
      <c r="M15" s="69">
        <f t="shared" si="0"/>
        <v>184.65850394803243</v>
      </c>
      <c r="N15" s="69">
        <f t="shared" si="0"/>
        <v>208.34827655672919</v>
      </c>
      <c r="O15" s="69">
        <f t="shared" si="0"/>
        <v>164.93819163252221</v>
      </c>
      <c r="P15" s="69">
        <f t="shared" si="0"/>
        <v>210.9647208509686</v>
      </c>
      <c r="Q15" s="69">
        <f t="shared" si="0"/>
        <v>199.57570828630742</v>
      </c>
      <c r="R15" s="69">
        <f t="shared" si="0"/>
        <v>214.56470377399333</v>
      </c>
      <c r="S15" s="69">
        <f t="shared" si="0"/>
        <v>132.65346253811126</v>
      </c>
      <c r="T15" s="69">
        <f t="shared" si="0"/>
        <v>126.95538452356894</v>
      </c>
      <c r="U15" s="69">
        <f t="shared" si="0"/>
        <v>112.82418572625096</v>
      </c>
      <c r="V15" s="69">
        <f t="shared" si="0"/>
        <v>115.62574680737879</v>
      </c>
      <c r="W15" s="69">
        <f t="shared" si="0"/>
        <v>152.64287108756923</v>
      </c>
      <c r="X15" s="69">
        <f t="shared" si="0"/>
        <v>265.02595626250468</v>
      </c>
      <c r="Y15" s="69">
        <f t="shared" si="0"/>
        <v>246.68060689505865</v>
      </c>
      <c r="DA15" s="88" t="s">
        <v>826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9.3036592877985118</v>
      </c>
      <c r="D16" s="72">
        <f>IF(RES_hh_tes_in!D16=0,0,1000*11630*RES_hh_tes_in!D16/RES_hh_num_in!D$3)</f>
        <v>2.3602460677859294</v>
      </c>
      <c r="E16" s="72">
        <f>IF(RES_hh_tes_in!E16=0,0,1000*11630*RES_hh_tes_in!E16/RES_hh_num_in!E$3)</f>
        <v>23.665346353675293</v>
      </c>
      <c r="F16" s="72">
        <f>IF(RES_hh_tes_in!F16=0,0,1000*11630*RES_hh_tes_in!F16/RES_hh_num_in!F$3)</f>
        <v>29.966657279030557</v>
      </c>
      <c r="G16" s="72">
        <f>IF(RES_hh_tes_in!G16=0,0,1000*11630*RES_hh_tes_in!G16/RES_hh_num_in!G$3)</f>
        <v>67.000367649016056</v>
      </c>
      <c r="H16" s="72">
        <f>IF(RES_hh_tes_in!H16=0,0,1000*11630*RES_hh_tes_in!H16/RES_hh_num_in!H$3)</f>
        <v>108.52299350493503</v>
      </c>
      <c r="I16" s="72">
        <f>IF(RES_hh_tes_in!I16=0,0,1000*11630*RES_hh_tes_in!I16/RES_hh_num_in!I$3)</f>
        <v>22.45209003952392</v>
      </c>
      <c r="J16" s="72">
        <f>IF(RES_hh_tes_in!J16=0,0,1000*11630*RES_hh_tes_in!J16/RES_hh_num_in!J$3)</f>
        <v>40.966877875024373</v>
      </c>
      <c r="K16" s="72">
        <f>IF(RES_hh_tes_in!K16=0,0,1000*11630*RES_hh_tes_in!K16/RES_hh_num_in!K$3)</f>
        <v>74.878485435053491</v>
      </c>
      <c r="L16" s="72">
        <f>IF(RES_hh_tes_in!L16=0,0,1000*11630*RES_hh_tes_in!L16/RES_hh_num_in!L$3)</f>
        <v>94.739436925560625</v>
      </c>
      <c r="M16" s="72">
        <f>IF(RES_hh_tes_in!M16=0,0,1000*11630*RES_hh_tes_in!M16/RES_hh_num_in!M$3)</f>
        <v>184.65850394803243</v>
      </c>
      <c r="N16" s="72">
        <f>IF(RES_hh_tes_in!N16=0,0,1000*11630*RES_hh_tes_in!N16/RES_hh_num_in!N$3)</f>
        <v>208.34827655672919</v>
      </c>
      <c r="O16" s="72">
        <f>IF(RES_hh_tes_in!O16=0,0,1000*11630*RES_hh_tes_in!O16/RES_hh_num_in!O$3)</f>
        <v>164.93819163252221</v>
      </c>
      <c r="P16" s="72">
        <f>IF(RES_hh_tes_in!P16=0,0,1000*11630*RES_hh_tes_in!P16/RES_hh_num_in!P$3)</f>
        <v>210.9647208509686</v>
      </c>
      <c r="Q16" s="72">
        <f>IF(RES_hh_tes_in!Q16=0,0,1000*11630*RES_hh_tes_in!Q16/RES_hh_num_in!Q$3)</f>
        <v>199.57570828630742</v>
      </c>
      <c r="R16" s="72">
        <f>IF(RES_hh_tes_in!R16=0,0,1000*11630*RES_hh_tes_in!R16/RES_hh_num_in!R$3)</f>
        <v>214.56470377399333</v>
      </c>
      <c r="S16" s="72">
        <f>IF(RES_hh_tes_in!S16=0,0,1000*11630*RES_hh_tes_in!S16/RES_hh_num_in!S$3)</f>
        <v>132.65346253811126</v>
      </c>
      <c r="T16" s="72">
        <f>IF(RES_hh_tes_in!T16=0,0,1000*11630*RES_hh_tes_in!T16/RES_hh_num_in!T$3)</f>
        <v>126.95538452356894</v>
      </c>
      <c r="U16" s="72">
        <f>IF(RES_hh_tes_in!U16=0,0,1000*11630*RES_hh_tes_in!U16/RES_hh_num_in!U$3)</f>
        <v>112.82418572625096</v>
      </c>
      <c r="V16" s="72">
        <f>IF(RES_hh_tes_in!V16=0,0,1000*11630*RES_hh_tes_in!V16/RES_hh_num_in!V$3)</f>
        <v>115.62574680737879</v>
      </c>
      <c r="W16" s="72">
        <f>IF(RES_hh_tes_in!W16=0,0,1000*11630*RES_hh_tes_in!W16/RES_hh_num_in!W$3)</f>
        <v>152.64287108756923</v>
      </c>
      <c r="X16" s="72">
        <f>IF(RES_hh_tes_in!X16=0,0,1000*11630*RES_hh_tes_in!X16/RES_hh_num_in!X$3)</f>
        <v>265.02595626250468</v>
      </c>
      <c r="Y16" s="72">
        <f>IF(RES_hh_tes_in!Y16=0,0,1000*11630*RES_hh_tes_in!Y16/RES_hh_num_in!Y$3)</f>
        <v>246.68060689505865</v>
      </c>
      <c r="DA16" s="89" t="s">
        <v>827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942.35878219263543</v>
      </c>
      <c r="D17" s="69">
        <f>IF(RES_hh_tes_in!D17=0,0,1000*11630*RES_hh_tes_in!D17/RES_hh_num_in!D17)</f>
        <v>1018.1051104297009</v>
      </c>
      <c r="E17" s="69">
        <f>IF(RES_hh_tes_in!E17=0,0,1000*11630*RES_hh_tes_in!E17/RES_hh_num_in!E17)</f>
        <v>1033.0088467516227</v>
      </c>
      <c r="F17" s="69">
        <f>IF(RES_hh_tes_in!F17=0,0,1000*11630*RES_hh_tes_in!F17/RES_hh_num_in!F17)</f>
        <v>990.55316646513597</v>
      </c>
      <c r="G17" s="69">
        <f>IF(RES_hh_tes_in!G17=0,0,1000*11630*RES_hh_tes_in!G17/RES_hh_num_in!G17)</f>
        <v>972.16676145473809</v>
      </c>
      <c r="H17" s="69">
        <f>IF(RES_hh_tes_in!H17=0,0,1000*11630*RES_hh_tes_in!H17/RES_hh_num_in!H17)</f>
        <v>966.77205080850808</v>
      </c>
      <c r="I17" s="69">
        <f>IF(RES_hh_tes_in!I17=0,0,1000*11630*RES_hh_tes_in!I17/RES_hh_num_in!I17)</f>
        <v>930.08023102509094</v>
      </c>
      <c r="J17" s="69">
        <f>IF(RES_hh_tes_in!J17=0,0,1000*11630*RES_hh_tes_in!J17/RES_hh_num_in!J17)</f>
        <v>949.00617512368933</v>
      </c>
      <c r="K17" s="69">
        <f>IF(RES_hh_tes_in!K17=0,0,1000*11630*RES_hh_tes_in!K17/RES_hh_num_in!K17)</f>
        <v>966.7491822712185</v>
      </c>
      <c r="L17" s="69">
        <f>IF(RES_hh_tes_in!L17=0,0,1000*11630*RES_hh_tes_in!L17/RES_hh_num_in!L17)</f>
        <v>1110.253950963875</v>
      </c>
      <c r="M17" s="69">
        <f>IF(RES_hh_tes_in!M17=0,0,1000*11630*RES_hh_tes_in!M17/RES_hh_num_in!M17)</f>
        <v>863.51915994301737</v>
      </c>
      <c r="N17" s="69">
        <f>IF(RES_hh_tes_in!N17=0,0,1000*11630*RES_hh_tes_in!N17/RES_hh_num_in!N17)</f>
        <v>900.53428199923712</v>
      </c>
      <c r="O17" s="69">
        <f>IF(RES_hh_tes_in!O17=0,0,1000*11630*RES_hh_tes_in!O17/RES_hh_num_in!O17)</f>
        <v>980.25168086029714</v>
      </c>
      <c r="P17" s="69">
        <f>IF(RES_hh_tes_in!P17=0,0,1000*11630*RES_hh_tes_in!P17/RES_hh_num_in!P17)</f>
        <v>823.09493128270833</v>
      </c>
      <c r="Q17" s="69">
        <f>IF(RES_hh_tes_in!Q17=0,0,1000*11630*RES_hh_tes_in!Q17/RES_hh_num_in!Q17)</f>
        <v>944.04214600764556</v>
      </c>
      <c r="R17" s="69">
        <f>IF(RES_hh_tes_in!R17=0,0,1000*11630*RES_hh_tes_in!R17/RES_hh_num_in!R17)</f>
        <v>981.57220966650891</v>
      </c>
      <c r="S17" s="69">
        <f>IF(RES_hh_tes_in!S17=0,0,1000*11630*RES_hh_tes_in!S17/RES_hh_num_in!S17)</f>
        <v>942.11354887432276</v>
      </c>
      <c r="T17" s="69">
        <f>IF(RES_hh_tes_in!T17=0,0,1000*11630*RES_hh_tes_in!T17/RES_hh_num_in!T17)</f>
        <v>915.30283764268938</v>
      </c>
      <c r="U17" s="69">
        <f>IF(RES_hh_tes_in!U17=0,0,1000*11630*RES_hh_tes_in!U17/RES_hh_num_in!U17)</f>
        <v>854.48545238275858</v>
      </c>
      <c r="V17" s="69">
        <f>IF(RES_hh_tes_in!V17=0,0,1000*11630*RES_hh_tes_in!V17/RES_hh_num_in!V17)</f>
        <v>768.52786538964699</v>
      </c>
      <c r="W17" s="69">
        <f>IF(RES_hh_tes_in!W17=0,0,1000*11630*RES_hh_tes_in!W17/RES_hh_num_in!W17)</f>
        <v>769.06221551633291</v>
      </c>
      <c r="X17" s="69">
        <f>IF(RES_hh_tes_in!X17=0,0,1000*11630*RES_hh_tes_in!X17/RES_hh_num_in!X17)</f>
        <v>588.49496010161454</v>
      </c>
      <c r="Y17" s="69">
        <f>IF(RES_hh_tes_in!Y17=0,0,1000*11630*RES_hh_tes_in!Y17/RES_hh_num_in!Y17)</f>
        <v>445.83509764291802</v>
      </c>
      <c r="DA17" s="88" t="s">
        <v>828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0</v>
      </c>
      <c r="D18" s="72">
        <f>IF(RES_hh_tes_in!D18=0,0,1000*11630*RES_hh_tes_in!D18/RES_hh_num_in!D18)</f>
        <v>0</v>
      </c>
      <c r="E18" s="72">
        <f>IF(RES_hh_tes_in!E18=0,0,1000*11630*RES_hh_tes_in!E18/RES_hh_num_in!E18)</f>
        <v>0</v>
      </c>
      <c r="F18" s="72">
        <f>IF(RES_hh_tes_in!F18=0,0,1000*11630*RES_hh_tes_in!F18/RES_hh_num_in!F18)</f>
        <v>0</v>
      </c>
      <c r="G18" s="72">
        <f>IF(RES_hh_tes_in!G18=0,0,1000*11630*RES_hh_tes_in!G18/RES_hh_num_in!G18)</f>
        <v>0</v>
      </c>
      <c r="H18" s="72">
        <f>IF(RES_hh_tes_in!H18=0,0,1000*11630*RES_hh_tes_in!H18/RES_hh_num_in!H18)</f>
        <v>0</v>
      </c>
      <c r="I18" s="72">
        <f>IF(RES_hh_tes_in!I18=0,0,1000*11630*RES_hh_tes_in!I18/RES_hh_num_in!I18)</f>
        <v>0</v>
      </c>
      <c r="J18" s="72">
        <f>IF(RES_hh_tes_in!J18=0,0,1000*11630*RES_hh_tes_in!J18/RES_hh_num_in!J18)</f>
        <v>0</v>
      </c>
      <c r="K18" s="72">
        <f>IF(RES_hh_tes_in!K18=0,0,1000*11630*RES_hh_tes_in!K18/RES_hh_num_in!K18)</f>
        <v>0</v>
      </c>
      <c r="L18" s="72">
        <f>IF(RES_hh_tes_in!L18=0,0,1000*11630*RES_hh_tes_in!L18/RES_hh_num_in!L18)</f>
        <v>0</v>
      </c>
      <c r="M18" s="72">
        <f>IF(RES_hh_tes_in!M18=0,0,1000*11630*RES_hh_tes_in!M18/RES_hh_num_in!M18)</f>
        <v>0</v>
      </c>
      <c r="N18" s="72">
        <f>IF(RES_hh_tes_in!N18=0,0,1000*11630*RES_hh_tes_in!N18/RES_hh_num_in!N18)</f>
        <v>0</v>
      </c>
      <c r="O18" s="72">
        <f>IF(RES_hh_tes_in!O18=0,0,1000*11630*RES_hh_tes_in!O18/RES_hh_num_in!O18)</f>
        <v>0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0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0</v>
      </c>
      <c r="X18" s="72">
        <f>IF(RES_hh_tes_in!X18=0,0,1000*11630*RES_hh_tes_in!X18/RES_hh_num_in!X18)</f>
        <v>0</v>
      </c>
      <c r="Y18" s="72">
        <f>IF(RES_hh_tes_in!Y18=0,0,1000*11630*RES_hh_tes_in!Y18/RES_hh_num_in!Y18)</f>
        <v>0</v>
      </c>
      <c r="DA18" s="89" t="s">
        <v>829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0</v>
      </c>
      <c r="D19" s="72">
        <f>IF(RES_hh_tes_in!D19=0,0,1000*11630*RES_hh_tes_in!D19/RES_hh_num_in!D19)</f>
        <v>0</v>
      </c>
      <c r="E19" s="72">
        <f>IF(RES_hh_tes_in!E19=0,0,1000*11630*RES_hh_tes_in!E19/RES_hh_num_in!E19)</f>
        <v>0</v>
      </c>
      <c r="F19" s="72">
        <f>IF(RES_hh_tes_in!F19=0,0,1000*11630*RES_hh_tes_in!F19/RES_hh_num_in!F19)</f>
        <v>0</v>
      </c>
      <c r="G19" s="72">
        <f>IF(RES_hh_tes_in!G19=0,0,1000*11630*RES_hh_tes_in!G19/RES_hh_num_in!G19)</f>
        <v>0</v>
      </c>
      <c r="H19" s="72">
        <f>IF(RES_hh_tes_in!H19=0,0,1000*11630*RES_hh_tes_in!H19/RES_hh_num_in!H19)</f>
        <v>0</v>
      </c>
      <c r="I19" s="72">
        <f>IF(RES_hh_tes_in!I19=0,0,1000*11630*RES_hh_tes_in!I19/RES_hh_num_in!I19)</f>
        <v>0</v>
      </c>
      <c r="J19" s="72">
        <f>IF(RES_hh_tes_in!J19=0,0,1000*11630*RES_hh_tes_in!J19/RES_hh_num_in!J19)</f>
        <v>0</v>
      </c>
      <c r="K19" s="72">
        <f>IF(RES_hh_tes_in!K19=0,0,1000*11630*RES_hh_tes_in!K19/RES_hh_num_in!K19)</f>
        <v>0</v>
      </c>
      <c r="L19" s="72">
        <f>IF(RES_hh_tes_in!L19=0,0,1000*11630*RES_hh_tes_in!L19/RES_hh_num_in!L19)</f>
        <v>0</v>
      </c>
      <c r="M19" s="72">
        <f>IF(RES_hh_tes_in!M19=0,0,1000*11630*RES_hh_tes_in!M19/RES_hh_num_in!M19)</f>
        <v>0</v>
      </c>
      <c r="N19" s="72">
        <f>IF(RES_hh_tes_in!N19=0,0,1000*11630*RES_hh_tes_in!N19/RES_hh_num_in!N19)</f>
        <v>0</v>
      </c>
      <c r="O19" s="72">
        <f>IF(RES_hh_tes_in!O19=0,0,1000*11630*RES_hh_tes_in!O19/RES_hh_num_in!O19)</f>
        <v>0</v>
      </c>
      <c r="P19" s="72">
        <f>IF(RES_hh_tes_in!P19=0,0,1000*11630*RES_hh_tes_in!P19/RES_hh_num_in!P19)</f>
        <v>0</v>
      </c>
      <c r="Q19" s="72">
        <f>IF(RES_hh_tes_in!Q19=0,0,1000*11630*RES_hh_tes_in!Q19/RES_hh_num_in!Q19)</f>
        <v>0</v>
      </c>
      <c r="R19" s="72">
        <f>IF(RES_hh_tes_in!R19=0,0,1000*11630*RES_hh_tes_in!R19/RES_hh_num_in!R19)</f>
        <v>0</v>
      </c>
      <c r="S19" s="72">
        <f>IF(RES_hh_tes_in!S19=0,0,1000*11630*RES_hh_tes_in!S19/RES_hh_num_in!S19)</f>
        <v>0</v>
      </c>
      <c r="T19" s="72">
        <f>IF(RES_hh_tes_in!T19=0,0,1000*11630*RES_hh_tes_in!T19/RES_hh_num_in!T19)</f>
        <v>0</v>
      </c>
      <c r="U19" s="72">
        <f>IF(RES_hh_tes_in!U19=0,0,1000*11630*RES_hh_tes_in!U19/RES_hh_num_in!U19)</f>
        <v>0</v>
      </c>
      <c r="V19" s="72">
        <f>IF(RES_hh_tes_in!V19=0,0,1000*11630*RES_hh_tes_in!V19/RES_hh_num_in!V19)</f>
        <v>0</v>
      </c>
      <c r="W19" s="72">
        <f>IF(RES_hh_tes_in!W19=0,0,1000*11630*RES_hh_tes_in!W19/RES_hh_num_in!W19)</f>
        <v>0</v>
      </c>
      <c r="X19" s="72">
        <f>IF(RES_hh_tes_in!X19=0,0,1000*11630*RES_hh_tes_in!X19/RES_hh_num_in!X19)</f>
        <v>0</v>
      </c>
      <c r="Y19" s="72">
        <f>IF(RES_hh_tes_in!Y19=0,0,1000*11630*RES_hh_tes_in!Y19/RES_hh_num_in!Y19)</f>
        <v>0</v>
      </c>
      <c r="DA19" s="89" t="s">
        <v>830</v>
      </c>
    </row>
    <row r="20" spans="1:105" ht="12" customHeight="1" x14ac:dyDescent="0.25">
      <c r="A20" s="28" t="s">
        <v>200</v>
      </c>
      <c r="B20" s="72"/>
      <c r="C20" s="72">
        <f>IF(RES_hh_tes_in!C20=0,0,1000*11630*RES_hh_tes_in!C20/RES_hh_num_in!C20)</f>
        <v>0</v>
      </c>
      <c r="D20" s="72">
        <f>IF(RES_hh_tes_in!D20=0,0,1000*11630*RES_hh_tes_in!D20/RES_hh_num_in!D20)</f>
        <v>0</v>
      </c>
      <c r="E20" s="72">
        <f>IF(RES_hh_tes_in!E20=0,0,1000*11630*RES_hh_tes_in!E20/RES_hh_num_in!E20)</f>
        <v>0</v>
      </c>
      <c r="F20" s="72">
        <f>IF(RES_hh_tes_in!F20=0,0,1000*11630*RES_hh_tes_in!F20/RES_hh_num_in!F20)</f>
        <v>0</v>
      </c>
      <c r="G20" s="72">
        <f>IF(RES_hh_tes_in!G20=0,0,1000*11630*RES_hh_tes_in!G20/RES_hh_num_in!G20)</f>
        <v>0</v>
      </c>
      <c r="H20" s="72">
        <f>IF(RES_hh_tes_in!H20=0,0,1000*11630*RES_hh_tes_in!H20/RES_hh_num_in!H20)</f>
        <v>0</v>
      </c>
      <c r="I20" s="72">
        <f>IF(RES_hh_tes_in!I20=0,0,1000*11630*RES_hh_tes_in!I20/RES_hh_num_in!I20)</f>
        <v>0</v>
      </c>
      <c r="J20" s="72">
        <f>IF(RES_hh_tes_in!J20=0,0,1000*11630*RES_hh_tes_in!J20/RES_hh_num_in!J20)</f>
        <v>0</v>
      </c>
      <c r="K20" s="72">
        <f>IF(RES_hh_tes_in!K20=0,0,1000*11630*RES_hh_tes_in!K20/RES_hh_num_in!K20)</f>
        <v>0</v>
      </c>
      <c r="L20" s="72">
        <f>IF(RES_hh_tes_in!L20=0,0,1000*11630*RES_hh_tes_in!L20/RES_hh_num_in!L20)</f>
        <v>0</v>
      </c>
      <c r="M20" s="72">
        <f>IF(RES_hh_tes_in!M20=0,0,1000*11630*RES_hh_tes_in!M20/RES_hh_num_in!M20)</f>
        <v>0</v>
      </c>
      <c r="N20" s="72">
        <f>IF(RES_hh_tes_in!N20=0,0,1000*11630*RES_hh_tes_in!N20/RES_hh_num_in!N20)</f>
        <v>0</v>
      </c>
      <c r="O20" s="72">
        <f>IF(RES_hh_tes_in!O20=0,0,1000*11630*RES_hh_tes_in!O20/RES_hh_num_in!O20)</f>
        <v>0</v>
      </c>
      <c r="P20" s="72">
        <f>IF(RES_hh_tes_in!P20=0,0,1000*11630*RES_hh_tes_in!P20/RES_hh_num_in!P20)</f>
        <v>0</v>
      </c>
      <c r="Q20" s="72">
        <f>IF(RES_hh_tes_in!Q20=0,0,1000*11630*RES_hh_tes_in!Q20/RES_hh_num_in!Q20)</f>
        <v>0</v>
      </c>
      <c r="R20" s="72">
        <f>IF(RES_hh_tes_in!R20=0,0,1000*11630*RES_hh_tes_in!R20/RES_hh_num_in!R20)</f>
        <v>0</v>
      </c>
      <c r="S20" s="72">
        <f>IF(RES_hh_tes_in!S20=0,0,1000*11630*RES_hh_tes_in!S20/RES_hh_num_in!S20)</f>
        <v>0</v>
      </c>
      <c r="T20" s="72">
        <f>IF(RES_hh_tes_in!T20=0,0,1000*11630*RES_hh_tes_in!T20/RES_hh_num_in!T20)</f>
        <v>0</v>
      </c>
      <c r="U20" s="72">
        <f>IF(RES_hh_tes_in!U20=0,0,1000*11630*RES_hh_tes_in!U20/RES_hh_num_in!U20)</f>
        <v>0</v>
      </c>
      <c r="V20" s="72">
        <f>IF(RES_hh_tes_in!V20=0,0,1000*11630*RES_hh_tes_in!V20/RES_hh_num_in!V20)</f>
        <v>0</v>
      </c>
      <c r="W20" s="72">
        <f>IF(RES_hh_tes_in!W20=0,0,1000*11630*RES_hh_tes_in!W20/RES_hh_num_in!W20)</f>
        <v>0</v>
      </c>
      <c r="X20" s="72">
        <f>IF(RES_hh_tes_in!X20=0,0,1000*11630*RES_hh_tes_in!X20/RES_hh_num_in!X20)</f>
        <v>0</v>
      </c>
      <c r="Y20" s="72">
        <f>IF(RES_hh_tes_in!Y20=0,0,1000*11630*RES_hh_tes_in!Y20/RES_hh_num_in!Y20)</f>
        <v>0</v>
      </c>
      <c r="DA20" s="89" t="s">
        <v>831</v>
      </c>
    </row>
    <row r="21" spans="1:105" ht="12" customHeight="1" x14ac:dyDescent="0.25">
      <c r="A21" s="28" t="s">
        <v>189</v>
      </c>
      <c r="B21" s="72"/>
      <c r="C21" s="72">
        <f>IF(RES_hh_tes_in!C21=0,0,1000*11630*RES_hh_tes_in!C21/RES_hh_num_in!C21)</f>
        <v>936.85020384569395</v>
      </c>
      <c r="D21" s="72">
        <f>IF(RES_hh_tes_in!D21=0,0,1000*11630*RES_hh_tes_in!D21/RES_hh_num_in!D21)</f>
        <v>1016.8886904386258</v>
      </c>
      <c r="E21" s="72">
        <f>IF(RES_hh_tes_in!E21=0,0,1000*11630*RES_hh_tes_in!E21/RES_hh_num_in!E21)</f>
        <v>1029.7613367338547</v>
      </c>
      <c r="F21" s="72">
        <f>IF(RES_hh_tes_in!F21=0,0,1000*11630*RES_hh_tes_in!F21/RES_hh_num_in!F21)</f>
        <v>985.09734482662964</v>
      </c>
      <c r="G21" s="72">
        <f>IF(RES_hh_tes_in!G21=0,0,1000*11630*RES_hh_tes_in!G21/RES_hh_num_in!G21)</f>
        <v>968.5974004215733</v>
      </c>
      <c r="H21" s="72">
        <f>IF(RES_hh_tes_in!H21=0,0,1000*11630*RES_hh_tes_in!H21/RES_hh_num_in!H21)</f>
        <v>966.16744261063468</v>
      </c>
      <c r="I21" s="72">
        <f>IF(RES_hh_tes_in!I21=0,0,1000*11630*RES_hh_tes_in!I21/RES_hh_num_in!I21)</f>
        <v>920.38979003884481</v>
      </c>
      <c r="J21" s="72">
        <f>IF(RES_hh_tes_in!J21=0,0,1000*11630*RES_hh_tes_in!J21/RES_hh_num_in!J21)</f>
        <v>945.63571094871998</v>
      </c>
      <c r="K21" s="72">
        <f>IF(RES_hh_tes_in!K21=0,0,1000*11630*RES_hh_tes_in!K21/RES_hh_num_in!K21)</f>
        <v>965.6894743339617</v>
      </c>
      <c r="L21" s="72">
        <f>IF(RES_hh_tes_in!L21=0,0,1000*11630*RES_hh_tes_in!L21/RES_hh_num_in!L21)</f>
        <v>1123.7996101986778</v>
      </c>
      <c r="M21" s="72">
        <f>IF(RES_hh_tes_in!M21=0,0,1000*11630*RES_hh_tes_in!M21/RES_hh_num_in!M21)</f>
        <v>854.38977313914506</v>
      </c>
      <c r="N21" s="72">
        <f>IF(RES_hh_tes_in!N21=0,0,1000*11630*RES_hh_tes_in!N21/RES_hh_num_in!N21)</f>
        <v>896.78685100591304</v>
      </c>
      <c r="O21" s="72">
        <f>IF(RES_hh_tes_in!O21=0,0,1000*11630*RES_hh_tes_in!O21/RES_hh_num_in!O21)</f>
        <v>981.1344518872562</v>
      </c>
      <c r="P21" s="72">
        <f>IF(RES_hh_tes_in!P21=0,0,1000*11630*RES_hh_tes_in!P21/RES_hh_num_in!P21)</f>
        <v>794.47817058121188</v>
      </c>
      <c r="Q21" s="72">
        <f>IF(RES_hh_tes_in!Q21=0,0,1000*11630*RES_hh_tes_in!Q21/RES_hh_num_in!Q21)</f>
        <v>940.7540653646339</v>
      </c>
      <c r="R21" s="72">
        <f>IF(RES_hh_tes_in!R21=0,0,1000*11630*RES_hh_tes_in!R21/RES_hh_num_in!R21)</f>
        <v>980.11716532519813</v>
      </c>
      <c r="S21" s="72">
        <f>IF(RES_hh_tes_in!S21=0,0,1000*11630*RES_hh_tes_in!S21/RES_hh_num_in!S21)</f>
        <v>941.95010869729481</v>
      </c>
      <c r="T21" s="72">
        <f>IF(RES_hh_tes_in!T21=0,0,1000*11630*RES_hh_tes_in!T21/RES_hh_num_in!T21)</f>
        <v>916.38459204993012</v>
      </c>
      <c r="U21" s="72">
        <f>IF(RES_hh_tes_in!U21=0,0,1000*11630*RES_hh_tes_in!U21/RES_hh_num_in!U21)</f>
        <v>852.8121140859779</v>
      </c>
      <c r="V21" s="72">
        <f>IF(RES_hh_tes_in!V21=0,0,1000*11630*RES_hh_tes_in!V21/RES_hh_num_in!V21)</f>
        <v>762.41499297735902</v>
      </c>
      <c r="W21" s="72">
        <f>IF(RES_hh_tes_in!W21=0,0,1000*11630*RES_hh_tes_in!W21/RES_hh_num_in!W21)</f>
        <v>797.02821121730017</v>
      </c>
      <c r="X21" s="72">
        <f>IF(RES_hh_tes_in!X21=0,0,1000*11630*RES_hh_tes_in!X21/RES_hh_num_in!X21)</f>
        <v>581.13358072126209</v>
      </c>
      <c r="Y21" s="72">
        <f>IF(RES_hh_tes_in!Y21=0,0,1000*11630*RES_hh_tes_in!Y21/RES_hh_num_in!Y21)</f>
        <v>427.54022319631866</v>
      </c>
      <c r="DA21" s="89" t="s">
        <v>832</v>
      </c>
    </row>
    <row r="22" spans="1:105" ht="12" customHeight="1" x14ac:dyDescent="0.25">
      <c r="A22" s="28" t="s">
        <v>202</v>
      </c>
      <c r="B22" s="72"/>
      <c r="C22" s="72">
        <f>IF(RES_hh_tes_in!C22=0,0,1000*11630*RES_hh_tes_in!C22/RES_hh_num_in!C22)</f>
        <v>0</v>
      </c>
      <c r="D22" s="72">
        <f>IF(RES_hh_tes_in!D22=0,0,1000*11630*RES_hh_tes_in!D22/RES_hh_num_in!D22)</f>
        <v>0</v>
      </c>
      <c r="E22" s="72">
        <f>IF(RES_hh_tes_in!E22=0,0,1000*11630*RES_hh_tes_in!E22/RES_hh_num_in!E22)</f>
        <v>0</v>
      </c>
      <c r="F22" s="72">
        <f>IF(RES_hh_tes_in!F22=0,0,1000*11630*RES_hh_tes_in!F22/RES_hh_num_in!F22)</f>
        <v>0</v>
      </c>
      <c r="G22" s="72">
        <f>IF(RES_hh_tes_in!G22=0,0,1000*11630*RES_hh_tes_in!G22/RES_hh_num_in!G22)</f>
        <v>0</v>
      </c>
      <c r="H22" s="72">
        <f>IF(RES_hh_tes_in!H22=0,0,1000*11630*RES_hh_tes_in!H22/RES_hh_num_in!H22)</f>
        <v>0</v>
      </c>
      <c r="I22" s="72">
        <f>IF(RES_hh_tes_in!I22=0,0,1000*11630*RES_hh_tes_in!I22/RES_hh_num_in!I22)</f>
        <v>0</v>
      </c>
      <c r="J22" s="72">
        <f>IF(RES_hh_tes_in!J22=0,0,1000*11630*RES_hh_tes_in!J22/RES_hh_num_in!J22)</f>
        <v>0</v>
      </c>
      <c r="K22" s="72">
        <f>IF(RES_hh_tes_in!K22=0,0,1000*11630*RES_hh_tes_in!K22/RES_hh_num_in!K22)</f>
        <v>0</v>
      </c>
      <c r="L22" s="72">
        <f>IF(RES_hh_tes_in!L22=0,0,1000*11630*RES_hh_tes_in!L22/RES_hh_num_in!L22)</f>
        <v>0</v>
      </c>
      <c r="M22" s="72">
        <f>IF(RES_hh_tes_in!M22=0,0,1000*11630*RES_hh_tes_in!M22/RES_hh_num_in!M22)</f>
        <v>0</v>
      </c>
      <c r="N22" s="72">
        <f>IF(RES_hh_tes_in!N22=0,0,1000*11630*RES_hh_tes_in!N22/RES_hh_num_in!N22)</f>
        <v>0</v>
      </c>
      <c r="O22" s="72">
        <f>IF(RES_hh_tes_in!O22=0,0,1000*11630*RES_hh_tes_in!O22/RES_hh_num_in!O22)</f>
        <v>0</v>
      </c>
      <c r="P22" s="72">
        <f>IF(RES_hh_tes_in!P22=0,0,1000*11630*RES_hh_tes_in!P22/RES_hh_num_in!P22)</f>
        <v>0</v>
      </c>
      <c r="Q22" s="72">
        <f>IF(RES_hh_tes_in!Q22=0,0,1000*11630*RES_hh_tes_in!Q22/RES_hh_num_in!Q22)</f>
        <v>0</v>
      </c>
      <c r="R22" s="72">
        <f>IF(RES_hh_tes_in!R22=0,0,1000*11630*RES_hh_tes_in!R22/RES_hh_num_in!R22)</f>
        <v>0</v>
      </c>
      <c r="S22" s="72">
        <f>IF(RES_hh_tes_in!S22=0,0,1000*11630*RES_hh_tes_in!S22/RES_hh_num_in!S22)</f>
        <v>0</v>
      </c>
      <c r="T22" s="72">
        <f>IF(RES_hh_tes_in!T22=0,0,1000*11630*RES_hh_tes_in!T22/RES_hh_num_in!T22)</f>
        <v>0</v>
      </c>
      <c r="U22" s="72">
        <f>IF(RES_hh_tes_in!U22=0,0,1000*11630*RES_hh_tes_in!U22/RES_hh_num_in!U22)</f>
        <v>0</v>
      </c>
      <c r="V22" s="72">
        <f>IF(RES_hh_tes_in!V22=0,0,1000*11630*RES_hh_tes_in!V22/RES_hh_num_in!V22)</f>
        <v>0</v>
      </c>
      <c r="W22" s="72">
        <f>IF(RES_hh_tes_in!W22=0,0,1000*11630*RES_hh_tes_in!W22/RES_hh_num_in!W22)</f>
        <v>0</v>
      </c>
      <c r="X22" s="72">
        <f>IF(RES_hh_tes_in!X22=0,0,1000*11630*RES_hh_tes_in!X22/RES_hh_num_in!X22)</f>
        <v>0</v>
      </c>
      <c r="Y22" s="72">
        <f>IF(RES_hh_tes_in!Y22=0,0,1000*11630*RES_hh_tes_in!Y22/RES_hh_num_in!Y22)</f>
        <v>0</v>
      </c>
      <c r="DA22" s="89" t="s">
        <v>833</v>
      </c>
    </row>
    <row r="23" spans="1:105" ht="12" customHeight="1" x14ac:dyDescent="0.25">
      <c r="A23" s="28" t="s">
        <v>197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X23" s="72">
        <f>IF(RES_hh_tes_in!X23=0,0,1000*11630*RES_hh_tes_in!X23/RES_hh_num_in!X23)</f>
        <v>0</v>
      </c>
      <c r="Y23" s="72">
        <f>IF(RES_hh_tes_in!Y23=0,0,1000*11630*RES_hh_tes_in!Y23/RES_hh_num_in!Y23)</f>
        <v>0</v>
      </c>
      <c r="DA23" s="89" t="s">
        <v>834</v>
      </c>
    </row>
    <row r="24" spans="1:105" ht="12" customHeight="1" x14ac:dyDescent="0.25">
      <c r="A24" s="28" t="s">
        <v>198</v>
      </c>
      <c r="B24" s="72"/>
      <c r="C24" s="72">
        <f>IF(RES_hh_tes_in!C24=0,0,1000*11630*RES_hh_tes_in!C24/RES_hh_num_in!C24)</f>
        <v>951.73500436244797</v>
      </c>
      <c r="D24" s="72">
        <f>IF(RES_hh_tes_in!D24=0,0,1000*11630*RES_hh_tes_in!D24/RES_hh_num_in!D24)</f>
        <v>1004.5403046724616</v>
      </c>
      <c r="E24" s="72">
        <f>IF(RES_hh_tes_in!E24=0,0,1000*11630*RES_hh_tes_in!E24/RES_hh_num_in!E24)</f>
        <v>1028.6935226014677</v>
      </c>
      <c r="F24" s="72">
        <f>IF(RES_hh_tes_in!F24=0,0,1000*11630*RES_hh_tes_in!F24/RES_hh_num_in!F24)</f>
        <v>1011.323976370859</v>
      </c>
      <c r="G24" s="72">
        <f>IF(RES_hh_tes_in!G24=0,0,1000*11630*RES_hh_tes_in!G24/RES_hh_num_in!G24)</f>
        <v>970.50888345515739</v>
      </c>
      <c r="H24" s="72">
        <f>IF(RES_hh_tes_in!H24=0,0,1000*11630*RES_hh_tes_in!H24/RES_hh_num_in!H24)</f>
        <v>938.65571149372738</v>
      </c>
      <c r="I24" s="72">
        <f>IF(RES_hh_tes_in!I24=0,0,1000*11630*RES_hh_tes_in!I24/RES_hh_num_in!I24)</f>
        <v>941.35602280055514</v>
      </c>
      <c r="J24" s="72">
        <f>IF(RES_hh_tes_in!J24=0,0,1000*11630*RES_hh_tes_in!J24/RES_hh_num_in!J24)</f>
        <v>943.4964694114301</v>
      </c>
      <c r="K24" s="72">
        <f>IF(RES_hh_tes_in!K24=0,0,1000*11630*RES_hh_tes_in!K24/RES_hh_num_in!K24)</f>
        <v>945.26561280934959</v>
      </c>
      <c r="L24" s="72">
        <f>IF(RES_hh_tes_in!L24=0,0,1000*11630*RES_hh_tes_in!L24/RES_hh_num_in!L24)</f>
        <v>1093.1613280819445</v>
      </c>
      <c r="M24" s="72">
        <f>IF(RES_hh_tes_in!M24=0,0,1000*11630*RES_hh_tes_in!M24/RES_hh_num_in!M24)</f>
        <v>860.01361489994872</v>
      </c>
      <c r="N24" s="72">
        <f>IF(RES_hh_tes_in!N24=0,0,1000*11630*RES_hh_tes_in!N24/RES_hh_num_in!N24)</f>
        <v>899.32805808154023</v>
      </c>
      <c r="O24" s="72">
        <f>IF(RES_hh_tes_in!O24=0,0,1000*11630*RES_hh_tes_in!O24/RES_hh_num_in!O24)</f>
        <v>977.08898810685707</v>
      </c>
      <c r="P24" s="72">
        <f>IF(RES_hh_tes_in!P24=0,0,1000*11630*RES_hh_tes_in!P24/RES_hh_num_in!P24)</f>
        <v>816.05044210376047</v>
      </c>
      <c r="Q24" s="72">
        <f>IF(RES_hh_tes_in!Q24=0,0,1000*11630*RES_hh_tes_in!Q24/RES_hh_num_in!Q24)</f>
        <v>962.36554975813885</v>
      </c>
      <c r="R24" s="72">
        <f>IF(RES_hh_tes_in!R24=0,0,1000*11630*RES_hh_tes_in!R24/RES_hh_num_in!R24)</f>
        <v>974.79634201335512</v>
      </c>
      <c r="S24" s="72">
        <f>IF(RES_hh_tes_in!S24=0,0,1000*11630*RES_hh_tes_in!S24/RES_hh_num_in!S24)</f>
        <v>927.62142974232574</v>
      </c>
      <c r="T24" s="72">
        <f>IF(RES_hh_tes_in!T24=0,0,1000*11630*RES_hh_tes_in!T24/RES_hh_num_in!T24)</f>
        <v>927.42502315095408</v>
      </c>
      <c r="U24" s="72">
        <f>IF(RES_hh_tes_in!U24=0,0,1000*11630*RES_hh_tes_in!U24/RES_hh_num_in!U24)</f>
        <v>855.09560423584526</v>
      </c>
      <c r="V24" s="72">
        <f>IF(RES_hh_tes_in!V24=0,0,1000*11630*RES_hh_tes_in!V24/RES_hh_num_in!V24)</f>
        <v>771.17803840405247</v>
      </c>
      <c r="W24" s="72">
        <f>IF(RES_hh_tes_in!W24=0,0,1000*11630*RES_hh_tes_in!W24/RES_hh_num_in!W24)</f>
        <v>774.41891127091935</v>
      </c>
      <c r="X24" s="72">
        <f>IF(RES_hh_tes_in!X24=0,0,1000*11630*RES_hh_tes_in!X24/RES_hh_num_in!X24)</f>
        <v>571.57741210794393</v>
      </c>
      <c r="Y24" s="72">
        <f>IF(RES_hh_tes_in!Y24=0,0,1000*11630*RES_hh_tes_in!Y24/RES_hh_num_in!Y24)</f>
        <v>441.30454989850932</v>
      </c>
      <c r="DA24" s="89" t="s">
        <v>835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650.81007303979857</v>
      </c>
      <c r="D25" s="74">
        <f>IF(RES_hh_tes_in!D25=0,0,1000*11630*RES_hh_tes_in!D25/RES_hh_num_in!D25)</f>
        <v>793.16458472721172</v>
      </c>
      <c r="E25" s="74">
        <f>IF(RES_hh_tes_in!E25=0,0,1000*11630*RES_hh_tes_in!E25/RES_hh_num_in!E25)</f>
        <v>771.42207113830216</v>
      </c>
      <c r="F25" s="74">
        <f>IF(RES_hh_tes_in!F25=0,0,1000*11630*RES_hh_tes_in!F25/RES_hh_num_in!F25)</f>
        <v>689.35172764428626</v>
      </c>
      <c r="G25" s="74">
        <f>IF(RES_hh_tes_in!G25=0,0,1000*11630*RES_hh_tes_in!G25/RES_hh_num_in!G25)</f>
        <v>730.3708576151713</v>
      </c>
      <c r="H25" s="74">
        <f>IF(RES_hh_tes_in!H25=0,0,1000*11630*RES_hh_tes_in!H25/RES_hh_num_in!H25)</f>
        <v>734.83951939865733</v>
      </c>
      <c r="I25" s="74">
        <f>IF(RES_hh_tes_in!I25=0,0,1000*11630*RES_hh_tes_in!I25/RES_hh_num_in!I25)</f>
        <v>668.9874644739599</v>
      </c>
      <c r="J25" s="74">
        <f>IF(RES_hh_tes_in!J25=0,0,1000*11630*RES_hh_tes_in!J25/RES_hh_num_in!J25)</f>
        <v>684.97560823925642</v>
      </c>
      <c r="K25" s="74">
        <f>IF(RES_hh_tes_in!K25=0,0,1000*11630*RES_hh_tes_in!K25/RES_hh_num_in!K25)</f>
        <v>618.93253583823014</v>
      </c>
      <c r="L25" s="74">
        <f>IF(RES_hh_tes_in!L25=0,0,1000*11630*RES_hh_tes_in!L25/RES_hh_num_in!L25)</f>
        <v>856.64815348410559</v>
      </c>
      <c r="M25" s="74">
        <f>IF(RES_hh_tes_in!M25=0,0,1000*11630*RES_hh_tes_in!M25/RES_hh_num_in!M25)</f>
        <v>480.40524660744535</v>
      </c>
      <c r="N25" s="74">
        <f>IF(RES_hh_tes_in!N25=0,0,1000*11630*RES_hh_tes_in!N25/RES_hh_num_in!N25)</f>
        <v>705.0289141132647</v>
      </c>
      <c r="O25" s="74">
        <f>IF(RES_hh_tes_in!O25=0,0,1000*11630*RES_hh_tes_in!O25/RES_hh_num_in!O25)</f>
        <v>633.34126252126225</v>
      </c>
      <c r="P25" s="74">
        <f>IF(RES_hh_tes_in!P25=0,0,1000*11630*RES_hh_tes_in!P25/RES_hh_num_in!P25)</f>
        <v>549.41311913616767</v>
      </c>
      <c r="Q25" s="74">
        <f>IF(RES_hh_tes_in!Q25=0,0,1000*11630*RES_hh_tes_in!Q25/RES_hh_num_in!Q25)</f>
        <v>709.94290034620224</v>
      </c>
      <c r="R25" s="74">
        <f>IF(RES_hh_tes_in!R25=0,0,1000*11630*RES_hh_tes_in!R25/RES_hh_num_in!R25)</f>
        <v>652.57927663271755</v>
      </c>
      <c r="S25" s="74">
        <f>IF(RES_hh_tes_in!S25=0,0,1000*11630*RES_hh_tes_in!S25/RES_hh_num_in!S25)</f>
        <v>688.26933773094891</v>
      </c>
      <c r="T25" s="74">
        <f>IF(RES_hh_tes_in!T25=0,0,1000*11630*RES_hh_tes_in!T25/RES_hh_num_in!T25)</f>
        <v>715.31919258354708</v>
      </c>
      <c r="U25" s="74">
        <f>IF(RES_hh_tes_in!U25=0,0,1000*11630*RES_hh_tes_in!U25/RES_hh_num_in!U25)</f>
        <v>603.17076199670532</v>
      </c>
      <c r="V25" s="74">
        <f>IF(RES_hh_tes_in!V25=0,0,1000*11630*RES_hh_tes_in!V25/RES_hh_num_in!V25)</f>
        <v>599.09006937243794</v>
      </c>
      <c r="W25" s="74">
        <f>IF(RES_hh_tes_in!W25=0,0,1000*11630*RES_hh_tes_in!W25/RES_hh_num_in!W25)</f>
        <v>567.53687860345178</v>
      </c>
      <c r="X25" s="74">
        <f>IF(RES_hh_tes_in!X25=0,0,1000*11630*RES_hh_tes_in!X25/RES_hh_num_in!X25)</f>
        <v>408.67632274438125</v>
      </c>
      <c r="Y25" s="74">
        <f>IF(RES_hh_tes_in!Y25=0,0,1000*11630*RES_hh_tes_in!Y25/RES_hh_num_in!Y25)</f>
        <v>275.2647364690805</v>
      </c>
      <c r="DA25" s="90" t="s">
        <v>836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478.91178907660321</v>
      </c>
      <c r="D26" s="77">
        <f>IF(RES_hh_tes_in!D26=0,0,1000*11630*RES_hh_tes_in!D26/RES_hh_num_in!D26)</f>
        <v>515.92517441610062</v>
      </c>
      <c r="E26" s="77">
        <f>IF(RES_hh_tes_in!E26=0,0,1000*11630*RES_hh_tes_in!E26/RES_hh_num_in!E26)</f>
        <v>528.23553900004367</v>
      </c>
      <c r="F26" s="77">
        <f>IF(RES_hh_tes_in!F26=0,0,1000*11630*RES_hh_tes_in!F26/RES_hh_num_in!F26)</f>
        <v>510.63028932742958</v>
      </c>
      <c r="G26" s="77">
        <f>IF(RES_hh_tes_in!G26=0,0,1000*11630*RES_hh_tes_in!G26/RES_hh_num_in!G26)</f>
        <v>504.30594908065126</v>
      </c>
      <c r="H26" s="77">
        <f>IF(RES_hh_tes_in!H26=0,0,1000*11630*RES_hh_tes_in!H26/RES_hh_num_in!H26)</f>
        <v>505.16387940705232</v>
      </c>
      <c r="I26" s="77">
        <f>IF(RES_hh_tes_in!I26=0,0,1000*11630*RES_hh_tes_in!I26/RES_hh_num_in!I26)</f>
        <v>487.18705418205792</v>
      </c>
      <c r="J26" s="77">
        <f>IF(RES_hh_tes_in!J26=0,0,1000*11630*RES_hh_tes_in!J26/RES_hh_num_in!J26)</f>
        <v>503.01481091245995</v>
      </c>
      <c r="K26" s="77">
        <f>IF(RES_hh_tes_in!K26=0,0,1000*11630*RES_hh_tes_in!K26/RES_hh_num_in!K26)</f>
        <v>510.6204424344653</v>
      </c>
      <c r="L26" s="77">
        <f>IF(RES_hh_tes_in!L26=0,0,1000*11630*RES_hh_tes_in!L26/RES_hh_num_in!L26)</f>
        <v>620.11922526059357</v>
      </c>
      <c r="M26" s="77">
        <f>IF(RES_hh_tes_in!M26=0,0,1000*11630*RES_hh_tes_in!M26/RES_hh_num_in!M26)</f>
        <v>540.38106103598591</v>
      </c>
      <c r="N26" s="77">
        <f>IF(RES_hh_tes_in!N26=0,0,1000*11630*RES_hh_tes_in!N26/RES_hh_num_in!N26)</f>
        <v>554.34076321659586</v>
      </c>
      <c r="O26" s="77">
        <f>IF(RES_hh_tes_in!O26=0,0,1000*11630*RES_hh_tes_in!O26/RES_hh_num_in!O26)</f>
        <v>548.98015696713082</v>
      </c>
      <c r="P26" s="77">
        <f>IF(RES_hh_tes_in!P26=0,0,1000*11630*RES_hh_tes_in!P26/RES_hh_num_in!P26)</f>
        <v>526.53805581028689</v>
      </c>
      <c r="Q26" s="77">
        <f>IF(RES_hh_tes_in!Q26=0,0,1000*11630*RES_hh_tes_in!Q26/RES_hh_num_in!Q26)</f>
        <v>533.58535446809174</v>
      </c>
      <c r="R26" s="77">
        <f>IF(RES_hh_tes_in!R26=0,0,1000*11630*RES_hh_tes_in!R26/RES_hh_num_in!R26)</f>
        <v>525.42756009710251</v>
      </c>
      <c r="S26" s="77">
        <f>IF(RES_hh_tes_in!S26=0,0,1000*11630*RES_hh_tes_in!S26/RES_hh_num_in!S26)</f>
        <v>513.09098360277517</v>
      </c>
      <c r="T26" s="77">
        <f>IF(RES_hh_tes_in!T26=0,0,1000*11630*RES_hh_tes_in!T26/RES_hh_num_in!T26)</f>
        <v>509.99794406368829</v>
      </c>
      <c r="U26" s="77">
        <f>IF(RES_hh_tes_in!U26=0,0,1000*11630*RES_hh_tes_in!U26/RES_hh_num_in!U26)</f>
        <v>497.57086521642282</v>
      </c>
      <c r="V26" s="77">
        <f>IF(RES_hh_tes_in!V26=0,0,1000*11630*RES_hh_tes_in!V26/RES_hh_num_in!V26)</f>
        <v>468.38121592215924</v>
      </c>
      <c r="W26" s="77">
        <f>IF(RES_hh_tes_in!W26=0,0,1000*11630*RES_hh_tes_in!W26/RES_hh_num_in!W26)</f>
        <v>458.33391994047304</v>
      </c>
      <c r="X26" s="77">
        <f>IF(RES_hh_tes_in!X26=0,0,1000*11630*RES_hh_tes_in!X26/RES_hh_num_in!X26)</f>
        <v>377.23063090493321</v>
      </c>
      <c r="Y26" s="77">
        <f>IF(RES_hh_tes_in!Y26=0,0,1000*11630*RES_hh_tes_in!Y26/RES_hh_num_in!Y26)</f>
        <v>290.47505554116339</v>
      </c>
      <c r="DA26" s="92" t="s">
        <v>837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184.72334906038375</v>
      </c>
      <c r="D27" s="69">
        <f>IF(RES_hh_tes_in!D27=0,0,1000*11630*RES_hh_tes_in!D27/RES_hh_num_in!D27)</f>
        <v>184.33573804454707</v>
      </c>
      <c r="E27" s="69">
        <f>IF(RES_hh_tes_in!E27=0,0,1000*11630*RES_hh_tes_in!E27/RES_hh_num_in!E27)</f>
        <v>184.49060879784949</v>
      </c>
      <c r="F27" s="69">
        <f>IF(RES_hh_tes_in!F27=0,0,1000*11630*RES_hh_tes_in!F27/RES_hh_num_in!F27)</f>
        <v>189.38333322878174</v>
      </c>
      <c r="G27" s="69">
        <f>IF(RES_hh_tes_in!G27=0,0,1000*11630*RES_hh_tes_in!G27/RES_hh_num_in!G27)</f>
        <v>190.03766734269425</v>
      </c>
      <c r="H27" s="69">
        <f>IF(RES_hh_tes_in!H27=0,0,1000*11630*RES_hh_tes_in!H27/RES_hh_num_in!H27)</f>
        <v>209.37284364113171</v>
      </c>
      <c r="I27" s="69">
        <f>IF(RES_hh_tes_in!I27=0,0,1000*11630*RES_hh_tes_in!I27/RES_hh_num_in!I27)</f>
        <v>193.05831700296727</v>
      </c>
      <c r="J27" s="69">
        <f>IF(RES_hh_tes_in!J27=0,0,1000*11630*RES_hh_tes_in!J27/RES_hh_num_in!J27)</f>
        <v>200.95167057268029</v>
      </c>
      <c r="K27" s="69">
        <f>IF(RES_hh_tes_in!K27=0,0,1000*11630*RES_hh_tes_in!K27/RES_hh_num_in!K27)</f>
        <v>183.05020448757332</v>
      </c>
      <c r="L27" s="69">
        <f>IF(RES_hh_tes_in!L27=0,0,1000*11630*RES_hh_tes_in!L27/RES_hh_num_in!L27)</f>
        <v>231.62771259934254</v>
      </c>
      <c r="M27" s="69">
        <f>IF(RES_hh_tes_in!M27=0,0,1000*11630*RES_hh_tes_in!M27/RES_hh_num_in!M27)</f>
        <v>224.23049336902824</v>
      </c>
      <c r="N27" s="69">
        <f>IF(RES_hh_tes_in!N27=0,0,1000*11630*RES_hh_tes_in!N27/RES_hh_num_in!N27)</f>
        <v>222.55897150926495</v>
      </c>
      <c r="O27" s="69">
        <f>IF(RES_hh_tes_in!O27=0,0,1000*11630*RES_hh_tes_in!O27/RES_hh_num_in!O27)</f>
        <v>218.40792537549717</v>
      </c>
      <c r="P27" s="69">
        <f>IF(RES_hh_tes_in!P27=0,0,1000*11630*RES_hh_tes_in!P27/RES_hh_num_in!P27)</f>
        <v>214.49155948512913</v>
      </c>
      <c r="Q27" s="69">
        <f>IF(RES_hh_tes_in!Q27=0,0,1000*11630*RES_hh_tes_in!Q27/RES_hh_num_in!Q27)</f>
        <v>211.40652648557926</v>
      </c>
      <c r="R27" s="69">
        <f>IF(RES_hh_tes_in!R27=0,0,1000*11630*RES_hh_tes_in!R27/RES_hh_num_in!R27)</f>
        <v>207.37877743870763</v>
      </c>
      <c r="S27" s="69">
        <f>IF(RES_hh_tes_in!S27=0,0,1000*11630*RES_hh_tes_in!S27/RES_hh_num_in!S27)</f>
        <v>204.46890995271289</v>
      </c>
      <c r="T27" s="69">
        <f>IF(RES_hh_tes_in!T27=0,0,1000*11630*RES_hh_tes_in!T27/RES_hh_num_in!T27)</f>
        <v>201.97123162556375</v>
      </c>
      <c r="U27" s="69">
        <f>IF(RES_hh_tes_in!U27=0,0,1000*11630*RES_hh_tes_in!U27/RES_hh_num_in!U27)</f>
        <v>199.54587526133642</v>
      </c>
      <c r="V27" s="69">
        <f>IF(RES_hh_tes_in!V27=0,0,1000*11630*RES_hh_tes_in!V27/RES_hh_num_in!V27)</f>
        <v>196.6981228587529</v>
      </c>
      <c r="W27" s="69">
        <f>IF(RES_hh_tes_in!W27=0,0,1000*11630*RES_hh_tes_in!W27/RES_hh_num_in!W27)</f>
        <v>195.32964911500565</v>
      </c>
      <c r="X27" s="69">
        <f>IF(RES_hh_tes_in!X27=0,0,1000*11630*RES_hh_tes_in!X27/RES_hh_num_in!X27)</f>
        <v>193.42013570605408</v>
      </c>
      <c r="Y27" s="69">
        <f>IF(RES_hh_tes_in!Y27=0,0,1000*11630*RES_hh_tes_in!Y27/RES_hh_num_in!Y27)</f>
        <v>175.95069451257078</v>
      </c>
      <c r="DA27" s="88" t="s">
        <v>838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0</v>
      </c>
      <c r="N28" s="72">
        <f>IF(RES_hh_tes_in!N28=0,0,1000*11630*RES_hh_tes_in!N28/RES_hh_num_in!N28)</f>
        <v>0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X28" s="72">
        <f>IF(RES_hh_tes_in!X28=0,0,1000*11630*RES_hh_tes_in!X28/RES_hh_num_in!X28)</f>
        <v>0</v>
      </c>
      <c r="Y28" s="72">
        <f>IF(RES_hh_tes_in!Y28=0,0,1000*11630*RES_hh_tes_in!Y28/RES_hh_num_in!Y28)</f>
        <v>0</v>
      </c>
      <c r="DA28" s="89" t="s">
        <v>839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0</v>
      </c>
      <c r="D29" s="72">
        <f>IF(RES_hh_tes_in!D29=0,0,1000*11630*RES_hh_tes_in!D29/RES_hh_num_in!D29)</f>
        <v>0</v>
      </c>
      <c r="E29" s="72">
        <f>IF(RES_hh_tes_in!E29=0,0,1000*11630*RES_hh_tes_in!E29/RES_hh_num_in!E29)</f>
        <v>0</v>
      </c>
      <c r="F29" s="72">
        <f>IF(RES_hh_tes_in!F29=0,0,1000*11630*RES_hh_tes_in!F29/RES_hh_num_in!F29)</f>
        <v>0</v>
      </c>
      <c r="G29" s="72">
        <f>IF(RES_hh_tes_in!G29=0,0,1000*11630*RES_hh_tes_in!G29/RES_hh_num_in!G29)</f>
        <v>0</v>
      </c>
      <c r="H29" s="72">
        <f>IF(RES_hh_tes_in!H29=0,0,1000*11630*RES_hh_tes_in!H29/RES_hh_num_in!H29)</f>
        <v>0</v>
      </c>
      <c r="I29" s="72">
        <f>IF(RES_hh_tes_in!I29=0,0,1000*11630*RES_hh_tes_in!I29/RES_hh_num_in!I29)</f>
        <v>0</v>
      </c>
      <c r="J29" s="72">
        <f>IF(RES_hh_tes_in!J29=0,0,1000*11630*RES_hh_tes_in!J29/RES_hh_num_in!J29)</f>
        <v>0</v>
      </c>
      <c r="K29" s="72">
        <f>IF(RES_hh_tes_in!K29=0,0,1000*11630*RES_hh_tes_in!K29/RES_hh_num_in!K29)</f>
        <v>0</v>
      </c>
      <c r="L29" s="72">
        <f>IF(RES_hh_tes_in!L29=0,0,1000*11630*RES_hh_tes_in!L29/RES_hh_num_in!L29)</f>
        <v>0</v>
      </c>
      <c r="M29" s="72">
        <f>IF(RES_hh_tes_in!M29=0,0,1000*11630*RES_hh_tes_in!M29/RES_hh_num_in!M29)</f>
        <v>0</v>
      </c>
      <c r="N29" s="72">
        <f>IF(RES_hh_tes_in!N29=0,0,1000*11630*RES_hh_tes_in!N29/RES_hh_num_in!N29)</f>
        <v>0</v>
      </c>
      <c r="O29" s="72">
        <f>IF(RES_hh_tes_in!O29=0,0,1000*11630*RES_hh_tes_in!O29/RES_hh_num_in!O29)</f>
        <v>0</v>
      </c>
      <c r="P29" s="72">
        <f>IF(RES_hh_tes_in!P29=0,0,1000*11630*RES_hh_tes_in!P29/RES_hh_num_in!P29)</f>
        <v>0</v>
      </c>
      <c r="Q29" s="72">
        <f>IF(RES_hh_tes_in!Q29=0,0,1000*11630*RES_hh_tes_in!Q29/RES_hh_num_in!Q29)</f>
        <v>0</v>
      </c>
      <c r="R29" s="72">
        <f>IF(RES_hh_tes_in!R29=0,0,1000*11630*RES_hh_tes_in!R29/RES_hh_num_in!R29)</f>
        <v>0</v>
      </c>
      <c r="S29" s="72">
        <f>IF(RES_hh_tes_in!S29=0,0,1000*11630*RES_hh_tes_in!S29/RES_hh_num_in!S29)</f>
        <v>0</v>
      </c>
      <c r="T29" s="72">
        <f>IF(RES_hh_tes_in!T29=0,0,1000*11630*RES_hh_tes_in!T29/RES_hh_num_in!T29)</f>
        <v>0</v>
      </c>
      <c r="U29" s="72">
        <f>IF(RES_hh_tes_in!U29=0,0,1000*11630*RES_hh_tes_in!U29/RES_hh_num_in!U29)</f>
        <v>0</v>
      </c>
      <c r="V29" s="72">
        <f>IF(RES_hh_tes_in!V29=0,0,1000*11630*RES_hh_tes_in!V29/RES_hh_num_in!V29)</f>
        <v>0</v>
      </c>
      <c r="W29" s="72">
        <f>IF(RES_hh_tes_in!W29=0,0,1000*11630*RES_hh_tes_in!W29/RES_hh_num_in!W29)</f>
        <v>0</v>
      </c>
      <c r="X29" s="72">
        <f>IF(RES_hh_tes_in!X29=0,0,1000*11630*RES_hh_tes_in!X29/RES_hh_num_in!X29)</f>
        <v>0</v>
      </c>
      <c r="Y29" s="72">
        <f>IF(RES_hh_tes_in!Y29=0,0,1000*11630*RES_hh_tes_in!Y29/RES_hh_num_in!Y29)</f>
        <v>0</v>
      </c>
      <c r="DA29" s="89" t="s">
        <v>840</v>
      </c>
    </row>
    <row r="30" spans="1:105" ht="12" customHeight="1" x14ac:dyDescent="0.25">
      <c r="A30" s="28" t="s">
        <v>189</v>
      </c>
      <c r="B30" s="72"/>
      <c r="C30" s="72">
        <f>IF(RES_hh_tes_in!C30=0,0,1000*11630*RES_hh_tes_in!C30/RES_hh_num_in!C30)</f>
        <v>185.45946481175588</v>
      </c>
      <c r="D30" s="72">
        <f>IF(RES_hh_tes_in!D30=0,0,1000*11630*RES_hh_tes_in!D30/RES_hh_num_in!D30)</f>
        <v>184.1605710200856</v>
      </c>
      <c r="E30" s="72">
        <f>IF(RES_hh_tes_in!E30=0,0,1000*11630*RES_hh_tes_in!E30/RES_hh_num_in!E30)</f>
        <v>185.0308917168615</v>
      </c>
      <c r="F30" s="72">
        <f>IF(RES_hh_tes_in!F30=0,0,1000*11630*RES_hh_tes_in!F30/RES_hh_num_in!F30)</f>
        <v>188.98479581218874</v>
      </c>
      <c r="G30" s="72">
        <f>IF(RES_hh_tes_in!G30=0,0,1000*11630*RES_hh_tes_in!G30/RES_hh_num_in!G30)</f>
        <v>189.70384502063479</v>
      </c>
      <c r="H30" s="72">
        <f>IF(RES_hh_tes_in!H30=0,0,1000*11630*RES_hh_tes_in!H30/RES_hh_num_in!H30)</f>
        <v>210.66850027702205</v>
      </c>
      <c r="I30" s="72">
        <f>IF(RES_hh_tes_in!I30=0,0,1000*11630*RES_hh_tes_in!I30/RES_hh_num_in!I30)</f>
        <v>191.32602878888002</v>
      </c>
      <c r="J30" s="72">
        <f>IF(RES_hh_tes_in!J30=0,0,1000*11630*RES_hh_tes_in!J30/RES_hh_num_in!J30)</f>
        <v>201.30398157208</v>
      </c>
      <c r="K30" s="72">
        <f>IF(RES_hh_tes_in!K30=0,0,1000*11630*RES_hh_tes_in!K30/RES_hh_num_in!K30)</f>
        <v>183.04675962323307</v>
      </c>
      <c r="L30" s="72">
        <f>IF(RES_hh_tes_in!L30=0,0,1000*11630*RES_hh_tes_in!L30/RES_hh_num_in!L30)</f>
        <v>238.55735000563149</v>
      </c>
      <c r="M30" s="72">
        <f>IF(RES_hh_tes_in!M30=0,0,1000*11630*RES_hh_tes_in!M30/RES_hh_num_in!M30)</f>
        <v>225.07007971914763</v>
      </c>
      <c r="N30" s="72">
        <f>IF(RES_hh_tes_in!N30=0,0,1000*11630*RES_hh_tes_in!N30/RES_hh_num_in!N30)</f>
        <v>222.08329015165643</v>
      </c>
      <c r="O30" s="72">
        <f>IF(RES_hh_tes_in!O30=0,0,1000*11630*RES_hh_tes_in!O30/RES_hh_num_in!O30)</f>
        <v>218.06543633139142</v>
      </c>
      <c r="P30" s="72">
        <f>IF(RES_hh_tes_in!P30=0,0,1000*11630*RES_hh_tes_in!P30/RES_hh_num_in!P30)</f>
        <v>214.33253994030849</v>
      </c>
      <c r="Q30" s="72">
        <f>IF(RES_hh_tes_in!Q30=0,0,1000*11630*RES_hh_tes_in!Q30/RES_hh_num_in!Q30)</f>
        <v>212.01152107759108</v>
      </c>
      <c r="R30" s="72">
        <f>IF(RES_hh_tes_in!R30=0,0,1000*11630*RES_hh_tes_in!R30/RES_hh_num_in!R30)</f>
        <v>207.37520372735287</v>
      </c>
      <c r="S30" s="72">
        <f>IF(RES_hh_tes_in!S30=0,0,1000*11630*RES_hh_tes_in!S30/RES_hh_num_in!S30)</f>
        <v>204.5325045174057</v>
      </c>
      <c r="T30" s="72">
        <f>IF(RES_hh_tes_in!T30=0,0,1000*11630*RES_hh_tes_in!T30/RES_hh_num_in!T30)</f>
        <v>202.21674338405481</v>
      </c>
      <c r="U30" s="72">
        <f>IF(RES_hh_tes_in!U30=0,0,1000*11630*RES_hh_tes_in!U30/RES_hh_num_in!U30)</f>
        <v>199.76109615642378</v>
      </c>
      <c r="V30" s="72">
        <f>IF(RES_hh_tes_in!V30=0,0,1000*11630*RES_hh_tes_in!V30/RES_hh_num_in!V30)</f>
        <v>196.38642241416582</v>
      </c>
      <c r="W30" s="72">
        <f>IF(RES_hh_tes_in!W30=0,0,1000*11630*RES_hh_tes_in!W30/RES_hh_num_in!W30)</f>
        <v>193.88328392737921</v>
      </c>
      <c r="X30" s="72">
        <f>IF(RES_hh_tes_in!X30=0,0,1000*11630*RES_hh_tes_in!X30/RES_hh_num_in!X30)</f>
        <v>189.46900288360513</v>
      </c>
      <c r="Y30" s="72">
        <f>IF(RES_hh_tes_in!Y30=0,0,1000*11630*RES_hh_tes_in!Y30/RES_hh_num_in!Y30)</f>
        <v>178.62744340527354</v>
      </c>
      <c r="DA30" s="89" t="s">
        <v>841</v>
      </c>
    </row>
    <row r="31" spans="1:105" ht="12" customHeight="1" x14ac:dyDescent="0.25">
      <c r="A31" s="28" t="s">
        <v>202</v>
      </c>
      <c r="B31" s="72"/>
      <c r="C31" s="72">
        <f>IF(RES_hh_tes_in!C31=0,0,1000*11630*RES_hh_tes_in!C31/RES_hh_num_in!C31)</f>
        <v>0</v>
      </c>
      <c r="D31" s="72">
        <f>IF(RES_hh_tes_in!D31=0,0,1000*11630*RES_hh_tes_in!D31/RES_hh_num_in!D31)</f>
        <v>0</v>
      </c>
      <c r="E31" s="72">
        <f>IF(RES_hh_tes_in!E31=0,0,1000*11630*RES_hh_tes_in!E31/RES_hh_num_in!E31)</f>
        <v>0</v>
      </c>
      <c r="F31" s="72">
        <f>IF(RES_hh_tes_in!F31=0,0,1000*11630*RES_hh_tes_in!F31/RES_hh_num_in!F31)</f>
        <v>0</v>
      </c>
      <c r="G31" s="72">
        <f>IF(RES_hh_tes_in!G31=0,0,1000*11630*RES_hh_tes_in!G31/RES_hh_num_in!G31)</f>
        <v>0</v>
      </c>
      <c r="H31" s="72">
        <f>IF(RES_hh_tes_in!H31=0,0,1000*11630*RES_hh_tes_in!H31/RES_hh_num_in!H31)</f>
        <v>0</v>
      </c>
      <c r="I31" s="72">
        <f>IF(RES_hh_tes_in!I31=0,0,1000*11630*RES_hh_tes_in!I31/RES_hh_num_in!I31)</f>
        <v>0</v>
      </c>
      <c r="J31" s="72">
        <f>IF(RES_hh_tes_in!J31=0,0,1000*11630*RES_hh_tes_in!J31/RES_hh_num_in!J31)</f>
        <v>0</v>
      </c>
      <c r="K31" s="72">
        <f>IF(RES_hh_tes_in!K31=0,0,1000*11630*RES_hh_tes_in!K31/RES_hh_num_in!K31)</f>
        <v>0</v>
      </c>
      <c r="L31" s="72">
        <f>IF(RES_hh_tes_in!L31=0,0,1000*11630*RES_hh_tes_in!L31/RES_hh_num_in!L31)</f>
        <v>0</v>
      </c>
      <c r="M31" s="72">
        <f>IF(RES_hh_tes_in!M31=0,0,1000*11630*RES_hh_tes_in!M31/RES_hh_num_in!M31)</f>
        <v>0</v>
      </c>
      <c r="N31" s="72">
        <f>IF(RES_hh_tes_in!N31=0,0,1000*11630*RES_hh_tes_in!N31/RES_hh_num_in!N31)</f>
        <v>0</v>
      </c>
      <c r="O31" s="72">
        <f>IF(RES_hh_tes_in!O31=0,0,1000*11630*RES_hh_tes_in!O31/RES_hh_num_in!O31)</f>
        <v>0</v>
      </c>
      <c r="P31" s="72">
        <f>IF(RES_hh_tes_in!P31=0,0,1000*11630*RES_hh_tes_in!P31/RES_hh_num_in!P31)</f>
        <v>0</v>
      </c>
      <c r="Q31" s="72">
        <f>IF(RES_hh_tes_in!Q31=0,0,1000*11630*RES_hh_tes_in!Q31/RES_hh_num_in!Q31)</f>
        <v>0</v>
      </c>
      <c r="R31" s="72">
        <f>IF(RES_hh_tes_in!R31=0,0,1000*11630*RES_hh_tes_in!R31/RES_hh_num_in!R31)</f>
        <v>0</v>
      </c>
      <c r="S31" s="72">
        <f>IF(RES_hh_tes_in!S31=0,0,1000*11630*RES_hh_tes_in!S31/RES_hh_num_in!S31)</f>
        <v>0</v>
      </c>
      <c r="T31" s="72">
        <f>IF(RES_hh_tes_in!T31=0,0,1000*11630*RES_hh_tes_in!T31/RES_hh_num_in!T31)</f>
        <v>0</v>
      </c>
      <c r="U31" s="72">
        <f>IF(RES_hh_tes_in!U31=0,0,1000*11630*RES_hh_tes_in!U31/RES_hh_num_in!U31)</f>
        <v>0</v>
      </c>
      <c r="V31" s="72">
        <f>IF(RES_hh_tes_in!V31=0,0,1000*11630*RES_hh_tes_in!V31/RES_hh_num_in!V31)</f>
        <v>0</v>
      </c>
      <c r="W31" s="72">
        <f>IF(RES_hh_tes_in!W31=0,0,1000*11630*RES_hh_tes_in!W31/RES_hh_num_in!W31)</f>
        <v>0</v>
      </c>
      <c r="X31" s="72">
        <f>IF(RES_hh_tes_in!X31=0,0,1000*11630*RES_hh_tes_in!X31/RES_hh_num_in!X31)</f>
        <v>0</v>
      </c>
      <c r="Y31" s="72">
        <f>IF(RES_hh_tes_in!Y31=0,0,1000*11630*RES_hh_tes_in!Y31/RES_hh_num_in!Y31)</f>
        <v>0</v>
      </c>
      <c r="DA31" s="89" t="s">
        <v>842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184.08412657637336</v>
      </c>
      <c r="D32" s="77">
        <f>IF(RES_hh_tes_in!D32=0,0,1000*11630*RES_hh_tes_in!D32/RES_hh_num_in!D32)</f>
        <v>184.46579148531427</v>
      </c>
      <c r="E32" s="77">
        <f>IF(RES_hh_tes_in!E32=0,0,1000*11630*RES_hh_tes_in!E32/RES_hh_num_in!E32)</f>
        <v>184.10746399266534</v>
      </c>
      <c r="F32" s="77">
        <f>IF(RES_hh_tes_in!F32=0,0,1000*11630*RES_hh_tes_in!F32/RES_hh_num_in!F32)</f>
        <v>189.62795195732718</v>
      </c>
      <c r="G32" s="77">
        <f>IF(RES_hh_tes_in!G32=0,0,1000*11630*RES_hh_tes_in!G32/RES_hh_num_in!G32)</f>
        <v>190.26721385947883</v>
      </c>
      <c r="H32" s="77">
        <f>IF(RES_hh_tes_in!H32=0,0,1000*11630*RES_hh_tes_in!H32/RES_hh_num_in!H32)</f>
        <v>208.34304746632745</v>
      </c>
      <c r="I32" s="77">
        <f>IF(RES_hh_tes_in!I32=0,0,1000*11630*RES_hh_tes_in!I32/RES_hh_num_in!I32)</f>
        <v>195.0042020602335</v>
      </c>
      <c r="J32" s="77">
        <f>IF(RES_hh_tes_in!J32=0,0,1000*11630*RES_hh_tes_in!J32/RES_hh_num_in!J32)</f>
        <v>200.32566746521942</v>
      </c>
      <c r="K32" s="77">
        <f>IF(RES_hh_tes_in!K32=0,0,1000*11630*RES_hh_tes_in!K32/RES_hh_num_in!K32)</f>
        <v>183.05485999643838</v>
      </c>
      <c r="L32" s="77">
        <f>IF(RES_hh_tes_in!L32=0,0,1000*11630*RES_hh_tes_in!L32/RES_hh_num_in!L32)</f>
        <v>223.8059945375521</v>
      </c>
      <c r="M32" s="77">
        <f>IF(RES_hh_tes_in!M32=0,0,1000*11630*RES_hh_tes_in!M32/RES_hh_num_in!M32)</f>
        <v>223.23504712681654</v>
      </c>
      <c r="N32" s="77">
        <f>IF(RES_hh_tes_in!N32=0,0,1000*11630*RES_hh_tes_in!N32/RES_hh_num_in!N32)</f>
        <v>223.15100198400049</v>
      </c>
      <c r="O32" s="77">
        <f>IF(RES_hh_tes_in!O32=0,0,1000*11630*RES_hh_tes_in!O32/RES_hh_num_in!O32)</f>
        <v>218.80375602280409</v>
      </c>
      <c r="P32" s="77">
        <f>IF(RES_hh_tes_in!P32=0,0,1000*11630*RES_hh_tes_in!P32/RES_hh_num_in!P32)</f>
        <v>214.59192142560156</v>
      </c>
      <c r="Q32" s="77">
        <f>IF(RES_hh_tes_in!Q32=0,0,1000*11630*RES_hh_tes_in!Q32/RES_hh_num_in!Q32)</f>
        <v>210.95688531539102</v>
      </c>
      <c r="R32" s="77">
        <f>IF(RES_hh_tes_in!R32=0,0,1000*11630*RES_hh_tes_in!R32/RES_hh_num_in!R32)</f>
        <v>207.38239844914398</v>
      </c>
      <c r="S32" s="77">
        <f>IF(RES_hh_tes_in!S32=0,0,1000*11630*RES_hh_tes_in!S32/RES_hh_num_in!S32)</f>
        <v>204.40742144144255</v>
      </c>
      <c r="T32" s="77">
        <f>IF(RES_hh_tes_in!T32=0,0,1000*11630*RES_hh_tes_in!T32/RES_hh_num_in!T32)</f>
        <v>201.74787201384126</v>
      </c>
      <c r="U32" s="77">
        <f>IF(RES_hh_tes_in!U32=0,0,1000*11630*RES_hh_tes_in!U32/RES_hh_num_in!U32)</f>
        <v>199.34168037304929</v>
      </c>
      <c r="V32" s="77">
        <f>IF(RES_hh_tes_in!V32=0,0,1000*11630*RES_hh_tes_in!V32/RES_hh_num_in!V32)</f>
        <v>196.98807701787885</v>
      </c>
      <c r="W32" s="77">
        <f>IF(RES_hh_tes_in!W32=0,0,1000*11630*RES_hh_tes_in!W32/RES_hh_num_in!W32)</f>
        <v>196.53710327291637</v>
      </c>
      <c r="X32" s="77">
        <f>IF(RES_hh_tes_in!X32=0,0,1000*11630*RES_hh_tes_in!X32/RES_hh_num_in!X32)</f>
        <v>196.7177233331216</v>
      </c>
      <c r="Y32" s="77">
        <f>IF(RES_hh_tes_in!Y32=0,0,1000*11630*RES_hh_tes_in!Y32/RES_hh_num_in!Y32)</f>
        <v>172.41901456217158</v>
      </c>
      <c r="DA32" s="92" t="s">
        <v>843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2861.2917828885174</v>
      </c>
      <c r="D3" s="65">
        <f>IF(RES_hh_emi_in!D3=0,0,1000000*RES_hh_emi_in!D3/RES_hh_num_in!D3)</f>
        <v>2653.3678947373392</v>
      </c>
      <c r="E3" s="65">
        <f>IF(RES_hh_emi_in!E3=0,0,1000000*RES_hh_emi_in!E3/RES_hh_num_in!E3)</f>
        <v>2653.564581510801</v>
      </c>
      <c r="F3" s="65">
        <f>IF(RES_hh_emi_in!F3=0,0,1000000*RES_hh_emi_in!F3/RES_hh_num_in!F3)</f>
        <v>2481.7209107632639</v>
      </c>
      <c r="G3" s="65">
        <f>IF(RES_hh_emi_in!G3=0,0,1000000*RES_hh_emi_in!G3/RES_hh_num_in!G3)</f>
        <v>2357.3010672463101</v>
      </c>
      <c r="H3" s="65">
        <f>IF(RES_hh_emi_in!H3=0,0,1000000*RES_hh_emi_in!H3/RES_hh_num_in!H3)</f>
        <v>2399.9410562294061</v>
      </c>
      <c r="I3" s="65">
        <f>IF(RES_hh_emi_in!I3=0,0,1000000*RES_hh_emi_in!I3/RES_hh_num_in!I3)</f>
        <v>2161.9184316550341</v>
      </c>
      <c r="J3" s="65">
        <f>IF(RES_hh_emi_in!J3=0,0,1000000*RES_hh_emi_in!J3/RES_hh_num_in!J3)</f>
        <v>2461.8913782830759</v>
      </c>
      <c r="K3" s="65">
        <f>IF(RES_hh_emi_in!K3=0,0,1000000*RES_hh_emi_in!K3/RES_hh_num_in!K3)</f>
        <v>2378.913161274802</v>
      </c>
      <c r="L3" s="65">
        <f>IF(RES_hh_emi_in!L3=0,0,1000000*RES_hh_emi_in!L3/RES_hh_num_in!L3)</f>
        <v>2682.2432730176606</v>
      </c>
      <c r="M3" s="65">
        <f>IF(RES_hh_emi_in!M3=0,0,1000000*RES_hh_emi_in!M3/RES_hh_num_in!M3)</f>
        <v>1998.1892077849805</v>
      </c>
      <c r="N3" s="65">
        <f>IF(RES_hh_emi_in!N3=0,0,1000000*RES_hh_emi_in!N3/RES_hh_num_in!N3)</f>
        <v>2070.3104829308777</v>
      </c>
      <c r="O3" s="65">
        <f>IF(RES_hh_emi_in!O3=0,0,1000000*RES_hh_emi_in!O3/RES_hh_num_in!O3)</f>
        <v>2088.7301295886123</v>
      </c>
      <c r="P3" s="65">
        <f>IF(RES_hh_emi_in!P3=0,0,1000000*RES_hh_emi_in!P3/RES_hh_num_in!P3)</f>
        <v>1247.8930362215381</v>
      </c>
      <c r="Q3" s="65">
        <f>IF(RES_hh_emi_in!Q3=0,0,1000000*RES_hh_emi_in!Q3/RES_hh_num_in!Q3)</f>
        <v>1450.3347146812282</v>
      </c>
      <c r="R3" s="65">
        <f>IF(RES_hh_emi_in!R3=0,0,1000000*RES_hh_emi_in!R3/RES_hh_num_in!R3)</f>
        <v>1485.3263113275814</v>
      </c>
      <c r="S3" s="65">
        <f>IF(RES_hh_emi_in!S3=0,0,1000000*RES_hh_emi_in!S3/RES_hh_num_in!S3)</f>
        <v>1363.4658539031586</v>
      </c>
      <c r="T3" s="65">
        <f>IF(RES_hh_emi_in!T3=0,0,1000000*RES_hh_emi_in!T3/RES_hh_num_in!T3)</f>
        <v>1235.7568293393813</v>
      </c>
      <c r="U3" s="65">
        <f>IF(RES_hh_emi_in!U3=0,0,1000000*RES_hh_emi_in!U3/RES_hh_num_in!U3)</f>
        <v>1123.3526911054798</v>
      </c>
      <c r="V3" s="65">
        <f>IF(RES_hh_emi_in!V3=0,0,1000000*RES_hh_emi_in!V3/RES_hh_num_in!V3)</f>
        <v>967.58902490868184</v>
      </c>
      <c r="W3" s="65">
        <f>IF(RES_hh_emi_in!W3=0,0,1000000*RES_hh_emi_in!W3/RES_hh_num_in!W3)</f>
        <v>879.61901117648108</v>
      </c>
      <c r="X3" s="65">
        <f>IF(RES_hh_emi_in!X3=0,0,1000000*RES_hh_emi_in!X3/RES_hh_num_in!X3)</f>
        <v>539.36461568776565</v>
      </c>
      <c r="Y3" s="65">
        <f>IF(RES_hh_emi_in!Y3=0,0,1000000*RES_hh_emi_in!Y3/RES_hh_num_in!Y3)</f>
        <v>372.88439284194015</v>
      </c>
      <c r="DA3" s="87" t="s">
        <v>845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2575.9096717317966</v>
      </c>
      <c r="D4" s="69">
        <f>IF(RES_hh_emi_in!D4=0,0,1000000*RES_hh_emi_in!D4/RES_hh_num_in!D4)</f>
        <v>2353.9449521375973</v>
      </c>
      <c r="E4" s="69">
        <f>IF(RES_hh_emi_in!E4=0,0,1000000*RES_hh_emi_in!E4/RES_hh_num_in!E4)</f>
        <v>2354.6830042711372</v>
      </c>
      <c r="F4" s="69">
        <f>IF(RES_hh_emi_in!F4=0,0,1000000*RES_hh_emi_in!F4/RES_hh_num_in!F4)</f>
        <v>2204.4031463276829</v>
      </c>
      <c r="G4" s="69">
        <f>IF(RES_hh_emi_in!G4=0,0,1000000*RES_hh_emi_in!G4/RES_hh_num_in!G4)</f>
        <v>2088.4690953179766</v>
      </c>
      <c r="H4" s="69">
        <f>IF(RES_hh_emi_in!H4=0,0,1000000*RES_hh_emi_in!H4/RES_hh_num_in!H4)</f>
        <v>2124.9853568841377</v>
      </c>
      <c r="I4" s="69">
        <f>IF(RES_hh_emi_in!I4=0,0,1000000*RES_hh_emi_in!I4/RES_hh_num_in!I4)</f>
        <v>1899.2858233285988</v>
      </c>
      <c r="J4" s="69">
        <f>IF(RES_hh_emi_in!J4=0,0,1000000*RES_hh_emi_in!J4/RES_hh_num_in!J4)</f>
        <v>2179.3599607928722</v>
      </c>
      <c r="K4" s="69">
        <f>IF(RES_hh_emi_in!K4=0,0,1000000*RES_hh_emi_in!K4/RES_hh_num_in!K4)</f>
        <v>2102.5043127481658</v>
      </c>
      <c r="L4" s="69">
        <f>IF(RES_hh_emi_in!L4=0,0,1000000*RES_hh_emi_in!L4/RES_hh_num_in!L4)</f>
        <v>2363.6256902371815</v>
      </c>
      <c r="M4" s="69">
        <f>IF(RES_hh_emi_in!M4=0,0,1000000*RES_hh_emi_in!M4/RES_hh_num_in!M4)</f>
        <v>1756.5867014182154</v>
      </c>
      <c r="N4" s="69">
        <f>IF(RES_hh_emi_in!N4=0,0,1000000*RES_hh_emi_in!N4/RES_hh_num_in!N4)</f>
        <v>1827.6618501629177</v>
      </c>
      <c r="O4" s="69">
        <f>IF(RES_hh_emi_in!O4=0,0,1000000*RES_hh_emi_in!O4/RES_hh_num_in!O4)</f>
        <v>1832.4443471579971</v>
      </c>
      <c r="P4" s="69">
        <f>IF(RES_hh_emi_in!P4=0,0,1000000*RES_hh_emi_in!P4/RES_hh_num_in!P4)</f>
        <v>1077.0411069844649</v>
      </c>
      <c r="Q4" s="69">
        <f>IF(RES_hh_emi_in!Q4=0,0,1000000*RES_hh_emi_in!Q4/RES_hh_num_in!Q4)</f>
        <v>1242.9728816781439</v>
      </c>
      <c r="R4" s="69">
        <f>IF(RES_hh_emi_in!R4=0,0,1000000*RES_hh_emi_in!R4/RES_hh_num_in!R4)</f>
        <v>1247.9507548427262</v>
      </c>
      <c r="S4" s="69">
        <f>IF(RES_hh_emi_in!S4=0,0,1000000*RES_hh_emi_in!S4/RES_hh_num_in!S4)</f>
        <v>1141.6495945254755</v>
      </c>
      <c r="T4" s="69">
        <f>IF(RES_hh_emi_in!T4=0,0,1000000*RES_hh_emi_in!T4/RES_hh_num_in!T4)</f>
        <v>1034.9873714732389</v>
      </c>
      <c r="U4" s="69">
        <f>IF(RES_hh_emi_in!U4=0,0,1000000*RES_hh_emi_in!U4/RES_hh_num_in!U4)</f>
        <v>939.06782599477856</v>
      </c>
      <c r="V4" s="69">
        <f>IF(RES_hh_emi_in!V4=0,0,1000000*RES_hh_emi_in!V4/RES_hh_num_in!V4)</f>
        <v>809.39760575528123</v>
      </c>
      <c r="W4" s="69">
        <f>IF(RES_hh_emi_in!W4=0,0,1000000*RES_hh_emi_in!W4/RES_hh_num_in!W4)</f>
        <v>728.79915003514566</v>
      </c>
      <c r="X4" s="69">
        <f>IF(RES_hh_emi_in!X4=0,0,1000000*RES_hh_emi_in!X4/RES_hh_num_in!X4)</f>
        <v>436.37244380117994</v>
      </c>
      <c r="Y4" s="69">
        <f>IF(RES_hh_emi_in!Y4=0,0,1000000*RES_hh_emi_in!Y4/RES_hh_num_in!Y4)</f>
        <v>285.35953412284493</v>
      </c>
      <c r="DA4" s="88" t="s">
        <v>846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3787.1809340264226</v>
      </c>
      <c r="D5" s="72">
        <f>IF(RES_hh_emi_in!D5=0,0,1000000*RES_hh_emi_in!D5/RES_hh_num_in!D5)</f>
        <v>3724.1090144904724</v>
      </c>
      <c r="E5" s="72">
        <f>IF(RES_hh_emi_in!E5=0,0,1000000*RES_hh_emi_in!E5/RES_hh_num_in!E5)</f>
        <v>3773.7764793855877</v>
      </c>
      <c r="F5" s="72">
        <f>IF(RES_hh_emi_in!F5=0,0,1000000*RES_hh_emi_in!F5/RES_hh_num_in!F5)</f>
        <v>2358.2054818993524</v>
      </c>
      <c r="G5" s="72">
        <f>IF(RES_hh_emi_in!G5=0,0,1000000*RES_hh_emi_in!G5/RES_hh_num_in!G5)</f>
        <v>2307.9169639957713</v>
      </c>
      <c r="H5" s="72">
        <f>IF(RES_hh_emi_in!H5=0,0,1000000*RES_hh_emi_in!H5/RES_hh_num_in!H5)</f>
        <v>2199.7245334977365</v>
      </c>
      <c r="I5" s="72">
        <f>IF(RES_hh_emi_in!I5=0,0,1000000*RES_hh_emi_in!I5/RES_hh_num_in!I5)</f>
        <v>2419.5941452252605</v>
      </c>
      <c r="J5" s="72">
        <f>IF(RES_hh_emi_in!J5=0,0,1000000*RES_hh_emi_in!J5/RES_hh_num_in!J5)</f>
        <v>10105.746674253433</v>
      </c>
      <c r="K5" s="72">
        <f>IF(RES_hh_emi_in!K5=0,0,1000000*RES_hh_emi_in!K5/RES_hh_num_in!K5)</f>
        <v>3017.250518504412</v>
      </c>
      <c r="L5" s="72">
        <f>IF(RES_hh_emi_in!L5=0,0,1000000*RES_hh_emi_in!L5/RES_hh_num_in!L5)</f>
        <v>3170.5344940627015</v>
      </c>
      <c r="M5" s="72">
        <f>IF(RES_hh_emi_in!M5=0,0,1000000*RES_hh_emi_in!M5/RES_hh_num_in!M5)</f>
        <v>0</v>
      </c>
      <c r="N5" s="72">
        <f>IF(RES_hh_emi_in!N5=0,0,1000000*RES_hh_emi_in!N5/RES_hh_num_in!N5)</f>
        <v>0</v>
      </c>
      <c r="O5" s="72">
        <f>IF(RES_hh_emi_in!O5=0,0,1000000*RES_hh_emi_in!O5/RES_hh_num_in!O5)</f>
        <v>0</v>
      </c>
      <c r="P5" s="72">
        <f>IF(RES_hh_emi_in!P5=0,0,1000000*RES_hh_emi_in!P5/RES_hh_num_in!P5)</f>
        <v>0</v>
      </c>
      <c r="Q5" s="72">
        <f>IF(RES_hh_emi_in!Q5=0,0,1000000*RES_hh_emi_in!Q5/RES_hh_num_in!Q5)</f>
        <v>0</v>
      </c>
      <c r="R5" s="72">
        <f>IF(RES_hh_emi_in!R5=0,0,1000000*RES_hh_emi_in!R5/RES_hh_num_in!R5)</f>
        <v>2777.1454088066052</v>
      </c>
      <c r="S5" s="72">
        <f>IF(RES_hh_emi_in!S5=0,0,1000000*RES_hh_emi_in!S5/RES_hh_num_in!S5)</f>
        <v>2886.5365090017513</v>
      </c>
      <c r="T5" s="72">
        <f>IF(RES_hh_emi_in!T5=0,0,1000000*RES_hh_emi_in!T5/RES_hh_num_in!T5)</f>
        <v>2525.848940201633</v>
      </c>
      <c r="U5" s="72">
        <f>IF(RES_hh_emi_in!U5=0,0,1000000*RES_hh_emi_in!U5/RES_hh_num_in!U5)</f>
        <v>2746.6451766220939</v>
      </c>
      <c r="V5" s="72">
        <f>IF(RES_hh_emi_in!V5=0,0,1000000*RES_hh_emi_in!V5/RES_hh_num_in!V5)</f>
        <v>0</v>
      </c>
      <c r="W5" s="72">
        <f>IF(RES_hh_emi_in!W5=0,0,1000000*RES_hh_emi_in!W5/RES_hh_num_in!W5)</f>
        <v>0</v>
      </c>
      <c r="X5" s="72">
        <f>IF(RES_hh_emi_in!X5=0,0,1000000*RES_hh_emi_in!X5/RES_hh_num_in!X5)</f>
        <v>603.89840242952198</v>
      </c>
      <c r="Y5" s="72">
        <f>IF(RES_hh_emi_in!Y5=0,0,1000000*RES_hh_emi_in!Y5/RES_hh_num_in!Y5)</f>
        <v>0</v>
      </c>
      <c r="DA5" s="89" t="s">
        <v>847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3459.4678708757506</v>
      </c>
      <c r="D6" s="72">
        <f>IF(RES_hh_emi_in!D6=0,0,1000000*RES_hh_emi_in!D6/RES_hh_num_in!D6)</f>
        <v>3277.3937876874265</v>
      </c>
      <c r="E6" s="72">
        <f>IF(RES_hh_emi_in!E6=0,0,1000000*RES_hh_emi_in!E6/RES_hh_num_in!E6)</f>
        <v>3225.4793623143405</v>
      </c>
      <c r="F6" s="72">
        <f>IF(RES_hh_emi_in!F6=0,0,1000000*RES_hh_emi_in!F6/RES_hh_num_in!F6)</f>
        <v>3104.5401133827713</v>
      </c>
      <c r="G6" s="72">
        <f>IF(RES_hh_emi_in!G6=0,0,1000000*RES_hh_emi_in!G6/RES_hh_num_in!G6)</f>
        <v>2918.4680530959504</v>
      </c>
      <c r="H6" s="72">
        <f>IF(RES_hh_emi_in!H6=0,0,1000000*RES_hh_emi_in!H6/RES_hh_num_in!H6)</f>
        <v>3058.7471564702555</v>
      </c>
      <c r="I6" s="72">
        <f>IF(RES_hh_emi_in!I6=0,0,1000000*RES_hh_emi_in!I6/RES_hh_num_in!I6)</f>
        <v>2787.4904142241248</v>
      </c>
      <c r="J6" s="72">
        <f>IF(RES_hh_emi_in!J6=0,0,1000000*RES_hh_emi_in!J6/RES_hh_num_in!J6)</f>
        <v>2955.7203534069558</v>
      </c>
      <c r="K6" s="72">
        <f>IF(RES_hh_emi_in!K6=0,0,1000000*RES_hh_emi_in!K6/RES_hh_num_in!K6)</f>
        <v>2880.8452712082985</v>
      </c>
      <c r="L6" s="72">
        <f>IF(RES_hh_emi_in!L6=0,0,1000000*RES_hh_emi_in!L6/RES_hh_num_in!L6)</f>
        <v>3246.1228260501957</v>
      </c>
      <c r="M6" s="72">
        <f>IF(RES_hh_emi_in!M6=0,0,1000000*RES_hh_emi_in!M6/RES_hh_num_in!M6)</f>
        <v>2525.8235198328066</v>
      </c>
      <c r="N6" s="72">
        <f>IF(RES_hh_emi_in!N6=0,0,1000000*RES_hh_emi_in!N6/RES_hh_num_in!N6)</f>
        <v>2577.0402843826923</v>
      </c>
      <c r="O6" s="72">
        <f>IF(RES_hh_emi_in!O6=0,0,1000000*RES_hh_emi_in!O6/RES_hh_num_in!O6)</f>
        <v>2591.4347850747681</v>
      </c>
      <c r="P6" s="72">
        <f>IF(RES_hh_emi_in!P6=0,0,1000000*RES_hh_emi_in!P6/RES_hh_num_in!P6)</f>
        <v>1870.0836614865339</v>
      </c>
      <c r="Q6" s="72">
        <f>IF(RES_hh_emi_in!Q6=0,0,1000000*RES_hh_emi_in!Q6/RES_hh_num_in!Q6)</f>
        <v>1736.0418168017432</v>
      </c>
      <c r="R6" s="72">
        <f>IF(RES_hh_emi_in!R6=0,0,1000000*RES_hh_emi_in!R6/RES_hh_num_in!R6)</f>
        <v>1681.8677605530206</v>
      </c>
      <c r="S6" s="72">
        <f>IF(RES_hh_emi_in!S6=0,0,1000000*RES_hh_emi_in!S6/RES_hh_num_in!S6)</f>
        <v>1625.7187314170567</v>
      </c>
      <c r="T6" s="72">
        <f>IF(RES_hh_emi_in!T6=0,0,1000000*RES_hh_emi_in!T6/RES_hh_num_in!T6)</f>
        <v>1555.9312682796383</v>
      </c>
      <c r="U6" s="72">
        <f>IF(RES_hh_emi_in!U6=0,0,1000000*RES_hh_emi_in!U6/RES_hh_num_in!U6)</f>
        <v>1485.7850118312986</v>
      </c>
      <c r="V6" s="72">
        <f>IF(RES_hh_emi_in!V6=0,0,1000000*RES_hh_emi_in!V6/RES_hh_num_in!V6)</f>
        <v>1423.7646093527392</v>
      </c>
      <c r="W6" s="72">
        <f>IF(RES_hh_emi_in!W6=0,0,1000000*RES_hh_emi_in!W6/RES_hh_num_in!W6)</f>
        <v>1214.8856075948886</v>
      </c>
      <c r="X6" s="72">
        <f>IF(RES_hh_emi_in!X6=0,0,1000000*RES_hh_emi_in!X6/RES_hh_num_in!X6)</f>
        <v>961.11033837461855</v>
      </c>
      <c r="Y6" s="72">
        <f>IF(RES_hh_emi_in!Y6=0,0,1000000*RES_hh_emi_in!Y6/RES_hh_num_in!Y6)</f>
        <v>688.06206700969994</v>
      </c>
      <c r="DA6" s="89" t="s">
        <v>848</v>
      </c>
    </row>
    <row r="7" spans="1:105" ht="12" customHeight="1" x14ac:dyDescent="0.25">
      <c r="A7" s="28" t="s">
        <v>200</v>
      </c>
      <c r="B7" s="72"/>
      <c r="C7" s="72">
        <f>IF(RES_hh_emi_in!C7=0,0,1000000*RES_hh_emi_in!C7/RES_hh_num_in!C7)</f>
        <v>0</v>
      </c>
      <c r="D7" s="72">
        <f>IF(RES_hh_emi_in!D7=0,0,1000000*RES_hh_emi_in!D7/RES_hh_num_in!D7)</f>
        <v>0</v>
      </c>
      <c r="E7" s="72">
        <f>IF(RES_hh_emi_in!E7=0,0,1000000*RES_hh_emi_in!E7/RES_hh_num_in!E7)</f>
        <v>0</v>
      </c>
      <c r="F7" s="72">
        <f>IF(RES_hh_emi_in!F7=0,0,1000000*RES_hh_emi_in!F7/RES_hh_num_in!F7)</f>
        <v>0</v>
      </c>
      <c r="G7" s="72">
        <f>IF(RES_hh_emi_in!G7=0,0,1000000*RES_hh_emi_in!G7/RES_hh_num_in!G7)</f>
        <v>0</v>
      </c>
      <c r="H7" s="72">
        <f>IF(RES_hh_emi_in!H7=0,0,1000000*RES_hh_emi_in!H7/RES_hh_num_in!H7)</f>
        <v>0</v>
      </c>
      <c r="I7" s="72">
        <f>IF(RES_hh_emi_in!I7=0,0,1000000*RES_hh_emi_in!I7/RES_hh_num_in!I7)</f>
        <v>0</v>
      </c>
      <c r="J7" s="72">
        <f>IF(RES_hh_emi_in!J7=0,0,1000000*RES_hh_emi_in!J7/RES_hh_num_in!J7)</f>
        <v>0</v>
      </c>
      <c r="K7" s="72">
        <f>IF(RES_hh_emi_in!K7=0,0,1000000*RES_hh_emi_in!K7/RES_hh_num_in!K7)</f>
        <v>0</v>
      </c>
      <c r="L7" s="72">
        <f>IF(RES_hh_emi_in!L7=0,0,1000000*RES_hh_emi_in!L7/RES_hh_num_in!L7)</f>
        <v>3432.7998625638443</v>
      </c>
      <c r="M7" s="72">
        <f>IF(RES_hh_emi_in!M7=0,0,1000000*RES_hh_emi_in!M7/RES_hh_num_in!M7)</f>
        <v>3121.9611464998384</v>
      </c>
      <c r="N7" s="72">
        <f>IF(RES_hh_emi_in!N7=0,0,1000000*RES_hh_emi_in!N7/RES_hh_num_in!N7)</f>
        <v>2981.4007747140877</v>
      </c>
      <c r="O7" s="72">
        <f>IF(RES_hh_emi_in!O7=0,0,1000000*RES_hh_emi_in!O7/RES_hh_num_in!O7)</f>
        <v>2178.2967420037025</v>
      </c>
      <c r="P7" s="72">
        <f>IF(RES_hh_emi_in!P7=0,0,1000000*RES_hh_emi_in!P7/RES_hh_num_in!P7)</f>
        <v>1380.3078740809601</v>
      </c>
      <c r="Q7" s="72">
        <f>IF(RES_hh_emi_in!Q7=0,0,1000000*RES_hh_emi_in!Q7/RES_hh_num_in!Q7)</f>
        <v>2663.5163943082416</v>
      </c>
      <c r="R7" s="72">
        <f>IF(RES_hh_emi_in!R7=0,0,1000000*RES_hh_emi_in!R7/RES_hh_num_in!R7)</f>
        <v>2161.8526461271854</v>
      </c>
      <c r="S7" s="72">
        <f>IF(RES_hh_emi_in!S7=0,0,1000000*RES_hh_emi_in!S7/RES_hh_num_in!S7)</f>
        <v>1924.3678969661844</v>
      </c>
      <c r="T7" s="72">
        <f>IF(RES_hh_emi_in!T7=0,0,1000000*RES_hh_emi_in!T7/RES_hh_num_in!T7)</f>
        <v>0</v>
      </c>
      <c r="U7" s="72">
        <f>IF(RES_hh_emi_in!U7=0,0,1000000*RES_hh_emi_in!U7/RES_hh_num_in!U7)</f>
        <v>0</v>
      </c>
      <c r="V7" s="72">
        <f>IF(RES_hh_emi_in!V7=0,0,1000000*RES_hh_emi_in!V7/RES_hh_num_in!V7)</f>
        <v>0</v>
      </c>
      <c r="W7" s="72">
        <f>IF(RES_hh_emi_in!W7=0,0,1000000*RES_hh_emi_in!W7/RES_hh_num_in!W7)</f>
        <v>0</v>
      </c>
      <c r="X7" s="72">
        <f>IF(RES_hh_emi_in!X7=0,0,1000000*RES_hh_emi_in!X7/RES_hh_num_in!X7)</f>
        <v>1049.0086083882079</v>
      </c>
      <c r="Y7" s="72">
        <f>IF(RES_hh_emi_in!Y7=0,0,1000000*RES_hh_emi_in!Y7/RES_hh_num_in!Y7)</f>
        <v>732.05691369943327</v>
      </c>
      <c r="DA7" s="89" t="s">
        <v>849</v>
      </c>
    </row>
    <row r="8" spans="1:105" ht="12" customHeight="1" x14ac:dyDescent="0.25">
      <c r="A8" s="28" t="s">
        <v>189</v>
      </c>
      <c r="B8" s="72"/>
      <c r="C8" s="72">
        <f>IF(RES_hh_emi_in!C8=0,0,1000000*RES_hh_emi_in!C8/RES_hh_num_in!C8)</f>
        <v>2821.3782373559488</v>
      </c>
      <c r="D8" s="72">
        <f>IF(RES_hh_emi_in!D8=0,0,1000000*RES_hh_emi_in!D8/RES_hh_num_in!D8)</f>
        <v>2651.7029039448753</v>
      </c>
      <c r="E8" s="72">
        <f>IF(RES_hh_emi_in!E8=0,0,1000000*RES_hh_emi_in!E8/RES_hh_num_in!E8)</f>
        <v>2687.0975575035604</v>
      </c>
      <c r="F8" s="72">
        <f>IF(RES_hh_emi_in!F8=0,0,1000000*RES_hh_emi_in!F8/RES_hh_num_in!F8)</f>
        <v>2563.1856724964009</v>
      </c>
      <c r="G8" s="72">
        <f>IF(RES_hh_emi_in!G8=0,0,1000000*RES_hh_emi_in!G8/RES_hh_num_in!G8)</f>
        <v>2452.1011925298194</v>
      </c>
      <c r="H8" s="72">
        <f>IF(RES_hh_emi_in!H8=0,0,1000000*RES_hh_emi_in!H8/RES_hh_num_in!H8)</f>
        <v>2443.0235196221638</v>
      </c>
      <c r="I8" s="72">
        <f>IF(RES_hh_emi_in!I8=0,0,1000000*RES_hh_emi_in!I8/RES_hh_num_in!I8)</f>
        <v>2150.9972993387073</v>
      </c>
      <c r="J8" s="72">
        <f>IF(RES_hh_emi_in!J8=0,0,1000000*RES_hh_emi_in!J8/RES_hh_num_in!J8)</f>
        <v>2440.3431888590662</v>
      </c>
      <c r="K8" s="72">
        <f>IF(RES_hh_emi_in!K8=0,0,1000000*RES_hh_emi_in!K8/RES_hh_num_in!K8)</f>
        <v>2370.6042871405302</v>
      </c>
      <c r="L8" s="72">
        <f>IF(RES_hh_emi_in!L8=0,0,1000000*RES_hh_emi_in!L8/RES_hh_num_in!L8)</f>
        <v>2690.5707511316414</v>
      </c>
      <c r="M8" s="72">
        <f>IF(RES_hh_emi_in!M8=0,0,1000000*RES_hh_emi_in!M8/RES_hh_num_in!M8)</f>
        <v>2056.4504739985496</v>
      </c>
      <c r="N8" s="72">
        <f>IF(RES_hh_emi_in!N8=0,0,1000000*RES_hh_emi_in!N8/RES_hh_num_in!N8)</f>
        <v>2126.0729372368642</v>
      </c>
      <c r="O8" s="72">
        <f>IF(RES_hh_emi_in!O8=0,0,1000000*RES_hh_emi_in!O8/RES_hh_num_in!O8)</f>
        <v>2137.5938602019241</v>
      </c>
      <c r="P8" s="72">
        <f>IF(RES_hh_emi_in!P8=0,0,1000000*RES_hh_emi_in!P8/RES_hh_num_in!P8)</f>
        <v>1457.6232138968614</v>
      </c>
      <c r="Q8" s="72">
        <f>IF(RES_hh_emi_in!Q8=0,0,1000000*RES_hh_emi_in!Q8/RES_hh_num_in!Q8)</f>
        <v>1430.5206074999228</v>
      </c>
      <c r="R8" s="72">
        <f>IF(RES_hh_emi_in!R8=0,0,1000000*RES_hh_emi_in!R8/RES_hh_num_in!R8)</f>
        <v>1413.170893377584</v>
      </c>
      <c r="S8" s="72">
        <f>IF(RES_hh_emi_in!S8=0,0,1000000*RES_hh_emi_in!S8/RES_hh_num_in!S8)</f>
        <v>1313.5659977843893</v>
      </c>
      <c r="T8" s="72">
        <f>IF(RES_hh_emi_in!T8=0,0,1000000*RES_hh_emi_in!T8/RES_hh_num_in!T8)</f>
        <v>1253.4942335944631</v>
      </c>
      <c r="U8" s="72">
        <f>IF(RES_hh_emi_in!U8=0,0,1000000*RES_hh_emi_in!U8/RES_hh_num_in!U8)</f>
        <v>1155.335419085585</v>
      </c>
      <c r="V8" s="72">
        <f>IF(RES_hh_emi_in!V8=0,0,1000000*RES_hh_emi_in!V8/RES_hh_num_in!V8)</f>
        <v>1050.5029099561909</v>
      </c>
      <c r="W8" s="72">
        <f>IF(RES_hh_emi_in!W8=0,0,1000000*RES_hh_emi_in!W8/RES_hh_num_in!W8)</f>
        <v>1062.9084154864138</v>
      </c>
      <c r="X8" s="72">
        <f>IF(RES_hh_emi_in!X8=0,0,1000000*RES_hh_emi_in!X8/RES_hh_num_in!X8)</f>
        <v>717.46198503140283</v>
      </c>
      <c r="Y8" s="72">
        <f>IF(RES_hh_emi_in!Y8=0,0,1000000*RES_hh_emi_in!Y8/RES_hh_num_in!Y8)</f>
        <v>480.90603155045227</v>
      </c>
      <c r="DA8" s="89" t="s">
        <v>850</v>
      </c>
    </row>
    <row r="9" spans="1:105" ht="12" customHeight="1" x14ac:dyDescent="0.25">
      <c r="A9" s="28" t="s">
        <v>202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X9" s="72">
        <f>IF(RES_hh_emi_in!X9=0,0,1000000*RES_hh_emi_in!X9/RES_hh_num_in!X9)</f>
        <v>0</v>
      </c>
      <c r="Y9" s="72">
        <f>IF(RES_hh_emi_in!Y9=0,0,1000000*RES_hh_emi_in!Y9/RES_hh_num_in!Y9)</f>
        <v>0</v>
      </c>
      <c r="DA9" s="89" t="s">
        <v>851</v>
      </c>
    </row>
    <row r="10" spans="1:105" ht="12" customHeight="1" x14ac:dyDescent="0.25">
      <c r="A10" s="28" t="s">
        <v>197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X10" s="72">
        <f>IF(RES_hh_emi_in!X10=0,0,1000000*RES_hh_emi_in!X10/RES_hh_num_in!X10)</f>
        <v>0</v>
      </c>
      <c r="Y10" s="72">
        <f>IF(RES_hh_emi_in!Y10=0,0,1000000*RES_hh_emi_in!Y10/RES_hh_num_in!Y10)</f>
        <v>0</v>
      </c>
      <c r="DA10" s="89" t="s">
        <v>852</v>
      </c>
    </row>
    <row r="11" spans="1:105" ht="12" customHeight="1" x14ac:dyDescent="0.25">
      <c r="A11" s="28" t="s">
        <v>198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X11" s="72">
        <f>IF(RES_hh_emi_in!X11=0,0,1000000*RES_hh_emi_in!X11/RES_hh_num_in!X11)</f>
        <v>0</v>
      </c>
      <c r="Y11" s="72">
        <f>IF(RES_hh_emi_in!Y11=0,0,1000000*RES_hh_emi_in!Y11/RES_hh_num_in!Y11)</f>
        <v>0</v>
      </c>
      <c r="DA11" s="89" t="s">
        <v>853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X12" s="72">
        <f>IF(RES_hh_emi_in!X12=0,0,1000000*RES_hh_emi_in!X12/RES_hh_num_in!X12)</f>
        <v>0</v>
      </c>
      <c r="Y12" s="72">
        <f>IF(RES_hh_emi_in!Y12=0,0,1000000*RES_hh_emi_in!Y12/RES_hh_num_in!Y12)</f>
        <v>0</v>
      </c>
      <c r="DA12" s="89" t="s">
        <v>854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X13" s="74">
        <f>IF(RES_hh_emi_in!X13=0,0,1000000*RES_hh_emi_in!X13/RES_hh_num_in!X13)</f>
        <v>0</v>
      </c>
      <c r="Y13" s="74">
        <f>IF(RES_hh_emi_in!Y13=0,0,1000000*RES_hh_emi_in!Y13/RES_hh_num_in!Y13)</f>
        <v>0</v>
      </c>
      <c r="DA13" s="90" t="s">
        <v>855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X14" s="76">
        <f>IF(RES_hh_emi_in!X14=0,0,1000000*RES_hh_emi_in!X14/RES_hh_num_in!X14)</f>
        <v>0</v>
      </c>
      <c r="Y14" s="76">
        <f>IF(RES_hh_emi_in!Y14=0,0,1000000*RES_hh_emi_in!Y14/RES_hh_num_in!Y14)</f>
        <v>0</v>
      </c>
      <c r="DA14" s="91" t="s">
        <v>856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857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X16" s="72">
        <f>IF(RES_hh_emi_in!X16=0,0,1000000*RES_hh_emi_in!X16/RES_hh_num_in!X$3)</f>
        <v>0</v>
      </c>
      <c r="Y16" s="72">
        <f>IF(RES_hh_emi_in!Y16=0,0,1000000*RES_hh_emi_in!Y16/RES_hh_num_in!Y$3)</f>
        <v>0</v>
      </c>
      <c r="DA16" s="89" t="s">
        <v>858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256.92044854430532</v>
      </c>
      <c r="D17" s="69">
        <f>IF(RES_hh_emi_in!D17=0,0,1000000*RES_hh_emi_in!D17/RES_hh_num_in!D17)</f>
        <v>273.52118186934365</v>
      </c>
      <c r="E17" s="69">
        <f>IF(RES_hh_emi_in!E17=0,0,1000000*RES_hh_emi_in!E17/RES_hh_num_in!E17)</f>
        <v>273.54799408570472</v>
      </c>
      <c r="F17" s="69">
        <f>IF(RES_hh_emi_in!F17=0,0,1000000*RES_hh_emi_in!F17/RES_hh_num_in!F17)</f>
        <v>253.60981732792828</v>
      </c>
      <c r="G17" s="69">
        <f>IF(RES_hh_emi_in!G17=0,0,1000000*RES_hh_emi_in!G17/RES_hh_num_in!G17)</f>
        <v>243.34748662999425</v>
      </c>
      <c r="H17" s="69">
        <f>IF(RES_hh_emi_in!H17=0,0,1000000*RES_hh_emi_in!H17/RES_hh_num_in!H17)</f>
        <v>244.20914058996269</v>
      </c>
      <c r="I17" s="69">
        <f>IF(RES_hh_emi_in!I17=0,0,1000000*RES_hh_emi_in!I17/RES_hh_num_in!I17)</f>
        <v>229.28587519318836</v>
      </c>
      <c r="J17" s="69">
        <f>IF(RES_hh_emi_in!J17=0,0,1000000*RES_hh_emi_in!J17/RES_hh_num_in!J17)</f>
        <v>240.10908510600822</v>
      </c>
      <c r="K17" s="69">
        <f>IF(RES_hh_emi_in!K17=0,0,1000000*RES_hh_emi_in!K17/RES_hh_num_in!K17)</f>
        <v>241.77440078228244</v>
      </c>
      <c r="L17" s="69">
        <f>IF(RES_hh_emi_in!L17=0,0,1000000*RES_hh_emi_in!L17/RES_hh_num_in!L17)</f>
        <v>276.98737731809808</v>
      </c>
      <c r="M17" s="69">
        <f>IF(RES_hh_emi_in!M17=0,0,1000000*RES_hh_emi_in!M17/RES_hh_num_in!M17)</f>
        <v>201.43895885461035</v>
      </c>
      <c r="N17" s="69">
        <f>IF(RES_hh_emi_in!N17=0,0,1000000*RES_hh_emi_in!N17/RES_hh_num_in!N17)</f>
        <v>202.15806871404453</v>
      </c>
      <c r="O17" s="69">
        <f>IF(RES_hh_emi_in!O17=0,0,1000000*RES_hh_emi_in!O17/RES_hh_num_in!O17)</f>
        <v>217.8664180934463</v>
      </c>
      <c r="P17" s="69">
        <f>IF(RES_hh_emi_in!P17=0,0,1000000*RES_hh_emi_in!P17/RES_hh_num_in!P17)</f>
        <v>143.62245117803528</v>
      </c>
      <c r="Q17" s="69">
        <f>IF(RES_hh_emi_in!Q17=0,0,1000000*RES_hh_emi_in!Q17/RES_hh_num_in!Q17)</f>
        <v>177.73124923535212</v>
      </c>
      <c r="R17" s="69">
        <f>IF(RES_hh_emi_in!R17=0,0,1000000*RES_hh_emi_in!R17/RES_hh_num_in!R17)</f>
        <v>203.25902389904826</v>
      </c>
      <c r="S17" s="69">
        <f>IF(RES_hh_emi_in!S17=0,0,1000000*RES_hh_emi_in!S17/RES_hh_num_in!S17)</f>
        <v>189.09319547211257</v>
      </c>
      <c r="T17" s="69">
        <f>IF(RES_hh_emi_in!T17=0,0,1000000*RES_hh_emi_in!T17/RES_hh_num_in!T17)</f>
        <v>169.56249845696021</v>
      </c>
      <c r="U17" s="69">
        <f>IF(RES_hh_emi_in!U17=0,0,1000000*RES_hh_emi_in!U17/RES_hh_num_in!U17)</f>
        <v>152.92884004953228</v>
      </c>
      <c r="V17" s="69">
        <f>IF(RES_hh_emi_in!V17=0,0,1000000*RES_hh_emi_in!V17/RES_hh_num_in!V17)</f>
        <v>127.81320414336723</v>
      </c>
      <c r="W17" s="69">
        <f>IF(RES_hh_emi_in!W17=0,0,1000000*RES_hh_emi_in!W17/RES_hh_num_in!W17)</f>
        <v>122.57047887316041</v>
      </c>
      <c r="X17" s="69">
        <f>IF(RES_hh_emi_in!X17=0,0,1000000*RES_hh_emi_in!X17/RES_hh_num_in!X17)</f>
        <v>75.475839261595596</v>
      </c>
      <c r="Y17" s="69">
        <f>IF(RES_hh_emi_in!Y17=0,0,1000000*RES_hh_emi_in!Y17/RES_hh_num_in!Y17)</f>
        <v>55.166845174422591</v>
      </c>
      <c r="DA17" s="88" t="s">
        <v>859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0</v>
      </c>
      <c r="D18" s="72">
        <f>IF(RES_hh_emi_in!D18=0,0,1000000*RES_hh_emi_in!D18/RES_hh_num_in!D18)</f>
        <v>0</v>
      </c>
      <c r="E18" s="72">
        <f>IF(RES_hh_emi_in!E18=0,0,1000000*RES_hh_emi_in!E18/RES_hh_num_in!E18)</f>
        <v>0</v>
      </c>
      <c r="F18" s="72">
        <f>IF(RES_hh_emi_in!F18=0,0,1000000*RES_hh_emi_in!F18/RES_hh_num_in!F18)</f>
        <v>0</v>
      </c>
      <c r="G18" s="72">
        <f>IF(RES_hh_emi_in!G18=0,0,1000000*RES_hh_emi_in!G18/RES_hh_num_in!G18)</f>
        <v>0</v>
      </c>
      <c r="H18" s="72">
        <f>IF(RES_hh_emi_in!H18=0,0,1000000*RES_hh_emi_in!H18/RES_hh_num_in!H18)</f>
        <v>0</v>
      </c>
      <c r="I18" s="72">
        <f>IF(RES_hh_emi_in!I18=0,0,1000000*RES_hh_emi_in!I18/RES_hh_num_in!I18)</f>
        <v>0</v>
      </c>
      <c r="J18" s="72">
        <f>IF(RES_hh_emi_in!J18=0,0,1000000*RES_hh_emi_in!J18/RES_hh_num_in!J18)</f>
        <v>0</v>
      </c>
      <c r="K18" s="72">
        <f>IF(RES_hh_emi_in!K18=0,0,1000000*RES_hh_emi_in!K18/RES_hh_num_in!K18)</f>
        <v>0</v>
      </c>
      <c r="L18" s="72">
        <f>IF(RES_hh_emi_in!L18=0,0,1000000*RES_hh_emi_in!L18/RES_hh_num_in!L18)</f>
        <v>0</v>
      </c>
      <c r="M18" s="72">
        <f>IF(RES_hh_emi_in!M18=0,0,1000000*RES_hh_emi_in!M18/RES_hh_num_in!M18)</f>
        <v>0</v>
      </c>
      <c r="N18" s="72">
        <f>IF(RES_hh_emi_in!N18=0,0,1000000*RES_hh_emi_in!N18/RES_hh_num_in!N18)</f>
        <v>0</v>
      </c>
      <c r="O18" s="72">
        <f>IF(RES_hh_emi_in!O18=0,0,1000000*RES_hh_emi_in!O18/RES_hh_num_in!O18)</f>
        <v>0</v>
      </c>
      <c r="P18" s="72">
        <f>IF(RES_hh_emi_in!P18=0,0,1000000*RES_hh_emi_in!P18/RES_hh_num_in!P18)</f>
        <v>0</v>
      </c>
      <c r="Q18" s="72">
        <f>IF(RES_hh_emi_in!Q18=0,0,1000000*RES_hh_emi_in!Q18/RES_hh_num_in!Q18)</f>
        <v>0</v>
      </c>
      <c r="R18" s="72">
        <f>IF(RES_hh_emi_in!R18=0,0,1000000*RES_hh_emi_in!R18/RES_hh_num_in!R18)</f>
        <v>0</v>
      </c>
      <c r="S18" s="72">
        <f>IF(RES_hh_emi_in!S18=0,0,1000000*RES_hh_emi_in!S18/RES_hh_num_in!S18)</f>
        <v>0</v>
      </c>
      <c r="T18" s="72">
        <f>IF(RES_hh_emi_in!T18=0,0,1000000*RES_hh_emi_in!T18/RES_hh_num_in!T18)</f>
        <v>0</v>
      </c>
      <c r="U18" s="72">
        <f>IF(RES_hh_emi_in!U18=0,0,1000000*RES_hh_emi_in!U18/RES_hh_num_in!U18)</f>
        <v>0</v>
      </c>
      <c r="V18" s="72">
        <f>IF(RES_hh_emi_in!V18=0,0,1000000*RES_hh_emi_in!V18/RES_hh_num_in!V18)</f>
        <v>0</v>
      </c>
      <c r="W18" s="72">
        <f>IF(RES_hh_emi_in!W18=0,0,1000000*RES_hh_emi_in!W18/RES_hh_num_in!W18)</f>
        <v>0</v>
      </c>
      <c r="X18" s="72">
        <f>IF(RES_hh_emi_in!X18=0,0,1000000*RES_hh_emi_in!X18/RES_hh_num_in!X18)</f>
        <v>0</v>
      </c>
      <c r="Y18" s="72">
        <f>IF(RES_hh_emi_in!Y18=0,0,1000000*RES_hh_emi_in!Y18/RES_hh_num_in!Y18)</f>
        <v>0</v>
      </c>
      <c r="DA18" s="89" t="s">
        <v>860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0</v>
      </c>
      <c r="D19" s="72">
        <f>IF(RES_hh_emi_in!D19=0,0,1000000*RES_hh_emi_in!D19/RES_hh_num_in!D19)</f>
        <v>0</v>
      </c>
      <c r="E19" s="72">
        <f>IF(RES_hh_emi_in!E19=0,0,1000000*RES_hh_emi_in!E19/RES_hh_num_in!E19)</f>
        <v>0</v>
      </c>
      <c r="F19" s="72">
        <f>IF(RES_hh_emi_in!F19=0,0,1000000*RES_hh_emi_in!F19/RES_hh_num_in!F19)</f>
        <v>0</v>
      </c>
      <c r="G19" s="72">
        <f>IF(RES_hh_emi_in!G19=0,0,1000000*RES_hh_emi_in!G19/RES_hh_num_in!G19)</f>
        <v>0</v>
      </c>
      <c r="H19" s="72">
        <f>IF(RES_hh_emi_in!H19=0,0,1000000*RES_hh_emi_in!H19/RES_hh_num_in!H19)</f>
        <v>0</v>
      </c>
      <c r="I19" s="72">
        <f>IF(RES_hh_emi_in!I19=0,0,1000000*RES_hh_emi_in!I19/RES_hh_num_in!I19)</f>
        <v>0</v>
      </c>
      <c r="J19" s="72">
        <f>IF(RES_hh_emi_in!J19=0,0,1000000*RES_hh_emi_in!J19/RES_hh_num_in!J19)</f>
        <v>0</v>
      </c>
      <c r="K19" s="72">
        <f>IF(RES_hh_emi_in!K19=0,0,1000000*RES_hh_emi_in!K19/RES_hh_num_in!K19)</f>
        <v>0</v>
      </c>
      <c r="L19" s="72">
        <f>IF(RES_hh_emi_in!L19=0,0,1000000*RES_hh_emi_in!L19/RES_hh_num_in!L19)</f>
        <v>0</v>
      </c>
      <c r="M19" s="72">
        <f>IF(RES_hh_emi_in!M19=0,0,1000000*RES_hh_emi_in!M19/RES_hh_num_in!M19)</f>
        <v>0</v>
      </c>
      <c r="N19" s="72">
        <f>IF(RES_hh_emi_in!N19=0,0,1000000*RES_hh_emi_in!N19/RES_hh_num_in!N19)</f>
        <v>0</v>
      </c>
      <c r="O19" s="72">
        <f>IF(RES_hh_emi_in!O19=0,0,1000000*RES_hh_emi_in!O19/RES_hh_num_in!O19)</f>
        <v>0</v>
      </c>
      <c r="P19" s="72">
        <f>IF(RES_hh_emi_in!P19=0,0,1000000*RES_hh_emi_in!P19/RES_hh_num_in!P19)</f>
        <v>0</v>
      </c>
      <c r="Q19" s="72">
        <f>IF(RES_hh_emi_in!Q19=0,0,1000000*RES_hh_emi_in!Q19/RES_hh_num_in!Q19)</f>
        <v>0</v>
      </c>
      <c r="R19" s="72">
        <f>IF(RES_hh_emi_in!R19=0,0,1000000*RES_hh_emi_in!R19/RES_hh_num_in!R19)</f>
        <v>0</v>
      </c>
      <c r="S19" s="72">
        <f>IF(RES_hh_emi_in!S19=0,0,1000000*RES_hh_emi_in!S19/RES_hh_num_in!S19)</f>
        <v>0</v>
      </c>
      <c r="T19" s="72">
        <f>IF(RES_hh_emi_in!T19=0,0,1000000*RES_hh_emi_in!T19/RES_hh_num_in!T19)</f>
        <v>0</v>
      </c>
      <c r="U19" s="72">
        <f>IF(RES_hh_emi_in!U19=0,0,1000000*RES_hh_emi_in!U19/RES_hh_num_in!U19)</f>
        <v>0</v>
      </c>
      <c r="V19" s="72">
        <f>IF(RES_hh_emi_in!V19=0,0,1000000*RES_hh_emi_in!V19/RES_hh_num_in!V19)</f>
        <v>0</v>
      </c>
      <c r="W19" s="72">
        <f>IF(RES_hh_emi_in!W19=0,0,1000000*RES_hh_emi_in!W19/RES_hh_num_in!W19)</f>
        <v>0</v>
      </c>
      <c r="X19" s="72">
        <f>IF(RES_hh_emi_in!X19=0,0,1000000*RES_hh_emi_in!X19/RES_hh_num_in!X19)</f>
        <v>0</v>
      </c>
      <c r="Y19" s="72">
        <f>IF(RES_hh_emi_in!Y19=0,0,1000000*RES_hh_emi_in!Y19/RES_hh_num_in!Y19)</f>
        <v>0</v>
      </c>
      <c r="DA19" s="89" t="s">
        <v>861</v>
      </c>
    </row>
    <row r="20" spans="1:105" ht="12" customHeight="1" x14ac:dyDescent="0.25">
      <c r="A20" s="28" t="s">
        <v>200</v>
      </c>
      <c r="B20" s="72"/>
      <c r="C20" s="72">
        <f>IF(RES_hh_emi_in!C20=0,0,1000000*RES_hh_emi_in!C20/RES_hh_num_in!C20)</f>
        <v>0</v>
      </c>
      <c r="D20" s="72">
        <f>IF(RES_hh_emi_in!D20=0,0,1000000*RES_hh_emi_in!D20/RES_hh_num_in!D20)</f>
        <v>0</v>
      </c>
      <c r="E20" s="72">
        <f>IF(RES_hh_emi_in!E20=0,0,1000000*RES_hh_emi_in!E20/RES_hh_num_in!E20)</f>
        <v>0</v>
      </c>
      <c r="F20" s="72">
        <f>IF(RES_hh_emi_in!F20=0,0,1000000*RES_hh_emi_in!F20/RES_hh_num_in!F20)</f>
        <v>0</v>
      </c>
      <c r="G20" s="72">
        <f>IF(RES_hh_emi_in!G20=0,0,1000000*RES_hh_emi_in!G20/RES_hh_num_in!G20)</f>
        <v>0</v>
      </c>
      <c r="H20" s="72">
        <f>IF(RES_hh_emi_in!H20=0,0,1000000*RES_hh_emi_in!H20/RES_hh_num_in!H20)</f>
        <v>0</v>
      </c>
      <c r="I20" s="72">
        <f>IF(RES_hh_emi_in!I20=0,0,1000000*RES_hh_emi_in!I20/RES_hh_num_in!I20)</f>
        <v>0</v>
      </c>
      <c r="J20" s="72">
        <f>IF(RES_hh_emi_in!J20=0,0,1000000*RES_hh_emi_in!J20/RES_hh_num_in!J20)</f>
        <v>0</v>
      </c>
      <c r="K20" s="72">
        <f>IF(RES_hh_emi_in!K20=0,0,1000000*RES_hh_emi_in!K20/RES_hh_num_in!K20)</f>
        <v>0</v>
      </c>
      <c r="L20" s="72">
        <f>IF(RES_hh_emi_in!L20=0,0,1000000*RES_hh_emi_in!L20/RES_hh_num_in!L20)</f>
        <v>0</v>
      </c>
      <c r="M20" s="72">
        <f>IF(RES_hh_emi_in!M20=0,0,1000000*RES_hh_emi_in!M20/RES_hh_num_in!M20)</f>
        <v>0</v>
      </c>
      <c r="N20" s="72">
        <f>IF(RES_hh_emi_in!N20=0,0,1000000*RES_hh_emi_in!N20/RES_hh_num_in!N20)</f>
        <v>0</v>
      </c>
      <c r="O20" s="72">
        <f>IF(RES_hh_emi_in!O20=0,0,1000000*RES_hh_emi_in!O20/RES_hh_num_in!O20)</f>
        <v>0</v>
      </c>
      <c r="P20" s="72">
        <f>IF(RES_hh_emi_in!P20=0,0,1000000*RES_hh_emi_in!P20/RES_hh_num_in!P20)</f>
        <v>0</v>
      </c>
      <c r="Q20" s="72">
        <f>IF(RES_hh_emi_in!Q20=0,0,1000000*RES_hh_emi_in!Q20/RES_hh_num_in!Q20)</f>
        <v>0</v>
      </c>
      <c r="R20" s="72">
        <f>IF(RES_hh_emi_in!R20=0,0,1000000*RES_hh_emi_in!R20/RES_hh_num_in!R20)</f>
        <v>0</v>
      </c>
      <c r="S20" s="72">
        <f>IF(RES_hh_emi_in!S20=0,0,1000000*RES_hh_emi_in!S20/RES_hh_num_in!S20)</f>
        <v>0</v>
      </c>
      <c r="T20" s="72">
        <f>IF(RES_hh_emi_in!T20=0,0,1000000*RES_hh_emi_in!T20/RES_hh_num_in!T20)</f>
        <v>0</v>
      </c>
      <c r="U20" s="72">
        <f>IF(RES_hh_emi_in!U20=0,0,1000000*RES_hh_emi_in!U20/RES_hh_num_in!U20)</f>
        <v>0</v>
      </c>
      <c r="V20" s="72">
        <f>IF(RES_hh_emi_in!V20=0,0,1000000*RES_hh_emi_in!V20/RES_hh_num_in!V20)</f>
        <v>0</v>
      </c>
      <c r="W20" s="72">
        <f>IF(RES_hh_emi_in!W20=0,0,1000000*RES_hh_emi_in!W20/RES_hh_num_in!W20)</f>
        <v>0</v>
      </c>
      <c r="X20" s="72">
        <f>IF(RES_hh_emi_in!X20=0,0,1000000*RES_hh_emi_in!X20/RES_hh_num_in!X20)</f>
        <v>0</v>
      </c>
      <c r="Y20" s="72">
        <f>IF(RES_hh_emi_in!Y20=0,0,1000000*RES_hh_emi_in!Y20/RES_hh_num_in!Y20)</f>
        <v>0</v>
      </c>
      <c r="DA20" s="89" t="s">
        <v>862</v>
      </c>
    </row>
    <row r="21" spans="1:105" ht="12" customHeight="1" x14ac:dyDescent="0.25">
      <c r="A21" s="28" t="s">
        <v>189</v>
      </c>
      <c r="B21" s="72"/>
      <c r="C21" s="72">
        <f>IF(RES_hh_emi_in!C21=0,0,1000000*RES_hh_emi_in!C21/RES_hh_num_in!C21)</f>
        <v>293.75949281451761</v>
      </c>
      <c r="D21" s="72">
        <f>IF(RES_hh_emi_in!D21=0,0,1000000*RES_hh_emi_in!D21/RES_hh_num_in!D21)</f>
        <v>315.968128398006</v>
      </c>
      <c r="E21" s="72">
        <f>IF(RES_hh_emi_in!E21=0,0,1000000*RES_hh_emi_in!E21/RES_hh_num_in!E21)</f>
        <v>316.97519520802149</v>
      </c>
      <c r="F21" s="72">
        <f>IF(RES_hh_emi_in!F21=0,0,1000000*RES_hh_emi_in!F21/RES_hh_num_in!F21)</f>
        <v>300.34991701982091</v>
      </c>
      <c r="G21" s="72">
        <f>IF(RES_hh_emi_in!G21=0,0,1000000*RES_hh_emi_in!G21/RES_hh_num_in!G21)</f>
        <v>292.45381120571312</v>
      </c>
      <c r="H21" s="72">
        <f>IF(RES_hh_emi_in!H21=0,0,1000000*RES_hh_emi_in!H21/RES_hh_num_in!H21)</f>
        <v>288.82536839501097</v>
      </c>
      <c r="I21" s="72">
        <f>IF(RES_hh_emi_in!I21=0,0,1000000*RES_hh_emi_in!I21/RES_hh_num_in!I21)</f>
        <v>272.33738185768897</v>
      </c>
      <c r="J21" s="72">
        <f>IF(RES_hh_emi_in!J21=0,0,1000000*RES_hh_emi_in!J21/RES_hh_num_in!J21)</f>
        <v>276.80615654136722</v>
      </c>
      <c r="K21" s="72">
        <f>IF(RES_hh_emi_in!K21=0,0,1000000*RES_hh_emi_in!K21/RES_hh_num_in!K21)</f>
        <v>279.42036844470022</v>
      </c>
      <c r="L21" s="72">
        <f>IF(RES_hh_emi_in!L21=0,0,1000000*RES_hh_emi_in!L21/RES_hh_num_in!L21)</f>
        <v>321.18095800869935</v>
      </c>
      <c r="M21" s="72">
        <f>IF(RES_hh_emi_in!M21=0,0,1000000*RES_hh_emi_in!M21/RES_hh_num_in!M21)</f>
        <v>239.58348663037185</v>
      </c>
      <c r="N21" s="72">
        <f>IF(RES_hh_emi_in!N21=0,0,1000000*RES_hh_emi_in!N21/RES_hh_num_in!N21)</f>
        <v>244.80031732991162</v>
      </c>
      <c r="O21" s="72">
        <f>IF(RES_hh_emi_in!O21=0,0,1000000*RES_hh_emi_in!O21/RES_hh_num_in!O21)</f>
        <v>258.5053575283157</v>
      </c>
      <c r="P21" s="72">
        <f>IF(RES_hh_emi_in!P21=0,0,1000000*RES_hh_emi_in!P21/RES_hh_num_in!P21)</f>
        <v>201.16873007518291</v>
      </c>
      <c r="Q21" s="72">
        <f>IF(RES_hh_emi_in!Q21=0,0,1000000*RES_hh_emi_in!Q21/RES_hh_num_in!Q21)</f>
        <v>230.33753118908405</v>
      </c>
      <c r="R21" s="72">
        <f>IF(RES_hh_emi_in!R21=0,0,1000000*RES_hh_emi_in!R21/RES_hh_num_in!R21)</f>
        <v>235.30414516910346</v>
      </c>
      <c r="S21" s="72">
        <f>IF(RES_hh_emi_in!S21=0,0,1000000*RES_hh_emi_in!S21/RES_hh_num_in!S21)</f>
        <v>222.36764197676229</v>
      </c>
      <c r="T21" s="72">
        <f>IF(RES_hh_emi_in!T21=0,0,1000000*RES_hh_emi_in!T21/RES_hh_num_in!T21)</f>
        <v>213.34435823374199</v>
      </c>
      <c r="U21" s="72">
        <f>IF(RES_hh_emi_in!U21=0,0,1000000*RES_hh_emi_in!U21/RES_hh_num_in!U21)</f>
        <v>196.17930732524337</v>
      </c>
      <c r="V21" s="72">
        <f>IF(RES_hh_emi_in!V21=0,0,1000000*RES_hh_emi_in!V21/RES_hh_num_in!V21)</f>
        <v>173.52506908704223</v>
      </c>
      <c r="W21" s="72">
        <f>IF(RES_hh_emi_in!W21=0,0,1000000*RES_hh_emi_in!W21/RES_hh_num_in!W21)</f>
        <v>180.16208794483859</v>
      </c>
      <c r="X21" s="72">
        <f>IF(RES_hh_emi_in!X21=0,0,1000000*RES_hh_emi_in!X21/RES_hh_num_in!X21)</f>
        <v>130.76401786878006</v>
      </c>
      <c r="Y21" s="72">
        <f>IF(RES_hh_emi_in!Y21=0,0,1000000*RES_hh_emi_in!Y21/RES_hh_num_in!Y21)</f>
        <v>95.852037696242107</v>
      </c>
      <c r="DA21" s="89" t="s">
        <v>863</v>
      </c>
    </row>
    <row r="22" spans="1:105" ht="12" customHeight="1" x14ac:dyDescent="0.25">
      <c r="A22" s="28" t="s">
        <v>202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X22" s="72">
        <f>IF(RES_hh_emi_in!X22=0,0,1000000*RES_hh_emi_in!X22/RES_hh_num_in!X22)</f>
        <v>0</v>
      </c>
      <c r="Y22" s="72">
        <f>IF(RES_hh_emi_in!Y22=0,0,1000000*RES_hh_emi_in!Y22/RES_hh_num_in!Y22)</f>
        <v>0</v>
      </c>
      <c r="DA22" s="89" t="s">
        <v>864</v>
      </c>
    </row>
    <row r="23" spans="1:105" ht="12" customHeight="1" x14ac:dyDescent="0.25">
      <c r="A23" s="28" t="s">
        <v>197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X23" s="72">
        <f>IF(RES_hh_emi_in!X23=0,0,1000000*RES_hh_emi_in!X23/RES_hh_num_in!X23)</f>
        <v>0</v>
      </c>
      <c r="Y23" s="72">
        <f>IF(RES_hh_emi_in!Y23=0,0,1000000*RES_hh_emi_in!Y23/RES_hh_num_in!Y23)</f>
        <v>0</v>
      </c>
      <c r="DA23" s="89" t="s">
        <v>865</v>
      </c>
    </row>
    <row r="24" spans="1:105" ht="12" customHeight="1" x14ac:dyDescent="0.25">
      <c r="A24" s="28" t="s">
        <v>198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X24" s="72">
        <f>IF(RES_hh_emi_in!X24=0,0,1000000*RES_hh_emi_in!X24/RES_hh_num_in!X24)</f>
        <v>0</v>
      </c>
      <c r="Y24" s="72">
        <f>IF(RES_hh_emi_in!Y24=0,0,1000000*RES_hh_emi_in!Y24/RES_hh_num_in!Y24)</f>
        <v>0</v>
      </c>
      <c r="DA24" s="89" t="s">
        <v>866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X25" s="74">
        <f>IF(RES_hh_emi_in!X25=0,0,1000000*RES_hh_emi_in!X25/RES_hh_num_in!X25)</f>
        <v>0</v>
      </c>
      <c r="Y25" s="74">
        <f>IF(RES_hh_emi_in!Y25=0,0,1000000*RES_hh_emi_in!Y25/RES_hh_num_in!Y25)</f>
        <v>0</v>
      </c>
      <c r="DA25" s="90" t="s">
        <v>867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X26" s="77">
        <f>IF(RES_hh_emi_in!X26=0,0,1000000*RES_hh_emi_in!X26/RES_hh_num_in!X26)</f>
        <v>0</v>
      </c>
      <c r="Y26" s="77">
        <f>IF(RES_hh_emi_in!Y26=0,0,1000000*RES_hh_emi_in!Y26/RES_hh_num_in!Y26)</f>
        <v>0</v>
      </c>
      <c r="DA26" s="92" t="s">
        <v>868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28.461662612415417</v>
      </c>
      <c r="D27" s="69">
        <f>IF(RES_hh_emi_in!D27=0,0,1000000*RES_hh_emi_in!D27/RES_hh_num_in!D27)</f>
        <v>25.90176073039758</v>
      </c>
      <c r="E27" s="69">
        <f>IF(RES_hh_emi_in!E27=0,0,1000000*RES_hh_emi_in!E27/RES_hh_num_in!E27)</f>
        <v>25.333583153959431</v>
      </c>
      <c r="F27" s="69">
        <f>IF(RES_hh_emi_in!F27=0,0,1000000*RES_hh_emi_in!F27/RES_hh_num_in!F27)</f>
        <v>23.707947107652895</v>
      </c>
      <c r="G27" s="69">
        <f>IF(RES_hh_emi_in!G27=0,0,1000000*RES_hh_emi_in!G27/RES_hh_num_in!G27)</f>
        <v>25.484485298339589</v>
      </c>
      <c r="H27" s="69">
        <f>IF(RES_hh_emi_in!H27=0,0,1000000*RES_hh_emi_in!H27/RES_hh_num_in!H27)</f>
        <v>30.746558755305504</v>
      </c>
      <c r="I27" s="69">
        <f>IF(RES_hh_emi_in!I27=0,0,1000000*RES_hh_emi_in!I27/RES_hh_num_in!I27)</f>
        <v>33.346733133246929</v>
      </c>
      <c r="J27" s="69">
        <f>IF(RES_hh_emi_in!J27=0,0,1000000*RES_hh_emi_in!J27/RES_hh_num_in!J27)</f>
        <v>42.422332384195101</v>
      </c>
      <c r="K27" s="69">
        <f>IF(RES_hh_emi_in!K27=0,0,1000000*RES_hh_emi_in!K27/RES_hh_num_in!K27)</f>
        <v>34.634447744353473</v>
      </c>
      <c r="L27" s="69">
        <f>IF(RES_hh_emi_in!L27=0,0,1000000*RES_hh_emi_in!L27/RES_hh_num_in!L27)</f>
        <v>41.63020546238063</v>
      </c>
      <c r="M27" s="69">
        <f>IF(RES_hh_emi_in!M27=0,0,1000000*RES_hh_emi_in!M27/RES_hh_num_in!M27)</f>
        <v>40.16354751215458</v>
      </c>
      <c r="N27" s="69">
        <f>IF(RES_hh_emi_in!N27=0,0,1000000*RES_hh_emi_in!N27/RES_hh_num_in!N27)</f>
        <v>40.490564053915797</v>
      </c>
      <c r="O27" s="69">
        <f>IF(RES_hh_emi_in!O27=0,0,1000000*RES_hh_emi_in!O27/RES_hh_num_in!O27)</f>
        <v>38.419364337168965</v>
      </c>
      <c r="P27" s="69">
        <f>IF(RES_hh_emi_in!P27=0,0,1000000*RES_hh_emi_in!P27/RES_hh_num_in!P27)</f>
        <v>27.229478059037863</v>
      </c>
      <c r="Q27" s="69">
        <f>IF(RES_hh_emi_in!Q27=0,0,1000000*RES_hh_emi_in!Q27/RES_hh_num_in!Q27)</f>
        <v>29.630583767732251</v>
      </c>
      <c r="R27" s="69">
        <f>IF(RES_hh_emi_in!R27=0,0,1000000*RES_hh_emi_in!R27/RES_hh_num_in!R27)</f>
        <v>34.116532585807072</v>
      </c>
      <c r="S27" s="69">
        <f>IF(RES_hh_emi_in!S27=0,0,1000000*RES_hh_emi_in!S27/RES_hh_num_in!S27)</f>
        <v>32.72306390557069</v>
      </c>
      <c r="T27" s="69">
        <f>IF(RES_hh_emi_in!T27=0,0,1000000*RES_hh_emi_in!T27/RES_hh_num_in!T27)</f>
        <v>31.206959409181756</v>
      </c>
      <c r="U27" s="69">
        <f>IF(RES_hh_emi_in!U27=0,0,1000000*RES_hh_emi_in!U27/RES_hh_num_in!U27)</f>
        <v>31.356025061168815</v>
      </c>
      <c r="V27" s="69">
        <f>IF(RES_hh_emi_in!V27=0,0,1000000*RES_hh_emi_in!V27/RES_hh_num_in!V27)</f>
        <v>30.378215010033458</v>
      </c>
      <c r="W27" s="69">
        <f>IF(RES_hh_emi_in!W27=0,0,1000000*RES_hh_emi_in!W27/RES_hh_num_in!W27)</f>
        <v>28.249382268175061</v>
      </c>
      <c r="X27" s="69">
        <f>IF(RES_hh_emi_in!X27=0,0,1000000*RES_hh_emi_in!X27/RES_hh_num_in!X27)</f>
        <v>27.516332624990174</v>
      </c>
      <c r="Y27" s="69">
        <f>IF(RES_hh_emi_in!Y27=0,0,1000000*RES_hh_emi_in!Y27/RES_hh_num_in!Y27)</f>
        <v>32.358013544672588</v>
      </c>
      <c r="DA27" s="88" t="s">
        <v>869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0</v>
      </c>
      <c r="M28" s="72">
        <f>IF(RES_hh_emi_in!M28=0,0,1000000*RES_hh_emi_in!M28/RES_hh_num_in!M28)</f>
        <v>0</v>
      </c>
      <c r="N28" s="72">
        <f>IF(RES_hh_emi_in!N28=0,0,1000000*RES_hh_emi_in!N28/RES_hh_num_in!N28)</f>
        <v>0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X28" s="72">
        <f>IF(RES_hh_emi_in!X28=0,0,1000000*RES_hh_emi_in!X28/RES_hh_num_in!X28)</f>
        <v>0</v>
      </c>
      <c r="Y28" s="72">
        <f>IF(RES_hh_emi_in!Y28=0,0,1000000*RES_hh_emi_in!Y28/RES_hh_num_in!Y28)</f>
        <v>0</v>
      </c>
      <c r="DA28" s="89" t="s">
        <v>870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0</v>
      </c>
      <c r="D29" s="72">
        <f>IF(RES_hh_emi_in!D29=0,0,1000000*RES_hh_emi_in!D29/RES_hh_num_in!D29)</f>
        <v>0</v>
      </c>
      <c r="E29" s="72">
        <f>IF(RES_hh_emi_in!E29=0,0,1000000*RES_hh_emi_in!E29/RES_hh_num_in!E29)</f>
        <v>0</v>
      </c>
      <c r="F29" s="72">
        <f>IF(RES_hh_emi_in!F29=0,0,1000000*RES_hh_emi_in!F29/RES_hh_num_in!F29)</f>
        <v>0</v>
      </c>
      <c r="G29" s="72">
        <f>IF(RES_hh_emi_in!G29=0,0,1000000*RES_hh_emi_in!G29/RES_hh_num_in!G29)</f>
        <v>0</v>
      </c>
      <c r="H29" s="72">
        <f>IF(RES_hh_emi_in!H29=0,0,1000000*RES_hh_emi_in!H29/RES_hh_num_in!H29)</f>
        <v>0</v>
      </c>
      <c r="I29" s="72">
        <f>IF(RES_hh_emi_in!I29=0,0,1000000*RES_hh_emi_in!I29/RES_hh_num_in!I29)</f>
        <v>0</v>
      </c>
      <c r="J29" s="72">
        <f>IF(RES_hh_emi_in!J29=0,0,1000000*RES_hh_emi_in!J29/RES_hh_num_in!J29)</f>
        <v>0</v>
      </c>
      <c r="K29" s="72">
        <f>IF(RES_hh_emi_in!K29=0,0,1000000*RES_hh_emi_in!K29/RES_hh_num_in!K29)</f>
        <v>0</v>
      </c>
      <c r="L29" s="72">
        <f>IF(RES_hh_emi_in!L29=0,0,1000000*RES_hh_emi_in!L29/RES_hh_num_in!L29)</f>
        <v>0</v>
      </c>
      <c r="M29" s="72">
        <f>IF(RES_hh_emi_in!M29=0,0,1000000*RES_hh_emi_in!M29/RES_hh_num_in!M29)</f>
        <v>0</v>
      </c>
      <c r="N29" s="72">
        <f>IF(RES_hh_emi_in!N29=0,0,1000000*RES_hh_emi_in!N29/RES_hh_num_in!N29)</f>
        <v>0</v>
      </c>
      <c r="O29" s="72">
        <f>IF(RES_hh_emi_in!O29=0,0,1000000*RES_hh_emi_in!O29/RES_hh_num_in!O29)</f>
        <v>0</v>
      </c>
      <c r="P29" s="72">
        <f>IF(RES_hh_emi_in!P29=0,0,1000000*RES_hh_emi_in!P29/RES_hh_num_in!P29)</f>
        <v>0</v>
      </c>
      <c r="Q29" s="72">
        <f>IF(RES_hh_emi_in!Q29=0,0,1000000*RES_hh_emi_in!Q29/RES_hh_num_in!Q29)</f>
        <v>0</v>
      </c>
      <c r="R29" s="72">
        <f>IF(RES_hh_emi_in!R29=0,0,1000000*RES_hh_emi_in!R29/RES_hh_num_in!R29)</f>
        <v>0</v>
      </c>
      <c r="S29" s="72">
        <f>IF(RES_hh_emi_in!S29=0,0,1000000*RES_hh_emi_in!S29/RES_hh_num_in!S29)</f>
        <v>0</v>
      </c>
      <c r="T29" s="72">
        <f>IF(RES_hh_emi_in!T29=0,0,1000000*RES_hh_emi_in!T29/RES_hh_num_in!T29)</f>
        <v>0</v>
      </c>
      <c r="U29" s="72">
        <f>IF(RES_hh_emi_in!U29=0,0,1000000*RES_hh_emi_in!U29/RES_hh_num_in!U29)</f>
        <v>0</v>
      </c>
      <c r="V29" s="72">
        <f>IF(RES_hh_emi_in!V29=0,0,1000000*RES_hh_emi_in!V29/RES_hh_num_in!V29)</f>
        <v>0</v>
      </c>
      <c r="W29" s="72">
        <f>IF(RES_hh_emi_in!W29=0,0,1000000*RES_hh_emi_in!W29/RES_hh_num_in!W29)</f>
        <v>0</v>
      </c>
      <c r="X29" s="72">
        <f>IF(RES_hh_emi_in!X29=0,0,1000000*RES_hh_emi_in!X29/RES_hh_num_in!X29)</f>
        <v>0</v>
      </c>
      <c r="Y29" s="72">
        <f>IF(RES_hh_emi_in!Y29=0,0,1000000*RES_hh_emi_in!Y29/RES_hh_num_in!Y29)</f>
        <v>0</v>
      </c>
      <c r="DA29" s="89" t="s">
        <v>871</v>
      </c>
    </row>
    <row r="30" spans="1:105" ht="12" customHeight="1" x14ac:dyDescent="0.25">
      <c r="A30" s="28" t="s">
        <v>189</v>
      </c>
      <c r="B30" s="72"/>
      <c r="C30" s="72">
        <f>IF(RES_hh_emi_in!C30=0,0,1000000*RES_hh_emi_in!C30/RES_hh_num_in!C30)</f>
        <v>61.23754062564376</v>
      </c>
      <c r="D30" s="72">
        <f>IF(RES_hh_emi_in!D30=0,0,1000000*RES_hh_emi_in!D30/RES_hh_num_in!D30)</f>
        <v>60.788452913950785</v>
      </c>
      <c r="E30" s="72">
        <f>IF(RES_hh_emi_in!E30=0,0,1000000*RES_hh_emi_in!E30/RES_hh_num_in!E30)</f>
        <v>61.057158340831307</v>
      </c>
      <c r="F30" s="72">
        <f>IF(RES_hh_emi_in!F30=0,0,1000000*RES_hh_emi_in!F30/RES_hh_num_in!F30)</f>
        <v>62.333378811880813</v>
      </c>
      <c r="G30" s="72">
        <f>IF(RES_hh_emi_in!G30=0,0,1000000*RES_hh_emi_in!G30/RES_hh_num_in!G30)</f>
        <v>62.545775436602177</v>
      </c>
      <c r="H30" s="72">
        <f>IF(RES_hh_emi_in!H30=0,0,1000000*RES_hh_emi_in!H30/RES_hh_num_in!H30)</f>
        <v>69.430896352185755</v>
      </c>
      <c r="I30" s="72">
        <f>IF(RES_hh_emi_in!I30=0,0,1000000*RES_hh_emi_in!I30/RES_hh_num_in!I30)</f>
        <v>63.033046088542861</v>
      </c>
      <c r="J30" s="72">
        <f>IF(RES_hh_emi_in!J30=0,0,1000000*RES_hh_emi_in!J30/RES_hh_num_in!J30)</f>
        <v>66.297380512574492</v>
      </c>
      <c r="K30" s="72">
        <f>IF(RES_hh_emi_in!K30=0,0,1000000*RES_hh_emi_in!K30/RES_hh_num_in!K30)</f>
        <v>60.262360275140637</v>
      </c>
      <c r="L30" s="72">
        <f>IF(RES_hh_emi_in!L30=0,0,1000000*RES_hh_emi_in!L30/RES_hh_num_in!L30)</f>
        <v>78.512413018909825</v>
      </c>
      <c r="M30" s="72">
        <f>IF(RES_hh_emi_in!M30=0,0,1000000*RES_hh_emi_in!M30/RES_hh_num_in!M30)</f>
        <v>74.038572434298558</v>
      </c>
      <c r="N30" s="72">
        <f>IF(RES_hh_emi_in!N30=0,0,1000000*RES_hh_emi_in!N30/RES_hh_num_in!N30)</f>
        <v>73.023697568886476</v>
      </c>
      <c r="O30" s="72">
        <f>IF(RES_hh_emi_in!O30=0,0,1000000*RES_hh_emi_in!O30/RES_hh_num_in!O30)</f>
        <v>71.661387046903329</v>
      </c>
      <c r="P30" s="72">
        <f>IF(RES_hh_emi_in!P30=0,0,1000000*RES_hh_emi_in!P30/RES_hh_num_in!P30)</f>
        <v>70.373514396612023</v>
      </c>
      <c r="Q30" s="72">
        <f>IF(RES_hh_emi_in!Q30=0,0,1000000*RES_hh_emi_in!Q30/RES_hh_num_in!Q30)</f>
        <v>69.498692219913323</v>
      </c>
      <c r="R30" s="72">
        <f>IF(RES_hh_emi_in!R30=0,0,1000000*RES_hh_emi_in!R30/RES_hh_num_in!R30)</f>
        <v>67.787421424679025</v>
      </c>
      <c r="S30" s="72">
        <f>IF(RES_hh_emi_in!S30=0,0,1000000*RES_hh_emi_in!S30/RES_hh_num_in!S30)</f>
        <v>66.566931019863588</v>
      </c>
      <c r="T30" s="72">
        <f>IF(RES_hh_emi_in!T30=0,0,1000000*RES_hh_emi_in!T30/RES_hh_num_in!T30)</f>
        <v>65.50893290664024</v>
      </c>
      <c r="U30" s="72">
        <f>IF(RES_hh_emi_in!U30=0,0,1000000*RES_hh_emi_in!U30/RES_hh_num_in!U30)</f>
        <v>64.405196059790015</v>
      </c>
      <c r="V30" s="72">
        <f>IF(RES_hh_emi_in!V30=0,0,1000000*RES_hh_emi_in!V30/RES_hh_num_in!V30)</f>
        <v>63.0347671799788</v>
      </c>
      <c r="W30" s="72">
        <f>IF(RES_hh_emi_in!W30=0,0,1000000*RES_hh_emi_in!W30/RES_hh_num_in!W30)</f>
        <v>62.088284405329759</v>
      </c>
      <c r="X30" s="72">
        <f>IF(RES_hh_emi_in!X30=0,0,1000000*RES_hh_emi_in!X30/RES_hh_num_in!X30)</f>
        <v>60.486096368525295</v>
      </c>
      <c r="Y30" s="72">
        <f>IF(RES_hh_emi_in!Y30=0,0,1000000*RES_hh_emi_in!Y30/RES_hh_num_in!Y30)</f>
        <v>56.88296431660563</v>
      </c>
      <c r="DA30" s="89" t="s">
        <v>872</v>
      </c>
    </row>
    <row r="31" spans="1:105" ht="12" customHeight="1" x14ac:dyDescent="0.25">
      <c r="A31" s="28" t="s">
        <v>202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X31" s="72">
        <f>IF(RES_hh_emi_in!X31=0,0,1000000*RES_hh_emi_in!X31/RES_hh_num_in!X31)</f>
        <v>0</v>
      </c>
      <c r="Y31" s="72">
        <f>IF(RES_hh_emi_in!Y31=0,0,1000000*RES_hh_emi_in!Y31/RES_hh_num_in!Y31)</f>
        <v>0</v>
      </c>
      <c r="DA31" s="89" t="s">
        <v>873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X32" s="77">
        <f>IF(RES_hh_emi_in!X32=0,0,1000000*RES_hh_emi_in!X32/RES_hh_num_in!X32)</f>
        <v>0</v>
      </c>
      <c r="Y32" s="77">
        <f>IF(RES_hh_emi_in!Y32=0,0,1000000*RES_hh_emi_in!Y32/RES_hh_num_in!Y32)</f>
        <v>0</v>
      </c>
      <c r="DA32" s="92" t="s">
        <v>874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144.45889386927905</v>
      </c>
      <c r="D3" s="65">
        <f>IF(RES_hh_fech_in!D3=0,0,RES_hh_fech_in!D3/RES_summary!D$21)</f>
        <v>136.52250550964695</v>
      </c>
      <c r="E3" s="65">
        <f>IF(RES_hh_fech_in!E3=0,0,RES_hh_fech_in!E3/RES_summary!E$21)</f>
        <v>136.79286450974251</v>
      </c>
      <c r="F3" s="65">
        <f>IF(RES_hh_fech_in!F3=0,0,RES_hh_fech_in!F3/RES_summary!F$21)</f>
        <v>128.44290917645287</v>
      </c>
      <c r="G3" s="65">
        <f>IF(RES_hh_fech_in!G3=0,0,RES_hh_fech_in!G3/RES_summary!G$21)</f>
        <v>121.6016380950302</v>
      </c>
      <c r="H3" s="65">
        <f>IF(RES_hh_fech_in!H3=0,0,RES_hh_fech_in!H3/RES_summary!H$21)</f>
        <v>120.30107615338507</v>
      </c>
      <c r="I3" s="65">
        <f>IF(RES_hh_fech_in!I3=0,0,RES_hh_fech_in!I3/RES_summary!I$21)</f>
        <v>105.45178757468774</v>
      </c>
      <c r="J3" s="65">
        <f>IF(RES_hh_fech_in!J3=0,0,RES_hh_fech_in!J3/RES_summary!J$21)</f>
        <v>115.84710170573544</v>
      </c>
      <c r="K3" s="65">
        <f>IF(RES_hh_fech_in!K3=0,0,RES_hh_fech_in!K3/RES_summary!K$21)</f>
        <v>112.37318918914345</v>
      </c>
      <c r="L3" s="65">
        <f>IF(RES_hh_fech_in!L3=0,0,RES_hh_fech_in!L3/RES_summary!L$21)</f>
        <v>125.75963934464063</v>
      </c>
      <c r="M3" s="65">
        <f>IF(RES_hh_fech_in!M3=0,0,RES_hh_fech_in!M3/RES_summary!M$21)</f>
        <v>96.041770371573961</v>
      </c>
      <c r="N3" s="65">
        <f>IF(RES_hh_fech_in!N3=0,0,RES_hh_fech_in!N3/RES_summary!N$21)</f>
        <v>98.603152698045633</v>
      </c>
      <c r="O3" s="65">
        <f>IF(RES_hh_fech_in!O3=0,0,RES_hh_fech_in!O3/RES_summary!O$21)</f>
        <v>97.629494474104831</v>
      </c>
      <c r="P3" s="65">
        <f>IF(RES_hh_fech_in!P3=0,0,RES_hh_fech_in!P3/RES_summary!P$21)</f>
        <v>68.270286985811012</v>
      </c>
      <c r="Q3" s="65">
        <f>IF(RES_hh_fech_in!Q3=0,0,RES_hh_fech_in!Q3/RES_summary!Q$21)</f>
        <v>68.979060130441965</v>
      </c>
      <c r="R3" s="65">
        <f>IF(RES_hh_fech_in!R3=0,0,RES_hh_fech_in!R3/RES_summary!R$21)</f>
        <v>67.147527794831603</v>
      </c>
      <c r="S3" s="65">
        <f>IF(RES_hh_fech_in!S3=0,0,RES_hh_fech_in!S3/RES_summary!S$21)</f>
        <v>61.660469793313261</v>
      </c>
      <c r="T3" s="65">
        <f>IF(RES_hh_fech_in!T3=0,0,RES_hh_fech_in!T3/RES_summary!T$21)</f>
        <v>57.597978994426775</v>
      </c>
      <c r="U3" s="65">
        <f>IF(RES_hh_fech_in!U3=0,0,RES_hh_fech_in!U3/RES_summary!U$21)</f>
        <v>52.315852030498647</v>
      </c>
      <c r="V3" s="65">
        <f>IF(RES_hh_fech_in!V3=0,0,RES_hh_fech_in!V3/RES_summary!V$21)</f>
        <v>46.573571225294323</v>
      </c>
      <c r="W3" s="65">
        <f>IF(RES_hh_fech_in!W3=0,0,RES_hh_fech_in!W3/RES_summary!W$21)</f>
        <v>43.629246299846919</v>
      </c>
      <c r="X3" s="65">
        <f>IF(RES_hh_fech_in!X3=0,0,RES_hh_fech_in!X3/RES_summary!X$21)</f>
        <v>29.739820760471506</v>
      </c>
      <c r="Y3" s="65">
        <f>IF(RES_hh_fech_in!Y3=0,0,RES_hh_fech_in!Y3/RES_summary!Y$21)</f>
        <v>21.331784859742935</v>
      </c>
      <c r="DA3" s="87" t="s">
        <v>876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128.72782973630257</v>
      </c>
      <c r="D4" s="69">
        <f>IF(RES_hh_fech_in!D4=0,0,RES_hh_fech_in!D4/RES_summary!D$21)</f>
        <v>119.99224425648174</v>
      </c>
      <c r="E4" s="69">
        <f>IF(RES_hh_fech_in!E4=0,0,RES_hh_fech_in!E4/RES_summary!E$21)</f>
        <v>120.26201822238109</v>
      </c>
      <c r="F4" s="69">
        <f>IF(RES_hh_fech_in!F4=0,0,RES_hh_fech_in!F4/RES_summary!F$21)</f>
        <v>112.86835576799922</v>
      </c>
      <c r="G4" s="69">
        <f>IF(RES_hh_fech_in!G4=0,0,RES_hh_fech_in!G4/RES_summary!G$21)</f>
        <v>106.45218821544763</v>
      </c>
      <c r="H4" s="69">
        <f>IF(RES_hh_fech_in!H4=0,0,RES_hh_fech_in!H4/RES_summary!H$21)</f>
        <v>105.0409200409344</v>
      </c>
      <c r="I4" s="69">
        <f>IF(RES_hh_fech_in!I4=0,0,RES_hh_fech_in!I4/RES_summary!I$21)</f>
        <v>91.466762347638749</v>
      </c>
      <c r="J4" s="69">
        <f>IF(RES_hh_fech_in!J4=0,0,RES_hh_fech_in!J4/RES_summary!J$21)</f>
        <v>101.6496284406393</v>
      </c>
      <c r="K4" s="69">
        <f>IF(RES_hh_fech_in!K4=0,0,RES_hh_fech_in!K4/RES_summary!K$21)</f>
        <v>98.331579644355159</v>
      </c>
      <c r="L4" s="69">
        <f>IF(RES_hh_fech_in!L4=0,0,RES_hh_fech_in!L4/RES_summary!L$21)</f>
        <v>109.55772504474743</v>
      </c>
      <c r="M4" s="69">
        <f>IF(RES_hh_fech_in!M4=0,0,RES_hh_fech_in!M4/RES_summary!M$21)</f>
        <v>83.259159884944808</v>
      </c>
      <c r="N4" s="69">
        <f>IF(RES_hh_fech_in!N4=0,0,RES_hh_fech_in!N4/RES_summary!N$21)</f>
        <v>85.633517820130095</v>
      </c>
      <c r="O4" s="69">
        <f>IF(RES_hh_fech_in!O4=0,0,RES_hh_fech_in!O4/RES_summary!O$21)</f>
        <v>84.448579903295894</v>
      </c>
      <c r="P4" s="69">
        <f>IF(RES_hh_fech_in!P4=0,0,RES_hh_fech_in!P4/RES_summary!P$21)</f>
        <v>57.291292157486566</v>
      </c>
      <c r="Q4" s="69">
        <f>IF(RES_hh_fech_in!Q4=0,0,RES_hh_fech_in!Q4/RES_summary!Q$21)</f>
        <v>57.08056456284681</v>
      </c>
      <c r="R4" s="69">
        <f>IF(RES_hh_fech_in!R4=0,0,RES_hh_fech_in!R4/RES_summary!R$21)</f>
        <v>55.111452625733392</v>
      </c>
      <c r="S4" s="69">
        <f>IF(RES_hh_fech_in!S4=0,0,RES_hh_fech_in!S4/RES_summary!S$21)</f>
        <v>50.392144888317098</v>
      </c>
      <c r="T4" s="69">
        <f>IF(RES_hh_fech_in!T4=0,0,RES_hh_fech_in!T4/RES_summary!T$21)</f>
        <v>46.803701384592856</v>
      </c>
      <c r="U4" s="69">
        <f>IF(RES_hh_fech_in!U4=0,0,RES_hh_fech_in!U4/RES_summary!U$21)</f>
        <v>42.290204849886969</v>
      </c>
      <c r="V4" s="69">
        <f>IF(RES_hh_fech_in!V4=0,0,RES_hh_fech_in!V4/RES_summary!V$21)</f>
        <v>37.445580833735555</v>
      </c>
      <c r="W4" s="69">
        <f>IF(RES_hh_fech_in!W4=0,0,RES_hh_fech_in!W4/RES_summary!W$21)</f>
        <v>34.583763637092972</v>
      </c>
      <c r="X4" s="69">
        <f>IF(RES_hh_fech_in!X4=0,0,RES_hh_fech_in!X4/RES_summary!X$21)</f>
        <v>22.270183565157947</v>
      </c>
      <c r="Y4" s="69">
        <f>IF(RES_hh_fech_in!Y4=0,0,RES_hh_fech_in!Y4/RES_summary!Y$21)</f>
        <v>15.302448712313977</v>
      </c>
      <c r="DA4" s="88" t="s">
        <v>877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99.513214609806695</v>
      </c>
      <c r="D5" s="72">
        <f>IF(RES_hh_fech_in!D5=0,0,RES_hh_fech_in!D5/RES_summary!D$21)</f>
        <v>97.215763110870853</v>
      </c>
      <c r="E5" s="72">
        <f>IF(RES_hh_fech_in!E5=0,0,RES_hh_fech_in!E5/RES_summary!E$21)</f>
        <v>98.106679691949054</v>
      </c>
      <c r="F5" s="72">
        <f>IF(RES_hh_fech_in!F5=0,0,RES_hh_fech_in!F5/RES_summary!F$21)</f>
        <v>60.19549436591911</v>
      </c>
      <c r="G5" s="72">
        <f>IF(RES_hh_fech_in!G5=0,0,RES_hh_fech_in!G5/RES_summary!G$21)</f>
        <v>58.12261735993556</v>
      </c>
      <c r="H5" s="72">
        <f>IF(RES_hh_fech_in!H5=0,0,RES_hh_fech_in!H5/RES_summary!H$21)</f>
        <v>54.946036567492271</v>
      </c>
      <c r="I5" s="72">
        <f>IF(RES_hh_fech_in!I5=0,0,RES_hh_fech_in!I5/RES_summary!I$21)</f>
        <v>59.694201301170203</v>
      </c>
      <c r="J5" s="72">
        <f>IF(RES_hh_fech_in!J5=0,0,RES_hh_fech_in!J5/RES_summary!J$21)</f>
        <v>246.12826305975693</v>
      </c>
      <c r="K5" s="72">
        <f>IF(RES_hh_fech_in!K5=0,0,RES_hh_fech_in!K5/RES_summary!K$21)</f>
        <v>73.297139479834811</v>
      </c>
      <c r="L5" s="72">
        <f>IF(RES_hh_fech_in!L5=0,0,RES_hh_fech_in!L5/RES_summary!L$21)</f>
        <v>76.484187256659283</v>
      </c>
      <c r="M5" s="72">
        <f>IF(RES_hh_fech_in!M5=0,0,RES_hh_fech_in!M5/RES_summary!M$21)</f>
        <v>0</v>
      </c>
      <c r="N5" s="72">
        <f>IF(RES_hh_fech_in!N5=0,0,RES_hh_fech_in!N5/RES_summary!N$21)</f>
        <v>0</v>
      </c>
      <c r="O5" s="72">
        <f>IF(RES_hh_fech_in!O5=0,0,RES_hh_fech_in!O5/RES_summary!O$21)</f>
        <v>0</v>
      </c>
      <c r="P5" s="72">
        <f>IF(RES_hh_fech_in!P5=0,0,RES_hh_fech_in!P5/RES_summary!P$21)</f>
        <v>0</v>
      </c>
      <c r="Q5" s="72">
        <f>IF(RES_hh_fech_in!Q5=0,0,RES_hh_fech_in!Q5/RES_summary!Q$21)</f>
        <v>0</v>
      </c>
      <c r="R5" s="72">
        <f>IF(RES_hh_fech_in!R5=0,0,RES_hh_fech_in!R5/RES_summary!R$21)</f>
        <v>63.20802503605902</v>
      </c>
      <c r="S5" s="72">
        <f>IF(RES_hh_fech_in!S5=0,0,RES_hh_fech_in!S5/RES_summary!S$21)</f>
        <v>65.290169858685132</v>
      </c>
      <c r="T5" s="72">
        <f>IF(RES_hh_fech_in!T5=0,0,RES_hh_fech_in!T5/RES_summary!T$21)</f>
        <v>56.765569223921545</v>
      </c>
      <c r="U5" s="72">
        <f>IF(RES_hh_fech_in!U5=0,0,RES_hh_fech_in!U5/RES_summary!U$21)</f>
        <v>61.419788828601654</v>
      </c>
      <c r="V5" s="72">
        <f>IF(RES_hh_fech_in!V5=0,0,RES_hh_fech_in!V5/RES_summary!V$21)</f>
        <v>0</v>
      </c>
      <c r="W5" s="72">
        <f>IF(RES_hh_fech_in!W5=0,0,RES_hh_fech_in!W5/RES_summary!W$21)</f>
        <v>0</v>
      </c>
      <c r="X5" s="72">
        <f>IF(RES_hh_fech_in!X5=0,0,RES_hh_fech_in!X5/RES_summary!X$21)</f>
        <v>13.073343436572339</v>
      </c>
      <c r="Y5" s="72">
        <f>IF(RES_hh_fech_in!Y5=0,0,RES_hh_fech_in!Y5/RES_summary!Y$21)</f>
        <v>0</v>
      </c>
      <c r="DA5" s="89" t="s">
        <v>878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141.3181148903478</v>
      </c>
      <c r="D6" s="72">
        <f>IF(RES_hh_fech_in!D6=0,0,RES_hh_fech_in!D6/RES_summary!D$21)</f>
        <v>133.00463107726176</v>
      </c>
      <c r="E6" s="72">
        <f>IF(RES_hh_fech_in!E6=0,0,RES_hh_fech_in!E6/RES_summary!E$21)</f>
        <v>129.96255341429332</v>
      </c>
      <c r="F6" s="72">
        <f>IF(RES_hh_fech_in!F6=0,0,RES_hh_fech_in!F6/RES_summary!F$21)</f>
        <v>123.04599877549444</v>
      </c>
      <c r="G6" s="72">
        <f>IF(RES_hh_fech_in!G6=0,0,RES_hh_fech_in!G6/RES_summary!G$21)</f>
        <v>114.12158809742375</v>
      </c>
      <c r="H6" s="72">
        <f>IF(RES_hh_fech_in!H6=0,0,RES_hh_fech_in!H6/RES_summary!H$21)</f>
        <v>118.63136572285417</v>
      </c>
      <c r="I6" s="72">
        <f>IF(RES_hh_fech_in!I6=0,0,RES_hh_fech_in!I6/RES_summary!I$21)</f>
        <v>106.26206708513921</v>
      </c>
      <c r="J6" s="72">
        <f>IF(RES_hh_fech_in!J6=0,0,RES_hh_fech_in!J6/RES_summary!J$21)</f>
        <v>111.2324948431166</v>
      </c>
      <c r="K6" s="72">
        <f>IF(RES_hh_fech_in!K6=0,0,RES_hh_fech_in!K6/RES_summary!K$21)</f>
        <v>108.13613552102291</v>
      </c>
      <c r="L6" s="72">
        <f>IF(RES_hh_fech_in!L6=0,0,RES_hh_fech_in!L6/RES_summary!L$21)</f>
        <v>120.99833064557814</v>
      </c>
      <c r="M6" s="72">
        <f>IF(RES_hh_fech_in!M6=0,0,RES_hh_fech_in!M6/RES_summary!M$21)</f>
        <v>92.108261962002601</v>
      </c>
      <c r="N6" s="72">
        <f>IF(RES_hh_fech_in!N6=0,0,RES_hh_fech_in!N6/RES_summary!N$21)</f>
        <v>93.49454722615674</v>
      </c>
      <c r="O6" s="72">
        <f>IF(RES_hh_fech_in!O6=0,0,RES_hh_fech_in!O6/RES_summary!O$21)</f>
        <v>92.971004178502909</v>
      </c>
      <c r="P6" s="72">
        <f>IF(RES_hh_fech_in!P6=0,0,RES_hh_fech_in!P6/RES_summary!P$21)</f>
        <v>66.63756674235195</v>
      </c>
      <c r="Q6" s="72">
        <f>IF(RES_hh_fech_in!Q6=0,0,RES_hh_fech_in!Q6/RES_summary!Q$21)</f>
        <v>61.443315124704149</v>
      </c>
      <c r="R6" s="72">
        <f>IF(RES_hh_fech_in!R6=0,0,RES_hh_fech_in!R6/RES_summary!R$21)</f>
        <v>59.203878254149764</v>
      </c>
      <c r="S6" s="72">
        <f>IF(RES_hh_fech_in!S6=0,0,RES_hh_fech_in!S6/RES_summary!S$21)</f>
        <v>56.864766357140375</v>
      </c>
      <c r="T6" s="72">
        <f>IF(RES_hh_fech_in!T6=0,0,RES_hh_fech_in!T6/RES_summary!T$21)</f>
        <v>54.074860074191491</v>
      </c>
      <c r="U6" s="72">
        <f>IF(RES_hh_fech_in!U6=0,0,RES_hh_fech_in!U6/RES_summary!U$21)</f>
        <v>51.371718289937824</v>
      </c>
      <c r="V6" s="72">
        <f>IF(RES_hh_fech_in!V6=0,0,RES_hh_fech_in!V6/RES_summary!V$21)</f>
        <v>48.969819345073645</v>
      </c>
      <c r="W6" s="72">
        <f>IF(RES_hh_fech_in!W6=0,0,RES_hh_fech_in!W6/RES_summary!W$21)</f>
        <v>41.420778018543359</v>
      </c>
      <c r="X6" s="72">
        <f>IF(RES_hh_fech_in!X6=0,0,RES_hh_fech_in!X6/RES_summary!X$21)</f>
        <v>32.41307222672544</v>
      </c>
      <c r="Y6" s="72">
        <f>IF(RES_hh_fech_in!Y6=0,0,RES_hh_fech_in!Y6/RES_summary!Y$21)</f>
        <v>23.083729620091489</v>
      </c>
      <c r="DA6" s="89" t="s">
        <v>879</v>
      </c>
    </row>
    <row r="7" spans="1:105" ht="12" customHeight="1" x14ac:dyDescent="0.25">
      <c r="A7" s="28" t="s">
        <v>200</v>
      </c>
      <c r="B7" s="72"/>
      <c r="C7" s="72">
        <f>IF(RES_hh_fech_in!C7=0,0,RES_hh_fech_in!C7/RES_summary!C$21)</f>
        <v>0</v>
      </c>
      <c r="D7" s="72">
        <f>IF(RES_hh_fech_in!D7=0,0,RES_hh_fech_in!D7/RES_summary!D$21)</f>
        <v>0</v>
      </c>
      <c r="E7" s="72">
        <f>IF(RES_hh_fech_in!E7=0,0,RES_hh_fech_in!E7/RES_summary!E$21)</f>
        <v>0</v>
      </c>
      <c r="F7" s="72">
        <f>IF(RES_hh_fech_in!F7=0,0,RES_hh_fech_in!F7/RES_summary!F$21)</f>
        <v>0</v>
      </c>
      <c r="G7" s="72">
        <f>IF(RES_hh_fech_in!G7=0,0,RES_hh_fech_in!G7/RES_summary!G$21)</f>
        <v>0</v>
      </c>
      <c r="H7" s="72">
        <f>IF(RES_hh_fech_in!H7=0,0,RES_hh_fech_in!H7/RES_summary!H$21)</f>
        <v>0</v>
      </c>
      <c r="I7" s="72">
        <f>IF(RES_hh_fech_in!I7=0,0,RES_hh_fech_in!I7/RES_summary!I$21)</f>
        <v>0</v>
      </c>
      <c r="J7" s="72">
        <f>IF(RES_hh_fech_in!J7=0,0,RES_hh_fech_in!J7/RES_summary!J$21)</f>
        <v>0</v>
      </c>
      <c r="K7" s="72">
        <f>IF(RES_hh_fech_in!K7=0,0,RES_hh_fech_in!K7/RES_summary!K$21)</f>
        <v>0</v>
      </c>
      <c r="L7" s="72">
        <f>IF(RES_hh_fech_in!L7=0,0,RES_hh_fech_in!L7/RES_summary!L$21)</f>
        <v>110.60171155798835</v>
      </c>
      <c r="M7" s="72">
        <f>IF(RES_hh_fech_in!M7=0,0,RES_hh_fech_in!M7/RES_summary!M$21)</f>
        <v>98.29217111404742</v>
      </c>
      <c r="N7" s="72">
        <f>IF(RES_hh_fech_in!N7=0,0,RES_hh_fech_in!N7/RES_summary!N$21)</f>
        <v>93.385894900595048</v>
      </c>
      <c r="O7" s="72">
        <f>IF(RES_hh_fech_in!O7=0,0,RES_hh_fech_in!O7/RES_summary!O$21)</f>
        <v>67.471463338162266</v>
      </c>
      <c r="P7" s="72">
        <f>IF(RES_hh_fech_in!P7=0,0,RES_hh_fech_in!P7/RES_summary!P$21)</f>
        <v>42.464880839554105</v>
      </c>
      <c r="Q7" s="72">
        <f>IF(RES_hh_fech_in!Q7=0,0,RES_hh_fech_in!Q7/RES_summary!Q$21)</f>
        <v>84.416165979763122</v>
      </c>
      <c r="R7" s="72">
        <f>IF(RES_hh_fech_in!R7=0,0,RES_hh_fech_in!R7/RES_summary!R$21)</f>
        <v>68.143439585933677</v>
      </c>
      <c r="S7" s="72">
        <f>IF(RES_hh_fech_in!S7=0,0,RES_hh_fech_in!S7/RES_summary!S$21)</f>
        <v>60.270224606903668</v>
      </c>
      <c r="T7" s="72">
        <f>IF(RES_hh_fech_in!T7=0,0,RES_hh_fech_in!T7/RES_summary!T$21)</f>
        <v>0</v>
      </c>
      <c r="U7" s="72">
        <f>IF(RES_hh_fech_in!U7=0,0,RES_hh_fech_in!U7/RES_summary!U$21)</f>
        <v>0</v>
      </c>
      <c r="V7" s="72">
        <f>IF(RES_hh_fech_in!V7=0,0,RES_hh_fech_in!V7/RES_summary!V$21)</f>
        <v>0</v>
      </c>
      <c r="W7" s="72">
        <f>IF(RES_hh_fech_in!W7=0,0,RES_hh_fech_in!W7/RES_summary!W$21)</f>
        <v>0</v>
      </c>
      <c r="X7" s="72">
        <f>IF(RES_hh_fech_in!X7=0,0,RES_hh_fech_in!X7/RES_summary!X$21)</f>
        <v>31.607781901842532</v>
      </c>
      <c r="Y7" s="72">
        <f>IF(RES_hh_fech_in!Y7=0,0,RES_hh_fech_in!Y7/RES_summary!Y$21)</f>
        <v>21.930243292126072</v>
      </c>
      <c r="DA7" s="89" t="s">
        <v>880</v>
      </c>
    </row>
    <row r="8" spans="1:105" ht="12" customHeight="1" x14ac:dyDescent="0.25">
      <c r="A8" s="28" t="s">
        <v>189</v>
      </c>
      <c r="B8" s="72"/>
      <c r="C8" s="72">
        <f>IF(RES_hh_fech_in!C8=0,0,RES_hh_fech_in!C8/RES_summary!C$21)</f>
        <v>129.67837690783253</v>
      </c>
      <c r="D8" s="72">
        <f>IF(RES_hh_fech_in!D8=0,0,RES_hh_fech_in!D8/RES_summary!D$21)</f>
        <v>121.07676586744041</v>
      </c>
      <c r="E8" s="72">
        <f>IF(RES_hh_fech_in!E8=0,0,RES_hh_fech_in!E8/RES_summary!E$21)</f>
        <v>121.80725102498576</v>
      </c>
      <c r="F8" s="72">
        <f>IF(RES_hh_fech_in!F8=0,0,RES_hh_fech_in!F8/RES_summary!F$21)</f>
        <v>114.30111515126923</v>
      </c>
      <c r="G8" s="72">
        <f>IF(RES_hh_fech_in!G8=0,0,RES_hh_fech_in!G8/RES_summary!G$21)</f>
        <v>107.88456952519387</v>
      </c>
      <c r="H8" s="72">
        <f>IF(RES_hh_fech_in!H8=0,0,RES_hh_fech_in!H8/RES_summary!H$21)</f>
        <v>106.60961035168708</v>
      </c>
      <c r="I8" s="72">
        <f>IF(RES_hh_fech_in!I8=0,0,RES_hh_fech_in!I8/RES_summary!I$21)</f>
        <v>92.259792181757945</v>
      </c>
      <c r="J8" s="72">
        <f>IF(RES_hh_fech_in!J8=0,0,RES_hh_fech_in!J8/RES_summary!J$21)</f>
        <v>103.32687209024132</v>
      </c>
      <c r="K8" s="72">
        <f>IF(RES_hh_fech_in!K8=0,0,RES_hh_fech_in!K8/RES_summary!K$21)</f>
        <v>100.11520314323563</v>
      </c>
      <c r="L8" s="72">
        <f>IF(RES_hh_fech_in!L8=0,0,RES_hh_fech_in!L8/RES_summary!L$21)</f>
        <v>112.82974240400827</v>
      </c>
      <c r="M8" s="72">
        <f>IF(RES_hh_fech_in!M8=0,0,RES_hh_fech_in!M8/RES_summary!M$21)</f>
        <v>84.383868013981328</v>
      </c>
      <c r="N8" s="72">
        <f>IF(RES_hh_fech_in!N8=0,0,RES_hh_fech_in!N8/RES_summary!N$21)</f>
        <v>86.818371237119464</v>
      </c>
      <c r="O8" s="72">
        <f>IF(RES_hh_fech_in!O8=0,0,RES_hh_fech_in!O8/RES_summary!O$21)</f>
        <v>86.359246469983304</v>
      </c>
      <c r="P8" s="72">
        <f>IF(RES_hh_fech_in!P8=0,0,RES_hh_fech_in!P8/RES_summary!P$21)</f>
        <v>58.52495899987381</v>
      </c>
      <c r="Q8" s="72">
        <f>IF(RES_hh_fech_in!Q8=0,0,RES_hh_fech_in!Q8/RES_summary!Q$21)</f>
        <v>57.079323030621175</v>
      </c>
      <c r="R8" s="72">
        <f>IF(RES_hh_fech_in!R8=0,0,RES_hh_fech_in!R8/RES_summary!R$21)</f>
        <v>56.08053094723887</v>
      </c>
      <c r="S8" s="72">
        <f>IF(RES_hh_fech_in!S8=0,0,RES_hh_fech_in!S8/RES_summary!S$21)</f>
        <v>51.816419703391944</v>
      </c>
      <c r="T8" s="72">
        <f>IF(RES_hh_fech_in!T8=0,0,RES_hh_fech_in!T8/RES_summary!T$21)</f>
        <v>49.14273227548339</v>
      </c>
      <c r="U8" s="72">
        <f>IF(RES_hh_fech_in!U8=0,0,RES_hh_fech_in!U8/RES_summary!U$21)</f>
        <v>45.098036212439531</v>
      </c>
      <c r="V8" s="72">
        <f>IF(RES_hh_fech_in!V8=0,0,RES_hh_fech_in!V8/RES_summary!V$21)</f>
        <v>40.859324816203738</v>
      </c>
      <c r="W8" s="72">
        <f>IF(RES_hh_fech_in!W8=0,0,RES_hh_fech_in!W8/RES_summary!W$21)</f>
        <v>41.020130116235592</v>
      </c>
      <c r="X8" s="72">
        <f>IF(RES_hh_fech_in!X8=0,0,RES_hh_fech_in!X8/RES_summary!X$21)</f>
        <v>27.455598476341624</v>
      </c>
      <c r="Y8" s="72">
        <f>IF(RES_hh_fech_in!Y8=0,0,RES_hh_fech_in!Y8/RES_summary!Y$21)</f>
        <v>18.351793051657495</v>
      </c>
      <c r="DA8" s="89" t="s">
        <v>881</v>
      </c>
    </row>
    <row r="9" spans="1:105" ht="12" customHeight="1" x14ac:dyDescent="0.25">
      <c r="A9" s="28" t="s">
        <v>202</v>
      </c>
      <c r="B9" s="72"/>
      <c r="C9" s="72">
        <f>IF(RES_hh_fech_in!C9=0,0,RES_hh_fech_in!C9/RES_summary!C$21)</f>
        <v>122.08591030698668</v>
      </c>
      <c r="D9" s="72">
        <f>IF(RES_hh_fech_in!D9=0,0,RES_hh_fech_in!D9/RES_summary!D$21)</f>
        <v>115.46161020380863</v>
      </c>
      <c r="E9" s="72">
        <f>IF(RES_hh_fech_in!E9=0,0,RES_hh_fech_in!E9/RES_summary!E$21)</f>
        <v>111.11662416380808</v>
      </c>
      <c r="F9" s="72">
        <f>IF(RES_hh_fech_in!F9=0,0,RES_hh_fech_in!F9/RES_summary!F$21)</f>
        <v>106.38780047865687</v>
      </c>
      <c r="G9" s="72">
        <f>IF(RES_hh_fech_in!G9=0,0,RES_hh_fech_in!G9/RES_summary!G$21)</f>
        <v>101.06442394611757</v>
      </c>
      <c r="H9" s="72">
        <f>IF(RES_hh_fech_in!H9=0,0,RES_hh_fech_in!H9/RES_summary!H$21)</f>
        <v>97.622382241287767</v>
      </c>
      <c r="I9" s="72">
        <f>IF(RES_hh_fech_in!I9=0,0,RES_hh_fech_in!I9/RES_summary!I$21)</f>
        <v>93.217666701650856</v>
      </c>
      <c r="J9" s="72">
        <f>IF(RES_hh_fech_in!J9=0,0,RES_hh_fech_in!J9/RES_summary!J$21)</f>
        <v>91.055463597641378</v>
      </c>
      <c r="K9" s="72">
        <f>IF(RES_hh_fech_in!K9=0,0,RES_hh_fech_in!K9/RES_summary!K$21)</f>
        <v>89.557582286232119</v>
      </c>
      <c r="L9" s="72">
        <f>IF(RES_hh_fech_in!L9=0,0,RES_hh_fech_in!L9/RES_summary!L$21)</f>
        <v>87.21818905111121</v>
      </c>
      <c r="M9" s="72">
        <f>IF(RES_hh_fech_in!M9=0,0,RES_hh_fech_in!M9/RES_summary!M$21)</f>
        <v>83.810054992541168</v>
      </c>
      <c r="N9" s="72">
        <f>IF(RES_hh_fech_in!N9=0,0,RES_hh_fech_in!N9/RES_summary!N$21)</f>
        <v>77.85209179750467</v>
      </c>
      <c r="O9" s="72">
        <f>IF(RES_hh_fech_in!O9=0,0,RES_hh_fech_in!O9/RES_summary!O$21)</f>
        <v>73.111618828144543</v>
      </c>
      <c r="P9" s="72">
        <f>IF(RES_hh_fech_in!P9=0,0,RES_hh_fech_in!P9/RES_summary!P$21)</f>
        <v>64.729298793819581</v>
      </c>
      <c r="Q9" s="72">
        <f>IF(RES_hh_fech_in!Q9=0,0,RES_hh_fech_in!Q9/RES_summary!Q$21)</f>
        <v>59.947830185818574</v>
      </c>
      <c r="R9" s="72">
        <f>IF(RES_hh_fech_in!R9=0,0,RES_hh_fech_in!R9/RES_summary!R$21)</f>
        <v>56.214491067208208</v>
      </c>
      <c r="S9" s="72">
        <f>IF(RES_hh_fech_in!S9=0,0,RES_hh_fech_in!S9/RES_summary!S$21)</f>
        <v>52.961971979449878</v>
      </c>
      <c r="T9" s="72">
        <f>IF(RES_hh_fech_in!T9=0,0,RES_hh_fech_in!T9/RES_summary!T$21)</f>
        <v>49.826789834827409</v>
      </c>
      <c r="U9" s="72">
        <f>IF(RES_hh_fech_in!U9=0,0,RES_hh_fech_in!U9/RES_summary!U$21)</f>
        <v>46.694767569985913</v>
      </c>
      <c r="V9" s="72">
        <f>IF(RES_hh_fech_in!V9=0,0,RES_hh_fech_in!V9/RES_summary!V$21)</f>
        <v>43.470487110140873</v>
      </c>
      <c r="W9" s="72">
        <f>IF(RES_hh_fech_in!W9=0,0,RES_hh_fech_in!W9/RES_summary!W$21)</f>
        <v>36.457998673756549</v>
      </c>
      <c r="X9" s="72">
        <f>IF(RES_hh_fech_in!X9=0,0,RES_hh_fech_in!X9/RES_summary!X$21)</f>
        <v>28.345530235877501</v>
      </c>
      <c r="Y9" s="72">
        <f>IF(RES_hh_fech_in!Y9=0,0,RES_hh_fech_in!Y9/RES_summary!Y$21)</f>
        <v>20.02494467793483</v>
      </c>
      <c r="DA9" s="89" t="s">
        <v>882</v>
      </c>
    </row>
    <row r="10" spans="1:105" ht="12" customHeight="1" x14ac:dyDescent="0.25">
      <c r="A10" s="28" t="s">
        <v>197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X10" s="72">
        <f>IF(RES_hh_fech_in!X10=0,0,RES_hh_fech_in!X10/RES_summary!X$21)</f>
        <v>0</v>
      </c>
      <c r="Y10" s="72">
        <f>IF(RES_hh_fech_in!Y10=0,0,RES_hh_fech_in!Y10/RES_summary!Y$21)</f>
        <v>0</v>
      </c>
      <c r="DA10" s="89" t="s">
        <v>883</v>
      </c>
    </row>
    <row r="11" spans="1:105" ht="12" customHeight="1" x14ac:dyDescent="0.25">
      <c r="A11" s="28" t="s">
        <v>198</v>
      </c>
      <c r="B11" s="72"/>
      <c r="C11" s="72">
        <f>IF(RES_hh_fech_in!C11=0,0,RES_hh_fech_in!C11/RES_summary!C$21)</f>
        <v>92.446554699463135</v>
      </c>
      <c r="D11" s="72">
        <f>IF(RES_hh_fech_in!D11=0,0,RES_hh_fech_in!D11/RES_summary!D$21)</f>
        <v>84.49810006523407</v>
      </c>
      <c r="E11" s="72">
        <f>IF(RES_hh_fech_in!E11=0,0,RES_hh_fech_in!E11/RES_summary!E$21)</f>
        <v>86.435472461042835</v>
      </c>
      <c r="F11" s="72">
        <f>IF(RES_hh_fech_in!F11=0,0,RES_hh_fech_in!F11/RES_summary!F$21)</f>
        <v>83.862195635407843</v>
      </c>
      <c r="G11" s="72">
        <f>IF(RES_hh_fech_in!G11=0,0,RES_hh_fech_in!G11/RES_summary!G$21)</f>
        <v>77.640967730951687</v>
      </c>
      <c r="H11" s="72">
        <f>IF(RES_hh_fech_in!H11=0,0,RES_hh_fech_in!H11/RES_summary!H$21)</f>
        <v>74.858495454719531</v>
      </c>
      <c r="I11" s="72">
        <f>IF(RES_hh_fech_in!I11=0,0,RES_hh_fech_in!I11/RES_summary!I$21)</f>
        <v>68.984938321876626</v>
      </c>
      <c r="J11" s="72">
        <f>IF(RES_hh_fech_in!J11=0,0,RES_hh_fech_in!J11/RES_summary!J$21)</f>
        <v>75.758203163461815</v>
      </c>
      <c r="K11" s="72">
        <f>IF(RES_hh_fech_in!K11=0,0,RES_hh_fech_in!K11/RES_summary!K$21)</f>
        <v>72.690194374832018</v>
      </c>
      <c r="L11" s="72">
        <f>IF(RES_hh_fech_in!L11=0,0,RES_hh_fech_in!L11/RES_summary!L$21)</f>
        <v>82.243630968732603</v>
      </c>
      <c r="M11" s="72">
        <f>IF(RES_hh_fech_in!M11=0,0,RES_hh_fech_in!M11/RES_summary!M$21)</f>
        <v>64.864944346030924</v>
      </c>
      <c r="N11" s="72">
        <f>IF(RES_hh_fech_in!N11=0,0,RES_hh_fech_in!N11/RES_summary!N$21)</f>
        <v>68.716288232882135</v>
      </c>
      <c r="O11" s="72">
        <f>IF(RES_hh_fech_in!O11=0,0,RES_hh_fech_in!O11/RES_summary!O$21)</f>
        <v>70.347120023048774</v>
      </c>
      <c r="P11" s="72">
        <f>IF(RES_hh_fech_in!P11=0,0,RES_hh_fech_in!P11/RES_summary!P$21)</f>
        <v>51.335220019468338</v>
      </c>
      <c r="Q11" s="72">
        <f>IF(RES_hh_fech_in!Q11=0,0,RES_hh_fech_in!Q11/RES_summary!Q$21)</f>
        <v>52.13336567590504</v>
      </c>
      <c r="R11" s="72">
        <f>IF(RES_hh_fech_in!R11=0,0,RES_hh_fech_in!R11/RES_summary!R$21)</f>
        <v>50.205122684217827</v>
      </c>
      <c r="S11" s="72">
        <f>IF(RES_hh_fech_in!S11=0,0,RES_hh_fech_in!S11/RES_summary!S$21)</f>
        <v>46.406148324749481</v>
      </c>
      <c r="T11" s="72">
        <f>IF(RES_hh_fech_in!T11=0,0,RES_hh_fech_in!T11/RES_summary!T$21)</f>
        <v>45.728357112152274</v>
      </c>
      <c r="U11" s="72">
        <f>IF(RES_hh_fech_in!U11=0,0,RES_hh_fech_in!U11/RES_summary!U$21)</f>
        <v>41.679202135659438</v>
      </c>
      <c r="V11" s="72">
        <f>IF(RES_hh_fech_in!V11=0,0,RES_hh_fech_in!V11/RES_summary!V$21)</f>
        <v>38.257697132294147</v>
      </c>
      <c r="W11" s="72">
        <f>IF(RES_hh_fech_in!W11=0,0,RES_hh_fech_in!W11/RES_summary!W$21)</f>
        <v>37.460255806985082</v>
      </c>
      <c r="X11" s="72">
        <f>IF(RES_hh_fech_in!X11=0,0,RES_hh_fech_in!X11/RES_summary!X$21)</f>
        <v>25.030395485110901</v>
      </c>
      <c r="Y11" s="72">
        <f>IF(RES_hh_fech_in!Y11=0,0,RES_hh_fech_in!Y11/RES_summary!Y$21)</f>
        <v>17.676675747456734</v>
      </c>
      <c r="DA11" s="89" t="s">
        <v>884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37.362224313387095</v>
      </c>
      <c r="D12" s="72">
        <f>IF(RES_hh_fech_in!D12=0,0,RES_hh_fech_in!D12/RES_summary!D$21)</f>
        <v>35.502078368429054</v>
      </c>
      <c r="E12" s="72">
        <f>IF(RES_hh_fech_in!E12=0,0,RES_hh_fech_in!E12/RES_summary!E$21)</f>
        <v>34.906974344549113</v>
      </c>
      <c r="F12" s="72">
        <f>IF(RES_hh_fech_in!F12=0,0,RES_hh_fech_in!F12/RES_summary!F$21)</f>
        <v>31.651301149270573</v>
      </c>
      <c r="G12" s="72">
        <f>IF(RES_hh_fech_in!G12=0,0,RES_hh_fech_in!G12/RES_summary!G$21)</f>
        <v>27.670180292083355</v>
      </c>
      <c r="H12" s="72">
        <f>IF(RES_hh_fech_in!H12=0,0,RES_hh_fech_in!H12/RES_summary!H$21)</f>
        <v>26.809751656446082</v>
      </c>
      <c r="I12" s="72">
        <f>IF(RES_hh_fech_in!I12=0,0,RES_hh_fech_in!I12/RES_summary!I$21)</f>
        <v>23.767188482469752</v>
      </c>
      <c r="J12" s="72">
        <f>IF(RES_hh_fech_in!J12=0,0,RES_hh_fech_in!J12/RES_summary!J$21)</f>
        <v>25.013368976345205</v>
      </c>
      <c r="K12" s="72">
        <f>IF(RES_hh_fech_in!K12=0,0,RES_hh_fech_in!K12/RES_summary!K$21)</f>
        <v>25.191582149624274</v>
      </c>
      <c r="L12" s="72">
        <f>IF(RES_hh_fech_in!L12=0,0,RES_hh_fech_in!L12/RES_summary!L$21)</f>
        <v>24.087184242141142</v>
      </c>
      <c r="M12" s="72">
        <f>IF(RES_hh_fech_in!M12=0,0,RES_hh_fech_in!M12/RES_summary!M$21)</f>
        <v>21.964716331458462</v>
      </c>
      <c r="N12" s="72">
        <f>IF(RES_hh_fech_in!N12=0,0,RES_hh_fech_in!N12/RES_summary!N$21)</f>
        <v>19.996319388513655</v>
      </c>
      <c r="O12" s="72">
        <f>IF(RES_hh_fech_in!O12=0,0,RES_hh_fech_in!O12/RES_summary!O$21)</f>
        <v>17.376635391331018</v>
      </c>
      <c r="P12" s="72">
        <f>IF(RES_hh_fech_in!P12=0,0,RES_hh_fech_in!P12/RES_summary!P$21)</f>
        <v>14.556001007265694</v>
      </c>
      <c r="Q12" s="72">
        <f>IF(RES_hh_fech_in!Q12=0,0,RES_hh_fech_in!Q12/RES_summary!Q$21)</f>
        <v>12.766533343170282</v>
      </c>
      <c r="R12" s="72">
        <f>IF(RES_hh_fech_in!R12=0,0,RES_hh_fech_in!R12/RES_summary!R$21)</f>
        <v>12.273170063590788</v>
      </c>
      <c r="S12" s="72">
        <f>IF(RES_hh_fech_in!S12=0,0,RES_hh_fech_in!S12/RES_summary!S$21)</f>
        <v>11.857457112940374</v>
      </c>
      <c r="T12" s="72">
        <f>IF(RES_hh_fech_in!T12=0,0,RES_hh_fech_in!T12/RES_summary!T$21)</f>
        <v>11.101454906135233</v>
      </c>
      <c r="U12" s="72">
        <f>IF(RES_hh_fech_in!U12=0,0,RES_hh_fech_in!U12/RES_summary!U$21)</f>
        <v>10.796668151743445</v>
      </c>
      <c r="V12" s="72">
        <f>IF(RES_hh_fech_in!V12=0,0,RES_hh_fech_in!V12/RES_summary!V$21)</f>
        <v>10.380580405434168</v>
      </c>
      <c r="W12" s="72">
        <f>IF(RES_hh_fech_in!W12=0,0,RES_hh_fech_in!W12/RES_summary!W$21)</f>
        <v>8.4382862591824193</v>
      </c>
      <c r="X12" s="72">
        <f>IF(RES_hh_fech_in!X12=0,0,RES_hh_fech_in!X12/RES_summary!X$21)</f>
        <v>6.7833362161808237</v>
      </c>
      <c r="Y12" s="72">
        <f>IF(RES_hh_fech_in!Y12=0,0,RES_hh_fech_in!Y12/RES_summary!Y$21)</f>
        <v>5.3479815399855983</v>
      </c>
      <c r="DA12" s="89" t="s">
        <v>885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84.861758830302833</v>
      </c>
      <c r="D13" s="74">
        <f>IF(RES_hh_fech_in!D13=0,0,RES_hh_fech_in!D13/RES_summary!D$21)</f>
        <v>97.787506420740158</v>
      </c>
      <c r="E13" s="74">
        <f>IF(RES_hh_fech_in!E13=0,0,RES_hh_fech_in!E13/RES_summary!E$21)</f>
        <v>97.47260905822364</v>
      </c>
      <c r="F13" s="74">
        <f>IF(RES_hh_fech_in!F13=0,0,RES_hh_fech_in!F13/RES_summary!F$21)</f>
        <v>86.888498720090794</v>
      </c>
      <c r="G13" s="74">
        <f>IF(RES_hh_fech_in!G13=0,0,RES_hh_fech_in!G13/RES_summary!G$21)</f>
        <v>85.208979429117221</v>
      </c>
      <c r="H13" s="74">
        <f>IF(RES_hh_fech_in!H13=0,0,RES_hh_fech_in!H13/RES_summary!H$21)</f>
        <v>80.269430732334484</v>
      </c>
      <c r="I13" s="74">
        <f>IF(RES_hh_fech_in!I13=0,0,RES_hh_fech_in!I13/RES_summary!I$21)</f>
        <v>79.671005999142821</v>
      </c>
      <c r="J13" s="74">
        <f>IF(RES_hh_fech_in!J13=0,0,RES_hh_fech_in!J13/RES_summary!J$21)</f>
        <v>75.548429311359101</v>
      </c>
      <c r="K13" s="74">
        <f>IF(RES_hh_fech_in!K13=0,0,RES_hh_fech_in!K13/RES_summary!K$21)</f>
        <v>82.382663745152442</v>
      </c>
      <c r="L13" s="74">
        <f>IF(RES_hh_fech_in!L13=0,0,RES_hh_fech_in!L13/RES_summary!L$21)</f>
        <v>58.962432964220802</v>
      </c>
      <c r="M13" s="74">
        <f>IF(RES_hh_fech_in!M13=0,0,RES_hh_fech_in!M13/RES_summary!M$21)</f>
        <v>80.548482749526045</v>
      </c>
      <c r="N13" s="74">
        <f>IF(RES_hh_fech_in!N13=0,0,RES_hh_fech_in!N13/RES_summary!N$21)</f>
        <v>94.542505821369687</v>
      </c>
      <c r="O13" s="74">
        <f>IF(RES_hh_fech_in!O13=0,0,RES_hh_fech_in!O13/RES_summary!O$21)</f>
        <v>79.648283588623727</v>
      </c>
      <c r="P13" s="74">
        <f>IF(RES_hh_fech_in!P13=0,0,RES_hh_fech_in!P13/RES_summary!P$21)</f>
        <v>72.909960519260068</v>
      </c>
      <c r="Q13" s="74">
        <f>IF(RES_hh_fech_in!Q13=0,0,RES_hh_fech_in!Q13/RES_summary!Q$21)</f>
        <v>0</v>
      </c>
      <c r="R13" s="74">
        <f>IF(RES_hh_fech_in!R13=0,0,RES_hh_fech_in!R13/RES_summary!R$21)</f>
        <v>20.107999943886281</v>
      </c>
      <c r="S13" s="74">
        <f>IF(RES_hh_fech_in!S13=0,0,RES_hh_fech_in!S13/RES_summary!S$21)</f>
        <v>0</v>
      </c>
      <c r="T13" s="74">
        <f>IF(RES_hh_fech_in!T13=0,0,RES_hh_fech_in!T13/RES_summary!T$21)</f>
        <v>0</v>
      </c>
      <c r="U13" s="74">
        <f>IF(RES_hh_fech_in!U13=0,0,RES_hh_fech_in!U13/RES_summary!U$21)</f>
        <v>46.650413342799361</v>
      </c>
      <c r="V13" s="74">
        <f>IF(RES_hh_fech_in!V13=0,0,RES_hh_fech_in!V13/RES_summary!V$21)</f>
        <v>50.725289321039128</v>
      </c>
      <c r="W13" s="74">
        <f>IF(RES_hh_fech_in!W13=0,0,RES_hh_fech_in!W13/RES_summary!W$21)</f>
        <v>43.505157948183438</v>
      </c>
      <c r="X13" s="74">
        <f>IF(RES_hh_fech_in!X13=0,0,RES_hh_fech_in!X13/RES_summary!X$21)</f>
        <v>0</v>
      </c>
      <c r="Y13" s="74">
        <f>IF(RES_hh_fech_in!Y13=0,0,RES_hh_fech_in!Y13/RES_summary!Y$21)</f>
        <v>0</v>
      </c>
      <c r="DA13" s="90" t="s">
        <v>886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1.6677217902913264</v>
      </c>
      <c r="D14" s="76">
        <f>IF(RES_hh_fech_in!D14=0,0,RES_hh_fech_in!D14/RES_summary!D$21)</f>
        <v>1.5142523825844101</v>
      </c>
      <c r="E14" s="76">
        <f>IF(RES_hh_fech_in!E14=0,0,RES_hh_fech_in!E14/RES_summary!E$21)</f>
        <v>1.4942456388064358</v>
      </c>
      <c r="F14" s="76">
        <f>IF(RES_hh_fech_in!F14=0,0,RES_hh_fech_in!F14/RES_summary!F$21)</f>
        <v>1.3698348901895558</v>
      </c>
      <c r="G14" s="76">
        <f>IF(RES_hh_fech_in!G14=0,0,RES_hh_fech_in!G14/RES_summary!G$21)</f>
        <v>1.2684076478181001</v>
      </c>
      <c r="H14" s="76">
        <f>IF(RES_hh_fech_in!H14=0,0,RES_hh_fech_in!H14/RES_summary!H$21)</f>
        <v>1.2443967163972416</v>
      </c>
      <c r="I14" s="76">
        <f>IF(RES_hh_fech_in!I14=0,0,RES_hh_fech_in!I14/RES_summary!I$21)</f>
        <v>1.0688388297651554</v>
      </c>
      <c r="J14" s="76">
        <f>IF(RES_hh_fech_in!J14=0,0,RES_hh_fech_in!J14/RES_summary!J$21)</f>
        <v>1.2177623879078738</v>
      </c>
      <c r="K14" s="76">
        <f>IF(RES_hh_fech_in!K14=0,0,RES_hh_fech_in!K14/RES_summary!K$21)</f>
        <v>1.1762090738426936</v>
      </c>
      <c r="L14" s="76">
        <f>IF(RES_hh_fech_in!L14=0,0,RES_hh_fech_in!L14/RES_summary!L$21)</f>
        <v>1.3520730537808812</v>
      </c>
      <c r="M14" s="76">
        <f>IF(RES_hh_fech_in!M14=0,0,RES_hh_fech_in!M14/RES_summary!M$21)</f>
        <v>0.96542818067838976</v>
      </c>
      <c r="N14" s="76">
        <f>IF(RES_hh_fech_in!N14=0,0,RES_hh_fech_in!N14/RES_summary!N$21)</f>
        <v>1.022606278835213</v>
      </c>
      <c r="O14" s="76">
        <f>IF(RES_hh_fech_in!O14=0,0,RES_hh_fech_in!O14/RES_summary!O$21)</f>
        <v>1.0619893482187328</v>
      </c>
      <c r="P14" s="76">
        <f>IF(RES_hh_fech_in!P14=0,0,RES_hh_fech_in!P14/RES_summary!P$21)</f>
        <v>0.65925707001186729</v>
      </c>
      <c r="Q14" s="76">
        <f>IF(RES_hh_fech_in!Q14=0,0,RES_hh_fech_in!Q14/RES_summary!Q$21)</f>
        <v>0.74782337843959179</v>
      </c>
      <c r="R14" s="76">
        <f>IF(RES_hh_fech_in!R14=0,0,RES_hh_fech_in!R14/RES_summary!R$21)</f>
        <v>0.76625857361640981</v>
      </c>
      <c r="S14" s="76">
        <f>IF(RES_hh_fech_in!S14=0,0,RES_hh_fech_in!S14/RES_summary!S$21)</f>
        <v>0.70806640096445472</v>
      </c>
      <c r="T14" s="76">
        <f>IF(RES_hh_fech_in!T14=0,0,RES_hh_fech_in!T14/RES_summary!T$21)</f>
        <v>0.66401485821334716</v>
      </c>
      <c r="U14" s="76">
        <f>IF(RES_hh_fech_in!U14=0,0,RES_hh_fech_in!U14/RES_summary!U$21)</f>
        <v>0.61089480328810875</v>
      </c>
      <c r="V14" s="76">
        <f>IF(RES_hh_fech_in!V14=0,0,RES_hh_fech_in!V14/RES_summary!V$21)</f>
        <v>0.54523424268050091</v>
      </c>
      <c r="W14" s="76">
        <f>IF(RES_hh_fech_in!W14=0,0,RES_hh_fech_in!W14/RES_summary!W$21)</f>
        <v>0.54467595299892557</v>
      </c>
      <c r="X14" s="76">
        <f>IF(RES_hh_fech_in!X14=0,0,RES_hh_fech_in!X14/RES_summary!X$21)</f>
        <v>0.33348269634149713</v>
      </c>
      <c r="Y14" s="76">
        <f>IF(RES_hh_fech_in!Y14=0,0,RES_hh_fech_in!Y14/RES_summary!Y$21)</f>
        <v>0.20485279639009515</v>
      </c>
      <c r="DA14" s="91" t="s">
        <v>887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3.3076814291322081E-2</v>
      </c>
      <c r="D15" s="69">
        <f>IF(RES_hh_fech_in!D15=0,0,RES_hh_fech_in!D15/RES_summary!D$21)</f>
        <v>7.9696600565759973E-3</v>
      </c>
      <c r="E15" s="69">
        <f>IF(RES_hh_fech_in!E15=0,0,RES_hh_fech_in!E15/RES_summary!E$21)</f>
        <v>7.5947095344161802E-2</v>
      </c>
      <c r="F15" s="69">
        <f>IF(RES_hh_fech_in!F15=0,0,RES_hh_fech_in!F15/RES_summary!F$21)</f>
        <v>9.069094350069469E-2</v>
      </c>
      <c r="G15" s="69">
        <f>IF(RES_hh_fech_in!G15=0,0,RES_hh_fech_in!G15/RES_summary!G$21)</f>
        <v>0.19201318909581694</v>
      </c>
      <c r="H15" s="69">
        <f>IF(RES_hh_fech_in!H15=0,0,RES_hh_fech_in!H15/RES_summary!H$21)</f>
        <v>0.29641059597159375</v>
      </c>
      <c r="I15" s="69">
        <f>IF(RES_hh_fech_in!I15=0,0,RES_hh_fech_in!I15/RES_summary!I$21)</f>
        <v>5.7976699715084734E-2</v>
      </c>
      <c r="J15" s="69">
        <f>IF(RES_hh_fech_in!J15=0,0,RES_hh_fech_in!J15/RES_summary!J$21)</f>
        <v>0.100526803025313</v>
      </c>
      <c r="K15" s="69">
        <f>IF(RES_hh_fech_in!K15=0,0,RES_hh_fech_in!K15/RES_summary!K$21)</f>
        <v>0.17651986545769963</v>
      </c>
      <c r="L15" s="69">
        <f>IF(RES_hh_fech_in!L15=0,0,RES_hh_fech_in!L15/RES_summary!L$21)</f>
        <v>0.21373627380209909</v>
      </c>
      <c r="M15" s="69">
        <f>IF(RES_hh_fech_in!M15=0,0,RES_hh_fech_in!M15/RES_summary!M$21)</f>
        <v>0.39129471583223924</v>
      </c>
      <c r="N15" s="69">
        <f>IF(RES_hh_fech_in!N15=0,0,RES_hh_fech_in!N15/RES_summary!N$21)</f>
        <v>0.41980018059333862</v>
      </c>
      <c r="O15" s="69">
        <f>IF(RES_hh_fech_in!O15=0,0,RES_hh_fech_in!O15/RES_summary!O$21)</f>
        <v>0.31291414945785523</v>
      </c>
      <c r="P15" s="69">
        <f>IF(RES_hh_fech_in!P15=0,0,RES_hh_fech_in!P15/RES_summary!P$21)</f>
        <v>0.378991180411131</v>
      </c>
      <c r="Q15" s="69">
        <f>IF(RES_hh_fech_in!Q15=0,0,RES_hh_fech_in!Q15/RES_summary!Q$21)</f>
        <v>0.34380691194200669</v>
      </c>
      <c r="R15" s="69">
        <f>IF(RES_hh_fech_in!R15=0,0,RES_hh_fech_in!R15/RES_summary!R$21)</f>
        <v>0.36489696679240041</v>
      </c>
      <c r="S15" s="69">
        <f>IF(RES_hh_fech_in!S15=0,0,RES_hh_fech_in!S15/RES_summary!S$21)</f>
        <v>0.22398127875302215</v>
      </c>
      <c r="T15" s="69">
        <f>IF(RES_hh_fech_in!T15=0,0,RES_hh_fech_in!T15/RES_summary!T$21)</f>
        <v>0.21279114255741699</v>
      </c>
      <c r="U15" s="69">
        <f>IF(RES_hh_fech_in!U15=0,0,RES_hh_fech_in!U15/RES_summary!U$21)</f>
        <v>0.18794298455379255</v>
      </c>
      <c r="V15" s="69">
        <f>IF(RES_hh_fech_in!V15=0,0,RES_hh_fech_in!V15/RES_summary!V$21)</f>
        <v>0.19104740246887511</v>
      </c>
      <c r="W15" s="69">
        <f>IF(RES_hh_fech_in!W15=0,0,RES_hh_fech_in!W15/RES_summary!W$21)</f>
        <v>0.24765504736274777</v>
      </c>
      <c r="X15" s="69">
        <f>IF(RES_hh_fech_in!X15=0,0,RES_hh_fech_in!X15/RES_summary!X$21)</f>
        <v>0.42075426765360241</v>
      </c>
      <c r="Y15" s="69">
        <f>IF(RES_hh_fech_in!Y15=0,0,RES_hh_fech_in!Y15/RES_summary!Y$21)</f>
        <v>0.38492401294929968</v>
      </c>
      <c r="DA15" s="88" t="s">
        <v>888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3.3076814291322081E-2</v>
      </c>
      <c r="D16" s="72">
        <f>IF(RES_hh_fech_in!D16=0,0,RES_hh_fech_in!D16/RES_summary!D$21)</f>
        <v>7.9696600565759973E-3</v>
      </c>
      <c r="E16" s="72">
        <f>IF(RES_hh_fech_in!E16=0,0,RES_hh_fech_in!E16/RES_summary!E$21)</f>
        <v>7.5947095344161802E-2</v>
      </c>
      <c r="F16" s="72">
        <f>IF(RES_hh_fech_in!F16=0,0,RES_hh_fech_in!F16/RES_summary!F$21)</f>
        <v>9.069094350069469E-2</v>
      </c>
      <c r="G16" s="72">
        <f>IF(RES_hh_fech_in!G16=0,0,RES_hh_fech_in!G16/RES_summary!G$21)</f>
        <v>0.19201318909581694</v>
      </c>
      <c r="H16" s="72">
        <f>IF(RES_hh_fech_in!H16=0,0,RES_hh_fech_in!H16/RES_summary!H$21)</f>
        <v>0.29641059597159375</v>
      </c>
      <c r="I16" s="72">
        <f>IF(RES_hh_fech_in!I16=0,0,RES_hh_fech_in!I16/RES_summary!I$21)</f>
        <v>5.7976699715084734E-2</v>
      </c>
      <c r="J16" s="72">
        <f>IF(RES_hh_fech_in!J16=0,0,RES_hh_fech_in!J16/RES_summary!J$21)</f>
        <v>0.100526803025313</v>
      </c>
      <c r="K16" s="72">
        <f>IF(RES_hh_fech_in!K16=0,0,RES_hh_fech_in!K16/RES_summary!K$21)</f>
        <v>0.17651986545769963</v>
      </c>
      <c r="L16" s="72">
        <f>IF(RES_hh_fech_in!L16=0,0,RES_hh_fech_in!L16/RES_summary!L$21)</f>
        <v>0.21373627380209909</v>
      </c>
      <c r="M16" s="72">
        <f>IF(RES_hh_fech_in!M16=0,0,RES_hh_fech_in!M16/RES_summary!M$21)</f>
        <v>0.39129471583223924</v>
      </c>
      <c r="N16" s="72">
        <f>IF(RES_hh_fech_in!N16=0,0,RES_hh_fech_in!N16/RES_summary!N$21)</f>
        <v>0.41980018059333862</v>
      </c>
      <c r="O16" s="72">
        <f>IF(RES_hh_fech_in!O16=0,0,RES_hh_fech_in!O16/RES_summary!O$21)</f>
        <v>0.31291414945785523</v>
      </c>
      <c r="P16" s="72">
        <f>IF(RES_hh_fech_in!P16=0,0,RES_hh_fech_in!P16/RES_summary!P$21)</f>
        <v>0.378991180411131</v>
      </c>
      <c r="Q16" s="72">
        <f>IF(RES_hh_fech_in!Q16=0,0,RES_hh_fech_in!Q16/RES_summary!Q$21)</f>
        <v>0.34380691194200669</v>
      </c>
      <c r="R16" s="72">
        <f>IF(RES_hh_fech_in!R16=0,0,RES_hh_fech_in!R16/RES_summary!R$21)</f>
        <v>0.36489696679240041</v>
      </c>
      <c r="S16" s="72">
        <f>IF(RES_hh_fech_in!S16=0,0,RES_hh_fech_in!S16/RES_summary!S$21)</f>
        <v>0.22398127875302215</v>
      </c>
      <c r="T16" s="72">
        <f>IF(RES_hh_fech_in!T16=0,0,RES_hh_fech_in!T16/RES_summary!T$21)</f>
        <v>0.21279114255741699</v>
      </c>
      <c r="U16" s="72">
        <f>IF(RES_hh_fech_in!U16=0,0,RES_hh_fech_in!U16/RES_summary!U$21)</f>
        <v>0.18794298455379255</v>
      </c>
      <c r="V16" s="72">
        <f>IF(RES_hh_fech_in!V16=0,0,RES_hh_fech_in!V16/RES_summary!V$21)</f>
        <v>0.19104740246887511</v>
      </c>
      <c r="W16" s="72">
        <f>IF(RES_hh_fech_in!W16=0,0,RES_hh_fech_in!W16/RES_summary!W$21)</f>
        <v>0.24765504736274777</v>
      </c>
      <c r="X16" s="72">
        <f>IF(RES_hh_fech_in!X16=0,0,RES_hh_fech_in!X16/RES_summary!X$21)</f>
        <v>0.42075426765360241</v>
      </c>
      <c r="Y16" s="72">
        <f>IF(RES_hh_fech_in!Y16=0,0,RES_hh_fech_in!Y16/RES_summary!Y$21)</f>
        <v>0.38492401294929968</v>
      </c>
      <c r="DA16" s="89" t="s">
        <v>889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13.198659978880082</v>
      </c>
      <c r="D17" s="69">
        <f>IF(RES_hh_fech_in!D17=0,0,RES_hh_fech_in!D17/RES_summary!D$21)</f>
        <v>14.070036880161107</v>
      </c>
      <c r="E17" s="69">
        <f>IF(RES_hh_fech_in!E17=0,0,RES_hh_fech_in!E17/RES_summary!E$21)</f>
        <v>14.025976046168154</v>
      </c>
      <c r="F17" s="69">
        <f>IF(RES_hh_fech_in!F17=0,0,RES_hh_fech_in!F17/RES_summary!F$21)</f>
        <v>13.05477026569082</v>
      </c>
      <c r="G17" s="69">
        <f>IF(RES_hh_fech_in!G17=0,0,RES_hh_fech_in!G17/RES_summary!G$21)</f>
        <v>12.539707114878167</v>
      </c>
      <c r="H17" s="69">
        <f>IF(RES_hh_fech_in!H17=0,0,RES_hh_fech_in!H17/RES_summary!H$21)</f>
        <v>12.300274314122873</v>
      </c>
      <c r="I17" s="69">
        <f>IF(RES_hh_fech_in!I17=0,0,RES_hh_fech_in!I17/RES_summary!I$21)</f>
        <v>11.470737962490276</v>
      </c>
      <c r="J17" s="69">
        <f>IF(RES_hh_fech_in!J17=0,0,RES_hh_fech_in!J17/RES_summary!J$21)</f>
        <v>11.506622648729737</v>
      </c>
      <c r="K17" s="69">
        <f>IF(RES_hh_fech_in!K17=0,0,RES_hh_fech_in!K17/RES_summary!K$21)</f>
        <v>11.549449711090093</v>
      </c>
      <c r="L17" s="69">
        <f>IF(RES_hh_fech_in!L17=0,0,RES_hh_fech_in!L17/RES_summary!L$21)</f>
        <v>13.101068063349478</v>
      </c>
      <c r="M17" s="69">
        <f>IF(RES_hh_fech_in!M17=0,0,RES_hh_fech_in!M17/RES_summary!M$21)</f>
        <v>9.6619928814257161</v>
      </c>
      <c r="N17" s="69">
        <f>IF(RES_hh_fech_in!N17=0,0,RES_hh_fech_in!N17/RES_summary!N$21)</f>
        <v>9.8539130904613614</v>
      </c>
      <c r="O17" s="69">
        <f>IF(RES_hh_fech_in!O17=0,0,RES_hh_fech_in!O17/RES_summary!O$21)</f>
        <v>10.269751804794746</v>
      </c>
      <c r="P17" s="69">
        <f>IF(RES_hh_fech_in!P17=0,0,RES_hh_fech_in!P17/RES_summary!P$21)</f>
        <v>8.1706432287247956</v>
      </c>
      <c r="Q17" s="69">
        <f>IF(RES_hh_fech_in!Q17=0,0,RES_hh_fech_in!Q17/RES_summary!Q$21)</f>
        <v>9.1641238673043421</v>
      </c>
      <c r="R17" s="69">
        <f>IF(RES_hh_fech_in!R17=0,0,RES_hh_fech_in!R17/RES_summary!R$21)</f>
        <v>9.3083288173713594</v>
      </c>
      <c r="S17" s="69">
        <f>IF(RES_hh_fech_in!S17=0,0,RES_hh_fech_in!S17/RES_summary!S$21)</f>
        <v>8.7590213526299188</v>
      </c>
      <c r="T17" s="69">
        <f>IF(RES_hh_fech_in!T17=0,0,RES_hh_fech_in!T17/RES_summary!T$21)</f>
        <v>8.371440323623105</v>
      </c>
      <c r="U17" s="69">
        <f>IF(RES_hh_fech_in!U17=0,0,RES_hh_fech_in!U17/RES_summary!U$21)</f>
        <v>7.6791852254761803</v>
      </c>
      <c r="V17" s="69">
        <f>IF(RES_hh_fech_in!V17=0,0,RES_hh_fech_in!V17/RES_summary!V$21)</f>
        <v>6.840587302789749</v>
      </c>
      <c r="W17" s="69">
        <f>IF(RES_hh_fech_in!W17=0,0,RES_hh_fech_in!W17/RES_summary!W$21)</f>
        <v>6.7655048874168697</v>
      </c>
      <c r="X17" s="69">
        <f>IF(RES_hh_fech_in!X17=0,0,RES_hh_fech_in!X17/RES_summary!X$21)</f>
        <v>5.0711439274886247</v>
      </c>
      <c r="Y17" s="69">
        <f>IF(RES_hh_fech_in!Y17=0,0,RES_hh_fech_in!Y17/RES_summary!Y$21)</f>
        <v>3.7767129603710377</v>
      </c>
      <c r="DA17" s="88" t="s">
        <v>890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0</v>
      </c>
      <c r="D18" s="72">
        <f>IF(RES_hh_fech_in!D18=0,0,RES_hh_fech_in!D18/RES_summary!D$21)</f>
        <v>0</v>
      </c>
      <c r="E18" s="72">
        <f>IF(RES_hh_fech_in!E18=0,0,RES_hh_fech_in!E18/RES_summary!E$21)</f>
        <v>0</v>
      </c>
      <c r="F18" s="72">
        <f>IF(RES_hh_fech_in!F18=0,0,RES_hh_fech_in!F18/RES_summary!F$21)</f>
        <v>0</v>
      </c>
      <c r="G18" s="72">
        <f>IF(RES_hh_fech_in!G18=0,0,RES_hh_fech_in!G18/RES_summary!G$21)</f>
        <v>0</v>
      </c>
      <c r="H18" s="72">
        <f>IF(RES_hh_fech_in!H18=0,0,RES_hh_fech_in!H18/RES_summary!H$21)</f>
        <v>0</v>
      </c>
      <c r="I18" s="72">
        <f>IF(RES_hh_fech_in!I18=0,0,RES_hh_fech_in!I18/RES_summary!I$21)</f>
        <v>0</v>
      </c>
      <c r="J18" s="72">
        <f>IF(RES_hh_fech_in!J18=0,0,RES_hh_fech_in!J18/RES_summary!J$21)</f>
        <v>0</v>
      </c>
      <c r="K18" s="72">
        <f>IF(RES_hh_fech_in!K18=0,0,RES_hh_fech_in!K18/RES_summary!K$21)</f>
        <v>0</v>
      </c>
      <c r="L18" s="72">
        <f>IF(RES_hh_fech_in!L18=0,0,RES_hh_fech_in!L18/RES_summary!L$21)</f>
        <v>0</v>
      </c>
      <c r="M18" s="72">
        <f>IF(RES_hh_fech_in!M18=0,0,RES_hh_fech_in!M18/RES_summary!M$21)</f>
        <v>0</v>
      </c>
      <c r="N18" s="72">
        <f>IF(RES_hh_fech_in!N18=0,0,RES_hh_fech_in!N18/RES_summary!N$21)</f>
        <v>0</v>
      </c>
      <c r="O18" s="72">
        <f>IF(RES_hh_fech_in!O18=0,0,RES_hh_fech_in!O18/RES_summary!O$21)</f>
        <v>0</v>
      </c>
      <c r="P18" s="72">
        <f>IF(RES_hh_fech_in!P18=0,0,RES_hh_fech_in!P18/RES_summary!P$21)</f>
        <v>0</v>
      </c>
      <c r="Q18" s="72">
        <f>IF(RES_hh_fech_in!Q18=0,0,RES_hh_fech_in!Q18/RES_summary!Q$21)</f>
        <v>0</v>
      </c>
      <c r="R18" s="72">
        <f>IF(RES_hh_fech_in!R18=0,0,RES_hh_fech_in!R18/RES_summary!R$21)</f>
        <v>0</v>
      </c>
      <c r="S18" s="72">
        <f>IF(RES_hh_fech_in!S18=0,0,RES_hh_fech_in!S18/RES_summary!S$21)</f>
        <v>0</v>
      </c>
      <c r="T18" s="72">
        <f>IF(RES_hh_fech_in!T18=0,0,RES_hh_fech_in!T18/RES_summary!T$21)</f>
        <v>0</v>
      </c>
      <c r="U18" s="72">
        <f>IF(RES_hh_fech_in!U18=0,0,RES_hh_fech_in!U18/RES_summary!U$21)</f>
        <v>0</v>
      </c>
      <c r="V18" s="72">
        <f>IF(RES_hh_fech_in!V18=0,0,RES_hh_fech_in!V18/RES_summary!V$21)</f>
        <v>0</v>
      </c>
      <c r="W18" s="72">
        <f>IF(RES_hh_fech_in!W18=0,0,RES_hh_fech_in!W18/RES_summary!W$21)</f>
        <v>0</v>
      </c>
      <c r="X18" s="72">
        <f>IF(RES_hh_fech_in!X18=0,0,RES_hh_fech_in!X18/RES_summary!X$21)</f>
        <v>0</v>
      </c>
      <c r="Y18" s="72">
        <f>IF(RES_hh_fech_in!Y18=0,0,RES_hh_fech_in!Y18/RES_summary!Y$21)</f>
        <v>0</v>
      </c>
      <c r="DA18" s="89" t="s">
        <v>891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0</v>
      </c>
      <c r="D19" s="72">
        <f>IF(RES_hh_fech_in!D19=0,0,RES_hh_fech_in!D19/RES_summary!D$21)</f>
        <v>0</v>
      </c>
      <c r="E19" s="72">
        <f>IF(RES_hh_fech_in!E19=0,0,RES_hh_fech_in!E19/RES_summary!E$21)</f>
        <v>0</v>
      </c>
      <c r="F19" s="72">
        <f>IF(RES_hh_fech_in!F19=0,0,RES_hh_fech_in!F19/RES_summary!F$21)</f>
        <v>0</v>
      </c>
      <c r="G19" s="72">
        <f>IF(RES_hh_fech_in!G19=0,0,RES_hh_fech_in!G19/RES_summary!G$21)</f>
        <v>0</v>
      </c>
      <c r="H19" s="72">
        <f>IF(RES_hh_fech_in!H19=0,0,RES_hh_fech_in!H19/RES_summary!H$21)</f>
        <v>0</v>
      </c>
      <c r="I19" s="72">
        <f>IF(RES_hh_fech_in!I19=0,0,RES_hh_fech_in!I19/RES_summary!I$21)</f>
        <v>0</v>
      </c>
      <c r="J19" s="72">
        <f>IF(RES_hh_fech_in!J19=0,0,RES_hh_fech_in!J19/RES_summary!J$21)</f>
        <v>0</v>
      </c>
      <c r="K19" s="72">
        <f>IF(RES_hh_fech_in!K19=0,0,RES_hh_fech_in!K19/RES_summary!K$21)</f>
        <v>0</v>
      </c>
      <c r="L19" s="72">
        <f>IF(RES_hh_fech_in!L19=0,0,RES_hh_fech_in!L19/RES_summary!L$21)</f>
        <v>0</v>
      </c>
      <c r="M19" s="72">
        <f>IF(RES_hh_fech_in!M19=0,0,RES_hh_fech_in!M19/RES_summary!M$21)</f>
        <v>0</v>
      </c>
      <c r="N19" s="72">
        <f>IF(RES_hh_fech_in!N19=0,0,RES_hh_fech_in!N19/RES_summary!N$21)</f>
        <v>0</v>
      </c>
      <c r="O19" s="72">
        <f>IF(RES_hh_fech_in!O19=0,0,RES_hh_fech_in!O19/RES_summary!O$21)</f>
        <v>0</v>
      </c>
      <c r="P19" s="72">
        <f>IF(RES_hh_fech_in!P19=0,0,RES_hh_fech_in!P19/RES_summary!P$21)</f>
        <v>0</v>
      </c>
      <c r="Q19" s="72">
        <f>IF(RES_hh_fech_in!Q19=0,0,RES_hh_fech_in!Q19/RES_summary!Q$21)</f>
        <v>0</v>
      </c>
      <c r="R19" s="72">
        <f>IF(RES_hh_fech_in!R19=0,0,RES_hh_fech_in!R19/RES_summary!R$21)</f>
        <v>0</v>
      </c>
      <c r="S19" s="72">
        <f>IF(RES_hh_fech_in!S19=0,0,RES_hh_fech_in!S19/RES_summary!S$21)</f>
        <v>0</v>
      </c>
      <c r="T19" s="72">
        <f>IF(RES_hh_fech_in!T19=0,0,RES_hh_fech_in!T19/RES_summary!T$21)</f>
        <v>0</v>
      </c>
      <c r="U19" s="72">
        <f>IF(RES_hh_fech_in!U19=0,0,RES_hh_fech_in!U19/RES_summary!U$21)</f>
        <v>0</v>
      </c>
      <c r="V19" s="72">
        <f>IF(RES_hh_fech_in!V19=0,0,RES_hh_fech_in!V19/RES_summary!V$21)</f>
        <v>0</v>
      </c>
      <c r="W19" s="72">
        <f>IF(RES_hh_fech_in!W19=0,0,RES_hh_fech_in!W19/RES_summary!W$21)</f>
        <v>0</v>
      </c>
      <c r="X19" s="72">
        <f>IF(RES_hh_fech_in!X19=0,0,RES_hh_fech_in!X19/RES_summary!X$21)</f>
        <v>0</v>
      </c>
      <c r="Y19" s="72">
        <f>IF(RES_hh_fech_in!Y19=0,0,RES_hh_fech_in!Y19/RES_summary!Y$21)</f>
        <v>0</v>
      </c>
      <c r="DA19" s="89" t="s">
        <v>892</v>
      </c>
    </row>
    <row r="20" spans="1:105" ht="12" customHeight="1" x14ac:dyDescent="0.25">
      <c r="A20" s="28" t="s">
        <v>200</v>
      </c>
      <c r="B20" s="72"/>
      <c r="C20" s="72">
        <f>IF(RES_hh_fech_in!C20=0,0,RES_hh_fech_in!C20/RES_summary!C$21)</f>
        <v>0</v>
      </c>
      <c r="D20" s="72">
        <f>IF(RES_hh_fech_in!D20=0,0,RES_hh_fech_in!D20/RES_summary!D$21)</f>
        <v>0</v>
      </c>
      <c r="E20" s="72">
        <f>IF(RES_hh_fech_in!E20=0,0,RES_hh_fech_in!E20/RES_summary!E$21)</f>
        <v>0</v>
      </c>
      <c r="F20" s="72">
        <f>IF(RES_hh_fech_in!F20=0,0,RES_hh_fech_in!F20/RES_summary!F$21)</f>
        <v>0</v>
      </c>
      <c r="G20" s="72">
        <f>IF(RES_hh_fech_in!G20=0,0,RES_hh_fech_in!G20/RES_summary!G$21)</f>
        <v>0</v>
      </c>
      <c r="H20" s="72">
        <f>IF(RES_hh_fech_in!H20=0,0,RES_hh_fech_in!H20/RES_summary!H$21)</f>
        <v>0</v>
      </c>
      <c r="I20" s="72">
        <f>IF(RES_hh_fech_in!I20=0,0,RES_hh_fech_in!I20/RES_summary!I$21)</f>
        <v>0</v>
      </c>
      <c r="J20" s="72">
        <f>IF(RES_hh_fech_in!J20=0,0,RES_hh_fech_in!J20/RES_summary!J$21)</f>
        <v>0</v>
      </c>
      <c r="K20" s="72">
        <f>IF(RES_hh_fech_in!K20=0,0,RES_hh_fech_in!K20/RES_summary!K$21)</f>
        <v>0</v>
      </c>
      <c r="L20" s="72">
        <f>IF(RES_hh_fech_in!L20=0,0,RES_hh_fech_in!L20/RES_summary!L$21)</f>
        <v>0</v>
      </c>
      <c r="M20" s="72">
        <f>IF(RES_hh_fech_in!M20=0,0,RES_hh_fech_in!M20/RES_summary!M$21)</f>
        <v>0</v>
      </c>
      <c r="N20" s="72">
        <f>IF(RES_hh_fech_in!N20=0,0,RES_hh_fech_in!N20/RES_summary!N$21)</f>
        <v>0</v>
      </c>
      <c r="O20" s="72">
        <f>IF(RES_hh_fech_in!O20=0,0,RES_hh_fech_in!O20/RES_summary!O$21)</f>
        <v>0</v>
      </c>
      <c r="P20" s="72">
        <f>IF(RES_hh_fech_in!P20=0,0,RES_hh_fech_in!P20/RES_summary!P$21)</f>
        <v>0</v>
      </c>
      <c r="Q20" s="72">
        <f>IF(RES_hh_fech_in!Q20=0,0,RES_hh_fech_in!Q20/RES_summary!Q$21)</f>
        <v>0</v>
      </c>
      <c r="R20" s="72">
        <f>IF(RES_hh_fech_in!R20=0,0,RES_hh_fech_in!R20/RES_summary!R$21)</f>
        <v>0</v>
      </c>
      <c r="S20" s="72">
        <f>IF(RES_hh_fech_in!S20=0,0,RES_hh_fech_in!S20/RES_summary!S$21)</f>
        <v>0</v>
      </c>
      <c r="T20" s="72">
        <f>IF(RES_hh_fech_in!T20=0,0,RES_hh_fech_in!T20/RES_summary!T$21)</f>
        <v>0</v>
      </c>
      <c r="U20" s="72">
        <f>IF(RES_hh_fech_in!U20=0,0,RES_hh_fech_in!U20/RES_summary!U$21)</f>
        <v>0</v>
      </c>
      <c r="V20" s="72">
        <f>IF(RES_hh_fech_in!V20=0,0,RES_hh_fech_in!V20/RES_summary!V$21)</f>
        <v>0</v>
      </c>
      <c r="W20" s="72">
        <f>IF(RES_hh_fech_in!W20=0,0,RES_hh_fech_in!W20/RES_summary!W$21)</f>
        <v>0</v>
      </c>
      <c r="X20" s="72">
        <f>IF(RES_hh_fech_in!X20=0,0,RES_hh_fech_in!X20/RES_summary!X$21)</f>
        <v>0</v>
      </c>
      <c r="Y20" s="72">
        <f>IF(RES_hh_fech_in!Y20=0,0,RES_hh_fech_in!Y20/RES_summary!Y$21)</f>
        <v>0</v>
      </c>
      <c r="DA20" s="89" t="s">
        <v>893</v>
      </c>
    </row>
    <row r="21" spans="1:105" ht="12" customHeight="1" x14ac:dyDescent="0.25">
      <c r="A21" s="28" t="s">
        <v>189</v>
      </c>
      <c r="B21" s="72"/>
      <c r="C21" s="72">
        <f>IF(RES_hh_fech_in!C21=0,0,RES_hh_fech_in!C21/RES_summary!C$21)</f>
        <v>13.502001867411698</v>
      </c>
      <c r="D21" s="72">
        <f>IF(RES_hh_fech_in!D21=0,0,RES_hh_fech_in!D21/RES_summary!D$21)</f>
        <v>14.427106085944089</v>
      </c>
      <c r="E21" s="72">
        <f>IF(RES_hh_fech_in!E21=0,0,RES_hh_fech_in!E21/RES_summary!E$21)</f>
        <v>14.368617567896463</v>
      </c>
      <c r="F21" s="72">
        <f>IF(RES_hh_fech_in!F21=0,0,RES_hh_fech_in!F21/RES_summary!F$21)</f>
        <v>13.393618269378383</v>
      </c>
      <c r="G21" s="72">
        <f>IF(RES_hh_fech_in!G21=0,0,RES_hh_fech_in!G21/RES_summary!G$21)</f>
        <v>12.867027520744127</v>
      </c>
      <c r="H21" s="72">
        <f>IF(RES_hh_fech_in!H21=0,0,RES_hh_fech_in!H21/RES_summary!H$21)</f>
        <v>12.603873739634235</v>
      </c>
      <c r="I21" s="72">
        <f>IF(RES_hh_fech_in!I21=0,0,RES_hh_fech_in!I21/RES_summary!I$21)</f>
        <v>11.680995722885843</v>
      </c>
      <c r="J21" s="72">
        <f>IF(RES_hh_fech_in!J21=0,0,RES_hh_fech_in!J21/RES_summary!J$21)</f>
        <v>11.720283631136828</v>
      </c>
      <c r="K21" s="72">
        <f>IF(RES_hh_fech_in!K21=0,0,RES_hh_fech_in!K21/RES_summary!K$21)</f>
        <v>11.80046248163247</v>
      </c>
      <c r="L21" s="72">
        <f>IF(RES_hh_fech_in!L21=0,0,RES_hh_fech_in!L21/RES_summary!L$21)</f>
        <v>13.468802016060078</v>
      </c>
      <c r="M21" s="72">
        <f>IF(RES_hh_fech_in!M21=0,0,RES_hh_fech_in!M21/RES_summary!M$21)</f>
        <v>9.8310081228637536</v>
      </c>
      <c r="N21" s="72">
        <f>IF(RES_hh_fech_in!N21=0,0,RES_hh_fech_in!N21/RES_summary!N$21)</f>
        <v>9.9964420113142705</v>
      </c>
      <c r="O21" s="72">
        <f>IF(RES_hh_fech_in!O21=0,0,RES_hh_fech_in!O21/RES_summary!O$21)</f>
        <v>10.443671410288454</v>
      </c>
      <c r="P21" s="72">
        <f>IF(RES_hh_fech_in!P21=0,0,RES_hh_fech_in!P21/RES_summary!P$21)</f>
        <v>8.0771159291785413</v>
      </c>
      <c r="Q21" s="72">
        <f>IF(RES_hh_fech_in!Q21=0,0,RES_hh_fech_in!Q21/RES_summary!Q$21)</f>
        <v>9.1907171975627904</v>
      </c>
      <c r="R21" s="72">
        <f>IF(RES_hh_fech_in!R21=0,0,RES_hh_fech_in!R21/RES_summary!R$21)</f>
        <v>9.3378525251324085</v>
      </c>
      <c r="S21" s="72">
        <f>IF(RES_hh_fech_in!S21=0,0,RES_hh_fech_in!S21/RES_summary!S$21)</f>
        <v>8.771767147258938</v>
      </c>
      <c r="T21" s="72">
        <f>IF(RES_hh_fech_in!T21=0,0,RES_hh_fech_in!T21/RES_summary!T$21)</f>
        <v>8.3640789069298158</v>
      </c>
      <c r="U21" s="72">
        <f>IF(RES_hh_fech_in!U21=0,0,RES_hh_fech_in!U21/RES_summary!U$21)</f>
        <v>7.6577774382503714</v>
      </c>
      <c r="V21" s="72">
        <f>IF(RES_hh_fech_in!V21=0,0,RES_hh_fech_in!V21/RES_summary!V$21)</f>
        <v>6.7492598967453903</v>
      </c>
      <c r="W21" s="72">
        <f>IF(RES_hh_fech_in!W21=0,0,RES_hh_fech_in!W21/RES_summary!W$21)</f>
        <v>6.952877766169518</v>
      </c>
      <c r="X21" s="72">
        <f>IF(RES_hh_fech_in!X21=0,0,RES_hh_fech_in!X21/RES_summary!X$21)</f>
        <v>5.004034282877365</v>
      </c>
      <c r="Y21" s="72">
        <f>IF(RES_hh_fech_in!Y21=0,0,RES_hh_fech_in!Y21/RES_summary!Y$21)</f>
        <v>3.6577972493084938</v>
      </c>
      <c r="DA21" s="89" t="s">
        <v>894</v>
      </c>
    </row>
    <row r="22" spans="1:105" ht="12" customHeight="1" x14ac:dyDescent="0.25">
      <c r="A22" s="28" t="s">
        <v>202</v>
      </c>
      <c r="B22" s="72"/>
      <c r="C22" s="72">
        <f>IF(RES_hh_fech_in!C22=0,0,RES_hh_fech_in!C22/RES_summary!C$21)</f>
        <v>0</v>
      </c>
      <c r="D22" s="72">
        <f>IF(RES_hh_fech_in!D22=0,0,RES_hh_fech_in!D22/RES_summary!D$21)</f>
        <v>0</v>
      </c>
      <c r="E22" s="72">
        <f>IF(RES_hh_fech_in!E22=0,0,RES_hh_fech_in!E22/RES_summary!E$21)</f>
        <v>0</v>
      </c>
      <c r="F22" s="72">
        <f>IF(RES_hh_fech_in!F22=0,0,RES_hh_fech_in!F22/RES_summary!F$21)</f>
        <v>0</v>
      </c>
      <c r="G22" s="72">
        <f>IF(RES_hh_fech_in!G22=0,0,RES_hh_fech_in!G22/RES_summary!G$21)</f>
        <v>0</v>
      </c>
      <c r="H22" s="72">
        <f>IF(RES_hh_fech_in!H22=0,0,RES_hh_fech_in!H22/RES_summary!H$21)</f>
        <v>0</v>
      </c>
      <c r="I22" s="72">
        <f>IF(RES_hh_fech_in!I22=0,0,RES_hh_fech_in!I22/RES_summary!I$21)</f>
        <v>0</v>
      </c>
      <c r="J22" s="72">
        <f>IF(RES_hh_fech_in!J22=0,0,RES_hh_fech_in!J22/RES_summary!J$21)</f>
        <v>0</v>
      </c>
      <c r="K22" s="72">
        <f>IF(RES_hh_fech_in!K22=0,0,RES_hh_fech_in!K22/RES_summary!K$21)</f>
        <v>0</v>
      </c>
      <c r="L22" s="72">
        <f>IF(RES_hh_fech_in!L22=0,0,RES_hh_fech_in!L22/RES_summary!L$21)</f>
        <v>0</v>
      </c>
      <c r="M22" s="72">
        <f>IF(RES_hh_fech_in!M22=0,0,RES_hh_fech_in!M22/RES_summary!M$21)</f>
        <v>0</v>
      </c>
      <c r="N22" s="72">
        <f>IF(RES_hh_fech_in!N22=0,0,RES_hh_fech_in!N22/RES_summary!N$21)</f>
        <v>0</v>
      </c>
      <c r="O22" s="72">
        <f>IF(RES_hh_fech_in!O22=0,0,RES_hh_fech_in!O22/RES_summary!O$21)</f>
        <v>0</v>
      </c>
      <c r="P22" s="72">
        <f>IF(RES_hh_fech_in!P22=0,0,RES_hh_fech_in!P22/RES_summary!P$21)</f>
        <v>0</v>
      </c>
      <c r="Q22" s="72">
        <f>IF(RES_hh_fech_in!Q22=0,0,RES_hh_fech_in!Q22/RES_summary!Q$21)</f>
        <v>0</v>
      </c>
      <c r="R22" s="72">
        <f>IF(RES_hh_fech_in!R22=0,0,RES_hh_fech_in!R22/RES_summary!R$21)</f>
        <v>0</v>
      </c>
      <c r="S22" s="72">
        <f>IF(RES_hh_fech_in!S22=0,0,RES_hh_fech_in!S22/RES_summary!S$21)</f>
        <v>0</v>
      </c>
      <c r="T22" s="72">
        <f>IF(RES_hh_fech_in!T22=0,0,RES_hh_fech_in!T22/RES_summary!T$21)</f>
        <v>0</v>
      </c>
      <c r="U22" s="72">
        <f>IF(RES_hh_fech_in!U22=0,0,RES_hh_fech_in!U22/RES_summary!U$21)</f>
        <v>0</v>
      </c>
      <c r="V22" s="72">
        <f>IF(RES_hh_fech_in!V22=0,0,RES_hh_fech_in!V22/RES_summary!V$21)</f>
        <v>0</v>
      </c>
      <c r="W22" s="72">
        <f>IF(RES_hh_fech_in!W22=0,0,RES_hh_fech_in!W22/RES_summary!W$21)</f>
        <v>0</v>
      </c>
      <c r="X22" s="72">
        <f>IF(RES_hh_fech_in!X22=0,0,RES_hh_fech_in!X22/RES_summary!X$21)</f>
        <v>0</v>
      </c>
      <c r="Y22" s="72">
        <f>IF(RES_hh_fech_in!Y22=0,0,RES_hh_fech_in!Y22/RES_summary!Y$21)</f>
        <v>0</v>
      </c>
      <c r="DA22" s="89" t="s">
        <v>895</v>
      </c>
    </row>
    <row r="23" spans="1:105" ht="12" customHeight="1" x14ac:dyDescent="0.25">
      <c r="A23" s="28" t="s">
        <v>197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X23" s="72">
        <f>IF(RES_hh_fech_in!X23=0,0,RES_hh_fech_in!X23/RES_summary!X$21)</f>
        <v>0</v>
      </c>
      <c r="Y23" s="72">
        <f>IF(RES_hh_fech_in!Y23=0,0,RES_hh_fech_in!Y23/RES_summary!Y$21)</f>
        <v>0</v>
      </c>
      <c r="DA23" s="89" t="s">
        <v>896</v>
      </c>
    </row>
    <row r="24" spans="1:105" ht="12" customHeight="1" x14ac:dyDescent="0.25">
      <c r="A24" s="28" t="s">
        <v>198</v>
      </c>
      <c r="B24" s="72"/>
      <c r="C24" s="72">
        <f>IF(RES_hh_fech_in!C24=0,0,RES_hh_fech_in!C24/RES_summary!C$21)</f>
        <v>10.207991171571976</v>
      </c>
      <c r="D24" s="72">
        <f>IF(RES_hh_fech_in!D24=0,0,RES_hh_fech_in!D24/RES_summary!D$21)</f>
        <v>10.677823577801815</v>
      </c>
      <c r="E24" s="72">
        <f>IF(RES_hh_fech_in!E24=0,0,RES_hh_fech_in!E24/RES_summary!E$21)</f>
        <v>10.829361279807243</v>
      </c>
      <c r="F24" s="72">
        <f>IF(RES_hh_fech_in!F24=0,0,RES_hh_fech_in!F24/RES_summary!F$21)</f>
        <v>10.44642889682585</v>
      </c>
      <c r="G24" s="72">
        <f>IF(RES_hh_fech_in!G24=0,0,RES_hh_fech_in!G24/RES_summary!G$21)</f>
        <v>9.865311100060735</v>
      </c>
      <c r="H24" s="72">
        <f>IF(RES_hh_fech_in!H24=0,0,RES_hh_fech_in!H24/RES_summary!H$21)</f>
        <v>9.4391150919867997</v>
      </c>
      <c r="I24" s="72">
        <f>IF(RES_hh_fech_in!I24=0,0,RES_hh_fech_in!I24/RES_summary!I$21)</f>
        <v>9.2796718335386128</v>
      </c>
      <c r="J24" s="72">
        <f>IF(RES_hh_fech_in!J24=0,0,RES_hh_fech_in!J24/RES_summary!J$21)</f>
        <v>9.156288704110084</v>
      </c>
      <c r="K24" s="72">
        <f>IF(RES_hh_fech_in!K24=0,0,RES_hh_fech_in!K24/RES_summary!K$21)</f>
        <v>9.1231831509397381</v>
      </c>
      <c r="L24" s="72">
        <f>IF(RES_hh_fech_in!L24=0,0,RES_hh_fech_in!L24/RES_summary!L$21)</f>
        <v>10.444805610961287</v>
      </c>
      <c r="M24" s="72">
        <f>IF(RES_hh_fech_in!M24=0,0,RES_hh_fech_in!M24/RES_summary!M$21)</f>
        <v>8.0048657631967775</v>
      </c>
      <c r="N24" s="72">
        <f>IF(RES_hh_fech_in!N24=0,0,RES_hh_fech_in!N24/RES_summary!N$21)</f>
        <v>8.2803352530639476</v>
      </c>
      <c r="O24" s="72">
        <f>IF(RES_hh_fech_in!O24=0,0,RES_hh_fech_in!O24/RES_summary!O$21)</f>
        <v>8.8301641487964879</v>
      </c>
      <c r="P24" s="72">
        <f>IF(RES_hh_fech_in!P24=0,0,RES_hh_fech_in!P24/RES_summary!P$21)</f>
        <v>7.2620495801014426</v>
      </c>
      <c r="Q24" s="72">
        <f>IF(RES_hh_fech_in!Q24=0,0,RES_hh_fech_in!Q24/RES_summary!Q$21)</f>
        <v>8.4379363839530424</v>
      </c>
      <c r="R24" s="72">
        <f>IF(RES_hh_fech_in!R24=0,0,RES_hh_fech_in!R24/RES_summary!R$21)</f>
        <v>8.4486854962031206</v>
      </c>
      <c r="S24" s="72">
        <f>IF(RES_hh_fech_in!S24=0,0,RES_hh_fech_in!S24/RES_summary!S$21)</f>
        <v>7.9416140273576135</v>
      </c>
      <c r="T24" s="72">
        <f>IF(RES_hh_fech_in!T24=0,0,RES_hh_fech_in!T24/RES_summary!T$21)</f>
        <v>7.8442380940419172</v>
      </c>
      <c r="U24" s="72">
        <f>IF(RES_hh_fech_in!U24=0,0,RES_hh_fech_in!U24/RES_summary!U$21)</f>
        <v>7.156414065663335</v>
      </c>
      <c r="V24" s="72">
        <f>IF(RES_hh_fech_in!V24=0,0,RES_hh_fech_in!V24/RES_summary!V$21)</f>
        <v>6.3875935184591652</v>
      </c>
      <c r="W24" s="72">
        <f>IF(RES_hh_fech_in!W24=0,0,RES_hh_fech_in!W24/RES_summary!W$21)</f>
        <v>6.3287179950691739</v>
      </c>
      <c r="X24" s="72">
        <f>IF(RES_hh_fech_in!X24=0,0,RES_hh_fech_in!X24/RES_summary!X$21)</f>
        <v>4.6068955908257898</v>
      </c>
      <c r="Y24" s="72">
        <f>IF(RES_hh_fech_in!Y24=0,0,RES_hh_fech_in!Y24/RES_summary!Y$21)</f>
        <v>3.5284639118504724</v>
      </c>
      <c r="DA24" s="89" t="s">
        <v>897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8.2946925821194863</v>
      </c>
      <c r="D25" s="74">
        <f>IF(RES_hh_fech_in!D25=0,0,RES_hh_fech_in!D25/RES_summary!D$21)</f>
        <v>10.030263412943807</v>
      </c>
      <c r="E25" s="74">
        <f>IF(RES_hh_fech_in!E25=0,0,RES_hh_fech_in!E25/RES_summary!E$21)</f>
        <v>9.6722898777399813</v>
      </c>
      <c r="F25" s="74">
        <f>IF(RES_hh_fech_in!F25=0,0,RES_hh_fech_in!F25/RES_summary!F$21)</f>
        <v>8.490248033028502</v>
      </c>
      <c r="G25" s="74">
        <f>IF(RES_hh_fech_in!G25=0,0,RES_hh_fech_in!G25/RES_summary!G$21)</f>
        <v>8.8616495593386819</v>
      </c>
      <c r="H25" s="74">
        <f>IF(RES_hh_fech_in!H25=0,0,RES_hh_fech_in!H25/RES_summary!H$21)</f>
        <v>8.8290398710994431</v>
      </c>
      <c r="I25" s="74">
        <f>IF(RES_hh_fech_in!I25=0,0,RES_hh_fech_in!I25/RES_summary!I$21)</f>
        <v>7.8868227935873314</v>
      </c>
      <c r="J25" s="74">
        <f>IF(RES_hh_fech_in!J25=0,0,RES_hh_fech_in!J25/RES_summary!J$21)</f>
        <v>7.9565081455505542</v>
      </c>
      <c r="K25" s="74">
        <f>IF(RES_hh_fech_in!K25=0,0,RES_hh_fech_in!K25/RES_summary!K$21)</f>
        <v>7.1548779559294449</v>
      </c>
      <c r="L25" s="74">
        <f>IF(RES_hh_fech_in!L25=0,0,RES_hh_fech_in!L25/RES_summary!L$21)</f>
        <v>9.8086921785551624</v>
      </c>
      <c r="M25" s="74">
        <f>IF(RES_hh_fech_in!M25=0,0,RES_hh_fech_in!M25/RES_summary!M$21)</f>
        <v>5.3553501479362211</v>
      </c>
      <c r="N25" s="74">
        <f>IF(RES_hh_fech_in!N25=0,0,RES_hh_fech_in!N25/RES_summary!N$21)</f>
        <v>7.7571136910674889</v>
      </c>
      <c r="O25" s="74">
        <f>IF(RES_hh_fech_in!O25=0,0,RES_hh_fech_in!O25/RES_summary!O$21)</f>
        <v>6.8085560639573579</v>
      </c>
      <c r="P25" s="74">
        <f>IF(RES_hh_fech_in!P25=0,0,RES_hh_fech_in!P25/RES_summary!P$21)</f>
        <v>5.7768658214408131</v>
      </c>
      <c r="Q25" s="74">
        <f>IF(RES_hh_fech_in!Q25=0,0,RES_hh_fech_in!Q25/RES_summary!Q$21)</f>
        <v>7.3068305910329592</v>
      </c>
      <c r="R25" s="74">
        <f>IF(RES_hh_fech_in!R25=0,0,RES_hh_fech_in!R25/RES_summary!R$21)</f>
        <v>6.6151774293791465</v>
      </c>
      <c r="S25" s="74">
        <f>IF(RES_hh_fech_in!S25=0,0,RES_hh_fech_in!S25/RES_summary!S$21)</f>
        <v>6.8680945595516105</v>
      </c>
      <c r="T25" s="74">
        <f>IF(RES_hh_fech_in!T25=0,0,RES_hh_fech_in!T25/RES_summary!T$21)</f>
        <v>7.0272254743764737</v>
      </c>
      <c r="U25" s="74">
        <f>IF(RES_hh_fech_in!U25=0,0,RES_hh_fech_in!U25/RES_summary!U$21)</f>
        <v>5.8413624355113418</v>
      </c>
      <c r="V25" s="74">
        <f>IF(RES_hh_fech_in!V25=0,0,RES_hh_fech_in!V25/RES_summary!V$21)</f>
        <v>5.7203156081810249</v>
      </c>
      <c r="W25" s="74">
        <f>IF(RES_hh_fech_in!W25=0,0,RES_hh_fech_in!W25/RES_summary!W$21)</f>
        <v>5.3285792069467846</v>
      </c>
      <c r="X25" s="74">
        <f>IF(RES_hh_fech_in!X25=0,0,RES_hh_fech_in!X25/RES_summary!X$21)</f>
        <v>3.7384189835452859</v>
      </c>
      <c r="Y25" s="74">
        <f>IF(RES_hh_fech_in!Y25=0,0,RES_hh_fech_in!Y25/RES_summary!Y$21)</f>
        <v>2.4702833400775335</v>
      </c>
      <c r="DA25" s="90" t="s">
        <v>898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4.4440191523900117</v>
      </c>
      <c r="D26" s="77">
        <f>IF(RES_hh_fech_in!D26=0,0,RES_hh_fech_in!D26/RES_summary!D$21)</f>
        <v>4.7561628505051976</v>
      </c>
      <c r="E26" s="77">
        <f>IF(RES_hh_fech_in!E26=0,0,RES_hh_fech_in!E26/RES_summary!E$21)</f>
        <v>4.8348548969998477</v>
      </c>
      <c r="F26" s="77">
        <f>IF(RES_hh_fech_in!F26=0,0,RES_hh_fech_in!F26/RES_summary!F$21)</f>
        <v>4.5973614799060014</v>
      </c>
      <c r="G26" s="77">
        <f>IF(RES_hh_fech_in!G26=0,0,RES_hh_fech_in!G26/RES_summary!G$21)</f>
        <v>4.4795956505896788</v>
      </c>
      <c r="H26" s="77">
        <f>IF(RES_hh_fech_in!H26=0,0,RES_hh_fech_in!H26/RES_summary!H$21)</f>
        <v>4.4506157584121615</v>
      </c>
      <c r="I26" s="77">
        <f>IF(RES_hh_fech_in!I26=0,0,RES_hh_fech_in!I26/RES_summary!I$21)</f>
        <v>4.2188343824154417</v>
      </c>
      <c r="J26" s="77">
        <f>IF(RES_hh_fech_in!J26=0,0,RES_hh_fech_in!J26/RES_summary!J$21)</f>
        <v>4.3001238956980989</v>
      </c>
      <c r="K26" s="77">
        <f>IF(RES_hh_fech_in!K26=0,0,RES_hh_fech_in!K26/RES_summary!K$21)</f>
        <v>4.3539252587262611</v>
      </c>
      <c r="L26" s="77">
        <f>IF(RES_hh_fech_in!L26=0,0,RES_hh_fech_in!L26/RES_summary!L$21)</f>
        <v>5.2507517509497461</v>
      </c>
      <c r="M26" s="77">
        <f>IF(RES_hh_fech_in!M26=0,0,RES_hh_fech_in!M26/RES_summary!M$21)</f>
        <v>4.476386364923548</v>
      </c>
      <c r="N26" s="77">
        <f>IF(RES_hh_fech_in!N26=0,0,RES_hh_fech_in!N26/RES_summary!N$21)</f>
        <v>4.568501277493457</v>
      </c>
      <c r="O26" s="77">
        <f>IF(RES_hh_fech_in!O26=0,0,RES_hh_fech_in!O26/RES_summary!O$21)</f>
        <v>4.4739975795218747</v>
      </c>
      <c r="P26" s="77">
        <f>IF(RES_hh_fech_in!P26=0,0,RES_hh_fech_in!P26/RES_summary!P$21)</f>
        <v>4.2620615785239409</v>
      </c>
      <c r="Q26" s="77">
        <f>IF(RES_hh_fech_in!Q26=0,0,RES_hh_fech_in!Q26/RES_summary!Q$21)</f>
        <v>4.2899301259280351</v>
      </c>
      <c r="R26" s="77">
        <f>IF(RES_hh_fech_in!R26=0,0,RES_hh_fech_in!R26/RES_summary!R$21)</f>
        <v>4.2014869614481327</v>
      </c>
      <c r="S26" s="77">
        <f>IF(RES_hh_fech_in!S26=0,0,RES_hh_fech_in!S26/RES_summary!S$21)</f>
        <v>4.0768439894402588</v>
      </c>
      <c r="T26" s="77">
        <f>IF(RES_hh_fech_in!T26=0,0,RES_hh_fech_in!T26/RES_summary!T$21)</f>
        <v>4.026292120156211</v>
      </c>
      <c r="U26" s="77">
        <f>IF(RES_hh_fech_in!U26=0,0,RES_hh_fech_in!U26/RES_summary!U$21)</f>
        <v>3.9080033026403944</v>
      </c>
      <c r="V26" s="77">
        <f>IF(RES_hh_fech_in!V26=0,0,RES_hh_fech_in!V26/RES_summary!V$21)</f>
        <v>3.6594990447648632</v>
      </c>
      <c r="W26" s="77">
        <f>IF(RES_hh_fech_in!W26=0,0,RES_hh_fech_in!W26/RES_summary!W$21)</f>
        <v>3.5497414702353556</v>
      </c>
      <c r="X26" s="77">
        <f>IF(RES_hh_fech_in!X26=0,0,RES_hh_fech_in!X26/RES_summary!X$21)</f>
        <v>2.8899195839788461</v>
      </c>
      <c r="Y26" s="77">
        <f>IF(RES_hh_fech_in!Y26=0,0,RES_hh_fech_in!Y26/RES_summary!Y$21)</f>
        <v>2.2137015361354893</v>
      </c>
      <c r="DA26" s="92" t="s">
        <v>899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2.4993273398050793</v>
      </c>
      <c r="D27" s="69">
        <f>IF(RES_hh_fech_in!D27=0,0,RES_hh_fech_in!D27/RES_summary!D$21)</f>
        <v>2.4522547129475143</v>
      </c>
      <c r="E27" s="69">
        <f>IF(RES_hh_fech_in!E27=0,0,RES_hh_fech_in!E27/RES_summary!E$21)</f>
        <v>2.428923145849148</v>
      </c>
      <c r="F27" s="69">
        <f>IF(RES_hh_fech_in!F27=0,0,RES_hh_fech_in!F27/RES_summary!F$21)</f>
        <v>2.4290921992621386</v>
      </c>
      <c r="G27" s="69">
        <f>IF(RES_hh_fech_in!G27=0,0,RES_hh_fech_in!G27/RES_summary!G$21)</f>
        <v>2.4177295756085542</v>
      </c>
      <c r="H27" s="69">
        <f>IF(RES_hh_fech_in!H27=0,0,RES_hh_fech_in!H27/RES_summary!H$21)</f>
        <v>2.6634712023562113</v>
      </c>
      <c r="I27" s="69">
        <f>IF(RES_hh_fech_in!I27=0,0,RES_hh_fech_in!I27/RES_summary!I$21)</f>
        <v>2.4563105648436228</v>
      </c>
      <c r="J27" s="69">
        <f>IF(RES_hh_fech_in!J27=0,0,RES_hh_fech_in!J27/RES_summary!J$21)</f>
        <v>2.5903238133410738</v>
      </c>
      <c r="K27" s="69">
        <f>IF(RES_hh_fech_in!K27=0,0,RES_hh_fech_in!K27/RES_summary!K$21)</f>
        <v>2.3156399682404789</v>
      </c>
      <c r="L27" s="69">
        <f>IF(RES_hh_fech_in!L27=0,0,RES_hh_fech_in!L27/RES_summary!L$21)</f>
        <v>2.8871099627416279</v>
      </c>
      <c r="M27" s="69">
        <f>IF(RES_hh_fech_in!M27=0,0,RES_hh_fech_in!M27/RES_summary!M$21)</f>
        <v>2.7293228893711841</v>
      </c>
      <c r="N27" s="69">
        <f>IF(RES_hh_fech_in!N27=0,0,RES_hh_fech_in!N27/RES_summary!N$21)</f>
        <v>2.695921606860872</v>
      </c>
      <c r="O27" s="69">
        <f>IF(RES_hh_fech_in!O27=0,0,RES_hh_fech_in!O27/RES_summary!O$21)</f>
        <v>2.5982486165563459</v>
      </c>
      <c r="P27" s="69">
        <f>IF(RES_hh_fech_in!P27=0,0,RES_hh_fech_in!P27/RES_summary!P$21)</f>
        <v>2.4293604191885096</v>
      </c>
      <c r="Q27" s="69">
        <f>IF(RES_hh_fech_in!Q27=0,0,RES_hh_fech_in!Q27/RES_summary!Q$21)</f>
        <v>2.3905647883487977</v>
      </c>
      <c r="R27" s="69">
        <f>IF(RES_hh_fech_in!R27=0,0,RES_hh_fech_in!R27/RES_summary!R$21)</f>
        <v>2.3628493849344521</v>
      </c>
      <c r="S27" s="69">
        <f>IF(RES_hh_fech_in!S27=0,0,RES_hh_fech_in!S27/RES_summary!S$21)</f>
        <v>2.2853222736132244</v>
      </c>
      <c r="T27" s="69">
        <f>IF(RES_hh_fech_in!T27=0,0,RES_hh_fech_in!T27/RES_summary!T$21)</f>
        <v>2.2100461436533974</v>
      </c>
      <c r="U27" s="69">
        <f>IF(RES_hh_fech_in!U27=0,0,RES_hh_fech_in!U27/RES_summary!U$21)</f>
        <v>2.1585189705816941</v>
      </c>
      <c r="V27" s="69">
        <f>IF(RES_hh_fech_in!V27=0,0,RES_hh_fech_in!V27/RES_summary!V$21)</f>
        <v>2.0963556863001607</v>
      </c>
      <c r="W27" s="69">
        <f>IF(RES_hh_fech_in!W27=0,0,RES_hh_fech_in!W27/RES_summary!W$21)</f>
        <v>2.0323227279743317</v>
      </c>
      <c r="X27" s="69">
        <f>IF(RES_hh_fech_in!X27=0,0,RES_hh_fech_in!X27/RES_summary!X$21)</f>
        <v>1.9777390001713318</v>
      </c>
      <c r="Y27" s="69">
        <f>IF(RES_hh_fech_in!Y27=0,0,RES_hh_fech_in!Y27/RES_summary!Y$21)</f>
        <v>1.867699174108622</v>
      </c>
      <c r="DA27" s="88" t="s">
        <v>900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0</v>
      </c>
      <c r="M28" s="72">
        <f>IF(RES_hh_fech_in!M28=0,0,RES_hh_fech_in!M28/RES_summary!M$21)</f>
        <v>0</v>
      </c>
      <c r="N28" s="72">
        <f>IF(RES_hh_fech_in!N28=0,0,RES_hh_fech_in!N28/RES_summary!N$21)</f>
        <v>0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X28" s="72">
        <f>IF(RES_hh_fech_in!X28=0,0,RES_hh_fech_in!X28/RES_summary!X$21)</f>
        <v>0</v>
      </c>
      <c r="Y28" s="72">
        <f>IF(RES_hh_fech_in!Y28=0,0,RES_hh_fech_in!Y28/RES_summary!Y$21)</f>
        <v>0</v>
      </c>
      <c r="DA28" s="89" t="s">
        <v>901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0</v>
      </c>
      <c r="D29" s="72">
        <f>IF(RES_hh_fech_in!D29=0,0,RES_hh_fech_in!D29/RES_summary!D$21)</f>
        <v>0</v>
      </c>
      <c r="E29" s="72">
        <f>IF(RES_hh_fech_in!E29=0,0,RES_hh_fech_in!E29/RES_summary!E$21)</f>
        <v>0</v>
      </c>
      <c r="F29" s="72">
        <f>IF(RES_hh_fech_in!F29=0,0,RES_hh_fech_in!F29/RES_summary!F$21)</f>
        <v>0</v>
      </c>
      <c r="G29" s="72">
        <f>IF(RES_hh_fech_in!G29=0,0,RES_hh_fech_in!G29/RES_summary!G$21)</f>
        <v>0</v>
      </c>
      <c r="H29" s="72">
        <f>IF(RES_hh_fech_in!H29=0,0,RES_hh_fech_in!H29/RES_summary!H$21)</f>
        <v>0</v>
      </c>
      <c r="I29" s="72">
        <f>IF(RES_hh_fech_in!I29=0,0,RES_hh_fech_in!I29/RES_summary!I$21)</f>
        <v>0</v>
      </c>
      <c r="J29" s="72">
        <f>IF(RES_hh_fech_in!J29=0,0,RES_hh_fech_in!J29/RES_summary!J$21)</f>
        <v>0</v>
      </c>
      <c r="K29" s="72">
        <f>IF(RES_hh_fech_in!K29=0,0,RES_hh_fech_in!K29/RES_summary!K$21)</f>
        <v>0</v>
      </c>
      <c r="L29" s="72">
        <f>IF(RES_hh_fech_in!L29=0,0,RES_hh_fech_in!L29/RES_summary!L$21)</f>
        <v>0</v>
      </c>
      <c r="M29" s="72">
        <f>IF(RES_hh_fech_in!M29=0,0,RES_hh_fech_in!M29/RES_summary!M$21)</f>
        <v>0</v>
      </c>
      <c r="N29" s="72">
        <f>IF(RES_hh_fech_in!N29=0,0,RES_hh_fech_in!N29/RES_summary!N$21)</f>
        <v>0</v>
      </c>
      <c r="O29" s="72">
        <f>IF(RES_hh_fech_in!O29=0,0,RES_hh_fech_in!O29/RES_summary!O$21)</f>
        <v>0</v>
      </c>
      <c r="P29" s="72">
        <f>IF(RES_hh_fech_in!P29=0,0,RES_hh_fech_in!P29/RES_summary!P$21)</f>
        <v>0</v>
      </c>
      <c r="Q29" s="72">
        <f>IF(RES_hh_fech_in!Q29=0,0,RES_hh_fech_in!Q29/RES_summary!Q$21)</f>
        <v>0</v>
      </c>
      <c r="R29" s="72">
        <f>IF(RES_hh_fech_in!R29=0,0,RES_hh_fech_in!R29/RES_summary!R$21)</f>
        <v>0</v>
      </c>
      <c r="S29" s="72">
        <f>IF(RES_hh_fech_in!S29=0,0,RES_hh_fech_in!S29/RES_summary!S$21)</f>
        <v>0</v>
      </c>
      <c r="T29" s="72">
        <f>IF(RES_hh_fech_in!T29=0,0,RES_hh_fech_in!T29/RES_summary!T$21)</f>
        <v>0</v>
      </c>
      <c r="U29" s="72">
        <f>IF(RES_hh_fech_in!U29=0,0,RES_hh_fech_in!U29/RES_summary!U$21)</f>
        <v>0</v>
      </c>
      <c r="V29" s="72">
        <f>IF(RES_hh_fech_in!V29=0,0,RES_hh_fech_in!V29/RES_summary!V$21)</f>
        <v>0</v>
      </c>
      <c r="W29" s="72">
        <f>IF(RES_hh_fech_in!W29=0,0,RES_hh_fech_in!W29/RES_summary!W$21)</f>
        <v>0</v>
      </c>
      <c r="X29" s="72">
        <f>IF(RES_hh_fech_in!X29=0,0,RES_hh_fech_in!X29/RES_summary!X$21)</f>
        <v>0</v>
      </c>
      <c r="Y29" s="72">
        <f>IF(RES_hh_fech_in!Y29=0,0,RES_hh_fech_in!Y29/RES_summary!Y$21)</f>
        <v>0</v>
      </c>
      <c r="DA29" s="89" t="s">
        <v>902</v>
      </c>
    </row>
    <row r="30" spans="1:105" ht="12" customHeight="1" x14ac:dyDescent="0.25">
      <c r="A30" s="28" t="s">
        <v>189</v>
      </c>
      <c r="B30" s="72"/>
      <c r="C30" s="72">
        <f>IF(RES_hh_fech_in!C30=0,0,RES_hh_fech_in!C30/RES_summary!C$21)</f>
        <v>2.8146473836854322</v>
      </c>
      <c r="D30" s="72">
        <f>IF(RES_hh_fech_in!D30=0,0,RES_hh_fech_in!D30/RES_summary!D$21)</f>
        <v>2.775601018483989</v>
      </c>
      <c r="E30" s="72">
        <f>IF(RES_hh_fech_in!E30=0,0,RES_hh_fech_in!E30/RES_summary!E$21)</f>
        <v>2.7677464080624801</v>
      </c>
      <c r="F30" s="72">
        <f>IF(RES_hh_fech_in!F30=0,0,RES_hh_fech_in!F30/RES_summary!F$21)</f>
        <v>2.7796561075520287</v>
      </c>
      <c r="G30" s="72">
        <f>IF(RES_hh_fech_in!G30=0,0,RES_hh_fech_in!G30/RES_summary!G$21)</f>
        <v>2.7518130488063917</v>
      </c>
      <c r="H30" s="72">
        <f>IF(RES_hh_fech_in!H30=0,0,RES_hh_fech_in!H30/RES_summary!H$21)</f>
        <v>3.0298524541506184</v>
      </c>
      <c r="I30" s="72">
        <f>IF(RES_hh_fech_in!I30=0,0,RES_hh_fech_in!I30/RES_summary!I$21)</f>
        <v>2.7035904389559202</v>
      </c>
      <c r="J30" s="72">
        <f>IF(RES_hh_fech_in!J30=0,0,RES_hh_fech_in!J30/RES_summary!J$21)</f>
        <v>2.8071055691734745</v>
      </c>
      <c r="K30" s="72">
        <f>IF(RES_hh_fech_in!K30=0,0,RES_hh_fech_in!K30/RES_summary!K$21)</f>
        <v>2.544996005264927</v>
      </c>
      <c r="L30" s="72">
        <f>IF(RES_hh_fech_in!L30=0,0,RES_hh_fech_in!L30/RES_summary!L$21)</f>
        <v>3.2924372394648387</v>
      </c>
      <c r="M30" s="72">
        <f>IF(RES_hh_fech_in!M30=0,0,RES_hh_fech_in!M30/RES_summary!M$21)</f>
        <v>3.0380800331609898</v>
      </c>
      <c r="N30" s="72">
        <f>IF(RES_hh_fech_in!N30=0,0,RES_hh_fech_in!N30/RES_summary!N$21)</f>
        <v>2.9819289703589371</v>
      </c>
      <c r="O30" s="72">
        <f>IF(RES_hh_fech_in!O30=0,0,RES_hh_fech_in!O30/RES_summary!O$21)</f>
        <v>2.8951352740972958</v>
      </c>
      <c r="P30" s="72">
        <f>IF(RES_hh_fech_in!P30=0,0,RES_hh_fech_in!P30/RES_summary!P$21)</f>
        <v>2.8255635650367545</v>
      </c>
      <c r="Q30" s="72">
        <f>IF(RES_hh_fech_in!Q30=0,0,RES_hh_fech_in!Q30/RES_summary!Q$21)</f>
        <v>2.773073161357003</v>
      </c>
      <c r="R30" s="72">
        <f>IF(RES_hh_fech_in!R30=0,0,RES_hh_fech_in!R30/RES_summary!R$21)</f>
        <v>2.6900883699594438</v>
      </c>
      <c r="S30" s="72">
        <f>IF(RES_hh_fech_in!S30=0,0,RES_hh_fech_in!S30/RES_summary!S$21)</f>
        <v>2.6258749403607502</v>
      </c>
      <c r="T30" s="72">
        <f>IF(RES_hh_fech_in!T30=0,0,RES_hh_fech_in!T30/RES_summary!T$21)</f>
        <v>2.5682511057527098</v>
      </c>
      <c r="U30" s="72">
        <f>IF(RES_hh_fech_in!U30=0,0,RES_hh_fech_in!U30/RES_summary!U$21)</f>
        <v>2.5140299658367131</v>
      </c>
      <c r="V30" s="72">
        <f>IF(RES_hh_fech_in!V30=0,0,RES_hh_fech_in!V30/RES_summary!V$21)</f>
        <v>2.4517381175345259</v>
      </c>
      <c r="W30" s="72">
        <f>IF(RES_hh_fech_in!W30=0,0,RES_hh_fech_in!W30/RES_summary!W$21)</f>
        <v>2.3961325998486478</v>
      </c>
      <c r="X30" s="72">
        <f>IF(RES_hh_fech_in!X30=0,0,RES_hh_fech_in!X30/RES_summary!X$21)</f>
        <v>2.3146619750492405</v>
      </c>
      <c r="Y30" s="72">
        <f>IF(RES_hh_fech_in!Y30=0,0,RES_hh_fech_in!Y30/RES_summary!Y$21)</f>
        <v>2.170703465576409</v>
      </c>
      <c r="DA30" s="89" t="s">
        <v>903</v>
      </c>
    </row>
    <row r="31" spans="1:105" ht="12" customHeight="1" x14ac:dyDescent="0.25">
      <c r="A31" s="28" t="s">
        <v>202</v>
      </c>
      <c r="B31" s="72"/>
      <c r="C31" s="72">
        <f>IF(RES_hh_fech_in!C31=0,0,RES_hh_fech_in!C31/RES_summary!C$21)</f>
        <v>0</v>
      </c>
      <c r="D31" s="72">
        <f>IF(RES_hh_fech_in!D31=0,0,RES_hh_fech_in!D31/RES_summary!D$21)</f>
        <v>0</v>
      </c>
      <c r="E31" s="72">
        <f>IF(RES_hh_fech_in!E31=0,0,RES_hh_fech_in!E31/RES_summary!E$21)</f>
        <v>0</v>
      </c>
      <c r="F31" s="72">
        <f>IF(RES_hh_fech_in!F31=0,0,RES_hh_fech_in!F31/RES_summary!F$21)</f>
        <v>0</v>
      </c>
      <c r="G31" s="72">
        <f>IF(RES_hh_fech_in!G31=0,0,RES_hh_fech_in!G31/RES_summary!G$21)</f>
        <v>0</v>
      </c>
      <c r="H31" s="72">
        <f>IF(RES_hh_fech_in!H31=0,0,RES_hh_fech_in!H31/RES_summary!H$21)</f>
        <v>0</v>
      </c>
      <c r="I31" s="72">
        <f>IF(RES_hh_fech_in!I31=0,0,RES_hh_fech_in!I31/RES_summary!I$21)</f>
        <v>0</v>
      </c>
      <c r="J31" s="72">
        <f>IF(RES_hh_fech_in!J31=0,0,RES_hh_fech_in!J31/RES_summary!J$21)</f>
        <v>0</v>
      </c>
      <c r="K31" s="72">
        <f>IF(RES_hh_fech_in!K31=0,0,RES_hh_fech_in!K31/RES_summary!K$21)</f>
        <v>0</v>
      </c>
      <c r="L31" s="72">
        <f>IF(RES_hh_fech_in!L31=0,0,RES_hh_fech_in!L31/RES_summary!L$21)</f>
        <v>0</v>
      </c>
      <c r="M31" s="72">
        <f>IF(RES_hh_fech_in!M31=0,0,RES_hh_fech_in!M31/RES_summary!M$21)</f>
        <v>0</v>
      </c>
      <c r="N31" s="72">
        <f>IF(RES_hh_fech_in!N31=0,0,RES_hh_fech_in!N31/RES_summary!N$21)</f>
        <v>0</v>
      </c>
      <c r="O31" s="72">
        <f>IF(RES_hh_fech_in!O31=0,0,RES_hh_fech_in!O31/RES_summary!O$21)</f>
        <v>0</v>
      </c>
      <c r="P31" s="72">
        <f>IF(RES_hh_fech_in!P31=0,0,RES_hh_fech_in!P31/RES_summary!P$21)</f>
        <v>0</v>
      </c>
      <c r="Q31" s="72">
        <f>IF(RES_hh_fech_in!Q31=0,0,RES_hh_fech_in!Q31/RES_summary!Q$21)</f>
        <v>0</v>
      </c>
      <c r="R31" s="72">
        <f>IF(RES_hh_fech_in!R31=0,0,RES_hh_fech_in!R31/RES_summary!R$21)</f>
        <v>0</v>
      </c>
      <c r="S31" s="72">
        <f>IF(RES_hh_fech_in!S31=0,0,RES_hh_fech_in!S31/RES_summary!S$21)</f>
        <v>0</v>
      </c>
      <c r="T31" s="72">
        <f>IF(RES_hh_fech_in!T31=0,0,RES_hh_fech_in!T31/RES_summary!T$21)</f>
        <v>0</v>
      </c>
      <c r="U31" s="72">
        <f>IF(RES_hh_fech_in!U31=0,0,RES_hh_fech_in!U31/RES_summary!U$21)</f>
        <v>0</v>
      </c>
      <c r="V31" s="72">
        <f>IF(RES_hh_fech_in!V31=0,0,RES_hh_fech_in!V31/RES_summary!V$21)</f>
        <v>0</v>
      </c>
      <c r="W31" s="72">
        <f>IF(RES_hh_fech_in!W31=0,0,RES_hh_fech_in!W31/RES_summary!W$21)</f>
        <v>0</v>
      </c>
      <c r="X31" s="72">
        <f>IF(RES_hh_fech_in!X31=0,0,RES_hh_fech_in!X31/RES_summary!X$21)</f>
        <v>0</v>
      </c>
      <c r="Y31" s="72">
        <f>IF(RES_hh_fech_in!Y31=0,0,RES_hh_fech_in!Y31/RES_summary!Y$21)</f>
        <v>0</v>
      </c>
      <c r="DA31" s="89" t="s">
        <v>904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2.2255121669443394</v>
      </c>
      <c r="D32" s="77">
        <f>IF(RES_hh_fech_in!D32=0,0,RES_hh_fech_in!D32/RES_summary!D$21)</f>
        <v>2.2121849867895222</v>
      </c>
      <c r="E32" s="77">
        <f>IF(RES_hh_fech_in!E32=0,0,RES_hh_fech_in!E32/RES_summary!E$21)</f>
        <v>2.1886446394881256</v>
      </c>
      <c r="F32" s="77">
        <f>IF(RES_hh_fech_in!F32=0,0,RES_hh_fech_in!F32/RES_summary!F$21)</f>
        <v>2.2139191842592005</v>
      </c>
      <c r="G32" s="77">
        <f>IF(RES_hh_fech_in!G32=0,0,RES_hh_fech_in!G32/RES_summary!G$21)</f>
        <v>2.1880034832527291</v>
      </c>
      <c r="H32" s="77">
        <f>IF(RES_hh_fech_in!H32=0,0,RES_hh_fech_in!H32/RES_summary!H$21)</f>
        <v>2.3722690418713022</v>
      </c>
      <c r="I32" s="77">
        <f>IF(RES_hh_fech_in!I32=0,0,RES_hh_fech_in!I32/RES_summary!I$21)</f>
        <v>2.1785402676813193</v>
      </c>
      <c r="J32" s="77">
        <f>IF(RES_hh_fech_in!J32=0,0,RES_hh_fech_in!J32/RES_summary!J$21)</f>
        <v>2.2051355761781029</v>
      </c>
      <c r="K32" s="77">
        <f>IF(RES_hh_fech_in!K32=0,0,RES_hh_fech_in!K32/RES_summary!K$21)</f>
        <v>2.0056802838677283</v>
      </c>
      <c r="L32" s="77">
        <f>IF(RES_hh_fech_in!L32=0,0,RES_hh_fech_in!L32/RES_summary!L$21)</f>
        <v>2.4296032426345966</v>
      </c>
      <c r="M32" s="77">
        <f>IF(RES_hh_fech_in!M32=0,0,RES_hh_fech_in!M32/RES_summary!M$21)</f>
        <v>2.3632484069812802</v>
      </c>
      <c r="N32" s="77">
        <f>IF(RES_hh_fech_in!N32=0,0,RES_hh_fech_in!N32/RES_summary!N$21)</f>
        <v>2.3399583712174019</v>
      </c>
      <c r="O32" s="77">
        <f>IF(RES_hh_fech_in!O32=0,0,RES_hh_fech_in!O32/RES_summary!O$21)</f>
        <v>2.255122785661285</v>
      </c>
      <c r="P32" s="77">
        <f>IF(RES_hh_fech_in!P32=0,0,RES_hh_fech_in!P32/RES_summary!P$21)</f>
        <v>2.1793048893260671</v>
      </c>
      <c r="Q32" s="77">
        <f>IF(RES_hh_fech_in!Q32=0,0,RES_hh_fech_in!Q32/RES_summary!Q$21)</f>
        <v>2.1062787555195031</v>
      </c>
      <c r="R32" s="77">
        <f>IF(RES_hh_fech_in!R32=0,0,RES_hh_fech_in!R32/RES_summary!R$21)</f>
        <v>2.0312792992923185</v>
      </c>
      <c r="S32" s="77">
        <f>IF(RES_hh_fech_in!S32=0,0,RES_hh_fech_in!S32/RES_summary!S$21)</f>
        <v>1.9560476478868538</v>
      </c>
      <c r="T32" s="77">
        <f>IF(RES_hh_fech_in!T32=0,0,RES_hh_fech_in!T32/RES_summary!T$21)</f>
        <v>1.8841614620262899</v>
      </c>
      <c r="U32" s="77">
        <f>IF(RES_hh_fech_in!U32=0,0,RES_hh_fech_in!U32/RES_summary!U$21)</f>
        <v>1.821221200625452</v>
      </c>
      <c r="V32" s="77">
        <f>IF(RES_hh_fech_in!V32=0,0,RES_hh_fech_in!V32/RES_summary!V$21)</f>
        <v>1.7657670849486162</v>
      </c>
      <c r="W32" s="77">
        <f>IF(RES_hh_fech_in!W32=0,0,RES_hh_fech_in!W32/RES_summary!W$21)</f>
        <v>1.7286070783986645</v>
      </c>
      <c r="X32" s="77">
        <f>IF(RES_hh_fech_in!X32=0,0,RES_hh_fech_in!X32/RES_summary!X$21)</f>
        <v>1.6965454581775814</v>
      </c>
      <c r="Y32" s="77">
        <f>IF(RES_hh_fech_in!Y32=0,0,RES_hh_fech_in!Y32/RES_summary!Y$21)</f>
        <v>1.4679178632882466</v>
      </c>
      <c r="DA32" s="92" t="s">
        <v>905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88.65008723573392</v>
      </c>
      <c r="D3" s="65">
        <f>IF(RES_hh_tesh_in!D3=0,0,RES_hh_tesh_in!D3/RES_summary!D$21)</f>
        <v>84.759412900238843</v>
      </c>
      <c r="E3" s="65">
        <f>IF(RES_hh_tesh_in!E3=0,0,RES_hh_tesh_in!E3/RES_summary!E$21)</f>
        <v>85.908216027861002</v>
      </c>
      <c r="F3" s="65">
        <f>IF(RES_hh_tesh_in!F3=0,0,RES_hh_tesh_in!F3/RES_summary!F$21)</f>
        <v>81.503560129584457</v>
      </c>
      <c r="G3" s="65">
        <f>IF(RES_hh_tesh_in!G3=0,0,RES_hh_tesh_in!G3/RES_summary!G$21)</f>
        <v>78.12375822469447</v>
      </c>
      <c r="H3" s="65">
        <f>IF(RES_hh_tesh_in!H3=0,0,RES_hh_tesh_in!H3/RES_summary!H$21)</f>
        <v>78.091731461874062</v>
      </c>
      <c r="I3" s="65">
        <f>IF(RES_hh_tesh_in!I3=0,0,RES_hh_tesh_in!I3/RES_summary!I$21)</f>
        <v>68.817673869825498</v>
      </c>
      <c r="J3" s="65">
        <f>IF(RES_hh_tesh_in!J3=0,0,RES_hh_tesh_in!J3/RES_summary!J$21)</f>
        <v>76.128913300138919</v>
      </c>
      <c r="K3" s="65">
        <f>IF(RES_hh_tesh_in!K3=0,0,RES_hh_tesh_in!K3/RES_summary!K$21)</f>
        <v>75.160913829367033</v>
      </c>
      <c r="L3" s="65">
        <f>IF(RES_hh_tesh_in!L3=0,0,RES_hh_tesh_in!L3/RES_summary!L$21)</f>
        <v>84.93216289171545</v>
      </c>
      <c r="M3" s="65">
        <f>IF(RES_hh_tesh_in!M3=0,0,RES_hh_tesh_in!M3/RES_summary!M$21)</f>
        <v>67.670432331250012</v>
      </c>
      <c r="N3" s="65">
        <f>IF(RES_hh_tesh_in!N3=0,0,RES_hh_tesh_in!N3/RES_summary!N$21)</f>
        <v>71.337217441036643</v>
      </c>
      <c r="O3" s="65">
        <f>IF(RES_hh_tesh_in!O3=0,0,RES_hh_tesh_in!O3/RES_summary!O$21)</f>
        <v>73.046717774880463</v>
      </c>
      <c r="P3" s="65">
        <f>IF(RES_hh_tesh_in!P3=0,0,RES_hh_tesh_in!P3/RES_summary!P$21)</f>
        <v>55.480184023406757</v>
      </c>
      <c r="Q3" s="65">
        <f>IF(RES_hh_tesh_in!Q3=0,0,RES_hh_tesh_in!Q3/RES_summary!Q$21)</f>
        <v>56.963657940340191</v>
      </c>
      <c r="R3" s="65">
        <f>IF(RES_hh_tesh_in!R3=0,0,RES_hh_tesh_in!R3/RES_summary!R$21)</f>
        <v>56.723321763354257</v>
      </c>
      <c r="S3" s="65">
        <f>IF(RES_hh_tesh_in!S3=0,0,RES_hh_tesh_in!S3/RES_summary!S$21)</f>
        <v>52.880250232264032</v>
      </c>
      <c r="T3" s="65">
        <f>IF(RES_hh_tesh_in!T3=0,0,RES_hh_tesh_in!T3/RES_summary!T$21)</f>
        <v>50.773414521552077</v>
      </c>
      <c r="U3" s="65">
        <f>IF(RES_hh_tesh_in!U3=0,0,RES_hh_tesh_in!U3/RES_summary!U$21)</f>
        <v>47.332555212543802</v>
      </c>
      <c r="V3" s="65">
        <f>IF(RES_hh_tesh_in!V3=0,0,RES_hh_tesh_in!V3/RES_summary!V$21)</f>
        <v>43.800532720548546</v>
      </c>
      <c r="W3" s="65">
        <f>IF(RES_hh_tesh_in!W3=0,0,RES_hh_tesh_in!W3/RES_summary!W$21)</f>
        <v>42.601010227316252</v>
      </c>
      <c r="X3" s="65">
        <f>IF(RES_hh_tesh_in!X3=0,0,RES_hh_tesh_in!X3/RES_summary!X$21)</f>
        <v>32.053885887682945</v>
      </c>
      <c r="Y3" s="65">
        <f>IF(RES_hh_tesh_in!Y3=0,0,RES_hh_tesh_in!Y3/RES_summary!Y$21)</f>
        <v>23.760152508679436</v>
      </c>
      <c r="DA3" s="87" t="s">
        <v>907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78.105096836970773</v>
      </c>
      <c r="D4" s="69">
        <f>IF(RES_hh_tesh_in!D4=0,0,RES_hh_tesh_in!D4/RES_summary!D$21)</f>
        <v>73.652705004866178</v>
      </c>
      <c r="E4" s="69">
        <f>IF(RES_hh_tesh_in!E4=0,0,RES_hh_tesh_in!E4/RES_summary!E$21)</f>
        <v>74.548034295626636</v>
      </c>
      <c r="F4" s="69">
        <f>IF(RES_hh_tesh_in!F4=0,0,RES_hh_tesh_in!F4/RES_summary!F$21)</f>
        <v>70.610430042040107</v>
      </c>
      <c r="G4" s="69">
        <f>IF(RES_hh_tesh_in!G4=0,0,RES_hh_tesh_in!G4/RES_summary!G$21)</f>
        <v>67.205107612137695</v>
      </c>
      <c r="H4" s="69">
        <f>IF(RES_hh_tesh_in!H4=0,0,RES_hh_tesh_in!H4/RES_summary!H$21)</f>
        <v>66.773497163000954</v>
      </c>
      <c r="I4" s="69">
        <f>IF(RES_hh_tesh_in!I4=0,0,RES_hh_tesh_in!I4/RES_summary!I$21)</f>
        <v>58.897342180866708</v>
      </c>
      <c r="J4" s="69">
        <f>IF(RES_hh_tesh_in!J4=0,0,RES_hh_tesh_in!J4/RES_summary!J$21)</f>
        <v>65.948052318098689</v>
      </c>
      <c r="K4" s="69">
        <f>IF(RES_hh_tesh_in!K4=0,0,RES_hh_tesh_in!K4/RES_summary!K$21)</f>
        <v>64.718410007690807</v>
      </c>
      <c r="L4" s="69">
        <f>IF(RES_hh_tesh_in!L4=0,0,RES_hh_tesh_in!L4/RES_summary!L$21)</f>
        <v>72.767823436390785</v>
      </c>
      <c r="M4" s="69">
        <f>IF(RES_hh_tesh_in!M4=0,0,RES_hh_tesh_in!M4/RES_summary!M$21)</f>
        <v>57.130110072625918</v>
      </c>
      <c r="N4" s="69">
        <f>IF(RES_hh_tesh_in!N4=0,0,RES_hh_tesh_in!N4/RES_summary!N$21)</f>
        <v>60.364377746341162</v>
      </c>
      <c r="O4" s="69">
        <f>IF(RES_hh_tesh_in!O4=0,0,RES_hh_tesh_in!O4/RES_summary!O$21)</f>
        <v>61.933869396520073</v>
      </c>
      <c r="P4" s="69">
        <f>IF(RES_hh_tesh_in!P4=0,0,RES_hh_tesh_in!P4/RES_summary!P$21)</f>
        <v>45.373787934579056</v>
      </c>
      <c r="Q4" s="69">
        <f>IF(RES_hh_tesh_in!Q4=0,0,RES_hh_tesh_in!Q4/RES_summary!Q$21)</f>
        <v>46.069506022943983</v>
      </c>
      <c r="R4" s="69">
        <f>IF(RES_hh_tesh_in!R4=0,0,RES_hh_tesh_in!R4/RES_summary!R$21)</f>
        <v>45.50036102957187</v>
      </c>
      <c r="S4" s="69">
        <f>IF(RES_hh_tesh_in!S4=0,0,RES_hh_tesh_in!S4/RES_summary!S$21)</f>
        <v>42.715882812525649</v>
      </c>
      <c r="T4" s="69">
        <f>IF(RES_hh_tesh_in!T4=0,0,RES_hh_tesh_in!T4/RES_summary!T$21)</f>
        <v>40.950568559563884</v>
      </c>
      <c r="U4" s="69">
        <f>IF(RES_hh_tesh_in!U4=0,0,RES_hh_tesh_in!U4/RES_summary!U$21)</f>
        <v>38.167880351663385</v>
      </c>
      <c r="V4" s="69">
        <f>IF(RES_hh_tesh_in!V4=0,0,RES_hh_tesh_in!V4/RES_summary!V$21)</f>
        <v>35.355753644210829</v>
      </c>
      <c r="W4" s="69">
        <f>IF(RES_hh_tesh_in!W4=0,0,RES_hh_tesh_in!W4/RES_summary!W$21)</f>
        <v>33.949709608785156</v>
      </c>
      <c r="X4" s="69">
        <f>IF(RES_hh_tesh_in!X4=0,0,RES_hh_tesh_in!X4/RES_summary!X$21)</f>
        <v>24.033393377859444</v>
      </c>
      <c r="Y4" s="69">
        <f>IF(RES_hh_tesh_in!Y4=0,0,RES_hh_tesh_in!Y4/RES_summary!Y$21)</f>
        <v>17.141596577676918</v>
      </c>
      <c r="DA4" s="88" t="s">
        <v>908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69.44315664342038</v>
      </c>
      <c r="D5" s="72">
        <f>IF(RES_hh_tesh_in!D5=0,0,RES_hh_tesh_in!D5/RES_summary!D$21)</f>
        <v>68.322683294282186</v>
      </c>
      <c r="E5" s="72">
        <f>IF(RES_hh_tesh_in!E5=0,0,RES_hh_tesh_in!E5/RES_summary!E$21)</f>
        <v>69.458478322323359</v>
      </c>
      <c r="F5" s="72">
        <f>IF(RES_hh_tesh_in!F5=0,0,RES_hh_tesh_in!F5/RES_summary!F$21)</f>
        <v>42.940850639024724</v>
      </c>
      <c r="G5" s="72">
        <f>IF(RES_hh_tesh_in!G5=0,0,RES_hh_tesh_in!G5/RES_summary!G$21)</f>
        <v>41.785902917426768</v>
      </c>
      <c r="H5" s="72">
        <f>IF(RES_hh_tesh_in!H5=0,0,RES_hh_tesh_in!H5/RES_summary!H$21)</f>
        <v>39.818376475634821</v>
      </c>
      <c r="I5" s="72">
        <f>IF(RES_hh_tesh_in!I5=0,0,RES_hh_tesh_in!I5/RES_summary!I$21)</f>
        <v>43.613405602833325</v>
      </c>
      <c r="J5" s="72">
        <f>IF(RES_hh_tesh_in!J5=0,0,RES_hh_tesh_in!J5/RES_summary!J$21)</f>
        <v>181.32957712824114</v>
      </c>
      <c r="K5" s="72">
        <f>IF(RES_hh_tesh_in!K5=0,0,RES_hh_tesh_in!K5/RES_summary!K$21)</f>
        <v>54.4604924298011</v>
      </c>
      <c r="L5" s="72">
        <f>IF(RES_hh_tesh_in!L5=0,0,RES_hh_tesh_in!L5/RES_summary!L$21)</f>
        <v>57.319067628980434</v>
      </c>
      <c r="M5" s="72">
        <f>IF(RES_hh_tesh_in!M5=0,0,RES_hh_tesh_in!M5/RES_summary!M$21)</f>
        <v>0</v>
      </c>
      <c r="N5" s="72">
        <f>IF(RES_hh_tesh_in!N5=0,0,RES_hh_tesh_in!N5/RES_summary!N$21)</f>
        <v>0</v>
      </c>
      <c r="O5" s="72">
        <f>IF(RES_hh_tesh_in!O5=0,0,RES_hh_tesh_in!O5/RES_summary!O$21)</f>
        <v>0</v>
      </c>
      <c r="P5" s="72">
        <f>IF(RES_hh_tesh_in!P5=0,0,RES_hh_tesh_in!P5/RES_summary!P$21)</f>
        <v>0</v>
      </c>
      <c r="Q5" s="72">
        <f>IF(RES_hh_tesh_in!Q5=0,0,RES_hh_tesh_in!Q5/RES_summary!Q$21)</f>
        <v>0</v>
      </c>
      <c r="R5" s="72">
        <f>IF(RES_hh_tesh_in!R5=0,0,RES_hh_tesh_in!R5/RES_summary!R$21)</f>
        <v>50.441180434402732</v>
      </c>
      <c r="S5" s="72">
        <f>IF(RES_hh_tesh_in!S5=0,0,RES_hh_tesh_in!S5/RES_summary!S$21)</f>
        <v>53.536882728653282</v>
      </c>
      <c r="T5" s="72">
        <f>IF(RES_hh_tesh_in!T5=0,0,RES_hh_tesh_in!T5/RES_summary!T$21)</f>
        <v>47.868427106686319</v>
      </c>
      <c r="U5" s="72">
        <f>IF(RES_hh_tesh_in!U5=0,0,RES_hh_tesh_in!U5/RES_summary!U$21)</f>
        <v>53.103475634906438</v>
      </c>
      <c r="V5" s="72">
        <f>IF(RES_hh_tesh_in!V5=0,0,RES_hh_tesh_in!V5/RES_summary!V$21)</f>
        <v>0</v>
      </c>
      <c r="W5" s="72">
        <f>IF(RES_hh_tesh_in!W5=0,0,RES_hh_tesh_in!W5/RES_summary!W$21)</f>
        <v>0</v>
      </c>
      <c r="X5" s="72">
        <f>IF(RES_hh_tesh_in!X5=0,0,RES_hh_tesh_in!X5/RES_summary!X$21)</f>
        <v>11.732757433546862</v>
      </c>
      <c r="Y5" s="72">
        <f>IF(RES_hh_tesh_in!Y5=0,0,RES_hh_tesh_in!Y5/RES_summary!Y$21)</f>
        <v>0</v>
      </c>
      <c r="DA5" s="89" t="s">
        <v>909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76.042425327107068</v>
      </c>
      <c r="D6" s="72">
        <f>IF(RES_hh_tesh_in!D6=0,0,RES_hh_tesh_in!D6/RES_summary!D$21)</f>
        <v>72.212336919540888</v>
      </c>
      <c r="E6" s="72">
        <f>IF(RES_hh_tesh_in!E6=0,0,RES_hh_tesh_in!E6/RES_summary!E$21)</f>
        <v>71.222796616423722</v>
      </c>
      <c r="F6" s="72">
        <f>IF(RES_hh_tesh_in!F6=0,0,RES_hh_tesh_in!F6/RES_summary!F$21)</f>
        <v>68.055784631370443</v>
      </c>
      <c r="G6" s="72">
        <f>IF(RES_hh_tesh_in!G6=0,0,RES_hh_tesh_in!G6/RES_summary!G$21)</f>
        <v>63.723842237703842</v>
      </c>
      <c r="H6" s="72">
        <f>IF(RES_hh_tesh_in!H6=0,0,RES_hh_tesh_in!H6/RES_summary!H$21)</f>
        <v>66.89277735805581</v>
      </c>
      <c r="I6" s="72">
        <f>IF(RES_hh_tesh_in!I6=0,0,RES_hh_tesh_in!I6/RES_summary!I$21)</f>
        <v>60.527685308526252</v>
      </c>
      <c r="J6" s="72">
        <f>IF(RES_hh_tesh_in!J6=0,0,RES_hh_tesh_in!J6/RES_summary!J$21)</f>
        <v>64.052795216585011</v>
      </c>
      <c r="K6" s="72">
        <f>IF(RES_hh_tesh_in!K6=0,0,RES_hh_tesh_in!K6/RES_summary!K$21)</f>
        <v>63.021131535697883</v>
      </c>
      <c r="L6" s="72">
        <f>IF(RES_hh_tesh_in!L6=0,0,RES_hh_tesh_in!L6/RES_summary!L$21)</f>
        <v>71.449481353823614</v>
      </c>
      <c r="M6" s="72">
        <f>IF(RES_hh_tesh_in!M6=0,0,RES_hh_tesh_in!M6/RES_summary!M$21)</f>
        <v>55.674070708391547</v>
      </c>
      <c r="N6" s="72">
        <f>IF(RES_hh_tesh_in!N6=0,0,RES_hh_tesh_in!N6/RES_summary!N$21)</f>
        <v>58.551900148349766</v>
      </c>
      <c r="O6" s="72">
        <f>IF(RES_hh_tesh_in!O6=0,0,RES_hh_tesh_in!O6/RES_summary!O$21)</f>
        <v>61.06238765910205</v>
      </c>
      <c r="P6" s="72">
        <f>IF(RES_hh_tesh_in!P6=0,0,RES_hh_tesh_in!P6/RES_summary!P$21)</f>
        <v>46.111428910949172</v>
      </c>
      <c r="Q6" s="72">
        <f>IF(RES_hh_tesh_in!Q6=0,0,RES_hh_tesh_in!Q6/RES_summary!Q$21)</f>
        <v>44.243379323459074</v>
      </c>
      <c r="R6" s="72">
        <f>IF(RES_hh_tesh_in!R6=0,0,RES_hh_tesh_in!R6/RES_summary!R$21)</f>
        <v>43.26013739919663</v>
      </c>
      <c r="S6" s="72">
        <f>IF(RES_hh_tesh_in!S6=0,0,RES_hh_tesh_in!S6/RES_summary!S$21)</f>
        <v>41.828765272329576</v>
      </c>
      <c r="T6" s="72">
        <f>IF(RES_hh_tesh_in!T6=0,0,RES_hh_tesh_in!T6/RES_summary!T$21)</f>
        <v>39.860330474692987</v>
      </c>
      <c r="U6" s="72">
        <f>IF(RES_hh_tesh_in!U6=0,0,RES_hh_tesh_in!U6/RES_summary!U$21)</f>
        <v>37.89449253092458</v>
      </c>
      <c r="V6" s="72">
        <f>IF(RES_hh_tesh_in!V6=0,0,RES_hh_tesh_in!V6/RES_summary!V$21)</f>
        <v>36.207295444192667</v>
      </c>
      <c r="W6" s="72">
        <f>IF(RES_hh_tesh_in!W6=0,0,RES_hh_tesh_in!W6/RES_summary!W$21)</f>
        <v>30.735826826327855</v>
      </c>
      <c r="X6" s="72">
        <f>IF(RES_hh_tesh_in!X6=0,0,RES_hh_tesh_in!X6/RES_summary!X$21)</f>
        <v>24.121585041026982</v>
      </c>
      <c r="Y6" s="72">
        <f>IF(RES_hh_tesh_in!Y6=0,0,RES_hh_tesh_in!Y6/RES_summary!Y$21)</f>
        <v>17.221679742546808</v>
      </c>
      <c r="DA6" s="89" t="s">
        <v>910</v>
      </c>
    </row>
    <row r="7" spans="1:105" ht="12" customHeight="1" x14ac:dyDescent="0.25">
      <c r="A7" s="28" t="s">
        <v>200</v>
      </c>
      <c r="B7" s="72"/>
      <c r="C7" s="72">
        <f>IF(RES_hh_tesh_in!C7=0,0,RES_hh_tesh_in!C7/RES_summary!C$21)</f>
        <v>0</v>
      </c>
      <c r="D7" s="72">
        <f>IF(RES_hh_tesh_in!D7=0,0,RES_hh_tesh_in!D7/RES_summary!D$21)</f>
        <v>0</v>
      </c>
      <c r="E7" s="72">
        <f>IF(RES_hh_tesh_in!E7=0,0,RES_hh_tesh_in!E7/RES_summary!E$21)</f>
        <v>0</v>
      </c>
      <c r="F7" s="72">
        <f>IF(RES_hh_tesh_in!F7=0,0,RES_hh_tesh_in!F7/RES_summary!F$21)</f>
        <v>0</v>
      </c>
      <c r="G7" s="72">
        <f>IF(RES_hh_tesh_in!G7=0,0,RES_hh_tesh_in!G7/RES_summary!G$21)</f>
        <v>0</v>
      </c>
      <c r="H7" s="72">
        <f>IF(RES_hh_tesh_in!H7=0,0,RES_hh_tesh_in!H7/RES_summary!H$21)</f>
        <v>0</v>
      </c>
      <c r="I7" s="72">
        <f>IF(RES_hh_tesh_in!I7=0,0,RES_hh_tesh_in!I7/RES_summary!I$21)</f>
        <v>0</v>
      </c>
      <c r="J7" s="72">
        <f>IF(RES_hh_tesh_in!J7=0,0,RES_hh_tesh_in!J7/RES_summary!J$21)</f>
        <v>0</v>
      </c>
      <c r="K7" s="72">
        <f>IF(RES_hh_tesh_in!K7=0,0,RES_hh_tesh_in!K7/RES_summary!K$21)</f>
        <v>0</v>
      </c>
      <c r="L7" s="72">
        <f>IF(RES_hh_tesh_in!L7=0,0,RES_hh_tesh_in!L7/RES_summary!L$21)</f>
        <v>65.294800085026537</v>
      </c>
      <c r="M7" s="72">
        <f>IF(RES_hh_tesh_in!M7=0,0,RES_hh_tesh_in!M7/RES_summary!M$21)</f>
        <v>59.310448641960576</v>
      </c>
      <c r="N7" s="72">
        <f>IF(RES_hh_tesh_in!N7=0,0,RES_hh_tesh_in!N7/RES_summary!N$21)</f>
        <v>58.257123556929365</v>
      </c>
      <c r="O7" s="72">
        <f>IF(RES_hh_tesh_in!O7=0,0,RES_hh_tesh_in!O7/RES_summary!O$21)</f>
        <v>44.018950297382275</v>
      </c>
      <c r="P7" s="72">
        <f>IF(RES_hh_tesh_in!P7=0,0,RES_hh_tesh_in!P7/RES_summary!P$21)</f>
        <v>29.102934315524873</v>
      </c>
      <c r="Q7" s="72">
        <f>IF(RES_hh_tesh_in!Q7=0,0,RES_hh_tesh_in!Q7/RES_summary!Q$21)</f>
        <v>60.073793951332824</v>
      </c>
      <c r="R7" s="72">
        <f>IF(RES_hh_tesh_in!R7=0,0,RES_hh_tesh_in!R7/RES_summary!R$21)</f>
        <v>49.176199424674799</v>
      </c>
      <c r="S7" s="72">
        <f>IF(RES_hh_tesh_in!S7=0,0,RES_hh_tesh_in!S7/RES_summary!S$21)</f>
        <v>43.778653228007592</v>
      </c>
      <c r="T7" s="72">
        <f>IF(RES_hh_tesh_in!T7=0,0,RES_hh_tesh_in!T7/RES_summary!T$21)</f>
        <v>0</v>
      </c>
      <c r="U7" s="72">
        <f>IF(RES_hh_tesh_in!U7=0,0,RES_hh_tesh_in!U7/RES_summary!U$21)</f>
        <v>0</v>
      </c>
      <c r="V7" s="72">
        <f>IF(RES_hh_tesh_in!V7=0,0,RES_hh_tesh_in!V7/RES_summary!V$21)</f>
        <v>0</v>
      </c>
      <c r="W7" s="72">
        <f>IF(RES_hh_tesh_in!W7=0,0,RES_hh_tesh_in!W7/RES_summary!W$21)</f>
        <v>0</v>
      </c>
      <c r="X7" s="72">
        <f>IF(RES_hh_tesh_in!X7=0,0,RES_hh_tesh_in!X7/RES_summary!X$21)</f>
        <v>23.159488269921859</v>
      </c>
      <c r="Y7" s="72">
        <f>IF(RES_hh_tesh_in!Y7=0,0,RES_hh_tesh_in!Y7/RES_summary!Y$21)</f>
        <v>16.085156533424772</v>
      </c>
      <c r="DA7" s="89" t="s">
        <v>911</v>
      </c>
    </row>
    <row r="8" spans="1:105" ht="12" customHeight="1" x14ac:dyDescent="0.25">
      <c r="A8" s="28" t="s">
        <v>189</v>
      </c>
      <c r="B8" s="72"/>
      <c r="C8" s="72">
        <f>IF(RES_hh_tesh_in!C8=0,0,RES_hh_tesh_in!C8/RES_summary!C$21)</f>
        <v>76.583410260295793</v>
      </c>
      <c r="D8" s="72">
        <f>IF(RES_hh_tesh_in!D8=0,0,RES_hh_tesh_in!D8/RES_summary!D$21)</f>
        <v>72.055589867166773</v>
      </c>
      <c r="E8" s="72">
        <f>IF(RES_hh_tesh_in!E8=0,0,RES_hh_tesh_in!E8/RES_summary!E$21)</f>
        <v>73.080651969823236</v>
      </c>
      <c r="F8" s="72">
        <f>IF(RES_hh_tesh_in!F8=0,0,RES_hh_tesh_in!F8/RES_summary!F$21)</f>
        <v>69.129138447616597</v>
      </c>
      <c r="G8" s="72">
        <f>IF(RES_hh_tesh_in!G8=0,0,RES_hh_tesh_in!G8/RES_summary!G$21)</f>
        <v>65.797157217203804</v>
      </c>
      <c r="H8" s="72">
        <f>IF(RES_hh_tesh_in!H8=0,0,RES_hh_tesh_in!H8/RES_summary!H$21)</f>
        <v>65.585534035432858</v>
      </c>
      <c r="I8" s="72">
        <f>IF(RES_hh_tesh_in!I8=0,0,RES_hh_tesh_in!I8/RES_summary!I$21)</f>
        <v>57.274021326273079</v>
      </c>
      <c r="J8" s="72">
        <f>IF(RES_hh_tesh_in!J8=0,0,RES_hh_tesh_in!J8/RES_summary!J$21)</f>
        <v>64.780920727521334</v>
      </c>
      <c r="K8" s="72">
        <f>IF(RES_hh_tesh_in!K8=0,0,RES_hh_tesh_in!K8/RES_summary!K$21)</f>
        <v>63.463704550697493</v>
      </c>
      <c r="L8" s="72">
        <f>IF(RES_hh_tesh_in!L8=0,0,RES_hh_tesh_in!L8/RES_summary!L$21)</f>
        <v>72.404517649893819</v>
      </c>
      <c r="M8" s="72">
        <f>IF(RES_hh_tesh_in!M8=0,0,RES_hh_tesh_in!M8/RES_summary!M$21)</f>
        <v>55.369520265130376</v>
      </c>
      <c r="N8" s="72">
        <f>IF(RES_hh_tesh_in!N8=0,0,RES_hh_tesh_in!N8/RES_summary!N$21)</f>
        <v>58.954045518276295</v>
      </c>
      <c r="O8" s="72">
        <f>IF(RES_hh_tesh_in!O8=0,0,RES_hh_tesh_in!O8/RES_summary!O$21)</f>
        <v>61.451556857768949</v>
      </c>
      <c r="P8" s="72">
        <f>IF(RES_hh_tesh_in!P8=0,0,RES_hh_tesh_in!P8/RES_summary!P$21)</f>
        <v>43.888034388406659</v>
      </c>
      <c r="Q8" s="72">
        <f>IF(RES_hh_tesh_in!Q8=0,0,RES_hh_tesh_in!Q8/RES_summary!Q$21)</f>
        <v>44.649290005546362</v>
      </c>
      <c r="R8" s="72">
        <f>IF(RES_hh_tesh_in!R8=0,0,RES_hh_tesh_in!R8/RES_summary!R$21)</f>
        <v>44.789739198519037</v>
      </c>
      <c r="S8" s="72">
        <f>IF(RES_hh_tesh_in!S8=0,0,RES_hh_tesh_in!S8/RES_summary!S$21)</f>
        <v>42.03667869762284</v>
      </c>
      <c r="T8" s="72">
        <f>IF(RES_hh_tesh_in!T8=0,0,RES_hh_tesh_in!T8/RES_summary!T$21)</f>
        <v>40.371378954778876</v>
      </c>
      <c r="U8" s="72">
        <f>IF(RES_hh_tesh_in!U8=0,0,RES_hh_tesh_in!U8/RES_summary!U$21)</f>
        <v>37.452059640513184</v>
      </c>
      <c r="V8" s="72">
        <f>IF(RES_hh_tesh_in!V8=0,0,RES_hh_tesh_in!V8/RES_summary!V$21)</f>
        <v>34.265253086992679</v>
      </c>
      <c r="W8" s="72">
        <f>IF(RES_hh_tesh_in!W8=0,0,RES_hh_tesh_in!W8/RES_summary!W$21)</f>
        <v>34.652452284565456</v>
      </c>
      <c r="X8" s="72">
        <f>IF(RES_hh_tesh_in!X8=0,0,RES_hh_tesh_in!X8/RES_summary!X$21)</f>
        <v>23.299563334997</v>
      </c>
      <c r="Y8" s="72">
        <f>IF(RES_hh_tesh_in!Y8=0,0,RES_hh_tesh_in!Y8/RES_summary!Y$21)</f>
        <v>15.623848183257861</v>
      </c>
      <c r="DA8" s="89" t="s">
        <v>912</v>
      </c>
    </row>
    <row r="9" spans="1:105" ht="12" customHeight="1" x14ac:dyDescent="0.25">
      <c r="A9" s="28" t="s">
        <v>202</v>
      </c>
      <c r="B9" s="72"/>
      <c r="C9" s="72">
        <f>IF(RES_hh_tesh_in!C9=0,0,RES_hh_tesh_in!C9/RES_summary!C$21)</f>
        <v>75.163085529740471</v>
      </c>
      <c r="D9" s="72">
        <f>IF(RES_hh_tesh_in!D9=0,0,RES_hh_tesh_in!D9/RES_summary!D$21)</f>
        <v>72.501187114230049</v>
      </c>
      <c r="E9" s="72">
        <f>IF(RES_hh_tesh_in!E9=0,0,RES_hh_tesh_in!E9/RES_summary!E$21)</f>
        <v>71.148939288112274</v>
      </c>
      <c r="F9" s="72">
        <f>IF(RES_hh_tesh_in!F9=0,0,RES_hh_tesh_in!F9/RES_summary!F$21)</f>
        <v>69.449681910135894</v>
      </c>
      <c r="G9" s="72">
        <f>IF(RES_hh_tesh_in!G9=0,0,RES_hh_tesh_in!G9/RES_summary!G$21)</f>
        <v>67.246095841580797</v>
      </c>
      <c r="H9" s="72">
        <f>IF(RES_hh_tesh_in!H9=0,0,RES_hh_tesh_in!H9/RES_summary!H$21)</f>
        <v>66.191629751618365</v>
      </c>
      <c r="I9" s="72">
        <f>IF(RES_hh_tesh_in!I9=0,0,RES_hh_tesh_in!I9/RES_summary!I$21)</f>
        <v>64.390574761959883</v>
      </c>
      <c r="J9" s="72">
        <f>IF(RES_hh_tesh_in!J9=0,0,RES_hh_tesh_in!J9/RES_summary!J$21)</f>
        <v>64.05661058732818</v>
      </c>
      <c r="K9" s="72">
        <f>IF(RES_hh_tesh_in!K9=0,0,RES_hh_tesh_in!K9/RES_summary!K$21)</f>
        <v>64.140036158052197</v>
      </c>
      <c r="L9" s="72">
        <f>IF(RES_hh_tesh_in!L9=0,0,RES_hh_tesh_in!L9/RES_summary!L$21)</f>
        <v>63.564568867321235</v>
      </c>
      <c r="M9" s="72">
        <f>IF(RES_hh_tesh_in!M9=0,0,RES_hh_tesh_in!M9/RES_summary!M$21)</f>
        <v>62.0516591299263</v>
      </c>
      <c r="N9" s="72">
        <f>IF(RES_hh_tesh_in!N9=0,0,RES_hh_tesh_in!N9/RES_summary!N$21)</f>
        <v>58.422364874659792</v>
      </c>
      <c r="O9" s="72">
        <f>IF(RES_hh_tesh_in!O9=0,0,RES_hh_tesh_in!O9/RES_summary!O$21)</f>
        <v>55.464804055969353</v>
      </c>
      <c r="P9" s="72">
        <f>IF(RES_hh_tesh_in!P9=0,0,RES_hh_tesh_in!P9/RES_summary!P$21)</f>
        <v>49.563723145915212</v>
      </c>
      <c r="Q9" s="72">
        <f>IF(RES_hh_tesh_in!Q9=0,0,RES_hh_tesh_in!Q9/RES_summary!Q$21)</f>
        <v>46.408643360993878</v>
      </c>
      <c r="R9" s="72">
        <f>IF(RES_hh_tesh_in!R9=0,0,RES_hh_tesh_in!R9/RES_summary!R$21)</f>
        <v>44.229378011691288</v>
      </c>
      <c r="S9" s="72">
        <f>IF(RES_hh_tesh_in!S9=0,0,RES_hh_tesh_in!S9/RES_summary!S$21)</f>
        <v>42.42412356884541</v>
      </c>
      <c r="T9" s="72">
        <f>IF(RES_hh_tesh_in!T9=0,0,RES_hh_tesh_in!T9/RES_summary!T$21)</f>
        <v>40.628098383950551</v>
      </c>
      <c r="U9" s="72">
        <f>IF(RES_hh_tesh_in!U9=0,0,RES_hh_tesh_in!U9/RES_summary!U$21)</f>
        <v>38.693555729315129</v>
      </c>
      <c r="V9" s="72">
        <f>IF(RES_hh_tesh_in!V9=0,0,RES_hh_tesh_in!V9/RES_summary!V$21)</f>
        <v>36.50534623497304</v>
      </c>
      <c r="W9" s="72">
        <f>IF(RES_hh_tesh_in!W9=0,0,RES_hh_tesh_in!W9/RES_summary!W$21)</f>
        <v>30.942256731007603</v>
      </c>
      <c r="X9" s="72">
        <f>IF(RES_hh_tesh_in!X9=0,0,RES_hh_tesh_in!X9/RES_summary!X$21)</f>
        <v>24.219982417965401</v>
      </c>
      <c r="Y9" s="72">
        <f>IF(RES_hh_tesh_in!Y9=0,0,RES_hh_tesh_in!Y9/RES_summary!Y$21)</f>
        <v>17.218840447664828</v>
      </c>
      <c r="DA9" s="89" t="s">
        <v>913</v>
      </c>
    </row>
    <row r="10" spans="1:105" ht="12" customHeight="1" x14ac:dyDescent="0.25">
      <c r="A10" s="28" t="s">
        <v>197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X10" s="72">
        <f>IF(RES_hh_tesh_in!X10=0,0,RES_hh_tesh_in!X10/RES_summary!X$21)</f>
        <v>0</v>
      </c>
      <c r="Y10" s="72">
        <f>IF(RES_hh_tesh_in!Y10=0,0,RES_hh_tesh_in!Y10/RES_summary!Y$21)</f>
        <v>0</v>
      </c>
      <c r="DA10" s="89" t="s">
        <v>914</v>
      </c>
    </row>
    <row r="11" spans="1:105" ht="12" customHeight="1" x14ac:dyDescent="0.25">
      <c r="A11" s="28" t="s">
        <v>198</v>
      </c>
      <c r="B11" s="72"/>
      <c r="C11" s="72">
        <f>IF(RES_hh_tesh_in!C11=0,0,RES_hh_tesh_in!C11/RES_summary!C$21)</f>
        <v>79.051902523559022</v>
      </c>
      <c r="D11" s="72">
        <f>IF(RES_hh_tesh_in!D11=0,0,RES_hh_tesh_in!D11/RES_summary!D$21)</f>
        <v>72.39320681150744</v>
      </c>
      <c r="E11" s="72">
        <f>IF(RES_hh_tesh_in!E11=0,0,RES_hh_tesh_in!E11/RES_summary!E$21)</f>
        <v>74.198119700514724</v>
      </c>
      <c r="F11" s="72">
        <f>IF(RES_hh_tesh_in!F11=0,0,RES_hh_tesh_in!F11/RES_summary!F$21)</f>
        <v>72.130428843032831</v>
      </c>
      <c r="G11" s="72">
        <f>IF(RES_hh_tesh_in!G11=0,0,RES_hh_tesh_in!G11/RES_summary!G$21)</f>
        <v>66.913451673049053</v>
      </c>
      <c r="H11" s="72">
        <f>IF(RES_hh_tesh_in!H11=0,0,RES_hh_tesh_in!H11/RES_summary!H$21)</f>
        <v>64.647295342144091</v>
      </c>
      <c r="I11" s="72">
        <f>IF(RES_hh_tesh_in!I11=0,0,RES_hh_tesh_in!I11/RES_summary!I$21)</f>
        <v>59.699550232037076</v>
      </c>
      <c r="J11" s="72">
        <f>IF(RES_hh_tesh_in!J11=0,0,RES_hh_tesh_in!J11/RES_summary!J$21)</f>
        <v>65.704038364041097</v>
      </c>
      <c r="K11" s="72">
        <f>IF(RES_hh_tesh_in!K11=0,0,RES_hh_tesh_in!K11/RES_summary!K$21)</f>
        <v>63.188281578609882</v>
      </c>
      <c r="L11" s="72">
        <f>IF(RES_hh_tesh_in!L11=0,0,RES_hh_tesh_in!L11/RES_summary!L$21)</f>
        <v>71.666731672979068</v>
      </c>
      <c r="M11" s="72">
        <f>IF(RES_hh_tesh_in!M11=0,0,RES_hh_tesh_in!M11/RES_summary!M$21)</f>
        <v>56.712839979030434</v>
      </c>
      <c r="N11" s="72">
        <f>IF(RES_hh_tesh_in!N11=0,0,RES_hh_tesh_in!N11/RES_summary!N$21)</f>
        <v>60.352209072276096</v>
      </c>
      <c r="O11" s="72">
        <f>IF(RES_hh_tesh_in!O11=0,0,RES_hh_tesh_in!O11/RES_summary!O$21)</f>
        <v>62.149257774005306</v>
      </c>
      <c r="P11" s="72">
        <f>IF(RES_hh_tesh_in!P11=0,0,RES_hh_tesh_in!P11/RES_summary!P$21)</f>
        <v>45.663136729059765</v>
      </c>
      <c r="Q11" s="72">
        <f>IF(RES_hh_tesh_in!Q11=0,0,RES_hh_tesh_in!Q11/RES_summary!Q$21)</f>
        <v>46.670347552119573</v>
      </c>
      <c r="R11" s="72">
        <f>IF(RES_hh_tesh_in!R11=0,0,RES_hh_tesh_in!R11/RES_summary!R$21)</f>
        <v>45.163514260380211</v>
      </c>
      <c r="S11" s="72">
        <f>IF(RES_hh_tesh_in!S11=0,0,RES_hh_tesh_in!S11/RES_summary!S$21)</f>
        <v>41.943277902896668</v>
      </c>
      <c r="T11" s="72">
        <f>IF(RES_hh_tesh_in!T11=0,0,RES_hh_tesh_in!T11/RES_summary!T$21)</f>
        <v>41.518306692760682</v>
      </c>
      <c r="U11" s="72">
        <f>IF(RES_hh_tesh_in!U11=0,0,RES_hh_tesh_in!U11/RES_summary!U$21)</f>
        <v>38.005650910341011</v>
      </c>
      <c r="V11" s="72">
        <f>IF(RES_hh_tesh_in!V11=0,0,RES_hh_tesh_in!V11/RES_summary!V$21)</f>
        <v>35.028181077021692</v>
      </c>
      <c r="W11" s="72">
        <f>IF(RES_hh_tesh_in!W11=0,0,RES_hh_tesh_in!W11/RES_summary!W$21)</f>
        <v>34.42656063571841</v>
      </c>
      <c r="X11" s="72">
        <f>IF(RES_hh_tesh_in!X11=0,0,RES_hh_tesh_in!X11/RES_summary!X$21)</f>
        <v>23.100316389010509</v>
      </c>
      <c r="Y11" s="72">
        <f>IF(RES_hh_tesh_in!Y11=0,0,RES_hh_tesh_in!Y11/RES_summary!Y$21)</f>
        <v>16.379458911765123</v>
      </c>
      <c r="DA11" s="89" t="s">
        <v>915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72.458694335488502</v>
      </c>
      <c r="D12" s="72">
        <f>IF(RES_hh_tesh_in!D12=0,0,RES_hh_tesh_in!D12/RES_summary!D$21)</f>
        <v>71.805235682935717</v>
      </c>
      <c r="E12" s="72">
        <f>IF(RES_hh_tesh_in!E12=0,0,RES_hh_tesh_in!E12/RES_summary!E$21)</f>
        <v>73.555012440119086</v>
      </c>
      <c r="F12" s="72">
        <f>IF(RES_hh_tesh_in!F12=0,0,RES_hh_tesh_in!F12/RES_summary!F$21)</f>
        <v>69.391227261515979</v>
      </c>
      <c r="G12" s="72">
        <f>IF(RES_hh_tesh_in!G12=0,0,RES_hh_tesh_in!G12/RES_summary!G$21)</f>
        <v>63.057226363970976</v>
      </c>
      <c r="H12" s="72">
        <f>IF(RES_hh_tesh_in!H12=0,0,RES_hh_tesh_in!H12/RES_summary!H$21)</f>
        <v>63.449249974645987</v>
      </c>
      <c r="I12" s="72">
        <f>IF(RES_hh_tesh_in!I12=0,0,RES_hh_tesh_in!I12/RES_summary!I$21)</f>
        <v>58.368238047435767</v>
      </c>
      <c r="J12" s="72">
        <f>IF(RES_hh_tesh_in!J12=0,0,RES_hh_tesh_in!J12/RES_summary!J$21)</f>
        <v>63.713907596807687</v>
      </c>
      <c r="K12" s="72">
        <f>IF(RES_hh_tesh_in!K12=0,0,RES_hh_tesh_in!K12/RES_summary!K$21)</f>
        <v>66.540426664542494</v>
      </c>
      <c r="L12" s="72">
        <f>IF(RES_hh_tesh_in!L12=0,0,RES_hh_tesh_in!L12/RES_summary!L$21)</f>
        <v>65.964024262835892</v>
      </c>
      <c r="M12" s="72">
        <f>IF(RES_hh_tesh_in!M12=0,0,RES_hh_tesh_in!M12/RES_summary!M$21)</f>
        <v>62.761550771509697</v>
      </c>
      <c r="N12" s="72">
        <f>IF(RES_hh_tesh_in!N12=0,0,RES_hh_tesh_in!N12/RES_summary!N$21)</f>
        <v>60.074769176336858</v>
      </c>
      <c r="O12" s="72">
        <f>IF(RES_hh_tesh_in!O12=0,0,RES_hh_tesh_in!O12/RES_summary!O$21)</f>
        <v>55.283686365870636</v>
      </c>
      <c r="P12" s="72">
        <f>IF(RES_hh_tesh_in!P12=0,0,RES_hh_tesh_in!P12/RES_summary!P$21)</f>
        <v>49.070098754278021</v>
      </c>
      <c r="Q12" s="72">
        <f>IF(RES_hh_tesh_in!Q12=0,0,RES_hh_tesh_in!Q12/RES_summary!Q$21)</f>
        <v>44.920245363640127</v>
      </c>
      <c r="R12" s="72">
        <f>IF(RES_hh_tesh_in!R12=0,0,RES_hh_tesh_in!R12/RES_summary!R$21)</f>
        <v>43.194590168364137</v>
      </c>
      <c r="S12" s="72">
        <f>IF(RES_hh_tesh_in!S12=0,0,RES_hh_tesh_in!S12/RES_summary!S$21)</f>
        <v>41.732621199867502</v>
      </c>
      <c r="T12" s="72">
        <f>IF(RES_hh_tesh_in!T12=0,0,RES_hh_tesh_in!T12/RES_summary!T$21)</f>
        <v>39.073001314383873</v>
      </c>
      <c r="U12" s="72">
        <f>IF(RES_hh_tesh_in!U12=0,0,RES_hh_tesh_in!U12/RES_summary!U$21)</f>
        <v>38.001506737833864</v>
      </c>
      <c r="V12" s="72">
        <f>IF(RES_hh_tesh_in!V12=0,0,RES_hh_tesh_in!V12/RES_summary!V$21)</f>
        <v>36.644429506415783</v>
      </c>
      <c r="W12" s="72">
        <f>IF(RES_hh_tesh_in!W12=0,0,RES_hh_tesh_in!W12/RES_summary!W$21)</f>
        <v>30.25316147288218</v>
      </c>
      <c r="X12" s="72">
        <f>IF(RES_hh_tesh_in!X12=0,0,RES_hh_tesh_in!X12/RES_summary!X$21)</f>
        <v>24.820652437125286</v>
      </c>
      <c r="Y12" s="72">
        <f>IF(RES_hh_tesh_in!Y12=0,0,RES_hh_tesh_in!Y12/RES_summary!Y$21)</f>
        <v>20.021739667806337</v>
      </c>
      <c r="DA12" s="89" t="s">
        <v>916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66.397978731178597</v>
      </c>
      <c r="D13" s="74">
        <f>IF(RES_hh_tesh_in!D13=0,0,RES_hh_tesh_in!D13/RES_summary!D$21)</f>
        <v>76.873247681449143</v>
      </c>
      <c r="E13" s="74">
        <f>IF(RES_hh_tesh_in!E13=0,0,RES_hh_tesh_in!E13/RES_summary!E$21)</f>
        <v>76.985367349474217</v>
      </c>
      <c r="F13" s="74">
        <f>IF(RES_hh_tesh_in!F13=0,0,RES_hh_tesh_in!F13/RES_summary!F$21)</f>
        <v>68.946334439271297</v>
      </c>
      <c r="G13" s="74">
        <f>IF(RES_hh_tesh_in!G13=0,0,RES_hh_tesh_in!G13/RES_summary!G$21)</f>
        <v>67.927087709426146</v>
      </c>
      <c r="H13" s="74">
        <f>IF(RES_hh_tesh_in!H13=0,0,RES_hh_tesh_in!H13/RES_summary!H$21)</f>
        <v>64.28397065423502</v>
      </c>
      <c r="I13" s="74">
        <f>IF(RES_hh_tesh_in!I13=0,0,RES_hh_tesh_in!I13/RES_summary!I$21)</f>
        <v>64.096300911909694</v>
      </c>
      <c r="J13" s="74">
        <f>IF(RES_hh_tesh_in!J13=0,0,RES_hh_tesh_in!J13/RES_summary!J$21)</f>
        <v>61.054761423622942</v>
      </c>
      <c r="K13" s="74">
        <f>IF(RES_hh_tesh_in!K13=0,0,RES_hh_tesh_in!K13/RES_summary!K$21)</f>
        <v>66.875857616243593</v>
      </c>
      <c r="L13" s="74">
        <f>IF(RES_hh_tesh_in!L13=0,0,RES_hh_tesh_in!L13/RES_summary!L$21)</f>
        <v>48.075713925101461</v>
      </c>
      <c r="M13" s="74">
        <f>IF(RES_hh_tesh_in!M13=0,0,RES_hh_tesh_in!M13/RES_summary!M$21)</f>
        <v>65.910055367135641</v>
      </c>
      <c r="N13" s="74">
        <f>IF(RES_hh_tesh_in!N13=0,0,RES_hh_tesh_in!N13/RES_summary!N$21)</f>
        <v>77.547913701263894</v>
      </c>
      <c r="O13" s="74">
        <f>IF(RES_hh_tesh_in!O13=0,0,RES_hh_tesh_in!O13/RES_summary!O$21)</f>
        <v>65.440002985353146</v>
      </c>
      <c r="P13" s="74">
        <f>IF(RES_hh_tesh_in!P13=0,0,RES_hh_tesh_in!P13/RES_summary!P$21)</f>
        <v>60.059954349198442</v>
      </c>
      <c r="Q13" s="74">
        <f>IF(RES_hh_tesh_in!Q13=0,0,RES_hh_tesh_in!Q13/RES_summary!Q$21)</f>
        <v>0</v>
      </c>
      <c r="R13" s="74">
        <f>IF(RES_hh_tesh_in!R13=0,0,RES_hh_tesh_in!R13/RES_summary!R$21)</f>
        <v>17.012875488148577</v>
      </c>
      <c r="S13" s="74">
        <f>IF(RES_hh_tesh_in!S13=0,0,RES_hh_tesh_in!S13/RES_summary!S$21)</f>
        <v>0</v>
      </c>
      <c r="T13" s="74">
        <f>IF(RES_hh_tesh_in!T13=0,0,RES_hh_tesh_in!T13/RES_summary!T$21)</f>
        <v>0</v>
      </c>
      <c r="U13" s="74">
        <f>IF(RES_hh_tesh_in!U13=0,0,RES_hh_tesh_in!U13/RES_summary!U$21)</f>
        <v>42.63975682689442</v>
      </c>
      <c r="V13" s="74">
        <f>IF(RES_hh_tesh_in!V13=0,0,RES_hh_tesh_in!V13/RES_summary!V$21)</f>
        <v>47.38223578936018</v>
      </c>
      <c r="W13" s="74">
        <f>IF(RES_hh_tesh_in!W13=0,0,RES_hh_tesh_in!W13/RES_summary!W$21)</f>
        <v>41.346812535758765</v>
      </c>
      <c r="X13" s="74">
        <f>IF(RES_hh_tesh_in!X13=0,0,RES_hh_tesh_in!X13/RES_summary!X$21)</f>
        <v>0</v>
      </c>
      <c r="Y13" s="74">
        <f>IF(RES_hh_tesh_in!Y13=0,0,RES_hh_tesh_in!Y13/RES_summary!Y$21)</f>
        <v>0</v>
      </c>
      <c r="DA13" s="90" t="s">
        <v>917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1.6677217902913264</v>
      </c>
      <c r="D14" s="76">
        <f>IF(RES_hh_tesh_in!D14=0,0,RES_hh_tesh_in!D14/RES_summary!D$21)</f>
        <v>1.5142523825844101</v>
      </c>
      <c r="E14" s="76">
        <f>IF(RES_hh_tesh_in!E14=0,0,RES_hh_tesh_in!E14/RES_summary!E$21)</f>
        <v>1.4942456388064358</v>
      </c>
      <c r="F14" s="76">
        <f>IF(RES_hh_tesh_in!F14=0,0,RES_hh_tesh_in!F14/RES_summary!F$21)</f>
        <v>1.3698348901895558</v>
      </c>
      <c r="G14" s="76">
        <f>IF(RES_hh_tesh_in!G14=0,0,RES_hh_tesh_in!G14/RES_summary!G$21)</f>
        <v>1.2684076478181001</v>
      </c>
      <c r="H14" s="76">
        <f>IF(RES_hh_tesh_in!H14=0,0,RES_hh_tesh_in!H14/RES_summary!H$21)</f>
        <v>1.2443967163972416</v>
      </c>
      <c r="I14" s="76">
        <f>IF(RES_hh_tesh_in!I14=0,0,RES_hh_tesh_in!I14/RES_summary!I$21)</f>
        <v>1.0688388297651554</v>
      </c>
      <c r="J14" s="76">
        <f>IF(RES_hh_tesh_in!J14=0,0,RES_hh_tesh_in!J14/RES_summary!J$21)</f>
        <v>1.2177623879078738</v>
      </c>
      <c r="K14" s="76">
        <f>IF(RES_hh_tesh_in!K14=0,0,RES_hh_tesh_in!K14/RES_summary!K$21)</f>
        <v>1.1762090738426936</v>
      </c>
      <c r="L14" s="76">
        <f>IF(RES_hh_tesh_in!L14=0,0,RES_hh_tesh_in!L14/RES_summary!L$21)</f>
        <v>1.3520730537808812</v>
      </c>
      <c r="M14" s="76">
        <f>IF(RES_hh_tesh_in!M14=0,0,RES_hh_tesh_in!M14/RES_summary!M$21)</f>
        <v>0.96542818067838976</v>
      </c>
      <c r="N14" s="76">
        <f>IF(RES_hh_tesh_in!N14=0,0,RES_hh_tesh_in!N14/RES_summary!N$21)</f>
        <v>1.022606278835213</v>
      </c>
      <c r="O14" s="76">
        <f>IF(RES_hh_tesh_in!O14=0,0,RES_hh_tesh_in!O14/RES_summary!O$21)</f>
        <v>1.0619893482187328</v>
      </c>
      <c r="P14" s="76">
        <f>IF(RES_hh_tesh_in!P14=0,0,RES_hh_tesh_in!P14/RES_summary!P$21)</f>
        <v>0.65925707001186729</v>
      </c>
      <c r="Q14" s="76">
        <f>IF(RES_hh_tesh_in!Q14=0,0,RES_hh_tesh_in!Q14/RES_summary!Q$21)</f>
        <v>0.74782337843959179</v>
      </c>
      <c r="R14" s="76">
        <f>IF(RES_hh_tesh_in!R14=0,0,RES_hh_tesh_in!R14/RES_summary!R$21)</f>
        <v>0.76625857361640981</v>
      </c>
      <c r="S14" s="76">
        <f>IF(RES_hh_tesh_in!S14=0,0,RES_hh_tesh_in!S14/RES_summary!S$21)</f>
        <v>0.70806640096445472</v>
      </c>
      <c r="T14" s="76">
        <f>IF(RES_hh_tesh_in!T14=0,0,RES_hh_tesh_in!T14/RES_summary!T$21)</f>
        <v>0.66401485821334716</v>
      </c>
      <c r="U14" s="76">
        <f>IF(RES_hh_tesh_in!U14=0,0,RES_hh_tesh_in!U14/RES_summary!U$21)</f>
        <v>0.61089480328810875</v>
      </c>
      <c r="V14" s="76">
        <f>IF(RES_hh_tesh_in!V14=0,0,RES_hh_tesh_in!V14/RES_summary!V$21)</f>
        <v>0.54523424268050091</v>
      </c>
      <c r="W14" s="76">
        <f>IF(RES_hh_tesh_in!W14=0,0,RES_hh_tesh_in!W14/RES_summary!W$21)</f>
        <v>0.54467595299892557</v>
      </c>
      <c r="X14" s="76">
        <f>IF(RES_hh_tesh_in!X14=0,0,RES_hh_tesh_in!X14/RES_summary!X$21)</f>
        <v>0.33348269634149713</v>
      </c>
      <c r="Y14" s="76">
        <f>IF(RES_hh_tesh_in!Y14=0,0,RES_hh_tesh_in!Y14/RES_summary!Y$21)</f>
        <v>0.20485279639009515</v>
      </c>
      <c r="DA14" s="91" t="s">
        <v>918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8.6332475009660833E-2</v>
      </c>
      <c r="D15" s="69">
        <f>IF(RES_hh_tesh_in!D15=0,0,RES_hh_tesh_in!D15/RES_summary!D$21)</f>
        <v>2.1758416185756267E-2</v>
      </c>
      <c r="E15" s="69">
        <f>IF(RES_hh_tesh_in!E15=0,0,RES_hh_tesh_in!E15/RES_summary!E$21)</f>
        <v>0.21660510749401701</v>
      </c>
      <c r="F15" s="69">
        <f>IF(RES_hh_tesh_in!F15=0,0,RES_hh_tesh_in!F15/RES_summary!F$21)</f>
        <v>0.26979902825118096</v>
      </c>
      <c r="G15" s="69">
        <f>IF(RES_hh_tesh_in!G15=0,0,RES_hh_tesh_in!G15/RES_summary!G$21)</f>
        <v>0.5951437932778435</v>
      </c>
      <c r="H15" s="69">
        <f>IF(RES_hh_tesh_in!H15=0,0,RES_hh_tesh_in!H15/RES_summary!H$21)</f>
        <v>0.95611377759243177</v>
      </c>
      <c r="I15" s="69">
        <f>IF(RES_hh_tesh_in!I15=0,0,RES_hh_tesh_in!I15/RES_summary!I$21)</f>
        <v>0.19442562892985671</v>
      </c>
      <c r="J15" s="69">
        <f>IF(RES_hh_tesh_in!J15=0,0,RES_hh_tesh_in!J15/RES_summary!J$21)</f>
        <v>0.35021364512703346</v>
      </c>
      <c r="K15" s="69">
        <f>IF(RES_hh_tesh_in!K15=0,0,RES_hh_tesh_in!K15/RES_summary!K$21)</f>
        <v>0.63846901137861856</v>
      </c>
      <c r="L15" s="69">
        <f>IF(RES_hh_tesh_in!L15=0,0,RES_hh_tesh_in!L15/RES_summary!L$21)</f>
        <v>0.8021897145856669</v>
      </c>
      <c r="M15" s="69">
        <f>IF(RES_hh_tesh_in!M15=0,0,RES_hh_tesh_in!M15/RES_summary!M$21)</f>
        <v>1.5296665054386633</v>
      </c>
      <c r="N15" s="69">
        <f>IF(RES_hh_tesh_in!N15=0,0,RES_hh_tesh_in!N15/RES_summary!N$21)</f>
        <v>1.7170654420033478</v>
      </c>
      <c r="O15" s="69">
        <f>IF(RES_hh_tesh_in!O15=0,0,RES_hh_tesh_in!O15/RES_summary!O$21)</f>
        <v>1.3441889670682612</v>
      </c>
      <c r="P15" s="69">
        <f>IF(RES_hh_tesh_in!P15=0,0,RES_hh_tesh_in!P15/RES_summary!P$21)</f>
        <v>1.707653646761111</v>
      </c>
      <c r="Q15" s="69">
        <f>IF(RES_hh_tesh_in!Q15=0,0,RES_hh_tesh_in!Q15/RES_summary!Q$21)</f>
        <v>1.604552741584016</v>
      </c>
      <c r="R15" s="69">
        <f>IF(RES_hh_tesh_in!R15=0,0,RES_hh_tesh_in!R15/RES_summary!R$21)</f>
        <v>1.7157280541713731</v>
      </c>
      <c r="S15" s="69">
        <f>IF(RES_hh_tesh_in!S15=0,0,RES_hh_tesh_in!S15/RES_summary!S$21)</f>
        <v>1.0540186608416797</v>
      </c>
      <c r="T15" s="69">
        <f>IF(RES_hh_tesh_in!T15=0,0,RES_hh_tesh_in!T15/RES_summary!T$21)</f>
        <v>1.0022774998771644</v>
      </c>
      <c r="U15" s="69">
        <f>IF(RES_hh_tesh_in!U15=0,0,RES_hh_tesh_in!U15/RES_summary!U$21)</f>
        <v>0.88613968634220808</v>
      </c>
      <c r="V15" s="69">
        <f>IF(RES_hh_tesh_in!V15=0,0,RES_hh_tesh_in!V15/RES_summary!V$21)</f>
        <v>0.90339299614899038</v>
      </c>
      <c r="W15" s="69">
        <f>IF(RES_hh_tesh_in!W15=0,0,RES_hh_tesh_in!W15/RES_summary!W$21)</f>
        <v>1.1822008061408735</v>
      </c>
      <c r="X15" s="69">
        <f>IF(RES_hh_tesh_in!X15=0,0,RES_hh_tesh_in!X15/RES_summary!X$21)</f>
        <v>2.0303327421434942</v>
      </c>
      <c r="Y15" s="69">
        <f>IF(RES_hh_tesh_in!Y15=0,0,RES_hh_tesh_in!Y15/RES_summary!Y$21)</f>
        <v>1.8799453791344267</v>
      </c>
      <c r="DA15" s="88" t="s">
        <v>919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8.6332475009660833E-2</v>
      </c>
      <c r="D16" s="72">
        <f>IF(RES_hh_tesh_in!D16=0,0,RES_hh_tesh_in!D16/RES_summary!D$21)</f>
        <v>2.1758416185756267E-2</v>
      </c>
      <c r="E16" s="72">
        <f>IF(RES_hh_tesh_in!E16=0,0,RES_hh_tesh_in!E16/RES_summary!E$21)</f>
        <v>0.21660510749401701</v>
      </c>
      <c r="F16" s="72">
        <f>IF(RES_hh_tesh_in!F16=0,0,RES_hh_tesh_in!F16/RES_summary!F$21)</f>
        <v>0.26979902825118096</v>
      </c>
      <c r="G16" s="72">
        <f>IF(RES_hh_tesh_in!G16=0,0,RES_hh_tesh_in!G16/RES_summary!G$21)</f>
        <v>0.5951437932778435</v>
      </c>
      <c r="H16" s="72">
        <f>IF(RES_hh_tesh_in!H16=0,0,RES_hh_tesh_in!H16/RES_summary!H$21)</f>
        <v>0.95611377759243177</v>
      </c>
      <c r="I16" s="72">
        <f>IF(RES_hh_tesh_in!I16=0,0,RES_hh_tesh_in!I16/RES_summary!I$21)</f>
        <v>0.19442562892985671</v>
      </c>
      <c r="J16" s="72">
        <f>IF(RES_hh_tesh_in!J16=0,0,RES_hh_tesh_in!J16/RES_summary!J$21)</f>
        <v>0.35021364512703346</v>
      </c>
      <c r="K16" s="72">
        <f>IF(RES_hh_tesh_in!K16=0,0,RES_hh_tesh_in!K16/RES_summary!K$21)</f>
        <v>0.63846901137861856</v>
      </c>
      <c r="L16" s="72">
        <f>IF(RES_hh_tesh_in!L16=0,0,RES_hh_tesh_in!L16/RES_summary!L$21)</f>
        <v>0.8021897145856669</v>
      </c>
      <c r="M16" s="72">
        <f>IF(RES_hh_tesh_in!M16=0,0,RES_hh_tesh_in!M16/RES_summary!M$21)</f>
        <v>1.5296665054386633</v>
      </c>
      <c r="N16" s="72">
        <f>IF(RES_hh_tesh_in!N16=0,0,RES_hh_tesh_in!N16/RES_summary!N$21)</f>
        <v>1.7170654420033478</v>
      </c>
      <c r="O16" s="72">
        <f>IF(RES_hh_tesh_in!O16=0,0,RES_hh_tesh_in!O16/RES_summary!O$21)</f>
        <v>1.3441889670682612</v>
      </c>
      <c r="P16" s="72">
        <f>IF(RES_hh_tesh_in!P16=0,0,RES_hh_tesh_in!P16/RES_summary!P$21)</f>
        <v>1.707653646761111</v>
      </c>
      <c r="Q16" s="72">
        <f>IF(RES_hh_tesh_in!Q16=0,0,RES_hh_tesh_in!Q16/RES_summary!Q$21)</f>
        <v>1.604552741584016</v>
      </c>
      <c r="R16" s="72">
        <f>IF(RES_hh_tesh_in!R16=0,0,RES_hh_tesh_in!R16/RES_summary!R$21)</f>
        <v>1.7157280541713731</v>
      </c>
      <c r="S16" s="72">
        <f>IF(RES_hh_tesh_in!S16=0,0,RES_hh_tesh_in!S16/RES_summary!S$21)</f>
        <v>1.0540186608416797</v>
      </c>
      <c r="T16" s="72">
        <f>IF(RES_hh_tesh_in!T16=0,0,RES_hh_tesh_in!T16/RES_summary!T$21)</f>
        <v>1.0022774998771644</v>
      </c>
      <c r="U16" s="72">
        <f>IF(RES_hh_tesh_in!U16=0,0,RES_hh_tesh_in!U16/RES_summary!U$21)</f>
        <v>0.88613968634220808</v>
      </c>
      <c r="V16" s="72">
        <f>IF(RES_hh_tesh_in!V16=0,0,RES_hh_tesh_in!V16/RES_summary!V$21)</f>
        <v>0.90339299614899038</v>
      </c>
      <c r="W16" s="72">
        <f>IF(RES_hh_tesh_in!W16=0,0,RES_hh_tesh_in!W16/RES_summary!W$21)</f>
        <v>1.1822008061408735</v>
      </c>
      <c r="X16" s="72">
        <f>IF(RES_hh_tesh_in!X16=0,0,RES_hh_tesh_in!X16/RES_summary!X$21)</f>
        <v>2.0303327421434942</v>
      </c>
      <c r="Y16" s="72">
        <f>IF(RES_hh_tesh_in!Y16=0,0,RES_hh_tesh_in!Y16/RES_summary!Y$21)</f>
        <v>1.8799453791344267</v>
      </c>
      <c r="DA16" s="89" t="s">
        <v>920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8.7445341125589628</v>
      </c>
      <c r="D17" s="69">
        <f>IF(RES_hh_tesh_in!D17=0,0,RES_hh_tesh_in!D17/RES_summary!D$21)</f>
        <v>9.3856123799647655</v>
      </c>
      <c r="E17" s="69">
        <f>IF(RES_hh_tesh_in!E17=0,0,RES_hh_tesh_in!E17/RES_summary!E$21)</f>
        <v>9.4549637663830772</v>
      </c>
      <c r="F17" s="69">
        <f>IF(RES_hh_tesh_in!F17=0,0,RES_hh_tesh_in!F17/RES_summary!F$21)</f>
        <v>8.9182546873666428</v>
      </c>
      <c r="G17" s="69">
        <f>IF(RES_hh_tesh_in!G17=0,0,RES_hh_tesh_in!G17/RES_summary!G$21)</f>
        <v>8.6354602879452411</v>
      </c>
      <c r="H17" s="69">
        <f>IF(RES_hh_tesh_in!H17=0,0,RES_hh_tesh_in!H17/RES_summary!H$21)</f>
        <v>8.5174952119918341</v>
      </c>
      <c r="I17" s="69">
        <f>IF(RES_hh_tesh_in!I17=0,0,RES_hh_tesh_in!I17/RES_summary!I$21)</f>
        <v>8.054102471259915</v>
      </c>
      <c r="J17" s="69">
        <f>IF(RES_hh_tesh_in!J17=0,0,RES_hh_tesh_in!J17/RES_summary!J$21)</f>
        <v>8.1127713186254944</v>
      </c>
      <c r="K17" s="69">
        <f>IF(RES_hh_tesh_in!K17=0,0,RES_hh_tesh_in!K17/RES_summary!K$21)</f>
        <v>8.2432142032461471</v>
      </c>
      <c r="L17" s="69">
        <f>IF(RES_hh_tesh_in!L17=0,0,RES_hh_tesh_in!L17/RES_summary!L$21)</f>
        <v>9.4008823457660586</v>
      </c>
      <c r="M17" s="69">
        <f>IF(RES_hh_tesh_in!M17=0,0,RES_hh_tesh_in!M17/RES_summary!M$21)</f>
        <v>7.1531844324976186</v>
      </c>
      <c r="N17" s="69">
        <f>IF(RES_hh_tesh_in!N17=0,0,RES_hh_tesh_in!N17/RES_summary!N$21)</f>
        <v>7.421593883639189</v>
      </c>
      <c r="O17" s="69">
        <f>IF(RES_hh_tesh_in!O17=0,0,RES_hh_tesh_in!O17/RES_summary!O$21)</f>
        <v>7.9887106880509728</v>
      </c>
      <c r="P17" s="69">
        <f>IF(RES_hh_tesh_in!P17=0,0,RES_hh_tesh_in!P17/RES_summary!P$21)</f>
        <v>6.6625408047653174</v>
      </c>
      <c r="Q17" s="69">
        <f>IF(RES_hh_tesh_in!Q17=0,0,RES_hh_tesh_in!Q17/RES_summary!Q$21)</f>
        <v>7.58992878719675</v>
      </c>
      <c r="R17" s="69">
        <f>IF(RES_hh_tesh_in!R17=0,0,RES_hh_tesh_in!R17/RES_summary!R$21)</f>
        <v>7.8489655926528021</v>
      </c>
      <c r="S17" s="69">
        <f>IF(RES_hh_tesh_in!S17=0,0,RES_hh_tesh_in!S17/RES_summary!S$21)</f>
        <v>7.4857093222125757</v>
      </c>
      <c r="T17" s="69">
        <f>IF(RES_hh_tesh_in!T17=0,0,RES_hh_tesh_in!T17/RES_summary!T$21)</f>
        <v>7.2260616844705643</v>
      </c>
      <c r="U17" s="69">
        <f>IF(RES_hh_tesh_in!U17=0,0,RES_hh_tesh_in!U17/RES_summary!U$21)</f>
        <v>6.7112690943379896</v>
      </c>
      <c r="V17" s="69">
        <f>IF(RES_hh_tesh_in!V17=0,0,RES_hh_tesh_in!V17/RES_summary!V$21)</f>
        <v>6.0045682740103583</v>
      </c>
      <c r="W17" s="69">
        <f>IF(RES_hh_tesh_in!W17=0,0,RES_hh_tesh_in!W17/RES_summary!W$21)</f>
        <v>5.956295008591046</v>
      </c>
      <c r="X17" s="69">
        <f>IF(RES_hh_tesh_in!X17=0,0,RES_hh_tesh_in!X17/RES_summary!X$21)</f>
        <v>4.5083908117183196</v>
      </c>
      <c r="Y17" s="69">
        <f>IF(RES_hh_tesh_in!Y17=0,0,RES_hh_tesh_in!Y17/RES_summary!Y$21)</f>
        <v>3.3976956770919102</v>
      </c>
      <c r="DA17" s="88" t="s">
        <v>921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0</v>
      </c>
      <c r="D18" s="72">
        <f>IF(RES_hh_tesh_in!D18=0,0,RES_hh_tesh_in!D18/RES_summary!D$21)</f>
        <v>0</v>
      </c>
      <c r="E18" s="72">
        <f>IF(RES_hh_tesh_in!E18=0,0,RES_hh_tesh_in!E18/RES_summary!E$21)</f>
        <v>0</v>
      </c>
      <c r="F18" s="72">
        <f>IF(RES_hh_tesh_in!F18=0,0,RES_hh_tesh_in!F18/RES_summary!F$21)</f>
        <v>0</v>
      </c>
      <c r="G18" s="72">
        <f>IF(RES_hh_tesh_in!G18=0,0,RES_hh_tesh_in!G18/RES_summary!G$21)</f>
        <v>0</v>
      </c>
      <c r="H18" s="72">
        <f>IF(RES_hh_tesh_in!H18=0,0,RES_hh_tesh_in!H18/RES_summary!H$21)</f>
        <v>0</v>
      </c>
      <c r="I18" s="72">
        <f>IF(RES_hh_tesh_in!I18=0,0,RES_hh_tesh_in!I18/RES_summary!I$21)</f>
        <v>0</v>
      </c>
      <c r="J18" s="72">
        <f>IF(RES_hh_tesh_in!J18=0,0,RES_hh_tesh_in!J18/RES_summary!J$21)</f>
        <v>0</v>
      </c>
      <c r="K18" s="72">
        <f>IF(RES_hh_tesh_in!K18=0,0,RES_hh_tesh_in!K18/RES_summary!K$21)</f>
        <v>0</v>
      </c>
      <c r="L18" s="72">
        <f>IF(RES_hh_tesh_in!L18=0,0,RES_hh_tesh_in!L18/RES_summary!L$21)</f>
        <v>0</v>
      </c>
      <c r="M18" s="72">
        <f>IF(RES_hh_tesh_in!M18=0,0,RES_hh_tesh_in!M18/RES_summary!M$21)</f>
        <v>0</v>
      </c>
      <c r="N18" s="72">
        <f>IF(RES_hh_tesh_in!N18=0,0,RES_hh_tesh_in!N18/RES_summary!N$21)</f>
        <v>0</v>
      </c>
      <c r="O18" s="72">
        <f>IF(RES_hh_tesh_in!O18=0,0,RES_hh_tesh_in!O18/RES_summary!O$21)</f>
        <v>0</v>
      </c>
      <c r="P18" s="72">
        <f>IF(RES_hh_tesh_in!P18=0,0,RES_hh_tesh_in!P18/RES_summary!P$21)</f>
        <v>0</v>
      </c>
      <c r="Q18" s="72">
        <f>IF(RES_hh_tesh_in!Q18=0,0,RES_hh_tesh_in!Q18/RES_summary!Q$21)</f>
        <v>0</v>
      </c>
      <c r="R18" s="72">
        <f>IF(RES_hh_tesh_in!R18=0,0,RES_hh_tesh_in!R18/RES_summary!R$21)</f>
        <v>0</v>
      </c>
      <c r="S18" s="72">
        <f>IF(RES_hh_tesh_in!S18=0,0,RES_hh_tesh_in!S18/RES_summary!S$21)</f>
        <v>0</v>
      </c>
      <c r="T18" s="72">
        <f>IF(RES_hh_tesh_in!T18=0,0,RES_hh_tesh_in!T18/RES_summary!T$21)</f>
        <v>0</v>
      </c>
      <c r="U18" s="72">
        <f>IF(RES_hh_tesh_in!U18=0,0,RES_hh_tesh_in!U18/RES_summary!U$21)</f>
        <v>0</v>
      </c>
      <c r="V18" s="72">
        <f>IF(RES_hh_tesh_in!V18=0,0,RES_hh_tesh_in!V18/RES_summary!V$21)</f>
        <v>0</v>
      </c>
      <c r="W18" s="72">
        <f>IF(RES_hh_tesh_in!W18=0,0,RES_hh_tesh_in!W18/RES_summary!W$21)</f>
        <v>0</v>
      </c>
      <c r="X18" s="72">
        <f>IF(RES_hh_tesh_in!X18=0,0,RES_hh_tesh_in!X18/RES_summary!X$21)</f>
        <v>0</v>
      </c>
      <c r="Y18" s="72">
        <f>IF(RES_hh_tesh_in!Y18=0,0,RES_hh_tesh_in!Y18/RES_summary!Y$21)</f>
        <v>0</v>
      </c>
      <c r="DA18" s="89" t="s">
        <v>922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0</v>
      </c>
      <c r="D19" s="72">
        <f>IF(RES_hh_tesh_in!D19=0,0,RES_hh_tesh_in!D19/RES_summary!D$21)</f>
        <v>0</v>
      </c>
      <c r="E19" s="72">
        <f>IF(RES_hh_tesh_in!E19=0,0,RES_hh_tesh_in!E19/RES_summary!E$21)</f>
        <v>0</v>
      </c>
      <c r="F19" s="72">
        <f>IF(RES_hh_tesh_in!F19=0,0,RES_hh_tesh_in!F19/RES_summary!F$21)</f>
        <v>0</v>
      </c>
      <c r="G19" s="72">
        <f>IF(RES_hh_tesh_in!G19=0,0,RES_hh_tesh_in!G19/RES_summary!G$21)</f>
        <v>0</v>
      </c>
      <c r="H19" s="72">
        <f>IF(RES_hh_tesh_in!H19=0,0,RES_hh_tesh_in!H19/RES_summary!H$21)</f>
        <v>0</v>
      </c>
      <c r="I19" s="72">
        <f>IF(RES_hh_tesh_in!I19=0,0,RES_hh_tesh_in!I19/RES_summary!I$21)</f>
        <v>0</v>
      </c>
      <c r="J19" s="72">
        <f>IF(RES_hh_tesh_in!J19=0,0,RES_hh_tesh_in!J19/RES_summary!J$21)</f>
        <v>0</v>
      </c>
      <c r="K19" s="72">
        <f>IF(RES_hh_tesh_in!K19=0,0,RES_hh_tesh_in!K19/RES_summary!K$21)</f>
        <v>0</v>
      </c>
      <c r="L19" s="72">
        <f>IF(RES_hh_tesh_in!L19=0,0,RES_hh_tesh_in!L19/RES_summary!L$21)</f>
        <v>0</v>
      </c>
      <c r="M19" s="72">
        <f>IF(RES_hh_tesh_in!M19=0,0,RES_hh_tesh_in!M19/RES_summary!M$21)</f>
        <v>0</v>
      </c>
      <c r="N19" s="72">
        <f>IF(RES_hh_tesh_in!N19=0,0,RES_hh_tesh_in!N19/RES_summary!N$21)</f>
        <v>0</v>
      </c>
      <c r="O19" s="72">
        <f>IF(RES_hh_tesh_in!O19=0,0,RES_hh_tesh_in!O19/RES_summary!O$21)</f>
        <v>0</v>
      </c>
      <c r="P19" s="72">
        <f>IF(RES_hh_tesh_in!P19=0,0,RES_hh_tesh_in!P19/RES_summary!P$21)</f>
        <v>0</v>
      </c>
      <c r="Q19" s="72">
        <f>IF(RES_hh_tesh_in!Q19=0,0,RES_hh_tesh_in!Q19/RES_summary!Q$21)</f>
        <v>0</v>
      </c>
      <c r="R19" s="72">
        <f>IF(RES_hh_tesh_in!R19=0,0,RES_hh_tesh_in!R19/RES_summary!R$21)</f>
        <v>0</v>
      </c>
      <c r="S19" s="72">
        <f>IF(RES_hh_tesh_in!S19=0,0,RES_hh_tesh_in!S19/RES_summary!S$21)</f>
        <v>0</v>
      </c>
      <c r="T19" s="72">
        <f>IF(RES_hh_tesh_in!T19=0,0,RES_hh_tesh_in!T19/RES_summary!T$21)</f>
        <v>0</v>
      </c>
      <c r="U19" s="72">
        <f>IF(RES_hh_tesh_in!U19=0,0,RES_hh_tesh_in!U19/RES_summary!U$21)</f>
        <v>0</v>
      </c>
      <c r="V19" s="72">
        <f>IF(RES_hh_tesh_in!V19=0,0,RES_hh_tesh_in!V19/RES_summary!V$21)</f>
        <v>0</v>
      </c>
      <c r="W19" s="72">
        <f>IF(RES_hh_tesh_in!W19=0,0,RES_hh_tesh_in!W19/RES_summary!W$21)</f>
        <v>0</v>
      </c>
      <c r="X19" s="72">
        <f>IF(RES_hh_tesh_in!X19=0,0,RES_hh_tesh_in!X19/RES_summary!X$21)</f>
        <v>0</v>
      </c>
      <c r="Y19" s="72">
        <f>IF(RES_hh_tesh_in!Y19=0,0,RES_hh_tesh_in!Y19/RES_summary!Y$21)</f>
        <v>0</v>
      </c>
      <c r="DA19" s="89" t="s">
        <v>923</v>
      </c>
    </row>
    <row r="20" spans="1:105" ht="12" customHeight="1" x14ac:dyDescent="0.25">
      <c r="A20" s="28" t="s">
        <v>200</v>
      </c>
      <c r="B20" s="72"/>
      <c r="C20" s="72">
        <f>IF(RES_hh_tesh_in!C20=0,0,RES_hh_tesh_in!C20/RES_summary!C$21)</f>
        <v>0</v>
      </c>
      <c r="D20" s="72">
        <f>IF(RES_hh_tesh_in!D20=0,0,RES_hh_tesh_in!D20/RES_summary!D$21)</f>
        <v>0</v>
      </c>
      <c r="E20" s="72">
        <f>IF(RES_hh_tesh_in!E20=0,0,RES_hh_tesh_in!E20/RES_summary!E$21)</f>
        <v>0</v>
      </c>
      <c r="F20" s="72">
        <f>IF(RES_hh_tesh_in!F20=0,0,RES_hh_tesh_in!F20/RES_summary!F$21)</f>
        <v>0</v>
      </c>
      <c r="G20" s="72">
        <f>IF(RES_hh_tesh_in!G20=0,0,RES_hh_tesh_in!G20/RES_summary!G$21)</f>
        <v>0</v>
      </c>
      <c r="H20" s="72">
        <f>IF(RES_hh_tesh_in!H20=0,0,RES_hh_tesh_in!H20/RES_summary!H$21)</f>
        <v>0</v>
      </c>
      <c r="I20" s="72">
        <f>IF(RES_hh_tesh_in!I20=0,0,RES_hh_tesh_in!I20/RES_summary!I$21)</f>
        <v>0</v>
      </c>
      <c r="J20" s="72">
        <f>IF(RES_hh_tesh_in!J20=0,0,RES_hh_tesh_in!J20/RES_summary!J$21)</f>
        <v>0</v>
      </c>
      <c r="K20" s="72">
        <f>IF(RES_hh_tesh_in!K20=0,0,RES_hh_tesh_in!K20/RES_summary!K$21)</f>
        <v>0</v>
      </c>
      <c r="L20" s="72">
        <f>IF(RES_hh_tesh_in!L20=0,0,RES_hh_tesh_in!L20/RES_summary!L$21)</f>
        <v>0</v>
      </c>
      <c r="M20" s="72">
        <f>IF(RES_hh_tesh_in!M20=0,0,RES_hh_tesh_in!M20/RES_summary!M$21)</f>
        <v>0</v>
      </c>
      <c r="N20" s="72">
        <f>IF(RES_hh_tesh_in!N20=0,0,RES_hh_tesh_in!N20/RES_summary!N$21)</f>
        <v>0</v>
      </c>
      <c r="O20" s="72">
        <f>IF(RES_hh_tesh_in!O20=0,0,RES_hh_tesh_in!O20/RES_summary!O$21)</f>
        <v>0</v>
      </c>
      <c r="P20" s="72">
        <f>IF(RES_hh_tesh_in!P20=0,0,RES_hh_tesh_in!P20/RES_summary!P$21)</f>
        <v>0</v>
      </c>
      <c r="Q20" s="72">
        <f>IF(RES_hh_tesh_in!Q20=0,0,RES_hh_tesh_in!Q20/RES_summary!Q$21)</f>
        <v>0</v>
      </c>
      <c r="R20" s="72">
        <f>IF(RES_hh_tesh_in!R20=0,0,RES_hh_tesh_in!R20/RES_summary!R$21)</f>
        <v>0</v>
      </c>
      <c r="S20" s="72">
        <f>IF(RES_hh_tesh_in!S20=0,0,RES_hh_tesh_in!S20/RES_summary!S$21)</f>
        <v>0</v>
      </c>
      <c r="T20" s="72">
        <f>IF(RES_hh_tesh_in!T20=0,0,RES_hh_tesh_in!T20/RES_summary!T$21)</f>
        <v>0</v>
      </c>
      <c r="U20" s="72">
        <f>IF(RES_hh_tesh_in!U20=0,0,RES_hh_tesh_in!U20/RES_summary!U$21)</f>
        <v>0</v>
      </c>
      <c r="V20" s="72">
        <f>IF(RES_hh_tesh_in!V20=0,0,RES_hh_tesh_in!V20/RES_summary!V$21)</f>
        <v>0</v>
      </c>
      <c r="W20" s="72">
        <f>IF(RES_hh_tesh_in!W20=0,0,RES_hh_tesh_in!W20/RES_summary!W$21)</f>
        <v>0</v>
      </c>
      <c r="X20" s="72">
        <f>IF(RES_hh_tesh_in!X20=0,0,RES_hh_tesh_in!X20/RES_summary!X$21)</f>
        <v>0</v>
      </c>
      <c r="Y20" s="72">
        <f>IF(RES_hh_tesh_in!Y20=0,0,RES_hh_tesh_in!Y20/RES_summary!Y$21)</f>
        <v>0</v>
      </c>
      <c r="DA20" s="89" t="s">
        <v>924</v>
      </c>
    </row>
    <row r="21" spans="1:105" ht="12" customHeight="1" x14ac:dyDescent="0.25">
      <c r="A21" s="28" t="s">
        <v>189</v>
      </c>
      <c r="B21" s="72"/>
      <c r="C21" s="72">
        <f>IF(RES_hh_tesh_in!C21=0,0,RES_hh_tesh_in!C21/RES_summary!C$21)</f>
        <v>8.6934177520211495</v>
      </c>
      <c r="D21" s="72">
        <f>IF(RES_hh_tesh_in!D21=0,0,RES_hh_tesh_in!D21/RES_summary!D$21)</f>
        <v>9.374398560870338</v>
      </c>
      <c r="E21" s="72">
        <f>IF(RES_hh_tesh_in!E21=0,0,RES_hh_tesh_in!E21/RES_summary!E$21)</f>
        <v>9.4252398297047844</v>
      </c>
      <c r="F21" s="72">
        <f>IF(RES_hh_tesh_in!F21=0,0,RES_hh_tesh_in!F21/RES_summary!F$21)</f>
        <v>8.8691342478503277</v>
      </c>
      <c r="G21" s="72">
        <f>IF(RES_hh_tesh_in!G21=0,0,RES_hh_tesh_in!G21/RES_summary!G$21)</f>
        <v>8.6037547445371221</v>
      </c>
      <c r="H21" s="72">
        <f>IF(RES_hh_tesh_in!H21=0,0,RES_hh_tesh_in!H21/RES_summary!H$21)</f>
        <v>8.5121684677751279</v>
      </c>
      <c r="I21" s="72">
        <f>IF(RES_hh_tesh_in!I21=0,0,RES_hh_tesh_in!I21/RES_summary!I$21)</f>
        <v>7.9701873399718304</v>
      </c>
      <c r="J21" s="72">
        <f>IF(RES_hh_tesh_in!J21=0,0,RES_hh_tesh_in!J21/RES_summary!J$21)</f>
        <v>8.0839582236152516</v>
      </c>
      <c r="K21" s="72">
        <f>IF(RES_hh_tesh_in!K21=0,0,RES_hh_tesh_in!K21/RES_summary!K$21)</f>
        <v>8.2341783543621947</v>
      </c>
      <c r="L21" s="72">
        <f>IF(RES_hh_tesh_in!L21=0,0,RES_hh_tesh_in!L21/RES_summary!L$21)</f>
        <v>9.515577860834183</v>
      </c>
      <c r="M21" s="72">
        <f>IF(RES_hh_tesh_in!M21=0,0,RES_hh_tesh_in!M21/RES_summary!M$21)</f>
        <v>7.0775587943033047</v>
      </c>
      <c r="N21" s="72">
        <f>IF(RES_hh_tesh_in!N21=0,0,RES_hh_tesh_in!N21/RES_summary!N$21)</f>
        <v>7.3907100944316646</v>
      </c>
      <c r="O21" s="72">
        <f>IF(RES_hh_tesh_in!O21=0,0,RES_hh_tesh_in!O21/RES_summary!O$21)</f>
        <v>7.9959049652716763</v>
      </c>
      <c r="P21" s="72">
        <f>IF(RES_hh_tesh_in!P21=0,0,RES_hh_tesh_in!P21/RES_summary!P$21)</f>
        <v>6.4309024740847969</v>
      </c>
      <c r="Q21" s="72">
        <f>IF(RES_hh_tesh_in!Q21=0,0,RES_hh_tesh_in!Q21/RES_summary!Q$21)</f>
        <v>7.5634932111659987</v>
      </c>
      <c r="R21" s="72">
        <f>IF(RES_hh_tesh_in!R21=0,0,RES_hh_tesh_in!R21/RES_summary!R$21)</f>
        <v>7.8373305923356957</v>
      </c>
      <c r="S21" s="72">
        <f>IF(RES_hh_tesh_in!S21=0,0,RES_hh_tesh_in!S21/RES_summary!S$21)</f>
        <v>7.4844106829368071</v>
      </c>
      <c r="T21" s="72">
        <f>IF(RES_hh_tesh_in!T21=0,0,RES_hh_tesh_in!T21/RES_summary!T$21)</f>
        <v>7.2346018350662966</v>
      </c>
      <c r="U21" s="72">
        <f>IF(RES_hh_tesh_in!U21=0,0,RES_hh_tesh_in!U21/RES_summary!U$21)</f>
        <v>6.6981264205051696</v>
      </c>
      <c r="V21" s="72">
        <f>IF(RES_hh_tesh_in!V21=0,0,RES_hh_tesh_in!V21/RES_summary!V$21)</f>
        <v>5.9568079241220842</v>
      </c>
      <c r="W21" s="72">
        <f>IF(RES_hh_tesh_in!W21=0,0,RES_hh_tesh_in!W21/RES_summary!W$21)</f>
        <v>6.1728883052622594</v>
      </c>
      <c r="X21" s="72">
        <f>IF(RES_hh_tesh_in!X21=0,0,RES_hh_tesh_in!X21/RES_summary!X$21)</f>
        <v>4.4519961483651738</v>
      </c>
      <c r="Y21" s="72">
        <f>IF(RES_hh_tesh_in!Y21=0,0,RES_hh_tesh_in!Y21/RES_summary!Y$21)</f>
        <v>3.2582709970952362</v>
      </c>
      <c r="DA21" s="89" t="s">
        <v>925</v>
      </c>
    </row>
    <row r="22" spans="1:105" ht="12" customHeight="1" x14ac:dyDescent="0.25">
      <c r="A22" s="28" t="s">
        <v>202</v>
      </c>
      <c r="B22" s="72"/>
      <c r="C22" s="72">
        <f>IF(RES_hh_tesh_in!C22=0,0,RES_hh_tesh_in!C22/RES_summary!C$21)</f>
        <v>0</v>
      </c>
      <c r="D22" s="72">
        <f>IF(RES_hh_tesh_in!D22=0,0,RES_hh_tesh_in!D22/RES_summary!D$21)</f>
        <v>0</v>
      </c>
      <c r="E22" s="72">
        <f>IF(RES_hh_tesh_in!E22=0,0,RES_hh_tesh_in!E22/RES_summary!E$21)</f>
        <v>0</v>
      </c>
      <c r="F22" s="72">
        <f>IF(RES_hh_tesh_in!F22=0,0,RES_hh_tesh_in!F22/RES_summary!F$21)</f>
        <v>0</v>
      </c>
      <c r="G22" s="72">
        <f>IF(RES_hh_tesh_in!G22=0,0,RES_hh_tesh_in!G22/RES_summary!G$21)</f>
        <v>0</v>
      </c>
      <c r="H22" s="72">
        <f>IF(RES_hh_tesh_in!H22=0,0,RES_hh_tesh_in!H22/RES_summary!H$21)</f>
        <v>0</v>
      </c>
      <c r="I22" s="72">
        <f>IF(RES_hh_tesh_in!I22=0,0,RES_hh_tesh_in!I22/RES_summary!I$21)</f>
        <v>0</v>
      </c>
      <c r="J22" s="72">
        <f>IF(RES_hh_tesh_in!J22=0,0,RES_hh_tesh_in!J22/RES_summary!J$21)</f>
        <v>0</v>
      </c>
      <c r="K22" s="72">
        <f>IF(RES_hh_tesh_in!K22=0,0,RES_hh_tesh_in!K22/RES_summary!K$21)</f>
        <v>0</v>
      </c>
      <c r="L22" s="72">
        <f>IF(RES_hh_tesh_in!L22=0,0,RES_hh_tesh_in!L22/RES_summary!L$21)</f>
        <v>0</v>
      </c>
      <c r="M22" s="72">
        <f>IF(RES_hh_tesh_in!M22=0,0,RES_hh_tesh_in!M22/RES_summary!M$21)</f>
        <v>0</v>
      </c>
      <c r="N22" s="72">
        <f>IF(RES_hh_tesh_in!N22=0,0,RES_hh_tesh_in!N22/RES_summary!N$21)</f>
        <v>0</v>
      </c>
      <c r="O22" s="72">
        <f>IF(RES_hh_tesh_in!O22=0,0,RES_hh_tesh_in!O22/RES_summary!O$21)</f>
        <v>0</v>
      </c>
      <c r="P22" s="72">
        <f>IF(RES_hh_tesh_in!P22=0,0,RES_hh_tesh_in!P22/RES_summary!P$21)</f>
        <v>0</v>
      </c>
      <c r="Q22" s="72">
        <f>IF(RES_hh_tesh_in!Q22=0,0,RES_hh_tesh_in!Q22/RES_summary!Q$21)</f>
        <v>0</v>
      </c>
      <c r="R22" s="72">
        <f>IF(RES_hh_tesh_in!R22=0,0,RES_hh_tesh_in!R22/RES_summary!R$21)</f>
        <v>0</v>
      </c>
      <c r="S22" s="72">
        <f>IF(RES_hh_tesh_in!S22=0,0,RES_hh_tesh_in!S22/RES_summary!S$21)</f>
        <v>0</v>
      </c>
      <c r="T22" s="72">
        <f>IF(RES_hh_tesh_in!T22=0,0,RES_hh_tesh_in!T22/RES_summary!T$21)</f>
        <v>0</v>
      </c>
      <c r="U22" s="72">
        <f>IF(RES_hh_tesh_in!U22=0,0,RES_hh_tesh_in!U22/RES_summary!U$21)</f>
        <v>0</v>
      </c>
      <c r="V22" s="72">
        <f>IF(RES_hh_tesh_in!V22=0,0,RES_hh_tesh_in!V22/RES_summary!V$21)</f>
        <v>0</v>
      </c>
      <c r="W22" s="72">
        <f>IF(RES_hh_tesh_in!W22=0,0,RES_hh_tesh_in!W22/RES_summary!W$21)</f>
        <v>0</v>
      </c>
      <c r="X22" s="72">
        <f>IF(RES_hh_tesh_in!X22=0,0,RES_hh_tesh_in!X22/RES_summary!X$21)</f>
        <v>0</v>
      </c>
      <c r="Y22" s="72">
        <f>IF(RES_hh_tesh_in!Y22=0,0,RES_hh_tesh_in!Y22/RES_summary!Y$21)</f>
        <v>0</v>
      </c>
      <c r="DA22" s="89" t="s">
        <v>926</v>
      </c>
    </row>
    <row r="23" spans="1:105" ht="12" customHeight="1" x14ac:dyDescent="0.25">
      <c r="A23" s="28" t="s">
        <v>197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X23" s="72">
        <f>IF(RES_hh_tesh_in!X23=0,0,RES_hh_tesh_in!X23/RES_summary!X$21)</f>
        <v>0</v>
      </c>
      <c r="Y23" s="72">
        <f>IF(RES_hh_tesh_in!Y23=0,0,RES_hh_tesh_in!Y23/RES_summary!Y$21)</f>
        <v>0</v>
      </c>
      <c r="DA23" s="89" t="s">
        <v>927</v>
      </c>
    </row>
    <row r="24" spans="1:105" ht="12" customHeight="1" x14ac:dyDescent="0.25">
      <c r="A24" s="28" t="s">
        <v>198</v>
      </c>
      <c r="B24" s="72"/>
      <c r="C24" s="72">
        <f>IF(RES_hh_tesh_in!C24=0,0,RES_hh_tesh_in!C24/RES_summary!C$21)</f>
        <v>8.8315399283482368</v>
      </c>
      <c r="D24" s="72">
        <f>IF(RES_hh_tesh_in!D24=0,0,RES_hh_tesh_in!D24/RES_summary!D$21)</f>
        <v>9.2605624145508525</v>
      </c>
      <c r="E24" s="72">
        <f>IF(RES_hh_tesh_in!E24=0,0,RES_hh_tesh_in!E24/RES_summary!E$21)</f>
        <v>9.4154662987590427</v>
      </c>
      <c r="F24" s="72">
        <f>IF(RES_hh_tesh_in!F24=0,0,RES_hh_tesh_in!F24/RES_summary!F$21)</f>
        <v>9.1052606746001761</v>
      </c>
      <c r="G24" s="72">
        <f>IF(RES_hh_tesh_in!G24=0,0,RES_hh_tesh_in!G24/RES_summary!G$21)</f>
        <v>8.6207338642540901</v>
      </c>
      <c r="H24" s="72">
        <f>IF(RES_hh_tesh_in!H24=0,0,RES_hh_tesh_in!H24/RES_summary!H$21)</f>
        <v>8.2697834734366023</v>
      </c>
      <c r="I24" s="72">
        <f>IF(RES_hh_tesh_in!I24=0,0,RES_hh_tesh_in!I24/RES_summary!I$21)</f>
        <v>8.1517460716448902</v>
      </c>
      <c r="J24" s="72">
        <f>IF(RES_hh_tesh_in!J24=0,0,RES_hh_tesh_in!J24/RES_summary!J$21)</f>
        <v>8.0656704844600497</v>
      </c>
      <c r="K24" s="72">
        <f>IF(RES_hh_tesh_in!K24=0,0,RES_hh_tesh_in!K24/RES_summary!K$21)</f>
        <v>8.0600294970450523</v>
      </c>
      <c r="L24" s="72">
        <f>IF(RES_hh_tesh_in!L24=0,0,RES_hh_tesh_in!L24/RES_summary!L$21)</f>
        <v>9.2561535325480762</v>
      </c>
      <c r="M24" s="72">
        <f>IF(RES_hh_tesh_in!M24=0,0,RES_hh_tesh_in!M24/RES_summary!M$21)</f>
        <v>7.1241453429293538</v>
      </c>
      <c r="N24" s="72">
        <f>IF(RES_hh_tesh_in!N24=0,0,RES_hh_tesh_in!N24/RES_summary!N$21)</f>
        <v>7.4116530027323515</v>
      </c>
      <c r="O24" s="72">
        <f>IF(RES_hh_tesh_in!O24=0,0,RES_hh_tesh_in!O24/RES_summary!O$21)</f>
        <v>7.962935840738032</v>
      </c>
      <c r="P24" s="72">
        <f>IF(RES_hh_tesh_in!P24=0,0,RES_hh_tesh_in!P24/RES_summary!P$21)</f>
        <v>6.6055191966619535</v>
      </c>
      <c r="Q24" s="72">
        <f>IF(RES_hh_tesh_in!Q24=0,0,RES_hh_tesh_in!Q24/RES_summary!Q$21)</f>
        <v>7.737245652437819</v>
      </c>
      <c r="R24" s="72">
        <f>IF(RES_hh_tesh_in!R24=0,0,RES_hh_tesh_in!R24/RES_summary!R$21)</f>
        <v>7.7947835859229633</v>
      </c>
      <c r="S24" s="72">
        <f>IF(RES_hh_tesh_in!S24=0,0,RES_hh_tesh_in!S24/RES_summary!S$21)</f>
        <v>7.3705599419551469</v>
      </c>
      <c r="T24" s="72">
        <f>IF(RES_hh_tesh_in!T24=0,0,RES_hh_tesh_in!T24/RES_summary!T$21)</f>
        <v>7.3217629722092914</v>
      </c>
      <c r="U24" s="72">
        <f>IF(RES_hh_tesh_in!U24=0,0,RES_hh_tesh_in!U24/RES_summary!U$21)</f>
        <v>6.7160613272110652</v>
      </c>
      <c r="V24" s="72">
        <f>IF(RES_hh_tesh_in!V24=0,0,RES_hh_tesh_in!V24/RES_summary!V$21)</f>
        <v>6.0252742828873034</v>
      </c>
      <c r="W24" s="72">
        <f>IF(RES_hh_tesh_in!W24=0,0,RES_hh_tesh_in!W24/RES_summary!W$21)</f>
        <v>5.9977819774498178</v>
      </c>
      <c r="X24" s="72">
        <f>IF(RES_hh_tesh_in!X24=0,0,RES_hh_tesh_in!X24/RES_summary!X$21)</f>
        <v>4.3787874623229417</v>
      </c>
      <c r="Y24" s="72">
        <f>IF(RES_hh_tesh_in!Y24=0,0,RES_hh_tesh_in!Y24/RES_summary!Y$21)</f>
        <v>3.3631685109548806</v>
      </c>
      <c r="DA24" s="89" t="s">
        <v>928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6.0391339180305508</v>
      </c>
      <c r="D25" s="74">
        <f>IF(RES_hh_tesh_in!D25=0,0,RES_hh_tesh_in!D25/RES_summary!D$21)</f>
        <v>7.3119516536199081</v>
      </c>
      <c r="E25" s="74">
        <f>IF(RES_hh_tesh_in!E25=0,0,RES_hh_tesh_in!E25/RES_summary!E$21)</f>
        <v>7.0607020976990276</v>
      </c>
      <c r="F25" s="74">
        <f>IF(RES_hh_tesh_in!F25=0,0,RES_hh_tesh_in!F25/RES_summary!F$21)</f>
        <v>6.2064455341119045</v>
      </c>
      <c r="G25" s="74">
        <f>IF(RES_hh_tesh_in!G25=0,0,RES_hh_tesh_in!G25/RES_summary!G$21)</f>
        <v>6.4876611569916998</v>
      </c>
      <c r="H25" s="74">
        <f>IF(RES_hh_tesh_in!H25=0,0,RES_hh_tesh_in!H25/RES_summary!H$21)</f>
        <v>6.4741136060212652</v>
      </c>
      <c r="I25" s="74">
        <f>IF(RES_hh_tesh_in!I25=0,0,RES_hh_tesh_in!I25/RES_summary!I$21)</f>
        <v>5.7931492479128606</v>
      </c>
      <c r="J25" s="74">
        <f>IF(RES_hh_tesh_in!J25=0,0,RES_hh_tesh_in!J25/RES_summary!J$21)</f>
        <v>5.8556525912565434</v>
      </c>
      <c r="K25" s="74">
        <f>IF(RES_hh_tesh_in!K25=0,0,RES_hh_tesh_in!K25/RES_summary!K$21)</f>
        <v>5.2774737893096093</v>
      </c>
      <c r="L25" s="74">
        <f>IF(RES_hh_tesh_in!L25=0,0,RES_hh_tesh_in!L25/RES_summary!L$21)</f>
        <v>7.2535193372924596</v>
      </c>
      <c r="M25" s="74">
        <f>IF(RES_hh_tesh_in!M25=0,0,RES_hh_tesh_in!M25/RES_summary!M$21)</f>
        <v>3.9795611848952177</v>
      </c>
      <c r="N25" s="74">
        <f>IF(RES_hh_tesh_in!N25=0,0,RES_hh_tesh_in!N25/RES_summary!N$21)</f>
        <v>5.8103710001527924</v>
      </c>
      <c r="O25" s="74">
        <f>IF(RES_hh_tesh_in!O25=0,0,RES_hh_tesh_in!O25/RES_summary!O$21)</f>
        <v>5.1615112851904232</v>
      </c>
      <c r="P25" s="74">
        <f>IF(RES_hh_tesh_in!P25=0,0,RES_hh_tesh_in!P25/RES_summary!P$21)</f>
        <v>4.4472237475859737</v>
      </c>
      <c r="Q25" s="74">
        <f>IF(RES_hh_tesh_in!Q25=0,0,RES_hh_tesh_in!Q25/RES_summary!Q$21)</f>
        <v>5.7078130244409175</v>
      </c>
      <c r="R25" s="74">
        <f>IF(RES_hh_tesh_in!R25=0,0,RES_hh_tesh_in!R25/RES_summary!R$21)</f>
        <v>5.2182327885063993</v>
      </c>
      <c r="S25" s="74">
        <f>IF(RES_hh_tesh_in!S25=0,0,RES_hh_tesh_in!S25/RES_summary!S$21)</f>
        <v>5.4687507719230748</v>
      </c>
      <c r="T25" s="74">
        <f>IF(RES_hh_tesh_in!T25=0,0,RES_hh_tesh_in!T25/RES_summary!T$21)</f>
        <v>5.6472463507342594</v>
      </c>
      <c r="U25" s="74">
        <f>IF(RES_hh_tesh_in!U25=0,0,RES_hh_tesh_in!U25/RES_summary!U$21)</f>
        <v>4.7374022369938515</v>
      </c>
      <c r="V25" s="74">
        <f>IF(RES_hh_tesh_in!V25=0,0,RES_hh_tesh_in!V25/RES_summary!V$21)</f>
        <v>4.6807375318845077</v>
      </c>
      <c r="W25" s="74">
        <f>IF(RES_hh_tesh_in!W25=0,0,RES_hh_tesh_in!W25/RES_summary!W$21)</f>
        <v>4.3955053427602575</v>
      </c>
      <c r="X25" s="74">
        <f>IF(RES_hh_tesh_in!X25=0,0,RES_hh_tesh_in!X25/RES_summary!X$21)</f>
        <v>3.1308213380611822</v>
      </c>
      <c r="Y25" s="74">
        <f>IF(RES_hh_tesh_in!Y25=0,0,RES_hh_tesh_in!Y25/RES_summary!Y$21)</f>
        <v>2.0977841585408776</v>
      </c>
      <c r="DA25" s="90" t="s">
        <v>929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4.4440191523900117</v>
      </c>
      <c r="D26" s="77">
        <f>IF(RES_hh_tesh_in!D26=0,0,RES_hh_tesh_in!D26/RES_summary!D$21)</f>
        <v>4.7561628505051976</v>
      </c>
      <c r="E26" s="77">
        <f>IF(RES_hh_tesh_in!E26=0,0,RES_hh_tesh_in!E26/RES_summary!E$21)</f>
        <v>4.8348548969998477</v>
      </c>
      <c r="F26" s="77">
        <f>IF(RES_hh_tesh_in!F26=0,0,RES_hh_tesh_in!F26/RES_summary!F$21)</f>
        <v>4.5973614799060014</v>
      </c>
      <c r="G26" s="77">
        <f>IF(RES_hh_tesh_in!G26=0,0,RES_hh_tesh_in!G26/RES_summary!G$21)</f>
        <v>4.4795956505896788</v>
      </c>
      <c r="H26" s="77">
        <f>IF(RES_hh_tesh_in!H26=0,0,RES_hh_tesh_in!H26/RES_summary!H$21)</f>
        <v>4.4506157584121615</v>
      </c>
      <c r="I26" s="77">
        <f>IF(RES_hh_tesh_in!I26=0,0,RES_hh_tesh_in!I26/RES_summary!I$21)</f>
        <v>4.2188343824154417</v>
      </c>
      <c r="J26" s="77">
        <f>IF(RES_hh_tesh_in!J26=0,0,RES_hh_tesh_in!J26/RES_summary!J$21)</f>
        <v>4.3001238956980989</v>
      </c>
      <c r="K26" s="77">
        <f>IF(RES_hh_tesh_in!K26=0,0,RES_hh_tesh_in!K26/RES_summary!K$21)</f>
        <v>4.3539252587262611</v>
      </c>
      <c r="L26" s="77">
        <f>IF(RES_hh_tesh_in!L26=0,0,RES_hh_tesh_in!L26/RES_summary!L$21)</f>
        <v>5.2507517509497461</v>
      </c>
      <c r="M26" s="77">
        <f>IF(RES_hh_tesh_in!M26=0,0,RES_hh_tesh_in!M26/RES_summary!M$21)</f>
        <v>4.476386364923548</v>
      </c>
      <c r="N26" s="77">
        <f>IF(RES_hh_tesh_in!N26=0,0,RES_hh_tesh_in!N26/RES_summary!N$21)</f>
        <v>4.568501277493457</v>
      </c>
      <c r="O26" s="77">
        <f>IF(RES_hh_tesh_in!O26=0,0,RES_hh_tesh_in!O26/RES_summary!O$21)</f>
        <v>4.4739975795218747</v>
      </c>
      <c r="P26" s="77">
        <f>IF(RES_hh_tesh_in!P26=0,0,RES_hh_tesh_in!P26/RES_summary!P$21)</f>
        <v>4.2620615785239409</v>
      </c>
      <c r="Q26" s="77">
        <f>IF(RES_hh_tesh_in!Q26=0,0,RES_hh_tesh_in!Q26/RES_summary!Q$21)</f>
        <v>4.2899301259280351</v>
      </c>
      <c r="R26" s="77">
        <f>IF(RES_hh_tesh_in!R26=0,0,RES_hh_tesh_in!R26/RES_summary!R$21)</f>
        <v>4.2014869614481327</v>
      </c>
      <c r="S26" s="77">
        <f>IF(RES_hh_tesh_in!S26=0,0,RES_hh_tesh_in!S26/RES_summary!S$21)</f>
        <v>4.0768439894402588</v>
      </c>
      <c r="T26" s="77">
        <f>IF(RES_hh_tesh_in!T26=0,0,RES_hh_tesh_in!T26/RES_summary!T$21)</f>
        <v>4.026292120156211</v>
      </c>
      <c r="U26" s="77">
        <f>IF(RES_hh_tesh_in!U26=0,0,RES_hh_tesh_in!U26/RES_summary!U$21)</f>
        <v>3.9080033026403944</v>
      </c>
      <c r="V26" s="77">
        <f>IF(RES_hh_tesh_in!V26=0,0,RES_hh_tesh_in!V26/RES_summary!V$21)</f>
        <v>3.6594990447648632</v>
      </c>
      <c r="W26" s="77">
        <f>IF(RES_hh_tesh_in!W26=0,0,RES_hh_tesh_in!W26/RES_summary!W$21)</f>
        <v>3.5497414702353556</v>
      </c>
      <c r="X26" s="77">
        <f>IF(RES_hh_tesh_in!X26=0,0,RES_hh_tesh_in!X26/RES_summary!X$21)</f>
        <v>2.8899195839788461</v>
      </c>
      <c r="Y26" s="77">
        <f>IF(RES_hh_tesh_in!Y26=0,0,RES_hh_tesh_in!Y26/RES_summary!Y$21)</f>
        <v>2.2137015361354893</v>
      </c>
      <c r="DA26" s="92" t="s">
        <v>930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1.7141238111945154</v>
      </c>
      <c r="D27" s="69">
        <f>IF(RES_hh_tesh_in!D27=0,0,RES_hh_tesh_in!D27/RES_summary!D$21)</f>
        <v>1.6993370992221386</v>
      </c>
      <c r="E27" s="69">
        <f>IF(RES_hh_tesh_in!E27=0,0,RES_hh_tesh_in!E27/RES_summary!E$21)</f>
        <v>1.6886128583572866</v>
      </c>
      <c r="F27" s="69">
        <f>IF(RES_hh_tesh_in!F27=0,0,RES_hh_tesh_in!F27/RES_summary!F$21)</f>
        <v>1.7050763719265214</v>
      </c>
      <c r="G27" s="69">
        <f>IF(RES_hh_tesh_in!G27=0,0,RES_hh_tesh_in!G27/RES_summary!G$21)</f>
        <v>1.6880465313336972</v>
      </c>
      <c r="H27" s="69">
        <f>IF(RES_hh_tesh_in!H27=0,0,RES_hh_tesh_in!H27/RES_summary!H$21)</f>
        <v>1.8446253092888441</v>
      </c>
      <c r="I27" s="69">
        <f>IF(RES_hh_tesh_in!I27=0,0,RES_hh_tesh_in!I27/RES_summary!I$21)</f>
        <v>1.6718035887690337</v>
      </c>
      <c r="J27" s="69">
        <f>IF(RES_hh_tesh_in!J27=0,0,RES_hh_tesh_in!J27/RES_summary!J$21)</f>
        <v>1.717876018287696</v>
      </c>
      <c r="K27" s="69">
        <f>IF(RES_hh_tesh_in!K27=0,0,RES_hh_tesh_in!K27/RES_summary!K$21)</f>
        <v>1.5608206070514707</v>
      </c>
      <c r="L27" s="69">
        <f>IF(RES_hh_tesh_in!L27=0,0,RES_hh_tesh_in!L27/RES_summary!L$21)</f>
        <v>1.9612673949729404</v>
      </c>
      <c r="M27" s="69">
        <f>IF(RES_hh_tesh_in!M27=0,0,RES_hh_tesh_in!M27/RES_summary!M$21)</f>
        <v>1.8574713206878199</v>
      </c>
      <c r="N27" s="69">
        <f>IF(RES_hh_tesh_in!N27=0,0,RES_hh_tesh_in!N27/RES_summary!N$21)</f>
        <v>1.8341803690529446</v>
      </c>
      <c r="O27" s="69">
        <f>IF(RES_hh_tesh_in!O27=0,0,RES_hh_tesh_in!O27/RES_summary!O$21)</f>
        <v>1.7799487232411464</v>
      </c>
      <c r="P27" s="69">
        <f>IF(RES_hh_tesh_in!P27=0,0,RES_hh_tesh_in!P27/RES_summary!P$21)</f>
        <v>1.736201637301277</v>
      </c>
      <c r="Q27" s="69">
        <f>IF(RES_hh_tesh_in!Q27=0,0,RES_hh_tesh_in!Q27/RES_summary!Q$21)</f>
        <v>1.6996703886154414</v>
      </c>
      <c r="R27" s="69">
        <f>IF(RES_hh_tesh_in!R27=0,0,RES_hh_tesh_in!R27/RES_summary!R$21)</f>
        <v>1.6582670869582143</v>
      </c>
      <c r="S27" s="69">
        <f>IF(RES_hh_tesh_in!S27=0,0,RES_hh_tesh_in!S27/RES_summary!S$21)</f>
        <v>1.6246394366841304</v>
      </c>
      <c r="T27" s="69">
        <f>IF(RES_hh_tesh_in!T27=0,0,RES_hh_tesh_in!T27/RES_summary!T$21)</f>
        <v>1.594506777640462</v>
      </c>
      <c r="U27" s="69">
        <f>IF(RES_hh_tesh_in!U27=0,0,RES_hh_tesh_in!U27/RES_summary!U$21)</f>
        <v>1.5672660802002119</v>
      </c>
      <c r="V27" s="69">
        <f>IF(RES_hh_tesh_in!V27=0,0,RES_hh_tesh_in!V27/RES_summary!V$21)</f>
        <v>1.5368178061783653</v>
      </c>
      <c r="W27" s="69">
        <f>IF(RES_hh_tesh_in!W27=0,0,RES_hh_tesh_in!W27/RES_summary!W$21)</f>
        <v>1.5128048037991797</v>
      </c>
      <c r="X27" s="69">
        <f>IF(RES_hh_tesh_in!X27=0,0,RES_hh_tesh_in!X27/RES_summary!X$21)</f>
        <v>1.4817689559616882</v>
      </c>
      <c r="Y27" s="69">
        <f>IF(RES_hh_tesh_in!Y27=0,0,RES_hh_tesh_in!Y27/RES_summary!Y$21)</f>
        <v>1.3409148747761837</v>
      </c>
      <c r="DA27" s="88" t="s">
        <v>931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0</v>
      </c>
      <c r="M28" s="72">
        <f>IF(RES_hh_tesh_in!M28=0,0,RES_hh_tesh_in!M28/RES_summary!M$21)</f>
        <v>0</v>
      </c>
      <c r="N28" s="72">
        <f>IF(RES_hh_tesh_in!N28=0,0,RES_hh_tesh_in!N28/RES_summary!N$21)</f>
        <v>0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X28" s="72">
        <f>IF(RES_hh_tesh_in!X28=0,0,RES_hh_tesh_in!X28/RES_summary!X$21)</f>
        <v>0</v>
      </c>
      <c r="Y28" s="72">
        <f>IF(RES_hh_tesh_in!Y28=0,0,RES_hh_tesh_in!Y28/RES_summary!Y$21)</f>
        <v>0</v>
      </c>
      <c r="DA28" s="89" t="s">
        <v>932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0</v>
      </c>
      <c r="D29" s="72">
        <f>IF(RES_hh_tesh_in!D29=0,0,RES_hh_tesh_in!D29/RES_summary!D$21)</f>
        <v>0</v>
      </c>
      <c r="E29" s="72">
        <f>IF(RES_hh_tesh_in!E29=0,0,RES_hh_tesh_in!E29/RES_summary!E$21)</f>
        <v>0</v>
      </c>
      <c r="F29" s="72">
        <f>IF(RES_hh_tesh_in!F29=0,0,RES_hh_tesh_in!F29/RES_summary!F$21)</f>
        <v>0</v>
      </c>
      <c r="G29" s="72">
        <f>IF(RES_hh_tesh_in!G29=0,0,RES_hh_tesh_in!G29/RES_summary!G$21)</f>
        <v>0</v>
      </c>
      <c r="H29" s="72">
        <f>IF(RES_hh_tesh_in!H29=0,0,RES_hh_tesh_in!H29/RES_summary!H$21)</f>
        <v>0</v>
      </c>
      <c r="I29" s="72">
        <f>IF(RES_hh_tesh_in!I29=0,0,RES_hh_tesh_in!I29/RES_summary!I$21)</f>
        <v>0</v>
      </c>
      <c r="J29" s="72">
        <f>IF(RES_hh_tesh_in!J29=0,0,RES_hh_tesh_in!J29/RES_summary!J$21)</f>
        <v>0</v>
      </c>
      <c r="K29" s="72">
        <f>IF(RES_hh_tesh_in!K29=0,0,RES_hh_tesh_in!K29/RES_summary!K$21)</f>
        <v>0</v>
      </c>
      <c r="L29" s="72">
        <f>IF(RES_hh_tesh_in!L29=0,0,RES_hh_tesh_in!L29/RES_summary!L$21)</f>
        <v>0</v>
      </c>
      <c r="M29" s="72">
        <f>IF(RES_hh_tesh_in!M29=0,0,RES_hh_tesh_in!M29/RES_summary!M$21)</f>
        <v>0</v>
      </c>
      <c r="N29" s="72">
        <f>IF(RES_hh_tesh_in!N29=0,0,RES_hh_tesh_in!N29/RES_summary!N$21)</f>
        <v>0</v>
      </c>
      <c r="O29" s="72">
        <f>IF(RES_hh_tesh_in!O29=0,0,RES_hh_tesh_in!O29/RES_summary!O$21)</f>
        <v>0</v>
      </c>
      <c r="P29" s="72">
        <f>IF(RES_hh_tesh_in!P29=0,0,RES_hh_tesh_in!P29/RES_summary!P$21)</f>
        <v>0</v>
      </c>
      <c r="Q29" s="72">
        <f>IF(RES_hh_tesh_in!Q29=0,0,RES_hh_tesh_in!Q29/RES_summary!Q$21)</f>
        <v>0</v>
      </c>
      <c r="R29" s="72">
        <f>IF(RES_hh_tesh_in!R29=0,0,RES_hh_tesh_in!R29/RES_summary!R$21)</f>
        <v>0</v>
      </c>
      <c r="S29" s="72">
        <f>IF(RES_hh_tesh_in!S29=0,0,RES_hh_tesh_in!S29/RES_summary!S$21)</f>
        <v>0</v>
      </c>
      <c r="T29" s="72">
        <f>IF(RES_hh_tesh_in!T29=0,0,RES_hh_tesh_in!T29/RES_summary!T$21)</f>
        <v>0</v>
      </c>
      <c r="U29" s="72">
        <f>IF(RES_hh_tesh_in!U29=0,0,RES_hh_tesh_in!U29/RES_summary!U$21)</f>
        <v>0</v>
      </c>
      <c r="V29" s="72">
        <f>IF(RES_hh_tesh_in!V29=0,0,RES_hh_tesh_in!V29/RES_summary!V$21)</f>
        <v>0</v>
      </c>
      <c r="W29" s="72">
        <f>IF(RES_hh_tesh_in!W29=0,0,RES_hh_tesh_in!W29/RES_summary!W$21)</f>
        <v>0</v>
      </c>
      <c r="X29" s="72">
        <f>IF(RES_hh_tesh_in!X29=0,0,RES_hh_tesh_in!X29/RES_summary!X$21)</f>
        <v>0</v>
      </c>
      <c r="Y29" s="72">
        <f>IF(RES_hh_tesh_in!Y29=0,0,RES_hh_tesh_in!Y29/RES_summary!Y$21)</f>
        <v>0</v>
      </c>
      <c r="DA29" s="89" t="s">
        <v>933</v>
      </c>
    </row>
    <row r="30" spans="1:105" ht="12" customHeight="1" x14ac:dyDescent="0.25">
      <c r="A30" s="28" t="s">
        <v>189</v>
      </c>
      <c r="B30" s="72"/>
      <c r="C30" s="72">
        <f>IF(RES_hh_tesh_in!C30=0,0,RES_hh_tesh_in!C30/RES_summary!C$21)</f>
        <v>1.720954531531931</v>
      </c>
      <c r="D30" s="72">
        <f>IF(RES_hh_tesh_in!D30=0,0,RES_hh_tesh_in!D30/RES_summary!D$21)</f>
        <v>1.6977222858040493</v>
      </c>
      <c r="E30" s="72">
        <f>IF(RES_hh_tesh_in!E30=0,0,RES_hh_tesh_in!E30/RES_summary!E$21)</f>
        <v>1.6935579809851498</v>
      </c>
      <c r="F30" s="72">
        <f>IF(RES_hh_tesh_in!F30=0,0,RES_hh_tesh_in!F30/RES_summary!F$21)</f>
        <v>1.7014882170409988</v>
      </c>
      <c r="G30" s="72">
        <f>IF(RES_hh_tesh_in!G30=0,0,RES_hh_tesh_in!G30/RES_summary!G$21)</f>
        <v>1.6850812896491731</v>
      </c>
      <c r="H30" s="72">
        <f>IF(RES_hh_tesh_in!H30=0,0,RES_hh_tesh_in!H30/RES_summary!H$21)</f>
        <v>1.8560403571104607</v>
      </c>
      <c r="I30" s="72">
        <f>IF(RES_hh_tesh_in!I30=0,0,RES_hh_tesh_in!I30/RES_summary!I$21)</f>
        <v>1.6568027035543922</v>
      </c>
      <c r="J30" s="72">
        <f>IF(RES_hh_tesh_in!J30=0,0,RES_hh_tesh_in!J30/RES_summary!J$21)</f>
        <v>1.7208878201558913</v>
      </c>
      <c r="K30" s="72">
        <f>IF(RES_hh_tesh_in!K30=0,0,RES_hh_tesh_in!K30/RES_summary!K$21)</f>
        <v>1.5607912336057224</v>
      </c>
      <c r="L30" s="72">
        <f>IF(RES_hh_tesh_in!L30=0,0,RES_hh_tesh_in!L30/RES_summary!L$21)</f>
        <v>2.0199428952031231</v>
      </c>
      <c r="M30" s="72">
        <f>IF(RES_hh_tesh_in!M30=0,0,RES_hh_tesh_in!M30/RES_summary!M$21)</f>
        <v>1.8644262514965444</v>
      </c>
      <c r="N30" s="72">
        <f>IF(RES_hh_tesh_in!N30=0,0,RES_hh_tesh_in!N30/RES_summary!N$21)</f>
        <v>1.8302601253434536</v>
      </c>
      <c r="O30" s="72">
        <f>IF(RES_hh_tesh_in!O30=0,0,RES_hh_tesh_in!O30/RES_summary!O$21)</f>
        <v>1.77715755650243</v>
      </c>
      <c r="P30" s="72">
        <f>IF(RES_hh_tesh_in!P30=0,0,RES_hh_tesh_in!P30/RES_summary!P$21)</f>
        <v>1.7349144538114314</v>
      </c>
      <c r="Q30" s="72">
        <f>IF(RES_hh_tesh_in!Q30=0,0,RES_hh_tesh_in!Q30/RES_summary!Q$21)</f>
        <v>1.7045344361470351</v>
      </c>
      <c r="R30" s="72">
        <f>IF(RES_hh_tesh_in!R30=0,0,RES_hh_tesh_in!R30/RES_summary!R$21)</f>
        <v>1.6582385104182662</v>
      </c>
      <c r="S30" s="72">
        <f>IF(RES_hh_tesh_in!S30=0,0,RES_hh_tesh_in!S30/RES_summary!S$21)</f>
        <v>1.6251447371612668</v>
      </c>
      <c r="T30" s="72">
        <f>IF(RES_hh_tesh_in!T30=0,0,RES_hh_tesh_in!T30/RES_summary!T$21)</f>
        <v>1.5964450247846405</v>
      </c>
      <c r="U30" s="72">
        <f>IF(RES_hh_tesh_in!U30=0,0,RES_hh_tesh_in!U30/RES_summary!U$21)</f>
        <v>1.568956460460786</v>
      </c>
      <c r="V30" s="72">
        <f>IF(RES_hh_tesh_in!V30=0,0,RES_hh_tesh_in!V30/RES_summary!V$21)</f>
        <v>1.5343824662449022</v>
      </c>
      <c r="W30" s="72">
        <f>IF(RES_hh_tesh_in!W30=0,0,RES_hh_tesh_in!W30/RES_summary!W$21)</f>
        <v>1.5016028781631956</v>
      </c>
      <c r="X30" s="72">
        <f>IF(RES_hh_tesh_in!X30=0,0,RES_hh_tesh_in!X30/RES_summary!X$21)</f>
        <v>1.4514997911934262</v>
      </c>
      <c r="Y30" s="72">
        <f>IF(RES_hh_tesh_in!Y30=0,0,RES_hh_tesh_in!Y30/RES_summary!Y$21)</f>
        <v>1.3613142964221685</v>
      </c>
      <c r="DA30" s="89" t="s">
        <v>934</v>
      </c>
    </row>
    <row r="31" spans="1:105" ht="12" customHeight="1" x14ac:dyDescent="0.25">
      <c r="A31" s="28" t="s">
        <v>202</v>
      </c>
      <c r="B31" s="72"/>
      <c r="C31" s="72">
        <f>IF(RES_hh_tesh_in!C31=0,0,RES_hh_tesh_in!C31/RES_summary!C$21)</f>
        <v>0</v>
      </c>
      <c r="D31" s="72">
        <f>IF(RES_hh_tesh_in!D31=0,0,RES_hh_tesh_in!D31/RES_summary!D$21)</f>
        <v>0</v>
      </c>
      <c r="E31" s="72">
        <f>IF(RES_hh_tesh_in!E31=0,0,RES_hh_tesh_in!E31/RES_summary!E$21)</f>
        <v>0</v>
      </c>
      <c r="F31" s="72">
        <f>IF(RES_hh_tesh_in!F31=0,0,RES_hh_tesh_in!F31/RES_summary!F$21)</f>
        <v>0</v>
      </c>
      <c r="G31" s="72">
        <f>IF(RES_hh_tesh_in!G31=0,0,RES_hh_tesh_in!G31/RES_summary!G$21)</f>
        <v>0</v>
      </c>
      <c r="H31" s="72">
        <f>IF(RES_hh_tesh_in!H31=0,0,RES_hh_tesh_in!H31/RES_summary!H$21)</f>
        <v>0</v>
      </c>
      <c r="I31" s="72">
        <f>IF(RES_hh_tesh_in!I31=0,0,RES_hh_tesh_in!I31/RES_summary!I$21)</f>
        <v>0</v>
      </c>
      <c r="J31" s="72">
        <f>IF(RES_hh_tesh_in!J31=0,0,RES_hh_tesh_in!J31/RES_summary!J$21)</f>
        <v>0</v>
      </c>
      <c r="K31" s="72">
        <f>IF(RES_hh_tesh_in!K31=0,0,RES_hh_tesh_in!K31/RES_summary!K$21)</f>
        <v>0</v>
      </c>
      <c r="L31" s="72">
        <f>IF(RES_hh_tesh_in!L31=0,0,RES_hh_tesh_in!L31/RES_summary!L$21)</f>
        <v>0</v>
      </c>
      <c r="M31" s="72">
        <f>IF(RES_hh_tesh_in!M31=0,0,RES_hh_tesh_in!M31/RES_summary!M$21)</f>
        <v>0</v>
      </c>
      <c r="N31" s="72">
        <f>IF(RES_hh_tesh_in!N31=0,0,RES_hh_tesh_in!N31/RES_summary!N$21)</f>
        <v>0</v>
      </c>
      <c r="O31" s="72">
        <f>IF(RES_hh_tesh_in!O31=0,0,RES_hh_tesh_in!O31/RES_summary!O$21)</f>
        <v>0</v>
      </c>
      <c r="P31" s="72">
        <f>IF(RES_hh_tesh_in!P31=0,0,RES_hh_tesh_in!P31/RES_summary!P$21)</f>
        <v>0</v>
      </c>
      <c r="Q31" s="72">
        <f>IF(RES_hh_tesh_in!Q31=0,0,RES_hh_tesh_in!Q31/RES_summary!Q$21)</f>
        <v>0</v>
      </c>
      <c r="R31" s="72">
        <f>IF(RES_hh_tesh_in!R31=0,0,RES_hh_tesh_in!R31/RES_summary!R$21)</f>
        <v>0</v>
      </c>
      <c r="S31" s="72">
        <f>IF(RES_hh_tesh_in!S31=0,0,RES_hh_tesh_in!S31/RES_summary!S$21)</f>
        <v>0</v>
      </c>
      <c r="T31" s="72">
        <f>IF(RES_hh_tesh_in!T31=0,0,RES_hh_tesh_in!T31/RES_summary!T$21)</f>
        <v>0</v>
      </c>
      <c r="U31" s="72">
        <f>IF(RES_hh_tesh_in!U31=0,0,RES_hh_tesh_in!U31/RES_summary!U$21)</f>
        <v>0</v>
      </c>
      <c r="V31" s="72">
        <f>IF(RES_hh_tesh_in!V31=0,0,RES_hh_tesh_in!V31/RES_summary!V$21)</f>
        <v>0</v>
      </c>
      <c r="W31" s="72">
        <f>IF(RES_hh_tesh_in!W31=0,0,RES_hh_tesh_in!W31/RES_summary!W$21)</f>
        <v>0</v>
      </c>
      <c r="X31" s="72">
        <f>IF(RES_hh_tesh_in!X31=0,0,RES_hh_tesh_in!X31/RES_summary!X$21)</f>
        <v>0</v>
      </c>
      <c r="Y31" s="72">
        <f>IF(RES_hh_tesh_in!Y31=0,0,RES_hh_tesh_in!Y31/RES_summary!Y$21)</f>
        <v>0</v>
      </c>
      <c r="DA31" s="89" t="s">
        <v>935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1.7081922032734456</v>
      </c>
      <c r="D32" s="77">
        <f>IF(RES_hh_tesh_in!D32=0,0,RES_hh_tesh_in!D32/RES_summary!D$21)</f>
        <v>1.7005360237449774</v>
      </c>
      <c r="E32" s="77">
        <f>IF(RES_hh_tesh_in!E32=0,0,RES_hh_tesh_in!E32/RES_summary!E$21)</f>
        <v>1.6851059956022525</v>
      </c>
      <c r="F32" s="77">
        <f>IF(RES_hh_tesh_in!F32=0,0,RES_hh_tesh_in!F32/RES_summary!F$21)</f>
        <v>1.7072787495437201</v>
      </c>
      <c r="G32" s="77">
        <f>IF(RES_hh_tesh_in!G32=0,0,RES_hh_tesh_in!G32/RES_summary!G$21)</f>
        <v>1.6900855229023486</v>
      </c>
      <c r="H32" s="77">
        <f>IF(RES_hh_tesh_in!H32=0,0,RES_hh_tesh_in!H32/RES_summary!H$21)</f>
        <v>1.8355525563261499</v>
      </c>
      <c r="I32" s="77">
        <f>IF(RES_hh_tesh_in!I32=0,0,RES_hh_tesh_in!I32/RES_summary!I$21)</f>
        <v>1.6886541325455016</v>
      </c>
      <c r="J32" s="77">
        <f>IF(RES_hh_tesh_in!J32=0,0,RES_hh_tesh_in!J32/RES_summary!J$21)</f>
        <v>1.7125245040523782</v>
      </c>
      <c r="K32" s="77">
        <f>IF(RES_hh_tesh_in!K32=0,0,RES_hh_tesh_in!K32/RES_summary!K$21)</f>
        <v>1.5608603033424049</v>
      </c>
      <c r="L32" s="77">
        <f>IF(RES_hh_tesh_in!L32=0,0,RES_hh_tesh_in!L32/RES_summary!L$21)</f>
        <v>1.8950383568535005</v>
      </c>
      <c r="M32" s="77">
        <f>IF(RES_hh_tesh_in!M32=0,0,RES_hh_tesh_in!M32/RES_summary!M$21)</f>
        <v>1.8492252841277894</v>
      </c>
      <c r="N32" s="77">
        <f>IF(RES_hh_tesh_in!N32=0,0,RES_hh_tesh_in!N32/RES_summary!N$21)</f>
        <v>1.8390594834165541</v>
      </c>
      <c r="O32" s="77">
        <f>IF(RES_hh_tesh_in!O32=0,0,RES_hh_tesh_in!O32/RES_summary!O$21)</f>
        <v>1.7831746055166287</v>
      </c>
      <c r="P32" s="77">
        <f>IF(RES_hh_tesh_in!P32=0,0,RES_hh_tesh_in!P32/RES_summary!P$21)</f>
        <v>1.7370140168922932</v>
      </c>
      <c r="Q32" s="77">
        <f>IF(RES_hh_tesh_in!Q32=0,0,RES_hh_tesh_in!Q32/RES_summary!Q$21)</f>
        <v>1.6960553546087997</v>
      </c>
      <c r="R32" s="77">
        <f>IF(RES_hh_tesh_in!R32=0,0,RES_hh_tesh_in!R32/RES_summary!R$21)</f>
        <v>1.6582960417167596</v>
      </c>
      <c r="S32" s="77">
        <f>IF(RES_hh_tesh_in!S32=0,0,RES_hh_tesh_in!S32/RES_summary!S$21)</f>
        <v>1.624150870181106</v>
      </c>
      <c r="T32" s="77">
        <f>IF(RES_hh_tesh_in!T32=0,0,RES_hh_tesh_in!T32/RES_summary!T$21)</f>
        <v>1.5927434155424238</v>
      </c>
      <c r="U32" s="77">
        <f>IF(RES_hh_tesh_in!U32=0,0,RES_hh_tesh_in!U32/RES_summary!U$21)</f>
        <v>1.5656623000080951</v>
      </c>
      <c r="V32" s="77">
        <f>IF(RES_hh_tesh_in!V32=0,0,RES_hh_tesh_in!V32/RES_summary!V$21)</f>
        <v>1.5390832406840123</v>
      </c>
      <c r="W32" s="77">
        <f>IF(RES_hh_tesh_in!W32=0,0,RES_hh_tesh_in!W32/RES_summary!W$21)</f>
        <v>1.5221563920436205</v>
      </c>
      <c r="X32" s="77">
        <f>IF(RES_hh_tesh_in!X32=0,0,RES_hh_tesh_in!X32/RES_summary!X$21)</f>
        <v>1.5070313877013588</v>
      </c>
      <c r="Y32" s="77">
        <f>IF(RES_hh_tesh_in!Y32=0,0,RES_hh_tesh_in!Y32/RES_summary!Y$21)</f>
        <v>1.3140000496227044</v>
      </c>
      <c r="DA32" s="92" t="s">
        <v>936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26.551101421516346</v>
      </c>
      <c r="D3" s="65">
        <f>IF(RES_hh_emih_in!D3=0,0,RES_hh_emih_in!D3/RES_summary!D$21)</f>
        <v>24.46062032920851</v>
      </c>
      <c r="E3" s="65">
        <f>IF(RES_hh_emih_in!E3=0,0,RES_hh_emih_in!E3/RES_summary!E$21)</f>
        <v>24.287649664218797</v>
      </c>
      <c r="F3" s="65">
        <f>IF(RES_hh_emih_in!F3=0,0,RES_hh_emih_in!F3/RES_summary!F$21)</f>
        <v>22.343696324885034</v>
      </c>
      <c r="G3" s="65">
        <f>IF(RES_hh_emih_in!G3=0,0,RES_hh_emih_in!G3/RES_summary!G$21)</f>
        <v>20.939185086389308</v>
      </c>
      <c r="H3" s="65">
        <f>IF(RES_hh_emih_in!H3=0,0,RES_hh_emih_in!H3/RES_summary!H$21)</f>
        <v>21.144060213988858</v>
      </c>
      <c r="I3" s="65">
        <f>IF(RES_hh_emih_in!I3=0,0,RES_hh_emih_in!I3/RES_summary!I$21)</f>
        <v>18.721301670786115</v>
      </c>
      <c r="J3" s="65">
        <f>IF(RES_hh_emih_in!J3=0,0,RES_hh_emih_in!J3/RES_summary!J$21)</f>
        <v>21.045976608848896</v>
      </c>
      <c r="K3" s="65">
        <f>IF(RES_hh_emih_in!K3=0,0,RES_hh_emih_in!K3/RES_summary!K$21)</f>
        <v>20.284362396086461</v>
      </c>
      <c r="L3" s="65">
        <f>IF(RES_hh_emih_in!L3=0,0,RES_hh_emih_in!L3/RES_summary!L$21)</f>
        <v>22.711428687527317</v>
      </c>
      <c r="M3" s="65">
        <f>IF(RES_hh_emih_in!M3=0,0,RES_hh_emih_in!M3/RES_summary!M$21)</f>
        <v>16.552517416354117</v>
      </c>
      <c r="N3" s="65">
        <f>IF(RES_hh_emih_in!N3=0,0,RES_hh_emih_in!N3/RES_summary!N$21)</f>
        <v>17.062097384280271</v>
      </c>
      <c r="O3" s="65">
        <f>IF(RES_hh_emih_in!O3=0,0,RES_hh_emih_in!O3/RES_summary!O$21)</f>
        <v>17.022424991971754</v>
      </c>
      <c r="P3" s="65">
        <f>IF(RES_hh_emih_in!P3=0,0,RES_hh_emih_in!P3/RES_summary!P$21)</f>
        <v>10.101068488967314</v>
      </c>
      <c r="Q3" s="65">
        <f>IF(RES_hh_emih_in!Q3=0,0,RES_hh_emih_in!Q3/RES_summary!Q$21)</f>
        <v>11.660429832060368</v>
      </c>
      <c r="R3" s="65">
        <f>IF(RES_hh_emih_in!R3=0,0,RES_hh_emih_in!R3/RES_summary!R$21)</f>
        <v>11.877144642708469</v>
      </c>
      <c r="S3" s="65">
        <f>IF(RES_hh_emih_in!S3=0,0,RES_hh_emih_in!S3/RES_summary!S$21)</f>
        <v>10.833629412586811</v>
      </c>
      <c r="T3" s="65">
        <f>IF(RES_hh_emih_in!T3=0,0,RES_hh_emih_in!T3/RES_summary!T$21)</f>
        <v>9.7559569451461048</v>
      </c>
      <c r="U3" s="65">
        <f>IF(RES_hh_emih_in!U3=0,0,RES_hh_emih_in!U3/RES_summary!U$21)</f>
        <v>8.8229965493672786</v>
      </c>
      <c r="V3" s="65">
        <f>IF(RES_hh_emih_in!V3=0,0,RES_hh_emih_in!V3/RES_summary!V$21)</f>
        <v>7.5598486702907213</v>
      </c>
      <c r="W3" s="65">
        <f>IF(RES_hh_emih_in!W3=0,0,RES_hh_emih_in!W3/RES_summary!W$21)</f>
        <v>6.8125441869676626</v>
      </c>
      <c r="X3" s="65">
        <f>IF(RES_hh_emih_in!X3=0,0,RES_hh_emih_in!X3/RES_summary!X$21)</f>
        <v>4.1320090100904743</v>
      </c>
      <c r="Y3" s="65">
        <f>IF(RES_hh_emih_in!Y3=0,0,RES_hh_emih_in!Y3/RES_summary!Y$21)</f>
        <v>2.8417405814668188</v>
      </c>
      <c r="DA3" s="87" t="s">
        <v>938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23.902923622061291</v>
      </c>
      <c r="D4" s="69">
        <f>IF(RES_hh_emih_in!D4=0,0,RES_hh_emih_in!D4/RES_summary!D$21)</f>
        <v>21.700328048852981</v>
      </c>
      <c r="E4" s="69">
        <f>IF(RES_hh_emih_in!E4=0,0,RES_hh_emih_in!E4/RES_summary!E$21)</f>
        <v>21.552034676867279</v>
      </c>
      <c r="F4" s="69">
        <f>IF(RES_hh_emih_in!F4=0,0,RES_hh_emih_in!F4/RES_summary!F$21)</f>
        <v>19.846919234773427</v>
      </c>
      <c r="G4" s="69">
        <f>IF(RES_hh_emih_in!G4=0,0,RES_hh_emih_in!G4/RES_summary!G$21)</f>
        <v>18.551232823710333</v>
      </c>
      <c r="H4" s="69">
        <f>IF(RES_hh_emih_in!H4=0,0,RES_hh_emih_in!H4/RES_summary!H$21)</f>
        <v>18.721634109795385</v>
      </c>
      <c r="I4" s="69">
        <f>IF(RES_hh_emih_in!I4=0,0,RES_hh_emih_in!I4/RES_summary!I$21)</f>
        <v>16.447014067205906</v>
      </c>
      <c r="J4" s="69">
        <f>IF(RES_hh_emih_in!J4=0,0,RES_hh_emih_in!J4/RES_summary!J$21)</f>
        <v>18.630699616445359</v>
      </c>
      <c r="K4" s="69">
        <f>IF(RES_hh_emih_in!K4=0,0,RES_hh_emih_in!K4/RES_summary!K$21)</f>
        <v>17.92749736029225</v>
      </c>
      <c r="L4" s="69">
        <f>IF(RES_hh_emih_in!L4=0,0,RES_hh_emih_in!L4/RES_summary!L$21)</f>
        <v>20.013589687349672</v>
      </c>
      <c r="M4" s="69">
        <f>IF(RES_hh_emih_in!M4=0,0,RES_hh_emih_in!M4/RES_summary!M$21)</f>
        <v>14.551140530276459</v>
      </c>
      <c r="N4" s="69">
        <f>IF(RES_hh_emih_in!N4=0,0,RES_hh_emih_in!N4/RES_summary!N$21)</f>
        <v>15.062351627987534</v>
      </c>
      <c r="O4" s="69">
        <f>IF(RES_hh_emih_in!O4=0,0,RES_hh_emih_in!O4/RES_summary!O$21)</f>
        <v>14.933784891398693</v>
      </c>
      <c r="P4" s="69">
        <f>IF(RES_hh_emih_in!P4=0,0,RES_hh_emih_in!P4/RES_summary!P$21)</f>
        <v>8.7181077795131312</v>
      </c>
      <c r="Q4" s="69">
        <f>IF(RES_hh_emih_in!Q4=0,0,RES_hh_emih_in!Q4/RES_summary!Q$21)</f>
        <v>9.9932780504033136</v>
      </c>
      <c r="R4" s="69">
        <f>IF(RES_hh_emih_in!R4=0,0,RES_hh_emih_in!R4/RES_summary!R$21)</f>
        <v>9.9790137084398118</v>
      </c>
      <c r="S4" s="69">
        <f>IF(RES_hh_emih_in!S4=0,0,RES_hh_emih_in!S4/RES_summary!S$21)</f>
        <v>9.0711539205128204</v>
      </c>
      <c r="T4" s="69">
        <f>IF(RES_hh_emih_in!T4=0,0,RES_hh_emih_in!T4/RES_summary!T$21)</f>
        <v>8.1709378375523372</v>
      </c>
      <c r="U4" s="69">
        <f>IF(RES_hh_emih_in!U4=0,0,RES_hh_emih_in!U4/RES_summary!U$21)</f>
        <v>7.375592949548369</v>
      </c>
      <c r="V4" s="69">
        <f>IF(RES_hh_emih_in!V4=0,0,RES_hh_emih_in!V4/RES_summary!V$21)</f>
        <v>6.3238867495247186</v>
      </c>
      <c r="W4" s="69">
        <f>IF(RES_hh_emih_in!W4=0,0,RES_hh_emih_in!W4/RES_summary!W$21)</f>
        <v>5.6444623751347773</v>
      </c>
      <c r="X4" s="69">
        <f>IF(RES_hh_emih_in!X4=0,0,RES_hh_emih_in!X4/RES_summary!X$21)</f>
        <v>3.3429980705027811</v>
      </c>
      <c r="Y4" s="69">
        <f>IF(RES_hh_emih_in!Y4=0,0,RES_hh_emih_in!Y4/RES_summary!Y$21)</f>
        <v>2.1747163034766359</v>
      </c>
      <c r="DA4" s="88" t="s">
        <v>939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35.142807064387519</v>
      </c>
      <c r="D5" s="72">
        <f>IF(RES_hh_emih_in!D5=0,0,RES_hh_emih_in!D5/RES_summary!D$21)</f>
        <v>34.331468639802722</v>
      </c>
      <c r="E5" s="72">
        <f>IF(RES_hh_emih_in!E5=0,0,RES_hh_emih_in!E5/RES_summary!E$21)</f>
        <v>34.540768926830467</v>
      </c>
      <c r="F5" s="72">
        <f>IF(RES_hh_emih_in!F5=0,0,RES_hh_emih_in!F5/RES_summary!F$21)</f>
        <v>21.231648945986013</v>
      </c>
      <c r="G5" s="72">
        <f>IF(RES_hh_emih_in!G5=0,0,RES_hh_emih_in!G5/RES_summary!G$21)</f>
        <v>20.500521186959467</v>
      </c>
      <c r="H5" s="72">
        <f>IF(RES_hh_emih_in!H5=0,0,RES_hh_emih_in!H5/RES_summary!H$21)</f>
        <v>19.380104302869505</v>
      </c>
      <c r="I5" s="72">
        <f>IF(RES_hh_emih_in!I5=0,0,RES_hh_emih_in!I5/RES_summary!I$21)</f>
        <v>20.952664656710752</v>
      </c>
      <c r="J5" s="72">
        <f>IF(RES_hh_emih_in!J5=0,0,RES_hh_emih_in!J5/RES_summary!J$21)</f>
        <v>86.391020333974723</v>
      </c>
      <c r="K5" s="72">
        <f>IF(RES_hh_emih_in!K5=0,0,RES_hh_emih_in!K5/RES_summary!K$21)</f>
        <v>25.727295957422029</v>
      </c>
      <c r="L5" s="72">
        <f>IF(RES_hh_emih_in!L5=0,0,RES_hh_emih_in!L5/RES_summary!L$21)</f>
        <v>26.845949727087422</v>
      </c>
      <c r="M5" s="72">
        <f>IF(RES_hh_emih_in!M5=0,0,RES_hh_emih_in!M5/RES_summary!M$21)</f>
        <v>0</v>
      </c>
      <c r="N5" s="72">
        <f>IF(RES_hh_emih_in!N5=0,0,RES_hh_emih_in!N5/RES_summary!N$21)</f>
        <v>0</v>
      </c>
      <c r="O5" s="72">
        <f>IF(RES_hh_emih_in!O5=0,0,RES_hh_emih_in!O5/RES_summary!O$21)</f>
        <v>0</v>
      </c>
      <c r="P5" s="72">
        <f>IF(RES_hh_emih_in!P5=0,0,RES_hh_emih_in!P5/RES_summary!P$21)</f>
        <v>0</v>
      </c>
      <c r="Q5" s="72">
        <f>IF(RES_hh_emih_in!Q5=0,0,RES_hh_emih_in!Q5/RES_summary!Q$21)</f>
        <v>0</v>
      </c>
      <c r="R5" s="72">
        <f>IF(RES_hh_emih_in!R5=0,0,RES_hh_emih_in!R5/RES_summary!R$21)</f>
        <v>22.20694366125398</v>
      </c>
      <c r="S5" s="72">
        <f>IF(RES_hh_emih_in!S5=0,0,RES_hh_emih_in!S5/RES_summary!S$21)</f>
        <v>22.935423527407327</v>
      </c>
      <c r="T5" s="72">
        <f>IF(RES_hh_emih_in!T5=0,0,RES_hh_emih_in!T5/RES_summary!T$21)</f>
        <v>19.94087584668528</v>
      </c>
      <c r="U5" s="72">
        <f>IF(RES_hh_emih_in!U5=0,0,RES_hh_emih_in!U5/RES_summary!U$21)</f>
        <v>21.572602360372624</v>
      </c>
      <c r="V5" s="72">
        <f>IF(RES_hh_emih_in!V5=0,0,RES_hh_emih_in!V5/RES_summary!V$21)</f>
        <v>0</v>
      </c>
      <c r="W5" s="72">
        <f>IF(RES_hh_emih_in!W5=0,0,RES_hh_emih_in!W5/RES_summary!W$21)</f>
        <v>0</v>
      </c>
      <c r="X5" s="72">
        <f>IF(RES_hh_emih_in!X5=0,0,RES_hh_emih_in!X5/RES_summary!X$21)</f>
        <v>4.6263947753342185</v>
      </c>
      <c r="Y5" s="72">
        <f>IF(RES_hh_emih_in!Y5=0,0,RES_hh_emih_in!Y5/RES_summary!Y$21)</f>
        <v>0</v>
      </c>
      <c r="DA5" s="89" t="s">
        <v>940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32.101822978491413</v>
      </c>
      <c r="D6" s="72">
        <f>IF(RES_hh_emih_in!D6=0,0,RES_hh_emih_in!D6/RES_summary!D$21)</f>
        <v>30.213331995510789</v>
      </c>
      <c r="E6" s="72">
        <f>IF(RES_hh_emih_in!E6=0,0,RES_hh_emih_in!E6/RES_summary!E$21)</f>
        <v>29.522293633590877</v>
      </c>
      <c r="F6" s="72">
        <f>IF(RES_hh_emih_in!F6=0,0,RES_hh_emih_in!F6/RES_summary!F$21)</f>
        <v>27.951129081841319</v>
      </c>
      <c r="G6" s="72">
        <f>IF(RES_hh_emih_in!G6=0,0,RES_hh_emih_in!G6/RES_summary!G$21)</f>
        <v>25.923859952210787</v>
      </c>
      <c r="H6" s="72">
        <f>IF(RES_hh_emih_in!H6=0,0,RES_hh_emih_in!H6/RES_summary!H$21)</f>
        <v>26.94830103760356</v>
      </c>
      <c r="I6" s="72">
        <f>IF(RES_hh_emih_in!I6=0,0,RES_hh_emih_in!I6/RES_summary!I$21)</f>
        <v>24.138491159060226</v>
      </c>
      <c r="J6" s="72">
        <f>IF(RES_hh_emih_in!J6=0,0,RES_hh_emih_in!J6/RES_summary!J$21)</f>
        <v>25.267573528562373</v>
      </c>
      <c r="K6" s="72">
        <f>IF(RES_hh_emih_in!K6=0,0,RES_hh_emih_in!K6/RES_summary!K$21)</f>
        <v>24.564204544955572</v>
      </c>
      <c r="L6" s="72">
        <f>IF(RES_hh_emih_in!L6=0,0,RES_hh_emih_in!L6/RES_summary!L$21)</f>
        <v>27.485980789449535</v>
      </c>
      <c r="M6" s="72">
        <f>IF(RES_hh_emih_in!M6=0,0,RES_hh_emih_in!M6/RES_summary!M$21)</f>
        <v>20.923312787288516</v>
      </c>
      <c r="N6" s="72">
        <f>IF(RES_hh_emih_in!N6=0,0,RES_hh_emih_in!N6/RES_summary!N$21)</f>
        <v>21.23822134789377</v>
      </c>
      <c r="O6" s="72">
        <f>IF(RES_hh_emih_in!O6=0,0,RES_hh_emih_in!O6/RES_summary!O$21)</f>
        <v>21.119293309188727</v>
      </c>
      <c r="P6" s="72">
        <f>IF(RES_hh_emih_in!P6=0,0,RES_hh_emih_in!P6/RES_summary!P$21)</f>
        <v>15.137389661192673</v>
      </c>
      <c r="Q6" s="72">
        <f>IF(RES_hh_emih_in!Q6=0,0,RES_hh_emih_in!Q6/RES_summary!Q$21)</f>
        <v>13.9574634637278</v>
      </c>
      <c r="R6" s="72">
        <f>IF(RES_hh_emih_in!R6=0,0,RES_hh_emih_in!R6/RES_summary!R$21)</f>
        <v>13.448752984212664</v>
      </c>
      <c r="S6" s="72">
        <f>IF(RES_hh_emih_in!S6=0,0,RES_hh_emih_in!S6/RES_summary!S$21)</f>
        <v>12.917400325688011</v>
      </c>
      <c r="T6" s="72">
        <f>IF(RES_hh_emih_in!T6=0,0,RES_hh_emih_in!T6/RES_summary!T$21)</f>
        <v>12.28364521445334</v>
      </c>
      <c r="U6" s="72">
        <f>IF(RES_hh_emih_in!U6=0,0,RES_hh_emih_in!U6/RES_summary!U$21)</f>
        <v>11.669599526742275</v>
      </c>
      <c r="V6" s="72">
        <f>IF(RES_hh_emih_in!V6=0,0,RES_hh_emih_in!V6/RES_summary!V$21)</f>
        <v>11.123984162426931</v>
      </c>
      <c r="W6" s="72">
        <f>IF(RES_hh_emih_in!W6=0,0,RES_hh_emih_in!W6/RES_summary!W$21)</f>
        <v>9.4091439346923114</v>
      </c>
      <c r="X6" s="72">
        <f>IF(RES_hh_emih_in!X6=0,0,RES_hh_emih_in!X6/RES_summary!X$21)</f>
        <v>7.3629534870229509</v>
      </c>
      <c r="Y6" s="72">
        <f>IF(RES_hh_emih_in!Y6=0,0,RES_hh_emih_in!Y6/RES_summary!Y$21)</f>
        <v>5.2437000204999844</v>
      </c>
      <c r="DA6" s="89" t="s">
        <v>941</v>
      </c>
    </row>
    <row r="7" spans="1:105" ht="12" customHeight="1" x14ac:dyDescent="0.25">
      <c r="A7" s="28" t="s">
        <v>200</v>
      </c>
      <c r="B7" s="72"/>
      <c r="C7" s="72">
        <f>IF(RES_hh_emih_in!C7=0,0,RES_hh_emih_in!C7/RES_summary!C$21)</f>
        <v>0</v>
      </c>
      <c r="D7" s="72">
        <f>IF(RES_hh_emih_in!D7=0,0,RES_hh_emih_in!D7/RES_summary!D$21)</f>
        <v>0</v>
      </c>
      <c r="E7" s="72">
        <f>IF(RES_hh_emih_in!E7=0,0,RES_hh_emih_in!E7/RES_summary!E$21)</f>
        <v>0</v>
      </c>
      <c r="F7" s="72">
        <f>IF(RES_hh_emih_in!F7=0,0,RES_hh_emih_in!F7/RES_summary!F$21)</f>
        <v>0</v>
      </c>
      <c r="G7" s="72">
        <f>IF(RES_hh_emih_in!G7=0,0,RES_hh_emih_in!G7/RES_summary!G$21)</f>
        <v>0</v>
      </c>
      <c r="H7" s="72">
        <f>IF(RES_hh_emih_in!H7=0,0,RES_hh_emih_in!H7/RES_summary!H$21)</f>
        <v>0</v>
      </c>
      <c r="I7" s="72">
        <f>IF(RES_hh_emih_in!I7=0,0,RES_hh_emih_in!I7/RES_summary!I$21)</f>
        <v>0</v>
      </c>
      <c r="J7" s="72">
        <f>IF(RES_hh_emih_in!J7=0,0,RES_hh_emih_in!J7/RES_summary!J$21)</f>
        <v>0</v>
      </c>
      <c r="K7" s="72">
        <f>IF(RES_hh_emih_in!K7=0,0,RES_hh_emih_in!K7/RES_summary!K$21)</f>
        <v>0</v>
      </c>
      <c r="L7" s="72">
        <f>IF(RES_hh_emih_in!L7=0,0,RES_hh_emih_in!L7/RES_summary!L$21)</f>
        <v>29.066636147980372</v>
      </c>
      <c r="M7" s="72">
        <f>IF(RES_hh_emih_in!M7=0,0,RES_hh_emih_in!M7/RES_summary!M$21)</f>
        <v>25.861573092922132</v>
      </c>
      <c r="N7" s="72">
        <f>IF(RES_hh_emih_in!N7=0,0,RES_hh_emih_in!N7/RES_summary!N$21)</f>
        <v>24.570686754059583</v>
      </c>
      <c r="O7" s="72">
        <f>IF(RES_hh_emih_in!O7=0,0,RES_hh_emih_in!O7/RES_summary!O$21)</f>
        <v>17.752361770315236</v>
      </c>
      <c r="P7" s="72">
        <f>IF(RES_hh_emih_in!P7=0,0,RES_hh_emih_in!P7/RES_summary!P$21)</f>
        <v>11.172900214403814</v>
      </c>
      <c r="Q7" s="72">
        <f>IF(RES_hh_emih_in!Q7=0,0,RES_hh_emih_in!Q7/RES_summary!Q$21)</f>
        <v>21.41419198477913</v>
      </c>
      <c r="R7" s="72">
        <f>IF(RES_hh_emih_in!R7=0,0,RES_hh_emih_in!R7/RES_summary!R$21)</f>
        <v>17.286865773841242</v>
      </c>
      <c r="S7" s="72">
        <f>IF(RES_hh_emih_in!S7=0,0,RES_hh_emih_in!S7/RES_summary!S$21)</f>
        <v>15.290363590353191</v>
      </c>
      <c r="T7" s="72">
        <f>IF(RES_hh_emih_in!T7=0,0,RES_hh_emih_in!T7/RES_summary!T$21)</f>
        <v>0</v>
      </c>
      <c r="U7" s="72">
        <f>IF(RES_hh_emih_in!U7=0,0,RES_hh_emih_in!U7/RES_summary!U$21)</f>
        <v>0</v>
      </c>
      <c r="V7" s="72">
        <f>IF(RES_hh_emih_in!V7=0,0,RES_hh_emih_in!V7/RES_summary!V$21)</f>
        <v>0</v>
      </c>
      <c r="W7" s="72">
        <f>IF(RES_hh_emih_in!W7=0,0,RES_hh_emih_in!W7/RES_summary!W$21)</f>
        <v>0</v>
      </c>
      <c r="X7" s="72">
        <f>IF(RES_hh_emih_in!X7=0,0,RES_hh_emih_in!X7/RES_summary!X$21)</f>
        <v>8.0363318160859176</v>
      </c>
      <c r="Y7" s="72">
        <f>IF(RES_hh_emih_in!Y7=0,0,RES_hh_emih_in!Y7/RES_summary!Y$21)</f>
        <v>5.5789834048775688</v>
      </c>
      <c r="DA7" s="89" t="s">
        <v>942</v>
      </c>
    </row>
    <row r="8" spans="1:105" ht="12" customHeight="1" x14ac:dyDescent="0.25">
      <c r="A8" s="28" t="s">
        <v>189</v>
      </c>
      <c r="B8" s="72"/>
      <c r="C8" s="72">
        <f>IF(RES_hh_emih_in!C8=0,0,RES_hh_emih_in!C8/RES_summary!C$21)</f>
        <v>26.180727242320366</v>
      </c>
      <c r="D8" s="72">
        <f>IF(RES_hh_emih_in!D8=0,0,RES_hh_emih_in!D8/RES_summary!D$21)</f>
        <v>24.445271267471966</v>
      </c>
      <c r="E8" s="72">
        <f>IF(RES_hh_emih_in!E8=0,0,RES_hh_emih_in!E8/RES_summary!E$21)</f>
        <v>24.594571598128205</v>
      </c>
      <c r="F8" s="72">
        <f>IF(RES_hh_emih_in!F8=0,0,RES_hh_emih_in!F8/RES_summary!F$21)</f>
        <v>23.077148619802639</v>
      </c>
      <c r="G8" s="72">
        <f>IF(RES_hh_emih_in!G8=0,0,RES_hh_emih_in!G8/RES_summary!G$21)</f>
        <v>21.781265632275254</v>
      </c>
      <c r="H8" s="72">
        <f>IF(RES_hh_emih_in!H8=0,0,RES_hh_emih_in!H8/RES_summary!H$21)</f>
        <v>21.523627119508877</v>
      </c>
      <c r="I8" s="72">
        <f>IF(RES_hh_emih_in!I8=0,0,RES_hh_emih_in!I8/RES_summary!I$21)</f>
        <v>18.626729271713685</v>
      </c>
      <c r="J8" s="72">
        <f>IF(RES_hh_emih_in!J8=0,0,RES_hh_emih_in!J8/RES_summary!J$21)</f>
        <v>20.861767551300215</v>
      </c>
      <c r="K8" s="72">
        <f>IF(RES_hh_emih_in!K8=0,0,RES_hh_emih_in!K8/RES_summary!K$21)</f>
        <v>20.213514827210631</v>
      </c>
      <c r="L8" s="72">
        <f>IF(RES_hh_emih_in!L8=0,0,RES_hh_emih_in!L8/RES_summary!L$21)</f>
        <v>22.781940160977612</v>
      </c>
      <c r="M8" s="72">
        <f>IF(RES_hh_emih_in!M8=0,0,RES_hh_emih_in!M8/RES_summary!M$21)</f>
        <v>17.035139692533839</v>
      </c>
      <c r="N8" s="72">
        <f>IF(RES_hh_emih_in!N8=0,0,RES_hh_emih_in!N8/RES_summary!N$21)</f>
        <v>17.521653781062032</v>
      </c>
      <c r="O8" s="72">
        <f>IF(RES_hh_emih_in!O8=0,0,RES_hh_emih_in!O8/RES_summary!O$21)</f>
        <v>17.420647422629578</v>
      </c>
      <c r="P8" s="72">
        <f>IF(RES_hh_emih_in!P8=0,0,RES_hh_emih_in!P8/RES_summary!P$21)</f>
        <v>11.798729127667784</v>
      </c>
      <c r="Q8" s="72">
        <f>IF(RES_hh_emih_in!Q8=0,0,RES_hh_emih_in!Q8/RES_summary!Q$21)</f>
        <v>11.501127979781863</v>
      </c>
      <c r="R8" s="72">
        <f>IF(RES_hh_emih_in!R8=0,0,RES_hh_emih_in!R8/RES_summary!R$21)</f>
        <v>11.300166823618186</v>
      </c>
      <c r="S8" s="72">
        <f>IF(RES_hh_emih_in!S8=0,0,RES_hh_emih_in!S8/RES_summary!S$21)</f>
        <v>10.437142366442899</v>
      </c>
      <c r="T8" s="72">
        <f>IF(RES_hh_emih_in!T8=0,0,RES_hh_emih_in!T8/RES_summary!T$21)</f>
        <v>9.8959888253047108</v>
      </c>
      <c r="U8" s="72">
        <f>IF(RES_hh_emih_in!U8=0,0,RES_hh_emih_in!U8/RES_summary!U$21)</f>
        <v>9.0741941481642581</v>
      </c>
      <c r="V8" s="72">
        <f>IF(RES_hh_emih_in!V8=0,0,RES_hh_emih_in!V8/RES_summary!V$21)</f>
        <v>8.2076613340238662</v>
      </c>
      <c r="W8" s="72">
        <f>IF(RES_hh_emih_in!W8=0,0,RES_hh_emih_in!W8/RES_summary!W$21)</f>
        <v>8.2320987327411999</v>
      </c>
      <c r="X8" s="72">
        <f>IF(RES_hh_emih_in!X8=0,0,RES_hh_emih_in!X8/RES_summary!X$21)</f>
        <v>5.4963920515381304</v>
      </c>
      <c r="Y8" s="72">
        <f>IF(RES_hh_emih_in!Y8=0,0,RES_hh_emih_in!Y8/RES_summary!Y$21)</f>
        <v>3.664970194417247</v>
      </c>
      <c r="DA8" s="89" t="s">
        <v>943</v>
      </c>
    </row>
    <row r="9" spans="1:105" ht="12" customHeight="1" x14ac:dyDescent="0.25">
      <c r="A9" s="28" t="s">
        <v>202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X9" s="72">
        <f>IF(RES_hh_emih_in!X9=0,0,RES_hh_emih_in!X9/RES_summary!X$21)</f>
        <v>0</v>
      </c>
      <c r="Y9" s="72">
        <f>IF(RES_hh_emih_in!Y9=0,0,RES_hh_emih_in!Y9/RES_summary!Y$21)</f>
        <v>0</v>
      </c>
      <c r="DA9" s="89" t="s">
        <v>944</v>
      </c>
    </row>
    <row r="10" spans="1:105" ht="12" customHeight="1" x14ac:dyDescent="0.25">
      <c r="A10" s="28" t="s">
        <v>197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X10" s="72">
        <f>IF(RES_hh_emih_in!X10=0,0,RES_hh_emih_in!X10/RES_summary!X$21)</f>
        <v>0</v>
      </c>
      <c r="Y10" s="72">
        <f>IF(RES_hh_emih_in!Y10=0,0,RES_hh_emih_in!Y10/RES_summary!Y$21)</f>
        <v>0</v>
      </c>
      <c r="DA10" s="89" t="s">
        <v>945</v>
      </c>
    </row>
    <row r="11" spans="1:105" ht="12" customHeight="1" x14ac:dyDescent="0.25">
      <c r="A11" s="28" t="s">
        <v>198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X11" s="72">
        <f>IF(RES_hh_emih_in!X11=0,0,RES_hh_emih_in!X11/RES_summary!X$21)</f>
        <v>0</v>
      </c>
      <c r="Y11" s="72">
        <f>IF(RES_hh_emih_in!Y11=0,0,RES_hh_emih_in!Y11/RES_summary!Y$21)</f>
        <v>0</v>
      </c>
      <c r="DA11" s="89" t="s">
        <v>946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X12" s="72">
        <f>IF(RES_hh_emih_in!X12=0,0,RES_hh_emih_in!X12/RES_summary!X$21)</f>
        <v>0</v>
      </c>
      <c r="Y12" s="72">
        <f>IF(RES_hh_emih_in!Y12=0,0,RES_hh_emih_in!Y12/RES_summary!Y$21)</f>
        <v>0</v>
      </c>
      <c r="DA12" s="89" t="s">
        <v>947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X13" s="74">
        <f>IF(RES_hh_emih_in!X13=0,0,RES_hh_emih_in!X13/RES_summary!X$21)</f>
        <v>0</v>
      </c>
      <c r="Y13" s="74">
        <f>IF(RES_hh_emih_in!Y13=0,0,RES_hh_emih_in!Y13/RES_summary!Y$21)</f>
        <v>0</v>
      </c>
      <c r="DA13" s="90" t="s">
        <v>948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X14" s="76">
        <f>IF(RES_hh_emih_in!X14=0,0,RES_hh_emih_in!X14/RES_summary!X$21)</f>
        <v>0</v>
      </c>
      <c r="Y14" s="76">
        <f>IF(RES_hh_emih_in!Y14=0,0,RES_hh_emih_in!Y14/RES_summary!Y$21)</f>
        <v>0</v>
      </c>
      <c r="DA14" s="91" t="s">
        <v>949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X15" s="69">
        <f>IF(RES_hh_emih_in!X15=0,0,RES_hh_emih_in!X15/RES_summary!X$21)</f>
        <v>0</v>
      </c>
      <c r="Y15" s="69">
        <f>IF(RES_hh_emih_in!Y15=0,0,RES_hh_emih_in!Y15/RES_summary!Y$21)</f>
        <v>0</v>
      </c>
      <c r="DA15" s="88" t="s">
        <v>950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X16" s="72">
        <f>IF(RES_hh_emih_in!X16=0,0,RES_hh_emih_in!X16/RES_summary!X$21)</f>
        <v>0</v>
      </c>
      <c r="Y16" s="72">
        <f>IF(RES_hh_emih_in!Y16=0,0,RES_hh_emih_in!Y16/RES_summary!Y$21)</f>
        <v>0</v>
      </c>
      <c r="DA16" s="89" t="s">
        <v>951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2.3840703445053384</v>
      </c>
      <c r="D17" s="69">
        <f>IF(RES_hh_emih_in!D17=0,0,RES_hh_emih_in!D17/RES_summary!D$21)</f>
        <v>2.5215115457499375</v>
      </c>
      <c r="E17" s="69">
        <f>IF(RES_hh_emih_in!E17=0,0,RES_hh_emih_in!E17/RES_summary!E$21)</f>
        <v>2.5037407768386544</v>
      </c>
      <c r="F17" s="69">
        <f>IF(RES_hh_emih_in!F17=0,0,RES_hh_emih_in!F17/RES_summary!F$21)</f>
        <v>2.2833271536733819</v>
      </c>
      <c r="G17" s="69">
        <f>IF(RES_hh_emih_in!G17=0,0,RES_hh_emih_in!G17/RES_summary!G$21)</f>
        <v>2.1615813667812156</v>
      </c>
      <c r="H17" s="69">
        <f>IF(RES_hh_emih_in!H17=0,0,RES_hh_emih_in!H17/RES_summary!H$21)</f>
        <v>2.151541497253783</v>
      </c>
      <c r="I17" s="69">
        <f>IF(RES_hh_emih_in!I17=0,0,RES_hh_emih_in!I17/RES_summary!I$21)</f>
        <v>1.9855189610718997</v>
      </c>
      <c r="J17" s="69">
        <f>IF(RES_hh_emih_in!J17=0,0,RES_hh_emih_in!J17/RES_summary!J$21)</f>
        <v>2.0526210998948917</v>
      </c>
      <c r="K17" s="69">
        <f>IF(RES_hh_emih_in!K17=0,0,RES_hh_emih_in!K17/RES_summary!K$21)</f>
        <v>2.0615462739028287</v>
      </c>
      <c r="L17" s="69">
        <f>IF(RES_hh_emih_in!L17=0,0,RES_hh_emih_in!L17/RES_summary!L$21)</f>
        <v>2.3453424715752043</v>
      </c>
      <c r="M17" s="69">
        <f>IF(RES_hh_emih_in!M17=0,0,RES_hh_emih_in!M17/RES_summary!M$21)</f>
        <v>1.6686717462903919</v>
      </c>
      <c r="N17" s="69">
        <f>IF(RES_hh_emih_in!N17=0,0,RES_hh_emih_in!N17/RES_summary!N$21)</f>
        <v>1.666049939782009</v>
      </c>
      <c r="O17" s="69">
        <f>IF(RES_hh_emih_in!O17=0,0,RES_hh_emih_in!O17/RES_summary!O$21)</f>
        <v>1.7755356269963323</v>
      </c>
      <c r="P17" s="69">
        <f>IF(RES_hh_emih_in!P17=0,0,RES_hh_emih_in!P17/RES_summary!P$21)</f>
        <v>1.1625517362412376</v>
      </c>
      <c r="Q17" s="69">
        <f>IF(RES_hh_emih_in!Q17=0,0,RES_hh_emih_in!Q17/RES_summary!Q$21)</f>
        <v>1.4289272260360657</v>
      </c>
      <c r="R17" s="69">
        <f>IF(RES_hh_emih_in!R17=0,0,RES_hh_emih_in!R17/RES_summary!R$21)</f>
        <v>1.6253242189098391</v>
      </c>
      <c r="S17" s="69">
        <f>IF(RES_hh_emih_in!S17=0,0,RES_hh_emih_in!S17/RES_summary!S$21)</f>
        <v>1.5024693125407795</v>
      </c>
      <c r="T17" s="69">
        <f>IF(RES_hh_emih_in!T17=0,0,RES_hh_emih_in!T17/RES_summary!T$21)</f>
        <v>1.338648830564702</v>
      </c>
      <c r="U17" s="69">
        <f>IF(RES_hh_emih_in!U17=0,0,RES_hh_emih_in!U17/RES_summary!U$21)</f>
        <v>1.2011282286847427</v>
      </c>
      <c r="V17" s="69">
        <f>IF(RES_hh_emih_in!V17=0,0,RES_hh_emih_in!V17/RES_summary!V$21)</f>
        <v>0.9986145527849728</v>
      </c>
      <c r="W17" s="69">
        <f>IF(RES_hh_emih_in!W17=0,0,RES_hh_emih_in!W17/RES_summary!W$21)</f>
        <v>0.94929372004405133</v>
      </c>
      <c r="X17" s="69">
        <f>IF(RES_hh_emih_in!X17=0,0,RES_hh_emih_in!X17/RES_summary!X$21)</f>
        <v>0.57821154521858897</v>
      </c>
      <c r="Y17" s="69">
        <f>IF(RES_hh_emih_in!Y17=0,0,RES_hh_emih_in!Y17/RES_summary!Y$21)</f>
        <v>0.42042484398135133</v>
      </c>
      <c r="DA17" s="88" t="s">
        <v>952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0</v>
      </c>
      <c r="D18" s="72">
        <f>IF(RES_hh_emih_in!D18=0,0,RES_hh_emih_in!D18/RES_summary!D$21)</f>
        <v>0</v>
      </c>
      <c r="E18" s="72">
        <f>IF(RES_hh_emih_in!E18=0,0,RES_hh_emih_in!E18/RES_summary!E$21)</f>
        <v>0</v>
      </c>
      <c r="F18" s="72">
        <f>IF(RES_hh_emih_in!F18=0,0,RES_hh_emih_in!F18/RES_summary!F$21)</f>
        <v>0</v>
      </c>
      <c r="G18" s="72">
        <f>IF(RES_hh_emih_in!G18=0,0,RES_hh_emih_in!G18/RES_summary!G$21)</f>
        <v>0</v>
      </c>
      <c r="H18" s="72">
        <f>IF(RES_hh_emih_in!H18=0,0,RES_hh_emih_in!H18/RES_summary!H$21)</f>
        <v>0</v>
      </c>
      <c r="I18" s="72">
        <f>IF(RES_hh_emih_in!I18=0,0,RES_hh_emih_in!I18/RES_summary!I$21)</f>
        <v>0</v>
      </c>
      <c r="J18" s="72">
        <f>IF(RES_hh_emih_in!J18=0,0,RES_hh_emih_in!J18/RES_summary!J$21)</f>
        <v>0</v>
      </c>
      <c r="K18" s="72">
        <f>IF(RES_hh_emih_in!K18=0,0,RES_hh_emih_in!K18/RES_summary!K$21)</f>
        <v>0</v>
      </c>
      <c r="L18" s="72">
        <f>IF(RES_hh_emih_in!L18=0,0,RES_hh_emih_in!L18/RES_summary!L$21)</f>
        <v>0</v>
      </c>
      <c r="M18" s="72">
        <f>IF(RES_hh_emih_in!M18=0,0,RES_hh_emih_in!M18/RES_summary!M$21)</f>
        <v>0</v>
      </c>
      <c r="N18" s="72">
        <f>IF(RES_hh_emih_in!N18=0,0,RES_hh_emih_in!N18/RES_summary!N$21)</f>
        <v>0</v>
      </c>
      <c r="O18" s="72">
        <f>IF(RES_hh_emih_in!O18=0,0,RES_hh_emih_in!O18/RES_summary!O$21)</f>
        <v>0</v>
      </c>
      <c r="P18" s="72">
        <f>IF(RES_hh_emih_in!P18=0,0,RES_hh_emih_in!P18/RES_summary!P$21)</f>
        <v>0</v>
      </c>
      <c r="Q18" s="72">
        <f>IF(RES_hh_emih_in!Q18=0,0,RES_hh_emih_in!Q18/RES_summary!Q$21)</f>
        <v>0</v>
      </c>
      <c r="R18" s="72">
        <f>IF(RES_hh_emih_in!R18=0,0,RES_hh_emih_in!R18/RES_summary!R$21)</f>
        <v>0</v>
      </c>
      <c r="S18" s="72">
        <f>IF(RES_hh_emih_in!S18=0,0,RES_hh_emih_in!S18/RES_summary!S$21)</f>
        <v>0</v>
      </c>
      <c r="T18" s="72">
        <f>IF(RES_hh_emih_in!T18=0,0,RES_hh_emih_in!T18/RES_summary!T$21)</f>
        <v>0</v>
      </c>
      <c r="U18" s="72">
        <f>IF(RES_hh_emih_in!U18=0,0,RES_hh_emih_in!U18/RES_summary!U$21)</f>
        <v>0</v>
      </c>
      <c r="V18" s="72">
        <f>IF(RES_hh_emih_in!V18=0,0,RES_hh_emih_in!V18/RES_summary!V$21)</f>
        <v>0</v>
      </c>
      <c r="W18" s="72">
        <f>IF(RES_hh_emih_in!W18=0,0,RES_hh_emih_in!W18/RES_summary!W$21)</f>
        <v>0</v>
      </c>
      <c r="X18" s="72">
        <f>IF(RES_hh_emih_in!X18=0,0,RES_hh_emih_in!X18/RES_summary!X$21)</f>
        <v>0</v>
      </c>
      <c r="Y18" s="72">
        <f>IF(RES_hh_emih_in!Y18=0,0,RES_hh_emih_in!Y18/RES_summary!Y$21)</f>
        <v>0</v>
      </c>
      <c r="DA18" s="89" t="s">
        <v>953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0</v>
      </c>
      <c r="D19" s="72">
        <f>IF(RES_hh_emih_in!D19=0,0,RES_hh_emih_in!D19/RES_summary!D$21)</f>
        <v>0</v>
      </c>
      <c r="E19" s="72">
        <f>IF(RES_hh_emih_in!E19=0,0,RES_hh_emih_in!E19/RES_summary!E$21)</f>
        <v>0</v>
      </c>
      <c r="F19" s="72">
        <f>IF(RES_hh_emih_in!F19=0,0,RES_hh_emih_in!F19/RES_summary!F$21)</f>
        <v>0</v>
      </c>
      <c r="G19" s="72">
        <f>IF(RES_hh_emih_in!G19=0,0,RES_hh_emih_in!G19/RES_summary!G$21)</f>
        <v>0</v>
      </c>
      <c r="H19" s="72">
        <f>IF(RES_hh_emih_in!H19=0,0,RES_hh_emih_in!H19/RES_summary!H$21)</f>
        <v>0</v>
      </c>
      <c r="I19" s="72">
        <f>IF(RES_hh_emih_in!I19=0,0,RES_hh_emih_in!I19/RES_summary!I$21)</f>
        <v>0</v>
      </c>
      <c r="J19" s="72">
        <f>IF(RES_hh_emih_in!J19=0,0,RES_hh_emih_in!J19/RES_summary!J$21)</f>
        <v>0</v>
      </c>
      <c r="K19" s="72">
        <f>IF(RES_hh_emih_in!K19=0,0,RES_hh_emih_in!K19/RES_summary!K$21)</f>
        <v>0</v>
      </c>
      <c r="L19" s="72">
        <f>IF(RES_hh_emih_in!L19=0,0,RES_hh_emih_in!L19/RES_summary!L$21)</f>
        <v>0</v>
      </c>
      <c r="M19" s="72">
        <f>IF(RES_hh_emih_in!M19=0,0,RES_hh_emih_in!M19/RES_summary!M$21)</f>
        <v>0</v>
      </c>
      <c r="N19" s="72">
        <f>IF(RES_hh_emih_in!N19=0,0,RES_hh_emih_in!N19/RES_summary!N$21)</f>
        <v>0</v>
      </c>
      <c r="O19" s="72">
        <f>IF(RES_hh_emih_in!O19=0,0,RES_hh_emih_in!O19/RES_summary!O$21)</f>
        <v>0</v>
      </c>
      <c r="P19" s="72">
        <f>IF(RES_hh_emih_in!P19=0,0,RES_hh_emih_in!P19/RES_summary!P$21)</f>
        <v>0</v>
      </c>
      <c r="Q19" s="72">
        <f>IF(RES_hh_emih_in!Q19=0,0,RES_hh_emih_in!Q19/RES_summary!Q$21)</f>
        <v>0</v>
      </c>
      <c r="R19" s="72">
        <f>IF(RES_hh_emih_in!R19=0,0,RES_hh_emih_in!R19/RES_summary!R$21)</f>
        <v>0</v>
      </c>
      <c r="S19" s="72">
        <f>IF(RES_hh_emih_in!S19=0,0,RES_hh_emih_in!S19/RES_summary!S$21)</f>
        <v>0</v>
      </c>
      <c r="T19" s="72">
        <f>IF(RES_hh_emih_in!T19=0,0,RES_hh_emih_in!T19/RES_summary!T$21)</f>
        <v>0</v>
      </c>
      <c r="U19" s="72">
        <f>IF(RES_hh_emih_in!U19=0,0,RES_hh_emih_in!U19/RES_summary!U$21)</f>
        <v>0</v>
      </c>
      <c r="V19" s="72">
        <f>IF(RES_hh_emih_in!V19=0,0,RES_hh_emih_in!V19/RES_summary!V$21)</f>
        <v>0</v>
      </c>
      <c r="W19" s="72">
        <f>IF(RES_hh_emih_in!W19=0,0,RES_hh_emih_in!W19/RES_summary!W$21)</f>
        <v>0</v>
      </c>
      <c r="X19" s="72">
        <f>IF(RES_hh_emih_in!X19=0,0,RES_hh_emih_in!X19/RES_summary!X$21)</f>
        <v>0</v>
      </c>
      <c r="Y19" s="72">
        <f>IF(RES_hh_emih_in!Y19=0,0,RES_hh_emih_in!Y19/RES_summary!Y$21)</f>
        <v>0</v>
      </c>
      <c r="DA19" s="89" t="s">
        <v>954</v>
      </c>
    </row>
    <row r="20" spans="1:105" ht="12" customHeight="1" x14ac:dyDescent="0.25">
      <c r="A20" s="28" t="s">
        <v>200</v>
      </c>
      <c r="B20" s="72"/>
      <c r="C20" s="72">
        <f>IF(RES_hh_emih_in!C20=0,0,RES_hh_emih_in!C20/RES_summary!C$21)</f>
        <v>0</v>
      </c>
      <c r="D20" s="72">
        <f>IF(RES_hh_emih_in!D20=0,0,RES_hh_emih_in!D20/RES_summary!D$21)</f>
        <v>0</v>
      </c>
      <c r="E20" s="72">
        <f>IF(RES_hh_emih_in!E20=0,0,RES_hh_emih_in!E20/RES_summary!E$21)</f>
        <v>0</v>
      </c>
      <c r="F20" s="72">
        <f>IF(RES_hh_emih_in!F20=0,0,RES_hh_emih_in!F20/RES_summary!F$21)</f>
        <v>0</v>
      </c>
      <c r="G20" s="72">
        <f>IF(RES_hh_emih_in!G20=0,0,RES_hh_emih_in!G20/RES_summary!G$21)</f>
        <v>0</v>
      </c>
      <c r="H20" s="72">
        <f>IF(RES_hh_emih_in!H20=0,0,RES_hh_emih_in!H20/RES_summary!H$21)</f>
        <v>0</v>
      </c>
      <c r="I20" s="72">
        <f>IF(RES_hh_emih_in!I20=0,0,RES_hh_emih_in!I20/RES_summary!I$21)</f>
        <v>0</v>
      </c>
      <c r="J20" s="72">
        <f>IF(RES_hh_emih_in!J20=0,0,RES_hh_emih_in!J20/RES_summary!J$21)</f>
        <v>0</v>
      </c>
      <c r="K20" s="72">
        <f>IF(RES_hh_emih_in!K20=0,0,RES_hh_emih_in!K20/RES_summary!K$21)</f>
        <v>0</v>
      </c>
      <c r="L20" s="72">
        <f>IF(RES_hh_emih_in!L20=0,0,RES_hh_emih_in!L20/RES_summary!L$21)</f>
        <v>0</v>
      </c>
      <c r="M20" s="72">
        <f>IF(RES_hh_emih_in!M20=0,0,RES_hh_emih_in!M20/RES_summary!M$21)</f>
        <v>0</v>
      </c>
      <c r="N20" s="72">
        <f>IF(RES_hh_emih_in!N20=0,0,RES_hh_emih_in!N20/RES_summary!N$21)</f>
        <v>0</v>
      </c>
      <c r="O20" s="72">
        <f>IF(RES_hh_emih_in!O20=0,0,RES_hh_emih_in!O20/RES_summary!O$21)</f>
        <v>0</v>
      </c>
      <c r="P20" s="72">
        <f>IF(RES_hh_emih_in!P20=0,0,RES_hh_emih_in!P20/RES_summary!P$21)</f>
        <v>0</v>
      </c>
      <c r="Q20" s="72">
        <f>IF(RES_hh_emih_in!Q20=0,0,RES_hh_emih_in!Q20/RES_summary!Q$21)</f>
        <v>0</v>
      </c>
      <c r="R20" s="72">
        <f>IF(RES_hh_emih_in!R20=0,0,RES_hh_emih_in!R20/RES_summary!R$21)</f>
        <v>0</v>
      </c>
      <c r="S20" s="72">
        <f>IF(RES_hh_emih_in!S20=0,0,RES_hh_emih_in!S20/RES_summary!S$21)</f>
        <v>0</v>
      </c>
      <c r="T20" s="72">
        <f>IF(RES_hh_emih_in!T20=0,0,RES_hh_emih_in!T20/RES_summary!T$21)</f>
        <v>0</v>
      </c>
      <c r="U20" s="72">
        <f>IF(RES_hh_emih_in!U20=0,0,RES_hh_emih_in!U20/RES_summary!U$21)</f>
        <v>0</v>
      </c>
      <c r="V20" s="72">
        <f>IF(RES_hh_emih_in!V20=0,0,RES_hh_emih_in!V20/RES_summary!V$21)</f>
        <v>0</v>
      </c>
      <c r="W20" s="72">
        <f>IF(RES_hh_emih_in!W20=0,0,RES_hh_emih_in!W20/RES_summary!W$21)</f>
        <v>0</v>
      </c>
      <c r="X20" s="72">
        <f>IF(RES_hh_emih_in!X20=0,0,RES_hh_emih_in!X20/RES_summary!X$21)</f>
        <v>0</v>
      </c>
      <c r="Y20" s="72">
        <f>IF(RES_hh_emih_in!Y20=0,0,RES_hh_emih_in!Y20/RES_summary!Y$21)</f>
        <v>0</v>
      </c>
      <c r="DA20" s="89" t="s">
        <v>955</v>
      </c>
    </row>
    <row r="21" spans="1:105" ht="12" customHeight="1" x14ac:dyDescent="0.25">
      <c r="A21" s="28" t="s">
        <v>189</v>
      </c>
      <c r="B21" s="72"/>
      <c r="C21" s="72">
        <f>IF(RES_hh_emih_in!C21=0,0,RES_hh_emih_in!C21/RES_summary!C$21)</f>
        <v>2.7259149639669418</v>
      </c>
      <c r="D21" s="72">
        <f>IF(RES_hh_emih_in!D21=0,0,RES_hh_emih_in!D21/RES_summary!D$21)</f>
        <v>2.912817495155271</v>
      </c>
      <c r="E21" s="72">
        <f>IF(RES_hh_emih_in!E21=0,0,RES_hh_emih_in!E21/RES_summary!E$21)</f>
        <v>2.90122296140862</v>
      </c>
      <c r="F21" s="72">
        <f>IF(RES_hh_emih_in!F21=0,0,RES_hh_emih_in!F21/RES_summary!F$21)</f>
        <v>2.7041426406933575</v>
      </c>
      <c r="G21" s="72">
        <f>IF(RES_hh_emih_in!G21=0,0,RES_hh_emih_in!G21/RES_summary!G$21)</f>
        <v>2.5977778431203347</v>
      </c>
      <c r="H21" s="72">
        <f>IF(RES_hh_emih_in!H21=0,0,RES_hh_emih_in!H21/RES_summary!H$21)</f>
        <v>2.544621237600877</v>
      </c>
      <c r="I21" s="72">
        <f>IF(RES_hh_emih_in!I21=0,0,RES_hh_emih_in!I21/RES_summary!I$21)</f>
        <v>2.3583268486622586</v>
      </c>
      <c r="J21" s="72">
        <f>IF(RES_hh_emih_in!J21=0,0,RES_hh_emih_in!J21/RES_summary!J$21)</f>
        <v>2.3663334406807968</v>
      </c>
      <c r="K21" s="72">
        <f>IF(RES_hh_emih_in!K21=0,0,RES_hh_emih_in!K21/RES_summary!K$21)</f>
        <v>2.382543468439609</v>
      </c>
      <c r="L21" s="72">
        <f>IF(RES_hh_emih_in!L21=0,0,RES_hh_emih_in!L21/RES_summary!L$21)</f>
        <v>2.7195439343574606</v>
      </c>
      <c r="M21" s="72">
        <f>IF(RES_hh_emih_in!M21=0,0,RES_hh_emih_in!M21/RES_summary!M$21)</f>
        <v>1.9846518135868205</v>
      </c>
      <c r="N21" s="72">
        <f>IF(RES_hh_emih_in!N21=0,0,RES_hh_emih_in!N21/RES_summary!N$21)</f>
        <v>2.0174784837454349</v>
      </c>
      <c r="O21" s="72">
        <f>IF(RES_hh_emih_in!O21=0,0,RES_hh_emih_in!O21/RES_summary!O$21)</f>
        <v>2.1067288666034023</v>
      </c>
      <c r="P21" s="72">
        <f>IF(RES_hh_emih_in!P21=0,0,RES_hh_emih_in!P21/RES_summary!P$21)</f>
        <v>1.6283600127144691</v>
      </c>
      <c r="Q21" s="72">
        <f>IF(RES_hh_emih_in!Q21=0,0,RES_hh_emih_in!Q21/RES_summary!Q$21)</f>
        <v>1.8518722560610124</v>
      </c>
      <c r="R21" s="72">
        <f>IF(RES_hh_emih_in!R21=0,0,RES_hh_emih_in!R21/RES_summary!R$21)</f>
        <v>1.8815672663230341</v>
      </c>
      <c r="S21" s="72">
        <f>IF(RES_hh_emih_in!S21=0,0,RES_hh_emih_in!S21/RES_summary!S$21)</f>
        <v>1.7668565880331391</v>
      </c>
      <c r="T21" s="72">
        <f>IF(RES_hh_emih_in!T21=0,0,RES_hh_emih_in!T21/RES_summary!T$21)</f>
        <v>1.6842944534086777</v>
      </c>
      <c r="U21" s="72">
        <f>IF(RES_hh_emih_in!U21=0,0,RES_hh_emih_in!U21/RES_summary!U$21)</f>
        <v>1.540824502663126</v>
      </c>
      <c r="V21" s="72">
        <f>IF(RES_hh_emih_in!V21=0,0,RES_hh_emih_in!V21/RES_summary!V$21)</f>
        <v>1.355764926047593</v>
      </c>
      <c r="W21" s="72">
        <f>IF(RES_hh_emih_in!W21=0,0,RES_hh_emih_in!W21/RES_summary!W$21)</f>
        <v>1.3953338540273055</v>
      </c>
      <c r="X21" s="72">
        <f>IF(RES_hh_emih_in!X21=0,0,RES_hh_emih_in!X21/RES_summary!X$21)</f>
        <v>1.0017677917941454</v>
      </c>
      <c r="Y21" s="72">
        <f>IF(RES_hh_emih_in!Y21=0,0,RES_hh_emih_in!Y21/RES_summary!Y$21)</f>
        <v>0.73048545491996197</v>
      </c>
      <c r="DA21" s="89" t="s">
        <v>956</v>
      </c>
    </row>
    <row r="22" spans="1:105" ht="12" customHeight="1" x14ac:dyDescent="0.25">
      <c r="A22" s="28" t="s">
        <v>202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X22" s="72">
        <f>IF(RES_hh_emih_in!X22=0,0,RES_hh_emih_in!X22/RES_summary!X$21)</f>
        <v>0</v>
      </c>
      <c r="Y22" s="72">
        <f>IF(RES_hh_emih_in!Y22=0,0,RES_hh_emih_in!Y22/RES_summary!Y$21)</f>
        <v>0</v>
      </c>
      <c r="DA22" s="89" t="s">
        <v>957</v>
      </c>
    </row>
    <row r="23" spans="1:105" ht="12" customHeight="1" x14ac:dyDescent="0.25">
      <c r="A23" s="28" t="s">
        <v>197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X23" s="72">
        <f>IF(RES_hh_emih_in!X23=0,0,RES_hh_emih_in!X23/RES_summary!X$21)</f>
        <v>0</v>
      </c>
      <c r="Y23" s="72">
        <f>IF(RES_hh_emih_in!Y23=0,0,RES_hh_emih_in!Y23/RES_summary!Y$21)</f>
        <v>0</v>
      </c>
      <c r="DA23" s="89" t="s">
        <v>958</v>
      </c>
    </row>
    <row r="24" spans="1:105" ht="12" customHeight="1" x14ac:dyDescent="0.25">
      <c r="A24" s="28" t="s">
        <v>198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X24" s="72">
        <f>IF(RES_hh_emih_in!X24=0,0,RES_hh_emih_in!X24/RES_summary!X$21)</f>
        <v>0</v>
      </c>
      <c r="Y24" s="72">
        <f>IF(RES_hh_emih_in!Y24=0,0,RES_hh_emih_in!Y24/RES_summary!Y$21)</f>
        <v>0</v>
      </c>
      <c r="DA24" s="89" t="s">
        <v>959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X25" s="74">
        <f>IF(RES_hh_emih_in!X25=0,0,RES_hh_emih_in!X25/RES_summary!X$21)</f>
        <v>0</v>
      </c>
      <c r="Y25" s="74">
        <f>IF(RES_hh_emih_in!Y25=0,0,RES_hh_emih_in!Y25/RES_summary!Y$21)</f>
        <v>0</v>
      </c>
      <c r="DA25" s="90" t="s">
        <v>960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X26" s="77">
        <f>IF(RES_hh_emih_in!X26=0,0,RES_hh_emih_in!X26/RES_summary!X$21)</f>
        <v>0</v>
      </c>
      <c r="Y26" s="77">
        <f>IF(RES_hh_emih_in!Y26=0,0,RES_hh_emih_in!Y26/RES_summary!Y$21)</f>
        <v>0</v>
      </c>
      <c r="DA26" s="92" t="s">
        <v>961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0.26410745494971594</v>
      </c>
      <c r="D27" s="69">
        <f>IF(RES_hh_emih_in!D27=0,0,RES_hh_emih_in!D27/RES_summary!D$21)</f>
        <v>0.23878073460558552</v>
      </c>
      <c r="E27" s="69">
        <f>IF(RES_hh_emih_in!E27=0,0,RES_hh_emih_in!E27/RES_summary!E$21)</f>
        <v>0.23187421051286644</v>
      </c>
      <c r="F27" s="69">
        <f>IF(RES_hh_emih_in!F27=0,0,RES_hh_emih_in!F27/RES_summary!F$21)</f>
        <v>0.2134499364382251</v>
      </c>
      <c r="G27" s="69">
        <f>IF(RES_hh_emih_in!G27=0,0,RES_hh_emih_in!G27/RES_summary!G$21)</f>
        <v>0.22637089589776294</v>
      </c>
      <c r="H27" s="69">
        <f>IF(RES_hh_emih_in!H27=0,0,RES_hh_emih_in!H27/RES_summary!H$21)</f>
        <v>0.27088460693968952</v>
      </c>
      <c r="I27" s="69">
        <f>IF(RES_hh_emih_in!I27=0,0,RES_hh_emih_in!I27/RES_summary!I$21)</f>
        <v>0.28876864250830797</v>
      </c>
      <c r="J27" s="69">
        <f>IF(RES_hh_emih_in!J27=0,0,RES_hh_emih_in!J27/RES_summary!J$21)</f>
        <v>0.36265589250864344</v>
      </c>
      <c r="K27" s="69">
        <f>IF(RES_hh_emih_in!K27=0,0,RES_hh_emih_in!K27/RES_summary!K$21)</f>
        <v>0.29531876189138079</v>
      </c>
      <c r="L27" s="69">
        <f>IF(RES_hh_emih_in!L27=0,0,RES_hh_emih_in!L27/RES_summary!L$21)</f>
        <v>0.35249652860243841</v>
      </c>
      <c r="M27" s="69">
        <f>IF(RES_hh_emih_in!M27=0,0,RES_hh_emih_in!M27/RES_summary!M$21)</f>
        <v>0.33270513978726424</v>
      </c>
      <c r="N27" s="69">
        <f>IF(RES_hh_emih_in!N27=0,0,RES_hh_emih_in!N27/RES_summary!N$21)</f>
        <v>0.33369581651073316</v>
      </c>
      <c r="O27" s="69">
        <f>IF(RES_hh_emih_in!O27=0,0,RES_hh_emih_in!O27/RES_summary!O$21)</f>
        <v>0.31310447357672799</v>
      </c>
      <c r="P27" s="69">
        <f>IF(RES_hh_emih_in!P27=0,0,RES_hh_emih_in!P27/RES_summary!P$21)</f>
        <v>0.2204089732129455</v>
      </c>
      <c r="Q27" s="69">
        <f>IF(RES_hh_emih_in!Q27=0,0,RES_hh_emih_in!Q27/RES_summary!Q$21)</f>
        <v>0.23822455562098854</v>
      </c>
      <c r="R27" s="69">
        <f>IF(RES_hh_emih_in!R27=0,0,RES_hh_emih_in!R27/RES_summary!R$21)</f>
        <v>0.27280671535881851</v>
      </c>
      <c r="S27" s="69">
        <f>IF(RES_hh_emih_in!S27=0,0,RES_hh_emih_in!S27/RES_summary!S$21)</f>
        <v>0.2600061795332117</v>
      </c>
      <c r="T27" s="69">
        <f>IF(RES_hh_emih_in!T27=0,0,RES_hh_emih_in!T27/RES_summary!T$21)</f>
        <v>0.24637027702906256</v>
      </c>
      <c r="U27" s="69">
        <f>IF(RES_hh_emih_in!U27=0,0,RES_hh_emih_in!U27/RES_summary!U$21)</f>
        <v>0.24627537113416617</v>
      </c>
      <c r="V27" s="69">
        <f>IF(RES_hh_emih_in!V27=0,0,RES_hh_emih_in!V27/RES_summary!V$21)</f>
        <v>0.23734736798103015</v>
      </c>
      <c r="W27" s="69">
        <f>IF(RES_hh_emih_in!W27=0,0,RES_hh_emih_in!W27/RES_summary!W$21)</f>
        <v>0.21878809178883404</v>
      </c>
      <c r="X27" s="69">
        <f>IF(RES_hh_emih_in!X27=0,0,RES_hh_emih_in!X27/RES_summary!X$21)</f>
        <v>0.21079939436910461</v>
      </c>
      <c r="Y27" s="69">
        <f>IF(RES_hh_emih_in!Y27=0,0,RES_hh_emih_in!Y27/RES_summary!Y$21)</f>
        <v>0.24659943400883111</v>
      </c>
      <c r="DA27" s="88" t="s">
        <v>962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0</v>
      </c>
      <c r="M28" s="72">
        <f>IF(RES_hh_emih_in!M28=0,0,RES_hh_emih_in!M28/RES_summary!M$21)</f>
        <v>0</v>
      </c>
      <c r="N28" s="72">
        <f>IF(RES_hh_emih_in!N28=0,0,RES_hh_emih_in!N28/RES_summary!N$21)</f>
        <v>0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X28" s="72">
        <f>IF(RES_hh_emih_in!X28=0,0,RES_hh_emih_in!X28/RES_summary!X$21)</f>
        <v>0</v>
      </c>
      <c r="Y28" s="72">
        <f>IF(RES_hh_emih_in!Y28=0,0,RES_hh_emih_in!Y28/RES_summary!Y$21)</f>
        <v>0</v>
      </c>
      <c r="DA28" s="89" t="s">
        <v>963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0</v>
      </c>
      <c r="D29" s="72">
        <f>IF(RES_hh_emih_in!D29=0,0,RES_hh_emih_in!D29/RES_summary!D$21)</f>
        <v>0</v>
      </c>
      <c r="E29" s="72">
        <f>IF(RES_hh_emih_in!E29=0,0,RES_hh_emih_in!E29/RES_summary!E$21)</f>
        <v>0</v>
      </c>
      <c r="F29" s="72">
        <f>IF(RES_hh_emih_in!F29=0,0,RES_hh_emih_in!F29/RES_summary!F$21)</f>
        <v>0</v>
      </c>
      <c r="G29" s="72">
        <f>IF(RES_hh_emih_in!G29=0,0,RES_hh_emih_in!G29/RES_summary!G$21)</f>
        <v>0</v>
      </c>
      <c r="H29" s="72">
        <f>IF(RES_hh_emih_in!H29=0,0,RES_hh_emih_in!H29/RES_summary!H$21)</f>
        <v>0</v>
      </c>
      <c r="I29" s="72">
        <f>IF(RES_hh_emih_in!I29=0,0,RES_hh_emih_in!I29/RES_summary!I$21)</f>
        <v>0</v>
      </c>
      <c r="J29" s="72">
        <f>IF(RES_hh_emih_in!J29=0,0,RES_hh_emih_in!J29/RES_summary!J$21)</f>
        <v>0</v>
      </c>
      <c r="K29" s="72">
        <f>IF(RES_hh_emih_in!K29=0,0,RES_hh_emih_in!K29/RES_summary!K$21)</f>
        <v>0</v>
      </c>
      <c r="L29" s="72">
        <f>IF(RES_hh_emih_in!L29=0,0,RES_hh_emih_in!L29/RES_summary!L$21)</f>
        <v>0</v>
      </c>
      <c r="M29" s="72">
        <f>IF(RES_hh_emih_in!M29=0,0,RES_hh_emih_in!M29/RES_summary!M$21)</f>
        <v>0</v>
      </c>
      <c r="N29" s="72">
        <f>IF(RES_hh_emih_in!N29=0,0,RES_hh_emih_in!N29/RES_summary!N$21)</f>
        <v>0</v>
      </c>
      <c r="O29" s="72">
        <f>IF(RES_hh_emih_in!O29=0,0,RES_hh_emih_in!O29/RES_summary!O$21)</f>
        <v>0</v>
      </c>
      <c r="P29" s="72">
        <f>IF(RES_hh_emih_in!P29=0,0,RES_hh_emih_in!P29/RES_summary!P$21)</f>
        <v>0</v>
      </c>
      <c r="Q29" s="72">
        <f>IF(RES_hh_emih_in!Q29=0,0,RES_hh_emih_in!Q29/RES_summary!Q$21)</f>
        <v>0</v>
      </c>
      <c r="R29" s="72">
        <f>IF(RES_hh_emih_in!R29=0,0,RES_hh_emih_in!R29/RES_summary!R$21)</f>
        <v>0</v>
      </c>
      <c r="S29" s="72">
        <f>IF(RES_hh_emih_in!S29=0,0,RES_hh_emih_in!S29/RES_summary!S$21)</f>
        <v>0</v>
      </c>
      <c r="T29" s="72">
        <f>IF(RES_hh_emih_in!T29=0,0,RES_hh_emih_in!T29/RES_summary!T$21)</f>
        <v>0</v>
      </c>
      <c r="U29" s="72">
        <f>IF(RES_hh_emih_in!U29=0,0,RES_hh_emih_in!U29/RES_summary!U$21)</f>
        <v>0</v>
      </c>
      <c r="V29" s="72">
        <f>IF(RES_hh_emih_in!V29=0,0,RES_hh_emih_in!V29/RES_summary!V$21)</f>
        <v>0</v>
      </c>
      <c r="W29" s="72">
        <f>IF(RES_hh_emih_in!W29=0,0,RES_hh_emih_in!W29/RES_summary!W$21)</f>
        <v>0</v>
      </c>
      <c r="X29" s="72">
        <f>IF(RES_hh_emih_in!X29=0,0,RES_hh_emih_in!X29/RES_summary!X$21)</f>
        <v>0</v>
      </c>
      <c r="Y29" s="72">
        <f>IF(RES_hh_emih_in!Y29=0,0,RES_hh_emih_in!Y29/RES_summary!Y$21)</f>
        <v>0</v>
      </c>
      <c r="DA29" s="89" t="s">
        <v>964</v>
      </c>
    </row>
    <row r="30" spans="1:105" ht="12" customHeight="1" x14ac:dyDescent="0.25">
      <c r="A30" s="28" t="s">
        <v>189</v>
      </c>
      <c r="B30" s="72"/>
      <c r="C30" s="72">
        <f>IF(RES_hh_emih_in!C30=0,0,RES_hh_emih_in!C30/RES_summary!C$21)</f>
        <v>0.56824828620389767</v>
      </c>
      <c r="D30" s="72">
        <f>IF(RES_hh_emih_in!D30=0,0,RES_hh_emih_in!D30/RES_summary!D$21)</f>
        <v>0.5603909167956943</v>
      </c>
      <c r="E30" s="72">
        <f>IF(RES_hh_emih_in!E30=0,0,RES_hh_emih_in!E30/RES_summary!E$21)</f>
        <v>0.55884634638533648</v>
      </c>
      <c r="F30" s="72">
        <f>IF(RES_hh_emih_in!F30=0,0,RES_hh_emih_in!F30/RES_summary!F$21)</f>
        <v>0.56120657284075481</v>
      </c>
      <c r="G30" s="72">
        <f>IF(RES_hh_emih_in!G30=0,0,RES_hh_emih_in!G30/RES_summary!G$21)</f>
        <v>0.55557501179458435</v>
      </c>
      <c r="H30" s="72">
        <f>IF(RES_hh_emih_in!H30=0,0,RES_hh_emih_in!H30/RES_summary!H$21)</f>
        <v>0.6117029621920459</v>
      </c>
      <c r="I30" s="72">
        <f>IF(RES_hh_emih_in!I30=0,0,RES_hh_emih_in!I30/RES_summary!I$21)</f>
        <v>0.5458395903257055</v>
      </c>
      <c r="J30" s="72">
        <f>IF(RES_hh_emih_in!J30=0,0,RES_hh_emih_in!J30/RES_summary!J$21)</f>
        <v>0.56675657252948153</v>
      </c>
      <c r="K30" s="72">
        <f>IF(RES_hh_emih_in!K30=0,0,RES_hh_emih_in!K30/RES_summary!K$21)</f>
        <v>0.51384118368130416</v>
      </c>
      <c r="L30" s="72">
        <f>IF(RES_hh_emih_in!L30=0,0,RES_hh_emih_in!L30/RES_summary!L$21)</f>
        <v>0.66479021023270213</v>
      </c>
      <c r="M30" s="72">
        <f>IF(RES_hh_emih_in!M30=0,0,RES_hh_emih_in!M30/RES_summary!M$21)</f>
        <v>0.61331767528623249</v>
      </c>
      <c r="N30" s="72">
        <f>IF(RES_hh_emih_in!N30=0,0,RES_hh_emih_in!N30/RES_summary!N$21)</f>
        <v>0.60181187776083456</v>
      </c>
      <c r="O30" s="72">
        <f>IF(RES_hh_emih_in!O30=0,0,RES_hh_emih_in!O30/RES_summary!O$21)</f>
        <v>0.58401541134795854</v>
      </c>
      <c r="P30" s="72">
        <f>IF(RES_hh_emih_in!P30=0,0,RES_hh_emih_in!P30/RES_summary!P$21)</f>
        <v>0.56963831682390187</v>
      </c>
      <c r="Q30" s="72">
        <f>IF(RES_hh_emih_in!Q30=0,0,RES_hh_emih_in!Q30/RES_summary!Q$21)</f>
        <v>0.55875696544185316</v>
      </c>
      <c r="R30" s="72">
        <f>IF(RES_hh_emih_in!R30=0,0,RES_hh_emih_in!R30/RES_summary!R$21)</f>
        <v>0.54204992066526603</v>
      </c>
      <c r="S30" s="72">
        <f>IF(RES_hh_emih_in!S30=0,0,RES_hh_emih_in!S30/RES_summary!S$21)</f>
        <v>0.52891787479531016</v>
      </c>
      <c r="T30" s="72">
        <f>IF(RES_hh_emih_in!T30=0,0,RES_hh_emih_in!T30/RES_summary!T$21)</f>
        <v>0.51717483066737524</v>
      </c>
      <c r="U30" s="72">
        <f>IF(RES_hh_emih_in!U30=0,0,RES_hh_emih_in!U30/RES_summary!U$21)</f>
        <v>0.50584898856444138</v>
      </c>
      <c r="V30" s="72">
        <f>IF(RES_hh_emih_in!V30=0,0,RES_hh_emih_in!V30/RES_summary!V$21)</f>
        <v>0.49249556224826102</v>
      </c>
      <c r="W30" s="72">
        <f>IF(RES_hh_emih_in!W30=0,0,RES_hh_emih_in!W30/RES_summary!W$21)</f>
        <v>0.48086634739578227</v>
      </c>
      <c r="X30" s="72">
        <f>IF(RES_hh_emih_in!X30=0,0,RES_hh_emih_in!X30/RES_summary!X$21)</f>
        <v>0.46337688441288</v>
      </c>
      <c r="Y30" s="72">
        <f>IF(RES_hh_emih_in!Y30=0,0,RES_hh_emih_in!Y30/RES_summary!Y$21)</f>
        <v>0.43350333560661158</v>
      </c>
      <c r="DA30" s="89" t="s">
        <v>965</v>
      </c>
    </row>
    <row r="31" spans="1:105" ht="12" customHeight="1" x14ac:dyDescent="0.25">
      <c r="A31" s="28" t="s">
        <v>202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X31" s="72">
        <f>IF(RES_hh_emih_in!X31=0,0,RES_hh_emih_in!X31/RES_summary!X$21)</f>
        <v>0</v>
      </c>
      <c r="Y31" s="72">
        <f>IF(RES_hh_emih_in!Y31=0,0,RES_hh_emih_in!Y31/RES_summary!Y$21)</f>
        <v>0</v>
      </c>
      <c r="DA31" s="89" t="s">
        <v>966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X32" s="77">
        <f>IF(RES_hh_emih_in!X32=0,0,RES_hh_emih_in!X32/RES_summary!X$21)</f>
        <v>0</v>
      </c>
      <c r="Y32" s="77">
        <f>IF(RES_hh_emih_in!Y32=0,0,RES_hh_emih_in!Y32/RES_summary!Y$21)</f>
        <v>0</v>
      </c>
      <c r="DA32" s="92" t="s">
        <v>967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1423.4648777290092</v>
      </c>
      <c r="C3" s="19">
        <f t="shared" ref="C3:V3" si="0">SUM(C4,C9,C12)</f>
        <v>1459.9490595644615</v>
      </c>
      <c r="D3" s="19">
        <f t="shared" si="0"/>
        <v>1496.7061038822058</v>
      </c>
      <c r="E3" s="19">
        <f t="shared" si="0"/>
        <v>1530.1299977510384</v>
      </c>
      <c r="F3" s="19">
        <f t="shared" si="0"/>
        <v>1552.6680178345161</v>
      </c>
      <c r="G3" s="19">
        <f t="shared" si="0"/>
        <v>1576.502316754506</v>
      </c>
      <c r="H3" s="19">
        <f t="shared" si="0"/>
        <v>1596.0271246750617</v>
      </c>
      <c r="I3" s="19">
        <f t="shared" si="0"/>
        <v>1619.556379385748</v>
      </c>
      <c r="J3" s="19">
        <f t="shared" si="0"/>
        <v>1629.6381462271065</v>
      </c>
      <c r="K3" s="19">
        <f t="shared" si="0"/>
        <v>1646.7870746092717</v>
      </c>
      <c r="L3" s="19">
        <f t="shared" si="0"/>
        <v>1651.0959846744556</v>
      </c>
      <c r="M3" s="19">
        <f t="shared" si="0"/>
        <v>1639.1319279916338</v>
      </c>
      <c r="N3" s="19">
        <f t="shared" si="0"/>
        <v>1625.5413242441409</v>
      </c>
      <c r="O3" s="19">
        <f t="shared" si="0"/>
        <v>1634.822787922275</v>
      </c>
      <c r="P3" s="19">
        <f t="shared" si="0"/>
        <v>1638.9305345351336</v>
      </c>
      <c r="Q3" s="19">
        <f t="shared" si="0"/>
        <v>1654.5023884589664</v>
      </c>
      <c r="R3" s="19">
        <f t="shared" si="0"/>
        <v>1631.2543708799085</v>
      </c>
      <c r="S3" s="19">
        <f t="shared" si="0"/>
        <v>1606.162630171013</v>
      </c>
      <c r="T3" s="19">
        <f t="shared" si="0"/>
        <v>1572.005565109391</v>
      </c>
      <c r="U3" s="19">
        <f t="shared" si="0"/>
        <v>1552.1331327027797</v>
      </c>
      <c r="V3" s="19">
        <f t="shared" si="0"/>
        <v>1555.6408951944202</v>
      </c>
      <c r="W3" s="19">
        <f t="shared" ref="W3:Y3" si="1">SUM(W4,W9,W12)</f>
        <v>1568.8796933218687</v>
      </c>
      <c r="X3" s="19">
        <f t="shared" si="1"/>
        <v>1513.7083213910382</v>
      </c>
      <c r="Y3" s="19">
        <f t="shared" si="1"/>
        <v>1483.1740176567548</v>
      </c>
      <c r="DA3" s="56" t="s">
        <v>250</v>
      </c>
    </row>
    <row r="4" spans="1:105" ht="12.95" customHeight="1" x14ac:dyDescent="0.25">
      <c r="A4" s="23" t="s">
        <v>110</v>
      </c>
      <c r="B4" s="22">
        <f>SUM(B5:B8)</f>
        <v>679.79814820608556</v>
      </c>
      <c r="C4" s="22">
        <f t="shared" ref="C4:V4" si="2">SUM(C5:C8)</f>
        <v>690.40204393690567</v>
      </c>
      <c r="D4" s="22">
        <f t="shared" si="2"/>
        <v>698.41588614110344</v>
      </c>
      <c r="E4" s="22">
        <f t="shared" si="2"/>
        <v>705.36909833967979</v>
      </c>
      <c r="F4" s="22">
        <f t="shared" si="2"/>
        <v>707.59970102656075</v>
      </c>
      <c r="G4" s="22">
        <f t="shared" si="2"/>
        <v>708.85945526668672</v>
      </c>
      <c r="H4" s="22">
        <f t="shared" si="2"/>
        <v>709.2134114612943</v>
      </c>
      <c r="I4" s="22">
        <f t="shared" si="2"/>
        <v>706.46272605450599</v>
      </c>
      <c r="J4" s="22">
        <f t="shared" si="2"/>
        <v>701.51892422447304</v>
      </c>
      <c r="K4" s="22">
        <f t="shared" si="2"/>
        <v>696.31306210995433</v>
      </c>
      <c r="L4" s="22">
        <f t="shared" si="2"/>
        <v>690.20786220525588</v>
      </c>
      <c r="M4" s="22">
        <f t="shared" si="2"/>
        <v>678.41737516717478</v>
      </c>
      <c r="N4" s="22">
        <f t="shared" si="2"/>
        <v>663.11736108555658</v>
      </c>
      <c r="O4" s="22">
        <f t="shared" si="2"/>
        <v>653.14187777482948</v>
      </c>
      <c r="P4" s="22">
        <f t="shared" si="2"/>
        <v>643.44728133832166</v>
      </c>
      <c r="Q4" s="22">
        <f t="shared" si="2"/>
        <v>638.40577973403731</v>
      </c>
      <c r="R4" s="22">
        <f t="shared" si="2"/>
        <v>626.02731701625453</v>
      </c>
      <c r="S4" s="22">
        <f t="shared" si="2"/>
        <v>612.83429877344759</v>
      </c>
      <c r="T4" s="22">
        <f t="shared" si="2"/>
        <v>597.15414564375294</v>
      </c>
      <c r="U4" s="22">
        <f t="shared" si="2"/>
        <v>580.22116875381778</v>
      </c>
      <c r="V4" s="22">
        <f t="shared" si="2"/>
        <v>571.07177584976625</v>
      </c>
      <c r="W4" s="22">
        <f t="shared" ref="W4:Y4" si="3">SUM(W5:W8)</f>
        <v>562.6964372359422</v>
      </c>
      <c r="X4" s="22">
        <f t="shared" si="3"/>
        <v>544.95229260131043</v>
      </c>
      <c r="Y4" s="22">
        <f t="shared" si="3"/>
        <v>534.26626917826457</v>
      </c>
      <c r="DA4" s="57"/>
    </row>
    <row r="5" spans="1:105" ht="12" customHeight="1" x14ac:dyDescent="0.25">
      <c r="A5" s="28" t="s">
        <v>32</v>
      </c>
      <c r="B5" s="29">
        <f>B18*B70/11630</f>
        <v>309.39937122997497</v>
      </c>
      <c r="C5" s="29">
        <f t="shared" ref="C5:V5" si="4">C18*C70/11630</f>
        <v>317.26623210093584</v>
      </c>
      <c r="D5" s="29">
        <f t="shared" si="4"/>
        <v>322.86907640126066</v>
      </c>
      <c r="E5" s="29">
        <f t="shared" si="4"/>
        <v>326.68569058684403</v>
      </c>
      <c r="F5" s="29">
        <f t="shared" si="4"/>
        <v>327.81847140267706</v>
      </c>
      <c r="G5" s="29">
        <f t="shared" si="4"/>
        <v>327.87178066513462</v>
      </c>
      <c r="H5" s="29">
        <f t="shared" si="4"/>
        <v>326.85881388337151</v>
      </c>
      <c r="I5" s="29">
        <f t="shared" si="4"/>
        <v>325.17631222894272</v>
      </c>
      <c r="J5" s="29">
        <f t="shared" si="4"/>
        <v>322.23371405239038</v>
      </c>
      <c r="K5" s="29">
        <f t="shared" si="4"/>
        <v>319.40338581204452</v>
      </c>
      <c r="L5" s="29">
        <f t="shared" si="4"/>
        <v>316.25066175068878</v>
      </c>
      <c r="M5" s="29">
        <f t="shared" si="4"/>
        <v>312.31187803451445</v>
      </c>
      <c r="N5" s="29">
        <f t="shared" si="4"/>
        <v>307.62430628572025</v>
      </c>
      <c r="O5" s="29">
        <f t="shared" si="4"/>
        <v>304.2263639480617</v>
      </c>
      <c r="P5" s="29">
        <f t="shared" si="4"/>
        <v>299.00251953184124</v>
      </c>
      <c r="Q5" s="29">
        <f t="shared" si="4"/>
        <v>293.50667260320529</v>
      </c>
      <c r="R5" s="29">
        <f t="shared" si="4"/>
        <v>287.79282369963249</v>
      </c>
      <c r="S5" s="29">
        <f t="shared" si="4"/>
        <v>280.90529305237038</v>
      </c>
      <c r="T5" s="29">
        <f t="shared" si="4"/>
        <v>273.58728767725495</v>
      </c>
      <c r="U5" s="29">
        <f t="shared" si="4"/>
        <v>265.47908340486862</v>
      </c>
      <c r="V5" s="29">
        <f t="shared" si="4"/>
        <v>259.45450509196223</v>
      </c>
      <c r="W5" s="29">
        <f t="shared" ref="W5:Y5" si="5">W18*W70/11630</f>
        <v>252.56943292316845</v>
      </c>
      <c r="X5" s="29">
        <f t="shared" si="5"/>
        <v>247.54443572859444</v>
      </c>
      <c r="Y5" s="29">
        <f t="shared" si="5"/>
        <v>244.01147193074758</v>
      </c>
      <c r="DA5" s="58" t="s">
        <v>968</v>
      </c>
    </row>
    <row r="6" spans="1:105" ht="12" customHeight="1" x14ac:dyDescent="0.25">
      <c r="A6" s="28" t="s">
        <v>47</v>
      </c>
      <c r="B6" s="29">
        <f>B19*B71/11630</f>
        <v>160.43122485370586</v>
      </c>
      <c r="C6" s="29">
        <f t="shared" ref="C6:V6" si="6">C19*C71/11630</f>
        <v>158.42551883692784</v>
      </c>
      <c r="D6" s="29">
        <f t="shared" si="6"/>
        <v>157.22592258957948</v>
      </c>
      <c r="E6" s="29">
        <f t="shared" si="6"/>
        <v>155.8755194322467</v>
      </c>
      <c r="F6" s="29">
        <f t="shared" si="6"/>
        <v>154.33629417062551</v>
      </c>
      <c r="G6" s="29">
        <f t="shared" si="6"/>
        <v>152.68251473756303</v>
      </c>
      <c r="H6" s="29">
        <f t="shared" si="6"/>
        <v>150.86551756273965</v>
      </c>
      <c r="I6" s="29">
        <f t="shared" si="6"/>
        <v>147.03842375175506</v>
      </c>
      <c r="J6" s="29">
        <f t="shared" si="6"/>
        <v>142.42222215341411</v>
      </c>
      <c r="K6" s="29">
        <f t="shared" si="6"/>
        <v>137.48157080622576</v>
      </c>
      <c r="L6" s="29">
        <f t="shared" si="6"/>
        <v>133.15574209318052</v>
      </c>
      <c r="M6" s="29">
        <f t="shared" si="6"/>
        <v>128.97393513750106</v>
      </c>
      <c r="N6" s="29">
        <f t="shared" si="6"/>
        <v>124.45716806219599</v>
      </c>
      <c r="O6" s="29">
        <f t="shared" si="6"/>
        <v>120.18800689854221</v>
      </c>
      <c r="P6" s="29">
        <f t="shared" si="6"/>
        <v>115.70612144475912</v>
      </c>
      <c r="Q6" s="29">
        <f t="shared" si="6"/>
        <v>113.36254731293072</v>
      </c>
      <c r="R6" s="29">
        <f t="shared" si="6"/>
        <v>109.7305881178504</v>
      </c>
      <c r="S6" s="29">
        <f t="shared" si="6"/>
        <v>106.36167666303672</v>
      </c>
      <c r="T6" s="29">
        <f t="shared" si="6"/>
        <v>102.6333036430289</v>
      </c>
      <c r="U6" s="29">
        <f t="shared" si="6"/>
        <v>99.00684568806102</v>
      </c>
      <c r="V6" s="29">
        <f t="shared" si="6"/>
        <v>97.185686137204513</v>
      </c>
      <c r="W6" s="29">
        <f t="shared" ref="W6:Y6" si="7">W19*W71/11630</f>
        <v>95.903167226678676</v>
      </c>
      <c r="X6" s="29">
        <f t="shared" si="7"/>
        <v>94.414579999431993</v>
      </c>
      <c r="Y6" s="29">
        <f t="shared" si="7"/>
        <v>94.15383281928348</v>
      </c>
      <c r="DA6" s="58" t="s">
        <v>969</v>
      </c>
    </row>
    <row r="7" spans="1:105" ht="12" customHeight="1" x14ac:dyDescent="0.25">
      <c r="A7" s="28" t="s">
        <v>46</v>
      </c>
      <c r="B7" s="29">
        <f>B20*B72/11630</f>
        <v>134.81951808957743</v>
      </c>
      <c r="C7" s="29">
        <f t="shared" ref="C7:V7" si="8">C20*C72/11630</f>
        <v>136.42146386422721</v>
      </c>
      <c r="D7" s="29">
        <f t="shared" si="8"/>
        <v>137.2145063488542</v>
      </c>
      <c r="E7" s="29">
        <f t="shared" si="8"/>
        <v>138.91104912411296</v>
      </c>
      <c r="F7" s="29">
        <f t="shared" si="8"/>
        <v>138.87422529640492</v>
      </c>
      <c r="G7" s="29">
        <f t="shared" si="8"/>
        <v>138.8555788251301</v>
      </c>
      <c r="H7" s="29">
        <f t="shared" si="8"/>
        <v>138.81715910712094</v>
      </c>
      <c r="I7" s="29">
        <f t="shared" si="8"/>
        <v>138.40371700808183</v>
      </c>
      <c r="J7" s="29">
        <f t="shared" si="8"/>
        <v>137.73967259342282</v>
      </c>
      <c r="K7" s="29">
        <f t="shared" si="8"/>
        <v>137.18960641783318</v>
      </c>
      <c r="L7" s="29">
        <f t="shared" si="8"/>
        <v>136.80577967526901</v>
      </c>
      <c r="M7" s="29">
        <f t="shared" si="8"/>
        <v>134.90567709118596</v>
      </c>
      <c r="N7" s="29">
        <f t="shared" si="8"/>
        <v>132.57789505134946</v>
      </c>
      <c r="O7" s="29">
        <f t="shared" si="8"/>
        <v>131.99350652479612</v>
      </c>
      <c r="P7" s="29">
        <f t="shared" si="8"/>
        <v>129.69931040548167</v>
      </c>
      <c r="Q7" s="29">
        <f t="shared" si="8"/>
        <v>128.42918371925634</v>
      </c>
      <c r="R7" s="29">
        <f t="shared" si="8"/>
        <v>125.08984406132402</v>
      </c>
      <c r="S7" s="29">
        <f t="shared" si="8"/>
        <v>121.1702407776862</v>
      </c>
      <c r="T7" s="29">
        <f t="shared" si="8"/>
        <v>116.00339624357315</v>
      </c>
      <c r="U7" s="29">
        <f t="shared" si="8"/>
        <v>110.58787509992574</v>
      </c>
      <c r="V7" s="29">
        <f t="shared" si="8"/>
        <v>104.99492306101658</v>
      </c>
      <c r="W7" s="29">
        <f t="shared" ref="W7:Y7" si="9">W20*W72/11630</f>
        <v>100.53553115061273</v>
      </c>
      <c r="X7" s="29">
        <f t="shared" si="9"/>
        <v>93.033568025644115</v>
      </c>
      <c r="Y7" s="29">
        <f t="shared" si="9"/>
        <v>88.028388171332907</v>
      </c>
      <c r="DA7" s="58" t="s">
        <v>970</v>
      </c>
    </row>
    <row r="8" spans="1:105" ht="12" customHeight="1" x14ac:dyDescent="0.25">
      <c r="A8" s="28" t="s">
        <v>45</v>
      </c>
      <c r="B8" s="29">
        <f>B21*B73/11630</f>
        <v>75.148034032827312</v>
      </c>
      <c r="C8" s="29">
        <f t="shared" ref="C8:V8" si="10">C21*C73/11630</f>
        <v>78.288829134814804</v>
      </c>
      <c r="D8" s="29">
        <f t="shared" si="10"/>
        <v>81.106380801409088</v>
      </c>
      <c r="E8" s="29">
        <f t="shared" si="10"/>
        <v>83.896839196476094</v>
      </c>
      <c r="F8" s="29">
        <f t="shared" si="10"/>
        <v>86.570710156853252</v>
      </c>
      <c r="G8" s="29">
        <f t="shared" si="10"/>
        <v>89.449581038858966</v>
      </c>
      <c r="H8" s="29">
        <f t="shared" si="10"/>
        <v>92.671920908062248</v>
      </c>
      <c r="I8" s="29">
        <f t="shared" si="10"/>
        <v>95.844273065726341</v>
      </c>
      <c r="J8" s="29">
        <f t="shared" si="10"/>
        <v>99.123315425245707</v>
      </c>
      <c r="K8" s="29">
        <f t="shared" si="10"/>
        <v>102.23849907385092</v>
      </c>
      <c r="L8" s="29">
        <f t="shared" si="10"/>
        <v>103.99567868611763</v>
      </c>
      <c r="M8" s="29">
        <f t="shared" si="10"/>
        <v>102.22588490397321</v>
      </c>
      <c r="N8" s="29">
        <f t="shared" si="10"/>
        <v>98.457991686290981</v>
      </c>
      <c r="O8" s="29">
        <f t="shared" si="10"/>
        <v>96.734000403429519</v>
      </c>
      <c r="P8" s="29">
        <f t="shared" si="10"/>
        <v>99.039329956239612</v>
      </c>
      <c r="Q8" s="29">
        <f t="shared" si="10"/>
        <v>103.10737609864499</v>
      </c>
      <c r="R8" s="29">
        <f t="shared" si="10"/>
        <v>103.41406113744753</v>
      </c>
      <c r="S8" s="29">
        <f t="shared" si="10"/>
        <v>104.39708828035428</v>
      </c>
      <c r="T8" s="29">
        <f t="shared" si="10"/>
        <v>104.93015807989589</v>
      </c>
      <c r="U8" s="29">
        <f t="shared" si="10"/>
        <v>105.14736456096249</v>
      </c>
      <c r="V8" s="29">
        <f t="shared" si="10"/>
        <v>109.43666155958293</v>
      </c>
      <c r="W8" s="29">
        <f t="shared" ref="W8:Y8" si="11">W21*W73/11630</f>
        <v>113.68830593548229</v>
      </c>
      <c r="X8" s="29">
        <f t="shared" si="11"/>
        <v>109.95970884763987</v>
      </c>
      <c r="Y8" s="29">
        <f t="shared" si="11"/>
        <v>108.07257625690065</v>
      </c>
      <c r="DA8" s="58" t="s">
        <v>971</v>
      </c>
    </row>
    <row r="9" spans="1:105" ht="12.95" customHeight="1" x14ac:dyDescent="0.25">
      <c r="A9" s="23" t="s">
        <v>109</v>
      </c>
      <c r="B9" s="22">
        <f>SUM(B10:B11)</f>
        <v>295.64773952795292</v>
      </c>
      <c r="C9" s="22">
        <f t="shared" ref="C9:V9" si="12">SUM(C10:C11)</f>
        <v>313.47293787931414</v>
      </c>
      <c r="D9" s="22">
        <f t="shared" si="12"/>
        <v>335.98855978114466</v>
      </c>
      <c r="E9" s="22">
        <f t="shared" si="12"/>
        <v>357.01420194095567</v>
      </c>
      <c r="F9" s="22">
        <f t="shared" si="12"/>
        <v>373.66461904422096</v>
      </c>
      <c r="G9" s="22">
        <f t="shared" si="12"/>
        <v>394.68859835553451</v>
      </c>
      <c r="H9" s="22">
        <f t="shared" si="12"/>
        <v>410.70109920935602</v>
      </c>
      <c r="I9" s="22">
        <f t="shared" si="12"/>
        <v>433.29235576211875</v>
      </c>
      <c r="J9" s="22">
        <f t="shared" si="12"/>
        <v>445.18400297549454</v>
      </c>
      <c r="K9" s="22">
        <f t="shared" si="12"/>
        <v>467.72103188193415</v>
      </c>
      <c r="L9" s="22">
        <f t="shared" si="12"/>
        <v>479.81879346365241</v>
      </c>
      <c r="M9" s="22">
        <f t="shared" si="12"/>
        <v>491.63734918885132</v>
      </c>
      <c r="N9" s="22">
        <f t="shared" si="12"/>
        <v>506.21285914874068</v>
      </c>
      <c r="O9" s="22">
        <f t="shared" si="12"/>
        <v>530.37162854338703</v>
      </c>
      <c r="P9" s="22">
        <f t="shared" si="12"/>
        <v>553.14296433479524</v>
      </c>
      <c r="Q9" s="22">
        <f t="shared" si="12"/>
        <v>583.03572441215806</v>
      </c>
      <c r="R9" s="22">
        <f t="shared" si="12"/>
        <v>588.9957848405802</v>
      </c>
      <c r="S9" s="22">
        <f t="shared" si="12"/>
        <v>592.61908523536727</v>
      </c>
      <c r="T9" s="22">
        <f t="shared" si="12"/>
        <v>594.84766435673259</v>
      </c>
      <c r="U9" s="22">
        <f t="shared" si="12"/>
        <v>606.18423684102322</v>
      </c>
      <c r="V9" s="22">
        <f t="shared" si="12"/>
        <v>623.13937697883603</v>
      </c>
      <c r="W9" s="22">
        <f t="shared" ref="W9:Y9" si="13">SUM(W10:W11)</f>
        <v>641.92639182917696</v>
      </c>
      <c r="X9" s="22">
        <f t="shared" si="13"/>
        <v>623.77260569179623</v>
      </c>
      <c r="Y9" s="22">
        <f t="shared" si="13"/>
        <v>618.20555293177165</v>
      </c>
      <c r="DA9" s="57"/>
    </row>
    <row r="10" spans="1:105" ht="12" customHeight="1" x14ac:dyDescent="0.25">
      <c r="A10" s="28" t="s">
        <v>28</v>
      </c>
      <c r="B10" s="29">
        <f>B23*B75/11630</f>
        <v>217.76153699439985</v>
      </c>
      <c r="C10" s="29">
        <f t="shared" ref="C10:V10" si="14">C23*C75/11630</f>
        <v>232.71784821686731</v>
      </c>
      <c r="D10" s="29">
        <f t="shared" si="14"/>
        <v>252.15447190182252</v>
      </c>
      <c r="E10" s="29">
        <f t="shared" si="14"/>
        <v>269.77300743174146</v>
      </c>
      <c r="F10" s="29">
        <f t="shared" si="14"/>
        <v>284.1873759410484</v>
      </c>
      <c r="G10" s="29">
        <f t="shared" si="14"/>
        <v>301.62897815362004</v>
      </c>
      <c r="H10" s="29">
        <f t="shared" si="14"/>
        <v>315.36586571032785</v>
      </c>
      <c r="I10" s="29">
        <f t="shared" si="14"/>
        <v>335.05230742699143</v>
      </c>
      <c r="J10" s="29">
        <f t="shared" si="14"/>
        <v>346.42834839553939</v>
      </c>
      <c r="K10" s="29">
        <f t="shared" si="14"/>
        <v>364.43115030938259</v>
      </c>
      <c r="L10" s="29">
        <f t="shared" si="14"/>
        <v>375.31677475230151</v>
      </c>
      <c r="M10" s="29">
        <f t="shared" si="14"/>
        <v>385.96706462107915</v>
      </c>
      <c r="N10" s="29">
        <f t="shared" si="14"/>
        <v>398.7191587282453</v>
      </c>
      <c r="O10" s="29">
        <f t="shared" si="14"/>
        <v>419.29979866915738</v>
      </c>
      <c r="P10" s="29">
        <f t="shared" si="14"/>
        <v>438.95354495042608</v>
      </c>
      <c r="Q10" s="29">
        <f t="shared" si="14"/>
        <v>460.0987615479786</v>
      </c>
      <c r="R10" s="29">
        <f t="shared" si="14"/>
        <v>458.95711133416876</v>
      </c>
      <c r="S10" s="29">
        <f t="shared" si="14"/>
        <v>452.61150157058825</v>
      </c>
      <c r="T10" s="29">
        <f t="shared" si="14"/>
        <v>445.4894147914398</v>
      </c>
      <c r="U10" s="29">
        <f t="shared" si="14"/>
        <v>445.21008947134379</v>
      </c>
      <c r="V10" s="29">
        <f t="shared" si="14"/>
        <v>446.60128225947057</v>
      </c>
      <c r="W10" s="29">
        <f t="shared" ref="W10:Y10" si="15">W23*W75/11630</f>
        <v>450.49313324007869</v>
      </c>
      <c r="X10" s="29">
        <f t="shared" si="15"/>
        <v>429.60702577332972</v>
      </c>
      <c r="Y10" s="29">
        <f t="shared" si="15"/>
        <v>419.90373171585486</v>
      </c>
      <c r="DA10" s="58" t="s">
        <v>972</v>
      </c>
    </row>
    <row r="11" spans="1:105" ht="12" customHeight="1" x14ac:dyDescent="0.25">
      <c r="A11" s="28" t="s">
        <v>27</v>
      </c>
      <c r="B11" s="29">
        <f>B24*B76/11630</f>
        <v>77.886202533553046</v>
      </c>
      <c r="C11" s="29">
        <f t="shared" ref="C11:V11" si="16">C24*C76/11630</f>
        <v>80.755089662446863</v>
      </c>
      <c r="D11" s="29">
        <f t="shared" si="16"/>
        <v>83.834087879322155</v>
      </c>
      <c r="E11" s="29">
        <f t="shared" si="16"/>
        <v>87.24119450921421</v>
      </c>
      <c r="F11" s="29">
        <f t="shared" si="16"/>
        <v>89.477243103172569</v>
      </c>
      <c r="G11" s="29">
        <f t="shared" si="16"/>
        <v>93.059620201914456</v>
      </c>
      <c r="H11" s="29">
        <f t="shared" si="16"/>
        <v>95.335233499028149</v>
      </c>
      <c r="I11" s="29">
        <f t="shared" si="16"/>
        <v>98.240048335127312</v>
      </c>
      <c r="J11" s="29">
        <f t="shared" si="16"/>
        <v>98.75565457995512</v>
      </c>
      <c r="K11" s="29">
        <f t="shared" si="16"/>
        <v>103.28988157255158</v>
      </c>
      <c r="L11" s="29">
        <f t="shared" si="16"/>
        <v>104.50201871135091</v>
      </c>
      <c r="M11" s="29">
        <f t="shared" si="16"/>
        <v>105.67028456777219</v>
      </c>
      <c r="N11" s="29">
        <f t="shared" si="16"/>
        <v>107.49370042049536</v>
      </c>
      <c r="O11" s="29">
        <f t="shared" si="16"/>
        <v>111.07182987422964</v>
      </c>
      <c r="P11" s="29">
        <f t="shared" si="16"/>
        <v>114.18941938436916</v>
      </c>
      <c r="Q11" s="29">
        <f t="shared" si="16"/>
        <v>122.93696286417945</v>
      </c>
      <c r="R11" s="29">
        <f t="shared" si="16"/>
        <v>130.03867350641144</v>
      </c>
      <c r="S11" s="29">
        <f t="shared" si="16"/>
        <v>140.00758366477899</v>
      </c>
      <c r="T11" s="29">
        <f t="shared" si="16"/>
        <v>149.35824956529277</v>
      </c>
      <c r="U11" s="29">
        <f t="shared" si="16"/>
        <v>160.97414736967946</v>
      </c>
      <c r="V11" s="29">
        <f t="shared" si="16"/>
        <v>176.53809471936549</v>
      </c>
      <c r="W11" s="29">
        <f t="shared" ref="W11:Y11" si="17">W24*W76/11630</f>
        <v>191.43325858909827</v>
      </c>
      <c r="X11" s="29">
        <f t="shared" si="17"/>
        <v>194.16557991846648</v>
      </c>
      <c r="Y11" s="29">
        <f t="shared" si="17"/>
        <v>198.30182121591679</v>
      </c>
      <c r="DA11" s="58" t="s">
        <v>973</v>
      </c>
    </row>
    <row r="12" spans="1:105" ht="12.95" customHeight="1" x14ac:dyDescent="0.25">
      <c r="A12" s="23" t="s">
        <v>108</v>
      </c>
      <c r="B12" s="22">
        <f>SUM(B13:B14)</f>
        <v>448.0189899949707</v>
      </c>
      <c r="C12" s="22">
        <f t="shared" ref="C12:V12" si="18">SUM(C13:C14)</f>
        <v>456.07407774824173</v>
      </c>
      <c r="D12" s="22">
        <f t="shared" si="18"/>
        <v>462.30165795995765</v>
      </c>
      <c r="E12" s="22">
        <f t="shared" si="18"/>
        <v>467.74669747040286</v>
      </c>
      <c r="F12" s="22">
        <f t="shared" si="18"/>
        <v>471.40369776373456</v>
      </c>
      <c r="G12" s="22">
        <f t="shared" si="18"/>
        <v>472.95426313228484</v>
      </c>
      <c r="H12" s="22">
        <f t="shared" si="18"/>
        <v>476.11261400441145</v>
      </c>
      <c r="I12" s="22">
        <f t="shared" si="18"/>
        <v>479.80129756912328</v>
      </c>
      <c r="J12" s="22">
        <f t="shared" si="18"/>
        <v>482.93521902713883</v>
      </c>
      <c r="K12" s="22">
        <f t="shared" si="18"/>
        <v>482.75298061738306</v>
      </c>
      <c r="L12" s="22">
        <f t="shared" si="18"/>
        <v>481.06932900554739</v>
      </c>
      <c r="M12" s="22">
        <f t="shared" si="18"/>
        <v>469.07720363560765</v>
      </c>
      <c r="N12" s="22">
        <f t="shared" si="18"/>
        <v>456.21110400984367</v>
      </c>
      <c r="O12" s="22">
        <f t="shared" si="18"/>
        <v>451.30928160405841</v>
      </c>
      <c r="P12" s="22">
        <f t="shared" si="18"/>
        <v>442.34028886201668</v>
      </c>
      <c r="Q12" s="22">
        <f t="shared" si="18"/>
        <v>433.06088431277124</v>
      </c>
      <c r="R12" s="22">
        <f t="shared" si="18"/>
        <v>416.23126902307365</v>
      </c>
      <c r="S12" s="22">
        <f t="shared" si="18"/>
        <v>400.70924616219838</v>
      </c>
      <c r="T12" s="22">
        <f t="shared" si="18"/>
        <v>380.00375510890558</v>
      </c>
      <c r="U12" s="22">
        <f t="shared" si="18"/>
        <v>365.72772710793879</v>
      </c>
      <c r="V12" s="22">
        <f t="shared" si="18"/>
        <v>361.4297423658179</v>
      </c>
      <c r="W12" s="22">
        <f t="shared" ref="W12:Y12" si="19">SUM(W13:W14)</f>
        <v>364.2568642567494</v>
      </c>
      <c r="X12" s="22">
        <f t="shared" si="19"/>
        <v>344.98342309793168</v>
      </c>
      <c r="Y12" s="22">
        <f t="shared" si="19"/>
        <v>330.70219554671877</v>
      </c>
      <c r="DA12" s="57"/>
    </row>
    <row r="13" spans="1:105" ht="12" customHeight="1" x14ac:dyDescent="0.25">
      <c r="A13" s="30" t="s">
        <v>44</v>
      </c>
      <c r="B13" s="31">
        <f>B26*B78/11630</f>
        <v>362.08594794234915</v>
      </c>
      <c r="C13" s="31">
        <f t="shared" ref="C13:V13" si="20">C26*C78/11630</f>
        <v>368.07477056800644</v>
      </c>
      <c r="D13" s="31">
        <f t="shared" si="20"/>
        <v>372.45492009214485</v>
      </c>
      <c r="E13" s="31">
        <f t="shared" si="20"/>
        <v>374.9433100167135</v>
      </c>
      <c r="F13" s="31">
        <f t="shared" si="20"/>
        <v>376.27902447497502</v>
      </c>
      <c r="G13" s="31">
        <f t="shared" si="20"/>
        <v>376.79001607026811</v>
      </c>
      <c r="H13" s="31">
        <f t="shared" si="20"/>
        <v>378.93827789530474</v>
      </c>
      <c r="I13" s="31">
        <f t="shared" si="20"/>
        <v>380.47817323173678</v>
      </c>
      <c r="J13" s="31">
        <f t="shared" si="20"/>
        <v>378.1598734643361</v>
      </c>
      <c r="K13" s="31">
        <f t="shared" si="20"/>
        <v>373.54041590799937</v>
      </c>
      <c r="L13" s="31">
        <f t="shared" si="20"/>
        <v>366.8991031689722</v>
      </c>
      <c r="M13" s="31">
        <f t="shared" si="20"/>
        <v>351.78231205519597</v>
      </c>
      <c r="N13" s="31">
        <f t="shared" si="20"/>
        <v>336.50869201906846</v>
      </c>
      <c r="O13" s="31">
        <f t="shared" si="20"/>
        <v>326.75980184846958</v>
      </c>
      <c r="P13" s="31">
        <f t="shared" si="20"/>
        <v>313.56157338693833</v>
      </c>
      <c r="Q13" s="31">
        <f t="shared" si="20"/>
        <v>297.14282817293201</v>
      </c>
      <c r="R13" s="31">
        <f t="shared" si="20"/>
        <v>275.12414133465387</v>
      </c>
      <c r="S13" s="31">
        <f t="shared" si="20"/>
        <v>257.36338446708095</v>
      </c>
      <c r="T13" s="31">
        <f t="shared" si="20"/>
        <v>234.4437921059864</v>
      </c>
      <c r="U13" s="31">
        <f t="shared" si="20"/>
        <v>216.49614399790553</v>
      </c>
      <c r="V13" s="31">
        <f t="shared" si="20"/>
        <v>205.72111790869693</v>
      </c>
      <c r="W13" s="31">
        <f t="shared" ref="W13:Y13" si="21">W26*W78/11630</f>
        <v>201.77168902621176</v>
      </c>
      <c r="X13" s="31">
        <f t="shared" si="21"/>
        <v>186.36226984956755</v>
      </c>
      <c r="Y13" s="31">
        <f t="shared" si="21"/>
        <v>173.71429269925042</v>
      </c>
      <c r="DA13" s="59" t="s">
        <v>974</v>
      </c>
    </row>
    <row r="14" spans="1:105" ht="12" customHeight="1" x14ac:dyDescent="0.25">
      <c r="A14" s="32" t="s">
        <v>25</v>
      </c>
      <c r="B14" s="33">
        <f>B27*B79/11630</f>
        <v>85.933042052621559</v>
      </c>
      <c r="C14" s="33">
        <f t="shared" ref="C14:V14" si="22">C27*C79/11630</f>
        <v>87.999307180235277</v>
      </c>
      <c r="D14" s="33">
        <f t="shared" si="22"/>
        <v>89.846737867812806</v>
      </c>
      <c r="E14" s="33">
        <f t="shared" si="22"/>
        <v>92.803387453689353</v>
      </c>
      <c r="F14" s="33">
        <f t="shared" si="22"/>
        <v>95.124673288759539</v>
      </c>
      <c r="G14" s="33">
        <f t="shared" si="22"/>
        <v>96.164247062016699</v>
      </c>
      <c r="H14" s="33">
        <f t="shared" si="22"/>
        <v>97.174336109106704</v>
      </c>
      <c r="I14" s="33">
        <f t="shared" si="22"/>
        <v>99.323124337386517</v>
      </c>
      <c r="J14" s="33">
        <f t="shared" si="22"/>
        <v>104.77534556280274</v>
      </c>
      <c r="K14" s="33">
        <f t="shared" si="22"/>
        <v>109.21256470938368</v>
      </c>
      <c r="L14" s="33">
        <f t="shared" si="22"/>
        <v>114.17022583657517</v>
      </c>
      <c r="M14" s="33">
        <f t="shared" si="22"/>
        <v>117.29489158041167</v>
      </c>
      <c r="N14" s="33">
        <f t="shared" si="22"/>
        <v>119.70241199077519</v>
      </c>
      <c r="O14" s="33">
        <f t="shared" si="22"/>
        <v>124.54947975558885</v>
      </c>
      <c r="P14" s="33">
        <f t="shared" si="22"/>
        <v>128.77871547507834</v>
      </c>
      <c r="Q14" s="33">
        <f t="shared" si="22"/>
        <v>135.91805613983925</v>
      </c>
      <c r="R14" s="33">
        <f t="shared" si="22"/>
        <v>141.10712768841975</v>
      </c>
      <c r="S14" s="33">
        <f t="shared" si="22"/>
        <v>143.34586169511743</v>
      </c>
      <c r="T14" s="33">
        <f t="shared" si="22"/>
        <v>145.55996300291915</v>
      </c>
      <c r="U14" s="33">
        <f t="shared" si="22"/>
        <v>149.23158311003328</v>
      </c>
      <c r="V14" s="33">
        <f t="shared" si="22"/>
        <v>155.708624457121</v>
      </c>
      <c r="W14" s="33">
        <f t="shared" ref="W14:Y14" si="23">W27*W79/11630</f>
        <v>162.48517523053761</v>
      </c>
      <c r="X14" s="33">
        <f t="shared" si="23"/>
        <v>158.6211532483641</v>
      </c>
      <c r="Y14" s="33">
        <f t="shared" si="23"/>
        <v>156.98790284746835</v>
      </c>
      <c r="DA14" s="60" t="s">
        <v>975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51665.178865417518</v>
      </c>
      <c r="C16" s="19">
        <f t="shared" ref="C16:Q16" si="24">SUM(C17,C22,C25)</f>
        <v>52724.684533201173</v>
      </c>
      <c r="D16" s="19">
        <f t="shared" si="24"/>
        <v>53745.206604186635</v>
      </c>
      <c r="E16" s="19">
        <f t="shared" si="24"/>
        <v>55104.549109956039</v>
      </c>
      <c r="F16" s="19">
        <f t="shared" si="24"/>
        <v>56155.865370935506</v>
      </c>
      <c r="G16" s="19">
        <f t="shared" si="24"/>
        <v>56819.828102013591</v>
      </c>
      <c r="H16" s="19">
        <f t="shared" si="24"/>
        <v>57502.79915181025</v>
      </c>
      <c r="I16" s="19">
        <f t="shared" si="24"/>
        <v>58632.4605622339</v>
      </c>
      <c r="J16" s="19">
        <f t="shared" si="24"/>
        <v>60815.652099175437</v>
      </c>
      <c r="K16" s="19">
        <f t="shared" si="24"/>
        <v>62877.797954324487</v>
      </c>
      <c r="L16" s="19">
        <f t="shared" si="24"/>
        <v>64885.782554396093</v>
      </c>
      <c r="M16" s="19">
        <f t="shared" si="24"/>
        <v>65766.286531053294</v>
      </c>
      <c r="N16" s="19">
        <f t="shared" si="24"/>
        <v>66352.067222780286</v>
      </c>
      <c r="O16" s="19">
        <f t="shared" si="24"/>
        <v>68130.614170910412</v>
      </c>
      <c r="P16" s="19">
        <f t="shared" si="24"/>
        <v>69581.739546601952</v>
      </c>
      <c r="Q16" s="19">
        <f t="shared" si="24"/>
        <v>70989.712722603726</v>
      </c>
      <c r="R16" s="19">
        <f t="shared" ref="R16" si="25">SUM(R17,R22,R25)</f>
        <v>72480.771362551328</v>
      </c>
      <c r="S16" s="19">
        <f t="shared" ref="S16" si="26">SUM(S17,S22,S25)</f>
        <v>72970.888068972738</v>
      </c>
      <c r="T16" s="19">
        <f t="shared" ref="T16" si="27">SUM(T17,T22,T25)</f>
        <v>74197.356107048021</v>
      </c>
      <c r="U16" s="19">
        <f t="shared" ref="U16" si="28">SUM(U17,U22,U25)</f>
        <v>75385.731459769391</v>
      </c>
      <c r="V16" s="19">
        <f t="shared" ref="V16:W16" si="29">SUM(V17,V22,V25)</f>
        <v>76500.712829544675</v>
      </c>
      <c r="W16" s="19">
        <f t="shared" si="29"/>
        <v>76323.016754671262</v>
      </c>
      <c r="X16" s="19">
        <f t="shared" ref="X16:Y16" si="30">SUM(X17,X22,X25)</f>
        <v>76406.898627876406</v>
      </c>
      <c r="Y16" s="19">
        <f t="shared" si="30"/>
        <v>76939.188534254718</v>
      </c>
      <c r="DA16" s="56" t="s">
        <v>976</v>
      </c>
    </row>
    <row r="17" spans="1:105" ht="12.95" customHeight="1" x14ac:dyDescent="0.25">
      <c r="A17" s="23" t="s">
        <v>110</v>
      </c>
      <c r="B17" s="22">
        <f>SUM(B18:B21)</f>
        <v>12032.236530737591</v>
      </c>
      <c r="C17" s="22">
        <f t="shared" ref="C17:Q17" si="31">SUM(C18:C21)</f>
        <v>12214.050758892041</v>
      </c>
      <c r="D17" s="22">
        <f t="shared" si="31"/>
        <v>12365.782958236086</v>
      </c>
      <c r="E17" s="22">
        <f t="shared" si="31"/>
        <v>12485.998363679275</v>
      </c>
      <c r="F17" s="22">
        <f t="shared" si="31"/>
        <v>12569.809632919858</v>
      </c>
      <c r="G17" s="22">
        <f t="shared" si="31"/>
        <v>12643.241270119861</v>
      </c>
      <c r="H17" s="22">
        <f t="shared" si="31"/>
        <v>12723.459643286989</v>
      </c>
      <c r="I17" s="22">
        <f t="shared" si="31"/>
        <v>12781.947084790647</v>
      </c>
      <c r="J17" s="22">
        <f t="shared" si="31"/>
        <v>12827.981991063054</v>
      </c>
      <c r="K17" s="22">
        <f t="shared" si="31"/>
        <v>12898.233179496376</v>
      </c>
      <c r="L17" s="22">
        <f t="shared" si="31"/>
        <v>12939.794445052728</v>
      </c>
      <c r="M17" s="22">
        <f t="shared" si="31"/>
        <v>12793.970003108941</v>
      </c>
      <c r="N17" s="22">
        <f t="shared" si="31"/>
        <v>12517.72586346613</v>
      </c>
      <c r="O17" s="22">
        <f t="shared" si="31"/>
        <v>12342.691478817715</v>
      </c>
      <c r="P17" s="22">
        <f t="shared" si="31"/>
        <v>12202.758945364452</v>
      </c>
      <c r="Q17" s="22">
        <f t="shared" si="31"/>
        <v>11989.397020057933</v>
      </c>
      <c r="R17" s="22">
        <f t="shared" ref="R17" si="32">SUM(R18:R21)</f>
        <v>11844.893120961879</v>
      </c>
      <c r="S17" s="22">
        <f t="shared" ref="S17" si="33">SUM(S18:S21)</f>
        <v>11626.254682761513</v>
      </c>
      <c r="T17" s="22">
        <f t="shared" ref="T17" si="34">SUM(T18:T21)</f>
        <v>11390.103183374291</v>
      </c>
      <c r="U17" s="22">
        <f t="shared" ref="U17" si="35">SUM(U18:U21)</f>
        <v>11155.609477212554</v>
      </c>
      <c r="V17" s="22">
        <f t="shared" ref="V17:W17" si="36">SUM(V18:V21)</f>
        <v>10928.237152524423</v>
      </c>
      <c r="W17" s="22">
        <f t="shared" si="36"/>
        <v>10617.433605770868</v>
      </c>
      <c r="X17" s="22">
        <f t="shared" ref="X17:Y17" si="37">SUM(X18:X21)</f>
        <v>10331.908507529068</v>
      </c>
      <c r="Y17" s="22">
        <f t="shared" si="37"/>
        <v>10160.780035814883</v>
      </c>
      <c r="DA17" s="57"/>
    </row>
    <row r="18" spans="1:105" ht="12" customHeight="1" x14ac:dyDescent="0.25">
      <c r="A18" s="28" t="s">
        <v>32</v>
      </c>
      <c r="B18" s="29">
        <f>B31*B83/1000000</f>
        <v>410.76651682701038</v>
      </c>
      <c r="C18" s="29">
        <f t="shared" ref="C18:Q18" si="38">C31*C83/1000000</f>
        <v>421.21076248103697</v>
      </c>
      <c r="D18" s="29">
        <f t="shared" si="38"/>
        <v>428.64924184322638</v>
      </c>
      <c r="E18" s="29">
        <f t="shared" si="38"/>
        <v>433.71627642979445</v>
      </c>
      <c r="F18" s="29">
        <f t="shared" si="38"/>
        <v>435.22018520697907</v>
      </c>
      <c r="G18" s="29">
        <f t="shared" si="38"/>
        <v>435.29095994697678</v>
      </c>
      <c r="H18" s="29">
        <f t="shared" si="38"/>
        <v>433.94611934516132</v>
      </c>
      <c r="I18" s="29">
        <f t="shared" si="38"/>
        <v>431.71238712586808</v>
      </c>
      <c r="J18" s="29">
        <f t="shared" si="38"/>
        <v>427.80571854215782</v>
      </c>
      <c r="K18" s="29">
        <f t="shared" si="38"/>
        <v>424.04810239658445</v>
      </c>
      <c r="L18" s="29">
        <f t="shared" si="38"/>
        <v>419.86246531512677</v>
      </c>
      <c r="M18" s="29">
        <f t="shared" si="38"/>
        <v>414.63323533577665</v>
      </c>
      <c r="N18" s="29">
        <f t="shared" si="38"/>
        <v>408.40989521722906</v>
      </c>
      <c r="O18" s="29">
        <f t="shared" si="38"/>
        <v>403.89870008173034</v>
      </c>
      <c r="P18" s="29">
        <f t="shared" si="38"/>
        <v>396.96339065699942</v>
      </c>
      <c r="Q18" s="29">
        <f t="shared" si="38"/>
        <v>389.66696374147006</v>
      </c>
      <c r="R18" s="29">
        <f t="shared" ref="R18:V18" si="39">R31*R83/1000000</f>
        <v>382.0811118295349</v>
      </c>
      <c r="S18" s="29">
        <f t="shared" si="39"/>
        <v>372.93705002272469</v>
      </c>
      <c r="T18" s="29">
        <f t="shared" si="39"/>
        <v>363.22147895964332</v>
      </c>
      <c r="U18" s="29">
        <f t="shared" si="39"/>
        <v>352.45681963454592</v>
      </c>
      <c r="V18" s="29">
        <f t="shared" si="39"/>
        <v>344.45843541318715</v>
      </c>
      <c r="W18" s="29">
        <f t="shared" ref="W18:Y18" si="40">W31*W83/1000000</f>
        <v>335.31763754525673</v>
      </c>
      <c r="X18" s="29">
        <f t="shared" si="40"/>
        <v>328.64632277666135</v>
      </c>
      <c r="Y18" s="29">
        <f t="shared" si="40"/>
        <v>323.95586969801303</v>
      </c>
      <c r="DA18" s="58" t="s">
        <v>977</v>
      </c>
    </row>
    <row r="19" spans="1:105" ht="12" customHeight="1" x14ac:dyDescent="0.25">
      <c r="A19" s="28" t="s">
        <v>47</v>
      </c>
      <c r="B19" s="29">
        <f>B32*B84/1000000</f>
        <v>4329.6499174690052</v>
      </c>
      <c r="C19" s="29">
        <f t="shared" ref="C19:Q19" si="41">C32*C84/1000000</f>
        <v>4326.7514387740539</v>
      </c>
      <c r="D19" s="29">
        <f t="shared" si="41"/>
        <v>4313.7688048247437</v>
      </c>
      <c r="E19" s="29">
        <f t="shared" si="41"/>
        <v>4286.5817615052647</v>
      </c>
      <c r="F19" s="29">
        <f t="shared" si="41"/>
        <v>4239.8570373162738</v>
      </c>
      <c r="G19" s="29">
        <f t="shared" si="41"/>
        <v>4176.5806343216436</v>
      </c>
      <c r="H19" s="29">
        <f t="shared" si="41"/>
        <v>4108.1676478490463</v>
      </c>
      <c r="I19" s="29">
        <f t="shared" si="41"/>
        <v>4027.983231758335</v>
      </c>
      <c r="J19" s="29">
        <f t="shared" si="41"/>
        <v>3922.8407878412213</v>
      </c>
      <c r="K19" s="29">
        <f t="shared" si="41"/>
        <v>3814.5595813633922</v>
      </c>
      <c r="L19" s="29">
        <f t="shared" si="41"/>
        <v>3707.7683786753955</v>
      </c>
      <c r="M19" s="29">
        <f t="shared" si="41"/>
        <v>3592.4580902428042</v>
      </c>
      <c r="N19" s="29">
        <f t="shared" si="41"/>
        <v>3469.0725603726519</v>
      </c>
      <c r="O19" s="29">
        <f t="shared" si="41"/>
        <v>3356.9212508036462</v>
      </c>
      <c r="P19" s="29">
        <f t="shared" si="41"/>
        <v>3242.537299278496</v>
      </c>
      <c r="Q19" s="29">
        <f t="shared" si="41"/>
        <v>3121.3266412144499</v>
      </c>
      <c r="R19" s="29">
        <f t="shared" ref="R19:V19" si="42">R32*R84/1000000</f>
        <v>3058.1474358856635</v>
      </c>
      <c r="S19" s="29">
        <f t="shared" si="42"/>
        <v>2986.9608571093208</v>
      </c>
      <c r="T19" s="29">
        <f t="shared" si="42"/>
        <v>2921.3757589682618</v>
      </c>
      <c r="U19" s="29">
        <f t="shared" si="42"/>
        <v>2866.751363320443</v>
      </c>
      <c r="V19" s="29">
        <f t="shared" si="42"/>
        <v>2828.5481049252235</v>
      </c>
      <c r="W19" s="29">
        <f t="shared" ref="W19:Y19" si="43">W32*W84/1000000</f>
        <v>2778.3616837773866</v>
      </c>
      <c r="X19" s="29">
        <f t="shared" si="43"/>
        <v>2743.7462378401933</v>
      </c>
      <c r="Y19" s="29">
        <f t="shared" si="43"/>
        <v>2740.431671612052</v>
      </c>
      <c r="DA19" s="58" t="s">
        <v>978</v>
      </c>
    </row>
    <row r="20" spans="1:105" ht="12" customHeight="1" x14ac:dyDescent="0.25">
      <c r="A20" s="28" t="s">
        <v>46</v>
      </c>
      <c r="B20" s="29">
        <f t="shared" ref="B20" si="44">B33*B85/1000000</f>
        <v>5327.5563575889882</v>
      </c>
      <c r="C20" s="29">
        <f t="shared" ref="C20:Q20" si="45">C33*C85/1000000</f>
        <v>5431.516432188364</v>
      </c>
      <c r="D20" s="29">
        <f t="shared" si="45"/>
        <v>5524.1442662559093</v>
      </c>
      <c r="E20" s="29">
        <f t="shared" si="45"/>
        <v>5604.7419414537462</v>
      </c>
      <c r="F20" s="29">
        <f t="shared" si="45"/>
        <v>5675.1478161814466</v>
      </c>
      <c r="G20" s="29">
        <f t="shared" si="45"/>
        <v>5749.6597929372101</v>
      </c>
      <c r="H20" s="29">
        <f t="shared" si="45"/>
        <v>5827.5764259997395</v>
      </c>
      <c r="I20" s="29">
        <f t="shared" si="45"/>
        <v>5895.0545004393543</v>
      </c>
      <c r="J20" s="29">
        <f t="shared" si="45"/>
        <v>5966.827185433277</v>
      </c>
      <c r="K20" s="29">
        <f t="shared" si="45"/>
        <v>6064.7191285668241</v>
      </c>
      <c r="L20" s="29">
        <f t="shared" si="45"/>
        <v>6174.7459674913071</v>
      </c>
      <c r="M20" s="29">
        <f t="shared" si="45"/>
        <v>6204.5976014327189</v>
      </c>
      <c r="N20" s="29">
        <f t="shared" si="45"/>
        <v>6164.6178008591751</v>
      </c>
      <c r="O20" s="29">
        <f t="shared" si="45"/>
        <v>6162.6322375193995</v>
      </c>
      <c r="P20" s="29">
        <f t="shared" si="45"/>
        <v>6097.4567512531066</v>
      </c>
      <c r="Q20" s="29">
        <f t="shared" si="45"/>
        <v>5967.4020682956007</v>
      </c>
      <c r="R20" s="29">
        <f t="shared" ref="R20:V20" si="46">R33*R85/1000000</f>
        <v>5839.7420199354647</v>
      </c>
      <c r="S20" s="29">
        <f t="shared" si="46"/>
        <v>5677.1932426775466</v>
      </c>
      <c r="T20" s="29">
        <f t="shared" si="46"/>
        <v>5498.5446530646277</v>
      </c>
      <c r="U20" s="29">
        <f t="shared" si="46"/>
        <v>5311.6697527570695</v>
      </c>
      <c r="V20" s="29">
        <f t="shared" si="46"/>
        <v>5107.9854385464068</v>
      </c>
      <c r="W20" s="29">
        <f t="shared" ref="W20:Y20" si="47">W33*W85/1000000</f>
        <v>4853.0473186708314</v>
      </c>
      <c r="X20" s="29">
        <f t="shared" si="47"/>
        <v>4595.9563958403205</v>
      </c>
      <c r="Y20" s="29">
        <f t="shared" si="47"/>
        <v>4400.1555914577693</v>
      </c>
      <c r="DA20" s="58" t="s">
        <v>979</v>
      </c>
    </row>
    <row r="21" spans="1:105" ht="12" customHeight="1" x14ac:dyDescent="0.25">
      <c r="A21" s="28" t="s">
        <v>45</v>
      </c>
      <c r="B21" s="29">
        <f t="shared" ref="B21" si="48">B34*B86/1000000</f>
        <v>1964.2637388525877</v>
      </c>
      <c r="C21" s="29">
        <f t="shared" ref="C21:Q21" si="49">C34*C86/1000000</f>
        <v>2034.5721254485877</v>
      </c>
      <c r="D21" s="29">
        <f t="shared" si="49"/>
        <v>2099.2206453122067</v>
      </c>
      <c r="E21" s="29">
        <f t="shared" si="49"/>
        <v>2160.9583842904676</v>
      </c>
      <c r="F21" s="29">
        <f t="shared" si="49"/>
        <v>2219.5845942151586</v>
      </c>
      <c r="G21" s="29">
        <f t="shared" si="49"/>
        <v>2281.7098829140305</v>
      </c>
      <c r="H21" s="29">
        <f t="shared" si="49"/>
        <v>2353.7694500930434</v>
      </c>
      <c r="I21" s="29">
        <f t="shared" si="49"/>
        <v>2427.1969654670888</v>
      </c>
      <c r="J21" s="29">
        <f t="shared" si="49"/>
        <v>2510.5082992463972</v>
      </c>
      <c r="K21" s="29">
        <f t="shared" si="49"/>
        <v>2594.9063671695753</v>
      </c>
      <c r="L21" s="29">
        <f t="shared" si="49"/>
        <v>2637.4176335708985</v>
      </c>
      <c r="M21" s="29">
        <f t="shared" si="49"/>
        <v>2582.2810760976436</v>
      </c>
      <c r="N21" s="29">
        <f t="shared" si="49"/>
        <v>2475.6256070170757</v>
      </c>
      <c r="O21" s="29">
        <f t="shared" si="49"/>
        <v>2419.2392904129388</v>
      </c>
      <c r="P21" s="29">
        <f t="shared" si="49"/>
        <v>2465.8015041758499</v>
      </c>
      <c r="Q21" s="29">
        <f t="shared" si="49"/>
        <v>2511.0013468064117</v>
      </c>
      <c r="R21" s="29">
        <f t="shared" ref="R21:V21" si="50">R34*R86/1000000</f>
        <v>2564.9225533112149</v>
      </c>
      <c r="S21" s="29">
        <f t="shared" si="50"/>
        <v>2589.1635329519208</v>
      </c>
      <c r="T21" s="29">
        <f t="shared" si="50"/>
        <v>2606.961292381759</v>
      </c>
      <c r="U21" s="29">
        <f t="shared" si="50"/>
        <v>2624.731541500496</v>
      </c>
      <c r="V21" s="29">
        <f t="shared" si="50"/>
        <v>2647.245173639606</v>
      </c>
      <c r="W21" s="29">
        <f t="shared" ref="W21:Y21" si="51">W34*W86/1000000</f>
        <v>2650.7069657773932</v>
      </c>
      <c r="X21" s="29">
        <f t="shared" si="51"/>
        <v>2663.5595510718931</v>
      </c>
      <c r="Y21" s="29">
        <f t="shared" si="51"/>
        <v>2696.2369030470491</v>
      </c>
      <c r="DA21" s="58" t="s">
        <v>980</v>
      </c>
    </row>
    <row r="22" spans="1:105" ht="12.95" customHeight="1" x14ac:dyDescent="0.25">
      <c r="A22" s="23" t="s">
        <v>109</v>
      </c>
      <c r="B22" s="22">
        <f>SUM(B23:B24)</f>
        <v>2921.1187846149687</v>
      </c>
      <c r="C22" s="22">
        <f t="shared" ref="C22:Q22" si="52">SUM(C23:C24)</f>
        <v>3063.6333019448725</v>
      </c>
      <c r="D22" s="22">
        <f t="shared" si="52"/>
        <v>3247.1593828522764</v>
      </c>
      <c r="E22" s="22">
        <f t="shared" si="52"/>
        <v>3425.1174326505261</v>
      </c>
      <c r="F22" s="22">
        <f t="shared" si="52"/>
        <v>3562.223692803957</v>
      </c>
      <c r="G22" s="22">
        <f t="shared" si="52"/>
        <v>3746.579537272889</v>
      </c>
      <c r="H22" s="22">
        <f t="shared" si="52"/>
        <v>3885.4883074258928</v>
      </c>
      <c r="I22" s="22">
        <f t="shared" si="52"/>
        <v>4084.2602287088057</v>
      </c>
      <c r="J22" s="22">
        <f t="shared" si="52"/>
        <v>4193.8227158996424</v>
      </c>
      <c r="K22" s="22">
        <f t="shared" si="52"/>
        <v>4428.0339543102054</v>
      </c>
      <c r="L22" s="22">
        <f t="shared" si="52"/>
        <v>4550.4415244195434</v>
      </c>
      <c r="M22" s="22">
        <f t="shared" si="52"/>
        <v>4638.9001604371151</v>
      </c>
      <c r="N22" s="22">
        <f t="shared" si="52"/>
        <v>4759.1673634172712</v>
      </c>
      <c r="O22" s="22">
        <f t="shared" si="52"/>
        <v>4968.0533478483731</v>
      </c>
      <c r="P22" s="22">
        <f t="shared" si="52"/>
        <v>5157.3868182624337</v>
      </c>
      <c r="Q22" s="22">
        <f t="shared" si="52"/>
        <v>5347.4229188411737</v>
      </c>
      <c r="R22" s="22">
        <f t="shared" ref="R22" si="53">SUM(R23:R24)</f>
        <v>5447.6750229544832</v>
      </c>
      <c r="S22" s="22">
        <f t="shared" ref="S22" si="54">SUM(S23:S24)</f>
        <v>5554.7992179049706</v>
      </c>
      <c r="T22" s="22">
        <f t="shared" ref="T22" si="55">SUM(T23:T24)</f>
        <v>5722.6237619005569</v>
      </c>
      <c r="U22" s="22">
        <f t="shared" ref="U22" si="56">SUM(U23:U24)</f>
        <v>5904.5067810756736</v>
      </c>
      <c r="V22" s="22">
        <f t="shared" ref="V22:W22" si="57">SUM(V23:V24)</f>
        <v>6026.3251575946742</v>
      </c>
      <c r="W22" s="22">
        <f t="shared" si="57"/>
        <v>6060.4383251160052</v>
      </c>
      <c r="X22" s="22">
        <f t="shared" ref="X22:Y22" si="58">SUM(X23:X24)</f>
        <v>6118.9029248433371</v>
      </c>
      <c r="Y22" s="22">
        <f t="shared" si="58"/>
        <v>6227.4604754251668</v>
      </c>
      <c r="DA22" s="57"/>
    </row>
    <row r="23" spans="1:105" ht="12" customHeight="1" x14ac:dyDescent="0.25">
      <c r="A23" s="28" t="s">
        <v>28</v>
      </c>
      <c r="B23" s="29">
        <f t="shared" ref="B23" si="59">B36*B88/1000000</f>
        <v>1641.8397354862086</v>
      </c>
      <c r="C23" s="29">
        <f t="shared" ref="C23:Q23" si="60">C36*C88/1000000</f>
        <v>1753.6880487379585</v>
      </c>
      <c r="D23" s="29">
        <f t="shared" si="60"/>
        <v>1902.4000290484485</v>
      </c>
      <c r="E23" s="29">
        <f t="shared" si="60"/>
        <v>2040.2133729511033</v>
      </c>
      <c r="F23" s="29">
        <f t="shared" si="60"/>
        <v>2155.9110667480977</v>
      </c>
      <c r="G23" s="29">
        <f t="shared" si="60"/>
        <v>2297.5202547673111</v>
      </c>
      <c r="H23" s="29">
        <f t="shared" si="60"/>
        <v>2413.7911245105133</v>
      </c>
      <c r="I23" s="29">
        <f t="shared" si="60"/>
        <v>2579.7976275289911</v>
      </c>
      <c r="J23" s="29">
        <f t="shared" si="60"/>
        <v>2690.0106580186912</v>
      </c>
      <c r="K23" s="29">
        <f t="shared" si="60"/>
        <v>2860.7659669328668</v>
      </c>
      <c r="L23" s="29">
        <f t="shared" si="60"/>
        <v>2973.3176358005144</v>
      </c>
      <c r="M23" s="29">
        <f t="shared" si="60"/>
        <v>3052.3184497850407</v>
      </c>
      <c r="N23" s="29">
        <f t="shared" si="60"/>
        <v>3151.790468831417</v>
      </c>
      <c r="O23" s="29">
        <f t="shared" si="60"/>
        <v>3313.8913703447997</v>
      </c>
      <c r="P23" s="29">
        <f t="shared" si="60"/>
        <v>3465.6629493650012</v>
      </c>
      <c r="Q23" s="29">
        <f t="shared" si="60"/>
        <v>3567.1013738119545</v>
      </c>
      <c r="R23" s="29">
        <f t="shared" ref="R23:V23" si="61">R36*R88/1000000</f>
        <v>3568.0306395772168</v>
      </c>
      <c r="S23" s="29">
        <f t="shared" si="61"/>
        <v>3531.071707103813</v>
      </c>
      <c r="T23" s="29">
        <f t="shared" si="61"/>
        <v>3533.87705779315</v>
      </c>
      <c r="U23" s="29">
        <f t="shared" si="61"/>
        <v>3543.0508163020086</v>
      </c>
      <c r="V23" s="29">
        <f t="shared" si="61"/>
        <v>3486.0196353767078</v>
      </c>
      <c r="W23" s="29">
        <f t="shared" ref="W23:Y23" si="62">W36*W88/1000000</f>
        <v>3384.0897632108649</v>
      </c>
      <c r="X23" s="29">
        <f t="shared" si="62"/>
        <v>3331.6999269909475</v>
      </c>
      <c r="Y23" s="29">
        <f t="shared" si="62"/>
        <v>3331.725433625908</v>
      </c>
      <c r="DA23" s="58" t="s">
        <v>981</v>
      </c>
    </row>
    <row r="24" spans="1:105" ht="12" customHeight="1" x14ac:dyDescent="0.25">
      <c r="A24" s="28" t="s">
        <v>27</v>
      </c>
      <c r="B24" s="29">
        <f t="shared" ref="B24" si="63">B37*B89/1000000</f>
        <v>1279.2790491287603</v>
      </c>
      <c r="C24" s="29">
        <f t="shared" ref="C24:Q24" si="64">C37*C89/1000000</f>
        <v>1309.945253206914</v>
      </c>
      <c r="D24" s="29">
        <f t="shared" si="64"/>
        <v>1344.7593538038279</v>
      </c>
      <c r="E24" s="29">
        <f t="shared" si="64"/>
        <v>1384.9040596994228</v>
      </c>
      <c r="F24" s="29">
        <f t="shared" si="64"/>
        <v>1406.3126260558593</v>
      </c>
      <c r="G24" s="29">
        <f t="shared" si="64"/>
        <v>1449.0592825055776</v>
      </c>
      <c r="H24" s="29">
        <f t="shared" si="64"/>
        <v>1471.6971829153795</v>
      </c>
      <c r="I24" s="29">
        <f t="shared" si="64"/>
        <v>1504.4626011798148</v>
      </c>
      <c r="J24" s="29">
        <f t="shared" si="64"/>
        <v>1503.8120578809512</v>
      </c>
      <c r="K24" s="29">
        <f t="shared" si="64"/>
        <v>1567.2679873773388</v>
      </c>
      <c r="L24" s="29">
        <f t="shared" si="64"/>
        <v>1577.1238886190288</v>
      </c>
      <c r="M24" s="29">
        <f t="shared" si="64"/>
        <v>1586.5817106520749</v>
      </c>
      <c r="N24" s="29">
        <f t="shared" si="64"/>
        <v>1607.3768945858542</v>
      </c>
      <c r="O24" s="29">
        <f t="shared" si="64"/>
        <v>1654.1619775035731</v>
      </c>
      <c r="P24" s="29">
        <f t="shared" si="64"/>
        <v>1691.723868897433</v>
      </c>
      <c r="Q24" s="29">
        <f t="shared" si="64"/>
        <v>1780.3215450292196</v>
      </c>
      <c r="R24" s="29">
        <f t="shared" ref="R24:V24" si="65">R37*R89/1000000</f>
        <v>1879.6443833772662</v>
      </c>
      <c r="S24" s="29">
        <f t="shared" si="65"/>
        <v>2023.7275108011575</v>
      </c>
      <c r="T24" s="29">
        <f t="shared" si="65"/>
        <v>2188.7467041074074</v>
      </c>
      <c r="U24" s="29">
        <f t="shared" si="65"/>
        <v>2361.4559647736646</v>
      </c>
      <c r="V24" s="29">
        <f t="shared" si="65"/>
        <v>2540.3055222179664</v>
      </c>
      <c r="W24" s="29">
        <f t="shared" ref="W24:Y24" si="66">W37*W89/1000000</f>
        <v>2676.3485619051403</v>
      </c>
      <c r="X24" s="29">
        <f t="shared" si="66"/>
        <v>2787.2029978523897</v>
      </c>
      <c r="Y24" s="29">
        <f t="shared" si="66"/>
        <v>2895.7350417992584</v>
      </c>
      <c r="DA24" s="58" t="s">
        <v>982</v>
      </c>
    </row>
    <row r="25" spans="1:105" ht="12.95" customHeight="1" x14ac:dyDescent="0.25">
      <c r="A25" s="23" t="s">
        <v>108</v>
      </c>
      <c r="B25" s="22">
        <f>SUM(B26:B27)</f>
        <v>36711.823550064953</v>
      </c>
      <c r="C25" s="22">
        <f t="shared" ref="C25:Q25" si="67">SUM(C26:C27)</f>
        <v>37447.000472364256</v>
      </c>
      <c r="D25" s="22">
        <f t="shared" si="67"/>
        <v>38132.264263098274</v>
      </c>
      <c r="E25" s="22">
        <f t="shared" si="67"/>
        <v>39193.433313626236</v>
      </c>
      <c r="F25" s="22">
        <f t="shared" si="67"/>
        <v>40023.83204521169</v>
      </c>
      <c r="G25" s="22">
        <f t="shared" si="67"/>
        <v>40430.007294620846</v>
      </c>
      <c r="H25" s="22">
        <f t="shared" si="67"/>
        <v>40893.851201097365</v>
      </c>
      <c r="I25" s="22">
        <f t="shared" si="67"/>
        <v>41766.253248734443</v>
      </c>
      <c r="J25" s="22">
        <f t="shared" si="67"/>
        <v>43793.847392212738</v>
      </c>
      <c r="K25" s="22">
        <f t="shared" si="67"/>
        <v>45551.530820517903</v>
      </c>
      <c r="L25" s="22">
        <f t="shared" si="67"/>
        <v>47395.546584923824</v>
      </c>
      <c r="M25" s="22">
        <f t="shared" si="67"/>
        <v>48333.416367507241</v>
      </c>
      <c r="N25" s="22">
        <f t="shared" si="67"/>
        <v>49075.173995896883</v>
      </c>
      <c r="O25" s="22">
        <f t="shared" si="67"/>
        <v>50819.869344244318</v>
      </c>
      <c r="P25" s="22">
        <f t="shared" si="67"/>
        <v>52221.593782975062</v>
      </c>
      <c r="Q25" s="22">
        <f t="shared" si="67"/>
        <v>53652.892783704629</v>
      </c>
      <c r="R25" s="22">
        <f t="shared" ref="R25" si="68">SUM(R26:R27)</f>
        <v>55188.203218634968</v>
      </c>
      <c r="S25" s="22">
        <f t="shared" ref="S25" si="69">SUM(S26:S27)</f>
        <v>55789.834168306246</v>
      </c>
      <c r="T25" s="22">
        <f t="shared" ref="T25" si="70">SUM(T26:T27)</f>
        <v>57084.629161773177</v>
      </c>
      <c r="U25" s="22">
        <f t="shared" ref="U25" si="71">SUM(U26:U27)</f>
        <v>58325.615201481167</v>
      </c>
      <c r="V25" s="22">
        <f t="shared" ref="V25:W25" si="72">SUM(V26:V27)</f>
        <v>59546.150519425581</v>
      </c>
      <c r="W25" s="22">
        <f t="shared" si="72"/>
        <v>59645.14482378438</v>
      </c>
      <c r="X25" s="22">
        <f t="shared" ref="X25:Y25" si="73">SUM(X26:X27)</f>
        <v>59956.087195503998</v>
      </c>
      <c r="Y25" s="22">
        <f t="shared" si="73"/>
        <v>60550.948023014666</v>
      </c>
      <c r="DA25" s="57"/>
    </row>
    <row r="26" spans="1:105" ht="12" customHeight="1" x14ac:dyDescent="0.25">
      <c r="A26" s="30" t="s">
        <v>44</v>
      </c>
      <c r="B26" s="31">
        <f t="shared" ref="B26" si="74">B39*B91/1000000</f>
        <v>7517.7818427185584</v>
      </c>
      <c r="C26" s="31">
        <f t="shared" ref="C26:Q26" si="75">C39*C91/1000000</f>
        <v>7654.8052962938036</v>
      </c>
      <c r="D26" s="31">
        <f t="shared" si="75"/>
        <v>7761.653913130438</v>
      </c>
      <c r="E26" s="31">
        <f t="shared" si="75"/>
        <v>7829.5348745648853</v>
      </c>
      <c r="F26" s="31">
        <f t="shared" si="75"/>
        <v>7867.7983528947498</v>
      </c>
      <c r="G26" s="31">
        <f t="shared" si="75"/>
        <v>7887.4248652931865</v>
      </c>
      <c r="H26" s="31">
        <f t="shared" si="75"/>
        <v>7941.8327996937642</v>
      </c>
      <c r="I26" s="31">
        <f t="shared" si="75"/>
        <v>7984.4831628434795</v>
      </c>
      <c r="J26" s="31">
        <f t="shared" si="75"/>
        <v>7960.2242117218893</v>
      </c>
      <c r="K26" s="31">
        <f t="shared" si="75"/>
        <v>7901.0175074018416</v>
      </c>
      <c r="L26" s="31">
        <f t="shared" si="75"/>
        <v>7781.0918240349893</v>
      </c>
      <c r="M26" s="31">
        <f t="shared" si="75"/>
        <v>7479.3672717309473</v>
      </c>
      <c r="N26" s="31">
        <f t="shared" si="75"/>
        <v>7177.3239327011242</v>
      </c>
      <c r="O26" s="31">
        <f t="shared" si="75"/>
        <v>6991.5864649231198</v>
      </c>
      <c r="P26" s="31">
        <f t="shared" si="75"/>
        <v>6719.3838025546384</v>
      </c>
      <c r="Q26" s="31">
        <f t="shared" si="75"/>
        <v>6264.6575396602475</v>
      </c>
      <c r="R26" s="31">
        <f t="shared" ref="R26:V26" si="76">R39*R91/1000000</f>
        <v>5867.2980554022743</v>
      </c>
      <c r="S26" s="31">
        <f t="shared" si="76"/>
        <v>5495.3013633994142</v>
      </c>
      <c r="T26" s="31">
        <f t="shared" si="76"/>
        <v>5085.1107039063672</v>
      </c>
      <c r="U26" s="31">
        <f t="shared" si="76"/>
        <v>4704.6968534256112</v>
      </c>
      <c r="V26" s="31">
        <f t="shared" si="76"/>
        <v>4382.6331701106237</v>
      </c>
      <c r="W26" s="31">
        <f t="shared" ref="W26:Y26" si="77">W39*W91/1000000</f>
        <v>4161.0130923896113</v>
      </c>
      <c r="X26" s="31">
        <f t="shared" si="77"/>
        <v>3972.0017436148232</v>
      </c>
      <c r="Y26" s="31">
        <f t="shared" si="77"/>
        <v>3792.3713801400563</v>
      </c>
      <c r="DA26" s="59" t="s">
        <v>983</v>
      </c>
    </row>
    <row r="27" spans="1:105" ht="12" customHeight="1" x14ac:dyDescent="0.25">
      <c r="A27" s="32" t="s">
        <v>25</v>
      </c>
      <c r="B27" s="33">
        <f t="shared" ref="B27" si="78">B40*B92/1000000</f>
        <v>29194.041707346394</v>
      </c>
      <c r="C27" s="33">
        <f t="shared" ref="C27:Q27" si="79">C40*C92/1000000</f>
        <v>29792.195176070454</v>
      </c>
      <c r="D27" s="33">
        <f t="shared" si="79"/>
        <v>30370.610349967836</v>
      </c>
      <c r="E27" s="33">
        <f t="shared" si="79"/>
        <v>31363.898439061348</v>
      </c>
      <c r="F27" s="33">
        <f t="shared" si="79"/>
        <v>32156.033692316942</v>
      </c>
      <c r="G27" s="33">
        <f t="shared" si="79"/>
        <v>32542.582429327656</v>
      </c>
      <c r="H27" s="33">
        <f t="shared" si="79"/>
        <v>32952.018401403599</v>
      </c>
      <c r="I27" s="33">
        <f t="shared" si="79"/>
        <v>33781.770085890967</v>
      </c>
      <c r="J27" s="33">
        <f t="shared" si="79"/>
        <v>35833.623180490846</v>
      </c>
      <c r="K27" s="33">
        <f t="shared" si="79"/>
        <v>37650.513313116062</v>
      </c>
      <c r="L27" s="33">
        <f t="shared" si="79"/>
        <v>39614.454760888832</v>
      </c>
      <c r="M27" s="33">
        <f t="shared" si="79"/>
        <v>40854.049095776296</v>
      </c>
      <c r="N27" s="33">
        <f t="shared" si="79"/>
        <v>41897.850063195758</v>
      </c>
      <c r="O27" s="33">
        <f t="shared" si="79"/>
        <v>43828.282879321196</v>
      </c>
      <c r="P27" s="33">
        <f t="shared" si="79"/>
        <v>45502.209980420426</v>
      </c>
      <c r="Q27" s="33">
        <f t="shared" si="79"/>
        <v>47388.235244044379</v>
      </c>
      <c r="R27" s="33">
        <f t="shared" ref="R27:V27" si="80">R40*R92/1000000</f>
        <v>49320.905163232695</v>
      </c>
      <c r="S27" s="33">
        <f t="shared" si="80"/>
        <v>50294.532804906834</v>
      </c>
      <c r="T27" s="33">
        <f t="shared" si="80"/>
        <v>51999.518457866812</v>
      </c>
      <c r="U27" s="33">
        <f t="shared" si="80"/>
        <v>53620.918348055558</v>
      </c>
      <c r="V27" s="33">
        <f t="shared" si="80"/>
        <v>55163.517349314956</v>
      </c>
      <c r="W27" s="33">
        <f t="shared" ref="W27:Y27" si="81">W40*W92/1000000</f>
        <v>55484.131731394766</v>
      </c>
      <c r="X27" s="33">
        <f t="shared" si="81"/>
        <v>55984.085451889172</v>
      </c>
      <c r="Y27" s="33">
        <f t="shared" si="81"/>
        <v>56758.576642874606</v>
      </c>
      <c r="DA27" s="60" t="s">
        <v>984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DA30" s="57"/>
    </row>
    <row r="31" spans="1:105" ht="12" customHeight="1" x14ac:dyDescent="0.25">
      <c r="A31" s="28" t="s">
        <v>32</v>
      </c>
      <c r="B31" s="34">
        <v>8188991</v>
      </c>
      <c r="C31" s="34">
        <v>8562450</v>
      </c>
      <c r="D31" s="34">
        <v>8890455</v>
      </c>
      <c r="E31" s="34">
        <v>9185281</v>
      </c>
      <c r="F31" s="34">
        <v>9405032</v>
      </c>
      <c r="G31" s="34">
        <v>9609909</v>
      </c>
      <c r="H31" s="34">
        <v>9792090</v>
      </c>
      <c r="I31" s="34">
        <v>9965649</v>
      </c>
      <c r="J31" s="34">
        <v>10104670</v>
      </c>
      <c r="K31" s="34">
        <v>10268284</v>
      </c>
      <c r="L31" s="34">
        <v>10438017</v>
      </c>
      <c r="M31" s="34">
        <v>10589745</v>
      </c>
      <c r="N31" s="34">
        <v>10728935</v>
      </c>
      <c r="O31" s="34">
        <v>10968572</v>
      </c>
      <c r="P31" s="34">
        <v>11155372</v>
      </c>
      <c r="Q31" s="34">
        <v>11364347</v>
      </c>
      <c r="R31" s="34">
        <v>11583335</v>
      </c>
      <c r="S31" s="34">
        <v>11751505</v>
      </c>
      <c r="T31" s="34">
        <v>11910628</v>
      </c>
      <c r="U31" s="34">
        <v>12071855</v>
      </c>
      <c r="V31" s="34">
        <v>12271254</v>
      </c>
      <c r="W31" s="34">
        <v>12378135</v>
      </c>
      <c r="X31" s="34">
        <v>12543202</v>
      </c>
      <c r="Y31" s="34">
        <v>12788626</v>
      </c>
      <c r="DA31" s="58" t="s">
        <v>985</v>
      </c>
    </row>
    <row r="32" spans="1:105" ht="12" customHeight="1" x14ac:dyDescent="0.25">
      <c r="A32" s="28" t="s">
        <v>47</v>
      </c>
      <c r="B32" s="34">
        <v>6811151</v>
      </c>
      <c r="C32" s="34">
        <v>6870192</v>
      </c>
      <c r="D32" s="34">
        <v>6938936</v>
      </c>
      <c r="E32" s="34">
        <v>7000455</v>
      </c>
      <c r="F32" s="34">
        <v>7044732</v>
      </c>
      <c r="G32" s="34">
        <v>7078150</v>
      </c>
      <c r="H32" s="34">
        <v>7123769</v>
      </c>
      <c r="I32" s="34">
        <v>7162972</v>
      </c>
      <c r="J32" s="34">
        <v>7167607</v>
      </c>
      <c r="K32" s="34">
        <v>7181730</v>
      </c>
      <c r="L32" s="34">
        <v>7229200</v>
      </c>
      <c r="M32" s="34">
        <v>7279065</v>
      </c>
      <c r="N32" s="34">
        <v>7320745</v>
      </c>
      <c r="O32" s="34">
        <v>7428657</v>
      </c>
      <c r="P32" s="34">
        <v>7543290</v>
      </c>
      <c r="Q32" s="34">
        <v>7643962</v>
      </c>
      <c r="R32" s="34">
        <v>7778495</v>
      </c>
      <c r="S32" s="34">
        <v>7855945</v>
      </c>
      <c r="T32" s="34">
        <v>7922985</v>
      </c>
      <c r="U32" s="34">
        <v>7995163</v>
      </c>
      <c r="V32" s="34">
        <v>8092569</v>
      </c>
      <c r="W32" s="34">
        <v>8133764</v>
      </c>
      <c r="X32" s="34">
        <v>8205503</v>
      </c>
      <c r="Y32" s="34">
        <v>8345091</v>
      </c>
      <c r="DA32" s="58" t="s">
        <v>986</v>
      </c>
    </row>
    <row r="33" spans="1:105" ht="12" customHeight="1" x14ac:dyDescent="0.25">
      <c r="A33" s="28" t="s">
        <v>46</v>
      </c>
      <c r="B33" s="34">
        <v>3505962</v>
      </c>
      <c r="C33" s="34">
        <v>3589914</v>
      </c>
      <c r="D33" s="34">
        <v>3674168</v>
      </c>
      <c r="E33" s="34">
        <v>3754392</v>
      </c>
      <c r="F33" s="34">
        <v>3830732</v>
      </c>
      <c r="G33" s="34">
        <v>3911224</v>
      </c>
      <c r="H33" s="34">
        <v>3997765</v>
      </c>
      <c r="I33" s="34">
        <v>4080562</v>
      </c>
      <c r="J33" s="34">
        <v>4171732</v>
      </c>
      <c r="K33" s="34">
        <v>4289273</v>
      </c>
      <c r="L33" s="34">
        <v>4418257</v>
      </c>
      <c r="M33" s="34">
        <v>4511955</v>
      </c>
      <c r="N33" s="34">
        <v>4586005</v>
      </c>
      <c r="O33" s="34">
        <v>4691255</v>
      </c>
      <c r="P33" s="34">
        <v>4780247</v>
      </c>
      <c r="Q33" s="34">
        <v>4849223</v>
      </c>
      <c r="R33" s="34">
        <v>4945915</v>
      </c>
      <c r="S33" s="34">
        <v>5021306</v>
      </c>
      <c r="T33" s="34">
        <v>5092941</v>
      </c>
      <c r="U33" s="34">
        <v>5165897</v>
      </c>
      <c r="V33" s="34">
        <v>5253330</v>
      </c>
      <c r="W33" s="34">
        <v>5299788</v>
      </c>
      <c r="X33" s="34">
        <v>5372772</v>
      </c>
      <c r="Y33" s="34">
        <v>5477939</v>
      </c>
      <c r="DA33" s="58" t="s">
        <v>987</v>
      </c>
    </row>
    <row r="34" spans="1:105" ht="12" customHeight="1" x14ac:dyDescent="0.25">
      <c r="A34" s="28" t="s">
        <v>45</v>
      </c>
      <c r="B34" s="34">
        <v>3310589</v>
      </c>
      <c r="C34" s="34">
        <v>3458847</v>
      </c>
      <c r="D34" s="34">
        <v>3607716</v>
      </c>
      <c r="E34" s="34">
        <v>3759068</v>
      </c>
      <c r="F34" s="34">
        <v>3913740</v>
      </c>
      <c r="G34" s="34">
        <v>4084521</v>
      </c>
      <c r="H34" s="34">
        <v>4284800</v>
      </c>
      <c r="I34" s="34">
        <v>4499537</v>
      </c>
      <c r="J34" s="34">
        <v>4748415</v>
      </c>
      <c r="K34" s="34">
        <v>5021781</v>
      </c>
      <c r="L34" s="34">
        <v>5216948</v>
      </c>
      <c r="M34" s="34">
        <v>5193125</v>
      </c>
      <c r="N34" s="34">
        <v>5054526</v>
      </c>
      <c r="O34" s="34">
        <v>5054550</v>
      </c>
      <c r="P34" s="34">
        <v>5333592</v>
      </c>
      <c r="Q34" s="34">
        <v>5624313</v>
      </c>
      <c r="R34" s="34">
        <v>5892800</v>
      </c>
      <c r="S34" s="34">
        <v>6077832</v>
      </c>
      <c r="T34" s="34">
        <v>6247387</v>
      </c>
      <c r="U34" s="34">
        <v>6417687</v>
      </c>
      <c r="V34" s="34">
        <v>6608012</v>
      </c>
      <c r="W34" s="34">
        <v>6752870</v>
      </c>
      <c r="X34" s="34">
        <v>6924064</v>
      </c>
      <c r="Y34" s="34">
        <v>7157092</v>
      </c>
      <c r="DA34" s="58" t="s">
        <v>988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DA35" s="57"/>
    </row>
    <row r="36" spans="1:105" ht="12" customHeight="1" x14ac:dyDescent="0.25">
      <c r="A36" s="28" t="s">
        <v>28</v>
      </c>
      <c r="B36" s="34">
        <v>4402248.7793617183</v>
      </c>
      <c r="C36" s="34">
        <v>4771323.0647239629</v>
      </c>
      <c r="D36" s="34">
        <v>5284740.7758223247</v>
      </c>
      <c r="E36" s="34">
        <v>5797760.6313648187</v>
      </c>
      <c r="F36" s="34">
        <v>6277984.9056547303</v>
      </c>
      <c r="G36" s="34">
        <v>6867613.4594476894</v>
      </c>
      <c r="H36" s="34">
        <v>7416031.6148756137</v>
      </c>
      <c r="I36" s="34">
        <v>8221410.0736983595</v>
      </c>
      <c r="J36" s="34">
        <v>8898433.9178026244</v>
      </c>
      <c r="K36" s="34">
        <v>9837476.3549620453</v>
      </c>
      <c r="L36" s="34">
        <v>10643400.638558324</v>
      </c>
      <c r="M36" s="34">
        <v>11446224.849296676</v>
      </c>
      <c r="N36" s="34">
        <v>12413752.130270759</v>
      </c>
      <c r="O36" s="34">
        <v>13958728.597074395</v>
      </c>
      <c r="P36" s="34">
        <v>15800381.330729013</v>
      </c>
      <c r="Q36" s="34">
        <v>17884918.036267381</v>
      </c>
      <c r="R36" s="34">
        <v>19392208.415879529</v>
      </c>
      <c r="S36" s="34">
        <v>20842802.52767643</v>
      </c>
      <c r="T36" s="34">
        <v>22579093.392998565</v>
      </c>
      <c r="U36" s="34">
        <v>24164327.584296513</v>
      </c>
      <c r="V36" s="34">
        <v>25281681.387346759</v>
      </c>
      <c r="W36" s="34">
        <v>26258638.406835075</v>
      </c>
      <c r="X36" s="34">
        <v>27287293.267857652</v>
      </c>
      <c r="Y36" s="34">
        <v>28499537.79882963</v>
      </c>
      <c r="DA36" s="58" t="s">
        <v>989</v>
      </c>
    </row>
    <row r="37" spans="1:105" ht="12" customHeight="1" x14ac:dyDescent="0.25">
      <c r="A37" s="28" t="s">
        <v>27</v>
      </c>
      <c r="B37" s="34">
        <v>3499858.108970026</v>
      </c>
      <c r="C37" s="34">
        <v>3640570.9404488429</v>
      </c>
      <c r="D37" s="34">
        <v>3829060.5263095954</v>
      </c>
      <c r="E37" s="34">
        <v>4089113.8700649641</v>
      </c>
      <c r="F37" s="34">
        <v>4339340.6446323367</v>
      </c>
      <c r="G37" s="34">
        <v>4716043.6096440535</v>
      </c>
      <c r="H37" s="34">
        <v>5010819.4927257737</v>
      </c>
      <c r="I37" s="34">
        <v>5373266.8069911385</v>
      </c>
      <c r="J37" s="34">
        <v>5645516.8232794423</v>
      </c>
      <c r="K37" s="34">
        <v>6268339.4204906859</v>
      </c>
      <c r="L37" s="34">
        <v>6772911.0034866761</v>
      </c>
      <c r="M37" s="34">
        <v>7293848.9038119996</v>
      </c>
      <c r="N37" s="34">
        <v>8005707.7039659964</v>
      </c>
      <c r="O37" s="34">
        <v>8943335.0890032873</v>
      </c>
      <c r="P37" s="34">
        <v>9969390.3963694125</v>
      </c>
      <c r="Q37" s="34">
        <v>11341759.622264352</v>
      </c>
      <c r="R37" s="34">
        <v>12643243.705231756</v>
      </c>
      <c r="S37" s="34">
        <v>14212126.405427305</v>
      </c>
      <c r="T37" s="34">
        <v>15794197.829842141</v>
      </c>
      <c r="U37" s="34">
        <v>17361000.896731097</v>
      </c>
      <c r="V37" s="34">
        <v>18853694.376037925</v>
      </c>
      <c r="W37" s="34">
        <v>20048042.229698054</v>
      </c>
      <c r="X37" s="34">
        <v>21101021.367805596</v>
      </c>
      <c r="Y37" s="34">
        <v>22153173.813182935</v>
      </c>
      <c r="DA37" s="58" t="s">
        <v>990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DA38" s="57"/>
    </row>
    <row r="39" spans="1:105" ht="12" customHeight="1" x14ac:dyDescent="0.25">
      <c r="A39" s="30" t="s">
        <v>44</v>
      </c>
      <c r="B39" s="35">
        <v>119662580.97079092</v>
      </c>
      <c r="C39" s="35">
        <v>122732332.97308776</v>
      </c>
      <c r="D39" s="35">
        <v>125862277.91832304</v>
      </c>
      <c r="E39" s="35">
        <v>128913238.04888044</v>
      </c>
      <c r="F39" s="35">
        <v>131830755.66074735</v>
      </c>
      <c r="G39" s="35">
        <v>134522941.37548366</v>
      </c>
      <c r="H39" s="35">
        <v>137740561.62566838</v>
      </c>
      <c r="I39" s="35">
        <v>141302847.37662211</v>
      </c>
      <c r="J39" s="35">
        <v>144539560.80746084</v>
      </c>
      <c r="K39" s="35">
        <v>148468731.11041063</v>
      </c>
      <c r="L39" s="35">
        <v>152984495.54072821</v>
      </c>
      <c r="M39" s="35">
        <v>155817416.74855131</v>
      </c>
      <c r="N39" s="35">
        <v>158088998.34305269</v>
      </c>
      <c r="O39" s="35">
        <v>161724072.54788715</v>
      </c>
      <c r="P39" s="35">
        <v>164358620.59739071</v>
      </c>
      <c r="Q39" s="35">
        <v>166631210.23185077</v>
      </c>
      <c r="R39" s="35">
        <v>169952717.19296941</v>
      </c>
      <c r="S39" s="35">
        <v>172828424.75015637</v>
      </c>
      <c r="T39" s="35">
        <v>175494905.34116048</v>
      </c>
      <c r="U39" s="35">
        <v>178186175.14910173</v>
      </c>
      <c r="V39" s="35">
        <v>180199123.388592</v>
      </c>
      <c r="W39" s="35">
        <v>185914540.14140254</v>
      </c>
      <c r="X39" s="35">
        <v>192120124.48550758</v>
      </c>
      <c r="Y39" s="35">
        <v>199866614.22958139</v>
      </c>
      <c r="DA39" s="59" t="s">
        <v>991</v>
      </c>
    </row>
    <row r="40" spans="1:105" ht="12" customHeight="1" x14ac:dyDescent="0.25">
      <c r="A40" s="32" t="s">
        <v>25</v>
      </c>
      <c r="B40" s="36">
        <v>3575715.5806727009</v>
      </c>
      <c r="C40" s="36">
        <v>3667578.0108930222</v>
      </c>
      <c r="D40" s="36">
        <v>3758949.8792621326</v>
      </c>
      <c r="E40" s="36">
        <v>3903984.2521430505</v>
      </c>
      <c r="F40" s="36">
        <v>4029590.2653333456</v>
      </c>
      <c r="G40" s="36">
        <v>4104774.9241968985</v>
      </c>
      <c r="H40" s="36">
        <v>4183922.5685812877</v>
      </c>
      <c r="I40" s="36">
        <v>4319126.3949576542</v>
      </c>
      <c r="J40" s="36">
        <v>4615213.6157783708</v>
      </c>
      <c r="K40" s="36">
        <v>4877191.406721076</v>
      </c>
      <c r="L40" s="36">
        <v>5169323.2756712278</v>
      </c>
      <c r="M40" s="36">
        <v>5382381.6294924058</v>
      </c>
      <c r="N40" s="36">
        <v>5584924.1343349898</v>
      </c>
      <c r="O40" s="36">
        <v>5918127.7469240818</v>
      </c>
      <c r="P40" s="36">
        <v>6227997.538709389</v>
      </c>
      <c r="Q40" s="36">
        <v>6581684.8993273498</v>
      </c>
      <c r="R40" s="36">
        <v>6974636.8378788568</v>
      </c>
      <c r="S40" s="36">
        <v>7230385.174617297</v>
      </c>
      <c r="T40" s="36">
        <v>7612186.0394232953</v>
      </c>
      <c r="U40" s="36">
        <v>7984986.9913351033</v>
      </c>
      <c r="V40" s="36">
        <v>8337436.6981039234</v>
      </c>
      <c r="W40" s="36">
        <v>8503256.6705772635</v>
      </c>
      <c r="X40" s="36">
        <v>8692633.8159998916</v>
      </c>
      <c r="Y40" s="36">
        <v>8945792.0828317646</v>
      </c>
      <c r="DA40" s="60" t="s">
        <v>992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DA43" s="57"/>
    </row>
    <row r="44" spans="1:105" ht="12" customHeight="1" x14ac:dyDescent="0.25">
      <c r="A44" s="28" t="s">
        <v>32</v>
      </c>
      <c r="B44" s="37"/>
      <c r="C44" s="37">
        <v>804034.15492653288</v>
      </c>
      <c r="D44" s="37">
        <v>761349.72648887988</v>
      </c>
      <c r="E44" s="37">
        <v>730958.11265699565</v>
      </c>
      <c r="F44" s="37">
        <v>658688.42801906541</v>
      </c>
      <c r="G44" s="37">
        <v>646637.78790033422</v>
      </c>
      <c r="H44" s="37">
        <v>626783.30836785212</v>
      </c>
      <c r="I44" s="37">
        <v>621021.10623523965</v>
      </c>
      <c r="J44" s="37">
        <v>589361.29906749539</v>
      </c>
      <c r="K44" s="37">
        <v>616851.00518582389</v>
      </c>
      <c r="L44" s="37">
        <v>625885.34367250465</v>
      </c>
      <c r="M44" s="37">
        <v>610814.43437578343</v>
      </c>
      <c r="N44" s="37">
        <v>601229.39791480452</v>
      </c>
      <c r="O44" s="37">
        <v>704648.35568456165</v>
      </c>
      <c r="P44" s="37">
        <v>654802.42986089736</v>
      </c>
      <c r="Q44" s="37">
        <v>679987.74340551533</v>
      </c>
      <c r="R44" s="37">
        <v>693030.42007104866</v>
      </c>
      <c r="S44" s="37">
        <v>645261.58440613002</v>
      </c>
      <c r="T44" s="37">
        <v>639283.36176053062</v>
      </c>
      <c r="U44" s="37">
        <v>965261.15492653288</v>
      </c>
      <c r="V44" s="37">
        <v>960748.72648888081</v>
      </c>
      <c r="W44" s="37">
        <v>837839.11265699565</v>
      </c>
      <c r="X44" s="37">
        <v>823755.42801906541</v>
      </c>
      <c r="Y44" s="37">
        <v>892061.78790033422</v>
      </c>
      <c r="DA44" s="58" t="s">
        <v>993</v>
      </c>
    </row>
    <row r="45" spans="1:105" ht="12" customHeight="1" x14ac:dyDescent="0.25">
      <c r="A45" s="28" t="s">
        <v>47</v>
      </c>
      <c r="B45" s="37"/>
      <c r="C45" s="37">
        <v>473483.91310797073</v>
      </c>
      <c r="D45" s="37">
        <v>488537.60768325534</v>
      </c>
      <c r="E45" s="37">
        <v>486732.3827797221</v>
      </c>
      <c r="F45" s="37">
        <v>474980.13026633207</v>
      </c>
      <c r="G45" s="37">
        <v>469681.75352658331</v>
      </c>
      <c r="H45" s="37">
        <v>487515.16760716774</v>
      </c>
      <c r="I45" s="37">
        <v>486804.29936855659</v>
      </c>
      <c r="J45" s="37">
        <v>458015.08763751574</v>
      </c>
      <c r="K45" s="37">
        <v>473356.48336160183</v>
      </c>
      <c r="L45" s="37">
        <v>512632.44976564776</v>
      </c>
      <c r="M45" s="37">
        <v>521032.96251026634</v>
      </c>
      <c r="N45" s="37">
        <v>518931.00985241029</v>
      </c>
      <c r="O45" s="37">
        <v>591324.59280798864</v>
      </c>
      <c r="P45" s="37">
        <v>604286.72531659994</v>
      </c>
      <c r="Q45" s="37">
        <v>596647.43440838251</v>
      </c>
      <c r="R45" s="37">
        <v>608016.91310797073</v>
      </c>
      <c r="S45" s="37">
        <v>565987.60768325534</v>
      </c>
      <c r="T45" s="37">
        <v>553772.3827797221</v>
      </c>
      <c r="U45" s="37">
        <v>547158.13026633207</v>
      </c>
      <c r="V45" s="37">
        <v>567087.75352658331</v>
      </c>
      <c r="W45" s="37">
        <v>528710.16760716774</v>
      </c>
      <c r="X45" s="37">
        <v>558543.29936855659</v>
      </c>
      <c r="Y45" s="37">
        <v>597603.08763751574</v>
      </c>
      <c r="DA45" s="58" t="s">
        <v>994</v>
      </c>
    </row>
    <row r="46" spans="1:105" ht="12" customHeight="1" x14ac:dyDescent="0.25">
      <c r="A46" s="28" t="s">
        <v>46</v>
      </c>
      <c r="B46" s="37"/>
      <c r="C46" s="37">
        <v>309834.90820571827</v>
      </c>
      <c r="D46" s="37">
        <v>320446.10307424283</v>
      </c>
      <c r="E46" s="37">
        <v>327195.804984143</v>
      </c>
      <c r="F46" s="37">
        <v>334583.48766627861</v>
      </c>
      <c r="G46" s="37">
        <v>350521.60490297759</v>
      </c>
      <c r="H46" s="37">
        <v>368894.63525714772</v>
      </c>
      <c r="I46" s="37">
        <v>378037.12884280365</v>
      </c>
      <c r="J46" s="37">
        <v>399884.75623017875</v>
      </c>
      <c r="K46" s="37">
        <v>440345.35958284838</v>
      </c>
      <c r="L46" s="37">
        <v>466521.00612872187</v>
      </c>
      <c r="M46" s="37">
        <v>446640.04407143453</v>
      </c>
      <c r="N46" s="37">
        <v>443100.16105350433</v>
      </c>
      <c r="O46" s="37">
        <v>415084.9082057178</v>
      </c>
      <c r="P46" s="37">
        <v>409438.10307424329</v>
      </c>
      <c r="Q46" s="37">
        <v>396171.804984143</v>
      </c>
      <c r="R46" s="37">
        <v>431275.48766627908</v>
      </c>
      <c r="S46" s="37">
        <v>425912.60490297712</v>
      </c>
      <c r="T46" s="37">
        <v>440529.63525714725</v>
      </c>
      <c r="U46" s="37">
        <v>450993.12884280365</v>
      </c>
      <c r="V46" s="37">
        <v>487317.75623017922</v>
      </c>
      <c r="W46" s="37">
        <v>486803.35958284885</v>
      </c>
      <c r="X46" s="37">
        <v>539505.00612872187</v>
      </c>
      <c r="Y46" s="37">
        <v>551807.04407143407</v>
      </c>
      <c r="DA46" s="58" t="s">
        <v>995</v>
      </c>
    </row>
    <row r="47" spans="1:105" ht="12" customHeight="1" x14ac:dyDescent="0.25">
      <c r="A47" s="28" t="s">
        <v>45</v>
      </c>
      <c r="B47" s="37"/>
      <c r="C47" s="37">
        <v>299568.19995429786</v>
      </c>
      <c r="D47" s="37">
        <v>308022.81446516095</v>
      </c>
      <c r="E47" s="37">
        <v>318756.02607664</v>
      </c>
      <c r="F47" s="37">
        <v>330753.91195947072</v>
      </c>
      <c r="G47" s="37">
        <v>355990.64188225847</v>
      </c>
      <c r="H47" s="37">
        <v>395089.53484954173</v>
      </c>
      <c r="I47" s="37">
        <v>419646.11867585639</v>
      </c>
      <c r="J47" s="37">
        <v>464409.19264799822</v>
      </c>
      <c r="K47" s="37">
        <v>500069.89343557321</v>
      </c>
      <c r="L47" s="37">
        <v>433622.76441821363</v>
      </c>
      <c r="M47" s="37">
        <v>226993.82860658038</v>
      </c>
      <c r="N47" s="37">
        <v>125219.66534343921</v>
      </c>
      <c r="O47" s="37">
        <v>277518.49098076764</v>
      </c>
      <c r="P47" s="37">
        <v>570921.24373900052</v>
      </c>
      <c r="Q47" s="37">
        <v>597730.67296520248</v>
      </c>
      <c r="R47" s="37">
        <v>568055.19995429739</v>
      </c>
      <c r="S47" s="37">
        <v>493054.81446516141</v>
      </c>
      <c r="T47" s="37">
        <v>488311.02607664</v>
      </c>
      <c r="U47" s="37">
        <v>501053.91195947118</v>
      </c>
      <c r="V47" s="37">
        <v>546315.64188225847</v>
      </c>
      <c r="W47" s="37">
        <v>539947.53484954126</v>
      </c>
      <c r="X47" s="37">
        <v>590840.11867585592</v>
      </c>
      <c r="Y47" s="37">
        <v>697437.19264799822</v>
      </c>
      <c r="DA47" s="58" t="s">
        <v>996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DA48" s="57"/>
    </row>
    <row r="49" spans="1:105" ht="12" customHeight="1" x14ac:dyDescent="0.25">
      <c r="A49" s="28" t="s">
        <v>28</v>
      </c>
      <c r="B49" s="37"/>
      <c r="C49" s="37">
        <v>787130.28701994568</v>
      </c>
      <c r="D49" s="37">
        <v>963754.8872720506</v>
      </c>
      <c r="E49" s="37">
        <v>998130.87282229122</v>
      </c>
      <c r="F49" s="37">
        <v>1002794.2763620382</v>
      </c>
      <c r="G49" s="37">
        <v>1152550.0240100697</v>
      </c>
      <c r="H49" s="37">
        <v>1154806.9270276716</v>
      </c>
      <c r="I49" s="37">
        <v>1458590.9614129039</v>
      </c>
      <c r="J49" s="37">
        <v>1380675.6818756536</v>
      </c>
      <c r="K49" s="37">
        <v>1726172.7241793666</v>
      </c>
      <c r="L49" s="37">
        <v>1769679.1708683297</v>
      </c>
      <c r="M49" s="37">
        <v>1800955.0835606437</v>
      </c>
      <c r="N49" s="37">
        <v>1970321.5573361199</v>
      </c>
      <c r="O49" s="37">
        <v>2697526.4908137061</v>
      </c>
      <c r="P49" s="37">
        <v>2996459.6606822889</v>
      </c>
      <c r="Q49" s="37">
        <v>3543127.6669512726</v>
      </c>
      <c r="R49" s="37">
        <v>2887966.0614878014</v>
      </c>
      <c r="S49" s="37">
        <v>3176766.8359762691</v>
      </c>
      <c r="T49" s="37">
        <v>3505970.0361904651</v>
      </c>
      <c r="U49" s="37">
        <v>3386189.2748585902</v>
      </c>
      <c r="V49" s="37">
        <v>3087675.3603863642</v>
      </c>
      <c r="W49" s="37">
        <v>3674483.5103020221</v>
      </c>
      <c r="X49" s="37">
        <v>4025114.5217048638</v>
      </c>
      <c r="Y49" s="37">
        <v>4755372.1979232505</v>
      </c>
      <c r="DA49" s="58" t="s">
        <v>997</v>
      </c>
    </row>
    <row r="50" spans="1:105" ht="12" customHeight="1" x14ac:dyDescent="0.25">
      <c r="A50" s="28" t="s">
        <v>27</v>
      </c>
      <c r="B50" s="37"/>
      <c r="C50" s="37">
        <v>793649.21105346689</v>
      </c>
      <c r="D50" s="37">
        <v>864139.61000000173</v>
      </c>
      <c r="E50" s="37">
        <v>959207.15015952848</v>
      </c>
      <c r="F50" s="37">
        <v>973701.98739247024</v>
      </c>
      <c r="G50" s="37">
        <v>1125345.6510385862</v>
      </c>
      <c r="H50" s="37">
        <v>1088425.0941351871</v>
      </c>
      <c r="I50" s="37">
        <v>1226586.9242653665</v>
      </c>
      <c r="J50" s="37">
        <v>1231457.1664478322</v>
      </c>
      <c r="K50" s="37">
        <v>1596524.5846037138</v>
      </c>
      <c r="L50" s="37">
        <v>1629917.2340345765</v>
      </c>
      <c r="M50" s="37">
        <v>1609362.994460511</v>
      </c>
      <c r="N50" s="37">
        <v>1938445.7244193638</v>
      </c>
      <c r="O50" s="37">
        <v>2169084.5514851231</v>
      </c>
      <c r="P50" s="37">
        <v>2622579.8919698391</v>
      </c>
      <c r="Q50" s="37">
        <v>3002286.4599295156</v>
      </c>
      <c r="R50" s="37">
        <v>2910847.0774279162</v>
      </c>
      <c r="S50" s="37">
        <v>3507328.4246149119</v>
      </c>
      <c r="T50" s="37">
        <v>3751155.975899959</v>
      </c>
      <c r="U50" s="37">
        <v>4189382.9588587955</v>
      </c>
      <c r="V50" s="37">
        <v>4494979.9392363429</v>
      </c>
      <c r="W50" s="37">
        <v>4105194.9310880452</v>
      </c>
      <c r="X50" s="37">
        <v>4560307.5627224538</v>
      </c>
      <c r="Y50" s="37">
        <v>4803308.4212772995</v>
      </c>
      <c r="DA50" s="58" t="s">
        <v>998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DA51" s="57"/>
    </row>
    <row r="52" spans="1:105" ht="12" customHeight="1" x14ac:dyDescent="0.25">
      <c r="A52" s="30" t="s">
        <v>44</v>
      </c>
      <c r="B52" s="38"/>
      <c r="C52" s="38">
        <v>31874157.8541345</v>
      </c>
      <c r="D52" s="38">
        <v>32208651.878120482</v>
      </c>
      <c r="E52" s="38">
        <v>32741783.653050676</v>
      </c>
      <c r="F52" s="38">
        <v>32629581.363022149</v>
      </c>
      <c r="G52" s="38">
        <v>33060332.946327358</v>
      </c>
      <c r="H52" s="38">
        <v>33905935.895653099</v>
      </c>
      <c r="I52" s="38">
        <v>36066451.836511552</v>
      </c>
      <c r="J52" s="38">
        <v>36001317.873245701</v>
      </c>
      <c r="K52" s="38">
        <v>37081115.889273018</v>
      </c>
      <c r="L52" s="38">
        <v>38521439.453017533</v>
      </c>
      <c r="M52" s="38">
        <v>37321200.583096787</v>
      </c>
      <c r="N52" s="38">
        <v>33370368.186382696</v>
      </c>
      <c r="O52" s="38">
        <v>27107676.957777947</v>
      </c>
      <c r="P52" s="38">
        <v>26353747.820846796</v>
      </c>
      <c r="Q52" s="38">
        <v>30326133.129096687</v>
      </c>
      <c r="R52" s="38">
        <v>26543324.765053838</v>
      </c>
      <c r="S52" s="38">
        <v>21389057.154478431</v>
      </c>
      <c r="T52" s="38">
        <v>20051006.91718623</v>
      </c>
      <c r="U52" s="38">
        <v>17530867.64996168</v>
      </c>
      <c r="V52" s="38">
        <v>14381358.670482606</v>
      </c>
      <c r="W52" s="38">
        <v>16154550.68622607</v>
      </c>
      <c r="X52" s="38">
        <v>15871419.154736191</v>
      </c>
      <c r="Y52" s="38">
        <v>17710042.481094718</v>
      </c>
      <c r="DA52" s="59" t="s">
        <v>999</v>
      </c>
    </row>
    <row r="53" spans="1:105" ht="12" customHeight="1" x14ac:dyDescent="0.25">
      <c r="A53" s="32" t="s">
        <v>25</v>
      </c>
      <c r="B53" s="39"/>
      <c r="C53" s="39">
        <v>512541.24192098528</v>
      </c>
      <c r="D53" s="39">
        <v>519305.18866046006</v>
      </c>
      <c r="E53" s="39">
        <v>580347.30408194009</v>
      </c>
      <c r="F53" s="39">
        <v>568425.81498046778</v>
      </c>
      <c r="G53" s="39">
        <v>525640.7854860262</v>
      </c>
      <c r="H53" s="39">
        <v>537371.78249072842</v>
      </c>
      <c r="I53" s="39">
        <v>601329.93352391617</v>
      </c>
      <c r="J53" s="39">
        <v>770251.56463384628</v>
      </c>
      <c r="K53" s="39">
        <v>774519.03286369052</v>
      </c>
      <c r="L53" s="39">
        <v>811437.05761061143</v>
      </c>
      <c r="M53" s="39">
        <v>793405.65790311806</v>
      </c>
      <c r="N53" s="39">
        <v>770968.3198230518</v>
      </c>
      <c r="O53" s="39">
        <v>858844.39807511866</v>
      </c>
      <c r="P53" s="39">
        <v>847241.57427603565</v>
      </c>
      <c r="Q53" s="39">
        <v>955017.29414187651</v>
      </c>
      <c r="R53" s="39">
        <v>1163203.5031853532</v>
      </c>
      <c r="S53" s="39">
        <v>1030267.3696021307</v>
      </c>
      <c r="T53" s="39">
        <v>1193237.9224166097</v>
      </c>
      <c r="U53" s="39">
        <v>1166206.6098149261</v>
      </c>
      <c r="V53" s="39">
        <v>1123418.0265918719</v>
      </c>
      <c r="W53" s="39">
        <v>1024664.3705484588</v>
      </c>
      <c r="X53" s="39">
        <v>1036618.7196986638</v>
      </c>
      <c r="Y53" s="39">
        <v>1208175.5609737495</v>
      </c>
      <c r="DA53" s="60" t="s">
        <v>1000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DA56" s="57"/>
    </row>
    <row r="57" spans="1:105" ht="12" customHeight="1" x14ac:dyDescent="0.25">
      <c r="A57" s="28" t="s">
        <v>32</v>
      </c>
      <c r="B57" s="37"/>
      <c r="C57" s="37">
        <v>430575.15492653288</v>
      </c>
      <c r="D57" s="37">
        <v>433344.72648888081</v>
      </c>
      <c r="E57" s="37">
        <v>436132.11265699565</v>
      </c>
      <c r="F57" s="37">
        <v>438937.42801906541</v>
      </c>
      <c r="G57" s="37">
        <v>441760.78790033422</v>
      </c>
      <c r="H57" s="37">
        <v>444602.30836785212</v>
      </c>
      <c r="I57" s="37">
        <v>447462.10623523965</v>
      </c>
      <c r="J57" s="37">
        <v>450340.29906749539</v>
      </c>
      <c r="K57" s="37">
        <v>453237.00518582389</v>
      </c>
      <c r="L57" s="37">
        <v>456152.34367250465</v>
      </c>
      <c r="M57" s="37">
        <v>459086.43437578343</v>
      </c>
      <c r="N57" s="37">
        <v>462039.39791480452</v>
      </c>
      <c r="O57" s="37">
        <v>465011.35568456165</v>
      </c>
      <c r="P57" s="37">
        <v>468002.42986089736</v>
      </c>
      <c r="Q57" s="37">
        <v>471012.74340551533</v>
      </c>
      <c r="R57" s="37">
        <v>474042.42007104866</v>
      </c>
      <c r="S57" s="37">
        <v>477091.58440613002</v>
      </c>
      <c r="T57" s="37">
        <v>480160.36176053062</v>
      </c>
      <c r="U57" s="37">
        <v>804034.15492653288</v>
      </c>
      <c r="V57" s="37">
        <v>761349.72648888081</v>
      </c>
      <c r="W57" s="37">
        <v>730958.11265699565</v>
      </c>
      <c r="X57" s="37">
        <v>658688.42801906541</v>
      </c>
      <c r="Y57" s="37">
        <v>646637.78790033422</v>
      </c>
      <c r="DA57" s="58" t="s">
        <v>1001</v>
      </c>
    </row>
    <row r="58" spans="1:105" ht="12" customHeight="1" x14ac:dyDescent="0.25">
      <c r="A58" s="28" t="s">
        <v>47</v>
      </c>
      <c r="B58" s="37"/>
      <c r="C58" s="37">
        <v>414442.91310797073</v>
      </c>
      <c r="D58" s="37">
        <v>419793.60768325534</v>
      </c>
      <c r="E58" s="37">
        <v>425213.3827797221</v>
      </c>
      <c r="F58" s="37">
        <v>430703.13026633207</v>
      </c>
      <c r="G58" s="37">
        <v>436263.75352658331</v>
      </c>
      <c r="H58" s="37">
        <v>441896.16760716774</v>
      </c>
      <c r="I58" s="37">
        <v>447601.29936855659</v>
      </c>
      <c r="J58" s="37">
        <v>453380.08763751574</v>
      </c>
      <c r="K58" s="37">
        <v>459233.48336160183</v>
      </c>
      <c r="L58" s="37">
        <v>465162.44976564776</v>
      </c>
      <c r="M58" s="37">
        <v>471167.96251026634</v>
      </c>
      <c r="N58" s="37">
        <v>477251.00985241029</v>
      </c>
      <c r="O58" s="37">
        <v>483412.59280798864</v>
      </c>
      <c r="P58" s="37">
        <v>489653.72531659994</v>
      </c>
      <c r="Q58" s="37">
        <v>495975.43440838251</v>
      </c>
      <c r="R58" s="37">
        <v>473483.91310797073</v>
      </c>
      <c r="S58" s="37">
        <v>488537.60768325534</v>
      </c>
      <c r="T58" s="37">
        <v>486732.38277972117</v>
      </c>
      <c r="U58" s="37">
        <v>474980.13026633114</v>
      </c>
      <c r="V58" s="37">
        <v>469681.75352658331</v>
      </c>
      <c r="W58" s="37">
        <v>487515.16760716774</v>
      </c>
      <c r="X58" s="37">
        <v>486804.29936855659</v>
      </c>
      <c r="Y58" s="37">
        <v>458015.08763751574</v>
      </c>
      <c r="DA58" s="58" t="s">
        <v>1002</v>
      </c>
    </row>
    <row r="59" spans="1:105" ht="12" customHeight="1" x14ac:dyDescent="0.25">
      <c r="A59" s="28" t="s">
        <v>46</v>
      </c>
      <c r="B59" s="37"/>
      <c r="C59" s="37">
        <v>225882.90820571827</v>
      </c>
      <c r="D59" s="37">
        <v>236192.10307424283</v>
      </c>
      <c r="E59" s="37">
        <v>246971.804984143</v>
      </c>
      <c r="F59" s="37">
        <v>258243.48766627861</v>
      </c>
      <c r="G59" s="37">
        <v>270029.60490297759</v>
      </c>
      <c r="H59" s="37">
        <v>282353.63525714725</v>
      </c>
      <c r="I59" s="37">
        <v>295240.12884280365</v>
      </c>
      <c r="J59" s="37">
        <v>308714.75623017922</v>
      </c>
      <c r="K59" s="37">
        <v>322804.35958284885</v>
      </c>
      <c r="L59" s="37">
        <v>337537.00612872187</v>
      </c>
      <c r="M59" s="37">
        <v>352942.04407143407</v>
      </c>
      <c r="N59" s="37">
        <v>369050.16105350479</v>
      </c>
      <c r="O59" s="37">
        <v>309834.9082057178</v>
      </c>
      <c r="P59" s="37">
        <v>320446.10307424329</v>
      </c>
      <c r="Q59" s="37">
        <v>327195.804984143</v>
      </c>
      <c r="R59" s="37">
        <v>334583.48766627908</v>
      </c>
      <c r="S59" s="37">
        <v>350521.60490297712</v>
      </c>
      <c r="T59" s="37">
        <v>368894.63525714725</v>
      </c>
      <c r="U59" s="37">
        <v>378037.12884280365</v>
      </c>
      <c r="V59" s="37">
        <v>399884.75623017922</v>
      </c>
      <c r="W59" s="37">
        <v>440345.35958284885</v>
      </c>
      <c r="X59" s="37">
        <v>466521.00612872187</v>
      </c>
      <c r="Y59" s="37">
        <v>446640.04407143407</v>
      </c>
      <c r="DA59" s="58" t="s">
        <v>1003</v>
      </c>
    </row>
    <row r="60" spans="1:105" ht="12" customHeight="1" x14ac:dyDescent="0.25">
      <c r="A60" s="28" t="s">
        <v>45</v>
      </c>
      <c r="B60" s="37"/>
      <c r="C60" s="37">
        <v>151310.19995429786</v>
      </c>
      <c r="D60" s="37">
        <v>159153.81446516095</v>
      </c>
      <c r="E60" s="37">
        <v>167404.02607664</v>
      </c>
      <c r="F60" s="37">
        <v>176081.91195947072</v>
      </c>
      <c r="G60" s="37">
        <v>185209.64188225847</v>
      </c>
      <c r="H60" s="37">
        <v>194810.53484954126</v>
      </c>
      <c r="I60" s="37">
        <v>204909.11867585592</v>
      </c>
      <c r="J60" s="37">
        <v>215531.19264799822</v>
      </c>
      <c r="K60" s="37">
        <v>226703.89343557321</v>
      </c>
      <c r="L60" s="37">
        <v>238455.76441821363</v>
      </c>
      <c r="M60" s="37">
        <v>250816.82860658038</v>
      </c>
      <c r="N60" s="37">
        <v>263818.66534343921</v>
      </c>
      <c r="O60" s="37">
        <v>277494.49098076764</v>
      </c>
      <c r="P60" s="37">
        <v>291879.24373900052</v>
      </c>
      <c r="Q60" s="37">
        <v>307009.67296520248</v>
      </c>
      <c r="R60" s="37">
        <v>299568.19995429739</v>
      </c>
      <c r="S60" s="37">
        <v>308022.81446516141</v>
      </c>
      <c r="T60" s="37">
        <v>318756.02607664</v>
      </c>
      <c r="U60" s="37">
        <v>330753.91195947118</v>
      </c>
      <c r="V60" s="37">
        <v>355990.64188225847</v>
      </c>
      <c r="W60" s="37">
        <v>395089.53484954126</v>
      </c>
      <c r="X60" s="37">
        <v>419646.11867585592</v>
      </c>
      <c r="Y60" s="37">
        <v>464409.19264799822</v>
      </c>
      <c r="DA60" s="58" t="s">
        <v>1004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DA61" s="57"/>
    </row>
    <row r="62" spans="1:105" ht="12" customHeight="1" x14ac:dyDescent="0.25">
      <c r="A62" s="28" t="s">
        <v>28</v>
      </c>
      <c r="B62" s="37"/>
      <c r="C62" s="37">
        <v>418056.0016577011</v>
      </c>
      <c r="D62" s="37">
        <v>450337.17617368884</v>
      </c>
      <c r="E62" s="37">
        <v>485111.01727979723</v>
      </c>
      <c r="F62" s="37">
        <v>522570.0020721266</v>
      </c>
      <c r="G62" s="37">
        <v>562921.47021711059</v>
      </c>
      <c r="H62" s="37">
        <v>606388.77159974724</v>
      </c>
      <c r="I62" s="37">
        <v>653212.50259015802</v>
      </c>
      <c r="J62" s="37">
        <v>703651.83777138963</v>
      </c>
      <c r="K62" s="37">
        <v>787130.28701994568</v>
      </c>
      <c r="L62" s="37">
        <v>963754.8872720506</v>
      </c>
      <c r="M62" s="37">
        <v>998130.87282229215</v>
      </c>
      <c r="N62" s="37">
        <v>1002794.2763620373</v>
      </c>
      <c r="O62" s="37">
        <v>1152550.0240100697</v>
      </c>
      <c r="P62" s="37">
        <v>1154806.9270276707</v>
      </c>
      <c r="Q62" s="37">
        <v>1458590.9614129029</v>
      </c>
      <c r="R62" s="37">
        <v>1380675.6818756536</v>
      </c>
      <c r="S62" s="37">
        <v>1726172.7241793685</v>
      </c>
      <c r="T62" s="37">
        <v>1769679.1708683297</v>
      </c>
      <c r="U62" s="37">
        <v>1800955.0835606419</v>
      </c>
      <c r="V62" s="37">
        <v>1970321.5573361181</v>
      </c>
      <c r="W62" s="37">
        <v>2697526.4908137061</v>
      </c>
      <c r="X62" s="37">
        <v>2996459.6606822871</v>
      </c>
      <c r="Y62" s="37">
        <v>3543127.6669512726</v>
      </c>
      <c r="DA62" s="58" t="s">
        <v>1005</v>
      </c>
    </row>
    <row r="63" spans="1:105" ht="12" customHeight="1" x14ac:dyDescent="0.25">
      <c r="A63" s="28" t="s">
        <v>27</v>
      </c>
      <c r="B63" s="37"/>
      <c r="C63" s="37">
        <v>652936.37957464997</v>
      </c>
      <c r="D63" s="37">
        <v>675650.02413924877</v>
      </c>
      <c r="E63" s="37">
        <v>699153.80640415987</v>
      </c>
      <c r="F63" s="37">
        <v>723475.21282509807</v>
      </c>
      <c r="G63" s="37">
        <v>748642.68602686934</v>
      </c>
      <c r="H63" s="37">
        <v>793649.21105346736</v>
      </c>
      <c r="I63" s="37">
        <v>864139.6100000022</v>
      </c>
      <c r="J63" s="37">
        <v>959207.15015952848</v>
      </c>
      <c r="K63" s="37">
        <v>973701.98739247024</v>
      </c>
      <c r="L63" s="37">
        <v>1125345.6510385862</v>
      </c>
      <c r="M63" s="37">
        <v>1088425.0941351876</v>
      </c>
      <c r="N63" s="37">
        <v>1226586.924265367</v>
      </c>
      <c r="O63" s="37">
        <v>1231457.1664478332</v>
      </c>
      <c r="P63" s="37">
        <v>1596524.5846037138</v>
      </c>
      <c r="Q63" s="37">
        <v>1629917.2340345755</v>
      </c>
      <c r="R63" s="37">
        <v>1609362.994460512</v>
      </c>
      <c r="S63" s="37">
        <v>1938445.7244193628</v>
      </c>
      <c r="T63" s="37">
        <v>2169084.5514851231</v>
      </c>
      <c r="U63" s="37">
        <v>2622579.891969841</v>
      </c>
      <c r="V63" s="37">
        <v>3002286.4599295147</v>
      </c>
      <c r="W63" s="37">
        <v>2910847.0774279162</v>
      </c>
      <c r="X63" s="37">
        <v>3507328.42461491</v>
      </c>
      <c r="Y63" s="37">
        <v>3751155.9758999608</v>
      </c>
      <c r="DA63" s="58" t="s">
        <v>1006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DA64" s="57"/>
    </row>
    <row r="65" spans="1:105" ht="12" customHeight="1" x14ac:dyDescent="0.25">
      <c r="A65" s="30" t="s">
        <v>44</v>
      </c>
      <c r="B65" s="38"/>
      <c r="C65" s="38">
        <v>28804405.851837665</v>
      </c>
      <c r="D65" s="38">
        <v>29078706.9328852</v>
      </c>
      <c r="E65" s="38">
        <v>29690823.522493258</v>
      </c>
      <c r="F65" s="38">
        <v>29712063.751155257</v>
      </c>
      <c r="G65" s="38">
        <v>30368147.231591046</v>
      </c>
      <c r="H65" s="38">
        <v>30688315.645468384</v>
      </c>
      <c r="I65" s="38">
        <v>32504166.085557818</v>
      </c>
      <c r="J65" s="38">
        <v>32764604.442406952</v>
      </c>
      <c r="K65" s="38">
        <v>33151945.586323231</v>
      </c>
      <c r="L65" s="38">
        <v>34005675.022699952</v>
      </c>
      <c r="M65" s="38">
        <v>34488279.375273705</v>
      </c>
      <c r="N65" s="38">
        <v>31098786.591881335</v>
      </c>
      <c r="O65" s="38">
        <v>23472602.752943486</v>
      </c>
      <c r="P65" s="38">
        <v>23719199.771343231</v>
      </c>
      <c r="Q65" s="38">
        <v>28053543.494636625</v>
      </c>
      <c r="R65" s="38">
        <v>23221817.8039352</v>
      </c>
      <c r="S65" s="38">
        <v>18513349.59729147</v>
      </c>
      <c r="T65" s="38">
        <v>17384526.326182127</v>
      </c>
      <c r="U65" s="38">
        <v>14839597.842020422</v>
      </c>
      <c r="V65" s="38">
        <v>12368410.430992335</v>
      </c>
      <c r="W65" s="38">
        <v>10439133.933415532</v>
      </c>
      <c r="X65" s="38">
        <v>9665834.810631156</v>
      </c>
      <c r="Y65" s="38">
        <v>9963552.7370209098</v>
      </c>
      <c r="DA65" s="59" t="s">
        <v>1007</v>
      </c>
    </row>
    <row r="66" spans="1:105" ht="12" customHeight="1" x14ac:dyDescent="0.25">
      <c r="A66" s="32" t="s">
        <v>25</v>
      </c>
      <c r="B66" s="39"/>
      <c r="C66" s="39">
        <v>420678.81170066399</v>
      </c>
      <c r="D66" s="39">
        <v>427933.32029134966</v>
      </c>
      <c r="E66" s="39">
        <v>435312.93120102212</v>
      </c>
      <c r="F66" s="39">
        <v>442819.8017901727</v>
      </c>
      <c r="G66" s="39">
        <v>450456.12662247336</v>
      </c>
      <c r="H66" s="39">
        <v>458224.13810633961</v>
      </c>
      <c r="I66" s="39">
        <v>466126.10714755021</v>
      </c>
      <c r="J66" s="39">
        <v>474164.3438131297</v>
      </c>
      <c r="K66" s="39">
        <v>512541.24192098528</v>
      </c>
      <c r="L66" s="39">
        <v>519305.18866045959</v>
      </c>
      <c r="M66" s="39">
        <v>580347.30408194009</v>
      </c>
      <c r="N66" s="39">
        <v>568425.81498046778</v>
      </c>
      <c r="O66" s="39">
        <v>525640.78548602667</v>
      </c>
      <c r="P66" s="39">
        <v>537371.78249072842</v>
      </c>
      <c r="Q66" s="39">
        <v>601329.93352391571</v>
      </c>
      <c r="R66" s="39">
        <v>770251.56463384628</v>
      </c>
      <c r="S66" s="39">
        <v>774519.03286369052</v>
      </c>
      <c r="T66" s="39">
        <v>811437.05761061143</v>
      </c>
      <c r="U66" s="39">
        <v>793405.65790311806</v>
      </c>
      <c r="V66" s="39">
        <v>770968.31982305273</v>
      </c>
      <c r="W66" s="39">
        <v>858844.39807511866</v>
      </c>
      <c r="X66" s="39">
        <v>847241.57427603565</v>
      </c>
      <c r="Y66" s="39">
        <v>955017.29414187558</v>
      </c>
      <c r="DA66" s="60" t="s">
        <v>1008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DA69" s="57"/>
    </row>
    <row r="70" spans="1:105" ht="12" customHeight="1" x14ac:dyDescent="0.25">
      <c r="A70" s="28" t="s">
        <v>32</v>
      </c>
      <c r="B70" s="40">
        <v>8759.9999999999945</v>
      </c>
      <c r="C70" s="40">
        <v>8760</v>
      </c>
      <c r="D70" s="40">
        <v>8759.9999999999964</v>
      </c>
      <c r="E70" s="40">
        <v>8759.9999999999927</v>
      </c>
      <c r="F70" s="40">
        <v>8759.9999999999945</v>
      </c>
      <c r="G70" s="40">
        <v>8759.9999999999982</v>
      </c>
      <c r="H70" s="40">
        <v>8759.9999999999945</v>
      </c>
      <c r="I70" s="40">
        <v>8759.9999999999982</v>
      </c>
      <c r="J70" s="40">
        <v>8759.9999999999945</v>
      </c>
      <c r="K70" s="40">
        <v>8759.9999999999964</v>
      </c>
      <c r="L70" s="40">
        <v>8760</v>
      </c>
      <c r="M70" s="40">
        <v>8760</v>
      </c>
      <c r="N70" s="40">
        <v>8760</v>
      </c>
      <c r="O70" s="40">
        <v>8760</v>
      </c>
      <c r="P70" s="40">
        <v>8759.9999999999964</v>
      </c>
      <c r="Q70" s="40">
        <v>8760</v>
      </c>
      <c r="R70" s="40">
        <v>8760</v>
      </c>
      <c r="S70" s="40">
        <v>8759.9999999999982</v>
      </c>
      <c r="T70" s="40">
        <v>8760</v>
      </c>
      <c r="U70" s="40">
        <v>8760</v>
      </c>
      <c r="V70" s="40">
        <v>8760.0000000000036</v>
      </c>
      <c r="W70" s="40">
        <v>8760</v>
      </c>
      <c r="X70" s="40">
        <v>8760</v>
      </c>
      <c r="Y70" s="40">
        <v>8760</v>
      </c>
      <c r="DA70" s="58" t="s">
        <v>1009</v>
      </c>
    </row>
    <row r="71" spans="1:105" ht="12" customHeight="1" x14ac:dyDescent="0.25">
      <c r="A71" s="28" t="s">
        <v>47</v>
      </c>
      <c r="B71" s="40">
        <v>430.93903216528503</v>
      </c>
      <c r="C71" s="40">
        <v>425.83652196011593</v>
      </c>
      <c r="D71" s="40">
        <v>423.88397766511679</v>
      </c>
      <c r="E71" s="40">
        <v>422.90859987246336</v>
      </c>
      <c r="F71" s="40">
        <v>423.34708114133076</v>
      </c>
      <c r="G71" s="40">
        <v>425.15583963728864</v>
      </c>
      <c r="H71" s="40">
        <v>427.09210520493673</v>
      </c>
      <c r="I71" s="40">
        <v>424.54418746088487</v>
      </c>
      <c r="J71" s="40">
        <v>422.23748890806331</v>
      </c>
      <c r="K71" s="40">
        <v>419.15996706097485</v>
      </c>
      <c r="L71" s="40">
        <v>417.66397530390753</v>
      </c>
      <c r="M71" s="40">
        <v>417.53218213542442</v>
      </c>
      <c r="N71" s="40">
        <v>417.24029675754434</v>
      </c>
      <c r="O71" s="40">
        <v>416.38942822844479</v>
      </c>
      <c r="P71" s="40">
        <v>415.00284135574162</v>
      </c>
      <c r="Q71" s="40">
        <v>422.38656084273737</v>
      </c>
      <c r="R71" s="40">
        <v>417.30059343623901</v>
      </c>
      <c r="S71" s="40">
        <v>414.12872774912438</v>
      </c>
      <c r="T71" s="40">
        <v>408.58329083622476</v>
      </c>
      <c r="U71" s="40">
        <v>401.65660338902632</v>
      </c>
      <c r="V71" s="40">
        <v>399.59353274126784</v>
      </c>
      <c r="W71" s="40">
        <v>401.44299475432859</v>
      </c>
      <c r="X71" s="40">
        <v>400.19793020572644</v>
      </c>
      <c r="Y71" s="40">
        <v>399.57539793142536</v>
      </c>
      <c r="DA71" s="58" t="s">
        <v>1010</v>
      </c>
    </row>
    <row r="72" spans="1:105" ht="12" customHeight="1" x14ac:dyDescent="0.25">
      <c r="A72" s="28" t="s">
        <v>46</v>
      </c>
      <c r="B72" s="40">
        <v>294.30960277844332</v>
      </c>
      <c r="C72" s="40">
        <v>292.10656812865921</v>
      </c>
      <c r="D72" s="40">
        <v>288.87817405224291</v>
      </c>
      <c r="E72" s="40">
        <v>288.24440414724955</v>
      </c>
      <c r="F72" s="40">
        <v>284.59298198226008</v>
      </c>
      <c r="G72" s="40">
        <v>280.86711908067474</v>
      </c>
      <c r="H72" s="40">
        <v>277.03515876908534</v>
      </c>
      <c r="I72" s="40">
        <v>273.04840501203626</v>
      </c>
      <c r="J72" s="40">
        <v>268.46971472078684</v>
      </c>
      <c r="K72" s="40">
        <v>263.0814533725063</v>
      </c>
      <c r="L72" s="40">
        <v>257.67071649585534</v>
      </c>
      <c r="M72" s="40">
        <v>252.86942447455448</v>
      </c>
      <c r="N72" s="40">
        <v>250.11784497528768</v>
      </c>
      <c r="O72" s="40">
        <v>249.09558476286512</v>
      </c>
      <c r="P72" s="40">
        <v>247.38231717769139</v>
      </c>
      <c r="Q72" s="40">
        <v>250.29843633136653</v>
      </c>
      <c r="R72" s="40">
        <v>249.1197182113321</v>
      </c>
      <c r="S72" s="40">
        <v>248.22299330079909</v>
      </c>
      <c r="T72" s="40">
        <v>245.35937842403817</v>
      </c>
      <c r="U72" s="40">
        <v>242.13421528033732</v>
      </c>
      <c r="V72" s="40">
        <v>239.05529291154593</v>
      </c>
      <c r="W72" s="40">
        <v>240.92660765604447</v>
      </c>
      <c r="X72" s="40">
        <v>235.42007428911057</v>
      </c>
      <c r="Y72" s="40">
        <v>232.66680760564361</v>
      </c>
      <c r="DA72" s="58" t="s">
        <v>1011</v>
      </c>
    </row>
    <row r="73" spans="1:105" ht="12" customHeight="1" x14ac:dyDescent="0.25">
      <c r="A73" s="28" t="s">
        <v>45</v>
      </c>
      <c r="B73" s="40">
        <v>444.93599230839874</v>
      </c>
      <c r="C73" s="40">
        <v>447.51378997544606</v>
      </c>
      <c r="D73" s="40">
        <v>449.34162153311911</v>
      </c>
      <c r="E73" s="40">
        <v>451.52199456880635</v>
      </c>
      <c r="F73" s="40">
        <v>453.60621160745274</v>
      </c>
      <c r="G73" s="40">
        <v>455.92940420336771</v>
      </c>
      <c r="H73" s="40">
        <v>457.89295129060326</v>
      </c>
      <c r="I73" s="40">
        <v>459.2412200630331</v>
      </c>
      <c r="J73" s="40">
        <v>459.19153453571755</v>
      </c>
      <c r="K73" s="40">
        <v>458.21836166128747</v>
      </c>
      <c r="L73" s="40">
        <v>458.58104826652033</v>
      </c>
      <c r="M73" s="40">
        <v>460.4018719874835</v>
      </c>
      <c r="N73" s="40">
        <v>462.53619289843857</v>
      </c>
      <c r="O73" s="40">
        <v>465.02899864025301</v>
      </c>
      <c r="P73" s="40">
        <v>467.12089575760251</v>
      </c>
      <c r="Q73" s="40">
        <v>477.5540186596682</v>
      </c>
      <c r="R73" s="40">
        <v>468.90520319058709</v>
      </c>
      <c r="S73" s="40">
        <v>468.93064931911584</v>
      </c>
      <c r="T73" s="40">
        <v>468.10734859598563</v>
      </c>
      <c r="U73" s="40">
        <v>465.90054278271521</v>
      </c>
      <c r="V73" s="40">
        <v>480.78220582345676</v>
      </c>
      <c r="W73" s="40">
        <v>498.8084368057971</v>
      </c>
      <c r="X73" s="40">
        <v>480.12120223984221</v>
      </c>
      <c r="Y73" s="40">
        <v>466.16232440381441</v>
      </c>
      <c r="DA73" s="58" t="s">
        <v>1012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DA74" s="57"/>
    </row>
    <row r="75" spans="1:105" ht="12" customHeight="1" x14ac:dyDescent="0.25">
      <c r="A75" s="28" t="s">
        <v>28</v>
      </c>
      <c r="B75" s="40">
        <v>1542.5175920077759</v>
      </c>
      <c r="C75" s="40">
        <v>1543.3238406966996</v>
      </c>
      <c r="D75" s="40">
        <v>1541.5036077795983</v>
      </c>
      <c r="E75" s="40">
        <v>1537.8097791276202</v>
      </c>
      <c r="F75" s="40">
        <v>1533.0405939145212</v>
      </c>
      <c r="G75" s="40">
        <v>1526.8396475059062</v>
      </c>
      <c r="H75" s="40">
        <v>1519.4790389971615</v>
      </c>
      <c r="I75" s="40">
        <v>1510.4511663220067</v>
      </c>
      <c r="J75" s="40">
        <v>1497.7493415612066</v>
      </c>
      <c r="K75" s="40">
        <v>1481.5382757933864</v>
      </c>
      <c r="L75" s="40">
        <v>1468.03491083928</v>
      </c>
      <c r="M75" s="40">
        <v>1470.6188215254124</v>
      </c>
      <c r="N75" s="40">
        <v>1471.2601811150164</v>
      </c>
      <c r="O75" s="40">
        <v>1471.5197674131728</v>
      </c>
      <c r="P75" s="40">
        <v>1473.0312215470428</v>
      </c>
      <c r="Q75" s="40">
        <v>1500.0831308264003</v>
      </c>
      <c r="R75" s="40">
        <v>1495.9712356755024</v>
      </c>
      <c r="S75" s="40">
        <v>1490.7292176129076</v>
      </c>
      <c r="T75" s="40">
        <v>1466.1070006945638</v>
      </c>
      <c r="U75" s="40">
        <v>1461.3940383604067</v>
      </c>
      <c r="V75" s="40">
        <v>1489.9436767275608</v>
      </c>
      <c r="W75" s="40">
        <v>1548.1962672914049</v>
      </c>
      <c r="X75" s="40">
        <v>1499.6337663146937</v>
      </c>
      <c r="Y75" s="40">
        <v>1465.7511542122224</v>
      </c>
      <c r="DA75" s="58" t="s">
        <v>1013</v>
      </c>
    </row>
    <row r="76" spans="1:105" ht="12" customHeight="1" x14ac:dyDescent="0.25">
      <c r="A76" s="28" t="s">
        <v>27</v>
      </c>
      <c r="B76" s="40">
        <v>708.06798257355877</v>
      </c>
      <c r="C76" s="40">
        <v>716.96255280518005</v>
      </c>
      <c r="D76" s="40">
        <v>725.02967856563225</v>
      </c>
      <c r="E76" s="40">
        <v>732.62482338478503</v>
      </c>
      <c r="F76" s="40">
        <v>739.96373068797516</v>
      </c>
      <c r="G76" s="40">
        <v>746.88689138851657</v>
      </c>
      <c r="H76" s="40">
        <v>753.38104772158749</v>
      </c>
      <c r="I76" s="40">
        <v>759.42849044007187</v>
      </c>
      <c r="J76" s="40">
        <v>763.74454955713679</v>
      </c>
      <c r="K76" s="40">
        <v>766.46835918531178</v>
      </c>
      <c r="L76" s="40">
        <v>770.616998691974</v>
      </c>
      <c r="M76" s="40">
        <v>774.586900423869</v>
      </c>
      <c r="N76" s="40">
        <v>777.75893140013477</v>
      </c>
      <c r="O76" s="40">
        <v>780.91831332430706</v>
      </c>
      <c r="P76" s="40">
        <v>785.01165104783991</v>
      </c>
      <c r="Q76" s="40">
        <v>803.0891285354528</v>
      </c>
      <c r="R76" s="40">
        <v>804.59356368369981</v>
      </c>
      <c r="S76" s="40">
        <v>804.59853875128158</v>
      </c>
      <c r="T76" s="40">
        <v>793.62150000483302</v>
      </c>
      <c r="U76" s="40">
        <v>792.7860446420849</v>
      </c>
      <c r="V76" s="40">
        <v>808.22484682614288</v>
      </c>
      <c r="W76" s="40">
        <v>831.86802686358158</v>
      </c>
      <c r="X76" s="40">
        <v>810.18343342473565</v>
      </c>
      <c r="Y76" s="40">
        <v>796.42997285695344</v>
      </c>
      <c r="DA76" s="58" t="s">
        <v>1014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DA77" s="57"/>
    </row>
    <row r="78" spans="1:105" ht="12" customHeight="1" x14ac:dyDescent="0.25">
      <c r="A78" s="30" t="s">
        <v>44</v>
      </c>
      <c r="B78" s="41">
        <v>560.1465515587148</v>
      </c>
      <c r="C78" s="41">
        <v>559.21861053454734</v>
      </c>
      <c r="D78" s="41">
        <v>558.08346637870113</v>
      </c>
      <c r="E78" s="41">
        <v>556.94121877664043</v>
      </c>
      <c r="F78" s="41">
        <v>556.20706814808989</v>
      </c>
      <c r="G78" s="41">
        <v>555.57649825350586</v>
      </c>
      <c r="H78" s="41">
        <v>554.91626216209556</v>
      </c>
      <c r="I78" s="41">
        <v>554.19506365509778</v>
      </c>
      <c r="J78" s="41">
        <v>552.49691609363481</v>
      </c>
      <c r="K78" s="41">
        <v>549.83741435077479</v>
      </c>
      <c r="L78" s="41">
        <v>548.38532513839664</v>
      </c>
      <c r="M78" s="41">
        <v>547.00192416879372</v>
      </c>
      <c r="N78" s="41">
        <v>545.27232223012095</v>
      </c>
      <c r="O78" s="41">
        <v>543.5413714131173</v>
      </c>
      <c r="P78" s="41">
        <v>542.71659509963524</v>
      </c>
      <c r="Q78" s="41">
        <v>551.62968921659797</v>
      </c>
      <c r="R78" s="41">
        <v>545.34365452525947</v>
      </c>
      <c r="S78" s="41">
        <v>544.67188665711069</v>
      </c>
      <c r="T78" s="41">
        <v>536.18917285282896</v>
      </c>
      <c r="U78" s="41">
        <v>535.17797918527515</v>
      </c>
      <c r="V78" s="41">
        <v>545.91304095335784</v>
      </c>
      <c r="W78" s="41">
        <v>563.95033884097211</v>
      </c>
      <c r="X78" s="41">
        <v>545.66773588019078</v>
      </c>
      <c r="Y78" s="41">
        <v>532.72662974734044</v>
      </c>
      <c r="DA78" s="59" t="s">
        <v>1015</v>
      </c>
    </row>
    <row r="79" spans="1:105" ht="12" customHeight="1" x14ac:dyDescent="0.25">
      <c r="A79" s="32" t="s">
        <v>25</v>
      </c>
      <c r="B79" s="42">
        <v>34.233056494555164</v>
      </c>
      <c r="C79" s="42">
        <v>34.352350891154622</v>
      </c>
      <c r="D79" s="42">
        <v>34.405550279096367</v>
      </c>
      <c r="E79" s="42">
        <v>34.412284499117526</v>
      </c>
      <c r="F79" s="42">
        <v>34.404117153683735</v>
      </c>
      <c r="G79" s="42">
        <v>34.366977352213794</v>
      </c>
      <c r="H79" s="42">
        <v>34.296458419699491</v>
      </c>
      <c r="I79" s="42">
        <v>34.193825045486498</v>
      </c>
      <c r="J79" s="42">
        <v>34.005416163409699</v>
      </c>
      <c r="K79" s="42">
        <v>33.735054739018956</v>
      </c>
      <c r="L79" s="42">
        <v>33.518061386781973</v>
      </c>
      <c r="M79" s="42">
        <v>33.390560281605467</v>
      </c>
      <c r="N79" s="42">
        <v>33.226980605279536</v>
      </c>
      <c r="O79" s="42">
        <v>33.049673735699237</v>
      </c>
      <c r="P79" s="42">
        <v>32.9148070306831</v>
      </c>
      <c r="Q79" s="42">
        <v>33.356949984859206</v>
      </c>
      <c r="R79" s="42">
        <v>33.273434248317407</v>
      </c>
      <c r="S79" s="42">
        <v>33.146989912024175</v>
      </c>
      <c r="T79" s="42">
        <v>32.555347047984881</v>
      </c>
      <c r="U79" s="42">
        <v>32.367280625521467</v>
      </c>
      <c r="V79" s="42">
        <v>32.827698258780551</v>
      </c>
      <c r="W79" s="42">
        <v>34.058433086407945</v>
      </c>
      <c r="X79" s="42">
        <v>32.951578960127911</v>
      </c>
      <c r="Y79" s="42">
        <v>32.167284983268893</v>
      </c>
      <c r="DA79" s="60" t="s">
        <v>1016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DA82" s="57"/>
    </row>
    <row r="83" spans="1:105" ht="12" customHeight="1" x14ac:dyDescent="0.25">
      <c r="A83" s="28" t="s">
        <v>32</v>
      </c>
      <c r="B83" s="29">
        <v>50.160821623446701</v>
      </c>
      <c r="C83" s="29">
        <v>49.192785065143383</v>
      </c>
      <c r="D83" s="29">
        <v>48.214544907232124</v>
      </c>
      <c r="E83" s="29">
        <v>47.218618181609735</v>
      </c>
      <c r="F83" s="29">
        <v>46.275247676667036</v>
      </c>
      <c r="G83" s="29">
        <v>45.29605430675533</v>
      </c>
      <c r="H83" s="29">
        <v>44.315985590937309</v>
      </c>
      <c r="I83" s="29">
        <v>43.320047407436093</v>
      </c>
      <c r="J83" s="29">
        <v>42.337426016105212</v>
      </c>
      <c r="K83" s="29">
        <v>41.296880997504985</v>
      </c>
      <c r="L83" s="29">
        <v>40.224351552131672</v>
      </c>
      <c r="M83" s="29">
        <v>39.154222819886279</v>
      </c>
      <c r="N83" s="29">
        <v>38.06621022657226</v>
      </c>
      <c r="O83" s="29">
        <v>36.823271076830274</v>
      </c>
      <c r="P83" s="29">
        <v>35.584953209718101</v>
      </c>
      <c r="Q83" s="29">
        <v>34.288548540577828</v>
      </c>
      <c r="R83" s="29">
        <v>32.985414980187905</v>
      </c>
      <c r="S83" s="29">
        <v>31.735258592216461</v>
      </c>
      <c r="T83" s="29">
        <v>30.495577475817672</v>
      </c>
      <c r="U83" s="29">
        <v>29.196574978290073</v>
      </c>
      <c r="V83" s="29">
        <v>28.0703533162289</v>
      </c>
      <c r="W83" s="29">
        <v>27.089512074739591</v>
      </c>
      <c r="X83" s="29">
        <v>26.201150453979881</v>
      </c>
      <c r="Y83" s="29">
        <v>25.331561787639501</v>
      </c>
      <c r="DA83" s="58" t="s">
        <v>1017</v>
      </c>
    </row>
    <row r="84" spans="1:105" ht="12" customHeight="1" x14ac:dyDescent="0.25">
      <c r="A84" s="28" t="s">
        <v>47</v>
      </c>
      <c r="B84" s="29">
        <v>635.67081649915053</v>
      </c>
      <c r="C84" s="29">
        <v>629.78610186935873</v>
      </c>
      <c r="D84" s="29">
        <v>621.67583111081342</v>
      </c>
      <c r="E84" s="29">
        <v>612.32902168577107</v>
      </c>
      <c r="F84" s="29">
        <v>601.84788254773548</v>
      </c>
      <c r="G84" s="29">
        <v>590.0667030681243</v>
      </c>
      <c r="H84" s="29">
        <v>576.68456793714768</v>
      </c>
      <c r="I84" s="29">
        <v>562.33407470507143</v>
      </c>
      <c r="J84" s="29">
        <v>547.30132216250433</v>
      </c>
      <c r="K84" s="29">
        <v>531.14772921891972</v>
      </c>
      <c r="L84" s="29">
        <v>512.88778546386811</v>
      </c>
      <c r="M84" s="29">
        <v>493.53290432807017</v>
      </c>
      <c r="N84" s="29">
        <v>473.86878799529995</v>
      </c>
      <c r="O84" s="29">
        <v>451.88803989787738</v>
      </c>
      <c r="P84" s="29">
        <v>429.857170979572</v>
      </c>
      <c r="Q84" s="29">
        <v>408.33884852049891</v>
      </c>
      <c r="R84" s="29">
        <v>393.15413018658023</v>
      </c>
      <c r="S84" s="29">
        <v>380.21662029320731</v>
      </c>
      <c r="T84" s="29">
        <v>368.72160668842133</v>
      </c>
      <c r="U84" s="29">
        <v>358.56071518747564</v>
      </c>
      <c r="V84" s="29">
        <v>349.52412576589995</v>
      </c>
      <c r="W84" s="29">
        <v>341.58375922603443</v>
      </c>
      <c r="X84" s="29">
        <v>334.37879894019824</v>
      </c>
      <c r="Y84" s="29">
        <v>328.38847073232057</v>
      </c>
      <c r="DA84" s="58" t="s">
        <v>1018</v>
      </c>
    </row>
    <row r="85" spans="1:105" ht="12" customHeight="1" x14ac:dyDescent="0.25">
      <c r="A85" s="28" t="s">
        <v>46</v>
      </c>
      <c r="B85" s="29">
        <v>1519.5704795399918</v>
      </c>
      <c r="C85" s="29">
        <v>1512.9934678625627</v>
      </c>
      <c r="D85" s="29">
        <v>1503.5088940559901</v>
      </c>
      <c r="E85" s="29">
        <v>1492.8494258068272</v>
      </c>
      <c r="F85" s="29">
        <v>1481.4786876715591</v>
      </c>
      <c r="G85" s="29">
        <v>1470.0410390550912</v>
      </c>
      <c r="H85" s="29">
        <v>1457.7086011808447</v>
      </c>
      <c r="I85" s="29">
        <v>1444.6673032879671</v>
      </c>
      <c r="J85" s="29">
        <v>1430.2997377188365</v>
      </c>
      <c r="K85" s="29">
        <v>1413.9270521057588</v>
      </c>
      <c r="L85" s="29">
        <v>1397.5524663891908</v>
      </c>
      <c r="M85" s="29">
        <v>1375.1461620146299</v>
      </c>
      <c r="N85" s="29">
        <v>1344.2239598210588</v>
      </c>
      <c r="O85" s="29">
        <v>1313.6425620690839</v>
      </c>
      <c r="P85" s="29">
        <v>1275.5526547588665</v>
      </c>
      <c r="Q85" s="29">
        <v>1230.5893270521074</v>
      </c>
      <c r="R85" s="29">
        <v>1180.7202549852686</v>
      </c>
      <c r="S85" s="29">
        <v>1130.6208469823482</v>
      </c>
      <c r="T85" s="29">
        <v>1079.6403596791379</v>
      </c>
      <c r="U85" s="29">
        <v>1028.2182847929546</v>
      </c>
      <c r="V85" s="29">
        <v>972.33287049288867</v>
      </c>
      <c r="W85" s="29">
        <v>915.70593364693673</v>
      </c>
      <c r="X85" s="29">
        <v>855.41623501617426</v>
      </c>
      <c r="Y85" s="29">
        <v>803.25019892659805</v>
      </c>
      <c r="DA85" s="58" t="s">
        <v>1019</v>
      </c>
    </row>
    <row r="86" spans="1:105" ht="12" customHeight="1" x14ac:dyDescent="0.25">
      <c r="A86" s="28" t="s">
        <v>45</v>
      </c>
      <c r="B86" s="29">
        <v>593.32757368933073</v>
      </c>
      <c r="C86" s="29">
        <v>588.22264339781077</v>
      </c>
      <c r="D86" s="29">
        <v>581.86970518527698</v>
      </c>
      <c r="E86" s="29">
        <v>574.86546779426919</v>
      </c>
      <c r="F86" s="29">
        <v>567.12622560904879</v>
      </c>
      <c r="G86" s="29">
        <v>558.62361410653307</v>
      </c>
      <c r="H86" s="29">
        <v>549.33006210162512</v>
      </c>
      <c r="I86" s="29">
        <v>539.43260505849571</v>
      </c>
      <c r="J86" s="29">
        <v>528.70448333736567</v>
      </c>
      <c r="K86" s="29">
        <v>516.73029293184538</v>
      </c>
      <c r="L86" s="29">
        <v>505.54800116292103</v>
      </c>
      <c r="M86" s="29">
        <v>497.24993642510884</v>
      </c>
      <c r="N86" s="29">
        <v>489.7839296933235</v>
      </c>
      <c r="O86" s="29">
        <v>478.62604789999875</v>
      </c>
      <c r="P86" s="29">
        <v>462.31535973802454</v>
      </c>
      <c r="Q86" s="29">
        <v>446.45476644105895</v>
      </c>
      <c r="R86" s="29">
        <v>435.26380554425992</v>
      </c>
      <c r="S86" s="29">
        <v>426.00116833632796</v>
      </c>
      <c r="T86" s="29">
        <v>417.28826665960651</v>
      </c>
      <c r="U86" s="29">
        <v>408.98403762921066</v>
      </c>
      <c r="V86" s="29">
        <v>400.61143557844719</v>
      </c>
      <c r="W86" s="29">
        <v>392.53043013968778</v>
      </c>
      <c r="X86" s="29">
        <v>384.68153256120871</v>
      </c>
      <c r="Y86" s="29">
        <v>376.72240388233786</v>
      </c>
      <c r="DA86" s="58" t="s">
        <v>1020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DA87" s="57"/>
    </row>
    <row r="88" spans="1:105" ht="12" customHeight="1" x14ac:dyDescent="0.25">
      <c r="A88" s="28" t="s">
        <v>28</v>
      </c>
      <c r="B88" s="29">
        <v>372.95478237925909</v>
      </c>
      <c r="C88" s="29">
        <v>367.54753869080446</v>
      </c>
      <c r="D88" s="29">
        <v>359.97981920928339</v>
      </c>
      <c r="E88" s="29">
        <v>351.89679303314529</v>
      </c>
      <c r="F88" s="29">
        <v>343.40813161341271</v>
      </c>
      <c r="G88" s="29">
        <v>334.54420059222196</v>
      </c>
      <c r="H88" s="29">
        <v>325.48285253649084</v>
      </c>
      <c r="I88" s="29">
        <v>313.79016548294891</v>
      </c>
      <c r="J88" s="29">
        <v>302.30158282536991</v>
      </c>
      <c r="K88" s="29">
        <v>290.80283028989345</v>
      </c>
      <c r="L88" s="29">
        <v>279.35786096681761</v>
      </c>
      <c r="M88" s="29">
        <v>266.66595230938464</v>
      </c>
      <c r="N88" s="29">
        <v>253.89507022182445</v>
      </c>
      <c r="O88" s="29">
        <v>237.40639036705369</v>
      </c>
      <c r="P88" s="29">
        <v>219.3404625383873</v>
      </c>
      <c r="Q88" s="29">
        <v>199.44745436230224</v>
      </c>
      <c r="R88" s="29">
        <v>183.99300188293637</v>
      </c>
      <c r="S88" s="29">
        <v>169.41443946489568</v>
      </c>
      <c r="T88" s="29">
        <v>156.5110253226089</v>
      </c>
      <c r="U88" s="29">
        <v>146.623190897499</v>
      </c>
      <c r="V88" s="29">
        <v>137.88717538072558</v>
      </c>
      <c r="W88" s="29">
        <v>128.87529470416078</v>
      </c>
      <c r="X88" s="29">
        <v>122.09712023418004</v>
      </c>
      <c r="Y88" s="29">
        <v>116.90454270324095</v>
      </c>
      <c r="DA88" s="58" t="s">
        <v>1021</v>
      </c>
    </row>
    <row r="89" spans="1:105" ht="12" customHeight="1" x14ac:dyDescent="0.25">
      <c r="A89" s="28" t="s">
        <v>27</v>
      </c>
      <c r="B89" s="29">
        <v>365.52311816585035</v>
      </c>
      <c r="C89" s="29">
        <v>359.81863137253191</v>
      </c>
      <c r="D89" s="29">
        <v>351.19824943062252</v>
      </c>
      <c r="E89" s="29">
        <v>338.6807273423816</v>
      </c>
      <c r="F89" s="29">
        <v>324.08440388182828</v>
      </c>
      <c r="G89" s="29">
        <v>307.26163760282662</v>
      </c>
      <c r="H89" s="29">
        <v>293.70389116028787</v>
      </c>
      <c r="I89" s="29">
        <v>279.99030296101506</v>
      </c>
      <c r="J89" s="29">
        <v>266.37278834772775</v>
      </c>
      <c r="K89" s="29">
        <v>250.02921543368709</v>
      </c>
      <c r="L89" s="29">
        <v>232.85761289453379</v>
      </c>
      <c r="M89" s="29">
        <v>217.52324891496949</v>
      </c>
      <c r="N89" s="29">
        <v>200.77886353377178</v>
      </c>
      <c r="O89" s="29">
        <v>184.96030407465426</v>
      </c>
      <c r="P89" s="29">
        <v>169.6918067842457</v>
      </c>
      <c r="Q89" s="29">
        <v>156.97048820664241</v>
      </c>
      <c r="R89" s="29">
        <v>148.66789149998525</v>
      </c>
      <c r="S89" s="29">
        <v>142.39442100855081</v>
      </c>
      <c r="T89" s="29">
        <v>138.57916227767572</v>
      </c>
      <c r="U89" s="29">
        <v>136.02072707791305</v>
      </c>
      <c r="V89" s="29">
        <v>134.73781167507224</v>
      </c>
      <c r="W89" s="29">
        <v>133.49675400925415</v>
      </c>
      <c r="X89" s="29">
        <v>132.08853492300148</v>
      </c>
      <c r="Y89" s="29">
        <v>130.71422931174138</v>
      </c>
      <c r="DA89" s="58" t="s">
        <v>1022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DA90" s="57"/>
    </row>
    <row r="91" spans="1:105" ht="12" customHeight="1" x14ac:dyDescent="0.25">
      <c r="A91" s="30" t="s">
        <v>44</v>
      </c>
      <c r="B91" s="31">
        <v>62.824834478153313</v>
      </c>
      <c r="C91" s="31">
        <v>62.369915985971829</v>
      </c>
      <c r="D91" s="31">
        <v>61.667832820944803</v>
      </c>
      <c r="E91" s="31">
        <v>60.734917476792688</v>
      </c>
      <c r="F91" s="31">
        <v>59.681053282753723</v>
      </c>
      <c r="G91" s="31">
        <v>58.632563224124105</v>
      </c>
      <c r="H91" s="31">
        <v>57.657909231392146</v>
      </c>
      <c r="I91" s="31">
        <v>56.506173166928512</v>
      </c>
      <c r="J91" s="31">
        <v>55.072979101725615</v>
      </c>
      <c r="K91" s="31">
        <v>53.216710672405156</v>
      </c>
      <c r="L91" s="31">
        <v>50.861963472393008</v>
      </c>
      <c r="M91" s="31">
        <v>48.000842446263221</v>
      </c>
      <c r="N91" s="31">
        <v>45.400527601081713</v>
      </c>
      <c r="O91" s="31">
        <v>43.231575576684065</v>
      </c>
      <c r="P91" s="31">
        <v>40.882454343628822</v>
      </c>
      <c r="Q91" s="31">
        <v>37.595943346649165</v>
      </c>
      <c r="R91" s="31">
        <v>34.523120031910807</v>
      </c>
      <c r="S91" s="31">
        <v>31.79628218762922</v>
      </c>
      <c r="T91" s="31">
        <v>28.975830916692193</v>
      </c>
      <c r="U91" s="31">
        <v>26.403265289738886</v>
      </c>
      <c r="V91" s="31">
        <v>24.321057104476889</v>
      </c>
      <c r="W91" s="31">
        <v>22.38132148902843</v>
      </c>
      <c r="X91" s="31">
        <v>20.674574067926173</v>
      </c>
      <c r="Y91" s="31">
        <v>18.974511549907287</v>
      </c>
      <c r="DA91" s="59" t="s">
        <v>1023</v>
      </c>
    </row>
    <row r="92" spans="1:105" ht="12" customHeight="1" x14ac:dyDescent="0.25">
      <c r="A92" s="32" t="s">
        <v>25</v>
      </c>
      <c r="B92" s="33">
        <v>8164.5312801568252</v>
      </c>
      <c r="C92" s="33">
        <v>8123.1251489634496</v>
      </c>
      <c r="D92" s="33">
        <v>8079.5465024741079</v>
      </c>
      <c r="E92" s="33">
        <v>8033.8178674374694</v>
      </c>
      <c r="F92" s="33">
        <v>7979.9760211245321</v>
      </c>
      <c r="G92" s="33">
        <v>7927.9821744902692</v>
      </c>
      <c r="H92" s="33">
        <v>7875.8671704044436</v>
      </c>
      <c r="I92" s="33">
        <v>7821.4358638194408</v>
      </c>
      <c r="J92" s="33">
        <v>7764.2393535120018</v>
      </c>
      <c r="K92" s="33">
        <v>7719.7120583029173</v>
      </c>
      <c r="L92" s="33">
        <v>7663.3734530261045</v>
      </c>
      <c r="M92" s="33">
        <v>7590.329320373573</v>
      </c>
      <c r="N92" s="33">
        <v>7501.9550947194075</v>
      </c>
      <c r="O92" s="33">
        <v>7405.7683026698323</v>
      </c>
      <c r="P92" s="33">
        <v>7306.0738540127495</v>
      </c>
      <c r="Q92" s="33">
        <v>7200.015796697814</v>
      </c>
      <c r="R92" s="33">
        <v>7071.4656991706952</v>
      </c>
      <c r="S92" s="33">
        <v>6955.9963390980647</v>
      </c>
      <c r="T92" s="33">
        <v>6831.0887553933635</v>
      </c>
      <c r="U92" s="33">
        <v>6715.216744403243</v>
      </c>
      <c r="V92" s="33">
        <v>6616.3641592457416</v>
      </c>
      <c r="W92" s="33">
        <v>6525.0449187755848</v>
      </c>
      <c r="X92" s="33">
        <v>6440.405363543945</v>
      </c>
      <c r="Y92" s="33">
        <v>6344.723431679382</v>
      </c>
      <c r="DA92" s="60" t="s">
        <v>1024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DA95" s="57"/>
    </row>
    <row r="96" spans="1:105" ht="12" customHeight="1" x14ac:dyDescent="0.25">
      <c r="A96" s="28" t="s">
        <v>32</v>
      </c>
      <c r="B96" s="29"/>
      <c r="C96" s="29">
        <v>39.851850819337585</v>
      </c>
      <c r="D96" s="29">
        <v>38.320637512549936</v>
      </c>
      <c r="E96" s="29">
        <v>36.860907933387999</v>
      </c>
      <c r="F96" s="29">
        <v>35.709403425594459</v>
      </c>
      <c r="G96" s="29">
        <v>34.377605574646509</v>
      </c>
      <c r="H96" s="29">
        <v>33.435441247101267</v>
      </c>
      <c r="I96" s="29">
        <v>32.545326514504112</v>
      </c>
      <c r="J96" s="29">
        <v>31.700029942964594</v>
      </c>
      <c r="K96" s="29">
        <v>30.764518927842385</v>
      </c>
      <c r="L96" s="29">
        <v>29.870230149371203</v>
      </c>
      <c r="M96" s="29">
        <v>29.139656438059067</v>
      </c>
      <c r="N96" s="29">
        <v>28.197117043940466</v>
      </c>
      <c r="O96" s="29">
        <v>26.700064476264846</v>
      </c>
      <c r="P96" s="29">
        <v>25.259645084662885</v>
      </c>
      <c r="Q96" s="29">
        <v>24.015078870423899</v>
      </c>
      <c r="R96" s="29">
        <v>23.364782979563348</v>
      </c>
      <c r="S96" s="29">
        <v>22.916665758496734</v>
      </c>
      <c r="T96" s="29">
        <v>22.477774416442529</v>
      </c>
      <c r="U96" s="29">
        <v>22.043350405317444</v>
      </c>
      <c r="V96" s="29">
        <v>22.042207378294915</v>
      </c>
      <c r="W96" s="29">
        <v>21.248687912676296</v>
      </c>
      <c r="X96" s="29">
        <v>20.45516844705768</v>
      </c>
      <c r="Y96" s="29">
        <v>19.661648981439061</v>
      </c>
      <c r="DA96" s="58" t="s">
        <v>1025</v>
      </c>
    </row>
    <row r="97" spans="1:105" ht="12" customHeight="1" x14ac:dyDescent="0.25">
      <c r="A97" s="28" t="s">
        <v>47</v>
      </c>
      <c r="B97" s="29"/>
      <c r="C97" s="29">
        <v>550.28434770341187</v>
      </c>
      <c r="D97" s="29">
        <v>519.64865634750481</v>
      </c>
      <c r="E97" s="29">
        <v>499.47096905712772</v>
      </c>
      <c r="F97" s="29">
        <v>478.04249446988632</v>
      </c>
      <c r="G97" s="29">
        <v>455.72077648633558</v>
      </c>
      <c r="H97" s="29">
        <v>435.85825696671401</v>
      </c>
      <c r="I97" s="29">
        <v>419.76348115666934</v>
      </c>
      <c r="J97" s="29">
        <v>399.67689169392298</v>
      </c>
      <c r="K97" s="29">
        <v>387.95310365297229</v>
      </c>
      <c r="L97" s="29">
        <v>368.48816661066388</v>
      </c>
      <c r="M97" s="29">
        <v>353.52357385819329</v>
      </c>
      <c r="N97" s="29">
        <v>346.84573829759148</v>
      </c>
      <c r="O97" s="29">
        <v>330.00482371377387</v>
      </c>
      <c r="P97" s="29">
        <v>325.79671801586716</v>
      </c>
      <c r="Q97" s="29">
        <v>325.2615197822509</v>
      </c>
      <c r="R97" s="29">
        <v>324.61528074111789</v>
      </c>
      <c r="S97" s="29">
        <v>322.76560502667292</v>
      </c>
      <c r="T97" s="29">
        <v>320.57141576167845</v>
      </c>
      <c r="U97" s="29">
        <v>315.14891419852557</v>
      </c>
      <c r="V97" s="29">
        <v>310.07630464574186</v>
      </c>
      <c r="W97" s="29">
        <v>306.97554159928444</v>
      </c>
      <c r="X97" s="29">
        <v>303.87477855282702</v>
      </c>
      <c r="Y97" s="29">
        <v>300.77401550636961</v>
      </c>
      <c r="DA97" s="58" t="s">
        <v>1026</v>
      </c>
    </row>
    <row r="98" spans="1:105" ht="12" customHeight="1" x14ac:dyDescent="0.25">
      <c r="A98" s="28" t="s">
        <v>46</v>
      </c>
      <c r="B98" s="29"/>
      <c r="C98" s="29">
        <v>1443.3656824895268</v>
      </c>
      <c r="D98" s="29">
        <v>1409.0930645364001</v>
      </c>
      <c r="E98" s="29">
        <v>1393.3208567650886</v>
      </c>
      <c r="F98" s="29">
        <v>1383.2871979039824</v>
      </c>
      <c r="G98" s="29">
        <v>1383.1985994197894</v>
      </c>
      <c r="H98" s="29">
        <v>1374.3026694782225</v>
      </c>
      <c r="I98" s="29">
        <v>1365.2528263152028</v>
      </c>
      <c r="J98" s="29">
        <v>1352.6059864316171</v>
      </c>
      <c r="K98" s="29">
        <v>1336.2600645545099</v>
      </c>
      <c r="L98" s="29">
        <v>1335.2841587118553</v>
      </c>
      <c r="M98" s="29">
        <v>1267.6246848352769</v>
      </c>
      <c r="N98" s="29">
        <v>1175.3954870938333</v>
      </c>
      <c r="O98" s="29">
        <v>1072.5986457233441</v>
      </c>
      <c r="P98" s="29">
        <v>943.64176717397595</v>
      </c>
      <c r="Q98" s="29">
        <v>822.45645014032061</v>
      </c>
      <c r="R98" s="29">
        <v>777.14828768112773</v>
      </c>
      <c r="S98" s="29">
        <v>756.70973810149815</v>
      </c>
      <c r="T98" s="29">
        <v>745.29445036205698</v>
      </c>
      <c r="U98" s="29">
        <v>730.03630707625052</v>
      </c>
      <c r="V98" s="29">
        <v>691.95549851820169</v>
      </c>
      <c r="W98" s="29">
        <v>685.03594353301969</v>
      </c>
      <c r="X98" s="29">
        <v>678.11638854783769</v>
      </c>
      <c r="Y98" s="29">
        <v>671.19683356265557</v>
      </c>
      <c r="DA98" s="58" t="s">
        <v>1027</v>
      </c>
    </row>
    <row r="99" spans="1:105" ht="12" customHeight="1" x14ac:dyDescent="0.25">
      <c r="A99" s="28" t="s">
        <v>45</v>
      </c>
      <c r="B99" s="29"/>
      <c r="C99" s="29">
        <v>534.3854936330149</v>
      </c>
      <c r="D99" s="29">
        <v>516.45157103006613</v>
      </c>
      <c r="E99" s="29">
        <v>505.28664690221217</v>
      </c>
      <c r="F99" s="29">
        <v>493.11726217214778</v>
      </c>
      <c r="G99" s="29">
        <v>483.20167977234433</v>
      </c>
      <c r="H99" s="29">
        <v>474.94558220042819</v>
      </c>
      <c r="I99" s="29">
        <v>464.69093101618034</v>
      </c>
      <c r="J99" s="29">
        <v>454.75399003909672</v>
      </c>
      <c r="K99" s="29">
        <v>437.75428562054537</v>
      </c>
      <c r="L99" s="29">
        <v>424.31731365090656</v>
      </c>
      <c r="M99" s="29">
        <v>412.69836919973517</v>
      </c>
      <c r="N99" s="29">
        <v>398.30340853266938</v>
      </c>
      <c r="O99" s="29">
        <v>390.09586733858629</v>
      </c>
      <c r="P99" s="29">
        <v>384.89059510510299</v>
      </c>
      <c r="Q99" s="29">
        <v>380.36720762930668</v>
      </c>
      <c r="R99" s="29">
        <v>376.73470277422342</v>
      </c>
      <c r="S99" s="29">
        <v>371.80419033773438</v>
      </c>
      <c r="T99" s="29">
        <v>366.28483379342248</v>
      </c>
      <c r="U99" s="29">
        <v>360.98054185344535</v>
      </c>
      <c r="V99" s="29">
        <v>356.07420576432423</v>
      </c>
      <c r="W99" s="29">
        <v>353.93776052973828</v>
      </c>
      <c r="X99" s="29">
        <v>351.80131529515234</v>
      </c>
      <c r="Y99" s="29">
        <v>349.66487006056639</v>
      </c>
      <c r="DA99" s="58" t="s">
        <v>1028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DA100" s="57"/>
    </row>
    <row r="101" spans="1:105" ht="12" customHeight="1" x14ac:dyDescent="0.25">
      <c r="A101" s="28" t="s">
        <v>28</v>
      </c>
      <c r="B101" s="29"/>
      <c r="C101" s="29">
        <v>340.17786227752617</v>
      </c>
      <c r="D101" s="29">
        <v>328.57668275382656</v>
      </c>
      <c r="E101" s="29">
        <v>319.33469493911866</v>
      </c>
      <c r="F101" s="29">
        <v>309.72721177120133</v>
      </c>
      <c r="G101" s="29">
        <v>305.02228546877973</v>
      </c>
      <c r="H101" s="29">
        <v>296.5226949008478</v>
      </c>
      <c r="I101" s="29">
        <v>280.83625951761474</v>
      </c>
      <c r="J101" s="29">
        <v>269.899262664101</v>
      </c>
      <c r="K101" s="29">
        <v>254.04155745479775</v>
      </c>
      <c r="L101" s="29">
        <v>242.54060271539512</v>
      </c>
      <c r="M101" s="29">
        <v>220.84872376727205</v>
      </c>
      <c r="N101" s="29">
        <v>208.12069619667486</v>
      </c>
      <c r="O101" s="29">
        <v>190.41679320045807</v>
      </c>
      <c r="P101" s="29">
        <v>164.9273132547647</v>
      </c>
      <c r="Q101" s="29">
        <v>144.24082399946542</v>
      </c>
      <c r="R101" s="29">
        <v>129.35491841940188</v>
      </c>
      <c r="S101" s="29">
        <v>126.40546050327542</v>
      </c>
      <c r="T101" s="29">
        <v>123.22535530681623</v>
      </c>
      <c r="U101" s="29">
        <v>120.16823551376973</v>
      </c>
      <c r="V101" s="29">
        <v>114.33634437353363</v>
      </c>
      <c r="W101" s="29">
        <v>112.04961748606296</v>
      </c>
      <c r="X101" s="29">
        <v>109.76289059859228</v>
      </c>
      <c r="Y101" s="29">
        <v>107.47616371112161</v>
      </c>
      <c r="DA101" s="58" t="s">
        <v>1029</v>
      </c>
    </row>
    <row r="102" spans="1:105" ht="12" customHeight="1" x14ac:dyDescent="0.25">
      <c r="A102" s="28" t="s">
        <v>27</v>
      </c>
      <c r="B102" s="29"/>
      <c r="C102" s="29">
        <v>339.35590403561389</v>
      </c>
      <c r="D102" s="29">
        <v>326.08134258435848</v>
      </c>
      <c r="E102" s="29">
        <v>308.2770861755854</v>
      </c>
      <c r="F102" s="29">
        <v>293.57594599295874</v>
      </c>
      <c r="G102" s="29">
        <v>281.15172004825098</v>
      </c>
      <c r="H102" s="29">
        <v>268.24762446880811</v>
      </c>
      <c r="I102" s="29">
        <v>256.43940616923567</v>
      </c>
      <c r="J102" s="29">
        <v>239.59505050604778</v>
      </c>
      <c r="K102" s="29">
        <v>218.79488416838976</v>
      </c>
      <c r="L102" s="29">
        <v>200.16278119376358</v>
      </c>
      <c r="M102" s="29">
        <v>187.29476754751167</v>
      </c>
      <c r="N102" s="29">
        <v>172.99447809289896</v>
      </c>
      <c r="O102" s="29">
        <v>157.59465193497152</v>
      </c>
      <c r="P102" s="29">
        <v>147.51630794501079</v>
      </c>
      <c r="Q102" s="29">
        <v>138.17683567128134</v>
      </c>
      <c r="R102" s="29">
        <v>137.67405007383778</v>
      </c>
      <c r="S102" s="29">
        <v>136.69194206809109</v>
      </c>
      <c r="T102" s="29">
        <v>135.11976613914854</v>
      </c>
      <c r="U102" s="29">
        <v>133.57159493791073</v>
      </c>
      <c r="V102" s="29">
        <v>132.07978862681185</v>
      </c>
      <c r="W102" s="29">
        <v>130.75899074054374</v>
      </c>
      <c r="X102" s="29">
        <v>129.4381928542756</v>
      </c>
      <c r="Y102" s="29">
        <v>128.11739496800749</v>
      </c>
      <c r="DA102" s="58" t="s">
        <v>1030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DA103" s="57"/>
    </row>
    <row r="104" spans="1:105" ht="12" customHeight="1" x14ac:dyDescent="0.25">
      <c r="A104" s="30" t="s">
        <v>44</v>
      </c>
      <c r="B104" s="31"/>
      <c r="C104" s="31">
        <v>61.073158147956853</v>
      </c>
      <c r="D104" s="31">
        <v>60.035392851852222</v>
      </c>
      <c r="E104" s="31">
        <v>58.990403528554552</v>
      </c>
      <c r="F104" s="31">
        <v>57.985512476130864</v>
      </c>
      <c r="G104" s="31">
        <v>56.983461737547174</v>
      </c>
      <c r="H104" s="31">
        <v>56.011775231340174</v>
      </c>
      <c r="I104" s="31">
        <v>54.510129981862853</v>
      </c>
      <c r="J104" s="31">
        <v>52.253768171023886</v>
      </c>
      <c r="K104" s="31">
        <v>49.479138254522354</v>
      </c>
      <c r="L104" s="31">
        <v>46.31889027030909</v>
      </c>
      <c r="M104" s="31">
        <v>42.384443740882453</v>
      </c>
      <c r="N104" s="31">
        <v>40.34003383170991</v>
      </c>
      <c r="O104" s="31">
        <v>37.161110706916674</v>
      </c>
      <c r="P104" s="31">
        <v>33.150239921151957</v>
      </c>
      <c r="Q104" s="31">
        <v>28.422732786180656</v>
      </c>
      <c r="R104" s="31">
        <v>24.378317356416016</v>
      </c>
      <c r="S104" s="31">
        <v>19.450388694198658</v>
      </c>
      <c r="T104" s="31">
        <v>15.328471993533315</v>
      </c>
      <c r="U104" s="31">
        <v>12.341679149698258</v>
      </c>
      <c r="V104" s="31">
        <v>11.083633116192946</v>
      </c>
      <c r="W104" s="31">
        <v>10.418615129221369</v>
      </c>
      <c r="X104" s="31">
        <v>9.7535971422497916</v>
      </c>
      <c r="Y104" s="31">
        <v>9.0885791552782145</v>
      </c>
      <c r="DA104" s="59" t="s">
        <v>1031</v>
      </c>
    </row>
    <row r="105" spans="1:105" ht="12" customHeight="1" x14ac:dyDescent="0.25">
      <c r="A105" s="32" t="s">
        <v>25</v>
      </c>
      <c r="B105" s="33"/>
      <c r="C105" s="33">
        <v>7868.2425059855786</v>
      </c>
      <c r="D105" s="33">
        <v>7841.8052470107023</v>
      </c>
      <c r="E105" s="33">
        <v>7835.6771894282138</v>
      </c>
      <c r="F105" s="33">
        <v>7753.9606053883253</v>
      </c>
      <c r="G105" s="33">
        <v>7732.1090474366019</v>
      </c>
      <c r="H105" s="33">
        <v>7723.9286025214042</v>
      </c>
      <c r="I105" s="33">
        <v>7708.6680844683151</v>
      </c>
      <c r="J105" s="33">
        <v>7689.9327227110707</v>
      </c>
      <c r="K105" s="33">
        <v>7552.6729107611864</v>
      </c>
      <c r="L105" s="33">
        <v>7438.9400193094107</v>
      </c>
      <c r="M105" s="33">
        <v>7293.8835383691276</v>
      </c>
      <c r="N105" s="33">
        <v>7070.7864430991367</v>
      </c>
      <c r="O105" s="33">
        <v>6980.0125642308758</v>
      </c>
      <c r="P105" s="33">
        <v>6874.719748076961</v>
      </c>
      <c r="Q105" s="33">
        <v>6828.6492510850794</v>
      </c>
      <c r="R105" s="33">
        <v>6753.635635787562</v>
      </c>
      <c r="S105" s="33">
        <v>6622.8600083565889</v>
      </c>
      <c r="T105" s="33">
        <v>6487.5722674756289</v>
      </c>
      <c r="U105" s="33">
        <v>6352.5693434312852</v>
      </c>
      <c r="V105" s="33">
        <v>6225.6000701188668</v>
      </c>
      <c r="W105" s="33">
        <v>6163.3440694176779</v>
      </c>
      <c r="X105" s="33">
        <v>6101.088068716489</v>
      </c>
      <c r="Y105" s="33">
        <v>6038.832068015301</v>
      </c>
      <c r="DA105" s="60" t="s">
        <v>1032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DA108" s="57"/>
    </row>
    <row r="109" spans="1:105" ht="12" customHeight="1" x14ac:dyDescent="0.25">
      <c r="A109" s="28" t="s">
        <v>32</v>
      </c>
      <c r="B109" s="43">
        <f>B31/RES_summary!B$6</f>
        <v>1.1924931244810415</v>
      </c>
      <c r="C109" s="43">
        <f>C31/RES_summary!C$6</f>
        <v>1.2338556698178624</v>
      </c>
      <c r="D109" s="43">
        <f>D31/RES_summary!D$6</f>
        <v>1.2685717098729496</v>
      </c>
      <c r="E109" s="43">
        <f>E31/RES_summary!E$6</f>
        <v>1.2992640463686576</v>
      </c>
      <c r="F109" s="43">
        <f>F31/RES_summary!F$6</f>
        <v>1.321694219318424</v>
      </c>
      <c r="G109" s="43">
        <f>G31/RES_summary!G$6</f>
        <v>1.34375266550757</v>
      </c>
      <c r="H109" s="43">
        <f>H31/RES_summary!H$6</f>
        <v>1.3596285937595676</v>
      </c>
      <c r="I109" s="43">
        <f>I31/RES_summary!I$6</f>
        <v>1.3731863993263627</v>
      </c>
      <c r="J109" s="43">
        <f>J31/RES_summary!J$6</f>
        <v>1.3840074192342635</v>
      </c>
      <c r="K109" s="43">
        <f>K31/RES_summary!K$6</f>
        <v>1.3939535205108995</v>
      </c>
      <c r="L109" s="43">
        <f>L31/RES_summary!L$6</f>
        <v>1.400552920969254</v>
      </c>
      <c r="M109" s="43">
        <f>M31/RES_summary!M$6</f>
        <v>1.4082954188203864</v>
      </c>
      <c r="N109" s="43">
        <f>N31/RES_summary!N$6</f>
        <v>1.4185243291155039</v>
      </c>
      <c r="O109" s="43">
        <f>O31/RES_summary!O$6</f>
        <v>1.4322259362225236</v>
      </c>
      <c r="P109" s="43">
        <f>P31/RES_summary!P$6</f>
        <v>1.4470116929692753</v>
      </c>
      <c r="Q109" s="43">
        <f>Q31/RES_summary!Q$6</f>
        <v>1.4658704720348341</v>
      </c>
      <c r="R109" s="43">
        <f>R31/RES_summary!R$6</f>
        <v>1.474257057278124</v>
      </c>
      <c r="S109" s="43">
        <f>S31/RES_summary!S$6</f>
        <v>1.4825679279243817</v>
      </c>
      <c r="T109" s="43">
        <f>T31/RES_summary!T$6</f>
        <v>1.4904676417890574</v>
      </c>
      <c r="U109" s="43">
        <f>U31/RES_summary!U$6</f>
        <v>1.4969182111364514</v>
      </c>
      <c r="V109" s="43">
        <f>V31/RES_summary!V$6</f>
        <v>1.5029259970931703</v>
      </c>
      <c r="W109" s="43">
        <f>W31/RES_summary!W$6</f>
        <v>1.5077484121796678</v>
      </c>
      <c r="X109" s="43">
        <f>X31/RES_summary!X$6</f>
        <v>1.513826006588169</v>
      </c>
      <c r="Y109" s="43">
        <f>Y31/RES_summary!Y$6</f>
        <v>1.5171481667998319</v>
      </c>
      <c r="DA109" s="58" t="s">
        <v>1033</v>
      </c>
    </row>
    <row r="110" spans="1:105" ht="12" customHeight="1" x14ac:dyDescent="0.25">
      <c r="A110" s="28" t="s">
        <v>47</v>
      </c>
      <c r="B110" s="43">
        <f>B32/RES_summary!B$6</f>
        <v>0.99185000170377147</v>
      </c>
      <c r="C110" s="43">
        <f>C32/RES_summary!C$6</f>
        <v>0.98999998270790712</v>
      </c>
      <c r="D110" s="43">
        <f>D32/RES_summary!D$6</f>
        <v>0.99011106925561909</v>
      </c>
      <c r="E110" s="43">
        <f>E32/RES_summary!E$6</f>
        <v>0.990218969862947</v>
      </c>
      <c r="F110" s="43">
        <f>F32/RES_summary!F$6</f>
        <v>0.98999998735225148</v>
      </c>
      <c r="G110" s="43">
        <f>G32/RES_summary!G$6</f>
        <v>0.98973704426986842</v>
      </c>
      <c r="H110" s="43">
        <f>H32/RES_summary!H$6</f>
        <v>0.98913306839888127</v>
      </c>
      <c r="I110" s="43">
        <f>I32/RES_summary!I$6</f>
        <v>0.98700001667282822</v>
      </c>
      <c r="J110" s="43">
        <f>J32/RES_summary!J$6</f>
        <v>0.98172639642417237</v>
      </c>
      <c r="K110" s="43">
        <f>K32/RES_summary!K$6</f>
        <v>0.97494360468202301</v>
      </c>
      <c r="L110" s="43">
        <f>L32/RES_summary!L$6</f>
        <v>0.97000006574725173</v>
      </c>
      <c r="M110" s="43">
        <f>M32/RES_summary!M$6</f>
        <v>0.96801895539465932</v>
      </c>
      <c r="N110" s="43">
        <f>N32/RES_summary!N$6</f>
        <v>0.96791106384283998</v>
      </c>
      <c r="O110" s="43">
        <f>O32/RES_summary!O$6</f>
        <v>0.97000003525536438</v>
      </c>
      <c r="P110" s="43">
        <f>P32/RES_summary!P$6</f>
        <v>0.97847286791137089</v>
      </c>
      <c r="Q110" s="43">
        <f>Q32/RES_summary!Q$6</f>
        <v>0.98598346083205091</v>
      </c>
      <c r="R110" s="43">
        <f>R32/RES_summary!R$6</f>
        <v>0.98999995672684948</v>
      </c>
      <c r="S110" s="43">
        <f>S32/RES_summary!S$6</f>
        <v>0.99110472237708347</v>
      </c>
      <c r="T110" s="43">
        <f>T32/RES_summary!T$6</f>
        <v>0.99146348696979503</v>
      </c>
      <c r="U110" s="43">
        <f>U32/RES_summary!U$6</f>
        <v>0.99140563697164552</v>
      </c>
      <c r="V110" s="43">
        <f>V32/RES_summary!V$6</f>
        <v>0.99114013395617762</v>
      </c>
      <c r="W110" s="43">
        <f>W32/RES_summary!W$6</f>
        <v>0.99075262598478231</v>
      </c>
      <c r="X110" s="43">
        <f>X32/RES_summary!X$6</f>
        <v>0.99031362474567819</v>
      </c>
      <c r="Y110" s="43">
        <f>Y32/RES_summary!Y$6</f>
        <v>0.98999998220510754</v>
      </c>
      <c r="DA110" s="58" t="s">
        <v>1034</v>
      </c>
    </row>
    <row r="111" spans="1:105" ht="12" customHeight="1" x14ac:dyDescent="0.25">
      <c r="A111" s="28" t="s">
        <v>46</v>
      </c>
      <c r="B111" s="43">
        <f>B33/RES_summary!B$6</f>
        <v>0.51054343321317619</v>
      </c>
      <c r="C111" s="43">
        <f>C33/RES_summary!C$6</f>
        <v>0.51730938493754963</v>
      </c>
      <c r="D111" s="43">
        <f>D33/RES_summary!D$6</f>
        <v>0.52426400922342842</v>
      </c>
      <c r="E111" s="43">
        <f>E33/RES_summary!E$6</f>
        <v>0.53106122083517282</v>
      </c>
      <c r="F111" s="43">
        <f>F33/RES_summary!F$6</f>
        <v>0.53833483396527571</v>
      </c>
      <c r="G111" s="43">
        <f>G33/RES_summary!G$6</f>
        <v>0.54690608156613973</v>
      </c>
      <c r="H111" s="43">
        <f>H33/RES_summary!H$6</f>
        <v>0.55508840351050881</v>
      </c>
      <c r="I111" s="43">
        <f>I33/RES_summary!I$6</f>
        <v>0.56226867311983197</v>
      </c>
      <c r="J111" s="43">
        <f>J33/RES_summary!J$6</f>
        <v>0.57139006410471516</v>
      </c>
      <c r="K111" s="43">
        <f>K33/RES_summary!K$6</f>
        <v>0.58228299867654099</v>
      </c>
      <c r="L111" s="43">
        <f>L33/RES_summary!L$6</f>
        <v>0.5928331738627034</v>
      </c>
      <c r="M111" s="43">
        <f>M33/RES_summary!M$6</f>
        <v>0.60003008159532989</v>
      </c>
      <c r="N111" s="43">
        <f>N33/RES_summary!N$6</f>
        <v>0.60633787658750349</v>
      </c>
      <c r="O111" s="43">
        <f>O33/RES_summary!O$6</f>
        <v>0.61256260928346862</v>
      </c>
      <c r="P111" s="43">
        <f>P33/RES_summary!P$6</f>
        <v>0.62006657458678205</v>
      </c>
      <c r="Q111" s="43">
        <f>Q33/RES_summary!Q$6</f>
        <v>0.62549417120158113</v>
      </c>
      <c r="R111" s="43">
        <f>R33/RES_summary!R$6</f>
        <v>0.62948624842912104</v>
      </c>
      <c r="S111" s="43">
        <f>S33/RES_summary!S$6</f>
        <v>0.63348713478777963</v>
      </c>
      <c r="T111" s="43">
        <f>T33/RES_summary!T$6</f>
        <v>0.63731851603801282</v>
      </c>
      <c r="U111" s="43">
        <f>U33/RES_summary!U$6</f>
        <v>0.64057473322494018</v>
      </c>
      <c r="V111" s="43">
        <f>V33/RES_summary!V$6</f>
        <v>0.64340337412211213</v>
      </c>
      <c r="W111" s="43">
        <f>W33/RES_summary!W$6</f>
        <v>0.64555338440636312</v>
      </c>
      <c r="X111" s="43">
        <f>X33/RES_summary!X$6</f>
        <v>0.64843426591302045</v>
      </c>
      <c r="Y111" s="43">
        <f>Y33/RES_summary!Y$6</f>
        <v>0.6498622378738188</v>
      </c>
      <c r="DA111" s="58" t="s">
        <v>1035</v>
      </c>
    </row>
    <row r="112" spans="1:105" ht="12" customHeight="1" x14ac:dyDescent="0.25">
      <c r="A112" s="28" t="s">
        <v>45</v>
      </c>
      <c r="B112" s="43">
        <f>B34/RES_summary!B$6</f>
        <v>0.48209292457185093</v>
      </c>
      <c r="C112" s="43">
        <f>C34/RES_summary!C$6</f>
        <v>0.4984225288302418</v>
      </c>
      <c r="D112" s="43">
        <f>D34/RES_summary!D$6</f>
        <v>0.51478202801273931</v>
      </c>
      <c r="E112" s="43">
        <f>E34/RES_summary!E$6</f>
        <v>0.53172264411452808</v>
      </c>
      <c r="F112" s="43">
        <f>F34/RES_summary!F$6</f>
        <v>0.54999999297347302</v>
      </c>
      <c r="G112" s="43">
        <f>G34/RES_summary!G$6</f>
        <v>0.57113818466664412</v>
      </c>
      <c r="H112" s="43">
        <f>H34/RES_summary!H$6</f>
        <v>0.59494312231004776</v>
      </c>
      <c r="I112" s="43">
        <f>I34/RES_summary!I$6</f>
        <v>0.6200000633843058</v>
      </c>
      <c r="J112" s="43">
        <f>J34/RES_summary!J$6</f>
        <v>0.65037666639318903</v>
      </c>
      <c r="K112" s="43">
        <f>K34/RES_summary!K$6</f>
        <v>0.68172338281496159</v>
      </c>
      <c r="L112" s="43">
        <f>L34/RES_summary!L$6</f>
        <v>0.69999998658219353</v>
      </c>
      <c r="M112" s="43">
        <f>M34/RES_summary!M$6</f>
        <v>0.69061664344718587</v>
      </c>
      <c r="N112" s="43">
        <f>N34/RES_summary!N$6</f>
        <v>0.66828330147837334</v>
      </c>
      <c r="O112" s="43">
        <f>O34/RES_summary!O$6</f>
        <v>0.66000000783452539</v>
      </c>
      <c r="P112" s="43">
        <f>P34/RES_summary!P$6</f>
        <v>0.69184335489012672</v>
      </c>
      <c r="Q112" s="43">
        <f>Q34/RES_summary!Q$6</f>
        <v>0.72547189488156727</v>
      </c>
      <c r="R112" s="43">
        <f>R34/RES_summary!R$6</f>
        <v>0.75000006363698613</v>
      </c>
      <c r="S112" s="43">
        <f>S34/RES_summary!S$6</f>
        <v>0.76677828027239925</v>
      </c>
      <c r="T112" s="43">
        <f>T34/RES_summary!T$6</f>
        <v>0.781783141009325</v>
      </c>
      <c r="U112" s="43">
        <f>U34/RES_summary!U$6</f>
        <v>0.79579754260415314</v>
      </c>
      <c r="V112" s="43">
        <f>V34/RES_summary!V$6</f>
        <v>0.80931851169437408</v>
      </c>
      <c r="W112" s="43">
        <f>W34/RES_summary!W$6</f>
        <v>0.82254952140655391</v>
      </c>
      <c r="X112" s="43">
        <f>X34/RES_summary!X$6</f>
        <v>0.83565808431379029</v>
      </c>
      <c r="Y112" s="43">
        <f>Y34/RES_summary!Y$6</f>
        <v>0.84906455215890597</v>
      </c>
      <c r="DA112" s="58" t="s">
        <v>1036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DA113" s="57"/>
    </row>
    <row r="114" spans="1:105" ht="12" customHeight="1" x14ac:dyDescent="0.25">
      <c r="A114" s="28" t="s">
        <v>28</v>
      </c>
      <c r="B114" s="43">
        <f>B36/RES_summary!B$6</f>
        <v>0.64106205534282623</v>
      </c>
      <c r="C114" s="43">
        <f>C36/RES_summary!C$6</f>
        <v>0.6875513452274058</v>
      </c>
      <c r="D114" s="43">
        <f>D36/RES_summary!D$6</f>
        <v>0.75407531360545943</v>
      </c>
      <c r="E114" s="43">
        <f>E36/RES_summary!E$6</f>
        <v>0.82009705939142818</v>
      </c>
      <c r="F114" s="43">
        <f>F36/RES_summary!F$6</f>
        <v>0.88224860465888677</v>
      </c>
      <c r="G114" s="43">
        <f>G36/RES_summary!G$6</f>
        <v>0.96029773974014698</v>
      </c>
      <c r="H114" s="43">
        <f>H36/RES_summary!H$6</f>
        <v>1.0297136398674671</v>
      </c>
      <c r="I114" s="43">
        <f>I36/RES_summary!I$6</f>
        <v>1.1328442830454228</v>
      </c>
      <c r="J114" s="43">
        <f>J36/RES_summary!J$6</f>
        <v>1.2187927524406681</v>
      </c>
      <c r="K114" s="43">
        <f>K36/RES_summary!K$6</f>
        <v>1.3354699575841567</v>
      </c>
      <c r="L114" s="43">
        <f>L36/RES_summary!L$6</f>
        <v>1.42811090012393</v>
      </c>
      <c r="M114" s="43">
        <f>M36/RES_summary!M$6</f>
        <v>1.5221958619449834</v>
      </c>
      <c r="N114" s="43">
        <f>N36/RES_summary!N$6</f>
        <v>1.6412821414612435</v>
      </c>
      <c r="O114" s="43">
        <f>O36/RES_summary!O$6</f>
        <v>1.8226669007981156</v>
      </c>
      <c r="P114" s="43">
        <f>P36/RES_summary!P$6</f>
        <v>2.0495360028279039</v>
      </c>
      <c r="Q114" s="43">
        <f>Q36/RES_summary!Q$6</f>
        <v>2.3069493780969186</v>
      </c>
      <c r="R114" s="43">
        <f>R36/RES_summary!R$6</f>
        <v>2.4681233956644286</v>
      </c>
      <c r="S114" s="43">
        <f>S36/RES_summary!S$6</f>
        <v>2.6295245209523643</v>
      </c>
      <c r="T114" s="43">
        <f>T36/RES_summary!T$6</f>
        <v>2.825494011163598</v>
      </c>
      <c r="U114" s="43">
        <f>U36/RES_summary!U$6</f>
        <v>2.9963930167153552</v>
      </c>
      <c r="V114" s="43">
        <f>V36/RES_summary!V$6</f>
        <v>3.0963825055915208</v>
      </c>
      <c r="W114" s="43">
        <f>W36/RES_summary!W$6</f>
        <v>3.1984964103159021</v>
      </c>
      <c r="X114" s="43">
        <f>X36/RES_summary!X$6</f>
        <v>3.2932750503644268</v>
      </c>
      <c r="Y114" s="43">
        <f>Y36/RES_summary!Y$6</f>
        <v>3.3809747447565428</v>
      </c>
      <c r="DA114" s="58" t="s">
        <v>1037</v>
      </c>
    </row>
    <row r="115" spans="1:105" ht="12" customHeight="1" x14ac:dyDescent="0.25">
      <c r="A115" s="28" t="s">
        <v>27</v>
      </c>
      <c r="B115" s="43">
        <f>B37/RES_summary!B$6</f>
        <v>0.50965457546674253</v>
      </c>
      <c r="C115" s="43">
        <f>C37/RES_summary!C$6</f>
        <v>0.52460908924980032</v>
      </c>
      <c r="D115" s="43">
        <f>D37/RES_summary!D$6</f>
        <v>0.54636549637421028</v>
      </c>
      <c r="E115" s="43">
        <f>E37/RES_summary!E$6</f>
        <v>0.57840784978519499</v>
      </c>
      <c r="F115" s="43">
        <f>F37/RES_summary!F$6</f>
        <v>0.6098098811002497</v>
      </c>
      <c r="G115" s="43">
        <f>G37/RES_summary!G$6</f>
        <v>0.65944393137428658</v>
      </c>
      <c r="H115" s="43">
        <f>H37/RES_summary!H$6</f>
        <v>0.6957506988270914</v>
      </c>
      <c r="I115" s="43">
        <f>I37/RES_summary!I$6</f>
        <v>0.74039301397350266</v>
      </c>
      <c r="J115" s="43">
        <f>J37/RES_summary!J$6</f>
        <v>0.77325010800259664</v>
      </c>
      <c r="K115" s="43">
        <f>K37/RES_summary!K$6</f>
        <v>0.85094781201515679</v>
      </c>
      <c r="L115" s="43">
        <f>L37/RES_summary!L$6</f>
        <v>0.90877609122480507</v>
      </c>
      <c r="M115" s="43">
        <f>M37/RES_summary!M$6</f>
        <v>0.96998501822343575</v>
      </c>
      <c r="N115" s="43">
        <f>N37/RES_summary!N$6</f>
        <v>1.0584732920707587</v>
      </c>
      <c r="O115" s="43">
        <f>O37/RES_summary!O$6</f>
        <v>1.1677797684875915</v>
      </c>
      <c r="P115" s="43">
        <f>P37/RES_summary!P$6</f>
        <v>1.2931728744968916</v>
      </c>
      <c r="Q115" s="43">
        <f>Q37/RES_summary!Q$6</f>
        <v>1.4629569592686906</v>
      </c>
      <c r="R115" s="43">
        <f>R37/RES_summary!R$6</f>
        <v>1.6091558484085224</v>
      </c>
      <c r="S115" s="43">
        <f>S37/RES_summary!S$6</f>
        <v>1.792999517618701</v>
      </c>
      <c r="T115" s="43">
        <f>T37/RES_summary!T$6</f>
        <v>1.9764483277787424</v>
      </c>
      <c r="U115" s="43">
        <f>U37/RES_summary!U$6</f>
        <v>2.1527758911843327</v>
      </c>
      <c r="V115" s="43">
        <f>V37/RES_summary!V$6</f>
        <v>2.3091126154667401</v>
      </c>
      <c r="W115" s="43">
        <f>W37/RES_summary!W$6</f>
        <v>2.4419998520890402</v>
      </c>
      <c r="X115" s="43">
        <f>X37/RES_summary!X$6</f>
        <v>2.5466603274153417</v>
      </c>
      <c r="Y115" s="43">
        <f>Y37/RES_summary!Y$6</f>
        <v>2.6280889783991284</v>
      </c>
      <c r="DA115" s="58" t="s">
        <v>1038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DA116" s="57"/>
    </row>
    <row r="117" spans="1:105" ht="12" customHeight="1" x14ac:dyDescent="0.25">
      <c r="A117" s="30" t="s">
        <v>44</v>
      </c>
      <c r="B117" s="44">
        <f>B39/RES_summary!B$6</f>
        <v>17.42544411946772</v>
      </c>
      <c r="C117" s="44">
        <f>C39/RES_summary!C$6</f>
        <v>17.68582414014892</v>
      </c>
      <c r="D117" s="44">
        <f>D39/RES_summary!D$6</f>
        <v>17.959184890689109</v>
      </c>
      <c r="E117" s="44">
        <f>E39/RES_summary!E$6</f>
        <v>18.234862417151351</v>
      </c>
      <c r="F117" s="44">
        <f>F39/RES_summary!F$6</f>
        <v>18.526247192480511</v>
      </c>
      <c r="G117" s="44">
        <f>G39/RES_summary!G$6</f>
        <v>18.810330154554507</v>
      </c>
      <c r="H117" s="44">
        <f>H39/RES_summary!H$6</f>
        <v>19.125233336985318</v>
      </c>
      <c r="I117" s="44">
        <f>I39/RES_summary!I$6</f>
        <v>19.470397583104351</v>
      </c>
      <c r="J117" s="44">
        <f>J39/RES_summary!J$6</f>
        <v>19.797165521524978</v>
      </c>
      <c r="K117" s="44">
        <f>K39/RES_summary!K$6</f>
        <v>20.155121383197329</v>
      </c>
      <c r="L117" s="44">
        <f>L39/RES_summary!L$6</f>
        <v>20.527163549606666</v>
      </c>
      <c r="M117" s="44">
        <f>M39/RES_summary!M$6</f>
        <v>20.721646666601679</v>
      </c>
      <c r="N117" s="44">
        <f>N39/RES_summary!N$6</f>
        <v>20.901710217754214</v>
      </c>
      <c r="O117" s="44">
        <f>O39/RES_summary!O$6</f>
        <v>21.117189294524117</v>
      </c>
      <c r="P117" s="44">
        <f>P39/RES_summary!P$6</f>
        <v>21.319669648374358</v>
      </c>
      <c r="Q117" s="44">
        <f>Q39/RES_summary!Q$6</f>
        <v>21.493515711751741</v>
      </c>
      <c r="R117" s="44">
        <f>R39/RES_summary!R$6</f>
        <v>21.630557410739506</v>
      </c>
      <c r="S117" s="44">
        <f>S39/RES_summary!S$6</f>
        <v>21.80400549276661</v>
      </c>
      <c r="T117" s="44">
        <f>T39/RES_summary!T$6</f>
        <v>21.961014793664393</v>
      </c>
      <c r="U117" s="44">
        <f>U39/RES_summary!U$6</f>
        <v>22.095206623459259</v>
      </c>
      <c r="V117" s="44">
        <f>V39/RES_summary!V$6</f>
        <v>22.069948775741654</v>
      </c>
      <c r="W117" s="44">
        <f>W39/RES_summary!W$6</f>
        <v>22.645766320961339</v>
      </c>
      <c r="X117" s="44">
        <f>X39/RES_summary!X$6</f>
        <v>23.186778051977306</v>
      </c>
      <c r="Y117" s="44">
        <f>Y39/RES_summary!Y$6</f>
        <v>23.710699443622683</v>
      </c>
      <c r="DA117" s="59" t="s">
        <v>1039</v>
      </c>
    </row>
    <row r="118" spans="1:105" ht="12" customHeight="1" x14ac:dyDescent="0.25">
      <c r="A118" s="32" t="s">
        <v>25</v>
      </c>
      <c r="B118" s="45">
        <f>B40/RES_summary!B$6</f>
        <v>0.5207010540189787</v>
      </c>
      <c r="C118" s="45">
        <f>C40/RES_summary!C$6</f>
        <v>0.52850082899633555</v>
      </c>
      <c r="D118" s="45">
        <f>D40/RES_summary!D$6</f>
        <v>0.53636146582624633</v>
      </c>
      <c r="E118" s="45">
        <f>E40/RES_summary!E$6</f>
        <v>0.55222114341400086</v>
      </c>
      <c r="F118" s="45">
        <f>F40/RES_summary!F$6</f>
        <v>0.56628049324158358</v>
      </c>
      <c r="G118" s="45">
        <f>G40/RES_summary!G$6</f>
        <v>0.57397028896925206</v>
      </c>
      <c r="H118" s="45">
        <f>H40/RES_summary!H$6</f>
        <v>0.5809363229217761</v>
      </c>
      <c r="I118" s="45">
        <f>I40/RES_summary!I$6</f>
        <v>0.59514093086434761</v>
      </c>
      <c r="J118" s="45">
        <f>J40/RES_summary!J$6</f>
        <v>0.63213245811968688</v>
      </c>
      <c r="K118" s="45">
        <f>K40/RES_summary!K$6</f>
        <v>0.66209486722458688</v>
      </c>
      <c r="L118" s="45">
        <f>L40/RES_summary!L$6</f>
        <v>0.69360979323713412</v>
      </c>
      <c r="M118" s="45">
        <f>M40/RES_summary!M$6</f>
        <v>0.71578526122745756</v>
      </c>
      <c r="N118" s="45">
        <f>N40/RES_summary!N$6</f>
        <v>0.73840980123549338</v>
      </c>
      <c r="O118" s="45">
        <f>O40/RES_summary!O$6</f>
        <v>0.77276203803219201</v>
      </c>
      <c r="P118" s="45">
        <f>P40/RES_summary!P$6</f>
        <v>0.80786057715478721</v>
      </c>
      <c r="Q118" s="45">
        <f>Q40/RES_summary!Q$6</f>
        <v>0.84896189373322739</v>
      </c>
      <c r="R118" s="45">
        <f>R40/RES_summary!R$6</f>
        <v>0.88768973531326534</v>
      </c>
      <c r="S118" s="45">
        <f>S40/RES_summary!S$6</f>
        <v>0.91218419823057006</v>
      </c>
      <c r="T118" s="45">
        <f>T40/RES_summary!T$6</f>
        <v>0.95257084471438658</v>
      </c>
      <c r="U118" s="45">
        <f>U40/RES_summary!U$6</f>
        <v>0.99014380499245369</v>
      </c>
      <c r="V118" s="45">
        <f>V40/RES_summary!V$6</f>
        <v>1.0211303883612082</v>
      </c>
      <c r="W118" s="45">
        <f>W40/RES_summary!W$6</f>
        <v>1.0357595666406156</v>
      </c>
      <c r="X118" s="45">
        <f>X40/RES_summary!X$6</f>
        <v>1.0491049363956981</v>
      </c>
      <c r="Y118" s="45">
        <f>Y40/RES_summary!Y$6</f>
        <v>1.0612627235357934</v>
      </c>
      <c r="DA118" s="60" t="s">
        <v>1040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DA121" s="57"/>
    </row>
    <row r="122" spans="1:105" ht="12" customHeight="1" x14ac:dyDescent="0.25">
      <c r="A122" s="28" t="s">
        <v>32</v>
      </c>
      <c r="B122" s="29">
        <f t="shared" ref="B122:Q122" si="82">B83*B109</f>
        <v>59.816434904280143</v>
      </c>
      <c r="C122" s="29">
        <f t="shared" si="82"/>
        <v>60.696796766758631</v>
      </c>
      <c r="D122" s="29">
        <f t="shared" si="82"/>
        <v>61.163607673713571</v>
      </c>
      <c r="E122" s="29">
        <f t="shared" si="82"/>
        <v>61.349452922574926</v>
      </c>
      <c r="F122" s="29">
        <f t="shared" si="82"/>
        <v>61.161727351779149</v>
      </c>
      <c r="G122" s="29">
        <f t="shared" si="82"/>
        <v>60.866693711678124</v>
      </c>
      <c r="H122" s="29">
        <f t="shared" si="82"/>
        <v>60.253281170075354</v>
      </c>
      <c r="I122" s="29">
        <f t="shared" si="82"/>
        <v>59.486499918064503</v>
      </c>
      <c r="J122" s="29">
        <f t="shared" si="82"/>
        <v>58.595311717571342</v>
      </c>
      <c r="K122" s="29">
        <f t="shared" si="82"/>
        <v>57.565932652591741</v>
      </c>
      <c r="L122" s="29">
        <f t="shared" si="82"/>
        <v>56.33633306043216</v>
      </c>
      <c r="M122" s="29">
        <f t="shared" si="82"/>
        <v>55.140712624718482</v>
      </c>
      <c r="N122" s="29">
        <f t="shared" si="82"/>
        <v>53.997845323618144</v>
      </c>
      <c r="O122" s="29">
        <f t="shared" si="82"/>
        <v>52.739243892789013</v>
      </c>
      <c r="P122" s="29">
        <f t="shared" si="82"/>
        <v>51.491843388226641</v>
      </c>
      <c r="Q122" s="29">
        <f t="shared" si="82"/>
        <v>50.262570834566141</v>
      </c>
      <c r="R122" s="29">
        <f t="shared" ref="R122:V122" si="83">R83*R109</f>
        <v>48.628980821789568</v>
      </c>
      <c r="S122" s="29">
        <f t="shared" si="83"/>
        <v>47.049676573206789</v>
      </c>
      <c r="T122" s="29">
        <f t="shared" si="83"/>
        <v>45.452671445377462</v>
      </c>
      <c r="U122" s="29">
        <f t="shared" si="83"/>
        <v>43.704884787813256</v>
      </c>
      <c r="V122" s="29">
        <f t="shared" si="83"/>
        <v>42.187663746550896</v>
      </c>
      <c r="W122" s="29">
        <f t="shared" ref="W122:Y122" si="84">W83*W109</f>
        <v>40.844168817410555</v>
      </c>
      <c r="X122" s="29">
        <f t="shared" si="84"/>
        <v>39.663982959764155</v>
      </c>
      <c r="Y122" s="29">
        <f t="shared" si="84"/>
        <v>38.431732528293942</v>
      </c>
      <c r="DA122" s="58" t="s">
        <v>1041</v>
      </c>
    </row>
    <row r="123" spans="1:105" ht="12" customHeight="1" x14ac:dyDescent="0.25">
      <c r="A123" s="28" t="s">
        <v>47</v>
      </c>
      <c r="B123" s="29">
        <f t="shared" ref="B123:Q123" si="85">B84*B110</f>
        <v>630.49010042772022</v>
      </c>
      <c r="C123" s="29">
        <f t="shared" si="85"/>
        <v>623.48822996034539</v>
      </c>
      <c r="D123" s="29">
        <f t="shared" si="85"/>
        <v>615.52812187150312</v>
      </c>
      <c r="E123" s="29">
        <f t="shared" si="85"/>
        <v>606.33981307087038</v>
      </c>
      <c r="F123" s="29">
        <f t="shared" si="85"/>
        <v>595.82939611023744</v>
      </c>
      <c r="G123" s="29">
        <f t="shared" si="85"/>
        <v>584.01087461671148</v>
      </c>
      <c r="H123" s="29">
        <f t="shared" si="85"/>
        <v>570.41777618195397</v>
      </c>
      <c r="I123" s="29">
        <f t="shared" si="85"/>
        <v>555.02374110960488</v>
      </c>
      <c r="J123" s="29">
        <f t="shared" si="85"/>
        <v>537.30015476478036</v>
      </c>
      <c r="K123" s="29">
        <f t="shared" si="85"/>
        <v>517.83908174336466</v>
      </c>
      <c r="L123" s="29">
        <f t="shared" si="85"/>
        <v>497.50118562091438</v>
      </c>
      <c r="M123" s="29">
        <f t="shared" si="85"/>
        <v>477.74920650055083</v>
      </c>
      <c r="N123" s="29">
        <f t="shared" si="85"/>
        <v>458.66284271044799</v>
      </c>
      <c r="O123" s="29">
        <f t="shared" si="85"/>
        <v>438.33141463241856</v>
      </c>
      <c r="P123" s="29">
        <f t="shared" si="85"/>
        <v>420.60357888065033</v>
      </c>
      <c r="Q123" s="29">
        <f t="shared" si="85"/>
        <v>402.6153510564161</v>
      </c>
      <c r="R123" s="29">
        <f t="shared" ref="R123:V123" si="86">R84*R110</f>
        <v>389.22257187169657</v>
      </c>
      <c r="S123" s="29">
        <f t="shared" si="86"/>
        <v>376.83448789885222</v>
      </c>
      <c r="T123" s="29">
        <f t="shared" si="86"/>
        <v>365.57400988840749</v>
      </c>
      <c r="U123" s="29">
        <f t="shared" si="86"/>
        <v>355.47911423344806</v>
      </c>
      <c r="V123" s="29">
        <f t="shared" si="86"/>
        <v>346.42738883252997</v>
      </c>
      <c r="W123" s="29">
        <f t="shared" ref="W123:Y123" si="87">W84*W110</f>
        <v>338.42500644694724</v>
      </c>
      <c r="X123" s="29">
        <f t="shared" si="87"/>
        <v>331.13988041657404</v>
      </c>
      <c r="Y123" s="29">
        <f t="shared" si="87"/>
        <v>325.10458018135984</v>
      </c>
      <c r="DA123" s="58" t="s">
        <v>1042</v>
      </c>
    </row>
    <row r="124" spans="1:105" ht="12" customHeight="1" x14ac:dyDescent="0.25">
      <c r="A124" s="28" t="s">
        <v>46</v>
      </c>
      <c r="B124" s="29">
        <f t="shared" ref="B124:Q124" si="88">B85*B111</f>
        <v>775.80672963373991</v>
      </c>
      <c r="C124" s="29">
        <f t="shared" si="88"/>
        <v>782.68572027451262</v>
      </c>
      <c r="D124" s="29">
        <f t="shared" si="88"/>
        <v>788.23560070087626</v>
      </c>
      <c r="E124" s="29">
        <f t="shared" si="88"/>
        <v>792.79443859206037</v>
      </c>
      <c r="F124" s="29">
        <f t="shared" si="88"/>
        <v>797.5315833507633</v>
      </c>
      <c r="G124" s="29">
        <f t="shared" si="88"/>
        <v>803.97438441103657</v>
      </c>
      <c r="H124" s="29">
        <f t="shared" si="88"/>
        <v>809.1571402130121</v>
      </c>
      <c r="I124" s="29">
        <f t="shared" si="88"/>
        <v>812.29116771933116</v>
      </c>
      <c r="J124" s="29">
        <f t="shared" si="88"/>
        <v>817.25905882412326</v>
      </c>
      <c r="K124" s="29">
        <f t="shared" si="88"/>
        <v>823.30568381002308</v>
      </c>
      <c r="L124" s="29">
        <f t="shared" si="88"/>
        <v>828.5154642891531</v>
      </c>
      <c r="M124" s="29">
        <f t="shared" si="88"/>
        <v>825.12906379914307</v>
      </c>
      <c r="N124" s="29">
        <f t="shared" si="88"/>
        <v>815.0539014559464</v>
      </c>
      <c r="O124" s="29">
        <f t="shared" si="88"/>
        <v>804.68831548685887</v>
      </c>
      <c r="P124" s="29">
        <f t="shared" si="88"/>
        <v>790.92756534140653</v>
      </c>
      <c r="Q124" s="29">
        <f t="shared" si="88"/>
        <v>769.72645121396931</v>
      </c>
      <c r="R124" s="29">
        <f t="shared" ref="R124:V124" si="89">R85*R111</f>
        <v>743.247163754952</v>
      </c>
      <c r="S124" s="29">
        <f t="shared" si="89"/>
        <v>716.23376088618033</v>
      </c>
      <c r="T124" s="29">
        <f t="shared" si="89"/>
        <v>688.0747918854546</v>
      </c>
      <c r="U124" s="29">
        <f t="shared" si="89"/>
        <v>658.65065347825248</v>
      </c>
      <c r="V124" s="29">
        <f t="shared" si="89"/>
        <v>625.60224964496319</v>
      </c>
      <c r="W124" s="29">
        <f t="shared" ref="W124:Y124" si="90">W85*W111</f>
        <v>591.13706458676859</v>
      </c>
      <c r="X124" s="29">
        <f t="shared" si="90"/>
        <v>554.68119840279269</v>
      </c>
      <c r="Y124" s="29">
        <f t="shared" si="90"/>
        <v>522.00197184702915</v>
      </c>
      <c r="DA124" s="58" t="s">
        <v>1043</v>
      </c>
    </row>
    <row r="125" spans="1:105" ht="12" customHeight="1" x14ac:dyDescent="0.25">
      <c r="A125" s="28" t="s">
        <v>45</v>
      </c>
      <c r="B125" s="29">
        <f t="shared" ref="B125:Q125" si="91">B86*B112</f>
        <v>286.03902522900984</v>
      </c>
      <c r="C125" s="29">
        <f t="shared" si="91"/>
        <v>293.18341743754638</v>
      </c>
      <c r="D125" s="29">
        <f t="shared" si="91"/>
        <v>299.53606687445165</v>
      </c>
      <c r="E125" s="29">
        <f t="shared" si="91"/>
        <v>305.66898654570389</v>
      </c>
      <c r="F125" s="29">
        <f t="shared" si="91"/>
        <v>311.91942010004908</v>
      </c>
      <c r="G125" s="29">
        <f t="shared" si="91"/>
        <v>319.05127687272523</v>
      </c>
      <c r="H125" s="29">
        <f t="shared" si="91"/>
        <v>326.8201423255133</v>
      </c>
      <c r="I125" s="29">
        <f t="shared" si="91"/>
        <v>334.44824932782853</v>
      </c>
      <c r="J125" s="29">
        <f t="shared" si="91"/>
        <v>343.85705938008925</v>
      </c>
      <c r="K125" s="29">
        <f t="shared" si="91"/>
        <v>352.26712330046365</v>
      </c>
      <c r="L125" s="29">
        <f t="shared" si="91"/>
        <v>353.8835940306995</v>
      </c>
      <c r="M125" s="29">
        <f t="shared" si="91"/>
        <v>343.40908204823523</v>
      </c>
      <c r="N125" s="29">
        <f t="shared" si="91"/>
        <v>327.31442154650574</v>
      </c>
      <c r="O125" s="29">
        <f t="shared" si="91"/>
        <v>315.89319536380708</v>
      </c>
      <c r="P125" s="29">
        <f t="shared" si="91"/>
        <v>319.8498094983907</v>
      </c>
      <c r="Q125" s="29">
        <f t="shared" si="91"/>
        <v>323.89038538890259</v>
      </c>
      <c r="R125" s="29">
        <f t="shared" ref="R125:V125" si="92">R86*R112</f>
        <v>326.44788185707171</v>
      </c>
      <c r="S125" s="29">
        <f t="shared" si="92"/>
        <v>326.64844325096243</v>
      </c>
      <c r="T125" s="29">
        <f t="shared" si="92"/>
        <v>326.22893181548397</v>
      </c>
      <c r="U125" s="29">
        <f t="shared" si="92"/>
        <v>325.46849210965036</v>
      </c>
      <c r="V125" s="29">
        <f t="shared" si="92"/>
        <v>324.22225081009549</v>
      </c>
      <c r="W125" s="29">
        <f t="shared" ref="W125:Y125" si="93">W86*W112</f>
        <v>322.87571744890892</v>
      </c>
      <c r="X125" s="29">
        <f t="shared" si="93"/>
        <v>321.46223257099263</v>
      </c>
      <c r="Y125" s="29">
        <f t="shared" si="93"/>
        <v>319.86163914058369</v>
      </c>
      <c r="DA125" s="58" t="s">
        <v>1044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DA126" s="57"/>
    </row>
    <row r="127" spans="1:105" ht="12" customHeight="1" x14ac:dyDescent="0.25">
      <c r="A127" s="28" t="s">
        <v>28</v>
      </c>
      <c r="B127" s="29">
        <f t="shared" ref="B127:Q127" si="94">B88*B114</f>
        <v>239.08715934198429</v>
      </c>
      <c r="C127" s="29">
        <f t="shared" si="94"/>
        <v>252.70780466188458</v>
      </c>
      <c r="D127" s="29">
        <f t="shared" si="94"/>
        <v>271.45189506187694</v>
      </c>
      <c r="E127" s="29">
        <f t="shared" si="94"/>
        <v>288.58952517575648</v>
      </c>
      <c r="F127" s="29">
        <f t="shared" si="94"/>
        <v>302.97134494444873</v>
      </c>
      <c r="G127" s="29">
        <f t="shared" si="94"/>
        <v>321.26203967188508</v>
      </c>
      <c r="H127" s="29">
        <f t="shared" si="94"/>
        <v>335.15413279979606</v>
      </c>
      <c r="I127" s="29">
        <f t="shared" si="94"/>
        <v>355.47539504323584</v>
      </c>
      <c r="J127" s="29">
        <f t="shared" si="94"/>
        <v>368.44297819890318</v>
      </c>
      <c r="K127" s="29">
        <f t="shared" si="94"/>
        <v>388.35844343259669</v>
      </c>
      <c r="L127" s="29">
        <f t="shared" si="94"/>
        <v>398.95400628201759</v>
      </c>
      <c r="M127" s="29">
        <f t="shared" si="94"/>
        <v>405.91780912696356</v>
      </c>
      <c r="N127" s="29">
        <f t="shared" si="94"/>
        <v>416.71344456012883</v>
      </c>
      <c r="O127" s="29">
        <f t="shared" si="94"/>
        <v>432.71276975998535</v>
      </c>
      <c r="P127" s="29">
        <f t="shared" si="94"/>
        <v>449.54617484934988</v>
      </c>
      <c r="Q127" s="29">
        <f t="shared" si="94"/>
        <v>460.11518080412668</v>
      </c>
      <c r="R127" s="29">
        <f t="shared" ref="R127:V127" si="95">R88*R114</f>
        <v>454.11743258580452</v>
      </c>
      <c r="S127" s="29">
        <f t="shared" si="95"/>
        <v>445.47942277634314</v>
      </c>
      <c r="T127" s="29">
        <f t="shared" si="95"/>
        <v>442.22096473010566</v>
      </c>
      <c r="U127" s="29">
        <f t="shared" si="95"/>
        <v>439.34070529378846</v>
      </c>
      <c r="V127" s="29">
        <f t="shared" si="95"/>
        <v>426.95143759430852</v>
      </c>
      <c r="W127" s="29">
        <f t="shared" ref="W127:Y127" si="96">W88*W114</f>
        <v>412.20716748966225</v>
      </c>
      <c r="X127" s="29">
        <f t="shared" si="96"/>
        <v>402.09939978857074</v>
      </c>
      <c r="Y127" s="29">
        <f t="shared" si="96"/>
        <v>395.25130642697042</v>
      </c>
      <c r="DA127" s="58" t="s">
        <v>1045</v>
      </c>
    </row>
    <row r="128" spans="1:105" ht="12" customHeight="1" x14ac:dyDescent="0.25">
      <c r="A128" s="28" t="s">
        <v>27</v>
      </c>
      <c r="B128" s="29">
        <f t="shared" ref="B128:Q128" si="97">B89*B115</f>
        <v>186.29052961209644</v>
      </c>
      <c r="C128" s="29">
        <f t="shared" si="97"/>
        <v>188.7641244994536</v>
      </c>
      <c r="D128" s="29">
        <f t="shared" si="97"/>
        <v>191.8826058759158</v>
      </c>
      <c r="E128" s="29">
        <f t="shared" si="97"/>
        <v>195.89559126579283</v>
      </c>
      <c r="F128" s="29">
        <f t="shared" si="97"/>
        <v>197.629871797623</v>
      </c>
      <c r="G128" s="29">
        <f t="shared" si="97"/>
        <v>202.62182226130932</v>
      </c>
      <c r="H128" s="29">
        <f t="shared" si="97"/>
        <v>204.34468752300629</v>
      </c>
      <c r="I128" s="29">
        <f t="shared" si="97"/>
        <v>207.30286429266008</v>
      </c>
      <c r="J128" s="29">
        <f t="shared" si="97"/>
        <v>205.9727873588333</v>
      </c>
      <c r="K128" s="29">
        <f t="shared" si="97"/>
        <v>212.76181381316229</v>
      </c>
      <c r="L128" s="29">
        <f t="shared" si="97"/>
        <v>211.61543125823317</v>
      </c>
      <c r="M128" s="29">
        <f t="shared" si="97"/>
        <v>210.99429256280763</v>
      </c>
      <c r="N128" s="29">
        <f t="shared" si="97"/>
        <v>212.51906466281702</v>
      </c>
      <c r="O128" s="29">
        <f t="shared" si="97"/>
        <v>215.99290107169426</v>
      </c>
      <c r="P128" s="29">
        <f t="shared" si="97"/>
        <v>219.44084155775414</v>
      </c>
      <c r="Q128" s="29">
        <f t="shared" si="97"/>
        <v>229.64106812171144</v>
      </c>
      <c r="R128" s="29">
        <f t="shared" ref="R128:V128" si="98">R89*R115</f>
        <v>239.22980707776492</v>
      </c>
      <c r="S128" s="29">
        <f t="shared" si="98"/>
        <v>255.31312817992583</v>
      </c>
      <c r="T128" s="29">
        <f t="shared" si="98"/>
        <v>273.89455354869114</v>
      </c>
      <c r="U128" s="29">
        <f t="shared" si="98"/>
        <v>292.82214195469516</v>
      </c>
      <c r="V128" s="29">
        <f t="shared" si="98"/>
        <v>311.1247807192911</v>
      </c>
      <c r="W128" s="29">
        <f t="shared" ref="W128:Y128" si="99">W89*W115</f>
        <v>325.99905354496559</v>
      </c>
      <c r="X128" s="29">
        <f t="shared" si="99"/>
        <v>336.3846315948237</v>
      </c>
      <c r="Y128" s="29">
        <f t="shared" si="99"/>
        <v>343.52862537412381</v>
      </c>
      <c r="DA128" s="58" t="s">
        <v>1046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DA129" s="57"/>
    </row>
    <row r="130" spans="1:105" ht="12" customHeight="1" x14ac:dyDescent="0.25">
      <c r="A130" s="30" t="s">
        <v>44</v>
      </c>
      <c r="B130" s="31">
        <f t="shared" ref="B130:Q130" si="100">B91*B117</f>
        <v>1094.7506425138695</v>
      </c>
      <c r="C130" s="31">
        <f t="shared" si="100"/>
        <v>1103.0633657637607</v>
      </c>
      <c r="D130" s="31">
        <f t="shared" si="100"/>
        <v>1107.5040114394537</v>
      </c>
      <c r="E130" s="31">
        <f t="shared" si="100"/>
        <v>1107.4928641063557</v>
      </c>
      <c r="F130" s="31">
        <f t="shared" si="100"/>
        <v>1105.665945823896</v>
      </c>
      <c r="G130" s="31">
        <f t="shared" si="100"/>
        <v>1102.8978720535652</v>
      </c>
      <c r="H130" s="31">
        <f t="shared" si="100"/>
        <v>1102.7209677730946</v>
      </c>
      <c r="I130" s="31">
        <f t="shared" si="100"/>
        <v>1100.1976574598409</v>
      </c>
      <c r="J130" s="31">
        <f t="shared" si="100"/>
        <v>1090.2888830403481</v>
      </c>
      <c r="K130" s="31">
        <f t="shared" si="100"/>
        <v>1072.5892632168186</v>
      </c>
      <c r="L130" s="31">
        <f t="shared" si="100"/>
        <v>1044.0518426519313</v>
      </c>
      <c r="M130" s="31">
        <f t="shared" si="100"/>
        <v>994.65649687068264</v>
      </c>
      <c r="N130" s="31">
        <f t="shared" si="100"/>
        <v>948.94867165096184</v>
      </c>
      <c r="O130" s="31">
        <f t="shared" si="100"/>
        <v>912.92936495336301</v>
      </c>
      <c r="P130" s="31">
        <f t="shared" si="100"/>
        <v>871.60042102091381</v>
      </c>
      <c r="Q130" s="31">
        <f t="shared" si="100"/>
        <v>808.06899901933218</v>
      </c>
      <c r="R130" s="31">
        <f t="shared" ref="R130:V130" si="101">R91*R117</f>
        <v>746.75432984809777</v>
      </c>
      <c r="S130" s="31">
        <f t="shared" si="101"/>
        <v>693.2863114686246</v>
      </c>
      <c r="T130" s="31">
        <f t="shared" si="101"/>
        <v>636.33865142019533</v>
      </c>
      <c r="U130" s="31">
        <f t="shared" si="101"/>
        <v>583.38560211079061</v>
      </c>
      <c r="V130" s="31">
        <f t="shared" si="101"/>
        <v>536.76448446769257</v>
      </c>
      <c r="W130" s="31">
        <f t="shared" ref="W130:Y130" si="102">W91*W117</f>
        <v>506.84217639484831</v>
      </c>
      <c r="X130" s="31">
        <f t="shared" si="102"/>
        <v>479.37676023216977</v>
      </c>
      <c r="Y130" s="31">
        <f t="shared" si="102"/>
        <v>449.89894044939888</v>
      </c>
      <c r="DA130" s="59" t="s">
        <v>1047</v>
      </c>
    </row>
    <row r="131" spans="1:105" ht="12" customHeight="1" x14ac:dyDescent="0.25">
      <c r="A131" s="32" t="s">
        <v>25</v>
      </c>
      <c r="B131" s="33">
        <f t="shared" ref="B131:Q131" si="103">B92*B118</f>
        <v>4251.2800431485803</v>
      </c>
      <c r="C131" s="33">
        <f t="shared" si="103"/>
        <v>4293.0783752681646</v>
      </c>
      <c r="D131" s="33">
        <f t="shared" si="103"/>
        <v>4333.557405278334</v>
      </c>
      <c r="E131" s="33">
        <f t="shared" si="103"/>
        <v>4436.4440887361498</v>
      </c>
      <c r="F131" s="33">
        <f t="shared" si="103"/>
        <v>4518.90475729841</v>
      </c>
      <c r="G131" s="33">
        <f t="shared" si="103"/>
        <v>4550.4262196352593</v>
      </c>
      <c r="H131" s="33">
        <f t="shared" si="103"/>
        <v>4575.3773137950911</v>
      </c>
      <c r="I131" s="33">
        <f t="shared" si="103"/>
        <v>4654.8566206892947</v>
      </c>
      <c r="J131" s="33">
        <f t="shared" si="103"/>
        <v>4908.0277079651505</v>
      </c>
      <c r="K131" s="33">
        <f t="shared" si="103"/>
        <v>5111.1817302541122</v>
      </c>
      <c r="L131" s="33">
        <f t="shared" si="103"/>
        <v>5315.3908762523788</v>
      </c>
      <c r="M131" s="33">
        <f t="shared" si="103"/>
        <v>5433.0458553860281</v>
      </c>
      <c r="N131" s="33">
        <f t="shared" si="103"/>
        <v>5539.517170369355</v>
      </c>
      <c r="O131" s="33">
        <f t="shared" si="103"/>
        <v>5722.8966067653473</v>
      </c>
      <c r="P131" s="33">
        <f t="shared" si="103"/>
        <v>5902.2890404382406</v>
      </c>
      <c r="Q131" s="33">
        <f t="shared" si="103"/>
        <v>6112.5390456737277</v>
      </c>
      <c r="R131" s="33">
        <f t="shared" ref="R131:V131" si="104">R92*R118</f>
        <v>6277.2675147736691</v>
      </c>
      <c r="S131" s="33">
        <f t="shared" si="104"/>
        <v>6345.1499434749485</v>
      </c>
      <c r="T131" s="33">
        <f t="shared" si="104"/>
        <v>6507.0959860440043</v>
      </c>
      <c r="U131" s="33">
        <f t="shared" si="104"/>
        <v>6649.030258652464</v>
      </c>
      <c r="V131" s="33">
        <f t="shared" si="104"/>
        <v>6756.1705034697825</v>
      </c>
      <c r="W131" s="33">
        <f t="shared" ref="W131:Y131" si="105">W92*W118</f>
        <v>6758.3776973815511</v>
      </c>
      <c r="X131" s="33">
        <f t="shared" si="105"/>
        <v>6756.6610592832831</v>
      </c>
      <c r="Y131" s="33">
        <f t="shared" si="105"/>
        <v>6733.4184691854261</v>
      </c>
      <c r="DA131" s="60" t="s">
        <v>1048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6">SUM(B134,B139,B142)</f>
        <v>2410.7488072854399</v>
      </c>
      <c r="C133" s="19">
        <f t="shared" ref="C133:Q133" si="107">SUM(C134,C139,C142)</f>
        <v>2446.7169467026988</v>
      </c>
      <c r="D133" s="19">
        <f t="shared" si="107"/>
        <v>2483.7465594999676</v>
      </c>
      <c r="E133" s="19">
        <f t="shared" si="107"/>
        <v>2517.1727286305295</v>
      </c>
      <c r="F133" s="19">
        <f t="shared" si="107"/>
        <v>2537.6342958900614</v>
      </c>
      <c r="G133" s="19">
        <f t="shared" si="107"/>
        <v>2563.74243329413</v>
      </c>
      <c r="H133" s="19">
        <f t="shared" si="107"/>
        <v>2577.2994180908318</v>
      </c>
      <c r="I133" s="19">
        <f t="shared" si="107"/>
        <v>2595.3724623378375</v>
      </c>
      <c r="J133" s="19">
        <f t="shared" si="107"/>
        <v>2595.8953479014172</v>
      </c>
      <c r="K133" s="19">
        <f t="shared" si="107"/>
        <v>2599.9655020579289</v>
      </c>
      <c r="L133" s="19">
        <f t="shared" si="107"/>
        <v>2576.5202477737403</v>
      </c>
      <c r="M133" s="19">
        <f t="shared" si="107"/>
        <v>2535.139655008878</v>
      </c>
      <c r="N133" s="19">
        <f t="shared" si="107"/>
        <v>2499.5274114344884</v>
      </c>
      <c r="O133" s="19">
        <f t="shared" si="107"/>
        <v>2482.6290974451822</v>
      </c>
      <c r="P133" s="19">
        <f t="shared" si="107"/>
        <v>2472.4541377633204</v>
      </c>
      <c r="Q133" s="19">
        <f t="shared" si="107"/>
        <v>2481.9796925323226</v>
      </c>
      <c r="R133" s="19">
        <f t="shared" ref="R133:V133" si="108">SUM(R134,R139,R142)</f>
        <v>2414.5766795561262</v>
      </c>
      <c r="S133" s="19">
        <f t="shared" si="108"/>
        <v>2356.6242541132688</v>
      </c>
      <c r="T133" s="19">
        <f t="shared" si="108"/>
        <v>2287.8191193542871</v>
      </c>
      <c r="U133" s="19">
        <f t="shared" si="108"/>
        <v>2238.374481718497</v>
      </c>
      <c r="V133" s="19">
        <f t="shared" si="108"/>
        <v>2215.8365281365791</v>
      </c>
      <c r="W133" s="19">
        <f t="shared" ref="W133:Y133" si="109">SUM(W134,W139,W142)</f>
        <v>2222.5064056480296</v>
      </c>
      <c r="X133" s="19">
        <f t="shared" si="109"/>
        <v>2124.6600828961509</v>
      </c>
      <c r="Y133" s="19">
        <f t="shared" si="109"/>
        <v>2046.3312359499605</v>
      </c>
      <c r="DA133" s="56" t="s">
        <v>277</v>
      </c>
    </row>
    <row r="134" spans="1:105" ht="12.95" customHeight="1" x14ac:dyDescent="0.25">
      <c r="A134" s="23" t="s">
        <v>110</v>
      </c>
      <c r="B134" s="22">
        <f t="shared" ref="B134" si="110">SUM(B135:B138)</f>
        <v>1151.2911913901544</v>
      </c>
      <c r="C134" s="22">
        <f t="shared" ref="C134:Q134" si="111">SUM(C135:C138)</f>
        <v>1157.0392609743135</v>
      </c>
      <c r="D134" s="22">
        <f t="shared" si="111"/>
        <v>1159.0037949358232</v>
      </c>
      <c r="E134" s="22">
        <f t="shared" si="111"/>
        <v>1160.3823600406524</v>
      </c>
      <c r="F134" s="22">
        <f t="shared" si="111"/>
        <v>1156.4798453122598</v>
      </c>
      <c r="G134" s="22">
        <f t="shared" si="111"/>
        <v>1152.7626984083674</v>
      </c>
      <c r="H134" s="22">
        <f t="shared" si="111"/>
        <v>1145.2532882444241</v>
      </c>
      <c r="I134" s="22">
        <f t="shared" si="111"/>
        <v>1132.121072293508</v>
      </c>
      <c r="J134" s="22">
        <f t="shared" si="111"/>
        <v>1117.4687559168929</v>
      </c>
      <c r="K134" s="22">
        <f t="shared" si="111"/>
        <v>1099.3467024555966</v>
      </c>
      <c r="L134" s="22">
        <f t="shared" si="111"/>
        <v>1077.0630833404282</v>
      </c>
      <c r="M134" s="22">
        <f t="shared" si="111"/>
        <v>1049.2644070088045</v>
      </c>
      <c r="N134" s="22">
        <f t="shared" si="111"/>
        <v>1019.6480374327984</v>
      </c>
      <c r="O134" s="22">
        <f t="shared" si="111"/>
        <v>991.85614642953487</v>
      </c>
      <c r="P134" s="22">
        <f t="shared" si="111"/>
        <v>970.69025175538275</v>
      </c>
      <c r="Q134" s="22">
        <f t="shared" si="111"/>
        <v>957.69591627545799</v>
      </c>
      <c r="R134" s="22">
        <f t="shared" ref="R134:V134" si="112">SUM(R135:R138)</f>
        <v>926.64331658904712</v>
      </c>
      <c r="S134" s="22">
        <f t="shared" si="112"/>
        <v>899.1743084498446</v>
      </c>
      <c r="T134" s="22">
        <f t="shared" si="112"/>
        <v>869.06859741961807</v>
      </c>
      <c r="U134" s="22">
        <f t="shared" si="112"/>
        <v>836.75313059638643</v>
      </c>
      <c r="V134" s="22">
        <f t="shared" si="112"/>
        <v>813.42789651823205</v>
      </c>
      <c r="W134" s="22">
        <f t="shared" ref="W134:Y134" si="113">SUM(W135:W138)</f>
        <v>797.12704646221459</v>
      </c>
      <c r="X134" s="22">
        <f t="shared" si="113"/>
        <v>764.90190799026573</v>
      </c>
      <c r="Y134" s="22">
        <f t="shared" si="113"/>
        <v>737.12574648603857</v>
      </c>
      <c r="DA134" s="57"/>
    </row>
    <row r="135" spans="1:105" ht="12" customHeight="1" x14ac:dyDescent="0.25">
      <c r="A135" s="28" t="s">
        <v>32</v>
      </c>
      <c r="B135" s="29">
        <f>B5*1000*11630/RES_summary!B$6</f>
        <v>523.99196976149369</v>
      </c>
      <c r="C135" s="29">
        <f>C5*1000*11630/RES_summary!C$6</f>
        <v>531.70393967680559</v>
      </c>
      <c r="D135" s="29">
        <f>D5*1000*11630/RES_summary!D$6</f>
        <v>535.79320322173066</v>
      </c>
      <c r="E135" s="29">
        <f>E5*1000*11630/RES_summary!E$6</f>
        <v>537.4212076017559</v>
      </c>
      <c r="F135" s="29">
        <f>F5*1000*11630/RES_summary!F$6</f>
        <v>535.77673160158497</v>
      </c>
      <c r="G135" s="29">
        <f>G5*1000*11630/RES_summary!G$6</f>
        <v>533.19223691430011</v>
      </c>
      <c r="H135" s="29">
        <f>H5*1000*11630/RES_summary!H$6</f>
        <v>527.81874304985979</v>
      </c>
      <c r="I135" s="29">
        <f>I5*1000*11630/RES_summary!I$6</f>
        <v>521.10173928224492</v>
      </c>
      <c r="J135" s="29">
        <f>J5*1000*11630/RES_summary!J$6</f>
        <v>513.29493064592452</v>
      </c>
      <c r="K135" s="29">
        <f>K5*1000*11630/RES_summary!K$6</f>
        <v>504.27757003670331</v>
      </c>
      <c r="L135" s="29">
        <f>L5*1000*11630/RES_summary!L$6</f>
        <v>493.50627760938573</v>
      </c>
      <c r="M135" s="29">
        <f>M5*1000*11630/RES_summary!M$6</f>
        <v>483.03264259253388</v>
      </c>
      <c r="N135" s="29">
        <f>N5*1000*11630/RES_summary!N$6</f>
        <v>473.02112503489502</v>
      </c>
      <c r="O135" s="29">
        <f>O5*1000*11630/RES_summary!O$6</f>
        <v>461.99577650083165</v>
      </c>
      <c r="P135" s="29">
        <f>P5*1000*11630/RES_summary!P$6</f>
        <v>451.06854808086518</v>
      </c>
      <c r="Q135" s="29">
        <f>Q5*1000*11630/RES_summary!Q$6</f>
        <v>440.3001205107995</v>
      </c>
      <c r="R135" s="29">
        <f>R5*1000*11630/RES_summary!R$6</f>
        <v>425.98987199887665</v>
      </c>
      <c r="S135" s="29">
        <f>S5*1000*11630/RES_summary!S$6</f>
        <v>412.15516678129143</v>
      </c>
      <c r="T135" s="29">
        <f>T5*1000*11630/RES_summary!T$6</f>
        <v>398.16540186150655</v>
      </c>
      <c r="U135" s="29">
        <f>U5*1000*11630/RES_summary!U$6</f>
        <v>382.85479074124407</v>
      </c>
      <c r="V135" s="29">
        <f>V5*1000*11630/RES_summary!V$6</f>
        <v>369.56393441978599</v>
      </c>
      <c r="W135" s="29">
        <f>W5*1000*11630/RES_summary!W$6</f>
        <v>357.79491884051652</v>
      </c>
      <c r="X135" s="29">
        <f>X5*1000*11630/RES_summary!X$6</f>
        <v>347.456490727534</v>
      </c>
      <c r="Y135" s="29">
        <f>Y5*1000*11630/RES_summary!Y$6</f>
        <v>336.6619769478549</v>
      </c>
      <c r="DA135" s="58" t="s">
        <v>1049</v>
      </c>
    </row>
    <row r="136" spans="1:105" ht="12" customHeight="1" x14ac:dyDescent="0.25">
      <c r="A136" s="28" t="s">
        <v>47</v>
      </c>
      <c r="B136" s="29">
        <f>B6*1000*11630/RES_summary!B$6</f>
        <v>271.70279366811508</v>
      </c>
      <c r="C136" s="29">
        <f>C6*1000*11630/RES_summary!C$6</f>
        <v>265.50405932938247</v>
      </c>
      <c r="D136" s="29">
        <f>D6*1000*11630/RES_summary!D$6</f>
        <v>260.91250866363157</v>
      </c>
      <c r="E136" s="29">
        <f>E6*1000*11630/RES_summary!E$6</f>
        <v>256.42632139273297</v>
      </c>
      <c r="F136" s="29">
        <f>F6*1000*11630/RES_summary!F$6</f>
        <v>252.24263570147076</v>
      </c>
      <c r="G136" s="29">
        <f>G6*1000*11630/RES_summary!G$6</f>
        <v>248.29563375497523</v>
      </c>
      <c r="H136" s="29">
        <f>H6*1000*11630/RES_summary!H$6</f>
        <v>243.62092887586911</v>
      </c>
      <c r="I136" s="29">
        <f>I6*1000*11630/RES_summary!I$6</f>
        <v>235.63210319087776</v>
      </c>
      <c r="J136" s="29">
        <f>J6*1000*11630/RES_summary!J$6</f>
        <v>226.86826813779467</v>
      </c>
      <c r="K136" s="29">
        <f>K6*1000*11630/RES_summary!K$6</f>
        <v>217.0574124464342</v>
      </c>
      <c r="L136" s="29">
        <f>L6*1000*11630/RES_summary!L$6</f>
        <v>207.78832290483825</v>
      </c>
      <c r="M136" s="29">
        <f>M6*1000*11630/RES_summary!M$6</f>
        <v>199.47566870364247</v>
      </c>
      <c r="N136" s="29">
        <f>N6*1000*11630/RES_summary!N$6</f>
        <v>191.37262060416617</v>
      </c>
      <c r="O136" s="29">
        <f>O6*1000*11630/RES_summary!O$6</f>
        <v>182.51656711335815</v>
      </c>
      <c r="P136" s="29">
        <f>P6*1000*11630/RES_summary!P$6</f>
        <v>174.55168031986369</v>
      </c>
      <c r="Q136" s="29">
        <f>Q6*1000*11630/RES_summary!Q$6</f>
        <v>170.05931347521098</v>
      </c>
      <c r="R136" s="29">
        <f>R6*1000*11630/RES_summary!R$6</f>
        <v>162.42281022083819</v>
      </c>
      <c r="S136" s="29">
        <f>S6*1000*11630/RES_summary!S$6</f>
        <v>156.05798704554448</v>
      </c>
      <c r="T136" s="29">
        <f>T6*1000*11630/RES_summary!T$6</f>
        <v>149.36743200440009</v>
      </c>
      <c r="U136" s="29">
        <f>U6*1000*11630/RES_summary!U$6</f>
        <v>142.78053359874642</v>
      </c>
      <c r="V136" s="29">
        <f>V6*1000*11630/RES_summary!V$6</f>
        <v>138.43014414192351</v>
      </c>
      <c r="W136" s="29">
        <f>W6*1000*11630/RES_summary!W$6</f>
        <v>135.85834808781544</v>
      </c>
      <c r="X136" s="29">
        <f>X6*1000*11630/RES_summary!X$6</f>
        <v>132.52149475128471</v>
      </c>
      <c r="Y136" s="29">
        <f>Y6*1000*11630/RES_summary!Y$6</f>
        <v>129.90379199529582</v>
      </c>
      <c r="DA136" s="58" t="s">
        <v>1050</v>
      </c>
    </row>
    <row r="137" spans="1:105" ht="12" customHeight="1" x14ac:dyDescent="0.25">
      <c r="A137" s="28" t="s">
        <v>46</v>
      </c>
      <c r="B137" s="29">
        <f>B7*1000*11630/RES_summary!B$6</f>
        <v>228.32737043134918</v>
      </c>
      <c r="C137" s="29">
        <f>C7*1000*11630/RES_summary!C$6</f>
        <v>228.62763967269558</v>
      </c>
      <c r="D137" s="29">
        <f>D7*1000*11630/RES_summary!D$6</f>
        <v>227.70406105344196</v>
      </c>
      <c r="E137" s="29">
        <f>E7*1000*11630/RES_summary!E$6</f>
        <v>228.51856056322171</v>
      </c>
      <c r="F137" s="29">
        <f>F7*1000*11630/RES_summary!F$6</f>
        <v>226.97189153082715</v>
      </c>
      <c r="G137" s="29">
        <f>G7*1000*11630/RES_summary!G$6</f>
        <v>225.80996916418675</v>
      </c>
      <c r="H137" s="29">
        <f>H7*1000*11630/RES_summary!H$6</f>
        <v>224.1649768080508</v>
      </c>
      <c r="I137" s="29">
        <f>I7*1000*11630/RES_summary!I$6</f>
        <v>221.79480775112779</v>
      </c>
      <c r="J137" s="29">
        <f>J7*1000*11630/RES_summary!J$6</f>
        <v>219.40930637549113</v>
      </c>
      <c r="K137" s="29">
        <f>K7*1000*11630/RES_summary!K$6</f>
        <v>216.59645586658598</v>
      </c>
      <c r="L137" s="29">
        <f>L7*1000*11630/RES_summary!L$6</f>
        <v>213.48417331128232</v>
      </c>
      <c r="M137" s="29">
        <f>M7*1000*11630/RES_summary!M$6</f>
        <v>208.64991148011725</v>
      </c>
      <c r="N137" s="29">
        <f>N7*1000*11630/RES_summary!N$6</f>
        <v>203.85952537086183</v>
      </c>
      <c r="O137" s="29">
        <f>O7*1000*11630/RES_summary!O$6</f>
        <v>200.44430649804406</v>
      </c>
      <c r="P137" s="29">
        <f>P7*1000*11630/RES_summary!P$6</f>
        <v>195.66149383386704</v>
      </c>
      <c r="Q137" s="29">
        <f>Q7*1000*11630/RES_summary!Q$6</f>
        <v>192.66132714174839</v>
      </c>
      <c r="R137" s="29">
        <f>R7*1000*11630/RES_summary!R$6</f>
        <v>185.15752399600541</v>
      </c>
      <c r="S137" s="29">
        <f>S7*1000*11630/RES_summary!S$6</f>
        <v>177.78568803025649</v>
      </c>
      <c r="T137" s="29">
        <f>T7*1000*11630/RES_summary!T$6</f>
        <v>168.82560324626456</v>
      </c>
      <c r="U137" s="29">
        <f>U7*1000*11630/RES_summary!U$6</f>
        <v>159.48185912383803</v>
      </c>
      <c r="V137" s="29">
        <f>V7*1000*11630/RES_summary!V$6</f>
        <v>149.55352903499877</v>
      </c>
      <c r="W137" s="29">
        <f>W7*1000*11630/RES_summary!W$6</f>
        <v>142.42064763064221</v>
      </c>
      <c r="X137" s="29">
        <f>X7*1000*11630/RES_summary!X$6</f>
        <v>130.58308893475834</v>
      </c>
      <c r="Y137" s="29">
        <f>Y7*1000*11630/RES_summary!Y$6</f>
        <v>121.45253235349929</v>
      </c>
      <c r="DA137" s="58" t="s">
        <v>1051</v>
      </c>
    </row>
    <row r="138" spans="1:105" ht="12" customHeight="1" x14ac:dyDescent="0.25">
      <c r="A138" s="28" t="s">
        <v>45</v>
      </c>
      <c r="B138" s="29">
        <f>B8*1000*11630/RES_summary!B$6</f>
        <v>127.26905752919663</v>
      </c>
      <c r="C138" s="29">
        <f>C8*1000*11630/RES_summary!C$6</f>
        <v>131.20362229542968</v>
      </c>
      <c r="D138" s="29">
        <f>D8*1000*11630/RES_summary!D$6</f>
        <v>134.5940219970189</v>
      </c>
      <c r="E138" s="29">
        <f>E8*1000*11630/RES_summary!E$6</f>
        <v>138.01627048294182</v>
      </c>
      <c r="F138" s="29">
        <f>F8*1000*11630/RES_summary!F$6</f>
        <v>141.48858647837682</v>
      </c>
      <c r="G138" s="29">
        <f>G8*1000*11630/RES_summary!G$6</f>
        <v>145.46485857490529</v>
      </c>
      <c r="H138" s="29">
        <f>H8*1000*11630/RES_summary!H$6</f>
        <v>149.64863951064427</v>
      </c>
      <c r="I138" s="29">
        <f>I8*1000*11630/RES_summary!I$6</f>
        <v>153.59242206925748</v>
      </c>
      <c r="J138" s="29">
        <f>J8*1000*11630/RES_summary!J$6</f>
        <v>157.89625075768251</v>
      </c>
      <c r="K138" s="29">
        <f>K8*1000*11630/RES_summary!K$6</f>
        <v>161.41526410587321</v>
      </c>
      <c r="L138" s="29">
        <f>L8*1000*11630/RES_summary!L$6</f>
        <v>162.28430951492186</v>
      </c>
      <c r="M138" s="29">
        <f>M8*1000*11630/RES_summary!M$6</f>
        <v>158.10618423251086</v>
      </c>
      <c r="N138" s="29">
        <f>N8*1000*11630/RES_summary!N$6</f>
        <v>151.39476642287539</v>
      </c>
      <c r="O138" s="29">
        <f>O8*1000*11630/RES_summary!O$6</f>
        <v>146.89949631730104</v>
      </c>
      <c r="P138" s="29">
        <f>P8*1000*11630/RES_summary!P$6</f>
        <v>149.40852952078683</v>
      </c>
      <c r="Q138" s="29">
        <f>Q8*1000*11630/RES_summary!Q$6</f>
        <v>154.67515514769912</v>
      </c>
      <c r="R138" s="29">
        <f>R8*1000*11630/RES_summary!R$6</f>
        <v>153.07311037332695</v>
      </c>
      <c r="S138" s="29">
        <f>S8*1000*11630/RES_summary!S$6</f>
        <v>153.17546659275217</v>
      </c>
      <c r="T138" s="29">
        <f>T8*1000*11630/RES_summary!T$6</f>
        <v>152.71016030744676</v>
      </c>
      <c r="U138" s="29">
        <f>U8*1000*11630/RES_summary!U$6</f>
        <v>151.63594713255793</v>
      </c>
      <c r="V138" s="29">
        <f>V8*1000*11630/RES_summary!V$6</f>
        <v>155.88028892152374</v>
      </c>
      <c r="W138" s="29">
        <f>W8*1000*11630/RES_summary!W$6</f>
        <v>161.05313190324048</v>
      </c>
      <c r="X138" s="29">
        <f>X8*1000*11630/RES_summary!X$6</f>
        <v>154.34083357668874</v>
      </c>
      <c r="Y138" s="29">
        <f>Y8*1000*11630/RES_summary!Y$6</f>
        <v>149.10744518938861</v>
      </c>
      <c r="DA138" s="58" t="s">
        <v>1052</v>
      </c>
    </row>
    <row r="139" spans="1:105" ht="12.95" customHeight="1" x14ac:dyDescent="0.25">
      <c r="A139" s="23" t="s">
        <v>109</v>
      </c>
      <c r="B139" s="22">
        <f t="shared" ref="B139" si="114">SUM(B140:B141)</f>
        <v>500.70250878317404</v>
      </c>
      <c r="C139" s="22">
        <f t="shared" ref="C139:Q139" si="115">SUM(C140:C141)</f>
        <v>525.34678824397406</v>
      </c>
      <c r="D139" s="22">
        <f t="shared" si="115"/>
        <v>557.56465963704341</v>
      </c>
      <c r="E139" s="22">
        <f t="shared" si="115"/>
        <v>587.31376692203435</v>
      </c>
      <c r="F139" s="22">
        <f t="shared" si="115"/>
        <v>610.70630782347416</v>
      </c>
      <c r="G139" s="22">
        <f t="shared" si="115"/>
        <v>641.85120236587522</v>
      </c>
      <c r="H139" s="22">
        <f t="shared" si="115"/>
        <v>663.20909440498406</v>
      </c>
      <c r="I139" s="22">
        <f t="shared" si="115"/>
        <v>694.3599263355095</v>
      </c>
      <c r="J139" s="22">
        <f t="shared" si="115"/>
        <v>709.14582170265749</v>
      </c>
      <c r="K139" s="22">
        <f t="shared" si="115"/>
        <v>738.44309700359793</v>
      </c>
      <c r="L139" s="22">
        <f t="shared" si="115"/>
        <v>748.75285755432276</v>
      </c>
      <c r="M139" s="22">
        <f t="shared" si="115"/>
        <v>760.38378517782462</v>
      </c>
      <c r="N139" s="22">
        <f t="shared" si="115"/>
        <v>778.38249855090612</v>
      </c>
      <c r="O139" s="22">
        <f t="shared" si="115"/>
        <v>805.41820630885491</v>
      </c>
      <c r="P139" s="22">
        <f t="shared" si="115"/>
        <v>834.4591684187186</v>
      </c>
      <c r="Q139" s="22">
        <f t="shared" si="115"/>
        <v>874.63326623522562</v>
      </c>
      <c r="R139" s="22">
        <f t="shared" ref="R139:V139" si="116">SUM(R140:R141)</f>
        <v>871.82937978323559</v>
      </c>
      <c r="S139" s="22">
        <f t="shared" si="116"/>
        <v>869.51376123561454</v>
      </c>
      <c r="T139" s="22">
        <f t="shared" si="116"/>
        <v>865.71185867517795</v>
      </c>
      <c r="U139" s="22">
        <f t="shared" si="116"/>
        <v>874.19519522928476</v>
      </c>
      <c r="V139" s="22">
        <f t="shared" si="116"/>
        <v>887.59237295404807</v>
      </c>
      <c r="W139" s="22">
        <f t="shared" ref="W139:Y139" si="117">SUM(W140:W141)</f>
        <v>909.36578749010346</v>
      </c>
      <c r="X139" s="22">
        <f t="shared" si="117"/>
        <v>875.5350931146213</v>
      </c>
      <c r="Y139" s="22">
        <f t="shared" si="117"/>
        <v>852.93655238152064</v>
      </c>
      <c r="DA139" s="57"/>
    </row>
    <row r="140" spans="1:105" ht="12" customHeight="1" x14ac:dyDescent="0.25">
      <c r="A140" s="28" t="s">
        <v>28</v>
      </c>
      <c r="B140" s="29">
        <f>B10*1000*11630/RES_summary!B$6</f>
        <v>368.79614930817706</v>
      </c>
      <c r="C140" s="29">
        <f>C10*1000*11630/RES_summary!C$6</f>
        <v>390.00997966481106</v>
      </c>
      <c r="D140" s="29">
        <f>D10*1000*11630/RES_summary!D$6</f>
        <v>418.44407557649225</v>
      </c>
      <c r="E140" s="29">
        <f>E10*1000*11630/RES_summary!E$6</f>
        <v>443.79579396907485</v>
      </c>
      <c r="F140" s="29">
        <f>F10*1000*11630/RES_summary!F$6</f>
        <v>464.46737059271885</v>
      </c>
      <c r="G140" s="29">
        <f>G10*1000*11630/RES_summary!G$6</f>
        <v>490.51561940964945</v>
      </c>
      <c r="H140" s="29">
        <f>H10*1000*11630/RES_summary!H$6</f>
        <v>509.25967962256118</v>
      </c>
      <c r="I140" s="29">
        <f>I10*1000*11630/RES_summary!I$6</f>
        <v>536.92822504183164</v>
      </c>
      <c r="J140" s="29">
        <f>J10*1000*11630/RES_summary!J$6</f>
        <v>551.83522800025742</v>
      </c>
      <c r="K140" s="29">
        <f>K10*1000*11630/RES_summary!K$6</f>
        <v>575.3678986729326</v>
      </c>
      <c r="L140" s="29">
        <f>L10*1000*11630/RES_summary!L$6</f>
        <v>585.67840904119532</v>
      </c>
      <c r="M140" s="29">
        <f>M10*1000*11630/RES_summary!M$6</f>
        <v>596.95037009447242</v>
      </c>
      <c r="N140" s="29">
        <f>N10*1000*11630/RES_summary!N$6</f>
        <v>613.09389791659737</v>
      </c>
      <c r="O140" s="29">
        <f>O10*1000*11630/RES_summary!O$6</f>
        <v>636.7453943139235</v>
      </c>
      <c r="P140" s="29">
        <f>P10*1000*11630/RES_summary!P$6</f>
        <v>662.19555108013856</v>
      </c>
      <c r="Q140" s="29">
        <f>Q10*1000*11630/RES_summary!Q$6</f>
        <v>690.21102096140976</v>
      </c>
      <c r="R140" s="29">
        <f>R10*1000*11630/RES_summary!R$6</f>
        <v>679.34661676717269</v>
      </c>
      <c r="S140" s="29">
        <f>S10*1000*11630/RES_summary!S$6</f>
        <v>664.08919137802764</v>
      </c>
      <c r="T140" s="29">
        <f>T10*1000*11630/RES_summary!T$6</f>
        <v>648.34325224471172</v>
      </c>
      <c r="U140" s="29">
        <f>U10*1000*11630/RES_summary!U$6</f>
        <v>642.04988752539884</v>
      </c>
      <c r="V140" s="29">
        <f>V10*1000*11630/RES_summary!V$6</f>
        <v>636.13359471338174</v>
      </c>
      <c r="W140" s="29">
        <f>W10*1000*11630/RES_summary!W$6</f>
        <v>638.1775980582579</v>
      </c>
      <c r="X140" s="29">
        <f>X10*1000*11630/RES_summary!X$6</f>
        <v>603.00183733781216</v>
      </c>
      <c r="Y140" s="29">
        <f>Y10*1000*11630/RES_summary!Y$6</f>
        <v>579.3400585992207</v>
      </c>
      <c r="DA140" s="58" t="s">
        <v>1053</v>
      </c>
    </row>
    <row r="141" spans="1:105" ht="12" customHeight="1" x14ac:dyDescent="0.25">
      <c r="A141" s="28" t="s">
        <v>27</v>
      </c>
      <c r="B141" s="29">
        <f>B11*1000*11630/RES_summary!B$6</f>
        <v>131.90635947499695</v>
      </c>
      <c r="C141" s="29">
        <f>C11*1000*11630/RES_summary!C$6</f>
        <v>135.33680857916306</v>
      </c>
      <c r="D141" s="29">
        <f>D11*1000*11630/RES_summary!D$6</f>
        <v>139.1205840605511</v>
      </c>
      <c r="E141" s="29">
        <f>E11*1000*11630/RES_summary!E$6</f>
        <v>143.5179729529595</v>
      </c>
      <c r="F141" s="29">
        <f>F11*1000*11630/RES_summary!F$6</f>
        <v>146.23893723075537</v>
      </c>
      <c r="G141" s="29">
        <f>G11*1000*11630/RES_summary!G$6</f>
        <v>151.33558295622584</v>
      </c>
      <c r="H141" s="29">
        <f>H11*1000*11630/RES_summary!H$6</f>
        <v>153.94941478242288</v>
      </c>
      <c r="I141" s="29">
        <f>I11*1000*11630/RES_summary!I$6</f>
        <v>157.43170129367789</v>
      </c>
      <c r="J141" s="29">
        <f>J11*1000*11630/RES_summary!J$6</f>
        <v>157.31059370240007</v>
      </c>
      <c r="K141" s="29">
        <f>K11*1000*11630/RES_summary!K$6</f>
        <v>163.0751983306653</v>
      </c>
      <c r="L141" s="29">
        <f>L11*1000*11630/RES_summary!L$6</f>
        <v>163.07444851312741</v>
      </c>
      <c r="M141" s="29">
        <f>M11*1000*11630/RES_summary!M$6</f>
        <v>163.43341508335214</v>
      </c>
      <c r="N141" s="29">
        <f>N11*1000*11630/RES_summary!N$6</f>
        <v>165.28860063430872</v>
      </c>
      <c r="O141" s="29">
        <f>O11*1000*11630/RES_summary!O$6</f>
        <v>168.67281199493141</v>
      </c>
      <c r="P141" s="29">
        <f>P11*1000*11630/RES_summary!P$6</f>
        <v>172.26361733858002</v>
      </c>
      <c r="Q141" s="29">
        <f>Q11*1000*11630/RES_summary!Q$6</f>
        <v>184.42224527381583</v>
      </c>
      <c r="R141" s="29">
        <f>R11*1000*11630/RES_summary!R$6</f>
        <v>192.4827630160629</v>
      </c>
      <c r="S141" s="29">
        <f>S11*1000*11630/RES_summary!S$6</f>
        <v>205.42456985758696</v>
      </c>
      <c r="T141" s="29">
        <f>T11*1000*11630/RES_summary!T$6</f>
        <v>217.36860643046626</v>
      </c>
      <c r="U141" s="29">
        <f>U11*1000*11630/RES_summary!U$6</f>
        <v>232.14530770388592</v>
      </c>
      <c r="V141" s="29">
        <f>V11*1000*11630/RES_summary!V$6</f>
        <v>251.45877824066633</v>
      </c>
      <c r="W141" s="29">
        <f>W11*1000*11630/RES_summary!W$6</f>
        <v>271.18818943184561</v>
      </c>
      <c r="X141" s="29">
        <f>X11*1000*11630/RES_summary!X$6</f>
        <v>272.53325577680909</v>
      </c>
      <c r="Y141" s="29">
        <f>Y11*1000*11630/RES_summary!Y$6</f>
        <v>273.59649378229994</v>
      </c>
      <c r="DA141" s="58" t="s">
        <v>1054</v>
      </c>
    </row>
    <row r="142" spans="1:105" ht="12.95" customHeight="1" x14ac:dyDescent="0.25">
      <c r="A142" s="23" t="s">
        <v>108</v>
      </c>
      <c r="B142" s="22">
        <f t="shared" ref="B142" si="118">SUM(B143:B144)</f>
        <v>758.75510711211155</v>
      </c>
      <c r="C142" s="22">
        <f t="shared" ref="C142:Q142" si="119">SUM(C143:C144)</f>
        <v>764.33089748441125</v>
      </c>
      <c r="D142" s="22">
        <f t="shared" si="119"/>
        <v>767.17810492710123</v>
      </c>
      <c r="E142" s="22">
        <f t="shared" si="119"/>
        <v>769.4766016678426</v>
      </c>
      <c r="F142" s="22">
        <f t="shared" si="119"/>
        <v>770.44814275432725</v>
      </c>
      <c r="G142" s="22">
        <f t="shared" si="119"/>
        <v>769.12853251988759</v>
      </c>
      <c r="H142" s="22">
        <f t="shared" si="119"/>
        <v>768.83703544142395</v>
      </c>
      <c r="I142" s="22">
        <f t="shared" si="119"/>
        <v>768.8914637088202</v>
      </c>
      <c r="J142" s="22">
        <f t="shared" si="119"/>
        <v>769.28077028186669</v>
      </c>
      <c r="K142" s="22">
        <f t="shared" si="119"/>
        <v>762.17570259873446</v>
      </c>
      <c r="L142" s="22">
        <f t="shared" si="119"/>
        <v>750.70430687898943</v>
      </c>
      <c r="M142" s="22">
        <f t="shared" si="119"/>
        <v>725.49146282224899</v>
      </c>
      <c r="N142" s="22">
        <f t="shared" si="119"/>
        <v>701.49687545078405</v>
      </c>
      <c r="O142" s="22">
        <f t="shared" si="119"/>
        <v>685.35474470679219</v>
      </c>
      <c r="P142" s="22">
        <f t="shared" si="119"/>
        <v>667.30471758921931</v>
      </c>
      <c r="Q142" s="22">
        <f t="shared" si="119"/>
        <v>649.65051002163909</v>
      </c>
      <c r="R142" s="22">
        <f t="shared" ref="R142:V142" si="120">SUM(R143:R144)</f>
        <v>616.1039831838433</v>
      </c>
      <c r="S142" s="22">
        <f t="shared" si="120"/>
        <v>587.93618442780985</v>
      </c>
      <c r="T142" s="22">
        <f t="shared" si="120"/>
        <v>553.03866325949116</v>
      </c>
      <c r="U142" s="22">
        <f t="shared" si="120"/>
        <v>527.42615589282582</v>
      </c>
      <c r="V142" s="22">
        <f t="shared" si="120"/>
        <v>514.81625866429897</v>
      </c>
      <c r="W142" s="22">
        <f t="shared" ref="W142:Y142" si="121">SUM(W143:W144)</f>
        <v>516.01357169571179</v>
      </c>
      <c r="X142" s="22">
        <f t="shared" si="121"/>
        <v>484.22308179126378</v>
      </c>
      <c r="Y142" s="22">
        <f t="shared" si="121"/>
        <v>456.26893708240152</v>
      </c>
      <c r="DA142" s="57"/>
    </row>
    <row r="143" spans="1:105" ht="12" customHeight="1" x14ac:dyDescent="0.25">
      <c r="A143" s="30" t="s">
        <v>44</v>
      </c>
      <c r="B143" s="31">
        <f>B13*1000*11630/RES_summary!B$6</f>
        <v>613.22079722083129</v>
      </c>
      <c r="C143" s="31">
        <f>C13*1000*11630/RES_summary!C$6</f>
        <v>616.85356273397133</v>
      </c>
      <c r="D143" s="31">
        <f>D13*1000*11630/RES_summary!D$6</f>
        <v>618.07967773244707</v>
      </c>
      <c r="E143" s="31">
        <f>E13*1000*11630/RES_summary!E$6</f>
        <v>616.80842552182605</v>
      </c>
      <c r="F143" s="31">
        <f>F13*1000*11630/RES_summary!F$6</f>
        <v>614.97921407789397</v>
      </c>
      <c r="G143" s="31">
        <f>G13*1000*11630/RES_summary!G$6</f>
        <v>612.74413768676277</v>
      </c>
      <c r="H143" s="31">
        <f>H13*1000*11630/RES_summary!H$6</f>
        <v>611.91779764441424</v>
      </c>
      <c r="I143" s="31">
        <f>I13*1000*11630/RES_summary!I$6</f>
        <v>609.72411080914594</v>
      </c>
      <c r="J143" s="31">
        <f>J13*1000*11630/RES_summary!J$6</f>
        <v>602.38124553096588</v>
      </c>
      <c r="K143" s="31">
        <f>K13*1000*11630/RES_summary!K$6</f>
        <v>589.74970714753829</v>
      </c>
      <c r="L143" s="31">
        <f>L13*1000*11630/RES_summary!L$6</f>
        <v>572.54270919402143</v>
      </c>
      <c r="M143" s="31">
        <f>M13*1000*11630/RES_summary!M$6</f>
        <v>544.07901767525505</v>
      </c>
      <c r="N143" s="31">
        <f>N13*1000*11630/RES_summary!N$6</f>
        <v>517.43544586830853</v>
      </c>
      <c r="O143" s="31">
        <f>O13*1000*11630/RES_summary!O$6</f>
        <v>496.2148790300572</v>
      </c>
      <c r="P143" s="31">
        <f>P13*1000*11630/RES_summary!P$6</f>
        <v>473.03201278387888</v>
      </c>
      <c r="Q143" s="31">
        <f>Q13*1000*11630/RES_summary!Q$6</f>
        <v>445.75485079460157</v>
      </c>
      <c r="R143" s="31">
        <f>R13*1000*11630/RES_summary!R$6</f>
        <v>407.23773527192276</v>
      </c>
      <c r="S143" s="31">
        <f>S13*1000*11630/RES_summary!S$6</f>
        <v>377.61356326116504</v>
      </c>
      <c r="T143" s="31">
        <f>T13*1000*11630/RES_summary!T$6</f>
        <v>341.1978951592792</v>
      </c>
      <c r="U143" s="31">
        <f>U13*1000*11630/RES_summary!U$6</f>
        <v>312.21512762343792</v>
      </c>
      <c r="V143" s="31">
        <f>V13*1000*11630/RES_summary!V$6</f>
        <v>293.02673199151945</v>
      </c>
      <c r="W143" s="31">
        <f>W13*1000*11630/RES_summary!W$6</f>
        <v>285.83381711677049</v>
      </c>
      <c r="X143" s="31">
        <f>X13*1000*11630/RES_summary!X$6</f>
        <v>261.58043138946914</v>
      </c>
      <c r="Y143" s="31">
        <f>Y13*1000*11630/RES_summary!Y$6</f>
        <v>239.67314627250769</v>
      </c>
      <c r="DA143" s="59" t="s">
        <v>1055</v>
      </c>
    </row>
    <row r="144" spans="1:105" ht="12" customHeight="1" x14ac:dyDescent="0.25">
      <c r="A144" s="32" t="s">
        <v>25</v>
      </c>
      <c r="B144" s="33">
        <f>B14*1000*11630/RES_summary!B$6</f>
        <v>145.53430989128026</v>
      </c>
      <c r="C144" s="33">
        <f>C14*1000*11630/RES_summary!C$6</f>
        <v>147.47733475043998</v>
      </c>
      <c r="D144" s="33">
        <f>D14*1000*11630/RES_summary!D$6</f>
        <v>149.09842719465414</v>
      </c>
      <c r="E144" s="33">
        <f>E14*1000*11630/RES_summary!E$6</f>
        <v>152.66817614601658</v>
      </c>
      <c r="F144" s="33">
        <f>F14*1000*11630/RES_summary!F$6</f>
        <v>155.46892867643328</v>
      </c>
      <c r="G144" s="33">
        <f>G14*1000*11630/RES_summary!G$6</f>
        <v>156.38439483312479</v>
      </c>
      <c r="H144" s="33">
        <f>H14*1000*11630/RES_summary!H$6</f>
        <v>156.91923779700966</v>
      </c>
      <c r="I144" s="33">
        <f>I14*1000*11630/RES_summary!I$6</f>
        <v>159.16735289967423</v>
      </c>
      <c r="J144" s="33">
        <f>J14*1000*11630/RES_summary!J$6</f>
        <v>166.89952475090081</v>
      </c>
      <c r="K144" s="33">
        <f>K14*1000*11630/RES_summary!K$6</f>
        <v>172.42599545119612</v>
      </c>
      <c r="L144" s="33">
        <f>L14*1000*11630/RES_summary!L$6</f>
        <v>178.16159768496806</v>
      </c>
      <c r="M144" s="33">
        <f>M14*1000*11630/RES_summary!M$6</f>
        <v>181.41244514699392</v>
      </c>
      <c r="N144" s="33">
        <f>N14*1000*11630/RES_summary!N$6</f>
        <v>184.06142958247554</v>
      </c>
      <c r="O144" s="33">
        <f>O14*1000*11630/RES_summary!O$6</f>
        <v>189.13986567673498</v>
      </c>
      <c r="P144" s="33">
        <f>P14*1000*11630/RES_summary!P$6</f>
        <v>194.27270480534042</v>
      </c>
      <c r="Q144" s="33">
        <f>Q14*1000*11630/RES_summary!Q$6</f>
        <v>203.89565922703756</v>
      </c>
      <c r="R144" s="33">
        <f>R14*1000*11630/RES_summary!R$6</f>
        <v>208.86624791192051</v>
      </c>
      <c r="S144" s="33">
        <f>S14*1000*11630/RES_summary!S$6</f>
        <v>210.32262116664486</v>
      </c>
      <c r="T144" s="33">
        <f>T14*1000*11630/RES_summary!T$6</f>
        <v>211.84076810021196</v>
      </c>
      <c r="U144" s="33">
        <f>U14*1000*11630/RES_summary!U$6</f>
        <v>215.21102826938787</v>
      </c>
      <c r="V144" s="33">
        <f>V14*1000*11630/RES_summary!V$6</f>
        <v>221.78952667277952</v>
      </c>
      <c r="W144" s="33">
        <f>W14*1000*11630/RES_summary!W$6</f>
        <v>230.17975457894136</v>
      </c>
      <c r="X144" s="33">
        <f>X14*1000*11630/RES_summary!X$6</f>
        <v>222.64265040179461</v>
      </c>
      <c r="Y144" s="33">
        <f>Y14*1000*11630/RES_summary!Y$6</f>
        <v>216.59579080989383</v>
      </c>
      <c r="DA144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Y27 W139:Y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309.39937122997497</v>
      </c>
      <c r="C3" s="49">
        <f t="shared" ref="C3:W3" si="0">C5*C11/11630</f>
        <v>317.26623210093584</v>
      </c>
      <c r="D3" s="49">
        <f t="shared" si="0"/>
        <v>322.86907640126066</v>
      </c>
      <c r="E3" s="49">
        <f t="shared" si="0"/>
        <v>326.68569058684403</v>
      </c>
      <c r="F3" s="49">
        <f t="shared" si="0"/>
        <v>327.81847140267706</v>
      </c>
      <c r="G3" s="49">
        <f t="shared" si="0"/>
        <v>327.87178066513462</v>
      </c>
      <c r="H3" s="49">
        <f t="shared" si="0"/>
        <v>326.85881388337151</v>
      </c>
      <c r="I3" s="49">
        <f t="shared" si="0"/>
        <v>325.17631222894272</v>
      </c>
      <c r="J3" s="49">
        <f t="shared" si="0"/>
        <v>322.23371405239038</v>
      </c>
      <c r="K3" s="49">
        <f t="shared" si="0"/>
        <v>319.40338581204452</v>
      </c>
      <c r="L3" s="49">
        <f t="shared" si="0"/>
        <v>316.25066175068878</v>
      </c>
      <c r="M3" s="49">
        <f t="shared" si="0"/>
        <v>312.31187803451445</v>
      </c>
      <c r="N3" s="49">
        <f t="shared" si="0"/>
        <v>307.62430628572025</v>
      </c>
      <c r="O3" s="49">
        <f t="shared" si="0"/>
        <v>304.2263639480617</v>
      </c>
      <c r="P3" s="49">
        <f t="shared" si="0"/>
        <v>299.00251953184124</v>
      </c>
      <c r="Q3" s="49">
        <f t="shared" si="0"/>
        <v>293.50667260320529</v>
      </c>
      <c r="R3" s="49">
        <f t="shared" si="0"/>
        <v>287.79282369963249</v>
      </c>
      <c r="S3" s="49">
        <f t="shared" si="0"/>
        <v>280.90529305237038</v>
      </c>
      <c r="T3" s="49">
        <f t="shared" si="0"/>
        <v>273.58728767725495</v>
      </c>
      <c r="U3" s="49">
        <f t="shared" si="0"/>
        <v>265.47908340486862</v>
      </c>
      <c r="V3" s="49">
        <f t="shared" si="0"/>
        <v>259.45450509196223</v>
      </c>
      <c r="W3" s="49">
        <f t="shared" si="0"/>
        <v>252.56943292316845</v>
      </c>
      <c r="X3" s="49">
        <f t="shared" ref="X3:Y3" si="1">X5*X11/11630</f>
        <v>247.54443572859444</v>
      </c>
      <c r="Y3" s="49">
        <f t="shared" si="1"/>
        <v>244.01147193074758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410.76651682701038</v>
      </c>
      <c r="C5" s="49">
        <f t="shared" ref="C5:W5" si="2">C7*C13/1000000</f>
        <v>421.21076248103697</v>
      </c>
      <c r="D5" s="49">
        <f t="shared" si="2"/>
        <v>428.64924184322638</v>
      </c>
      <c r="E5" s="49">
        <f t="shared" si="2"/>
        <v>433.71627642979445</v>
      </c>
      <c r="F5" s="49">
        <f t="shared" si="2"/>
        <v>435.22018520697907</v>
      </c>
      <c r="G5" s="49">
        <f t="shared" si="2"/>
        <v>435.29095994697678</v>
      </c>
      <c r="H5" s="49">
        <f t="shared" si="2"/>
        <v>433.94611934516132</v>
      </c>
      <c r="I5" s="49">
        <f t="shared" si="2"/>
        <v>431.71238712586808</v>
      </c>
      <c r="J5" s="49">
        <f t="shared" si="2"/>
        <v>427.80571854215782</v>
      </c>
      <c r="K5" s="49">
        <f t="shared" si="2"/>
        <v>424.04810239658445</v>
      </c>
      <c r="L5" s="49">
        <f t="shared" si="2"/>
        <v>419.86246531512677</v>
      </c>
      <c r="M5" s="49">
        <f t="shared" si="2"/>
        <v>414.63323533577665</v>
      </c>
      <c r="N5" s="49">
        <f t="shared" si="2"/>
        <v>408.40989521722906</v>
      </c>
      <c r="O5" s="49">
        <f t="shared" si="2"/>
        <v>403.89870008173034</v>
      </c>
      <c r="P5" s="49">
        <f t="shared" si="2"/>
        <v>396.96339065699942</v>
      </c>
      <c r="Q5" s="49">
        <f t="shared" si="2"/>
        <v>389.66696374147006</v>
      </c>
      <c r="R5" s="49">
        <f t="shared" si="2"/>
        <v>382.0811118295349</v>
      </c>
      <c r="S5" s="49">
        <f t="shared" si="2"/>
        <v>372.93705002272469</v>
      </c>
      <c r="T5" s="49">
        <f t="shared" si="2"/>
        <v>363.22147895964332</v>
      </c>
      <c r="U5" s="49">
        <f t="shared" si="2"/>
        <v>352.45681963454592</v>
      </c>
      <c r="V5" s="49">
        <f t="shared" si="2"/>
        <v>344.45843541318715</v>
      </c>
      <c r="W5" s="49">
        <f t="shared" si="2"/>
        <v>335.31763754525673</v>
      </c>
      <c r="X5" s="49">
        <f t="shared" ref="X5:Y5" si="3">X7*X13/1000000</f>
        <v>328.64632277666135</v>
      </c>
      <c r="Y5" s="49">
        <f t="shared" si="3"/>
        <v>323.95586969801303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8188991</v>
      </c>
      <c r="C7" s="35">
        <v>8562450</v>
      </c>
      <c r="D7" s="35">
        <v>8890455</v>
      </c>
      <c r="E7" s="35">
        <v>9185281</v>
      </c>
      <c r="F7" s="35">
        <v>9405032</v>
      </c>
      <c r="G7" s="35">
        <v>9609909</v>
      </c>
      <c r="H7" s="35">
        <v>9792090</v>
      </c>
      <c r="I7" s="35">
        <v>9965649</v>
      </c>
      <c r="J7" s="35">
        <v>10104670</v>
      </c>
      <c r="K7" s="35">
        <v>10268284</v>
      </c>
      <c r="L7" s="35">
        <v>10438017</v>
      </c>
      <c r="M7" s="35">
        <v>10589745</v>
      </c>
      <c r="N7" s="35">
        <v>10728935</v>
      </c>
      <c r="O7" s="35">
        <v>10968572</v>
      </c>
      <c r="P7" s="35">
        <v>11155372</v>
      </c>
      <c r="Q7" s="35">
        <v>11364347</v>
      </c>
      <c r="R7" s="35">
        <v>11583335</v>
      </c>
      <c r="S7" s="35">
        <v>11751505</v>
      </c>
      <c r="T7" s="35">
        <v>11910628</v>
      </c>
      <c r="U7" s="35">
        <v>12071855</v>
      </c>
      <c r="V7" s="35">
        <v>12271254</v>
      </c>
      <c r="W7" s="35">
        <v>12378135</v>
      </c>
      <c r="X7" s="35">
        <v>12543202</v>
      </c>
      <c r="Y7" s="35">
        <v>12788626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804034.15492653288</v>
      </c>
      <c r="D8" s="52">
        <v>761349.72648887988</v>
      </c>
      <c r="E8" s="52">
        <v>730958.11265699565</v>
      </c>
      <c r="F8" s="52">
        <v>658688.42801906541</v>
      </c>
      <c r="G8" s="52">
        <v>646637.78790033422</v>
      </c>
      <c r="H8" s="52">
        <v>626783.30836785212</v>
      </c>
      <c r="I8" s="52">
        <v>621021.10623523965</v>
      </c>
      <c r="J8" s="52">
        <v>589361.29906749539</v>
      </c>
      <c r="K8" s="52">
        <v>616851.00518582389</v>
      </c>
      <c r="L8" s="52">
        <v>625885.34367250465</v>
      </c>
      <c r="M8" s="52">
        <v>610814.43437578343</v>
      </c>
      <c r="N8" s="52">
        <v>601229.39791480452</v>
      </c>
      <c r="O8" s="52">
        <v>704648.35568456165</v>
      </c>
      <c r="P8" s="52">
        <v>654802.42986089736</v>
      </c>
      <c r="Q8" s="52">
        <v>679987.74340551533</v>
      </c>
      <c r="R8" s="52">
        <v>693030.42007104866</v>
      </c>
      <c r="S8" s="52">
        <v>645261.58440613002</v>
      </c>
      <c r="T8" s="52">
        <v>639283.36176053062</v>
      </c>
      <c r="U8" s="52">
        <v>965261.15492653288</v>
      </c>
      <c r="V8" s="52">
        <v>960748.72648888081</v>
      </c>
      <c r="W8" s="52">
        <v>837839.11265699565</v>
      </c>
      <c r="X8" s="52">
        <v>823755.42801906541</v>
      </c>
      <c r="Y8" s="52">
        <v>892061.78790033422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430575.15492653288</v>
      </c>
      <c r="D9" s="36">
        <v>433344.72648888081</v>
      </c>
      <c r="E9" s="36">
        <v>436132.11265699565</v>
      </c>
      <c r="F9" s="36">
        <v>438937.42801906541</v>
      </c>
      <c r="G9" s="36">
        <v>441760.78790033422</v>
      </c>
      <c r="H9" s="36">
        <v>444602.30836785212</v>
      </c>
      <c r="I9" s="36">
        <v>447462.10623523965</v>
      </c>
      <c r="J9" s="36">
        <v>450340.29906749539</v>
      </c>
      <c r="K9" s="36">
        <v>453237.00518582389</v>
      </c>
      <c r="L9" s="36">
        <v>456152.34367250465</v>
      </c>
      <c r="M9" s="36">
        <v>459086.43437578343</v>
      </c>
      <c r="N9" s="36">
        <v>462039.39791480452</v>
      </c>
      <c r="O9" s="36">
        <v>465011.35568456165</v>
      </c>
      <c r="P9" s="36">
        <v>468002.42986089736</v>
      </c>
      <c r="Q9" s="36">
        <v>471012.74340551533</v>
      </c>
      <c r="R9" s="36">
        <v>474042.42007104866</v>
      </c>
      <c r="S9" s="36">
        <v>477091.58440613002</v>
      </c>
      <c r="T9" s="36">
        <v>480160.36176053062</v>
      </c>
      <c r="U9" s="36">
        <v>804034.15492653288</v>
      </c>
      <c r="V9" s="36">
        <v>761349.72648888081</v>
      </c>
      <c r="W9" s="36">
        <v>730958.11265699565</v>
      </c>
      <c r="X9" s="36">
        <v>658688.42801906541</v>
      </c>
      <c r="Y9" s="36">
        <v>646637.78790033422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8759.9999999999945</v>
      </c>
      <c r="C11" s="54">
        <v>8760</v>
      </c>
      <c r="D11" s="54">
        <v>8759.9999999999964</v>
      </c>
      <c r="E11" s="54">
        <v>8759.9999999999927</v>
      </c>
      <c r="F11" s="54">
        <v>8759.9999999999945</v>
      </c>
      <c r="G11" s="54">
        <v>8759.9999999999982</v>
      </c>
      <c r="H11" s="54">
        <v>8759.9999999999945</v>
      </c>
      <c r="I11" s="54">
        <v>8759.9999999999982</v>
      </c>
      <c r="J11" s="54">
        <v>8759.9999999999945</v>
      </c>
      <c r="K11" s="54">
        <v>8759.9999999999964</v>
      </c>
      <c r="L11" s="54">
        <v>8760</v>
      </c>
      <c r="M11" s="54">
        <v>8760</v>
      </c>
      <c r="N11" s="54">
        <v>8760</v>
      </c>
      <c r="O11" s="54">
        <v>8760</v>
      </c>
      <c r="P11" s="54">
        <v>8759.9999999999964</v>
      </c>
      <c r="Q11" s="54">
        <v>8760</v>
      </c>
      <c r="R11" s="54">
        <v>8760</v>
      </c>
      <c r="S11" s="54">
        <v>8759.9999999999982</v>
      </c>
      <c r="T11" s="54">
        <v>8760</v>
      </c>
      <c r="U11" s="54">
        <v>8760</v>
      </c>
      <c r="V11" s="54">
        <v>8760.0000000000036</v>
      </c>
      <c r="W11" s="54">
        <v>8760</v>
      </c>
      <c r="X11" s="54">
        <v>8760</v>
      </c>
      <c r="Y11" s="54">
        <v>8760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50.160821623446701</v>
      </c>
      <c r="C13" s="35">
        <v>49.192785065143383</v>
      </c>
      <c r="D13" s="35">
        <v>48.214544907232124</v>
      </c>
      <c r="E13" s="35">
        <v>47.218618181609735</v>
      </c>
      <c r="F13" s="35">
        <v>46.275247676667036</v>
      </c>
      <c r="G13" s="35">
        <v>45.29605430675533</v>
      </c>
      <c r="H13" s="35">
        <v>44.315985590937309</v>
      </c>
      <c r="I13" s="35">
        <v>43.320047407436093</v>
      </c>
      <c r="J13" s="35">
        <v>42.337426016105212</v>
      </c>
      <c r="K13" s="35">
        <v>41.296880997504985</v>
      </c>
      <c r="L13" s="35">
        <v>40.224351552131672</v>
      </c>
      <c r="M13" s="35">
        <v>39.154222819886279</v>
      </c>
      <c r="N13" s="35">
        <v>38.06621022657226</v>
      </c>
      <c r="O13" s="35">
        <v>36.823271076830274</v>
      </c>
      <c r="P13" s="35">
        <v>35.584953209718101</v>
      </c>
      <c r="Q13" s="35">
        <v>34.288548540577828</v>
      </c>
      <c r="R13" s="35">
        <v>32.985414980187905</v>
      </c>
      <c r="S13" s="35">
        <v>31.735258592216461</v>
      </c>
      <c r="T13" s="35">
        <v>30.495577475817672</v>
      </c>
      <c r="U13" s="35">
        <v>29.196574978290073</v>
      </c>
      <c r="V13" s="35">
        <v>28.0703533162289</v>
      </c>
      <c r="W13" s="35">
        <v>27.089512074739591</v>
      </c>
      <c r="X13" s="35">
        <v>26.201150453979881</v>
      </c>
      <c r="Y13" s="35">
        <v>25.331561787639501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39.851850819337585</v>
      </c>
      <c r="D14" s="36">
        <v>38.320637512549936</v>
      </c>
      <c r="E14" s="36">
        <v>36.860907933387999</v>
      </c>
      <c r="F14" s="36">
        <v>35.709403425594459</v>
      </c>
      <c r="G14" s="36">
        <v>34.377605574646509</v>
      </c>
      <c r="H14" s="36">
        <v>33.435441247101267</v>
      </c>
      <c r="I14" s="36">
        <v>32.545326514504112</v>
      </c>
      <c r="J14" s="36">
        <v>31.700029942964594</v>
      </c>
      <c r="K14" s="36">
        <v>30.764518927842385</v>
      </c>
      <c r="L14" s="36">
        <v>29.870230149371203</v>
      </c>
      <c r="M14" s="36">
        <v>29.139656438059067</v>
      </c>
      <c r="N14" s="36">
        <v>28.197117043940466</v>
      </c>
      <c r="O14" s="36">
        <v>26.700064476264846</v>
      </c>
      <c r="P14" s="36">
        <v>25.259645084662885</v>
      </c>
      <c r="Q14" s="36">
        <v>24.015078870423899</v>
      </c>
      <c r="R14" s="36">
        <v>23.364782979563348</v>
      </c>
      <c r="S14" s="36">
        <v>22.916665758496734</v>
      </c>
      <c r="T14" s="36">
        <v>22.477774416442529</v>
      </c>
      <c r="U14" s="36">
        <v>22.043350405317444</v>
      </c>
      <c r="V14" s="36">
        <v>22.042207378294915</v>
      </c>
      <c r="W14" s="36">
        <v>21.248687912676296</v>
      </c>
      <c r="X14" s="36">
        <v>20.45516844705768</v>
      </c>
      <c r="Y14" s="36">
        <v>19.661648981439061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1.1924931244810415</v>
      </c>
      <c r="C16" s="44">
        <f>C7/RES_summary!C$6</f>
        <v>1.2338556698178624</v>
      </c>
      <c r="D16" s="44">
        <f>D7/RES_summary!D$6</f>
        <v>1.2685717098729496</v>
      </c>
      <c r="E16" s="44">
        <f>E7/RES_summary!E$6</f>
        <v>1.2992640463686576</v>
      </c>
      <c r="F16" s="44">
        <f>F7/RES_summary!F$6</f>
        <v>1.321694219318424</v>
      </c>
      <c r="G16" s="44">
        <f>G7/RES_summary!G$6</f>
        <v>1.34375266550757</v>
      </c>
      <c r="H16" s="44">
        <f>H7/RES_summary!H$6</f>
        <v>1.3596285937595676</v>
      </c>
      <c r="I16" s="44">
        <f>I7/RES_summary!I$6</f>
        <v>1.3731863993263627</v>
      </c>
      <c r="J16" s="44">
        <f>J7/RES_summary!J$6</f>
        <v>1.3840074192342635</v>
      </c>
      <c r="K16" s="44">
        <f>K7/RES_summary!K$6</f>
        <v>1.3939535205108995</v>
      </c>
      <c r="L16" s="44">
        <f>L7/RES_summary!L$6</f>
        <v>1.400552920969254</v>
      </c>
      <c r="M16" s="44">
        <f>M7/RES_summary!M$6</f>
        <v>1.4082954188203864</v>
      </c>
      <c r="N16" s="44">
        <f>N7/RES_summary!N$6</f>
        <v>1.4185243291155039</v>
      </c>
      <c r="O16" s="44">
        <f>O7/RES_summary!O$6</f>
        <v>1.4322259362225236</v>
      </c>
      <c r="P16" s="44">
        <f>P7/RES_summary!P$6</f>
        <v>1.4470116929692753</v>
      </c>
      <c r="Q16" s="44">
        <f>Q7/RES_summary!Q$6</f>
        <v>1.4658704720348341</v>
      </c>
      <c r="R16" s="44">
        <f>R7/RES_summary!R$6</f>
        <v>1.474257057278124</v>
      </c>
      <c r="S16" s="44">
        <f>S7/RES_summary!S$6</f>
        <v>1.4825679279243817</v>
      </c>
      <c r="T16" s="44">
        <f>T7/RES_summary!T$6</f>
        <v>1.4904676417890574</v>
      </c>
      <c r="U16" s="44">
        <f>U7/RES_summary!U$6</f>
        <v>1.4969182111364514</v>
      </c>
      <c r="V16" s="44">
        <f>V7/RES_summary!V$6</f>
        <v>1.5029259970931703</v>
      </c>
      <c r="W16" s="44">
        <f>W7/RES_summary!W$6</f>
        <v>1.5077484121796678</v>
      </c>
      <c r="X16" s="44">
        <f>X7/RES_summary!X$6</f>
        <v>1.513826006588169</v>
      </c>
      <c r="Y16" s="44">
        <f>Y7/RES_summary!Y$6</f>
        <v>1.5171481667998319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4">B13*B16</f>
        <v>59.816434904280143</v>
      </c>
      <c r="C17" s="52">
        <f t="shared" si="4"/>
        <v>60.696796766758631</v>
      </c>
      <c r="D17" s="52">
        <f t="shared" si="4"/>
        <v>61.163607673713571</v>
      </c>
      <c r="E17" s="52">
        <f t="shared" si="4"/>
        <v>61.349452922574926</v>
      </c>
      <c r="F17" s="52">
        <f t="shared" si="4"/>
        <v>61.161727351779149</v>
      </c>
      <c r="G17" s="52">
        <f t="shared" si="4"/>
        <v>60.866693711678124</v>
      </c>
      <c r="H17" s="52">
        <f t="shared" si="4"/>
        <v>60.253281170075354</v>
      </c>
      <c r="I17" s="52">
        <f t="shared" si="4"/>
        <v>59.486499918064503</v>
      </c>
      <c r="J17" s="52">
        <f t="shared" si="4"/>
        <v>58.595311717571342</v>
      </c>
      <c r="K17" s="52">
        <f t="shared" si="4"/>
        <v>57.565932652591741</v>
      </c>
      <c r="L17" s="52">
        <f t="shared" si="4"/>
        <v>56.33633306043216</v>
      </c>
      <c r="M17" s="52">
        <f t="shared" si="4"/>
        <v>55.140712624718482</v>
      </c>
      <c r="N17" s="52">
        <f t="shared" si="4"/>
        <v>53.997845323618144</v>
      </c>
      <c r="O17" s="52">
        <f t="shared" si="4"/>
        <v>52.739243892789013</v>
      </c>
      <c r="P17" s="52">
        <f t="shared" si="4"/>
        <v>51.491843388226641</v>
      </c>
      <c r="Q17" s="52">
        <f t="shared" si="4"/>
        <v>50.262570834566141</v>
      </c>
      <c r="R17" s="52">
        <f t="shared" ref="R17:V17" si="5">R13*R16</f>
        <v>48.628980821789568</v>
      </c>
      <c r="S17" s="52">
        <f t="shared" si="5"/>
        <v>47.049676573206789</v>
      </c>
      <c r="T17" s="52">
        <f t="shared" si="5"/>
        <v>45.452671445377462</v>
      </c>
      <c r="U17" s="52">
        <f t="shared" si="5"/>
        <v>43.704884787813256</v>
      </c>
      <c r="V17" s="52">
        <f t="shared" si="5"/>
        <v>42.187663746550896</v>
      </c>
      <c r="W17" s="52">
        <f t="shared" ref="W17:Y17" si="6">W13*W16</f>
        <v>40.844168817410555</v>
      </c>
      <c r="X17" s="52">
        <f t="shared" si="6"/>
        <v>39.663982959764155</v>
      </c>
      <c r="Y17" s="52">
        <f t="shared" si="6"/>
        <v>38.431732528293942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523.99196976149369</v>
      </c>
      <c r="C18" s="36">
        <f>C3*11630*1000/RES_summary!C$6</f>
        <v>531.70393967680559</v>
      </c>
      <c r="D18" s="36">
        <f>D3*11630*1000/RES_summary!D$6</f>
        <v>535.79320322173066</v>
      </c>
      <c r="E18" s="36">
        <f>E3*11630*1000/RES_summary!E$6</f>
        <v>537.4212076017559</v>
      </c>
      <c r="F18" s="36">
        <f>F3*11630*1000/RES_summary!F$6</f>
        <v>535.77673160158508</v>
      </c>
      <c r="G18" s="36">
        <f>G3*11630*1000/RES_summary!G$6</f>
        <v>533.19223691430011</v>
      </c>
      <c r="H18" s="36">
        <f>H3*11630*1000/RES_summary!H$6</f>
        <v>527.81874304985979</v>
      </c>
      <c r="I18" s="36">
        <f>I3*11630*1000/RES_summary!I$6</f>
        <v>521.10173928224492</v>
      </c>
      <c r="J18" s="36">
        <f>J3*11630*1000/RES_summary!J$6</f>
        <v>513.29493064592464</v>
      </c>
      <c r="K18" s="36">
        <f>K3*11630*1000/RES_summary!K$6</f>
        <v>504.27757003670331</v>
      </c>
      <c r="L18" s="36">
        <f>L3*11630*1000/RES_summary!L$6</f>
        <v>493.50627760938573</v>
      </c>
      <c r="M18" s="36">
        <f>M3*11630*1000/RES_summary!M$6</f>
        <v>483.03264259253393</v>
      </c>
      <c r="N18" s="36">
        <f>N3*11630*1000/RES_summary!N$6</f>
        <v>473.02112503489502</v>
      </c>
      <c r="O18" s="36">
        <f>O3*11630*1000/RES_summary!O$6</f>
        <v>461.99577650083165</v>
      </c>
      <c r="P18" s="36">
        <f>P3*11630*1000/RES_summary!P$6</f>
        <v>451.06854808086513</v>
      </c>
      <c r="Q18" s="36">
        <f>Q3*11630*1000/RES_summary!Q$6</f>
        <v>440.30012051079945</v>
      </c>
      <c r="R18" s="36">
        <f>R3*11630*1000/RES_summary!R$6</f>
        <v>425.98987199887671</v>
      </c>
      <c r="S18" s="36">
        <f>S3*11630*1000/RES_summary!S$6</f>
        <v>412.15516678129143</v>
      </c>
      <c r="T18" s="36">
        <f>T3*11630*1000/RES_summary!T$6</f>
        <v>398.16540186150655</v>
      </c>
      <c r="U18" s="36">
        <f>U3*11630*1000/RES_summary!U$6</f>
        <v>382.85479074124407</v>
      </c>
      <c r="V18" s="36">
        <f>V3*11630*1000/RES_summary!V$6</f>
        <v>369.56393441978605</v>
      </c>
      <c r="W18" s="36">
        <f>W3*11630*1000/RES_summary!W$6</f>
        <v>357.79491884051652</v>
      </c>
      <c r="X18" s="36">
        <f>X3*11630*1000/RES_summary!X$6</f>
        <v>347.456490727534</v>
      </c>
      <c r="Y18" s="36">
        <f>Y3*11630*1000/RES_summary!Y$6</f>
        <v>336.6619769478549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160.43122485370586</v>
      </c>
      <c r="C3" s="49">
        <f t="shared" ref="C3:W3" si="0">C5*C11/11630</f>
        <v>158.42551883692784</v>
      </c>
      <c r="D3" s="49">
        <f t="shared" si="0"/>
        <v>157.22592258957948</v>
      </c>
      <c r="E3" s="49">
        <f t="shared" si="0"/>
        <v>155.8755194322467</v>
      </c>
      <c r="F3" s="49">
        <f t="shared" si="0"/>
        <v>154.33629417062551</v>
      </c>
      <c r="G3" s="49">
        <f t="shared" si="0"/>
        <v>152.68251473756303</v>
      </c>
      <c r="H3" s="49">
        <f t="shared" si="0"/>
        <v>150.86551756273965</v>
      </c>
      <c r="I3" s="49">
        <f t="shared" si="0"/>
        <v>147.03842375175506</v>
      </c>
      <c r="J3" s="49">
        <f t="shared" si="0"/>
        <v>142.42222215341411</v>
      </c>
      <c r="K3" s="49">
        <f t="shared" si="0"/>
        <v>137.48157080622576</v>
      </c>
      <c r="L3" s="49">
        <f t="shared" si="0"/>
        <v>133.15574209318052</v>
      </c>
      <c r="M3" s="49">
        <f t="shared" si="0"/>
        <v>128.97393513750106</v>
      </c>
      <c r="N3" s="49">
        <f t="shared" si="0"/>
        <v>124.45716806219599</v>
      </c>
      <c r="O3" s="49">
        <f t="shared" si="0"/>
        <v>120.18800689854221</v>
      </c>
      <c r="P3" s="49">
        <f t="shared" si="0"/>
        <v>115.70612144475912</v>
      </c>
      <c r="Q3" s="49">
        <f t="shared" si="0"/>
        <v>113.36254731293072</v>
      </c>
      <c r="R3" s="49">
        <f t="shared" si="0"/>
        <v>109.7305881178504</v>
      </c>
      <c r="S3" s="49">
        <f t="shared" si="0"/>
        <v>106.36167666303672</v>
      </c>
      <c r="T3" s="49">
        <f t="shared" si="0"/>
        <v>102.6333036430289</v>
      </c>
      <c r="U3" s="49">
        <f t="shared" si="0"/>
        <v>99.00684568806102</v>
      </c>
      <c r="V3" s="49">
        <f t="shared" si="0"/>
        <v>97.185686137204513</v>
      </c>
      <c r="W3" s="49">
        <f t="shared" si="0"/>
        <v>95.903167226678676</v>
      </c>
      <c r="X3" s="49">
        <f t="shared" ref="X3:Y3" si="1">X5*X11/11630</f>
        <v>94.414579999431993</v>
      </c>
      <c r="Y3" s="49">
        <f t="shared" si="1"/>
        <v>94.15383281928348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4329.6499174690052</v>
      </c>
      <c r="C5" s="49">
        <f t="shared" ref="C5:W5" si="2">C7*C13/1000000</f>
        <v>4326.7514387740539</v>
      </c>
      <c r="D5" s="49">
        <f t="shared" si="2"/>
        <v>4313.7688048247437</v>
      </c>
      <c r="E5" s="49">
        <f t="shared" si="2"/>
        <v>4286.5817615052647</v>
      </c>
      <c r="F5" s="49">
        <f t="shared" si="2"/>
        <v>4239.8570373162738</v>
      </c>
      <c r="G5" s="49">
        <f t="shared" si="2"/>
        <v>4176.5806343216436</v>
      </c>
      <c r="H5" s="49">
        <f t="shared" si="2"/>
        <v>4108.1676478490463</v>
      </c>
      <c r="I5" s="49">
        <f t="shared" si="2"/>
        <v>4027.983231758335</v>
      </c>
      <c r="J5" s="49">
        <f t="shared" si="2"/>
        <v>3922.8407878412213</v>
      </c>
      <c r="K5" s="49">
        <f t="shared" si="2"/>
        <v>3814.5595813633922</v>
      </c>
      <c r="L5" s="49">
        <f t="shared" si="2"/>
        <v>3707.7683786753955</v>
      </c>
      <c r="M5" s="49">
        <f t="shared" si="2"/>
        <v>3592.4580902428042</v>
      </c>
      <c r="N5" s="49">
        <f t="shared" si="2"/>
        <v>3469.0725603726519</v>
      </c>
      <c r="O5" s="49">
        <f t="shared" si="2"/>
        <v>3356.9212508036462</v>
      </c>
      <c r="P5" s="49">
        <f t="shared" si="2"/>
        <v>3242.537299278496</v>
      </c>
      <c r="Q5" s="49">
        <f t="shared" si="2"/>
        <v>3121.3266412144499</v>
      </c>
      <c r="R5" s="49">
        <f t="shared" si="2"/>
        <v>3058.1474358856635</v>
      </c>
      <c r="S5" s="49">
        <f t="shared" si="2"/>
        <v>2986.9608571093208</v>
      </c>
      <c r="T5" s="49">
        <f t="shared" si="2"/>
        <v>2921.3757589682618</v>
      </c>
      <c r="U5" s="49">
        <f t="shared" si="2"/>
        <v>2866.751363320443</v>
      </c>
      <c r="V5" s="49">
        <f t="shared" si="2"/>
        <v>2828.5481049252235</v>
      </c>
      <c r="W5" s="49">
        <f t="shared" si="2"/>
        <v>2778.3616837773866</v>
      </c>
      <c r="X5" s="49">
        <f t="shared" ref="X5:Y5" si="3">X7*X13/1000000</f>
        <v>2743.7462378401933</v>
      </c>
      <c r="Y5" s="49">
        <f t="shared" si="3"/>
        <v>2740.431671612052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6811151</v>
      </c>
      <c r="C7" s="35">
        <v>6870192</v>
      </c>
      <c r="D7" s="35">
        <v>6938936</v>
      </c>
      <c r="E7" s="35">
        <v>7000455</v>
      </c>
      <c r="F7" s="35">
        <v>7044732</v>
      </c>
      <c r="G7" s="35">
        <v>7078150</v>
      </c>
      <c r="H7" s="35">
        <v>7123769</v>
      </c>
      <c r="I7" s="35">
        <v>7162972</v>
      </c>
      <c r="J7" s="35">
        <v>7167607</v>
      </c>
      <c r="K7" s="35">
        <v>7181730</v>
      </c>
      <c r="L7" s="35">
        <v>7229200</v>
      </c>
      <c r="M7" s="35">
        <v>7279065</v>
      </c>
      <c r="N7" s="35">
        <v>7320745</v>
      </c>
      <c r="O7" s="35">
        <v>7428657</v>
      </c>
      <c r="P7" s="35">
        <v>7543290</v>
      </c>
      <c r="Q7" s="35">
        <v>7643962</v>
      </c>
      <c r="R7" s="35">
        <v>7778495</v>
      </c>
      <c r="S7" s="35">
        <v>7855945</v>
      </c>
      <c r="T7" s="35">
        <v>7922985</v>
      </c>
      <c r="U7" s="35">
        <v>7995163</v>
      </c>
      <c r="V7" s="35">
        <v>8092569</v>
      </c>
      <c r="W7" s="35">
        <v>8133764</v>
      </c>
      <c r="X7" s="35">
        <v>8205503</v>
      </c>
      <c r="Y7" s="35">
        <v>8345091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473483.91310797073</v>
      </c>
      <c r="D8" s="52">
        <v>488537.60768325534</v>
      </c>
      <c r="E8" s="52">
        <v>486732.3827797221</v>
      </c>
      <c r="F8" s="52">
        <v>474980.13026633207</v>
      </c>
      <c r="G8" s="52">
        <v>469681.75352658331</v>
      </c>
      <c r="H8" s="52">
        <v>487515.16760716774</v>
      </c>
      <c r="I8" s="52">
        <v>486804.29936855659</v>
      </c>
      <c r="J8" s="52">
        <v>458015.08763751574</v>
      </c>
      <c r="K8" s="52">
        <v>473356.48336160183</v>
      </c>
      <c r="L8" s="52">
        <v>512632.44976564776</v>
      </c>
      <c r="M8" s="52">
        <v>521032.96251026634</v>
      </c>
      <c r="N8" s="52">
        <v>518931.00985241029</v>
      </c>
      <c r="O8" s="52">
        <v>591324.59280798864</v>
      </c>
      <c r="P8" s="52">
        <v>604286.72531659994</v>
      </c>
      <c r="Q8" s="52">
        <v>596647.43440838251</v>
      </c>
      <c r="R8" s="52">
        <v>608016.91310797073</v>
      </c>
      <c r="S8" s="52">
        <v>565987.60768325534</v>
      </c>
      <c r="T8" s="52">
        <v>553772.3827797221</v>
      </c>
      <c r="U8" s="52">
        <v>547158.13026633207</v>
      </c>
      <c r="V8" s="52">
        <v>567087.75352658331</v>
      </c>
      <c r="W8" s="52">
        <v>528710.16760716774</v>
      </c>
      <c r="X8" s="52">
        <v>558543.29936855659</v>
      </c>
      <c r="Y8" s="52">
        <v>597603.08763751574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414442.91310797073</v>
      </c>
      <c r="D9" s="36">
        <v>419793.60768325534</v>
      </c>
      <c r="E9" s="36">
        <v>425213.3827797221</v>
      </c>
      <c r="F9" s="36">
        <v>430703.13026633207</v>
      </c>
      <c r="G9" s="36">
        <v>436263.75352658331</v>
      </c>
      <c r="H9" s="36">
        <v>441896.16760716774</v>
      </c>
      <c r="I9" s="36">
        <v>447601.29936855659</v>
      </c>
      <c r="J9" s="36">
        <v>453380.08763751574</v>
      </c>
      <c r="K9" s="36">
        <v>459233.48336160183</v>
      </c>
      <c r="L9" s="36">
        <v>465162.44976564776</v>
      </c>
      <c r="M9" s="36">
        <v>471167.96251026634</v>
      </c>
      <c r="N9" s="36">
        <v>477251.00985241029</v>
      </c>
      <c r="O9" s="36">
        <v>483412.59280798864</v>
      </c>
      <c r="P9" s="36">
        <v>489653.72531659994</v>
      </c>
      <c r="Q9" s="36">
        <v>495975.43440838251</v>
      </c>
      <c r="R9" s="36">
        <v>473483.91310797073</v>
      </c>
      <c r="S9" s="36">
        <v>488537.60768325534</v>
      </c>
      <c r="T9" s="36">
        <v>486732.38277972117</v>
      </c>
      <c r="U9" s="36">
        <v>474980.13026633114</v>
      </c>
      <c r="V9" s="36">
        <v>469681.75352658331</v>
      </c>
      <c r="W9" s="36">
        <v>487515.16760716774</v>
      </c>
      <c r="X9" s="36">
        <v>486804.29936855659</v>
      </c>
      <c r="Y9" s="36">
        <v>458015.08763751574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430.93903216528503</v>
      </c>
      <c r="C11" s="54">
        <v>425.83652196011593</v>
      </c>
      <c r="D11" s="54">
        <v>423.88397766511679</v>
      </c>
      <c r="E11" s="54">
        <v>422.90859987246336</v>
      </c>
      <c r="F11" s="54">
        <v>423.34708114133076</v>
      </c>
      <c r="G11" s="54">
        <v>425.15583963728864</v>
      </c>
      <c r="H11" s="54">
        <v>427.09210520493673</v>
      </c>
      <c r="I11" s="54">
        <v>424.54418746088487</v>
      </c>
      <c r="J11" s="54">
        <v>422.23748890806331</v>
      </c>
      <c r="K11" s="54">
        <v>419.15996706097485</v>
      </c>
      <c r="L11" s="54">
        <v>417.66397530390753</v>
      </c>
      <c r="M11" s="54">
        <v>417.53218213542442</v>
      </c>
      <c r="N11" s="54">
        <v>417.24029675754434</v>
      </c>
      <c r="O11" s="54">
        <v>416.38942822844479</v>
      </c>
      <c r="P11" s="54">
        <v>415.00284135574162</v>
      </c>
      <c r="Q11" s="54">
        <v>422.38656084273737</v>
      </c>
      <c r="R11" s="54">
        <v>417.30059343623901</v>
      </c>
      <c r="S11" s="54">
        <v>414.12872774912438</v>
      </c>
      <c r="T11" s="54">
        <v>408.58329083622476</v>
      </c>
      <c r="U11" s="54">
        <v>401.65660338902632</v>
      </c>
      <c r="V11" s="54">
        <v>399.59353274126784</v>
      </c>
      <c r="W11" s="54">
        <v>401.44299475432859</v>
      </c>
      <c r="X11" s="54">
        <v>400.19793020572644</v>
      </c>
      <c r="Y11" s="54">
        <v>399.57539793142536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635.67081649915053</v>
      </c>
      <c r="C13" s="35">
        <v>629.78610186935873</v>
      </c>
      <c r="D13" s="35">
        <v>621.67583111081342</v>
      </c>
      <c r="E13" s="35">
        <v>612.32902168577107</v>
      </c>
      <c r="F13" s="35">
        <v>601.84788254773548</v>
      </c>
      <c r="G13" s="35">
        <v>590.0667030681243</v>
      </c>
      <c r="H13" s="35">
        <v>576.68456793714768</v>
      </c>
      <c r="I13" s="35">
        <v>562.33407470507143</v>
      </c>
      <c r="J13" s="35">
        <v>547.30132216250433</v>
      </c>
      <c r="K13" s="35">
        <v>531.14772921891972</v>
      </c>
      <c r="L13" s="35">
        <v>512.88778546386811</v>
      </c>
      <c r="M13" s="35">
        <v>493.53290432807017</v>
      </c>
      <c r="N13" s="35">
        <v>473.86878799529995</v>
      </c>
      <c r="O13" s="35">
        <v>451.88803989787738</v>
      </c>
      <c r="P13" s="35">
        <v>429.857170979572</v>
      </c>
      <c r="Q13" s="35">
        <v>408.33884852049891</v>
      </c>
      <c r="R13" s="35">
        <v>393.15413018658023</v>
      </c>
      <c r="S13" s="35">
        <v>380.21662029320731</v>
      </c>
      <c r="T13" s="35">
        <v>368.72160668842133</v>
      </c>
      <c r="U13" s="35">
        <v>358.56071518747564</v>
      </c>
      <c r="V13" s="35">
        <v>349.52412576589995</v>
      </c>
      <c r="W13" s="35">
        <v>341.58375922603443</v>
      </c>
      <c r="X13" s="35">
        <v>334.37879894019824</v>
      </c>
      <c r="Y13" s="35">
        <v>328.38847073232057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550.28434770341187</v>
      </c>
      <c r="D14" s="36">
        <v>519.64865634750481</v>
      </c>
      <c r="E14" s="36">
        <v>499.47096905712772</v>
      </c>
      <c r="F14" s="36">
        <v>478.04249446988632</v>
      </c>
      <c r="G14" s="36">
        <v>455.72077648633558</v>
      </c>
      <c r="H14" s="36">
        <v>435.85825696671401</v>
      </c>
      <c r="I14" s="36">
        <v>419.76348115666934</v>
      </c>
      <c r="J14" s="36">
        <v>399.67689169392298</v>
      </c>
      <c r="K14" s="36">
        <v>387.95310365297229</v>
      </c>
      <c r="L14" s="36">
        <v>368.48816661066388</v>
      </c>
      <c r="M14" s="36">
        <v>353.52357385819329</v>
      </c>
      <c r="N14" s="36">
        <v>346.84573829759148</v>
      </c>
      <c r="O14" s="36">
        <v>330.00482371377387</v>
      </c>
      <c r="P14" s="36">
        <v>325.79671801586716</v>
      </c>
      <c r="Q14" s="36">
        <v>325.2615197822509</v>
      </c>
      <c r="R14" s="36">
        <v>324.61528074111789</v>
      </c>
      <c r="S14" s="36">
        <v>322.76560502667292</v>
      </c>
      <c r="T14" s="36">
        <v>320.57141576167845</v>
      </c>
      <c r="U14" s="36">
        <v>315.14891419852557</v>
      </c>
      <c r="V14" s="36">
        <v>310.07630464574186</v>
      </c>
      <c r="W14" s="36">
        <v>306.97554159928444</v>
      </c>
      <c r="X14" s="36">
        <v>303.87477855282702</v>
      </c>
      <c r="Y14" s="36">
        <v>300.77401550636961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0.99185000170377147</v>
      </c>
      <c r="C16" s="44">
        <f>C7/RES_summary!C$6</f>
        <v>0.98999998270790712</v>
      </c>
      <c r="D16" s="44">
        <f>D7/RES_summary!D$6</f>
        <v>0.99011106925561909</v>
      </c>
      <c r="E16" s="44">
        <f>E7/RES_summary!E$6</f>
        <v>0.990218969862947</v>
      </c>
      <c r="F16" s="44">
        <f>F7/RES_summary!F$6</f>
        <v>0.98999998735225148</v>
      </c>
      <c r="G16" s="44">
        <f>G7/RES_summary!G$6</f>
        <v>0.98973704426986842</v>
      </c>
      <c r="H16" s="44">
        <f>H7/RES_summary!H$6</f>
        <v>0.98913306839888127</v>
      </c>
      <c r="I16" s="44">
        <f>I7/RES_summary!I$6</f>
        <v>0.98700001667282822</v>
      </c>
      <c r="J16" s="44">
        <f>J7/RES_summary!J$6</f>
        <v>0.98172639642417237</v>
      </c>
      <c r="K16" s="44">
        <f>K7/RES_summary!K$6</f>
        <v>0.97494360468202301</v>
      </c>
      <c r="L16" s="44">
        <f>L7/RES_summary!L$6</f>
        <v>0.97000006574725173</v>
      </c>
      <c r="M16" s="44">
        <f>M7/RES_summary!M$6</f>
        <v>0.96801895539465932</v>
      </c>
      <c r="N16" s="44">
        <f>N7/RES_summary!N$6</f>
        <v>0.96791106384283998</v>
      </c>
      <c r="O16" s="44">
        <f>O7/RES_summary!O$6</f>
        <v>0.97000003525536438</v>
      </c>
      <c r="P16" s="44">
        <f>P7/RES_summary!P$6</f>
        <v>0.97847286791137089</v>
      </c>
      <c r="Q16" s="44">
        <f>Q7/RES_summary!Q$6</f>
        <v>0.98598346083205091</v>
      </c>
      <c r="R16" s="44">
        <f>R7/RES_summary!R$6</f>
        <v>0.98999995672684948</v>
      </c>
      <c r="S16" s="44">
        <f>S7/RES_summary!S$6</f>
        <v>0.99110472237708347</v>
      </c>
      <c r="T16" s="44">
        <f>T7/RES_summary!T$6</f>
        <v>0.99146348696979503</v>
      </c>
      <c r="U16" s="44">
        <f>U7/RES_summary!U$6</f>
        <v>0.99140563697164552</v>
      </c>
      <c r="V16" s="44">
        <f>V7/RES_summary!V$6</f>
        <v>0.99114013395617762</v>
      </c>
      <c r="W16" s="44">
        <f>W7/RES_summary!W$6</f>
        <v>0.99075262598478231</v>
      </c>
      <c r="X16" s="44">
        <f>X7/RES_summary!X$6</f>
        <v>0.99031362474567819</v>
      </c>
      <c r="Y16" s="44">
        <f>Y7/RES_summary!Y$6</f>
        <v>0.98999998220510754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4">B13*B16</f>
        <v>630.49010042772022</v>
      </c>
      <c r="C17" s="52">
        <f t="shared" si="4"/>
        <v>623.48822996034539</v>
      </c>
      <c r="D17" s="52">
        <f t="shared" si="4"/>
        <v>615.52812187150312</v>
      </c>
      <c r="E17" s="52">
        <f t="shared" si="4"/>
        <v>606.33981307087038</v>
      </c>
      <c r="F17" s="52">
        <f t="shared" si="4"/>
        <v>595.82939611023744</v>
      </c>
      <c r="G17" s="52">
        <f t="shared" si="4"/>
        <v>584.01087461671148</v>
      </c>
      <c r="H17" s="52">
        <f t="shared" si="4"/>
        <v>570.41777618195397</v>
      </c>
      <c r="I17" s="52">
        <f t="shared" si="4"/>
        <v>555.02374110960488</v>
      </c>
      <c r="J17" s="52">
        <f t="shared" si="4"/>
        <v>537.30015476478036</v>
      </c>
      <c r="K17" s="52">
        <f t="shared" si="4"/>
        <v>517.83908174336466</v>
      </c>
      <c r="L17" s="52">
        <f t="shared" si="4"/>
        <v>497.50118562091438</v>
      </c>
      <c r="M17" s="52">
        <f t="shared" si="4"/>
        <v>477.74920650055083</v>
      </c>
      <c r="N17" s="52">
        <f t="shared" si="4"/>
        <v>458.66284271044799</v>
      </c>
      <c r="O17" s="52">
        <f t="shared" si="4"/>
        <v>438.33141463241856</v>
      </c>
      <c r="P17" s="52">
        <f t="shared" si="4"/>
        <v>420.60357888065033</v>
      </c>
      <c r="Q17" s="52">
        <f t="shared" si="4"/>
        <v>402.6153510564161</v>
      </c>
      <c r="R17" s="52">
        <f t="shared" ref="R17:V17" si="5">R13*R16</f>
        <v>389.22257187169657</v>
      </c>
      <c r="S17" s="52">
        <f t="shared" si="5"/>
        <v>376.83448789885222</v>
      </c>
      <c r="T17" s="52">
        <f t="shared" si="5"/>
        <v>365.57400988840749</v>
      </c>
      <c r="U17" s="52">
        <f t="shared" si="5"/>
        <v>355.47911423344806</v>
      </c>
      <c r="V17" s="52">
        <f t="shared" si="5"/>
        <v>346.42738883252997</v>
      </c>
      <c r="W17" s="52">
        <f t="shared" ref="W17:Y17" si="6">W13*W16</f>
        <v>338.42500644694724</v>
      </c>
      <c r="X17" s="52">
        <f t="shared" si="6"/>
        <v>331.13988041657404</v>
      </c>
      <c r="Y17" s="52">
        <f t="shared" si="6"/>
        <v>325.10458018135984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271.70279366811508</v>
      </c>
      <c r="C18" s="36">
        <f>C3*11630*1000/RES_summary!C$6</f>
        <v>265.50405932938247</v>
      </c>
      <c r="D18" s="36">
        <f>D3*11630*1000/RES_summary!D$6</f>
        <v>260.91250866363157</v>
      </c>
      <c r="E18" s="36">
        <f>E3*11630*1000/RES_summary!E$6</f>
        <v>256.42632139273297</v>
      </c>
      <c r="F18" s="36">
        <f>F3*11630*1000/RES_summary!F$6</f>
        <v>252.24263570147076</v>
      </c>
      <c r="G18" s="36">
        <f>G3*11630*1000/RES_summary!G$6</f>
        <v>248.2956337549752</v>
      </c>
      <c r="H18" s="36">
        <f>H3*11630*1000/RES_summary!H$6</f>
        <v>243.62092887586911</v>
      </c>
      <c r="I18" s="36">
        <f>I3*11630*1000/RES_summary!I$6</f>
        <v>235.63210319087776</v>
      </c>
      <c r="J18" s="36">
        <f>J3*11630*1000/RES_summary!J$6</f>
        <v>226.86826813779467</v>
      </c>
      <c r="K18" s="36">
        <f>K3*11630*1000/RES_summary!K$6</f>
        <v>217.0574124464342</v>
      </c>
      <c r="L18" s="36">
        <f>L3*11630*1000/RES_summary!L$6</f>
        <v>207.78832290483831</v>
      </c>
      <c r="M18" s="36">
        <f>M3*11630*1000/RES_summary!M$6</f>
        <v>199.4756687036425</v>
      </c>
      <c r="N18" s="36">
        <f>N3*11630*1000/RES_summary!N$6</f>
        <v>191.37262060416617</v>
      </c>
      <c r="O18" s="36">
        <f>O3*11630*1000/RES_summary!O$6</f>
        <v>182.51656711335815</v>
      </c>
      <c r="P18" s="36">
        <f>P3*11630*1000/RES_summary!P$6</f>
        <v>174.55168031986369</v>
      </c>
      <c r="Q18" s="36">
        <f>Q3*11630*1000/RES_summary!Q$6</f>
        <v>170.05931347521093</v>
      </c>
      <c r="R18" s="36">
        <f>R3*11630*1000/RES_summary!R$6</f>
        <v>162.42281022083819</v>
      </c>
      <c r="S18" s="36">
        <f>S3*11630*1000/RES_summary!S$6</f>
        <v>156.05798704554448</v>
      </c>
      <c r="T18" s="36">
        <f>T3*11630*1000/RES_summary!T$6</f>
        <v>149.36743200440009</v>
      </c>
      <c r="U18" s="36">
        <f>U3*11630*1000/RES_summary!U$6</f>
        <v>142.78053359874639</v>
      </c>
      <c r="V18" s="36">
        <f>V3*11630*1000/RES_summary!V$6</f>
        <v>138.43014414192351</v>
      </c>
      <c r="W18" s="36">
        <f>W3*11630*1000/RES_summary!W$6</f>
        <v>135.85834808781544</v>
      </c>
      <c r="X18" s="36">
        <f>X3*11630*1000/RES_summary!X$6</f>
        <v>132.52149475128468</v>
      </c>
      <c r="Y18" s="36">
        <f>Y3*11630*1000/RES_summary!Y$6</f>
        <v>129.90379199529585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134.81951808957743</v>
      </c>
      <c r="C3" s="49">
        <f t="shared" ref="C3:W3" si="0">C5*C11/11630</f>
        <v>136.42146386422721</v>
      </c>
      <c r="D3" s="49">
        <f t="shared" si="0"/>
        <v>137.2145063488542</v>
      </c>
      <c r="E3" s="49">
        <f t="shared" si="0"/>
        <v>138.91104912411296</v>
      </c>
      <c r="F3" s="49">
        <f t="shared" si="0"/>
        <v>138.87422529640492</v>
      </c>
      <c r="G3" s="49">
        <f t="shared" si="0"/>
        <v>138.8555788251301</v>
      </c>
      <c r="H3" s="49">
        <f t="shared" si="0"/>
        <v>138.81715910712094</v>
      </c>
      <c r="I3" s="49">
        <f t="shared" si="0"/>
        <v>138.40371700808183</v>
      </c>
      <c r="J3" s="49">
        <f t="shared" si="0"/>
        <v>137.73967259342282</v>
      </c>
      <c r="K3" s="49">
        <f t="shared" si="0"/>
        <v>137.18960641783318</v>
      </c>
      <c r="L3" s="49">
        <f t="shared" si="0"/>
        <v>136.80577967526901</v>
      </c>
      <c r="M3" s="49">
        <f t="shared" si="0"/>
        <v>134.90567709118596</v>
      </c>
      <c r="N3" s="49">
        <f t="shared" si="0"/>
        <v>132.57789505134946</v>
      </c>
      <c r="O3" s="49">
        <f t="shared" si="0"/>
        <v>131.99350652479612</v>
      </c>
      <c r="P3" s="49">
        <f t="shared" si="0"/>
        <v>129.69931040548167</v>
      </c>
      <c r="Q3" s="49">
        <f t="shared" si="0"/>
        <v>128.42918371925634</v>
      </c>
      <c r="R3" s="49">
        <f t="shared" si="0"/>
        <v>125.08984406132402</v>
      </c>
      <c r="S3" s="49">
        <f t="shared" si="0"/>
        <v>121.1702407776862</v>
      </c>
      <c r="T3" s="49">
        <f t="shared" si="0"/>
        <v>116.00339624357315</v>
      </c>
      <c r="U3" s="49">
        <f t="shared" si="0"/>
        <v>110.58787509992574</v>
      </c>
      <c r="V3" s="49">
        <f t="shared" si="0"/>
        <v>104.99492306101658</v>
      </c>
      <c r="W3" s="49">
        <f t="shared" si="0"/>
        <v>100.53553115061273</v>
      </c>
      <c r="X3" s="49">
        <f t="shared" ref="X3:Y3" si="1">X5*X11/11630</f>
        <v>93.033568025644115</v>
      </c>
      <c r="Y3" s="49">
        <f t="shared" si="1"/>
        <v>88.028388171332907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5327.5563575889882</v>
      </c>
      <c r="C5" s="49">
        <f t="shared" ref="C5:W5" si="2">C7*C13/1000000</f>
        <v>5431.516432188364</v>
      </c>
      <c r="D5" s="49">
        <f t="shared" si="2"/>
        <v>5524.1442662559093</v>
      </c>
      <c r="E5" s="49">
        <f t="shared" si="2"/>
        <v>5604.7419414537462</v>
      </c>
      <c r="F5" s="49">
        <f t="shared" si="2"/>
        <v>5675.1478161814466</v>
      </c>
      <c r="G5" s="49">
        <f t="shared" si="2"/>
        <v>5749.6597929372101</v>
      </c>
      <c r="H5" s="49">
        <f t="shared" si="2"/>
        <v>5827.5764259997395</v>
      </c>
      <c r="I5" s="49">
        <f t="shared" si="2"/>
        <v>5895.0545004393543</v>
      </c>
      <c r="J5" s="49">
        <f t="shared" si="2"/>
        <v>5966.827185433277</v>
      </c>
      <c r="K5" s="49">
        <f t="shared" si="2"/>
        <v>6064.7191285668241</v>
      </c>
      <c r="L5" s="49">
        <f t="shared" si="2"/>
        <v>6174.7459674913071</v>
      </c>
      <c r="M5" s="49">
        <f t="shared" si="2"/>
        <v>6204.5976014327189</v>
      </c>
      <c r="N5" s="49">
        <f t="shared" si="2"/>
        <v>6164.6178008591751</v>
      </c>
      <c r="O5" s="49">
        <f t="shared" si="2"/>
        <v>6162.6322375193995</v>
      </c>
      <c r="P5" s="49">
        <f t="shared" si="2"/>
        <v>6097.4567512531066</v>
      </c>
      <c r="Q5" s="49">
        <f t="shared" si="2"/>
        <v>5967.4020682956007</v>
      </c>
      <c r="R5" s="49">
        <f t="shared" si="2"/>
        <v>5839.7420199354647</v>
      </c>
      <c r="S5" s="49">
        <f t="shared" si="2"/>
        <v>5677.1932426775466</v>
      </c>
      <c r="T5" s="49">
        <f t="shared" si="2"/>
        <v>5498.5446530646277</v>
      </c>
      <c r="U5" s="49">
        <f t="shared" si="2"/>
        <v>5311.6697527570695</v>
      </c>
      <c r="V5" s="49">
        <f t="shared" si="2"/>
        <v>5107.9854385464068</v>
      </c>
      <c r="W5" s="49">
        <f t="shared" si="2"/>
        <v>4853.0473186708314</v>
      </c>
      <c r="X5" s="49">
        <f t="shared" ref="X5:Y5" si="3">X7*X13/1000000</f>
        <v>4595.9563958403205</v>
      </c>
      <c r="Y5" s="49">
        <f t="shared" si="3"/>
        <v>4400.1555914577693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3505962</v>
      </c>
      <c r="C7" s="35">
        <v>3589914</v>
      </c>
      <c r="D7" s="35">
        <v>3674168</v>
      </c>
      <c r="E7" s="35">
        <v>3754392</v>
      </c>
      <c r="F7" s="35">
        <v>3830732</v>
      </c>
      <c r="G7" s="35">
        <v>3911224</v>
      </c>
      <c r="H7" s="35">
        <v>3997765</v>
      </c>
      <c r="I7" s="35">
        <v>4080562</v>
      </c>
      <c r="J7" s="35">
        <v>4171732</v>
      </c>
      <c r="K7" s="35">
        <v>4289273</v>
      </c>
      <c r="L7" s="35">
        <v>4418257</v>
      </c>
      <c r="M7" s="35">
        <v>4511955</v>
      </c>
      <c r="N7" s="35">
        <v>4586005</v>
      </c>
      <c r="O7" s="35">
        <v>4691255</v>
      </c>
      <c r="P7" s="35">
        <v>4780247</v>
      </c>
      <c r="Q7" s="35">
        <v>4849223</v>
      </c>
      <c r="R7" s="35">
        <v>4945915</v>
      </c>
      <c r="S7" s="35">
        <v>5021306</v>
      </c>
      <c r="T7" s="35">
        <v>5092941</v>
      </c>
      <c r="U7" s="35">
        <v>5165897</v>
      </c>
      <c r="V7" s="35">
        <v>5253330</v>
      </c>
      <c r="W7" s="35">
        <v>5299788</v>
      </c>
      <c r="X7" s="35">
        <v>5372772</v>
      </c>
      <c r="Y7" s="35">
        <v>5477939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309834.90820571827</v>
      </c>
      <c r="D8" s="52">
        <v>320446.10307424283</v>
      </c>
      <c r="E8" s="52">
        <v>327195.804984143</v>
      </c>
      <c r="F8" s="52">
        <v>334583.48766627861</v>
      </c>
      <c r="G8" s="52">
        <v>350521.60490297759</v>
      </c>
      <c r="H8" s="52">
        <v>368894.63525714772</v>
      </c>
      <c r="I8" s="52">
        <v>378037.12884280365</v>
      </c>
      <c r="J8" s="52">
        <v>399884.75623017875</v>
      </c>
      <c r="K8" s="52">
        <v>440345.35958284838</v>
      </c>
      <c r="L8" s="52">
        <v>466521.00612872187</v>
      </c>
      <c r="M8" s="52">
        <v>446640.04407143453</v>
      </c>
      <c r="N8" s="52">
        <v>443100.16105350433</v>
      </c>
      <c r="O8" s="52">
        <v>415084.9082057178</v>
      </c>
      <c r="P8" s="52">
        <v>409438.10307424329</v>
      </c>
      <c r="Q8" s="52">
        <v>396171.804984143</v>
      </c>
      <c r="R8" s="52">
        <v>431275.48766627908</v>
      </c>
      <c r="S8" s="52">
        <v>425912.60490297712</v>
      </c>
      <c r="T8" s="52">
        <v>440529.63525714725</v>
      </c>
      <c r="U8" s="52">
        <v>450993.12884280365</v>
      </c>
      <c r="V8" s="52">
        <v>487317.75623017922</v>
      </c>
      <c r="W8" s="52">
        <v>486803.35958284885</v>
      </c>
      <c r="X8" s="52">
        <v>539505.00612872187</v>
      </c>
      <c r="Y8" s="52">
        <v>551807.04407143407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225882.90820571827</v>
      </c>
      <c r="D9" s="36">
        <v>236192.10307424283</v>
      </c>
      <c r="E9" s="36">
        <v>246971.804984143</v>
      </c>
      <c r="F9" s="36">
        <v>258243.48766627861</v>
      </c>
      <c r="G9" s="36">
        <v>270029.60490297759</v>
      </c>
      <c r="H9" s="36">
        <v>282353.63525714725</v>
      </c>
      <c r="I9" s="36">
        <v>295240.12884280365</v>
      </c>
      <c r="J9" s="36">
        <v>308714.75623017922</v>
      </c>
      <c r="K9" s="36">
        <v>322804.35958284885</v>
      </c>
      <c r="L9" s="36">
        <v>337537.00612872187</v>
      </c>
      <c r="M9" s="36">
        <v>352942.04407143407</v>
      </c>
      <c r="N9" s="36">
        <v>369050.16105350479</v>
      </c>
      <c r="O9" s="36">
        <v>309834.9082057178</v>
      </c>
      <c r="P9" s="36">
        <v>320446.10307424329</v>
      </c>
      <c r="Q9" s="36">
        <v>327195.804984143</v>
      </c>
      <c r="R9" s="36">
        <v>334583.48766627908</v>
      </c>
      <c r="S9" s="36">
        <v>350521.60490297712</v>
      </c>
      <c r="T9" s="36">
        <v>368894.63525714725</v>
      </c>
      <c r="U9" s="36">
        <v>378037.12884280365</v>
      </c>
      <c r="V9" s="36">
        <v>399884.75623017922</v>
      </c>
      <c r="W9" s="36">
        <v>440345.35958284885</v>
      </c>
      <c r="X9" s="36">
        <v>466521.00612872187</v>
      </c>
      <c r="Y9" s="36">
        <v>446640.04407143407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294.30960277844332</v>
      </c>
      <c r="C11" s="54">
        <v>292.10656812865921</v>
      </c>
      <c r="D11" s="54">
        <v>288.87817405224291</v>
      </c>
      <c r="E11" s="54">
        <v>288.24440414724955</v>
      </c>
      <c r="F11" s="54">
        <v>284.59298198226008</v>
      </c>
      <c r="G11" s="54">
        <v>280.86711908067474</v>
      </c>
      <c r="H11" s="54">
        <v>277.03515876908534</v>
      </c>
      <c r="I11" s="54">
        <v>273.04840501203626</v>
      </c>
      <c r="J11" s="54">
        <v>268.46971472078684</v>
      </c>
      <c r="K11" s="54">
        <v>263.0814533725063</v>
      </c>
      <c r="L11" s="54">
        <v>257.67071649585534</v>
      </c>
      <c r="M11" s="54">
        <v>252.86942447455448</v>
      </c>
      <c r="N11" s="54">
        <v>250.11784497528768</v>
      </c>
      <c r="O11" s="54">
        <v>249.09558476286512</v>
      </c>
      <c r="P11" s="54">
        <v>247.38231717769139</v>
      </c>
      <c r="Q11" s="54">
        <v>250.29843633136653</v>
      </c>
      <c r="R11" s="54">
        <v>249.1197182113321</v>
      </c>
      <c r="S11" s="54">
        <v>248.22299330079909</v>
      </c>
      <c r="T11" s="54">
        <v>245.35937842403817</v>
      </c>
      <c r="U11" s="54">
        <v>242.13421528033732</v>
      </c>
      <c r="V11" s="54">
        <v>239.05529291154593</v>
      </c>
      <c r="W11" s="54">
        <v>240.92660765604447</v>
      </c>
      <c r="X11" s="54">
        <v>235.42007428911057</v>
      </c>
      <c r="Y11" s="54">
        <v>232.66680760564361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1519.5704795399918</v>
      </c>
      <c r="C13" s="35">
        <v>1512.9934678625627</v>
      </c>
      <c r="D13" s="35">
        <v>1503.5088940559901</v>
      </c>
      <c r="E13" s="35">
        <v>1492.8494258068272</v>
      </c>
      <c r="F13" s="35">
        <v>1481.4786876715591</v>
      </c>
      <c r="G13" s="35">
        <v>1470.0410390550912</v>
      </c>
      <c r="H13" s="35">
        <v>1457.7086011808447</v>
      </c>
      <c r="I13" s="35">
        <v>1444.6673032879671</v>
      </c>
      <c r="J13" s="35">
        <v>1430.2997377188365</v>
      </c>
      <c r="K13" s="35">
        <v>1413.9270521057588</v>
      </c>
      <c r="L13" s="35">
        <v>1397.5524663891908</v>
      </c>
      <c r="M13" s="35">
        <v>1375.1461620146299</v>
      </c>
      <c r="N13" s="35">
        <v>1344.2239598210588</v>
      </c>
      <c r="O13" s="35">
        <v>1313.6425620690839</v>
      </c>
      <c r="P13" s="35">
        <v>1275.5526547588665</v>
      </c>
      <c r="Q13" s="35">
        <v>1230.5893270521074</v>
      </c>
      <c r="R13" s="35">
        <v>1180.7202549852686</v>
      </c>
      <c r="S13" s="35">
        <v>1130.6208469823482</v>
      </c>
      <c r="T13" s="35">
        <v>1079.6403596791379</v>
      </c>
      <c r="U13" s="35">
        <v>1028.2182847929546</v>
      </c>
      <c r="V13" s="35">
        <v>972.33287049288867</v>
      </c>
      <c r="W13" s="35">
        <v>915.70593364693673</v>
      </c>
      <c r="X13" s="35">
        <v>855.41623501617426</v>
      </c>
      <c r="Y13" s="35">
        <v>803.25019892659805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1443.3656824895268</v>
      </c>
      <c r="D14" s="36">
        <v>1409.0930645364001</v>
      </c>
      <c r="E14" s="36">
        <v>1393.3208567650886</v>
      </c>
      <c r="F14" s="36">
        <v>1383.2871979039824</v>
      </c>
      <c r="G14" s="36">
        <v>1383.1985994197894</v>
      </c>
      <c r="H14" s="36">
        <v>1374.3026694782225</v>
      </c>
      <c r="I14" s="36">
        <v>1365.2528263152028</v>
      </c>
      <c r="J14" s="36">
        <v>1352.6059864316171</v>
      </c>
      <c r="K14" s="36">
        <v>1336.2600645545099</v>
      </c>
      <c r="L14" s="36">
        <v>1335.2841587118553</v>
      </c>
      <c r="M14" s="36">
        <v>1267.6246848352769</v>
      </c>
      <c r="N14" s="36">
        <v>1175.3954870938333</v>
      </c>
      <c r="O14" s="36">
        <v>1072.5986457233441</v>
      </c>
      <c r="P14" s="36">
        <v>943.64176717397595</v>
      </c>
      <c r="Q14" s="36">
        <v>822.45645014032061</v>
      </c>
      <c r="R14" s="36">
        <v>777.14828768112773</v>
      </c>
      <c r="S14" s="36">
        <v>756.70973810149815</v>
      </c>
      <c r="T14" s="36">
        <v>745.29445036205698</v>
      </c>
      <c r="U14" s="36">
        <v>730.03630707625052</v>
      </c>
      <c r="V14" s="36">
        <v>691.95549851820169</v>
      </c>
      <c r="W14" s="36">
        <v>685.03594353301969</v>
      </c>
      <c r="X14" s="36">
        <v>678.11638854783769</v>
      </c>
      <c r="Y14" s="36">
        <v>671.19683356265557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0.51054343321317619</v>
      </c>
      <c r="C16" s="44">
        <f>C7/RES_summary!C$6</f>
        <v>0.51730938493754963</v>
      </c>
      <c r="D16" s="44">
        <f>D7/RES_summary!D$6</f>
        <v>0.52426400922342842</v>
      </c>
      <c r="E16" s="44">
        <f>E7/RES_summary!E$6</f>
        <v>0.53106122083517282</v>
      </c>
      <c r="F16" s="44">
        <f>F7/RES_summary!F$6</f>
        <v>0.53833483396527571</v>
      </c>
      <c r="G16" s="44">
        <f>G7/RES_summary!G$6</f>
        <v>0.54690608156613973</v>
      </c>
      <c r="H16" s="44">
        <f>H7/RES_summary!H$6</f>
        <v>0.55508840351050881</v>
      </c>
      <c r="I16" s="44">
        <f>I7/RES_summary!I$6</f>
        <v>0.56226867311983197</v>
      </c>
      <c r="J16" s="44">
        <f>J7/RES_summary!J$6</f>
        <v>0.57139006410471516</v>
      </c>
      <c r="K16" s="44">
        <f>K7/RES_summary!K$6</f>
        <v>0.58228299867654099</v>
      </c>
      <c r="L16" s="44">
        <f>L7/RES_summary!L$6</f>
        <v>0.5928331738627034</v>
      </c>
      <c r="M16" s="44">
        <f>M7/RES_summary!M$6</f>
        <v>0.60003008159532989</v>
      </c>
      <c r="N16" s="44">
        <f>N7/RES_summary!N$6</f>
        <v>0.60633787658750349</v>
      </c>
      <c r="O16" s="44">
        <f>O7/RES_summary!O$6</f>
        <v>0.61256260928346862</v>
      </c>
      <c r="P16" s="44">
        <f>P7/RES_summary!P$6</f>
        <v>0.62006657458678205</v>
      </c>
      <c r="Q16" s="44">
        <f>Q7/RES_summary!Q$6</f>
        <v>0.62549417120158113</v>
      </c>
      <c r="R16" s="44">
        <f>R7/RES_summary!R$6</f>
        <v>0.62948624842912104</v>
      </c>
      <c r="S16" s="44">
        <f>S7/RES_summary!S$6</f>
        <v>0.63348713478777963</v>
      </c>
      <c r="T16" s="44">
        <f>T7/RES_summary!T$6</f>
        <v>0.63731851603801282</v>
      </c>
      <c r="U16" s="44">
        <f>U7/RES_summary!U$6</f>
        <v>0.64057473322494018</v>
      </c>
      <c r="V16" s="44">
        <f>V7/RES_summary!V$6</f>
        <v>0.64340337412211213</v>
      </c>
      <c r="W16" s="44">
        <f>W7/RES_summary!W$6</f>
        <v>0.64555338440636312</v>
      </c>
      <c r="X16" s="44">
        <f>X7/RES_summary!X$6</f>
        <v>0.64843426591302045</v>
      </c>
      <c r="Y16" s="44">
        <f>Y7/RES_summary!Y$6</f>
        <v>0.6498622378738188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4">B13*B16</f>
        <v>775.80672963373991</v>
      </c>
      <c r="C17" s="52">
        <f t="shared" si="4"/>
        <v>782.68572027451262</v>
      </c>
      <c r="D17" s="52">
        <f t="shared" si="4"/>
        <v>788.23560070087626</v>
      </c>
      <c r="E17" s="52">
        <f t="shared" si="4"/>
        <v>792.79443859206037</v>
      </c>
      <c r="F17" s="52">
        <f t="shared" si="4"/>
        <v>797.5315833507633</v>
      </c>
      <c r="G17" s="52">
        <f t="shared" si="4"/>
        <v>803.97438441103657</v>
      </c>
      <c r="H17" s="52">
        <f t="shared" si="4"/>
        <v>809.1571402130121</v>
      </c>
      <c r="I17" s="52">
        <f t="shared" si="4"/>
        <v>812.29116771933116</v>
      </c>
      <c r="J17" s="52">
        <f t="shared" si="4"/>
        <v>817.25905882412326</v>
      </c>
      <c r="K17" s="52">
        <f t="shared" si="4"/>
        <v>823.30568381002308</v>
      </c>
      <c r="L17" s="52">
        <f t="shared" si="4"/>
        <v>828.5154642891531</v>
      </c>
      <c r="M17" s="52">
        <f t="shared" si="4"/>
        <v>825.12906379914307</v>
      </c>
      <c r="N17" s="52">
        <f t="shared" si="4"/>
        <v>815.0539014559464</v>
      </c>
      <c r="O17" s="52">
        <f t="shared" si="4"/>
        <v>804.68831548685887</v>
      </c>
      <c r="P17" s="52">
        <f t="shared" si="4"/>
        <v>790.92756534140653</v>
      </c>
      <c r="Q17" s="52">
        <f t="shared" si="4"/>
        <v>769.72645121396931</v>
      </c>
      <c r="R17" s="52">
        <f t="shared" ref="R17:V17" si="5">R13*R16</f>
        <v>743.247163754952</v>
      </c>
      <c r="S17" s="52">
        <f t="shared" si="5"/>
        <v>716.23376088618033</v>
      </c>
      <c r="T17" s="52">
        <f t="shared" si="5"/>
        <v>688.0747918854546</v>
      </c>
      <c r="U17" s="52">
        <f t="shared" si="5"/>
        <v>658.65065347825248</v>
      </c>
      <c r="V17" s="52">
        <f t="shared" si="5"/>
        <v>625.60224964496319</v>
      </c>
      <c r="W17" s="52">
        <f t="shared" ref="W17:Y17" si="6">W13*W16</f>
        <v>591.13706458676859</v>
      </c>
      <c r="X17" s="52">
        <f t="shared" si="6"/>
        <v>554.68119840279269</v>
      </c>
      <c r="Y17" s="52">
        <f t="shared" si="6"/>
        <v>522.00197184702915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228.32737043134918</v>
      </c>
      <c r="C18" s="36">
        <f>C3*11630*1000/RES_summary!C$6</f>
        <v>228.62763967269564</v>
      </c>
      <c r="D18" s="36">
        <f>D3*11630*1000/RES_summary!D$6</f>
        <v>227.70406105344202</v>
      </c>
      <c r="E18" s="36">
        <f>E3*11630*1000/RES_summary!E$6</f>
        <v>228.51856056322168</v>
      </c>
      <c r="F18" s="36">
        <f>F3*11630*1000/RES_summary!F$6</f>
        <v>226.97189153082715</v>
      </c>
      <c r="G18" s="36">
        <f>G3*11630*1000/RES_summary!G$6</f>
        <v>225.80996916418675</v>
      </c>
      <c r="H18" s="36">
        <f>H3*11630*1000/RES_summary!H$6</f>
        <v>224.1649768080508</v>
      </c>
      <c r="I18" s="36">
        <f>I3*11630*1000/RES_summary!I$6</f>
        <v>221.79480775112779</v>
      </c>
      <c r="J18" s="36">
        <f>J3*11630*1000/RES_summary!J$6</f>
        <v>219.40930637549116</v>
      </c>
      <c r="K18" s="36">
        <f>K3*11630*1000/RES_summary!K$6</f>
        <v>216.59645586658596</v>
      </c>
      <c r="L18" s="36">
        <f>L3*11630*1000/RES_summary!L$6</f>
        <v>213.48417331128232</v>
      </c>
      <c r="M18" s="36">
        <f>M3*11630*1000/RES_summary!M$6</f>
        <v>208.64991148011725</v>
      </c>
      <c r="N18" s="36">
        <f>N3*11630*1000/RES_summary!N$6</f>
        <v>203.85952537086183</v>
      </c>
      <c r="O18" s="36">
        <f>O3*11630*1000/RES_summary!O$6</f>
        <v>200.444306498044</v>
      </c>
      <c r="P18" s="36">
        <f>P3*11630*1000/RES_summary!P$6</f>
        <v>195.66149383386704</v>
      </c>
      <c r="Q18" s="36">
        <f>Q3*11630*1000/RES_summary!Q$6</f>
        <v>192.66132714174836</v>
      </c>
      <c r="R18" s="36">
        <f>R3*11630*1000/RES_summary!R$6</f>
        <v>185.15752399600544</v>
      </c>
      <c r="S18" s="36">
        <f>S3*11630*1000/RES_summary!S$6</f>
        <v>177.78568803025647</v>
      </c>
      <c r="T18" s="36">
        <f>T3*11630*1000/RES_summary!T$6</f>
        <v>168.82560324626456</v>
      </c>
      <c r="U18" s="36">
        <f>U3*11630*1000/RES_summary!U$6</f>
        <v>159.48185912383803</v>
      </c>
      <c r="V18" s="36">
        <f>V3*11630*1000/RES_summary!V$6</f>
        <v>149.55352903499877</v>
      </c>
      <c r="W18" s="36">
        <f>W3*11630*1000/RES_summary!W$6</f>
        <v>142.42064763064221</v>
      </c>
      <c r="X18" s="36">
        <f>X3*11630*1000/RES_summary!X$6</f>
        <v>130.58308893475834</v>
      </c>
      <c r="Y18" s="36">
        <f>Y3*11630*1000/RES_summary!Y$6</f>
        <v>121.45253235349931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75.148034032827312</v>
      </c>
      <c r="C3" s="49">
        <f t="shared" ref="C3:W3" si="0">C5*C11/11630</f>
        <v>78.288829134814804</v>
      </c>
      <c r="D3" s="49">
        <f t="shared" si="0"/>
        <v>81.106380801409088</v>
      </c>
      <c r="E3" s="49">
        <f t="shared" si="0"/>
        <v>83.896839196476094</v>
      </c>
      <c r="F3" s="49">
        <f t="shared" si="0"/>
        <v>86.570710156853252</v>
      </c>
      <c r="G3" s="49">
        <f t="shared" si="0"/>
        <v>89.449581038858966</v>
      </c>
      <c r="H3" s="49">
        <f t="shared" si="0"/>
        <v>92.671920908062248</v>
      </c>
      <c r="I3" s="49">
        <f t="shared" si="0"/>
        <v>95.844273065726341</v>
      </c>
      <c r="J3" s="49">
        <f t="shared" si="0"/>
        <v>99.123315425245707</v>
      </c>
      <c r="K3" s="49">
        <f t="shared" si="0"/>
        <v>102.23849907385092</v>
      </c>
      <c r="L3" s="49">
        <f t="shared" si="0"/>
        <v>103.99567868611763</v>
      </c>
      <c r="M3" s="49">
        <f t="shared" si="0"/>
        <v>102.22588490397321</v>
      </c>
      <c r="N3" s="49">
        <f t="shared" si="0"/>
        <v>98.457991686290981</v>
      </c>
      <c r="O3" s="49">
        <f t="shared" si="0"/>
        <v>96.734000403429519</v>
      </c>
      <c r="P3" s="49">
        <f t="shared" si="0"/>
        <v>99.039329956239612</v>
      </c>
      <c r="Q3" s="49">
        <f t="shared" si="0"/>
        <v>103.10737609864499</v>
      </c>
      <c r="R3" s="49">
        <f t="shared" si="0"/>
        <v>103.41406113744753</v>
      </c>
      <c r="S3" s="49">
        <f t="shared" si="0"/>
        <v>104.39708828035428</v>
      </c>
      <c r="T3" s="49">
        <f t="shared" si="0"/>
        <v>104.93015807989589</v>
      </c>
      <c r="U3" s="49">
        <f t="shared" si="0"/>
        <v>105.14736456096249</v>
      </c>
      <c r="V3" s="49">
        <f t="shared" si="0"/>
        <v>109.43666155958293</v>
      </c>
      <c r="W3" s="49">
        <f t="shared" si="0"/>
        <v>113.68830593548229</v>
      </c>
      <c r="X3" s="49">
        <f t="shared" ref="X3:Y3" si="1">X5*X11/11630</f>
        <v>109.95970884763987</v>
      </c>
      <c r="Y3" s="49">
        <f t="shared" si="1"/>
        <v>108.07257625690065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1964.2637388525877</v>
      </c>
      <c r="C5" s="49">
        <f t="shared" ref="C5:W5" si="2">C7*C13/1000000</f>
        <v>2034.5721254485877</v>
      </c>
      <c r="D5" s="49">
        <f t="shared" si="2"/>
        <v>2099.2206453122067</v>
      </c>
      <c r="E5" s="49">
        <f t="shared" si="2"/>
        <v>2160.9583842904676</v>
      </c>
      <c r="F5" s="49">
        <f t="shared" si="2"/>
        <v>2219.5845942151586</v>
      </c>
      <c r="G5" s="49">
        <f t="shared" si="2"/>
        <v>2281.7098829140305</v>
      </c>
      <c r="H5" s="49">
        <f t="shared" si="2"/>
        <v>2353.7694500930434</v>
      </c>
      <c r="I5" s="49">
        <f t="shared" si="2"/>
        <v>2427.1969654670888</v>
      </c>
      <c r="J5" s="49">
        <f t="shared" si="2"/>
        <v>2510.5082992463972</v>
      </c>
      <c r="K5" s="49">
        <f t="shared" si="2"/>
        <v>2594.9063671695753</v>
      </c>
      <c r="L5" s="49">
        <f t="shared" si="2"/>
        <v>2637.4176335708985</v>
      </c>
      <c r="M5" s="49">
        <f t="shared" si="2"/>
        <v>2582.2810760976436</v>
      </c>
      <c r="N5" s="49">
        <f t="shared" si="2"/>
        <v>2475.6256070170757</v>
      </c>
      <c r="O5" s="49">
        <f t="shared" si="2"/>
        <v>2419.2392904129388</v>
      </c>
      <c r="P5" s="49">
        <f t="shared" si="2"/>
        <v>2465.8015041758499</v>
      </c>
      <c r="Q5" s="49">
        <f t="shared" si="2"/>
        <v>2511.0013468064117</v>
      </c>
      <c r="R5" s="49">
        <f t="shared" si="2"/>
        <v>2564.9225533112149</v>
      </c>
      <c r="S5" s="49">
        <f t="shared" si="2"/>
        <v>2589.1635329519208</v>
      </c>
      <c r="T5" s="49">
        <f t="shared" si="2"/>
        <v>2606.961292381759</v>
      </c>
      <c r="U5" s="49">
        <f t="shared" si="2"/>
        <v>2624.731541500496</v>
      </c>
      <c r="V5" s="49">
        <f t="shared" si="2"/>
        <v>2647.245173639606</v>
      </c>
      <c r="W5" s="49">
        <f t="shared" si="2"/>
        <v>2650.7069657773932</v>
      </c>
      <c r="X5" s="49">
        <f t="shared" ref="X5:Y5" si="3">X7*X13/1000000</f>
        <v>2663.5595510718931</v>
      </c>
      <c r="Y5" s="49">
        <f t="shared" si="3"/>
        <v>2696.2369030470491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3310589</v>
      </c>
      <c r="C7" s="35">
        <v>3458847</v>
      </c>
      <c r="D7" s="35">
        <v>3607716</v>
      </c>
      <c r="E7" s="35">
        <v>3759068</v>
      </c>
      <c r="F7" s="35">
        <v>3913740</v>
      </c>
      <c r="G7" s="35">
        <v>4084521</v>
      </c>
      <c r="H7" s="35">
        <v>4284800</v>
      </c>
      <c r="I7" s="35">
        <v>4499537</v>
      </c>
      <c r="J7" s="35">
        <v>4748415</v>
      </c>
      <c r="K7" s="35">
        <v>5021781</v>
      </c>
      <c r="L7" s="35">
        <v>5216948</v>
      </c>
      <c r="M7" s="35">
        <v>5193125</v>
      </c>
      <c r="N7" s="35">
        <v>5054526</v>
      </c>
      <c r="O7" s="35">
        <v>5054550</v>
      </c>
      <c r="P7" s="35">
        <v>5333592</v>
      </c>
      <c r="Q7" s="35">
        <v>5624313</v>
      </c>
      <c r="R7" s="35">
        <v>5892800</v>
      </c>
      <c r="S7" s="35">
        <v>6077832</v>
      </c>
      <c r="T7" s="35">
        <v>6247387</v>
      </c>
      <c r="U7" s="35">
        <v>6417687</v>
      </c>
      <c r="V7" s="35">
        <v>6608012</v>
      </c>
      <c r="W7" s="35">
        <v>6752870</v>
      </c>
      <c r="X7" s="35">
        <v>6924064</v>
      </c>
      <c r="Y7" s="35">
        <v>7157092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299568.19995429786</v>
      </c>
      <c r="D8" s="52">
        <v>308022.81446516095</v>
      </c>
      <c r="E8" s="52">
        <v>318756.02607664</v>
      </c>
      <c r="F8" s="52">
        <v>330753.91195947072</v>
      </c>
      <c r="G8" s="52">
        <v>355990.64188225847</v>
      </c>
      <c r="H8" s="52">
        <v>395089.53484954173</v>
      </c>
      <c r="I8" s="52">
        <v>419646.11867585639</v>
      </c>
      <c r="J8" s="52">
        <v>464409.19264799822</v>
      </c>
      <c r="K8" s="52">
        <v>500069.89343557321</v>
      </c>
      <c r="L8" s="52">
        <v>433622.76441821363</v>
      </c>
      <c r="M8" s="52">
        <v>226993.82860658038</v>
      </c>
      <c r="N8" s="52">
        <v>125219.66534343921</v>
      </c>
      <c r="O8" s="52">
        <v>277518.49098076764</v>
      </c>
      <c r="P8" s="52">
        <v>570921.24373900052</v>
      </c>
      <c r="Q8" s="52">
        <v>597730.67296520248</v>
      </c>
      <c r="R8" s="52">
        <v>568055.19995429739</v>
      </c>
      <c r="S8" s="52">
        <v>493054.81446516141</v>
      </c>
      <c r="T8" s="52">
        <v>488311.02607664</v>
      </c>
      <c r="U8" s="52">
        <v>501053.91195947118</v>
      </c>
      <c r="V8" s="52">
        <v>546315.64188225847</v>
      </c>
      <c r="W8" s="52">
        <v>539947.53484954126</v>
      </c>
      <c r="X8" s="52">
        <v>590840.11867585592</v>
      </c>
      <c r="Y8" s="52">
        <v>697437.19264799822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151310.19995429786</v>
      </c>
      <c r="D9" s="36">
        <v>159153.81446516095</v>
      </c>
      <c r="E9" s="36">
        <v>167404.02607664</v>
      </c>
      <c r="F9" s="36">
        <v>176081.91195947072</v>
      </c>
      <c r="G9" s="36">
        <v>185209.64188225847</v>
      </c>
      <c r="H9" s="36">
        <v>194810.53484954126</v>
      </c>
      <c r="I9" s="36">
        <v>204909.11867585592</v>
      </c>
      <c r="J9" s="36">
        <v>215531.19264799822</v>
      </c>
      <c r="K9" s="36">
        <v>226703.89343557321</v>
      </c>
      <c r="L9" s="36">
        <v>238455.76441821363</v>
      </c>
      <c r="M9" s="36">
        <v>250816.82860658038</v>
      </c>
      <c r="N9" s="36">
        <v>263818.66534343921</v>
      </c>
      <c r="O9" s="36">
        <v>277494.49098076764</v>
      </c>
      <c r="P9" s="36">
        <v>291879.24373900052</v>
      </c>
      <c r="Q9" s="36">
        <v>307009.67296520248</v>
      </c>
      <c r="R9" s="36">
        <v>299568.19995429739</v>
      </c>
      <c r="S9" s="36">
        <v>308022.81446516141</v>
      </c>
      <c r="T9" s="36">
        <v>318756.02607664</v>
      </c>
      <c r="U9" s="36">
        <v>330753.91195947118</v>
      </c>
      <c r="V9" s="36">
        <v>355990.64188225847</v>
      </c>
      <c r="W9" s="36">
        <v>395089.53484954126</v>
      </c>
      <c r="X9" s="36">
        <v>419646.11867585592</v>
      </c>
      <c r="Y9" s="36">
        <v>464409.19264799822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444.93599230839874</v>
      </c>
      <c r="C11" s="54">
        <v>447.51378997544606</v>
      </c>
      <c r="D11" s="54">
        <v>449.34162153311911</v>
      </c>
      <c r="E11" s="54">
        <v>451.52199456880635</v>
      </c>
      <c r="F11" s="54">
        <v>453.60621160745274</v>
      </c>
      <c r="G11" s="54">
        <v>455.92940420336771</v>
      </c>
      <c r="H11" s="54">
        <v>457.89295129060326</v>
      </c>
      <c r="I11" s="54">
        <v>459.2412200630331</v>
      </c>
      <c r="J11" s="54">
        <v>459.19153453571755</v>
      </c>
      <c r="K11" s="54">
        <v>458.21836166128747</v>
      </c>
      <c r="L11" s="54">
        <v>458.58104826652033</v>
      </c>
      <c r="M11" s="54">
        <v>460.4018719874835</v>
      </c>
      <c r="N11" s="54">
        <v>462.53619289843857</v>
      </c>
      <c r="O11" s="54">
        <v>465.02899864025301</v>
      </c>
      <c r="P11" s="54">
        <v>467.12089575760251</v>
      </c>
      <c r="Q11" s="54">
        <v>477.5540186596682</v>
      </c>
      <c r="R11" s="54">
        <v>468.90520319058709</v>
      </c>
      <c r="S11" s="54">
        <v>468.93064931911584</v>
      </c>
      <c r="T11" s="54">
        <v>468.10734859598563</v>
      </c>
      <c r="U11" s="54">
        <v>465.90054278271521</v>
      </c>
      <c r="V11" s="54">
        <v>480.78220582345676</v>
      </c>
      <c r="W11" s="54">
        <v>498.8084368057971</v>
      </c>
      <c r="X11" s="54">
        <v>480.12120223984221</v>
      </c>
      <c r="Y11" s="54">
        <v>466.16232440381441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593.32757368933073</v>
      </c>
      <c r="C13" s="35">
        <v>588.22264339781077</v>
      </c>
      <c r="D13" s="35">
        <v>581.86970518527698</v>
      </c>
      <c r="E13" s="35">
        <v>574.86546779426919</v>
      </c>
      <c r="F13" s="35">
        <v>567.12622560904879</v>
      </c>
      <c r="G13" s="35">
        <v>558.62361410653307</v>
      </c>
      <c r="H13" s="35">
        <v>549.33006210162512</v>
      </c>
      <c r="I13" s="35">
        <v>539.43260505849571</v>
      </c>
      <c r="J13" s="35">
        <v>528.70448333736567</v>
      </c>
      <c r="K13" s="35">
        <v>516.73029293184538</v>
      </c>
      <c r="L13" s="35">
        <v>505.54800116292103</v>
      </c>
      <c r="M13" s="35">
        <v>497.24993642510884</v>
      </c>
      <c r="N13" s="35">
        <v>489.7839296933235</v>
      </c>
      <c r="O13" s="35">
        <v>478.62604789999875</v>
      </c>
      <c r="P13" s="35">
        <v>462.31535973802454</v>
      </c>
      <c r="Q13" s="35">
        <v>446.45476644105895</v>
      </c>
      <c r="R13" s="35">
        <v>435.26380554425992</v>
      </c>
      <c r="S13" s="35">
        <v>426.00116833632796</v>
      </c>
      <c r="T13" s="35">
        <v>417.28826665960651</v>
      </c>
      <c r="U13" s="35">
        <v>408.98403762921066</v>
      </c>
      <c r="V13" s="35">
        <v>400.61143557844719</v>
      </c>
      <c r="W13" s="35">
        <v>392.53043013968778</v>
      </c>
      <c r="X13" s="35">
        <v>384.68153256120871</v>
      </c>
      <c r="Y13" s="35">
        <v>376.72240388233786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534.3854936330149</v>
      </c>
      <c r="D14" s="36">
        <v>516.45157103006613</v>
      </c>
      <c r="E14" s="36">
        <v>505.28664690221217</v>
      </c>
      <c r="F14" s="36">
        <v>493.11726217214778</v>
      </c>
      <c r="G14" s="36">
        <v>483.20167977234433</v>
      </c>
      <c r="H14" s="36">
        <v>474.94558220042819</v>
      </c>
      <c r="I14" s="36">
        <v>464.69093101618034</v>
      </c>
      <c r="J14" s="36">
        <v>454.75399003909672</v>
      </c>
      <c r="K14" s="36">
        <v>437.75428562054537</v>
      </c>
      <c r="L14" s="36">
        <v>424.31731365090656</v>
      </c>
      <c r="M14" s="36">
        <v>412.69836919973517</v>
      </c>
      <c r="N14" s="36">
        <v>398.30340853266938</v>
      </c>
      <c r="O14" s="36">
        <v>390.09586733858629</v>
      </c>
      <c r="P14" s="36">
        <v>384.89059510510299</v>
      </c>
      <c r="Q14" s="36">
        <v>380.36720762930668</v>
      </c>
      <c r="R14" s="36">
        <v>376.73470277422342</v>
      </c>
      <c r="S14" s="36">
        <v>371.80419033773438</v>
      </c>
      <c r="T14" s="36">
        <v>366.28483379342248</v>
      </c>
      <c r="U14" s="36">
        <v>360.98054185344535</v>
      </c>
      <c r="V14" s="36">
        <v>356.07420576432423</v>
      </c>
      <c r="W14" s="36">
        <v>353.93776052973828</v>
      </c>
      <c r="X14" s="36">
        <v>351.80131529515234</v>
      </c>
      <c r="Y14" s="36">
        <v>349.66487006056639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0.48209292457185093</v>
      </c>
      <c r="C16" s="44">
        <f>C7/RES_summary!C$6</f>
        <v>0.4984225288302418</v>
      </c>
      <c r="D16" s="44">
        <f>D7/RES_summary!D$6</f>
        <v>0.51478202801273931</v>
      </c>
      <c r="E16" s="44">
        <f>E7/RES_summary!E$6</f>
        <v>0.53172264411452808</v>
      </c>
      <c r="F16" s="44">
        <f>F7/RES_summary!F$6</f>
        <v>0.54999999297347302</v>
      </c>
      <c r="G16" s="44">
        <f>G7/RES_summary!G$6</f>
        <v>0.57113818466664412</v>
      </c>
      <c r="H16" s="44">
        <f>H7/RES_summary!H$6</f>
        <v>0.59494312231004776</v>
      </c>
      <c r="I16" s="44">
        <f>I7/RES_summary!I$6</f>
        <v>0.6200000633843058</v>
      </c>
      <c r="J16" s="44">
        <f>J7/RES_summary!J$6</f>
        <v>0.65037666639318903</v>
      </c>
      <c r="K16" s="44">
        <f>K7/RES_summary!K$6</f>
        <v>0.68172338281496159</v>
      </c>
      <c r="L16" s="44">
        <f>L7/RES_summary!L$6</f>
        <v>0.69999998658219353</v>
      </c>
      <c r="M16" s="44">
        <f>M7/RES_summary!M$6</f>
        <v>0.69061664344718587</v>
      </c>
      <c r="N16" s="44">
        <f>N7/RES_summary!N$6</f>
        <v>0.66828330147837334</v>
      </c>
      <c r="O16" s="44">
        <f>O7/RES_summary!O$6</f>
        <v>0.66000000783452539</v>
      </c>
      <c r="P16" s="44">
        <f>P7/RES_summary!P$6</f>
        <v>0.69184335489012672</v>
      </c>
      <c r="Q16" s="44">
        <f>Q7/RES_summary!Q$6</f>
        <v>0.72547189488156727</v>
      </c>
      <c r="R16" s="44">
        <f>R7/RES_summary!R$6</f>
        <v>0.75000006363698613</v>
      </c>
      <c r="S16" s="44">
        <f>S7/RES_summary!S$6</f>
        <v>0.76677828027239925</v>
      </c>
      <c r="T16" s="44">
        <f>T7/RES_summary!T$6</f>
        <v>0.781783141009325</v>
      </c>
      <c r="U16" s="44">
        <f>U7/RES_summary!U$6</f>
        <v>0.79579754260415314</v>
      </c>
      <c r="V16" s="44">
        <f>V7/RES_summary!V$6</f>
        <v>0.80931851169437408</v>
      </c>
      <c r="W16" s="44">
        <f>W7/RES_summary!W$6</f>
        <v>0.82254952140655391</v>
      </c>
      <c r="X16" s="44">
        <f>X7/RES_summary!X$6</f>
        <v>0.83565808431379029</v>
      </c>
      <c r="Y16" s="44">
        <f>Y7/RES_summary!Y$6</f>
        <v>0.84906455215890597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4">B13*B16</f>
        <v>286.03902522900984</v>
      </c>
      <c r="C17" s="52">
        <f t="shared" si="4"/>
        <v>293.18341743754638</v>
      </c>
      <c r="D17" s="52">
        <f t="shared" si="4"/>
        <v>299.53606687445165</v>
      </c>
      <c r="E17" s="52">
        <f t="shared" si="4"/>
        <v>305.66898654570389</v>
      </c>
      <c r="F17" s="52">
        <f t="shared" si="4"/>
        <v>311.91942010004908</v>
      </c>
      <c r="G17" s="52">
        <f t="shared" si="4"/>
        <v>319.05127687272523</v>
      </c>
      <c r="H17" s="52">
        <f t="shared" si="4"/>
        <v>326.8201423255133</v>
      </c>
      <c r="I17" s="52">
        <f t="shared" si="4"/>
        <v>334.44824932782853</v>
      </c>
      <c r="J17" s="52">
        <f t="shared" si="4"/>
        <v>343.85705938008925</v>
      </c>
      <c r="K17" s="52">
        <f t="shared" si="4"/>
        <v>352.26712330046365</v>
      </c>
      <c r="L17" s="52">
        <f t="shared" si="4"/>
        <v>353.8835940306995</v>
      </c>
      <c r="M17" s="52">
        <f t="shared" si="4"/>
        <v>343.40908204823523</v>
      </c>
      <c r="N17" s="52">
        <f t="shared" si="4"/>
        <v>327.31442154650574</v>
      </c>
      <c r="O17" s="52">
        <f t="shared" si="4"/>
        <v>315.89319536380708</v>
      </c>
      <c r="P17" s="52">
        <f t="shared" si="4"/>
        <v>319.8498094983907</v>
      </c>
      <c r="Q17" s="52">
        <f t="shared" si="4"/>
        <v>323.89038538890259</v>
      </c>
      <c r="R17" s="52">
        <f t="shared" ref="R17:V17" si="5">R13*R16</f>
        <v>326.44788185707171</v>
      </c>
      <c r="S17" s="52">
        <f t="shared" si="5"/>
        <v>326.64844325096243</v>
      </c>
      <c r="T17" s="52">
        <f t="shared" si="5"/>
        <v>326.22893181548397</v>
      </c>
      <c r="U17" s="52">
        <f t="shared" si="5"/>
        <v>325.46849210965036</v>
      </c>
      <c r="V17" s="52">
        <f t="shared" si="5"/>
        <v>324.22225081009549</v>
      </c>
      <c r="W17" s="52">
        <f t="shared" ref="W17:Y17" si="6">W13*W16</f>
        <v>322.87571744890892</v>
      </c>
      <c r="X17" s="52">
        <f t="shared" si="6"/>
        <v>321.46223257099263</v>
      </c>
      <c r="Y17" s="52">
        <f t="shared" si="6"/>
        <v>319.86163914058369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127.26905752919663</v>
      </c>
      <c r="C18" s="36">
        <f>C3*11630*1000/RES_summary!C$6</f>
        <v>131.20362229542968</v>
      </c>
      <c r="D18" s="36">
        <f>D3*11630*1000/RES_summary!D$6</f>
        <v>134.5940219970189</v>
      </c>
      <c r="E18" s="36">
        <f>E3*11630*1000/RES_summary!E$6</f>
        <v>138.01627048294182</v>
      </c>
      <c r="F18" s="36">
        <f>F3*11630*1000/RES_summary!F$6</f>
        <v>141.48858647837682</v>
      </c>
      <c r="G18" s="36">
        <f>G3*11630*1000/RES_summary!G$6</f>
        <v>145.46485857490532</v>
      </c>
      <c r="H18" s="36">
        <f>H3*11630*1000/RES_summary!H$6</f>
        <v>149.64863951064427</v>
      </c>
      <c r="I18" s="36">
        <f>I3*11630*1000/RES_summary!I$6</f>
        <v>153.59242206925748</v>
      </c>
      <c r="J18" s="36">
        <f>J3*11630*1000/RES_summary!J$6</f>
        <v>157.89625075768251</v>
      </c>
      <c r="K18" s="36">
        <f>K3*11630*1000/RES_summary!K$6</f>
        <v>161.41526410587321</v>
      </c>
      <c r="L18" s="36">
        <f>L3*11630*1000/RES_summary!L$6</f>
        <v>162.28430951492189</v>
      </c>
      <c r="M18" s="36">
        <f>M3*11630*1000/RES_summary!M$6</f>
        <v>158.10618423251086</v>
      </c>
      <c r="N18" s="36">
        <f>N3*11630*1000/RES_summary!N$6</f>
        <v>151.39476642287542</v>
      </c>
      <c r="O18" s="36">
        <f>O3*11630*1000/RES_summary!O$6</f>
        <v>146.89949631730104</v>
      </c>
      <c r="P18" s="36">
        <f>P3*11630*1000/RES_summary!P$6</f>
        <v>149.4085295207868</v>
      </c>
      <c r="Q18" s="36">
        <f>Q3*11630*1000/RES_summary!Q$6</f>
        <v>154.67515514769912</v>
      </c>
      <c r="R18" s="36">
        <f>R3*11630*1000/RES_summary!R$6</f>
        <v>153.07311037332695</v>
      </c>
      <c r="S18" s="36">
        <f>S3*11630*1000/RES_summary!S$6</f>
        <v>153.17546659275217</v>
      </c>
      <c r="T18" s="36">
        <f>T3*11630*1000/RES_summary!T$6</f>
        <v>152.71016030744676</v>
      </c>
      <c r="U18" s="36">
        <f>U3*11630*1000/RES_summary!U$6</f>
        <v>151.63594713255793</v>
      </c>
      <c r="V18" s="36">
        <f>V3*11630*1000/RES_summary!V$6</f>
        <v>155.88028892152377</v>
      </c>
      <c r="W18" s="36">
        <f>W3*11630*1000/RES_summary!W$6</f>
        <v>161.05313190324048</v>
      </c>
      <c r="X18" s="36">
        <f>X3*11630*1000/RES_summary!X$6</f>
        <v>154.34083357668874</v>
      </c>
      <c r="Y18" s="36">
        <f>Y3*11630*1000/RES_summary!Y$6</f>
        <v>149.10744518938861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217.76153699439985</v>
      </c>
      <c r="C3" s="49">
        <f t="shared" ref="C3:W3" si="0">C5*C11/11630</f>
        <v>232.71784821686731</v>
      </c>
      <c r="D3" s="49">
        <f t="shared" si="0"/>
        <v>252.15447190182252</v>
      </c>
      <c r="E3" s="49">
        <f t="shared" si="0"/>
        <v>269.77300743174146</v>
      </c>
      <c r="F3" s="49">
        <f t="shared" si="0"/>
        <v>284.1873759410484</v>
      </c>
      <c r="G3" s="49">
        <f t="shared" si="0"/>
        <v>301.62897815362004</v>
      </c>
      <c r="H3" s="49">
        <f t="shared" si="0"/>
        <v>315.36586571032785</v>
      </c>
      <c r="I3" s="49">
        <f t="shared" si="0"/>
        <v>335.05230742699143</v>
      </c>
      <c r="J3" s="49">
        <f t="shared" si="0"/>
        <v>346.42834839553939</v>
      </c>
      <c r="K3" s="49">
        <f t="shared" si="0"/>
        <v>364.43115030938259</v>
      </c>
      <c r="L3" s="49">
        <f t="shared" si="0"/>
        <v>375.31677475230151</v>
      </c>
      <c r="M3" s="49">
        <f t="shared" si="0"/>
        <v>385.96706462107915</v>
      </c>
      <c r="N3" s="49">
        <f t="shared" si="0"/>
        <v>398.7191587282453</v>
      </c>
      <c r="O3" s="49">
        <f t="shared" si="0"/>
        <v>419.29979866915738</v>
      </c>
      <c r="P3" s="49">
        <f t="shared" si="0"/>
        <v>438.95354495042608</v>
      </c>
      <c r="Q3" s="49">
        <f t="shared" si="0"/>
        <v>460.0987615479786</v>
      </c>
      <c r="R3" s="49">
        <f t="shared" si="0"/>
        <v>458.95711133416876</v>
      </c>
      <c r="S3" s="49">
        <f t="shared" si="0"/>
        <v>452.61150157058825</v>
      </c>
      <c r="T3" s="49">
        <f t="shared" si="0"/>
        <v>445.4894147914398</v>
      </c>
      <c r="U3" s="49">
        <f t="shared" si="0"/>
        <v>445.21008947134379</v>
      </c>
      <c r="V3" s="49">
        <f t="shared" si="0"/>
        <v>446.60128225947057</v>
      </c>
      <c r="W3" s="49">
        <f t="shared" si="0"/>
        <v>450.49313324007869</v>
      </c>
      <c r="X3" s="49">
        <f t="shared" ref="X3:Y3" si="1">X5*X11/11630</f>
        <v>429.60702577332972</v>
      </c>
      <c r="Y3" s="49">
        <f t="shared" si="1"/>
        <v>419.90373171585486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1641.8397354862086</v>
      </c>
      <c r="C5" s="49">
        <f t="shared" ref="C5:W5" si="2">C7*C13/1000000</f>
        <v>1753.6880487379585</v>
      </c>
      <c r="D5" s="49">
        <f t="shared" si="2"/>
        <v>1902.4000290484485</v>
      </c>
      <c r="E5" s="49">
        <f t="shared" si="2"/>
        <v>2040.2133729511033</v>
      </c>
      <c r="F5" s="49">
        <f t="shared" si="2"/>
        <v>2155.9110667480977</v>
      </c>
      <c r="G5" s="49">
        <f t="shared" si="2"/>
        <v>2297.5202547673111</v>
      </c>
      <c r="H5" s="49">
        <f t="shared" si="2"/>
        <v>2413.7911245105133</v>
      </c>
      <c r="I5" s="49">
        <f t="shared" si="2"/>
        <v>2579.7976275289911</v>
      </c>
      <c r="J5" s="49">
        <f t="shared" si="2"/>
        <v>2690.0106580186912</v>
      </c>
      <c r="K5" s="49">
        <f t="shared" si="2"/>
        <v>2860.7659669328668</v>
      </c>
      <c r="L5" s="49">
        <f t="shared" si="2"/>
        <v>2973.3176358005144</v>
      </c>
      <c r="M5" s="49">
        <f t="shared" si="2"/>
        <v>3052.3184497850407</v>
      </c>
      <c r="N5" s="49">
        <f t="shared" si="2"/>
        <v>3151.790468831417</v>
      </c>
      <c r="O5" s="49">
        <f t="shared" si="2"/>
        <v>3313.8913703447997</v>
      </c>
      <c r="P5" s="49">
        <f t="shared" si="2"/>
        <v>3465.6629493650012</v>
      </c>
      <c r="Q5" s="49">
        <f t="shared" si="2"/>
        <v>3567.1013738119545</v>
      </c>
      <c r="R5" s="49">
        <f t="shared" si="2"/>
        <v>3568.0306395772168</v>
      </c>
      <c r="S5" s="49">
        <f t="shared" si="2"/>
        <v>3531.071707103813</v>
      </c>
      <c r="T5" s="49">
        <f t="shared" si="2"/>
        <v>3533.87705779315</v>
      </c>
      <c r="U5" s="49">
        <f t="shared" si="2"/>
        <v>3543.0508163020086</v>
      </c>
      <c r="V5" s="49">
        <f t="shared" si="2"/>
        <v>3486.0196353767078</v>
      </c>
      <c r="W5" s="49">
        <f t="shared" si="2"/>
        <v>3384.0897632108649</v>
      </c>
      <c r="X5" s="49">
        <f t="shared" ref="X5:Y5" si="3">X7*X13/1000000</f>
        <v>3331.6999269909475</v>
      </c>
      <c r="Y5" s="49">
        <f t="shared" si="3"/>
        <v>3331.725433625908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4402248.7793617183</v>
      </c>
      <c r="C7" s="35">
        <v>4771323.0647239629</v>
      </c>
      <c r="D7" s="35">
        <v>5284740.7758223247</v>
      </c>
      <c r="E7" s="35">
        <v>5797760.6313648187</v>
      </c>
      <c r="F7" s="35">
        <v>6277984.9056547303</v>
      </c>
      <c r="G7" s="35">
        <v>6867613.4594476894</v>
      </c>
      <c r="H7" s="35">
        <v>7416031.6148756137</v>
      </c>
      <c r="I7" s="35">
        <v>8221410.0736983595</v>
      </c>
      <c r="J7" s="35">
        <v>8898433.9178026244</v>
      </c>
      <c r="K7" s="35">
        <v>9837476.3549620453</v>
      </c>
      <c r="L7" s="35">
        <v>10643400.638558324</v>
      </c>
      <c r="M7" s="35">
        <v>11446224.849296676</v>
      </c>
      <c r="N7" s="35">
        <v>12413752.130270759</v>
      </c>
      <c r="O7" s="35">
        <v>13958728.597074395</v>
      </c>
      <c r="P7" s="35">
        <v>15800381.330729013</v>
      </c>
      <c r="Q7" s="35">
        <v>17884918.036267381</v>
      </c>
      <c r="R7" s="35">
        <v>19392208.415879529</v>
      </c>
      <c r="S7" s="35">
        <v>20842802.52767643</v>
      </c>
      <c r="T7" s="35">
        <v>22579093.392998565</v>
      </c>
      <c r="U7" s="35">
        <v>24164327.584296513</v>
      </c>
      <c r="V7" s="35">
        <v>25281681.387346759</v>
      </c>
      <c r="W7" s="35">
        <v>26258638.406835075</v>
      </c>
      <c r="X7" s="35">
        <v>27287293.267857652</v>
      </c>
      <c r="Y7" s="35">
        <v>28499537.79882963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787130.28701994568</v>
      </c>
      <c r="D8" s="52">
        <v>963754.8872720506</v>
      </c>
      <c r="E8" s="52">
        <v>998130.87282229122</v>
      </c>
      <c r="F8" s="52">
        <v>1002794.2763620382</v>
      </c>
      <c r="G8" s="52">
        <v>1152550.0240100697</v>
      </c>
      <c r="H8" s="52">
        <v>1154806.9270276716</v>
      </c>
      <c r="I8" s="52">
        <v>1458590.9614129039</v>
      </c>
      <c r="J8" s="52">
        <v>1380675.6818756536</v>
      </c>
      <c r="K8" s="52">
        <v>1726172.7241793666</v>
      </c>
      <c r="L8" s="52">
        <v>1769679.1708683297</v>
      </c>
      <c r="M8" s="52">
        <v>1800955.0835606437</v>
      </c>
      <c r="N8" s="52">
        <v>1970321.5573361199</v>
      </c>
      <c r="O8" s="52">
        <v>2697526.4908137061</v>
      </c>
      <c r="P8" s="52">
        <v>2996459.6606822889</v>
      </c>
      <c r="Q8" s="52">
        <v>3543127.6669512726</v>
      </c>
      <c r="R8" s="52">
        <v>2887966.0614878014</v>
      </c>
      <c r="S8" s="52">
        <v>3176766.8359762691</v>
      </c>
      <c r="T8" s="52">
        <v>3505970.0361904651</v>
      </c>
      <c r="U8" s="52">
        <v>3386189.2748585902</v>
      </c>
      <c r="V8" s="52">
        <v>3087675.3603863642</v>
      </c>
      <c r="W8" s="52">
        <v>3674483.5103020221</v>
      </c>
      <c r="X8" s="52">
        <v>4025114.5217048638</v>
      </c>
      <c r="Y8" s="52">
        <v>4755372.1979232505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418056.0016577011</v>
      </c>
      <c r="D9" s="36">
        <v>450337.17617368884</v>
      </c>
      <c r="E9" s="36">
        <v>485111.01727979723</v>
      </c>
      <c r="F9" s="36">
        <v>522570.0020721266</v>
      </c>
      <c r="G9" s="36">
        <v>562921.47021711059</v>
      </c>
      <c r="H9" s="36">
        <v>606388.77159974724</v>
      </c>
      <c r="I9" s="36">
        <v>653212.50259015802</v>
      </c>
      <c r="J9" s="36">
        <v>703651.83777138963</v>
      </c>
      <c r="K9" s="36">
        <v>787130.28701994568</v>
      </c>
      <c r="L9" s="36">
        <v>963754.8872720506</v>
      </c>
      <c r="M9" s="36">
        <v>998130.87282229215</v>
      </c>
      <c r="N9" s="36">
        <v>1002794.2763620373</v>
      </c>
      <c r="O9" s="36">
        <v>1152550.0240100697</v>
      </c>
      <c r="P9" s="36">
        <v>1154806.9270276707</v>
      </c>
      <c r="Q9" s="36">
        <v>1458590.9614129029</v>
      </c>
      <c r="R9" s="36">
        <v>1380675.6818756536</v>
      </c>
      <c r="S9" s="36">
        <v>1726172.7241793685</v>
      </c>
      <c r="T9" s="36">
        <v>1769679.1708683297</v>
      </c>
      <c r="U9" s="36">
        <v>1800955.0835606419</v>
      </c>
      <c r="V9" s="36">
        <v>1970321.5573361181</v>
      </c>
      <c r="W9" s="36">
        <v>2697526.4908137061</v>
      </c>
      <c r="X9" s="36">
        <v>2996459.6606822871</v>
      </c>
      <c r="Y9" s="36">
        <v>3543127.6669512726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1542.5175920077759</v>
      </c>
      <c r="C11" s="54">
        <v>1543.3238406966996</v>
      </c>
      <c r="D11" s="54">
        <v>1541.5036077795983</v>
      </c>
      <c r="E11" s="54">
        <v>1537.8097791276202</v>
      </c>
      <c r="F11" s="54">
        <v>1533.0405939145212</v>
      </c>
      <c r="G11" s="54">
        <v>1526.8396475059062</v>
      </c>
      <c r="H11" s="54">
        <v>1519.4790389971615</v>
      </c>
      <c r="I11" s="54">
        <v>1510.4511663220067</v>
      </c>
      <c r="J11" s="54">
        <v>1497.7493415612066</v>
      </c>
      <c r="K11" s="54">
        <v>1481.5382757933864</v>
      </c>
      <c r="L11" s="54">
        <v>1468.03491083928</v>
      </c>
      <c r="M11" s="54">
        <v>1470.6188215254124</v>
      </c>
      <c r="N11" s="54">
        <v>1471.2601811150164</v>
      </c>
      <c r="O11" s="54">
        <v>1471.5197674131728</v>
      </c>
      <c r="P11" s="54">
        <v>1473.0312215470428</v>
      </c>
      <c r="Q11" s="54">
        <v>1500.0831308264003</v>
      </c>
      <c r="R11" s="54">
        <v>1495.9712356755024</v>
      </c>
      <c r="S11" s="54">
        <v>1490.7292176129076</v>
      </c>
      <c r="T11" s="54">
        <v>1466.1070006945638</v>
      </c>
      <c r="U11" s="54">
        <v>1461.3940383604067</v>
      </c>
      <c r="V11" s="54">
        <v>1489.9436767275608</v>
      </c>
      <c r="W11" s="54">
        <v>1548.1962672914049</v>
      </c>
      <c r="X11" s="54">
        <v>1499.6337663146937</v>
      </c>
      <c r="Y11" s="54">
        <v>1465.7511542122224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372.95478237925909</v>
      </c>
      <c r="C13" s="35">
        <v>367.54753869080446</v>
      </c>
      <c r="D13" s="35">
        <v>359.97981920928339</v>
      </c>
      <c r="E13" s="35">
        <v>351.89679303314529</v>
      </c>
      <c r="F13" s="35">
        <v>343.40813161341271</v>
      </c>
      <c r="G13" s="35">
        <v>334.54420059222196</v>
      </c>
      <c r="H13" s="35">
        <v>325.48285253649084</v>
      </c>
      <c r="I13" s="35">
        <v>313.79016548294891</v>
      </c>
      <c r="J13" s="35">
        <v>302.30158282536991</v>
      </c>
      <c r="K13" s="35">
        <v>290.80283028989345</v>
      </c>
      <c r="L13" s="35">
        <v>279.35786096681761</v>
      </c>
      <c r="M13" s="35">
        <v>266.66595230938464</v>
      </c>
      <c r="N13" s="35">
        <v>253.89507022182445</v>
      </c>
      <c r="O13" s="35">
        <v>237.40639036705369</v>
      </c>
      <c r="P13" s="35">
        <v>219.3404625383873</v>
      </c>
      <c r="Q13" s="35">
        <v>199.44745436230224</v>
      </c>
      <c r="R13" s="35">
        <v>183.99300188293637</v>
      </c>
      <c r="S13" s="35">
        <v>169.41443946489568</v>
      </c>
      <c r="T13" s="35">
        <v>156.5110253226089</v>
      </c>
      <c r="U13" s="35">
        <v>146.623190897499</v>
      </c>
      <c r="V13" s="35">
        <v>137.88717538072558</v>
      </c>
      <c r="W13" s="35">
        <v>128.87529470416078</v>
      </c>
      <c r="X13" s="35">
        <v>122.09712023418004</v>
      </c>
      <c r="Y13" s="35">
        <v>116.90454270324095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340.17786227752617</v>
      </c>
      <c r="D14" s="36">
        <v>328.57668275382656</v>
      </c>
      <c r="E14" s="36">
        <v>319.33469493911866</v>
      </c>
      <c r="F14" s="36">
        <v>309.72721177120133</v>
      </c>
      <c r="G14" s="36">
        <v>305.02228546877973</v>
      </c>
      <c r="H14" s="36">
        <v>296.5226949008478</v>
      </c>
      <c r="I14" s="36">
        <v>280.83625951761474</v>
      </c>
      <c r="J14" s="36">
        <v>269.899262664101</v>
      </c>
      <c r="K14" s="36">
        <v>254.04155745479775</v>
      </c>
      <c r="L14" s="36">
        <v>242.54060271539512</v>
      </c>
      <c r="M14" s="36">
        <v>220.84872376727205</v>
      </c>
      <c r="N14" s="36">
        <v>208.12069619667486</v>
      </c>
      <c r="O14" s="36">
        <v>190.41679320045807</v>
      </c>
      <c r="P14" s="36">
        <v>164.9273132547647</v>
      </c>
      <c r="Q14" s="36">
        <v>144.24082399946542</v>
      </c>
      <c r="R14" s="36">
        <v>129.35491841940188</v>
      </c>
      <c r="S14" s="36">
        <v>126.40546050327542</v>
      </c>
      <c r="T14" s="36">
        <v>123.22535530681623</v>
      </c>
      <c r="U14" s="36">
        <v>120.16823551376973</v>
      </c>
      <c r="V14" s="36">
        <v>114.33634437353363</v>
      </c>
      <c r="W14" s="36">
        <v>112.04961748606296</v>
      </c>
      <c r="X14" s="36">
        <v>109.76289059859228</v>
      </c>
      <c r="Y14" s="36">
        <v>107.47616371112161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0.64106205534282623</v>
      </c>
      <c r="C16" s="44">
        <f>C7/RES_summary!C$6</f>
        <v>0.6875513452274058</v>
      </c>
      <c r="D16" s="44">
        <f>D7/RES_summary!D$6</f>
        <v>0.75407531360545943</v>
      </c>
      <c r="E16" s="44">
        <f>E7/RES_summary!E$6</f>
        <v>0.82009705939142818</v>
      </c>
      <c r="F16" s="44">
        <f>F7/RES_summary!F$6</f>
        <v>0.88224860465888677</v>
      </c>
      <c r="G16" s="44">
        <f>G7/RES_summary!G$6</f>
        <v>0.96029773974014698</v>
      </c>
      <c r="H16" s="44">
        <f>H7/RES_summary!H$6</f>
        <v>1.0297136398674671</v>
      </c>
      <c r="I16" s="44">
        <f>I7/RES_summary!I$6</f>
        <v>1.1328442830454228</v>
      </c>
      <c r="J16" s="44">
        <f>J7/RES_summary!J$6</f>
        <v>1.2187927524406681</v>
      </c>
      <c r="K16" s="44">
        <f>K7/RES_summary!K$6</f>
        <v>1.3354699575841567</v>
      </c>
      <c r="L16" s="44">
        <f>L7/RES_summary!L$6</f>
        <v>1.42811090012393</v>
      </c>
      <c r="M16" s="44">
        <f>M7/RES_summary!M$6</f>
        <v>1.5221958619449834</v>
      </c>
      <c r="N16" s="44">
        <f>N7/RES_summary!N$6</f>
        <v>1.6412821414612435</v>
      </c>
      <c r="O16" s="44">
        <f>O7/RES_summary!O$6</f>
        <v>1.8226669007981156</v>
      </c>
      <c r="P16" s="44">
        <f>P7/RES_summary!P$6</f>
        <v>2.0495360028279039</v>
      </c>
      <c r="Q16" s="44">
        <f>Q7/RES_summary!Q$6</f>
        <v>2.3069493780969186</v>
      </c>
      <c r="R16" s="44">
        <f>R7/RES_summary!R$6</f>
        <v>2.4681233956644286</v>
      </c>
      <c r="S16" s="44">
        <f>S7/RES_summary!S$6</f>
        <v>2.6295245209523643</v>
      </c>
      <c r="T16" s="44">
        <f>T7/RES_summary!T$6</f>
        <v>2.825494011163598</v>
      </c>
      <c r="U16" s="44">
        <f>U7/RES_summary!U$6</f>
        <v>2.9963930167153552</v>
      </c>
      <c r="V16" s="44">
        <f>V7/RES_summary!V$6</f>
        <v>3.0963825055915208</v>
      </c>
      <c r="W16" s="44">
        <f>W7/RES_summary!W$6</f>
        <v>3.1984964103159021</v>
      </c>
      <c r="X16" s="44">
        <f>X7/RES_summary!X$6</f>
        <v>3.2932750503644268</v>
      </c>
      <c r="Y16" s="44">
        <f>Y7/RES_summary!Y$6</f>
        <v>3.3809747447565428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4">B13*B16</f>
        <v>239.08715934198429</v>
      </c>
      <c r="C17" s="52">
        <f t="shared" si="4"/>
        <v>252.70780466188458</v>
      </c>
      <c r="D17" s="52">
        <f t="shared" si="4"/>
        <v>271.45189506187694</v>
      </c>
      <c r="E17" s="52">
        <f t="shared" si="4"/>
        <v>288.58952517575648</v>
      </c>
      <c r="F17" s="52">
        <f t="shared" si="4"/>
        <v>302.97134494444873</v>
      </c>
      <c r="G17" s="52">
        <f t="shared" si="4"/>
        <v>321.26203967188508</v>
      </c>
      <c r="H17" s="52">
        <f t="shared" si="4"/>
        <v>335.15413279979606</v>
      </c>
      <c r="I17" s="52">
        <f t="shared" si="4"/>
        <v>355.47539504323584</v>
      </c>
      <c r="J17" s="52">
        <f t="shared" si="4"/>
        <v>368.44297819890318</v>
      </c>
      <c r="K17" s="52">
        <f t="shared" si="4"/>
        <v>388.35844343259669</v>
      </c>
      <c r="L17" s="52">
        <f t="shared" si="4"/>
        <v>398.95400628201759</v>
      </c>
      <c r="M17" s="52">
        <f t="shared" si="4"/>
        <v>405.91780912696356</v>
      </c>
      <c r="N17" s="52">
        <f t="shared" si="4"/>
        <v>416.71344456012883</v>
      </c>
      <c r="O17" s="52">
        <f t="shared" si="4"/>
        <v>432.71276975998535</v>
      </c>
      <c r="P17" s="52">
        <f t="shared" si="4"/>
        <v>449.54617484934988</v>
      </c>
      <c r="Q17" s="52">
        <f t="shared" si="4"/>
        <v>460.11518080412668</v>
      </c>
      <c r="R17" s="52">
        <f t="shared" ref="R17:V17" si="5">R13*R16</f>
        <v>454.11743258580452</v>
      </c>
      <c r="S17" s="52">
        <f t="shared" si="5"/>
        <v>445.47942277634314</v>
      </c>
      <c r="T17" s="52">
        <f t="shared" si="5"/>
        <v>442.22096473010566</v>
      </c>
      <c r="U17" s="52">
        <f t="shared" si="5"/>
        <v>439.34070529378846</v>
      </c>
      <c r="V17" s="52">
        <f t="shared" si="5"/>
        <v>426.95143759430852</v>
      </c>
      <c r="W17" s="52">
        <f t="shared" ref="W17:Y17" si="6">W13*W16</f>
        <v>412.20716748966225</v>
      </c>
      <c r="X17" s="52">
        <f t="shared" si="6"/>
        <v>402.09939978857074</v>
      </c>
      <c r="Y17" s="52">
        <f t="shared" si="6"/>
        <v>395.25130642697042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368.79614930817706</v>
      </c>
      <c r="C18" s="36">
        <f>C3*11630*1000/RES_summary!C$6</f>
        <v>390.00997966481106</v>
      </c>
      <c r="D18" s="36">
        <f>D3*11630*1000/RES_summary!D$6</f>
        <v>418.44407557649225</v>
      </c>
      <c r="E18" s="36">
        <f>E3*11630*1000/RES_summary!E$6</f>
        <v>443.79579396907485</v>
      </c>
      <c r="F18" s="36">
        <f>F3*11630*1000/RES_summary!F$6</f>
        <v>464.46737059271891</v>
      </c>
      <c r="G18" s="36">
        <f>G3*11630*1000/RES_summary!G$6</f>
        <v>490.51561940964945</v>
      </c>
      <c r="H18" s="36">
        <f>H3*11630*1000/RES_summary!H$6</f>
        <v>509.25967962256118</v>
      </c>
      <c r="I18" s="36">
        <f>I3*11630*1000/RES_summary!I$6</f>
        <v>536.92822504183164</v>
      </c>
      <c r="J18" s="36">
        <f>J3*11630*1000/RES_summary!J$6</f>
        <v>551.8352280002573</v>
      </c>
      <c r="K18" s="36">
        <f>K3*11630*1000/RES_summary!K$6</f>
        <v>575.3678986729326</v>
      </c>
      <c r="L18" s="36">
        <f>L3*11630*1000/RES_summary!L$6</f>
        <v>585.67840904119532</v>
      </c>
      <c r="M18" s="36">
        <f>M3*11630*1000/RES_summary!M$6</f>
        <v>596.95037009447242</v>
      </c>
      <c r="N18" s="36">
        <f>N3*11630*1000/RES_summary!N$6</f>
        <v>613.09389791659737</v>
      </c>
      <c r="O18" s="36">
        <f>O3*11630*1000/RES_summary!O$6</f>
        <v>636.7453943139235</v>
      </c>
      <c r="P18" s="36">
        <f>P3*11630*1000/RES_summary!P$6</f>
        <v>662.19555108013833</v>
      </c>
      <c r="Q18" s="36">
        <f>Q3*11630*1000/RES_summary!Q$6</f>
        <v>690.21102096140976</v>
      </c>
      <c r="R18" s="36">
        <f>R3*11630*1000/RES_summary!R$6</f>
        <v>679.34661676717269</v>
      </c>
      <c r="S18" s="36">
        <f>S3*11630*1000/RES_summary!S$6</f>
        <v>664.08919137802764</v>
      </c>
      <c r="T18" s="36">
        <f>T3*11630*1000/RES_summary!T$6</f>
        <v>648.34325224471172</v>
      </c>
      <c r="U18" s="36">
        <f>U3*11630*1000/RES_summary!U$6</f>
        <v>642.04988752539884</v>
      </c>
      <c r="V18" s="36">
        <f>V3*11630*1000/RES_summary!V$6</f>
        <v>636.13359471338174</v>
      </c>
      <c r="W18" s="36">
        <f>W3*11630*1000/RES_summary!W$6</f>
        <v>638.1775980582579</v>
      </c>
      <c r="X18" s="36">
        <f>X3*11630*1000/RES_summary!X$6</f>
        <v>603.00183733781216</v>
      </c>
      <c r="Y18" s="36">
        <f>Y3*11630*1000/RES_summary!Y$6</f>
        <v>579.34005859922081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77.886202533553046</v>
      </c>
      <c r="C3" s="49">
        <f t="shared" ref="C3:W3" si="0">C5*C11/11630</f>
        <v>80.755089662446863</v>
      </c>
      <c r="D3" s="49">
        <f t="shared" si="0"/>
        <v>83.834087879322155</v>
      </c>
      <c r="E3" s="49">
        <f t="shared" si="0"/>
        <v>87.24119450921421</v>
      </c>
      <c r="F3" s="49">
        <f t="shared" si="0"/>
        <v>89.477243103172569</v>
      </c>
      <c r="G3" s="49">
        <f t="shared" si="0"/>
        <v>93.059620201914456</v>
      </c>
      <c r="H3" s="49">
        <f t="shared" si="0"/>
        <v>95.335233499028149</v>
      </c>
      <c r="I3" s="49">
        <f t="shared" si="0"/>
        <v>98.240048335127312</v>
      </c>
      <c r="J3" s="49">
        <f t="shared" si="0"/>
        <v>98.75565457995512</v>
      </c>
      <c r="K3" s="49">
        <f t="shared" si="0"/>
        <v>103.28988157255158</v>
      </c>
      <c r="L3" s="49">
        <f t="shared" si="0"/>
        <v>104.50201871135091</v>
      </c>
      <c r="M3" s="49">
        <f t="shared" si="0"/>
        <v>105.67028456777219</v>
      </c>
      <c r="N3" s="49">
        <f t="shared" si="0"/>
        <v>107.49370042049536</v>
      </c>
      <c r="O3" s="49">
        <f t="shared" si="0"/>
        <v>111.07182987422964</v>
      </c>
      <c r="P3" s="49">
        <f t="shared" si="0"/>
        <v>114.18941938436916</v>
      </c>
      <c r="Q3" s="49">
        <f t="shared" si="0"/>
        <v>122.93696286417945</v>
      </c>
      <c r="R3" s="49">
        <f t="shared" si="0"/>
        <v>130.03867350641144</v>
      </c>
      <c r="S3" s="49">
        <f t="shared" si="0"/>
        <v>140.00758366477899</v>
      </c>
      <c r="T3" s="49">
        <f t="shared" si="0"/>
        <v>149.35824956529277</v>
      </c>
      <c r="U3" s="49">
        <f t="shared" si="0"/>
        <v>160.97414736967946</v>
      </c>
      <c r="V3" s="49">
        <f t="shared" si="0"/>
        <v>176.53809471936549</v>
      </c>
      <c r="W3" s="49">
        <f t="shared" si="0"/>
        <v>191.43325858909827</v>
      </c>
      <c r="X3" s="49">
        <f t="shared" ref="X3:Y3" si="1">X5*X11/11630</f>
        <v>194.16557991846648</v>
      </c>
      <c r="Y3" s="49">
        <f t="shared" si="1"/>
        <v>198.30182121591679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1279.2790491287603</v>
      </c>
      <c r="C5" s="49">
        <f t="shared" ref="C5:W5" si="2">C7*C13/1000000</f>
        <v>1309.945253206914</v>
      </c>
      <c r="D5" s="49">
        <f t="shared" si="2"/>
        <v>1344.7593538038279</v>
      </c>
      <c r="E5" s="49">
        <f t="shared" si="2"/>
        <v>1384.9040596994228</v>
      </c>
      <c r="F5" s="49">
        <f t="shared" si="2"/>
        <v>1406.3126260558593</v>
      </c>
      <c r="G5" s="49">
        <f t="shared" si="2"/>
        <v>1449.0592825055776</v>
      </c>
      <c r="H5" s="49">
        <f t="shared" si="2"/>
        <v>1471.6971829153795</v>
      </c>
      <c r="I5" s="49">
        <f t="shared" si="2"/>
        <v>1504.4626011798148</v>
      </c>
      <c r="J5" s="49">
        <f t="shared" si="2"/>
        <v>1503.8120578809512</v>
      </c>
      <c r="K5" s="49">
        <f t="shared" si="2"/>
        <v>1567.2679873773388</v>
      </c>
      <c r="L5" s="49">
        <f t="shared" si="2"/>
        <v>1577.1238886190288</v>
      </c>
      <c r="M5" s="49">
        <f t="shared" si="2"/>
        <v>1586.5817106520749</v>
      </c>
      <c r="N5" s="49">
        <f t="shared" si="2"/>
        <v>1607.3768945858542</v>
      </c>
      <c r="O5" s="49">
        <f t="shared" si="2"/>
        <v>1654.1619775035731</v>
      </c>
      <c r="P5" s="49">
        <f t="shared" si="2"/>
        <v>1691.723868897433</v>
      </c>
      <c r="Q5" s="49">
        <f t="shared" si="2"/>
        <v>1780.3215450292196</v>
      </c>
      <c r="R5" s="49">
        <f t="shared" si="2"/>
        <v>1879.6443833772662</v>
      </c>
      <c r="S5" s="49">
        <f t="shared" si="2"/>
        <v>2023.7275108011575</v>
      </c>
      <c r="T5" s="49">
        <f t="shared" si="2"/>
        <v>2188.7467041074074</v>
      </c>
      <c r="U5" s="49">
        <f t="shared" si="2"/>
        <v>2361.4559647736646</v>
      </c>
      <c r="V5" s="49">
        <f t="shared" si="2"/>
        <v>2540.3055222179664</v>
      </c>
      <c r="W5" s="49">
        <f t="shared" si="2"/>
        <v>2676.3485619051403</v>
      </c>
      <c r="X5" s="49">
        <f t="shared" ref="X5:Y5" si="3">X7*X13/1000000</f>
        <v>2787.2029978523897</v>
      </c>
      <c r="Y5" s="49">
        <f t="shared" si="3"/>
        <v>2895.7350417992584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3499858.108970026</v>
      </c>
      <c r="C7" s="35">
        <v>3640570.9404488429</v>
      </c>
      <c r="D7" s="35">
        <v>3829060.5263095954</v>
      </c>
      <c r="E7" s="35">
        <v>4089113.8700649641</v>
      </c>
      <c r="F7" s="35">
        <v>4339340.6446323367</v>
      </c>
      <c r="G7" s="35">
        <v>4716043.6096440535</v>
      </c>
      <c r="H7" s="35">
        <v>5010819.4927257737</v>
      </c>
      <c r="I7" s="35">
        <v>5373266.8069911385</v>
      </c>
      <c r="J7" s="35">
        <v>5645516.8232794423</v>
      </c>
      <c r="K7" s="35">
        <v>6268339.4204906859</v>
      </c>
      <c r="L7" s="35">
        <v>6772911.0034866761</v>
      </c>
      <c r="M7" s="35">
        <v>7293848.9038119996</v>
      </c>
      <c r="N7" s="35">
        <v>8005707.7039659964</v>
      </c>
      <c r="O7" s="35">
        <v>8943335.0890032873</v>
      </c>
      <c r="P7" s="35">
        <v>9969390.3963694125</v>
      </c>
      <c r="Q7" s="35">
        <v>11341759.622264352</v>
      </c>
      <c r="R7" s="35">
        <v>12643243.705231756</v>
      </c>
      <c r="S7" s="35">
        <v>14212126.405427305</v>
      </c>
      <c r="T7" s="35">
        <v>15794197.829842141</v>
      </c>
      <c r="U7" s="35">
        <v>17361000.896731097</v>
      </c>
      <c r="V7" s="35">
        <v>18853694.376037925</v>
      </c>
      <c r="W7" s="35">
        <v>20048042.229698054</v>
      </c>
      <c r="X7" s="35">
        <v>21101021.367805596</v>
      </c>
      <c r="Y7" s="35">
        <v>22153173.813182935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793649.21105346689</v>
      </c>
      <c r="D8" s="52">
        <v>864139.61000000173</v>
      </c>
      <c r="E8" s="52">
        <v>959207.15015952848</v>
      </c>
      <c r="F8" s="52">
        <v>973701.98739247024</v>
      </c>
      <c r="G8" s="52">
        <v>1125345.6510385862</v>
      </c>
      <c r="H8" s="52">
        <v>1088425.0941351871</v>
      </c>
      <c r="I8" s="52">
        <v>1226586.9242653665</v>
      </c>
      <c r="J8" s="52">
        <v>1231457.1664478322</v>
      </c>
      <c r="K8" s="52">
        <v>1596524.5846037138</v>
      </c>
      <c r="L8" s="52">
        <v>1629917.2340345765</v>
      </c>
      <c r="M8" s="52">
        <v>1609362.994460511</v>
      </c>
      <c r="N8" s="52">
        <v>1938445.7244193638</v>
      </c>
      <c r="O8" s="52">
        <v>2169084.5514851231</v>
      </c>
      <c r="P8" s="52">
        <v>2622579.8919698391</v>
      </c>
      <c r="Q8" s="52">
        <v>3002286.4599295156</v>
      </c>
      <c r="R8" s="52">
        <v>2910847.0774279162</v>
      </c>
      <c r="S8" s="52">
        <v>3507328.4246149119</v>
      </c>
      <c r="T8" s="52">
        <v>3751155.975899959</v>
      </c>
      <c r="U8" s="52">
        <v>4189382.9588587955</v>
      </c>
      <c r="V8" s="52">
        <v>4494979.9392363429</v>
      </c>
      <c r="W8" s="52">
        <v>4105194.9310880452</v>
      </c>
      <c r="X8" s="52">
        <v>4560307.5627224538</v>
      </c>
      <c r="Y8" s="52">
        <v>4803308.4212772995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652936.37957464997</v>
      </c>
      <c r="D9" s="36">
        <v>675650.02413924877</v>
      </c>
      <c r="E9" s="36">
        <v>699153.80640415987</v>
      </c>
      <c r="F9" s="36">
        <v>723475.21282509807</v>
      </c>
      <c r="G9" s="36">
        <v>748642.68602686934</v>
      </c>
      <c r="H9" s="36">
        <v>793649.21105346736</v>
      </c>
      <c r="I9" s="36">
        <v>864139.6100000022</v>
      </c>
      <c r="J9" s="36">
        <v>959207.15015952848</v>
      </c>
      <c r="K9" s="36">
        <v>973701.98739247024</v>
      </c>
      <c r="L9" s="36">
        <v>1125345.6510385862</v>
      </c>
      <c r="M9" s="36">
        <v>1088425.0941351876</v>
      </c>
      <c r="N9" s="36">
        <v>1226586.924265367</v>
      </c>
      <c r="O9" s="36">
        <v>1231457.1664478332</v>
      </c>
      <c r="P9" s="36">
        <v>1596524.5846037138</v>
      </c>
      <c r="Q9" s="36">
        <v>1629917.2340345755</v>
      </c>
      <c r="R9" s="36">
        <v>1609362.994460512</v>
      </c>
      <c r="S9" s="36">
        <v>1938445.7244193628</v>
      </c>
      <c r="T9" s="36">
        <v>2169084.5514851231</v>
      </c>
      <c r="U9" s="36">
        <v>2622579.891969841</v>
      </c>
      <c r="V9" s="36">
        <v>3002286.4599295147</v>
      </c>
      <c r="W9" s="36">
        <v>2910847.0774279162</v>
      </c>
      <c r="X9" s="36">
        <v>3507328.42461491</v>
      </c>
      <c r="Y9" s="36">
        <v>3751155.9758999608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708.06798257355877</v>
      </c>
      <c r="C11" s="54">
        <v>716.96255280518005</v>
      </c>
      <c r="D11" s="54">
        <v>725.02967856563225</v>
      </c>
      <c r="E11" s="54">
        <v>732.62482338478503</v>
      </c>
      <c r="F11" s="54">
        <v>739.96373068797516</v>
      </c>
      <c r="G11" s="54">
        <v>746.88689138851657</v>
      </c>
      <c r="H11" s="54">
        <v>753.38104772158749</v>
      </c>
      <c r="I11" s="54">
        <v>759.42849044007187</v>
      </c>
      <c r="J11" s="54">
        <v>763.74454955713679</v>
      </c>
      <c r="K11" s="54">
        <v>766.46835918531178</v>
      </c>
      <c r="L11" s="54">
        <v>770.616998691974</v>
      </c>
      <c r="M11" s="54">
        <v>774.586900423869</v>
      </c>
      <c r="N11" s="54">
        <v>777.75893140013477</v>
      </c>
      <c r="O11" s="54">
        <v>780.91831332430706</v>
      </c>
      <c r="P11" s="54">
        <v>785.01165104783991</v>
      </c>
      <c r="Q11" s="54">
        <v>803.0891285354528</v>
      </c>
      <c r="R11" s="54">
        <v>804.59356368369981</v>
      </c>
      <c r="S11" s="54">
        <v>804.59853875128158</v>
      </c>
      <c r="T11" s="54">
        <v>793.62150000483302</v>
      </c>
      <c r="U11" s="54">
        <v>792.7860446420849</v>
      </c>
      <c r="V11" s="54">
        <v>808.22484682614288</v>
      </c>
      <c r="W11" s="54">
        <v>831.86802686358158</v>
      </c>
      <c r="X11" s="54">
        <v>810.18343342473565</v>
      </c>
      <c r="Y11" s="54">
        <v>796.42997285695344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365.52311816585035</v>
      </c>
      <c r="C13" s="35">
        <v>359.81863137253191</v>
      </c>
      <c r="D13" s="35">
        <v>351.19824943062252</v>
      </c>
      <c r="E13" s="35">
        <v>338.6807273423816</v>
      </c>
      <c r="F13" s="35">
        <v>324.08440388182828</v>
      </c>
      <c r="G13" s="35">
        <v>307.26163760282662</v>
      </c>
      <c r="H13" s="35">
        <v>293.70389116028787</v>
      </c>
      <c r="I13" s="35">
        <v>279.99030296101506</v>
      </c>
      <c r="J13" s="35">
        <v>266.37278834772775</v>
      </c>
      <c r="K13" s="35">
        <v>250.02921543368709</v>
      </c>
      <c r="L13" s="35">
        <v>232.85761289453379</v>
      </c>
      <c r="M13" s="35">
        <v>217.52324891496949</v>
      </c>
      <c r="N13" s="35">
        <v>200.77886353377178</v>
      </c>
      <c r="O13" s="35">
        <v>184.96030407465426</v>
      </c>
      <c r="P13" s="35">
        <v>169.6918067842457</v>
      </c>
      <c r="Q13" s="35">
        <v>156.97048820664241</v>
      </c>
      <c r="R13" s="35">
        <v>148.66789149998525</v>
      </c>
      <c r="S13" s="35">
        <v>142.39442100855081</v>
      </c>
      <c r="T13" s="35">
        <v>138.57916227767572</v>
      </c>
      <c r="U13" s="35">
        <v>136.02072707791305</v>
      </c>
      <c r="V13" s="35">
        <v>134.73781167507224</v>
      </c>
      <c r="W13" s="35">
        <v>133.49675400925415</v>
      </c>
      <c r="X13" s="35">
        <v>132.08853492300148</v>
      </c>
      <c r="Y13" s="35">
        <v>130.71422931174138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339.35590403561389</v>
      </c>
      <c r="D14" s="36">
        <v>326.08134258435848</v>
      </c>
      <c r="E14" s="36">
        <v>308.2770861755854</v>
      </c>
      <c r="F14" s="36">
        <v>293.57594599295874</v>
      </c>
      <c r="G14" s="36">
        <v>281.15172004825098</v>
      </c>
      <c r="H14" s="36">
        <v>268.24762446880811</v>
      </c>
      <c r="I14" s="36">
        <v>256.43940616923567</v>
      </c>
      <c r="J14" s="36">
        <v>239.59505050604778</v>
      </c>
      <c r="K14" s="36">
        <v>218.79488416838976</v>
      </c>
      <c r="L14" s="36">
        <v>200.16278119376358</v>
      </c>
      <c r="M14" s="36">
        <v>187.29476754751167</v>
      </c>
      <c r="N14" s="36">
        <v>172.99447809289896</v>
      </c>
      <c r="O14" s="36">
        <v>157.59465193497152</v>
      </c>
      <c r="P14" s="36">
        <v>147.51630794501079</v>
      </c>
      <c r="Q14" s="36">
        <v>138.17683567128134</v>
      </c>
      <c r="R14" s="36">
        <v>137.67405007383778</v>
      </c>
      <c r="S14" s="36">
        <v>136.69194206809109</v>
      </c>
      <c r="T14" s="36">
        <v>135.11976613914854</v>
      </c>
      <c r="U14" s="36">
        <v>133.57159493791073</v>
      </c>
      <c r="V14" s="36">
        <v>132.07978862681185</v>
      </c>
      <c r="W14" s="36">
        <v>130.75899074054374</v>
      </c>
      <c r="X14" s="36">
        <v>129.4381928542756</v>
      </c>
      <c r="Y14" s="36">
        <v>128.11739496800749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0.50965457546674253</v>
      </c>
      <c r="C16" s="44">
        <f>C7/RES_summary!C$6</f>
        <v>0.52460908924980032</v>
      </c>
      <c r="D16" s="44">
        <f>D7/RES_summary!D$6</f>
        <v>0.54636549637421028</v>
      </c>
      <c r="E16" s="44">
        <f>E7/RES_summary!E$6</f>
        <v>0.57840784978519499</v>
      </c>
      <c r="F16" s="44">
        <f>F7/RES_summary!F$6</f>
        <v>0.6098098811002497</v>
      </c>
      <c r="G16" s="44">
        <f>G7/RES_summary!G$6</f>
        <v>0.65944393137428658</v>
      </c>
      <c r="H16" s="44">
        <f>H7/RES_summary!H$6</f>
        <v>0.6957506988270914</v>
      </c>
      <c r="I16" s="44">
        <f>I7/RES_summary!I$6</f>
        <v>0.74039301397350266</v>
      </c>
      <c r="J16" s="44">
        <f>J7/RES_summary!J$6</f>
        <v>0.77325010800259664</v>
      </c>
      <c r="K16" s="44">
        <f>K7/RES_summary!K$6</f>
        <v>0.85094781201515679</v>
      </c>
      <c r="L16" s="44">
        <f>L7/RES_summary!L$6</f>
        <v>0.90877609122480507</v>
      </c>
      <c r="M16" s="44">
        <f>M7/RES_summary!M$6</f>
        <v>0.96998501822343575</v>
      </c>
      <c r="N16" s="44">
        <f>N7/RES_summary!N$6</f>
        <v>1.0584732920707587</v>
      </c>
      <c r="O16" s="44">
        <f>O7/RES_summary!O$6</f>
        <v>1.1677797684875915</v>
      </c>
      <c r="P16" s="44">
        <f>P7/RES_summary!P$6</f>
        <v>1.2931728744968916</v>
      </c>
      <c r="Q16" s="44">
        <f>Q7/RES_summary!Q$6</f>
        <v>1.4629569592686906</v>
      </c>
      <c r="R16" s="44">
        <f>R7/RES_summary!R$6</f>
        <v>1.6091558484085224</v>
      </c>
      <c r="S16" s="44">
        <f>S7/RES_summary!S$6</f>
        <v>1.792999517618701</v>
      </c>
      <c r="T16" s="44">
        <f>T7/RES_summary!T$6</f>
        <v>1.9764483277787424</v>
      </c>
      <c r="U16" s="44">
        <f>U7/RES_summary!U$6</f>
        <v>2.1527758911843327</v>
      </c>
      <c r="V16" s="44">
        <f>V7/RES_summary!V$6</f>
        <v>2.3091126154667401</v>
      </c>
      <c r="W16" s="44">
        <f>W7/RES_summary!W$6</f>
        <v>2.4419998520890402</v>
      </c>
      <c r="X16" s="44">
        <f>X7/RES_summary!X$6</f>
        <v>2.5466603274153417</v>
      </c>
      <c r="Y16" s="44">
        <f>Y7/RES_summary!Y$6</f>
        <v>2.6280889783991284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4">B13*B16</f>
        <v>186.29052961209644</v>
      </c>
      <c r="C17" s="52">
        <f t="shared" si="4"/>
        <v>188.7641244994536</v>
      </c>
      <c r="D17" s="52">
        <f t="shared" si="4"/>
        <v>191.8826058759158</v>
      </c>
      <c r="E17" s="52">
        <f t="shared" si="4"/>
        <v>195.89559126579283</v>
      </c>
      <c r="F17" s="52">
        <f t="shared" si="4"/>
        <v>197.629871797623</v>
      </c>
      <c r="G17" s="52">
        <f t="shared" si="4"/>
        <v>202.62182226130932</v>
      </c>
      <c r="H17" s="52">
        <f t="shared" si="4"/>
        <v>204.34468752300629</v>
      </c>
      <c r="I17" s="52">
        <f t="shared" si="4"/>
        <v>207.30286429266008</v>
      </c>
      <c r="J17" s="52">
        <f t="shared" si="4"/>
        <v>205.9727873588333</v>
      </c>
      <c r="K17" s="52">
        <f t="shared" si="4"/>
        <v>212.76181381316229</v>
      </c>
      <c r="L17" s="52">
        <f t="shared" si="4"/>
        <v>211.61543125823317</v>
      </c>
      <c r="M17" s="52">
        <f t="shared" si="4"/>
        <v>210.99429256280763</v>
      </c>
      <c r="N17" s="52">
        <f t="shared" si="4"/>
        <v>212.51906466281702</v>
      </c>
      <c r="O17" s="52">
        <f t="shared" si="4"/>
        <v>215.99290107169426</v>
      </c>
      <c r="P17" s="52">
        <f t="shared" si="4"/>
        <v>219.44084155775414</v>
      </c>
      <c r="Q17" s="52">
        <f t="shared" si="4"/>
        <v>229.64106812171144</v>
      </c>
      <c r="R17" s="52">
        <f t="shared" ref="R17:V17" si="5">R13*R16</f>
        <v>239.22980707776492</v>
      </c>
      <c r="S17" s="52">
        <f t="shared" si="5"/>
        <v>255.31312817992583</v>
      </c>
      <c r="T17" s="52">
        <f t="shared" si="5"/>
        <v>273.89455354869114</v>
      </c>
      <c r="U17" s="52">
        <f t="shared" si="5"/>
        <v>292.82214195469516</v>
      </c>
      <c r="V17" s="52">
        <f t="shared" si="5"/>
        <v>311.1247807192911</v>
      </c>
      <c r="W17" s="52">
        <f t="shared" ref="W17:Y17" si="6">W13*W16</f>
        <v>325.99905354496559</v>
      </c>
      <c r="X17" s="52">
        <f t="shared" si="6"/>
        <v>336.3846315948237</v>
      </c>
      <c r="Y17" s="52">
        <f t="shared" si="6"/>
        <v>343.52862537412381</v>
      </c>
      <c r="DA17" s="63" t="s">
        <v>1046</v>
      </c>
    </row>
    <row r="18" spans="1:105" ht="12.95" customHeight="1" x14ac:dyDescent="0.25">
      <c r="A18" s="53" t="s">
        <v>42</v>
      </c>
      <c r="B18" s="36">
        <f>B3*11630*1000/RES_summary!B$6</f>
        <v>131.90635947499695</v>
      </c>
      <c r="C18" s="36">
        <f>C3*11630*1000/RES_summary!C$6</f>
        <v>135.33680857916306</v>
      </c>
      <c r="D18" s="36">
        <f>D3*11630*1000/RES_summary!D$6</f>
        <v>139.1205840605511</v>
      </c>
      <c r="E18" s="36">
        <f>E3*11630*1000/RES_summary!E$6</f>
        <v>143.5179729529595</v>
      </c>
      <c r="F18" s="36">
        <f>F3*11630*1000/RES_summary!F$6</f>
        <v>146.23893723075537</v>
      </c>
      <c r="G18" s="36">
        <f>G3*11630*1000/RES_summary!G$6</f>
        <v>151.33558295622584</v>
      </c>
      <c r="H18" s="36">
        <f>H3*11630*1000/RES_summary!H$6</f>
        <v>153.94941478242288</v>
      </c>
      <c r="I18" s="36">
        <f>I3*11630*1000/RES_summary!I$6</f>
        <v>157.43170129367789</v>
      </c>
      <c r="J18" s="36">
        <f>J3*11630*1000/RES_summary!J$6</f>
        <v>157.31059370240007</v>
      </c>
      <c r="K18" s="36">
        <f>K3*11630*1000/RES_summary!K$6</f>
        <v>163.0751983306653</v>
      </c>
      <c r="L18" s="36">
        <f>L3*11630*1000/RES_summary!L$6</f>
        <v>163.07444851312741</v>
      </c>
      <c r="M18" s="36">
        <f>M3*11630*1000/RES_summary!M$6</f>
        <v>163.43341508335214</v>
      </c>
      <c r="N18" s="36">
        <f>N3*11630*1000/RES_summary!N$6</f>
        <v>165.28860063430872</v>
      </c>
      <c r="O18" s="36">
        <f>O3*11630*1000/RES_summary!O$6</f>
        <v>168.67281199493141</v>
      </c>
      <c r="P18" s="36">
        <f>P3*11630*1000/RES_summary!P$6</f>
        <v>172.26361733857999</v>
      </c>
      <c r="Q18" s="36">
        <f>Q3*11630*1000/RES_summary!Q$6</f>
        <v>184.4222452738158</v>
      </c>
      <c r="R18" s="36">
        <f>R3*11630*1000/RES_summary!R$6</f>
        <v>192.4827630160629</v>
      </c>
      <c r="S18" s="36">
        <f>S3*11630*1000/RES_summary!S$6</f>
        <v>205.42456985758696</v>
      </c>
      <c r="T18" s="36">
        <f>T3*11630*1000/RES_summary!T$6</f>
        <v>217.36860643046626</v>
      </c>
      <c r="U18" s="36">
        <f>U3*11630*1000/RES_summary!U$6</f>
        <v>232.14530770388589</v>
      </c>
      <c r="V18" s="36">
        <f>V3*11630*1000/RES_summary!V$6</f>
        <v>251.45877824066633</v>
      </c>
      <c r="W18" s="36">
        <f>W3*11630*1000/RES_summary!W$6</f>
        <v>271.18818943184561</v>
      </c>
      <c r="X18" s="36">
        <f>X3*11630*1000/RES_summary!X$6</f>
        <v>272.53325577680909</v>
      </c>
      <c r="Y18" s="36">
        <f>Y3*11630*1000/RES_summary!Y$6</f>
        <v>273.59649378229994</v>
      </c>
      <c r="DA18" s="60" t="s">
        <v>1054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362.08594794234915</v>
      </c>
      <c r="C3" s="49">
        <f t="shared" ref="C3:W3" si="0">C5*C11/11630</f>
        <v>368.07477056800644</v>
      </c>
      <c r="D3" s="49">
        <f t="shared" si="0"/>
        <v>372.45492009214485</v>
      </c>
      <c r="E3" s="49">
        <f t="shared" si="0"/>
        <v>374.9433100167135</v>
      </c>
      <c r="F3" s="49">
        <f t="shared" si="0"/>
        <v>376.27902447497502</v>
      </c>
      <c r="G3" s="49">
        <f t="shared" si="0"/>
        <v>376.79001607026811</v>
      </c>
      <c r="H3" s="49">
        <f t="shared" si="0"/>
        <v>378.93827789530474</v>
      </c>
      <c r="I3" s="49">
        <f t="shared" si="0"/>
        <v>380.47817323173678</v>
      </c>
      <c r="J3" s="49">
        <f t="shared" si="0"/>
        <v>378.1598734643361</v>
      </c>
      <c r="K3" s="49">
        <f t="shared" si="0"/>
        <v>373.54041590799937</v>
      </c>
      <c r="L3" s="49">
        <f t="shared" si="0"/>
        <v>366.8991031689722</v>
      </c>
      <c r="M3" s="49">
        <f t="shared" si="0"/>
        <v>351.78231205519597</v>
      </c>
      <c r="N3" s="49">
        <f t="shared" si="0"/>
        <v>336.50869201906846</v>
      </c>
      <c r="O3" s="49">
        <f t="shared" si="0"/>
        <v>326.75980184846958</v>
      </c>
      <c r="P3" s="49">
        <f t="shared" si="0"/>
        <v>313.56157338693833</v>
      </c>
      <c r="Q3" s="49">
        <f t="shared" si="0"/>
        <v>297.14282817293201</v>
      </c>
      <c r="R3" s="49">
        <f t="shared" si="0"/>
        <v>275.12414133465387</v>
      </c>
      <c r="S3" s="49">
        <f t="shared" si="0"/>
        <v>257.36338446708095</v>
      </c>
      <c r="T3" s="49">
        <f t="shared" si="0"/>
        <v>234.4437921059864</v>
      </c>
      <c r="U3" s="49">
        <f t="shared" si="0"/>
        <v>216.49614399790553</v>
      </c>
      <c r="V3" s="49">
        <f t="shared" si="0"/>
        <v>205.72111790869693</v>
      </c>
      <c r="W3" s="49">
        <f t="shared" si="0"/>
        <v>201.77168902621176</v>
      </c>
      <c r="X3" s="49">
        <f t="shared" ref="X3:Y3" si="1">X5*X11/11630</f>
        <v>186.36226984956755</v>
      </c>
      <c r="Y3" s="49">
        <f t="shared" si="1"/>
        <v>173.71429269925042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7517.7818427185584</v>
      </c>
      <c r="C5" s="49">
        <f t="shared" ref="C5:W5" si="2">C7*C13/1000000</f>
        <v>7654.8052962938036</v>
      </c>
      <c r="D5" s="49">
        <f t="shared" si="2"/>
        <v>7761.653913130438</v>
      </c>
      <c r="E5" s="49">
        <f t="shared" si="2"/>
        <v>7829.5348745648853</v>
      </c>
      <c r="F5" s="49">
        <f t="shared" si="2"/>
        <v>7867.7983528947498</v>
      </c>
      <c r="G5" s="49">
        <f t="shared" si="2"/>
        <v>7887.4248652931865</v>
      </c>
      <c r="H5" s="49">
        <f t="shared" si="2"/>
        <v>7941.8327996937642</v>
      </c>
      <c r="I5" s="49">
        <f t="shared" si="2"/>
        <v>7984.4831628434795</v>
      </c>
      <c r="J5" s="49">
        <f t="shared" si="2"/>
        <v>7960.2242117218893</v>
      </c>
      <c r="K5" s="49">
        <f t="shared" si="2"/>
        <v>7901.0175074018416</v>
      </c>
      <c r="L5" s="49">
        <f t="shared" si="2"/>
        <v>7781.0918240349893</v>
      </c>
      <c r="M5" s="49">
        <f t="shared" si="2"/>
        <v>7479.3672717309473</v>
      </c>
      <c r="N5" s="49">
        <f t="shared" si="2"/>
        <v>7177.3239327011242</v>
      </c>
      <c r="O5" s="49">
        <f t="shared" si="2"/>
        <v>6991.5864649231198</v>
      </c>
      <c r="P5" s="49">
        <f t="shared" si="2"/>
        <v>6719.3838025546384</v>
      </c>
      <c r="Q5" s="49">
        <f t="shared" si="2"/>
        <v>6264.6575396602475</v>
      </c>
      <c r="R5" s="49">
        <f t="shared" si="2"/>
        <v>5867.2980554022743</v>
      </c>
      <c r="S5" s="49">
        <f t="shared" si="2"/>
        <v>5495.3013633994142</v>
      </c>
      <c r="T5" s="49">
        <f t="shared" si="2"/>
        <v>5085.1107039063672</v>
      </c>
      <c r="U5" s="49">
        <f t="shared" si="2"/>
        <v>4704.6968534256112</v>
      </c>
      <c r="V5" s="49">
        <f t="shared" si="2"/>
        <v>4382.6331701106237</v>
      </c>
      <c r="W5" s="49">
        <f t="shared" si="2"/>
        <v>4161.0130923896113</v>
      </c>
      <c r="X5" s="49">
        <f t="shared" ref="X5:Y5" si="3">X7*X13/1000000</f>
        <v>3972.0017436148232</v>
      </c>
      <c r="Y5" s="49">
        <f t="shared" si="3"/>
        <v>3792.3713801400563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119662580.97079092</v>
      </c>
      <c r="C7" s="35">
        <v>122732332.97308776</v>
      </c>
      <c r="D7" s="35">
        <v>125862277.91832304</v>
      </c>
      <c r="E7" s="35">
        <v>128913238.04888044</v>
      </c>
      <c r="F7" s="35">
        <v>131830755.66074735</v>
      </c>
      <c r="G7" s="35">
        <v>134522941.37548366</v>
      </c>
      <c r="H7" s="35">
        <v>137740561.62566838</v>
      </c>
      <c r="I7" s="35">
        <v>141302847.37662211</v>
      </c>
      <c r="J7" s="35">
        <v>144539560.80746084</v>
      </c>
      <c r="K7" s="35">
        <v>148468731.11041063</v>
      </c>
      <c r="L7" s="35">
        <v>152984495.54072821</v>
      </c>
      <c r="M7" s="35">
        <v>155817416.74855131</v>
      </c>
      <c r="N7" s="35">
        <v>158088998.34305269</v>
      </c>
      <c r="O7" s="35">
        <v>161724072.54788715</v>
      </c>
      <c r="P7" s="35">
        <v>164358620.59739071</v>
      </c>
      <c r="Q7" s="35">
        <v>166631210.23185077</v>
      </c>
      <c r="R7" s="35">
        <v>169952717.19296941</v>
      </c>
      <c r="S7" s="35">
        <v>172828424.75015637</v>
      </c>
      <c r="T7" s="35">
        <v>175494905.34116048</v>
      </c>
      <c r="U7" s="35">
        <v>178186175.14910173</v>
      </c>
      <c r="V7" s="35">
        <v>180199123.388592</v>
      </c>
      <c r="W7" s="35">
        <v>185914540.14140254</v>
      </c>
      <c r="X7" s="35">
        <v>192120124.48550758</v>
      </c>
      <c r="Y7" s="35">
        <v>199866614.22958139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31874157.8541345</v>
      </c>
      <c r="D8" s="52">
        <v>32208651.878120482</v>
      </c>
      <c r="E8" s="52">
        <v>32741783.653050676</v>
      </c>
      <c r="F8" s="52">
        <v>32629581.363022149</v>
      </c>
      <c r="G8" s="52">
        <v>33060332.946327358</v>
      </c>
      <c r="H8" s="52">
        <v>33905935.895653099</v>
      </c>
      <c r="I8" s="52">
        <v>36066451.836511552</v>
      </c>
      <c r="J8" s="52">
        <v>36001317.873245701</v>
      </c>
      <c r="K8" s="52">
        <v>37081115.889273018</v>
      </c>
      <c r="L8" s="52">
        <v>38521439.453017533</v>
      </c>
      <c r="M8" s="52">
        <v>37321200.583096787</v>
      </c>
      <c r="N8" s="52">
        <v>33370368.186382696</v>
      </c>
      <c r="O8" s="52">
        <v>27107676.957777947</v>
      </c>
      <c r="P8" s="52">
        <v>26353747.820846796</v>
      </c>
      <c r="Q8" s="52">
        <v>30326133.129096687</v>
      </c>
      <c r="R8" s="52">
        <v>26543324.765053838</v>
      </c>
      <c r="S8" s="52">
        <v>21389057.154478431</v>
      </c>
      <c r="T8" s="52">
        <v>20051006.91718623</v>
      </c>
      <c r="U8" s="52">
        <v>17530867.64996168</v>
      </c>
      <c r="V8" s="52">
        <v>14381358.670482606</v>
      </c>
      <c r="W8" s="52">
        <v>16154550.68622607</v>
      </c>
      <c r="X8" s="52">
        <v>15871419.154736191</v>
      </c>
      <c r="Y8" s="52">
        <v>17710042.481094718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28804405.851837665</v>
      </c>
      <c r="D9" s="36">
        <v>29078706.9328852</v>
      </c>
      <c r="E9" s="36">
        <v>29690823.522493258</v>
      </c>
      <c r="F9" s="36">
        <v>29712063.751155257</v>
      </c>
      <c r="G9" s="36">
        <v>30368147.231591046</v>
      </c>
      <c r="H9" s="36">
        <v>30688315.645468384</v>
      </c>
      <c r="I9" s="36">
        <v>32504166.085557818</v>
      </c>
      <c r="J9" s="36">
        <v>32764604.442406952</v>
      </c>
      <c r="K9" s="36">
        <v>33151945.586323231</v>
      </c>
      <c r="L9" s="36">
        <v>34005675.022699952</v>
      </c>
      <c r="M9" s="36">
        <v>34488279.375273705</v>
      </c>
      <c r="N9" s="36">
        <v>31098786.591881335</v>
      </c>
      <c r="O9" s="36">
        <v>23472602.752943486</v>
      </c>
      <c r="P9" s="36">
        <v>23719199.771343231</v>
      </c>
      <c r="Q9" s="36">
        <v>28053543.494636625</v>
      </c>
      <c r="R9" s="36">
        <v>23221817.8039352</v>
      </c>
      <c r="S9" s="36">
        <v>18513349.59729147</v>
      </c>
      <c r="T9" s="36">
        <v>17384526.326182127</v>
      </c>
      <c r="U9" s="36">
        <v>14839597.842020422</v>
      </c>
      <c r="V9" s="36">
        <v>12368410.430992335</v>
      </c>
      <c r="W9" s="36">
        <v>10439133.933415532</v>
      </c>
      <c r="X9" s="36">
        <v>9665834.810631156</v>
      </c>
      <c r="Y9" s="36">
        <v>9963552.7370209098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560.1465515587148</v>
      </c>
      <c r="C11" s="54">
        <v>559.21861053454734</v>
      </c>
      <c r="D11" s="54">
        <v>558.08346637870113</v>
      </c>
      <c r="E11" s="54">
        <v>556.94121877664043</v>
      </c>
      <c r="F11" s="54">
        <v>556.20706814808989</v>
      </c>
      <c r="G11" s="54">
        <v>555.57649825350586</v>
      </c>
      <c r="H11" s="54">
        <v>554.91626216209556</v>
      </c>
      <c r="I11" s="54">
        <v>554.19506365509778</v>
      </c>
      <c r="J11" s="54">
        <v>552.49691609363481</v>
      </c>
      <c r="K11" s="54">
        <v>549.83741435077479</v>
      </c>
      <c r="L11" s="54">
        <v>548.38532513839664</v>
      </c>
      <c r="M11" s="54">
        <v>547.00192416879372</v>
      </c>
      <c r="N11" s="54">
        <v>545.27232223012095</v>
      </c>
      <c r="O11" s="54">
        <v>543.5413714131173</v>
      </c>
      <c r="P11" s="54">
        <v>542.71659509963524</v>
      </c>
      <c r="Q11" s="54">
        <v>551.62968921659797</v>
      </c>
      <c r="R11" s="54">
        <v>545.34365452525947</v>
      </c>
      <c r="S11" s="54">
        <v>544.67188665711069</v>
      </c>
      <c r="T11" s="54">
        <v>536.18917285282896</v>
      </c>
      <c r="U11" s="54">
        <v>535.17797918527515</v>
      </c>
      <c r="V11" s="54">
        <v>545.91304095335784</v>
      </c>
      <c r="W11" s="54">
        <v>563.95033884097211</v>
      </c>
      <c r="X11" s="54">
        <v>545.66773588019078</v>
      </c>
      <c r="Y11" s="54">
        <v>532.72662974734044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62.824834478153313</v>
      </c>
      <c r="C13" s="35">
        <v>62.369915985971829</v>
      </c>
      <c r="D13" s="35">
        <v>61.667832820944803</v>
      </c>
      <c r="E13" s="35">
        <v>60.734917476792688</v>
      </c>
      <c r="F13" s="35">
        <v>59.681053282753723</v>
      </c>
      <c r="G13" s="35">
        <v>58.632563224124105</v>
      </c>
      <c r="H13" s="35">
        <v>57.657909231392146</v>
      </c>
      <c r="I13" s="35">
        <v>56.506173166928512</v>
      </c>
      <c r="J13" s="35">
        <v>55.072979101725615</v>
      </c>
      <c r="K13" s="35">
        <v>53.216710672405156</v>
      </c>
      <c r="L13" s="35">
        <v>50.861963472393008</v>
      </c>
      <c r="M13" s="35">
        <v>48.000842446263221</v>
      </c>
      <c r="N13" s="35">
        <v>45.400527601081713</v>
      </c>
      <c r="O13" s="35">
        <v>43.231575576684065</v>
      </c>
      <c r="P13" s="35">
        <v>40.882454343628822</v>
      </c>
      <c r="Q13" s="35">
        <v>37.595943346649165</v>
      </c>
      <c r="R13" s="35">
        <v>34.523120031910807</v>
      </c>
      <c r="S13" s="35">
        <v>31.79628218762922</v>
      </c>
      <c r="T13" s="35">
        <v>28.975830916692193</v>
      </c>
      <c r="U13" s="35">
        <v>26.403265289738886</v>
      </c>
      <c r="V13" s="35">
        <v>24.321057104476889</v>
      </c>
      <c r="W13" s="35">
        <v>22.38132148902843</v>
      </c>
      <c r="X13" s="35">
        <v>20.674574067926173</v>
      </c>
      <c r="Y13" s="35">
        <v>18.974511549907287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61.073158147956853</v>
      </c>
      <c r="D14" s="36">
        <v>60.035392851852222</v>
      </c>
      <c r="E14" s="36">
        <v>58.990403528554552</v>
      </c>
      <c r="F14" s="36">
        <v>57.985512476130864</v>
      </c>
      <c r="G14" s="36">
        <v>56.983461737547174</v>
      </c>
      <c r="H14" s="36">
        <v>56.011775231340174</v>
      </c>
      <c r="I14" s="36">
        <v>54.510129981862853</v>
      </c>
      <c r="J14" s="36">
        <v>52.253768171023886</v>
      </c>
      <c r="K14" s="36">
        <v>49.479138254522354</v>
      </c>
      <c r="L14" s="36">
        <v>46.31889027030909</v>
      </c>
      <c r="M14" s="36">
        <v>42.384443740882453</v>
      </c>
      <c r="N14" s="36">
        <v>40.34003383170991</v>
      </c>
      <c r="O14" s="36">
        <v>37.161110706916674</v>
      </c>
      <c r="P14" s="36">
        <v>33.150239921151957</v>
      </c>
      <c r="Q14" s="36">
        <v>28.422732786180656</v>
      </c>
      <c r="R14" s="36">
        <v>24.378317356416016</v>
      </c>
      <c r="S14" s="36">
        <v>19.450388694198658</v>
      </c>
      <c r="T14" s="36">
        <v>15.328471993533315</v>
      </c>
      <c r="U14" s="36">
        <v>12.341679149698258</v>
      </c>
      <c r="V14" s="36">
        <v>11.083633116192946</v>
      </c>
      <c r="W14" s="36">
        <v>10.418615129221369</v>
      </c>
      <c r="X14" s="36">
        <v>9.7535971422497916</v>
      </c>
      <c r="Y14" s="36">
        <v>9.0885791552782145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17.42544411946772</v>
      </c>
      <c r="C16" s="44">
        <f>C7/RES_summary!C$6</f>
        <v>17.68582414014892</v>
      </c>
      <c r="D16" s="44">
        <f>D7/RES_summary!D$6</f>
        <v>17.959184890689109</v>
      </c>
      <c r="E16" s="44">
        <f>E7/RES_summary!E$6</f>
        <v>18.234862417151351</v>
      </c>
      <c r="F16" s="44">
        <f>F7/RES_summary!F$6</f>
        <v>18.526247192480511</v>
      </c>
      <c r="G16" s="44">
        <f>G7/RES_summary!G$6</f>
        <v>18.810330154554507</v>
      </c>
      <c r="H16" s="44">
        <f>H7/RES_summary!H$6</f>
        <v>19.125233336985318</v>
      </c>
      <c r="I16" s="44">
        <f>I7/RES_summary!I$6</f>
        <v>19.470397583104351</v>
      </c>
      <c r="J16" s="44">
        <f>J7/RES_summary!J$6</f>
        <v>19.797165521524978</v>
      </c>
      <c r="K16" s="44">
        <f>K7/RES_summary!K$6</f>
        <v>20.155121383197329</v>
      </c>
      <c r="L16" s="44">
        <f>L7/RES_summary!L$6</f>
        <v>20.527163549606666</v>
      </c>
      <c r="M16" s="44">
        <f>M7/RES_summary!M$6</f>
        <v>20.721646666601679</v>
      </c>
      <c r="N16" s="44">
        <f>N7/RES_summary!N$6</f>
        <v>20.901710217754214</v>
      </c>
      <c r="O16" s="44">
        <f>O7/RES_summary!O$6</f>
        <v>21.117189294524117</v>
      </c>
      <c r="P16" s="44">
        <f>P7/RES_summary!P$6</f>
        <v>21.319669648374358</v>
      </c>
      <c r="Q16" s="44">
        <f>Q7/RES_summary!Q$6</f>
        <v>21.493515711751741</v>
      </c>
      <c r="R16" s="44">
        <f>R7/RES_summary!R$6</f>
        <v>21.630557410739506</v>
      </c>
      <c r="S16" s="44">
        <f>S7/RES_summary!S$6</f>
        <v>21.80400549276661</v>
      </c>
      <c r="T16" s="44">
        <f>T7/RES_summary!T$6</f>
        <v>21.961014793664393</v>
      </c>
      <c r="U16" s="44">
        <f>U7/RES_summary!U$6</f>
        <v>22.095206623459259</v>
      </c>
      <c r="V16" s="44">
        <f>V7/RES_summary!V$6</f>
        <v>22.069948775741654</v>
      </c>
      <c r="W16" s="44">
        <f>W7/RES_summary!W$6</f>
        <v>22.645766320961339</v>
      </c>
      <c r="X16" s="44">
        <f>X7/RES_summary!X$6</f>
        <v>23.186778051977306</v>
      </c>
      <c r="Y16" s="44">
        <f>Y7/RES_summary!Y$6</f>
        <v>23.710699443622683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4">B13*B16</f>
        <v>1094.7506425138695</v>
      </c>
      <c r="C17" s="52">
        <f t="shared" si="4"/>
        <v>1103.0633657637607</v>
      </c>
      <c r="D17" s="52">
        <f t="shared" si="4"/>
        <v>1107.5040114394537</v>
      </c>
      <c r="E17" s="52">
        <f t="shared" si="4"/>
        <v>1107.4928641063557</v>
      </c>
      <c r="F17" s="52">
        <f t="shared" si="4"/>
        <v>1105.665945823896</v>
      </c>
      <c r="G17" s="52">
        <f t="shared" si="4"/>
        <v>1102.8978720535652</v>
      </c>
      <c r="H17" s="52">
        <f t="shared" si="4"/>
        <v>1102.7209677730946</v>
      </c>
      <c r="I17" s="52">
        <f t="shared" si="4"/>
        <v>1100.1976574598409</v>
      </c>
      <c r="J17" s="52">
        <f t="shared" si="4"/>
        <v>1090.2888830403481</v>
      </c>
      <c r="K17" s="52">
        <f t="shared" si="4"/>
        <v>1072.5892632168186</v>
      </c>
      <c r="L17" s="52">
        <f t="shared" si="4"/>
        <v>1044.0518426519313</v>
      </c>
      <c r="M17" s="52">
        <f t="shared" si="4"/>
        <v>994.65649687068264</v>
      </c>
      <c r="N17" s="52">
        <f t="shared" si="4"/>
        <v>948.94867165096184</v>
      </c>
      <c r="O17" s="52">
        <f t="shared" si="4"/>
        <v>912.92936495336301</v>
      </c>
      <c r="P17" s="52">
        <f t="shared" si="4"/>
        <v>871.60042102091381</v>
      </c>
      <c r="Q17" s="52">
        <f t="shared" si="4"/>
        <v>808.06899901933218</v>
      </c>
      <c r="R17" s="52">
        <f t="shared" ref="R17:V17" si="5">R13*R16</f>
        <v>746.75432984809777</v>
      </c>
      <c r="S17" s="52">
        <f t="shared" si="5"/>
        <v>693.2863114686246</v>
      </c>
      <c r="T17" s="52">
        <f t="shared" si="5"/>
        <v>636.33865142019533</v>
      </c>
      <c r="U17" s="52">
        <f t="shared" si="5"/>
        <v>583.38560211079061</v>
      </c>
      <c r="V17" s="52">
        <f t="shared" si="5"/>
        <v>536.76448446769257</v>
      </c>
      <c r="W17" s="52">
        <f t="shared" ref="W17:Y17" si="6">W13*W16</f>
        <v>506.84217639484831</v>
      </c>
      <c r="X17" s="52">
        <f t="shared" si="6"/>
        <v>479.37676023216977</v>
      </c>
      <c r="Y17" s="52">
        <f t="shared" si="6"/>
        <v>449.89894044939888</v>
      </c>
      <c r="DA17" s="63" t="s">
        <v>1047</v>
      </c>
    </row>
    <row r="18" spans="1:105" ht="12.95" customHeight="1" x14ac:dyDescent="0.25">
      <c r="A18" s="51" t="s">
        <v>42</v>
      </c>
      <c r="B18" s="52">
        <f>B3*11630*1000/RES_summary!B$6</f>
        <v>613.22079722083129</v>
      </c>
      <c r="C18" s="52">
        <f>C3*11630*1000/RES_summary!C$6</f>
        <v>616.85356273397133</v>
      </c>
      <c r="D18" s="52">
        <f>D3*11630*1000/RES_summary!D$6</f>
        <v>618.07967773244695</v>
      </c>
      <c r="E18" s="52">
        <f>E3*11630*1000/RES_summary!E$6</f>
        <v>616.80842552182605</v>
      </c>
      <c r="F18" s="52">
        <f>F3*11630*1000/RES_summary!F$6</f>
        <v>614.97921407789408</v>
      </c>
      <c r="G18" s="52">
        <f>G3*11630*1000/RES_summary!G$6</f>
        <v>612.74413768676288</v>
      </c>
      <c r="H18" s="52">
        <f>H3*11630*1000/RES_summary!H$6</f>
        <v>611.91779764441424</v>
      </c>
      <c r="I18" s="52">
        <f>I3*11630*1000/RES_summary!I$6</f>
        <v>609.72411080914594</v>
      </c>
      <c r="J18" s="52">
        <f>J3*11630*1000/RES_summary!J$6</f>
        <v>602.38124553096577</v>
      </c>
      <c r="K18" s="52">
        <f>K3*11630*1000/RES_summary!K$6</f>
        <v>589.74970714753829</v>
      </c>
      <c r="L18" s="52">
        <f>L3*11630*1000/RES_summary!L$6</f>
        <v>572.54270919402143</v>
      </c>
      <c r="M18" s="52">
        <f>M3*11630*1000/RES_summary!M$6</f>
        <v>544.07901767525505</v>
      </c>
      <c r="N18" s="52">
        <f>N3*11630*1000/RES_summary!N$6</f>
        <v>517.43544586830853</v>
      </c>
      <c r="O18" s="52">
        <f>O3*11630*1000/RES_summary!O$6</f>
        <v>496.2148790300572</v>
      </c>
      <c r="P18" s="52">
        <f>P3*11630*1000/RES_summary!P$6</f>
        <v>473.03201278387888</v>
      </c>
      <c r="Q18" s="52">
        <f>Q3*11630*1000/RES_summary!Q$6</f>
        <v>445.75485079460157</v>
      </c>
      <c r="R18" s="52">
        <f>R3*11630*1000/RES_summary!R$6</f>
        <v>407.2377352719227</v>
      </c>
      <c r="S18" s="52">
        <f>S3*11630*1000/RES_summary!S$6</f>
        <v>377.61356326116504</v>
      </c>
      <c r="T18" s="52">
        <f>T3*11630*1000/RES_summary!T$6</f>
        <v>341.19789515927914</v>
      </c>
      <c r="U18" s="52">
        <f>U3*11630*1000/RES_summary!U$6</f>
        <v>312.21512762343787</v>
      </c>
      <c r="V18" s="52">
        <f>V3*11630*1000/RES_summary!V$6</f>
        <v>293.02673199151945</v>
      </c>
      <c r="W18" s="52">
        <f>W3*11630*1000/RES_summary!W$6</f>
        <v>285.83381711677049</v>
      </c>
      <c r="X18" s="52">
        <f>X3*11630*1000/RES_summary!X$6</f>
        <v>261.58043138946914</v>
      </c>
      <c r="Y18" s="52">
        <f>Y3*11630*1000/RES_summary!Y$6</f>
        <v>239.67314627250769</v>
      </c>
      <c r="DA18" s="63" t="s">
        <v>1055</v>
      </c>
    </row>
    <row r="19" spans="1:105" ht="12.95" customHeight="1" x14ac:dyDescent="0.25">
      <c r="A19" s="53" t="s">
        <v>119</v>
      </c>
      <c r="B19" s="36"/>
      <c r="C19" s="36">
        <v>173.85164425397272</v>
      </c>
      <c r="D19" s="36">
        <v>176.15558080000542</v>
      </c>
      <c r="E19" s="36">
        <v>178.35762840605722</v>
      </c>
      <c r="F19" s="36">
        <v>180.47982611762623</v>
      </c>
      <c r="G19" s="36">
        <v>182.56967393383812</v>
      </c>
      <c r="H19" s="36">
        <v>185.55297792747047</v>
      </c>
      <c r="I19" s="36">
        <v>188.48333009990768</v>
      </c>
      <c r="J19" s="36">
        <v>190.68289791367852</v>
      </c>
      <c r="K19" s="36">
        <v>193.99783526374395</v>
      </c>
      <c r="L19" s="36">
        <v>197.34440061149968</v>
      </c>
      <c r="M19" s="36">
        <v>197.78130178763311</v>
      </c>
      <c r="N19" s="36">
        <v>197.92610147395052</v>
      </c>
      <c r="O19" s="36">
        <v>200.3966348627246</v>
      </c>
      <c r="P19" s="36">
        <v>199.98014206726864</v>
      </c>
      <c r="Q19" s="36">
        <v>200.39001407459304</v>
      </c>
      <c r="R19" s="36">
        <v>202.21167004249358</v>
      </c>
      <c r="S19" s="36">
        <v>201.61944987262615</v>
      </c>
      <c r="T19" s="36">
        <v>201.76756571672422</v>
      </c>
      <c r="U19" s="36">
        <v>202.02201475432892</v>
      </c>
      <c r="V19" s="36">
        <v>201.2248767740567</v>
      </c>
      <c r="W19" s="36">
        <v>203.70000427002878</v>
      </c>
      <c r="X19" s="36">
        <v>208.13838631323455</v>
      </c>
      <c r="Y19" s="36">
        <v>213.1194335069151</v>
      </c>
      <c r="DA19" s="60" t="s">
        <v>1057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85.933042052621559</v>
      </c>
      <c r="C3" s="49">
        <f t="shared" ref="C3:W3" si="0">C5*C11/11630</f>
        <v>87.999307180235277</v>
      </c>
      <c r="D3" s="49">
        <f t="shared" si="0"/>
        <v>89.846737867812806</v>
      </c>
      <c r="E3" s="49">
        <f t="shared" si="0"/>
        <v>92.803387453689353</v>
      </c>
      <c r="F3" s="49">
        <f t="shared" si="0"/>
        <v>95.124673288759539</v>
      </c>
      <c r="G3" s="49">
        <f t="shared" si="0"/>
        <v>96.164247062016699</v>
      </c>
      <c r="H3" s="49">
        <f t="shared" si="0"/>
        <v>97.174336109106704</v>
      </c>
      <c r="I3" s="49">
        <f t="shared" si="0"/>
        <v>99.323124337386517</v>
      </c>
      <c r="J3" s="49">
        <f t="shared" si="0"/>
        <v>104.77534556280274</v>
      </c>
      <c r="K3" s="49">
        <f t="shared" si="0"/>
        <v>109.21256470938368</v>
      </c>
      <c r="L3" s="49">
        <f t="shared" si="0"/>
        <v>114.17022583657517</v>
      </c>
      <c r="M3" s="49">
        <f t="shared" si="0"/>
        <v>117.29489158041167</v>
      </c>
      <c r="N3" s="49">
        <f t="shared" si="0"/>
        <v>119.70241199077519</v>
      </c>
      <c r="O3" s="49">
        <f t="shared" si="0"/>
        <v>124.54947975558885</v>
      </c>
      <c r="P3" s="49">
        <f t="shared" si="0"/>
        <v>128.77871547507834</v>
      </c>
      <c r="Q3" s="49">
        <f t="shared" si="0"/>
        <v>135.91805613983925</v>
      </c>
      <c r="R3" s="49">
        <f t="shared" si="0"/>
        <v>141.10712768841975</v>
      </c>
      <c r="S3" s="49">
        <f t="shared" si="0"/>
        <v>143.34586169511743</v>
      </c>
      <c r="T3" s="49">
        <f t="shared" si="0"/>
        <v>145.55996300291915</v>
      </c>
      <c r="U3" s="49">
        <f t="shared" si="0"/>
        <v>149.23158311003328</v>
      </c>
      <c r="V3" s="49">
        <f t="shared" si="0"/>
        <v>155.708624457121</v>
      </c>
      <c r="W3" s="49">
        <f t="shared" si="0"/>
        <v>162.48517523053761</v>
      </c>
      <c r="X3" s="49">
        <f t="shared" ref="X3:Y3" si="1">X5*X11/11630</f>
        <v>158.6211532483641</v>
      </c>
      <c r="Y3" s="49">
        <f t="shared" si="1"/>
        <v>156.98790284746835</v>
      </c>
      <c r="DA3" s="62" t="s">
        <v>975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29194.041707346394</v>
      </c>
      <c r="C5" s="49">
        <f t="shared" ref="C5:W5" si="2">C7*C13/1000000</f>
        <v>29792.195176070454</v>
      </c>
      <c r="D5" s="49">
        <f t="shared" si="2"/>
        <v>30370.610349967836</v>
      </c>
      <c r="E5" s="49">
        <f t="shared" si="2"/>
        <v>31363.898439061348</v>
      </c>
      <c r="F5" s="49">
        <f t="shared" si="2"/>
        <v>32156.033692316942</v>
      </c>
      <c r="G5" s="49">
        <f t="shared" si="2"/>
        <v>32542.582429327656</v>
      </c>
      <c r="H5" s="49">
        <f t="shared" si="2"/>
        <v>32952.018401403599</v>
      </c>
      <c r="I5" s="49">
        <f t="shared" si="2"/>
        <v>33781.770085890967</v>
      </c>
      <c r="J5" s="49">
        <f t="shared" si="2"/>
        <v>35833.623180490846</v>
      </c>
      <c r="K5" s="49">
        <f t="shared" si="2"/>
        <v>37650.513313116062</v>
      </c>
      <c r="L5" s="49">
        <f t="shared" si="2"/>
        <v>39614.454760888832</v>
      </c>
      <c r="M5" s="49">
        <f t="shared" si="2"/>
        <v>40854.049095776296</v>
      </c>
      <c r="N5" s="49">
        <f t="shared" si="2"/>
        <v>41897.850063195758</v>
      </c>
      <c r="O5" s="49">
        <f t="shared" si="2"/>
        <v>43828.282879321196</v>
      </c>
      <c r="P5" s="49">
        <f t="shared" si="2"/>
        <v>45502.209980420426</v>
      </c>
      <c r="Q5" s="49">
        <f t="shared" si="2"/>
        <v>47388.235244044379</v>
      </c>
      <c r="R5" s="49">
        <f t="shared" si="2"/>
        <v>49320.905163232695</v>
      </c>
      <c r="S5" s="49">
        <f t="shared" si="2"/>
        <v>50294.532804906834</v>
      </c>
      <c r="T5" s="49">
        <f t="shared" si="2"/>
        <v>51999.518457866812</v>
      </c>
      <c r="U5" s="49">
        <f t="shared" si="2"/>
        <v>53620.918348055558</v>
      </c>
      <c r="V5" s="49">
        <f t="shared" si="2"/>
        <v>55163.517349314956</v>
      </c>
      <c r="W5" s="49">
        <f t="shared" si="2"/>
        <v>55484.131731394766</v>
      </c>
      <c r="X5" s="49">
        <f t="shared" ref="X5:Y5" si="3">X7*X13/1000000</f>
        <v>55984.085451889172</v>
      </c>
      <c r="Y5" s="49">
        <f t="shared" si="3"/>
        <v>56758.576642874606</v>
      </c>
      <c r="DA5" s="62" t="s">
        <v>984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3575715.5806727009</v>
      </c>
      <c r="C7" s="35">
        <v>3667578.0108930222</v>
      </c>
      <c r="D7" s="35">
        <v>3758949.8792621326</v>
      </c>
      <c r="E7" s="35">
        <v>3903984.2521430505</v>
      </c>
      <c r="F7" s="35">
        <v>4029590.2653333456</v>
      </c>
      <c r="G7" s="35">
        <v>4104774.9241968985</v>
      </c>
      <c r="H7" s="35">
        <v>4183922.5685812877</v>
      </c>
      <c r="I7" s="35">
        <v>4319126.3949576542</v>
      </c>
      <c r="J7" s="35">
        <v>4615213.6157783708</v>
      </c>
      <c r="K7" s="35">
        <v>4877191.406721076</v>
      </c>
      <c r="L7" s="35">
        <v>5169323.2756712278</v>
      </c>
      <c r="M7" s="35">
        <v>5382381.6294924058</v>
      </c>
      <c r="N7" s="35">
        <v>5584924.1343349898</v>
      </c>
      <c r="O7" s="35">
        <v>5918127.7469240818</v>
      </c>
      <c r="P7" s="35">
        <v>6227997.538709389</v>
      </c>
      <c r="Q7" s="35">
        <v>6581684.8993273498</v>
      </c>
      <c r="R7" s="35">
        <v>6974636.8378788568</v>
      </c>
      <c r="S7" s="35">
        <v>7230385.174617297</v>
      </c>
      <c r="T7" s="35">
        <v>7612186.0394232953</v>
      </c>
      <c r="U7" s="35">
        <v>7984986.9913351033</v>
      </c>
      <c r="V7" s="35">
        <v>8337436.6981039234</v>
      </c>
      <c r="W7" s="35">
        <v>8503256.6705772635</v>
      </c>
      <c r="X7" s="35">
        <v>8692633.8159998916</v>
      </c>
      <c r="Y7" s="35">
        <v>8945792.0828317646</v>
      </c>
      <c r="DA7" s="59" t="s">
        <v>992</v>
      </c>
    </row>
    <row r="8" spans="1:105" ht="12.95" customHeight="1" x14ac:dyDescent="0.25">
      <c r="A8" s="51" t="s">
        <v>116</v>
      </c>
      <c r="B8" s="52"/>
      <c r="C8" s="52">
        <v>512541.24192098528</v>
      </c>
      <c r="D8" s="52">
        <v>519305.18866046006</v>
      </c>
      <c r="E8" s="52">
        <v>580347.30408194009</v>
      </c>
      <c r="F8" s="52">
        <v>568425.81498046778</v>
      </c>
      <c r="G8" s="52">
        <v>525640.7854860262</v>
      </c>
      <c r="H8" s="52">
        <v>537371.78249072842</v>
      </c>
      <c r="I8" s="52">
        <v>601329.93352391617</v>
      </c>
      <c r="J8" s="52">
        <v>770251.56463384628</v>
      </c>
      <c r="K8" s="52">
        <v>774519.03286369052</v>
      </c>
      <c r="L8" s="52">
        <v>811437.05761061143</v>
      </c>
      <c r="M8" s="52">
        <v>793405.65790311806</v>
      </c>
      <c r="N8" s="52">
        <v>770968.3198230518</v>
      </c>
      <c r="O8" s="52">
        <v>858844.39807511866</v>
      </c>
      <c r="P8" s="52">
        <v>847241.57427603565</v>
      </c>
      <c r="Q8" s="52">
        <v>955017.29414187651</v>
      </c>
      <c r="R8" s="52">
        <v>1163203.5031853532</v>
      </c>
      <c r="S8" s="52">
        <v>1030267.3696021307</v>
      </c>
      <c r="T8" s="52">
        <v>1193237.9224166097</v>
      </c>
      <c r="U8" s="52">
        <v>1166206.6098149261</v>
      </c>
      <c r="V8" s="52">
        <v>1123418.0265918719</v>
      </c>
      <c r="W8" s="52">
        <v>1024664.3705484588</v>
      </c>
      <c r="X8" s="52">
        <v>1036618.7196986638</v>
      </c>
      <c r="Y8" s="52">
        <v>1208175.5609737495</v>
      </c>
      <c r="DA8" s="63" t="s">
        <v>1000</v>
      </c>
    </row>
    <row r="9" spans="1:105" ht="12.95" customHeight="1" x14ac:dyDescent="0.25">
      <c r="A9" s="53" t="s">
        <v>115</v>
      </c>
      <c r="B9" s="36"/>
      <c r="C9" s="36">
        <v>420678.81170066399</v>
      </c>
      <c r="D9" s="36">
        <v>427933.32029134966</v>
      </c>
      <c r="E9" s="36">
        <v>435312.93120102212</v>
      </c>
      <c r="F9" s="36">
        <v>442819.8017901727</v>
      </c>
      <c r="G9" s="36">
        <v>450456.12662247336</v>
      </c>
      <c r="H9" s="36">
        <v>458224.13810633961</v>
      </c>
      <c r="I9" s="36">
        <v>466126.10714755021</v>
      </c>
      <c r="J9" s="36">
        <v>474164.3438131297</v>
      </c>
      <c r="K9" s="36">
        <v>512541.24192098528</v>
      </c>
      <c r="L9" s="36">
        <v>519305.18866045959</v>
      </c>
      <c r="M9" s="36">
        <v>580347.30408194009</v>
      </c>
      <c r="N9" s="36">
        <v>568425.81498046778</v>
      </c>
      <c r="O9" s="36">
        <v>525640.78548602667</v>
      </c>
      <c r="P9" s="36">
        <v>537371.78249072842</v>
      </c>
      <c r="Q9" s="36">
        <v>601329.93352391571</v>
      </c>
      <c r="R9" s="36">
        <v>770251.56463384628</v>
      </c>
      <c r="S9" s="36">
        <v>774519.03286369052</v>
      </c>
      <c r="T9" s="36">
        <v>811437.05761061143</v>
      </c>
      <c r="U9" s="36">
        <v>793405.65790311806</v>
      </c>
      <c r="V9" s="36">
        <v>770968.31982305273</v>
      </c>
      <c r="W9" s="36">
        <v>858844.39807511866</v>
      </c>
      <c r="X9" s="36">
        <v>847241.57427603565</v>
      </c>
      <c r="Y9" s="36">
        <v>955017.29414187558</v>
      </c>
      <c r="DA9" s="60" t="s">
        <v>1008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34.233056494555164</v>
      </c>
      <c r="C11" s="54">
        <v>34.352350891154622</v>
      </c>
      <c r="D11" s="54">
        <v>34.405550279096367</v>
      </c>
      <c r="E11" s="54">
        <v>34.412284499117526</v>
      </c>
      <c r="F11" s="54">
        <v>34.404117153683735</v>
      </c>
      <c r="G11" s="54">
        <v>34.366977352213794</v>
      </c>
      <c r="H11" s="54">
        <v>34.296458419699491</v>
      </c>
      <c r="I11" s="54">
        <v>34.193825045486498</v>
      </c>
      <c r="J11" s="54">
        <v>34.005416163409699</v>
      </c>
      <c r="K11" s="54">
        <v>33.735054739018956</v>
      </c>
      <c r="L11" s="54">
        <v>33.518061386781973</v>
      </c>
      <c r="M11" s="54">
        <v>33.390560281605467</v>
      </c>
      <c r="N11" s="54">
        <v>33.226980605279536</v>
      </c>
      <c r="O11" s="54">
        <v>33.049673735699237</v>
      </c>
      <c r="P11" s="54">
        <v>32.9148070306831</v>
      </c>
      <c r="Q11" s="54">
        <v>33.356949984859206</v>
      </c>
      <c r="R11" s="54">
        <v>33.273434248317407</v>
      </c>
      <c r="S11" s="54">
        <v>33.146989912024175</v>
      </c>
      <c r="T11" s="54">
        <v>32.555347047984881</v>
      </c>
      <c r="U11" s="54">
        <v>32.367280625521467</v>
      </c>
      <c r="V11" s="54">
        <v>32.827698258780551</v>
      </c>
      <c r="W11" s="54">
        <v>34.058433086407945</v>
      </c>
      <c r="X11" s="54">
        <v>32.951578960127911</v>
      </c>
      <c r="Y11" s="54">
        <v>32.167284983268893</v>
      </c>
      <c r="DA11" s="62" t="s">
        <v>1016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8164.5312801568252</v>
      </c>
      <c r="C13" s="35">
        <v>8123.1251489634496</v>
      </c>
      <c r="D13" s="35">
        <v>8079.5465024741079</v>
      </c>
      <c r="E13" s="35">
        <v>8033.8178674374694</v>
      </c>
      <c r="F13" s="35">
        <v>7979.9760211245321</v>
      </c>
      <c r="G13" s="35">
        <v>7927.9821744902692</v>
      </c>
      <c r="H13" s="35">
        <v>7875.8671704044436</v>
      </c>
      <c r="I13" s="35">
        <v>7821.4358638194408</v>
      </c>
      <c r="J13" s="35">
        <v>7764.2393535120018</v>
      </c>
      <c r="K13" s="35">
        <v>7719.7120583029173</v>
      </c>
      <c r="L13" s="35">
        <v>7663.3734530261045</v>
      </c>
      <c r="M13" s="35">
        <v>7590.329320373573</v>
      </c>
      <c r="N13" s="35">
        <v>7501.9550947194075</v>
      </c>
      <c r="O13" s="35">
        <v>7405.7683026698323</v>
      </c>
      <c r="P13" s="35">
        <v>7306.0738540127495</v>
      </c>
      <c r="Q13" s="35">
        <v>7200.015796697814</v>
      </c>
      <c r="R13" s="35">
        <v>7071.4656991706952</v>
      </c>
      <c r="S13" s="35">
        <v>6955.9963390980647</v>
      </c>
      <c r="T13" s="35">
        <v>6831.0887553933635</v>
      </c>
      <c r="U13" s="35">
        <v>6715.216744403243</v>
      </c>
      <c r="V13" s="35">
        <v>6616.3641592457416</v>
      </c>
      <c r="W13" s="35">
        <v>6525.0449187755848</v>
      </c>
      <c r="X13" s="35">
        <v>6440.405363543945</v>
      </c>
      <c r="Y13" s="35">
        <v>6344.723431679382</v>
      </c>
      <c r="DA13" s="59" t="s">
        <v>1024</v>
      </c>
    </row>
    <row r="14" spans="1:105" ht="12.95" customHeight="1" x14ac:dyDescent="0.25">
      <c r="A14" s="53" t="s">
        <v>112</v>
      </c>
      <c r="B14" s="36"/>
      <c r="C14" s="36">
        <v>7868.2425059855786</v>
      </c>
      <c r="D14" s="36">
        <v>7841.8052470107023</v>
      </c>
      <c r="E14" s="36">
        <v>7835.6771894282138</v>
      </c>
      <c r="F14" s="36">
        <v>7753.9606053883253</v>
      </c>
      <c r="G14" s="36">
        <v>7732.1090474366019</v>
      </c>
      <c r="H14" s="36">
        <v>7723.9286025214042</v>
      </c>
      <c r="I14" s="36">
        <v>7708.6680844683151</v>
      </c>
      <c r="J14" s="36">
        <v>7689.9327227110707</v>
      </c>
      <c r="K14" s="36">
        <v>7552.6729107611864</v>
      </c>
      <c r="L14" s="36">
        <v>7438.9400193094107</v>
      </c>
      <c r="M14" s="36">
        <v>7293.8835383691276</v>
      </c>
      <c r="N14" s="36">
        <v>7070.7864430991367</v>
      </c>
      <c r="O14" s="36">
        <v>6980.0125642308758</v>
      </c>
      <c r="P14" s="36">
        <v>6874.719748076961</v>
      </c>
      <c r="Q14" s="36">
        <v>6828.6492510850794</v>
      </c>
      <c r="R14" s="36">
        <v>6753.635635787562</v>
      </c>
      <c r="S14" s="36">
        <v>6622.8600083565889</v>
      </c>
      <c r="T14" s="36">
        <v>6487.5722674756289</v>
      </c>
      <c r="U14" s="36">
        <v>6352.5693434312852</v>
      </c>
      <c r="V14" s="36">
        <v>6225.6000701188668</v>
      </c>
      <c r="W14" s="36">
        <v>6163.3440694176779</v>
      </c>
      <c r="X14" s="36">
        <v>6101.088068716489</v>
      </c>
      <c r="Y14" s="36">
        <v>6038.832068015301</v>
      </c>
      <c r="DA14" s="60" t="s">
        <v>1032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0.5207010540189787</v>
      </c>
      <c r="C16" s="44">
        <f>C7/RES_summary!C$6</f>
        <v>0.52850082899633555</v>
      </c>
      <c r="D16" s="44">
        <f>D7/RES_summary!D$6</f>
        <v>0.53636146582624633</v>
      </c>
      <c r="E16" s="44">
        <f>E7/RES_summary!E$6</f>
        <v>0.55222114341400086</v>
      </c>
      <c r="F16" s="44">
        <f>F7/RES_summary!F$6</f>
        <v>0.56628049324158358</v>
      </c>
      <c r="G16" s="44">
        <f>G7/RES_summary!G$6</f>
        <v>0.57397028896925206</v>
      </c>
      <c r="H16" s="44">
        <f>H7/RES_summary!H$6</f>
        <v>0.5809363229217761</v>
      </c>
      <c r="I16" s="44">
        <f>I7/RES_summary!I$6</f>
        <v>0.59514093086434761</v>
      </c>
      <c r="J16" s="44">
        <f>J7/RES_summary!J$6</f>
        <v>0.63213245811968688</v>
      </c>
      <c r="K16" s="44">
        <f>K7/RES_summary!K$6</f>
        <v>0.66209486722458688</v>
      </c>
      <c r="L16" s="44">
        <f>L7/RES_summary!L$6</f>
        <v>0.69360979323713412</v>
      </c>
      <c r="M16" s="44">
        <f>M7/RES_summary!M$6</f>
        <v>0.71578526122745756</v>
      </c>
      <c r="N16" s="44">
        <f>N7/RES_summary!N$6</f>
        <v>0.73840980123549338</v>
      </c>
      <c r="O16" s="44">
        <f>O7/RES_summary!O$6</f>
        <v>0.77276203803219201</v>
      </c>
      <c r="P16" s="44">
        <f>P7/RES_summary!P$6</f>
        <v>0.80786057715478721</v>
      </c>
      <c r="Q16" s="44">
        <f>Q7/RES_summary!Q$6</f>
        <v>0.84896189373322739</v>
      </c>
      <c r="R16" s="44">
        <f>R7/RES_summary!R$6</f>
        <v>0.88768973531326534</v>
      </c>
      <c r="S16" s="44">
        <f>S7/RES_summary!S$6</f>
        <v>0.91218419823057006</v>
      </c>
      <c r="T16" s="44">
        <f>T7/RES_summary!T$6</f>
        <v>0.95257084471438658</v>
      </c>
      <c r="U16" s="44">
        <f>U7/RES_summary!U$6</f>
        <v>0.99014380499245369</v>
      </c>
      <c r="V16" s="44">
        <f>V7/RES_summary!V$6</f>
        <v>1.0211303883612082</v>
      </c>
      <c r="W16" s="44">
        <f>W7/RES_summary!W$6</f>
        <v>1.0357595666406156</v>
      </c>
      <c r="X16" s="44">
        <f>X7/RES_summary!X$6</f>
        <v>1.0491049363956981</v>
      </c>
      <c r="Y16" s="44">
        <f>Y7/RES_summary!Y$6</f>
        <v>1.0612627235357934</v>
      </c>
      <c r="DA16" s="59" t="s">
        <v>1040</v>
      </c>
    </row>
    <row r="17" spans="1:105" ht="12.95" customHeight="1" x14ac:dyDescent="0.25">
      <c r="A17" s="51" t="s">
        <v>43</v>
      </c>
      <c r="B17" s="52">
        <f t="shared" ref="B17:Q17" si="4">B13*B16</f>
        <v>4251.2800431485803</v>
      </c>
      <c r="C17" s="52">
        <f t="shared" si="4"/>
        <v>4293.0783752681646</v>
      </c>
      <c r="D17" s="52">
        <f t="shared" si="4"/>
        <v>4333.557405278334</v>
      </c>
      <c r="E17" s="52">
        <f t="shared" si="4"/>
        <v>4436.4440887361498</v>
      </c>
      <c r="F17" s="52">
        <f t="shared" si="4"/>
        <v>4518.90475729841</v>
      </c>
      <c r="G17" s="52">
        <f t="shared" si="4"/>
        <v>4550.4262196352593</v>
      </c>
      <c r="H17" s="52">
        <f t="shared" si="4"/>
        <v>4575.3773137950911</v>
      </c>
      <c r="I17" s="52">
        <f t="shared" si="4"/>
        <v>4654.8566206892947</v>
      </c>
      <c r="J17" s="52">
        <f t="shared" si="4"/>
        <v>4908.0277079651505</v>
      </c>
      <c r="K17" s="52">
        <f t="shared" si="4"/>
        <v>5111.1817302541122</v>
      </c>
      <c r="L17" s="52">
        <f t="shared" si="4"/>
        <v>5315.3908762523788</v>
      </c>
      <c r="M17" s="52">
        <f t="shared" si="4"/>
        <v>5433.0458553860281</v>
      </c>
      <c r="N17" s="52">
        <f t="shared" si="4"/>
        <v>5539.517170369355</v>
      </c>
      <c r="O17" s="52">
        <f t="shared" si="4"/>
        <v>5722.8966067653473</v>
      </c>
      <c r="P17" s="52">
        <f t="shared" si="4"/>
        <v>5902.2890404382406</v>
      </c>
      <c r="Q17" s="52">
        <f t="shared" si="4"/>
        <v>6112.5390456737277</v>
      </c>
      <c r="R17" s="52">
        <f t="shared" ref="R17:V17" si="5">R13*R16</f>
        <v>6277.2675147736691</v>
      </c>
      <c r="S17" s="52">
        <f t="shared" si="5"/>
        <v>6345.1499434749485</v>
      </c>
      <c r="T17" s="52">
        <f t="shared" si="5"/>
        <v>6507.0959860440043</v>
      </c>
      <c r="U17" s="52">
        <f t="shared" si="5"/>
        <v>6649.030258652464</v>
      </c>
      <c r="V17" s="52">
        <f t="shared" si="5"/>
        <v>6756.1705034697825</v>
      </c>
      <c r="W17" s="52">
        <f t="shared" ref="W17:Y17" si="6">W13*W16</f>
        <v>6758.3776973815511</v>
      </c>
      <c r="X17" s="52">
        <f t="shared" si="6"/>
        <v>6756.6610592832831</v>
      </c>
      <c r="Y17" s="52">
        <f t="shared" si="6"/>
        <v>6733.4184691854261</v>
      </c>
      <c r="DA17" s="63" t="s">
        <v>1048</v>
      </c>
    </row>
    <row r="18" spans="1:105" ht="12.95" customHeight="1" x14ac:dyDescent="0.25">
      <c r="A18" s="53" t="s">
        <v>42</v>
      </c>
      <c r="B18" s="36">
        <f>B3*11630*1000/RES_summary!B$6</f>
        <v>145.53430989128029</v>
      </c>
      <c r="C18" s="36">
        <f>C3*11630*1000/RES_summary!C$6</f>
        <v>147.47733475043998</v>
      </c>
      <c r="D18" s="36">
        <f>D3*11630*1000/RES_summary!D$6</f>
        <v>149.09842719465414</v>
      </c>
      <c r="E18" s="36">
        <f>E3*11630*1000/RES_summary!E$6</f>
        <v>152.66817614601658</v>
      </c>
      <c r="F18" s="36">
        <f>F3*11630*1000/RES_summary!F$6</f>
        <v>155.46892867643325</v>
      </c>
      <c r="G18" s="36">
        <f>G3*11630*1000/RES_summary!G$6</f>
        <v>156.38439483312479</v>
      </c>
      <c r="H18" s="36">
        <f>H3*11630*1000/RES_summary!H$6</f>
        <v>156.91923779700966</v>
      </c>
      <c r="I18" s="36">
        <f>I3*11630*1000/RES_summary!I$6</f>
        <v>159.16735289967423</v>
      </c>
      <c r="J18" s="36">
        <f>J3*11630*1000/RES_summary!J$6</f>
        <v>166.89952475090075</v>
      </c>
      <c r="K18" s="36">
        <f>K3*11630*1000/RES_summary!K$6</f>
        <v>172.42599545119612</v>
      </c>
      <c r="L18" s="36">
        <f>L3*11630*1000/RES_summary!L$6</f>
        <v>178.16159768496803</v>
      </c>
      <c r="M18" s="36">
        <f>M3*11630*1000/RES_summary!M$6</f>
        <v>181.41244514699392</v>
      </c>
      <c r="N18" s="36">
        <f>N3*11630*1000/RES_summary!N$6</f>
        <v>184.06142958247554</v>
      </c>
      <c r="O18" s="36">
        <f>O3*11630*1000/RES_summary!O$6</f>
        <v>189.13986567673498</v>
      </c>
      <c r="P18" s="36">
        <f>P3*11630*1000/RES_summary!P$6</f>
        <v>194.27270480534042</v>
      </c>
      <c r="Q18" s="36">
        <f>Q3*11630*1000/RES_summary!Q$6</f>
        <v>203.89565922703753</v>
      </c>
      <c r="R18" s="36">
        <f>R3*11630*1000/RES_summary!R$6</f>
        <v>208.86624791192051</v>
      </c>
      <c r="S18" s="36">
        <f>S3*11630*1000/RES_summary!S$6</f>
        <v>210.32262116664489</v>
      </c>
      <c r="T18" s="36">
        <f>T3*11630*1000/RES_summary!T$6</f>
        <v>211.8407681002119</v>
      </c>
      <c r="U18" s="36">
        <f>U3*11630*1000/RES_summary!U$6</f>
        <v>215.2110282693879</v>
      </c>
      <c r="V18" s="36">
        <f>V3*11630*1000/RES_summary!V$6</f>
        <v>221.78952667277949</v>
      </c>
      <c r="W18" s="36">
        <f>W3*11630*1000/RES_summary!W$6</f>
        <v>230.17975457894136</v>
      </c>
      <c r="X18" s="36">
        <f>X3*11630*1000/RES_summary!X$6</f>
        <v>222.64265040179458</v>
      </c>
      <c r="Y18" s="36">
        <f>Y3*11630*1000/RES_summary!Y$6</f>
        <v>216.59579080989383</v>
      </c>
      <c r="DA18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2000</v>
      </c>
      <c r="C3" s="120">
        <v>1989</v>
      </c>
      <c r="D3" s="120">
        <v>2006</v>
      </c>
      <c r="E3" s="120">
        <v>1953</v>
      </c>
      <c r="F3" s="120">
        <v>1960</v>
      </c>
      <c r="G3" s="120">
        <v>1993</v>
      </c>
      <c r="H3" s="120">
        <v>2072</v>
      </c>
      <c r="I3" s="120">
        <v>2282</v>
      </c>
      <c r="J3" s="120">
        <v>2394</v>
      </c>
      <c r="K3" s="120">
        <v>2367</v>
      </c>
      <c r="L3" s="120">
        <v>2200</v>
      </c>
      <c r="M3" s="120">
        <v>1918</v>
      </c>
      <c r="N3" s="120">
        <v>1686</v>
      </c>
      <c r="O3" s="120">
        <v>1333</v>
      </c>
      <c r="P3" s="120">
        <v>1190</v>
      </c>
      <c r="Q3" s="120">
        <v>1134</v>
      </c>
      <c r="R3" s="120">
        <v>1144</v>
      </c>
      <c r="S3" s="120">
        <v>1073</v>
      </c>
      <c r="T3" s="120">
        <v>1030</v>
      </c>
      <c r="U3" s="120">
        <v>979</v>
      </c>
      <c r="V3" s="120">
        <v>674</v>
      </c>
      <c r="W3" s="120">
        <v>423</v>
      </c>
      <c r="X3" s="120">
        <v>171</v>
      </c>
      <c r="Y3" s="120">
        <v>89</v>
      </c>
      <c r="DA3" s="129" t="s">
        <v>336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2000</v>
      </c>
      <c r="C5" s="52">
        <v>1989</v>
      </c>
      <c r="D5" s="52">
        <v>2006</v>
      </c>
      <c r="E5" s="52">
        <v>1953</v>
      </c>
      <c r="F5" s="52">
        <v>1960</v>
      </c>
      <c r="G5" s="52">
        <v>1993</v>
      </c>
      <c r="H5" s="52">
        <v>2072</v>
      </c>
      <c r="I5" s="52">
        <v>2282</v>
      </c>
      <c r="J5" s="52">
        <v>2394</v>
      </c>
      <c r="K5" s="52">
        <v>2367</v>
      </c>
      <c r="L5" s="52">
        <v>2200</v>
      </c>
      <c r="M5" s="52">
        <v>1918</v>
      </c>
      <c r="N5" s="52">
        <v>1686</v>
      </c>
      <c r="O5" s="52">
        <v>1333</v>
      </c>
      <c r="P5" s="52">
        <v>1190</v>
      </c>
      <c r="Q5" s="52">
        <v>1134</v>
      </c>
      <c r="R5" s="52">
        <v>1144</v>
      </c>
      <c r="S5" s="52">
        <v>1073</v>
      </c>
      <c r="T5" s="52">
        <v>1030</v>
      </c>
      <c r="U5" s="52">
        <v>979</v>
      </c>
      <c r="V5" s="52">
        <v>674</v>
      </c>
      <c r="W5" s="52">
        <v>423</v>
      </c>
      <c r="X5" s="52">
        <v>171</v>
      </c>
      <c r="Y5" s="52">
        <v>89</v>
      </c>
      <c r="DA5" s="63" t="s">
        <v>1059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44</v>
      </c>
      <c r="C8" s="52">
        <v>45</v>
      </c>
      <c r="D8" s="52">
        <v>44</v>
      </c>
      <c r="E8" s="52">
        <v>45</v>
      </c>
      <c r="F8" s="52">
        <v>48</v>
      </c>
      <c r="G8" s="52">
        <v>55</v>
      </c>
      <c r="H8" s="52">
        <v>69</v>
      </c>
      <c r="I8" s="52">
        <v>78</v>
      </c>
      <c r="J8" s="52">
        <v>91</v>
      </c>
      <c r="K8" s="52">
        <v>110</v>
      </c>
      <c r="L8" s="52">
        <v>116</v>
      </c>
      <c r="M8" s="52">
        <v>116</v>
      </c>
      <c r="N8" s="52">
        <v>98</v>
      </c>
      <c r="O8" s="52">
        <v>80</v>
      </c>
      <c r="P8" s="52">
        <v>62</v>
      </c>
      <c r="Q8" s="52">
        <v>47</v>
      </c>
      <c r="R8" s="52">
        <v>36</v>
      </c>
      <c r="S8" s="52">
        <v>35</v>
      </c>
      <c r="T8" s="52">
        <v>39</v>
      </c>
      <c r="U8" s="52">
        <v>53</v>
      </c>
      <c r="V8" s="52">
        <v>66</v>
      </c>
      <c r="W8" s="52">
        <v>52</v>
      </c>
      <c r="X8" s="52">
        <v>25</v>
      </c>
      <c r="Y8" s="52">
        <v>18</v>
      </c>
      <c r="DA8" s="63" t="s">
        <v>1060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1061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1062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1063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1197</v>
      </c>
      <c r="C15" s="52">
        <v>1152</v>
      </c>
      <c r="D15" s="52">
        <v>1145</v>
      </c>
      <c r="E15" s="52">
        <v>1096</v>
      </c>
      <c r="F15" s="52">
        <v>1045</v>
      </c>
      <c r="G15" s="52">
        <v>1036</v>
      </c>
      <c r="H15" s="52">
        <v>1077</v>
      </c>
      <c r="I15" s="52">
        <v>1101</v>
      </c>
      <c r="J15" s="52">
        <v>1178</v>
      </c>
      <c r="K15" s="52">
        <v>1123</v>
      </c>
      <c r="L15" s="52">
        <v>1099</v>
      </c>
      <c r="M15" s="52">
        <v>923</v>
      </c>
      <c r="N15" s="52">
        <v>835</v>
      </c>
      <c r="O15" s="52">
        <v>655</v>
      </c>
      <c r="P15" s="52">
        <v>552</v>
      </c>
      <c r="Q15" s="52">
        <v>571</v>
      </c>
      <c r="R15" s="52">
        <v>555</v>
      </c>
      <c r="S15" s="52">
        <v>531</v>
      </c>
      <c r="T15" s="52">
        <v>519</v>
      </c>
      <c r="U15" s="52">
        <v>495</v>
      </c>
      <c r="V15" s="52">
        <v>345</v>
      </c>
      <c r="W15" s="52">
        <v>228</v>
      </c>
      <c r="X15" s="52">
        <v>94</v>
      </c>
      <c r="Y15" s="52">
        <v>49</v>
      </c>
      <c r="DA15" s="63" t="s">
        <v>1064</v>
      </c>
    </row>
    <row r="16" spans="1:105" ht="12" customHeight="1" x14ac:dyDescent="0.25">
      <c r="A16" s="97" t="s">
        <v>121</v>
      </c>
      <c r="B16" s="52">
        <v>803</v>
      </c>
      <c r="C16" s="52">
        <v>837</v>
      </c>
      <c r="D16" s="52">
        <v>861</v>
      </c>
      <c r="E16" s="52">
        <v>857</v>
      </c>
      <c r="F16" s="52">
        <v>915</v>
      </c>
      <c r="G16" s="52">
        <v>957</v>
      </c>
      <c r="H16" s="52">
        <v>995</v>
      </c>
      <c r="I16" s="52">
        <v>1181</v>
      </c>
      <c r="J16" s="52">
        <v>1216</v>
      </c>
      <c r="K16" s="52">
        <v>1244</v>
      </c>
      <c r="L16" s="52">
        <v>1101</v>
      </c>
      <c r="M16" s="52">
        <v>995</v>
      </c>
      <c r="N16" s="52">
        <v>851</v>
      </c>
      <c r="O16" s="52">
        <v>678</v>
      </c>
      <c r="P16" s="52">
        <v>638</v>
      </c>
      <c r="Q16" s="52">
        <v>563</v>
      </c>
      <c r="R16" s="52">
        <v>589</v>
      </c>
      <c r="S16" s="52">
        <v>542</v>
      </c>
      <c r="T16" s="52">
        <v>511</v>
      </c>
      <c r="U16" s="52">
        <v>484</v>
      </c>
      <c r="V16" s="52">
        <v>329</v>
      </c>
      <c r="W16" s="52">
        <v>195</v>
      </c>
      <c r="X16" s="52">
        <v>77</v>
      </c>
      <c r="Y16" s="52">
        <v>40</v>
      </c>
      <c r="DA16" s="63" t="s">
        <v>1065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1066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1067</v>
      </c>
    </row>
    <row r="22" spans="1:105" ht="12" customHeight="1" x14ac:dyDescent="0.25">
      <c r="A22" s="109" t="s">
        <v>120</v>
      </c>
      <c r="B22" s="36">
        <v>2000</v>
      </c>
      <c r="C22" s="36">
        <v>1989</v>
      </c>
      <c r="D22" s="36">
        <v>2006</v>
      </c>
      <c r="E22" s="36">
        <v>1953</v>
      </c>
      <c r="F22" s="36">
        <v>1960</v>
      </c>
      <c r="G22" s="36">
        <v>1993</v>
      </c>
      <c r="H22" s="36">
        <v>2072</v>
      </c>
      <c r="I22" s="36">
        <v>2282</v>
      </c>
      <c r="J22" s="36">
        <v>2394</v>
      </c>
      <c r="K22" s="36">
        <v>2367</v>
      </c>
      <c r="L22" s="36">
        <v>2200</v>
      </c>
      <c r="M22" s="36">
        <v>1918</v>
      </c>
      <c r="N22" s="36">
        <v>1686</v>
      </c>
      <c r="O22" s="36">
        <v>1333</v>
      </c>
      <c r="P22" s="36">
        <v>1190</v>
      </c>
      <c r="Q22" s="36">
        <v>1134</v>
      </c>
      <c r="R22" s="36">
        <v>1144</v>
      </c>
      <c r="S22" s="36">
        <v>1073</v>
      </c>
      <c r="T22" s="36">
        <v>1030</v>
      </c>
      <c r="U22" s="36">
        <v>979</v>
      </c>
      <c r="V22" s="36">
        <v>674</v>
      </c>
      <c r="W22" s="36">
        <v>423</v>
      </c>
      <c r="X22" s="36">
        <v>171</v>
      </c>
      <c r="Y22" s="36">
        <v>89</v>
      </c>
      <c r="DA22" s="60" t="s">
        <v>1068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17676</v>
      </c>
      <c r="C24" s="120">
        <v>17671</v>
      </c>
      <c r="D24" s="120">
        <v>17728</v>
      </c>
      <c r="E24" s="120">
        <v>17902</v>
      </c>
      <c r="F24" s="120">
        <v>18671</v>
      </c>
      <c r="G24" s="120">
        <v>19892</v>
      </c>
      <c r="H24" s="120">
        <v>21490</v>
      </c>
      <c r="I24" s="120">
        <v>22632</v>
      </c>
      <c r="J24" s="120">
        <v>22907</v>
      </c>
      <c r="K24" s="120">
        <v>23021</v>
      </c>
      <c r="L24" s="120">
        <v>23133</v>
      </c>
      <c r="M24" s="120">
        <v>23403</v>
      </c>
      <c r="N24" s="120">
        <v>23852</v>
      </c>
      <c r="O24" s="120">
        <v>24328</v>
      </c>
      <c r="P24" s="120">
        <v>24633</v>
      </c>
      <c r="Q24" s="120">
        <v>24317</v>
      </c>
      <c r="R24" s="120">
        <v>24034</v>
      </c>
      <c r="S24" s="120">
        <v>24152</v>
      </c>
      <c r="T24" s="120">
        <v>24508</v>
      </c>
      <c r="U24" s="120">
        <v>24768</v>
      </c>
      <c r="V24" s="120">
        <v>24646</v>
      </c>
      <c r="W24" s="120">
        <v>25548</v>
      </c>
      <c r="X24" s="120">
        <v>27489</v>
      </c>
      <c r="Y24" s="120">
        <v>30273</v>
      </c>
      <c r="DA24" s="129" t="s">
        <v>337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17676</v>
      </c>
      <c r="C26" s="52">
        <v>17671</v>
      </c>
      <c r="D26" s="52">
        <v>17728</v>
      </c>
      <c r="E26" s="52">
        <v>17902</v>
      </c>
      <c r="F26" s="52">
        <v>18671</v>
      </c>
      <c r="G26" s="52">
        <v>19892</v>
      </c>
      <c r="H26" s="52">
        <v>21490</v>
      </c>
      <c r="I26" s="52">
        <v>22632</v>
      </c>
      <c r="J26" s="52">
        <v>22907</v>
      </c>
      <c r="K26" s="52">
        <v>23021</v>
      </c>
      <c r="L26" s="52">
        <v>23133</v>
      </c>
      <c r="M26" s="52">
        <v>23403</v>
      </c>
      <c r="N26" s="52">
        <v>23852</v>
      </c>
      <c r="O26" s="52">
        <v>24328</v>
      </c>
      <c r="P26" s="52">
        <v>24633</v>
      </c>
      <c r="Q26" s="52">
        <v>24317</v>
      </c>
      <c r="R26" s="52">
        <v>24034</v>
      </c>
      <c r="S26" s="52">
        <v>24152</v>
      </c>
      <c r="T26" s="52">
        <v>24508</v>
      </c>
      <c r="U26" s="52">
        <v>24768</v>
      </c>
      <c r="V26" s="52">
        <v>24646</v>
      </c>
      <c r="W26" s="52">
        <v>25548</v>
      </c>
      <c r="X26" s="52">
        <v>27489</v>
      </c>
      <c r="Y26" s="52">
        <v>30273</v>
      </c>
      <c r="DA26" s="63" t="s">
        <v>1069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393</v>
      </c>
      <c r="C29" s="52">
        <v>405</v>
      </c>
      <c r="D29" s="52">
        <v>406</v>
      </c>
      <c r="E29" s="52">
        <v>422</v>
      </c>
      <c r="F29" s="52">
        <v>467</v>
      </c>
      <c r="G29" s="52">
        <v>618</v>
      </c>
      <c r="H29" s="52">
        <v>846</v>
      </c>
      <c r="I29" s="52">
        <v>935</v>
      </c>
      <c r="J29" s="52">
        <v>1031</v>
      </c>
      <c r="K29" s="52">
        <v>1167</v>
      </c>
      <c r="L29" s="52">
        <v>1283</v>
      </c>
      <c r="M29" s="52">
        <v>1566</v>
      </c>
      <c r="N29" s="52">
        <v>1829</v>
      </c>
      <c r="O29" s="52">
        <v>2067</v>
      </c>
      <c r="P29" s="52">
        <v>2438</v>
      </c>
      <c r="Q29" s="52">
        <v>2722</v>
      </c>
      <c r="R29" s="52">
        <v>3032</v>
      </c>
      <c r="S29" s="52">
        <v>3158</v>
      </c>
      <c r="T29" s="52">
        <v>3324</v>
      </c>
      <c r="U29" s="52">
        <v>3552</v>
      </c>
      <c r="V29" s="52">
        <v>3778</v>
      </c>
      <c r="W29" s="52">
        <v>3971</v>
      </c>
      <c r="X29" s="52">
        <v>5014</v>
      </c>
      <c r="Y29" s="52">
        <v>6814</v>
      </c>
      <c r="DA29" s="63" t="s">
        <v>1070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1071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1072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10575</v>
      </c>
      <c r="C35" s="52">
        <v>10222</v>
      </c>
      <c r="D35" s="52">
        <v>10111</v>
      </c>
      <c r="E35" s="52">
        <v>10023</v>
      </c>
      <c r="F35" s="52">
        <v>9883</v>
      </c>
      <c r="G35" s="52">
        <v>10280</v>
      </c>
      <c r="H35" s="52">
        <v>11149</v>
      </c>
      <c r="I35" s="52">
        <v>11095</v>
      </c>
      <c r="J35" s="52">
        <v>11396</v>
      </c>
      <c r="K35" s="52">
        <v>10957</v>
      </c>
      <c r="L35" s="52">
        <v>12312</v>
      </c>
      <c r="M35" s="52">
        <v>11071</v>
      </c>
      <c r="N35" s="52">
        <v>11908</v>
      </c>
      <c r="O35" s="52">
        <v>12085</v>
      </c>
      <c r="P35" s="52">
        <v>11528</v>
      </c>
      <c r="Q35" s="52">
        <v>11782</v>
      </c>
      <c r="R35" s="52">
        <v>11446</v>
      </c>
      <c r="S35" s="52">
        <v>11645</v>
      </c>
      <c r="T35" s="52">
        <v>12313</v>
      </c>
      <c r="U35" s="52">
        <v>12792</v>
      </c>
      <c r="V35" s="52">
        <v>13059</v>
      </c>
      <c r="W35" s="52">
        <v>14763</v>
      </c>
      <c r="X35" s="52">
        <v>15776</v>
      </c>
      <c r="Y35" s="52">
        <v>15898</v>
      </c>
      <c r="DA35" s="63" t="s">
        <v>1073</v>
      </c>
    </row>
    <row r="36" spans="1:105" ht="12" customHeight="1" x14ac:dyDescent="0.25">
      <c r="A36" s="97" t="s">
        <v>121</v>
      </c>
      <c r="B36" s="52">
        <v>7101</v>
      </c>
      <c r="C36" s="52">
        <v>7449</v>
      </c>
      <c r="D36" s="52">
        <v>7617</v>
      </c>
      <c r="E36" s="52">
        <v>7879</v>
      </c>
      <c r="F36" s="52">
        <v>8788</v>
      </c>
      <c r="G36" s="52">
        <v>9612</v>
      </c>
      <c r="H36" s="52">
        <v>10341</v>
      </c>
      <c r="I36" s="52">
        <v>11537</v>
      </c>
      <c r="J36" s="52">
        <v>11511</v>
      </c>
      <c r="K36" s="52">
        <v>12064</v>
      </c>
      <c r="L36" s="52">
        <v>10821</v>
      </c>
      <c r="M36" s="52">
        <v>12332</v>
      </c>
      <c r="N36" s="52">
        <v>11944</v>
      </c>
      <c r="O36" s="52">
        <v>12243</v>
      </c>
      <c r="P36" s="52">
        <v>13105</v>
      </c>
      <c r="Q36" s="52">
        <v>12535</v>
      </c>
      <c r="R36" s="52">
        <v>12588</v>
      </c>
      <c r="S36" s="52">
        <v>12507</v>
      </c>
      <c r="T36" s="52">
        <v>12195</v>
      </c>
      <c r="U36" s="52">
        <v>11976</v>
      </c>
      <c r="V36" s="52">
        <v>11587</v>
      </c>
      <c r="W36" s="52">
        <v>10785</v>
      </c>
      <c r="X36" s="52">
        <v>11713</v>
      </c>
      <c r="Y36" s="52">
        <v>14375</v>
      </c>
      <c r="DA36" s="63" t="s">
        <v>1074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1075</v>
      </c>
    </row>
    <row r="41" spans="1:105" ht="12" customHeight="1" x14ac:dyDescent="0.25">
      <c r="A41" s="109" t="s">
        <v>120</v>
      </c>
      <c r="B41" s="36">
        <v>17676</v>
      </c>
      <c r="C41" s="36">
        <v>17671</v>
      </c>
      <c r="D41" s="36">
        <v>17728</v>
      </c>
      <c r="E41" s="36">
        <v>17902</v>
      </c>
      <c r="F41" s="36">
        <v>18671</v>
      </c>
      <c r="G41" s="36">
        <v>19892</v>
      </c>
      <c r="H41" s="36">
        <v>21490</v>
      </c>
      <c r="I41" s="36">
        <v>22632</v>
      </c>
      <c r="J41" s="36">
        <v>22907</v>
      </c>
      <c r="K41" s="36">
        <v>23021</v>
      </c>
      <c r="L41" s="36">
        <v>23133</v>
      </c>
      <c r="M41" s="36">
        <v>23403</v>
      </c>
      <c r="N41" s="36">
        <v>23852</v>
      </c>
      <c r="O41" s="36">
        <v>24328</v>
      </c>
      <c r="P41" s="36">
        <v>24633</v>
      </c>
      <c r="Q41" s="36">
        <v>24317</v>
      </c>
      <c r="R41" s="36">
        <v>24034</v>
      </c>
      <c r="S41" s="36">
        <v>24152</v>
      </c>
      <c r="T41" s="36">
        <v>24508</v>
      </c>
      <c r="U41" s="36">
        <v>24768</v>
      </c>
      <c r="V41" s="36">
        <v>24646</v>
      </c>
      <c r="W41" s="36">
        <v>25548</v>
      </c>
      <c r="X41" s="36">
        <v>27489</v>
      </c>
      <c r="Y41" s="36">
        <v>30273</v>
      </c>
      <c r="DA41" s="60" t="s">
        <v>1076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36452</v>
      </c>
      <c r="C43" s="120">
        <v>32933</v>
      </c>
      <c r="D43" s="120">
        <v>28605</v>
      </c>
      <c r="E43" s="120">
        <v>24076</v>
      </c>
      <c r="F43" s="120">
        <v>19914</v>
      </c>
      <c r="G43" s="120">
        <v>16131</v>
      </c>
      <c r="H43" s="120">
        <v>13054</v>
      </c>
      <c r="I43" s="120">
        <v>11823</v>
      </c>
      <c r="J43" s="120">
        <v>10844</v>
      </c>
      <c r="K43" s="120">
        <v>10647</v>
      </c>
      <c r="L43" s="120">
        <v>10483</v>
      </c>
      <c r="M43" s="120">
        <v>11101</v>
      </c>
      <c r="N43" s="120">
        <v>11790</v>
      </c>
      <c r="O43" s="120">
        <v>16403</v>
      </c>
      <c r="P43" s="120">
        <v>24953</v>
      </c>
      <c r="Q43" s="120">
        <v>39572</v>
      </c>
      <c r="R43" s="120">
        <v>46066</v>
      </c>
      <c r="S43" s="120">
        <v>48814</v>
      </c>
      <c r="T43" s="120">
        <v>47585</v>
      </c>
      <c r="U43" s="120">
        <v>45890</v>
      </c>
      <c r="V43" s="120">
        <v>44180</v>
      </c>
      <c r="W43" s="120">
        <v>42299</v>
      </c>
      <c r="X43" s="120">
        <v>42890</v>
      </c>
      <c r="Y43" s="120">
        <v>45749</v>
      </c>
      <c r="DA43" s="129" t="s">
        <v>338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>
        <v>36452</v>
      </c>
      <c r="C45" s="52">
        <v>32933</v>
      </c>
      <c r="D45" s="52">
        <v>28605</v>
      </c>
      <c r="E45" s="52">
        <v>24076</v>
      </c>
      <c r="F45" s="52">
        <v>19914</v>
      </c>
      <c r="G45" s="52">
        <v>16131</v>
      </c>
      <c r="H45" s="52">
        <v>13054</v>
      </c>
      <c r="I45" s="52">
        <v>11823</v>
      </c>
      <c r="J45" s="52">
        <v>10844</v>
      </c>
      <c r="K45" s="52">
        <v>10647</v>
      </c>
      <c r="L45" s="52">
        <v>10483</v>
      </c>
      <c r="M45" s="52">
        <v>11101</v>
      </c>
      <c r="N45" s="52">
        <v>11790</v>
      </c>
      <c r="O45" s="52">
        <v>16403</v>
      </c>
      <c r="P45" s="52">
        <v>24953</v>
      </c>
      <c r="Q45" s="52">
        <v>39572</v>
      </c>
      <c r="R45" s="52">
        <v>46066</v>
      </c>
      <c r="S45" s="52">
        <v>48814</v>
      </c>
      <c r="T45" s="52">
        <v>47585</v>
      </c>
      <c r="U45" s="52">
        <v>45890</v>
      </c>
      <c r="V45" s="52">
        <v>44180</v>
      </c>
      <c r="W45" s="52">
        <v>42299</v>
      </c>
      <c r="X45" s="52">
        <v>42890</v>
      </c>
      <c r="Y45" s="52">
        <v>45749</v>
      </c>
      <c r="DA45" s="63" t="s">
        <v>1077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810</v>
      </c>
      <c r="C48" s="52">
        <v>807</v>
      </c>
      <c r="D48" s="52">
        <v>783</v>
      </c>
      <c r="E48" s="52">
        <v>659</v>
      </c>
      <c r="F48" s="52">
        <v>531</v>
      </c>
      <c r="G48" s="52">
        <v>399</v>
      </c>
      <c r="H48" s="52">
        <v>256</v>
      </c>
      <c r="I48" s="52">
        <v>172</v>
      </c>
      <c r="J48" s="52">
        <v>124</v>
      </c>
      <c r="K48" s="52">
        <v>61</v>
      </c>
      <c r="L48" s="52">
        <v>150</v>
      </c>
      <c r="M48" s="52">
        <v>650</v>
      </c>
      <c r="N48" s="52">
        <v>1290</v>
      </c>
      <c r="O48" s="52">
        <v>2249</v>
      </c>
      <c r="P48" s="52">
        <v>4619</v>
      </c>
      <c r="Q48" s="52">
        <v>8201</v>
      </c>
      <c r="R48" s="52">
        <v>12940</v>
      </c>
      <c r="S48" s="52">
        <v>14956</v>
      </c>
      <c r="T48" s="52">
        <v>15161</v>
      </c>
      <c r="U48" s="52">
        <v>14104</v>
      </c>
      <c r="V48" s="52">
        <v>12360</v>
      </c>
      <c r="W48" s="52">
        <v>10110</v>
      </c>
      <c r="X48" s="52">
        <v>7480</v>
      </c>
      <c r="Y48" s="52">
        <v>6241</v>
      </c>
      <c r="DA48" s="63" t="s">
        <v>1078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2">
        <v>0</v>
      </c>
      <c r="Y50" s="52">
        <v>0</v>
      </c>
      <c r="DA50" s="63" t="s">
        <v>1079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1080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21808</v>
      </c>
      <c r="C54" s="52">
        <v>19427</v>
      </c>
      <c r="D54" s="52">
        <v>16767</v>
      </c>
      <c r="E54" s="52">
        <v>13982</v>
      </c>
      <c r="F54" s="52">
        <v>11229</v>
      </c>
      <c r="G54" s="52">
        <v>8809</v>
      </c>
      <c r="H54" s="52">
        <v>6919</v>
      </c>
      <c r="I54" s="52">
        <v>5820</v>
      </c>
      <c r="J54" s="52">
        <v>5346</v>
      </c>
      <c r="K54" s="52">
        <v>5017</v>
      </c>
      <c r="L54" s="52">
        <v>5899</v>
      </c>
      <c r="M54" s="52">
        <v>5097</v>
      </c>
      <c r="N54" s="52">
        <v>5983</v>
      </c>
      <c r="O54" s="52">
        <v>8325</v>
      </c>
      <c r="P54" s="52">
        <v>10745</v>
      </c>
      <c r="Q54" s="52">
        <v>19469</v>
      </c>
      <c r="R54" s="52">
        <v>22268</v>
      </c>
      <c r="S54" s="52">
        <v>23743</v>
      </c>
      <c r="T54" s="52">
        <v>23603</v>
      </c>
      <c r="U54" s="52">
        <v>23129</v>
      </c>
      <c r="V54" s="52">
        <v>22876</v>
      </c>
      <c r="W54" s="52">
        <v>23786</v>
      </c>
      <c r="X54" s="52">
        <v>24253</v>
      </c>
      <c r="Y54" s="52">
        <v>23125</v>
      </c>
      <c r="DA54" s="63" t="s">
        <v>1081</v>
      </c>
    </row>
    <row r="55" spans="1:105" ht="12" customHeight="1" x14ac:dyDescent="0.25">
      <c r="A55" s="97" t="s">
        <v>121</v>
      </c>
      <c r="B55" s="52">
        <v>14644</v>
      </c>
      <c r="C55" s="52">
        <v>13506</v>
      </c>
      <c r="D55" s="52">
        <v>11838</v>
      </c>
      <c r="E55" s="52">
        <v>10094</v>
      </c>
      <c r="F55" s="52">
        <v>8685</v>
      </c>
      <c r="G55" s="52">
        <v>7322</v>
      </c>
      <c r="H55" s="52">
        <v>6135</v>
      </c>
      <c r="I55" s="52">
        <v>6003</v>
      </c>
      <c r="J55" s="52">
        <v>5498</v>
      </c>
      <c r="K55" s="52">
        <v>5630</v>
      </c>
      <c r="L55" s="52">
        <v>4584</v>
      </c>
      <c r="M55" s="52">
        <v>6004</v>
      </c>
      <c r="N55" s="52">
        <v>5807</v>
      </c>
      <c r="O55" s="52">
        <v>8078</v>
      </c>
      <c r="P55" s="52">
        <v>14208</v>
      </c>
      <c r="Q55" s="52">
        <v>20103</v>
      </c>
      <c r="R55" s="52">
        <v>23798</v>
      </c>
      <c r="S55" s="52">
        <v>25071</v>
      </c>
      <c r="T55" s="52">
        <v>23982</v>
      </c>
      <c r="U55" s="52">
        <v>22761</v>
      </c>
      <c r="V55" s="52">
        <v>21304</v>
      </c>
      <c r="W55" s="52">
        <v>18513</v>
      </c>
      <c r="X55" s="52">
        <v>18637</v>
      </c>
      <c r="Y55" s="52">
        <v>22624</v>
      </c>
      <c r="DA55" s="63" t="s">
        <v>1082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1083</v>
      </c>
    </row>
    <row r="60" spans="1:105" ht="12" customHeight="1" x14ac:dyDescent="0.25">
      <c r="A60" s="109" t="s">
        <v>120</v>
      </c>
      <c r="B60" s="36">
        <v>36452</v>
      </c>
      <c r="C60" s="36">
        <v>32933</v>
      </c>
      <c r="D60" s="36">
        <v>28605</v>
      </c>
      <c r="E60" s="36">
        <v>24076</v>
      </c>
      <c r="F60" s="36">
        <v>19914</v>
      </c>
      <c r="G60" s="36">
        <v>16131</v>
      </c>
      <c r="H60" s="36">
        <v>13054</v>
      </c>
      <c r="I60" s="36">
        <v>11823</v>
      </c>
      <c r="J60" s="36">
        <v>10844</v>
      </c>
      <c r="K60" s="36">
        <v>10647</v>
      </c>
      <c r="L60" s="36">
        <v>10483</v>
      </c>
      <c r="M60" s="36">
        <v>11101</v>
      </c>
      <c r="N60" s="36">
        <v>11790</v>
      </c>
      <c r="O60" s="36">
        <v>16403</v>
      </c>
      <c r="P60" s="36">
        <v>24953</v>
      </c>
      <c r="Q60" s="36">
        <v>39572</v>
      </c>
      <c r="R60" s="36">
        <v>46066</v>
      </c>
      <c r="S60" s="36">
        <v>48814</v>
      </c>
      <c r="T60" s="36">
        <v>47585</v>
      </c>
      <c r="U60" s="36">
        <v>45890</v>
      </c>
      <c r="V60" s="36">
        <v>44180</v>
      </c>
      <c r="W60" s="36">
        <v>42299</v>
      </c>
      <c r="X60" s="36">
        <v>42890</v>
      </c>
      <c r="Y60" s="36">
        <v>45749</v>
      </c>
      <c r="DA60" s="60" t="s">
        <v>1084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6255550</v>
      </c>
      <c r="C62" s="120">
        <v>6321545</v>
      </c>
      <c r="D62" s="120">
        <v>6369310</v>
      </c>
      <c r="E62" s="120">
        <v>6403911</v>
      </c>
      <c r="F62" s="120">
        <v>6414590</v>
      </c>
      <c r="G62" s="120">
        <v>6410228</v>
      </c>
      <c r="H62" s="120">
        <v>6427832</v>
      </c>
      <c r="I62" s="120">
        <v>6456207</v>
      </c>
      <c r="J62" s="120">
        <v>6480977</v>
      </c>
      <c r="K62" s="120">
        <v>6521583</v>
      </c>
      <c r="L62" s="120">
        <v>6574187</v>
      </c>
      <c r="M62" s="120">
        <v>6589062</v>
      </c>
      <c r="N62" s="120">
        <v>6587392</v>
      </c>
      <c r="O62" s="120">
        <v>6630385</v>
      </c>
      <c r="P62" s="120">
        <v>6624205</v>
      </c>
      <c r="Q62" s="120">
        <v>6667563</v>
      </c>
      <c r="R62" s="120">
        <v>6756476</v>
      </c>
      <c r="S62" s="120">
        <v>6804773</v>
      </c>
      <c r="T62" s="120">
        <v>6823345</v>
      </c>
      <c r="U62" s="120">
        <v>6842291</v>
      </c>
      <c r="V62" s="120">
        <v>6854476</v>
      </c>
      <c r="W62" s="120">
        <v>6764471</v>
      </c>
      <c r="X62" s="120">
        <v>6634692</v>
      </c>
      <c r="Y62" s="120">
        <v>6525530</v>
      </c>
      <c r="DA62" s="129" t="s">
        <v>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>
        <v>6255550</v>
      </c>
      <c r="C64" s="52">
        <v>6321545</v>
      </c>
      <c r="D64" s="52">
        <v>6369310</v>
      </c>
      <c r="E64" s="52">
        <v>6403911</v>
      </c>
      <c r="F64" s="52">
        <v>6414590</v>
      </c>
      <c r="G64" s="52">
        <v>6410228</v>
      </c>
      <c r="H64" s="52">
        <v>6427832</v>
      </c>
      <c r="I64" s="52">
        <v>6456207</v>
      </c>
      <c r="J64" s="52">
        <v>6480977</v>
      </c>
      <c r="K64" s="52">
        <v>6521583</v>
      </c>
      <c r="L64" s="52">
        <v>6574187</v>
      </c>
      <c r="M64" s="52">
        <v>6589062</v>
      </c>
      <c r="N64" s="52">
        <v>6587392</v>
      </c>
      <c r="O64" s="52">
        <v>6630385</v>
      </c>
      <c r="P64" s="52">
        <v>6624205</v>
      </c>
      <c r="Q64" s="52">
        <v>6667563</v>
      </c>
      <c r="R64" s="52">
        <v>6756476</v>
      </c>
      <c r="S64" s="52">
        <v>6804773</v>
      </c>
      <c r="T64" s="52">
        <v>6823345</v>
      </c>
      <c r="U64" s="52">
        <v>6842291</v>
      </c>
      <c r="V64" s="52">
        <v>6854476</v>
      </c>
      <c r="W64" s="52">
        <v>6764471</v>
      </c>
      <c r="X64" s="52">
        <v>6634692</v>
      </c>
      <c r="Y64" s="52">
        <v>6525530</v>
      </c>
      <c r="DA64" s="63" t="s">
        <v>1085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139044</v>
      </c>
      <c r="C67" s="52">
        <v>143831</v>
      </c>
      <c r="D67" s="52">
        <v>144928</v>
      </c>
      <c r="E67" s="52">
        <v>152692</v>
      </c>
      <c r="F67" s="52">
        <v>164838</v>
      </c>
      <c r="G67" s="52">
        <v>192518</v>
      </c>
      <c r="H67" s="52">
        <v>225772</v>
      </c>
      <c r="I67" s="52">
        <v>233458</v>
      </c>
      <c r="J67" s="52">
        <v>248768</v>
      </c>
      <c r="K67" s="52">
        <v>282992</v>
      </c>
      <c r="L67" s="52">
        <v>329358</v>
      </c>
      <c r="M67" s="52">
        <v>430150</v>
      </c>
      <c r="N67" s="52">
        <v>519226</v>
      </c>
      <c r="O67" s="52">
        <v>600059</v>
      </c>
      <c r="P67" s="52">
        <v>699287</v>
      </c>
      <c r="Q67" s="52">
        <v>785842</v>
      </c>
      <c r="R67" s="52">
        <v>910032</v>
      </c>
      <c r="S67" s="52">
        <v>979514</v>
      </c>
      <c r="T67" s="52">
        <v>1026312</v>
      </c>
      <c r="U67" s="52">
        <v>1056379</v>
      </c>
      <c r="V67" s="52">
        <v>1082452</v>
      </c>
      <c r="W67" s="52">
        <v>1108651</v>
      </c>
      <c r="X67" s="52">
        <v>1224658</v>
      </c>
      <c r="Y67" s="52">
        <v>1364476</v>
      </c>
      <c r="DA67" s="63" t="s">
        <v>1086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6182786</v>
      </c>
      <c r="C69" s="52">
        <v>6226817</v>
      </c>
      <c r="D69" s="52">
        <v>6271511</v>
      </c>
      <c r="E69" s="52">
        <v>6304892</v>
      </c>
      <c r="F69" s="52">
        <v>6313843</v>
      </c>
      <c r="G69" s="52">
        <v>6309795</v>
      </c>
      <c r="H69" s="52">
        <v>6326086</v>
      </c>
      <c r="I69" s="52">
        <v>6342559</v>
      </c>
      <c r="J69" s="52">
        <v>6357417</v>
      </c>
      <c r="K69" s="52">
        <v>6397484</v>
      </c>
      <c r="L69" s="52">
        <v>6449669</v>
      </c>
      <c r="M69" s="52">
        <v>6474306</v>
      </c>
      <c r="N69" s="52">
        <v>6466433</v>
      </c>
      <c r="O69" s="52">
        <v>6514625</v>
      </c>
      <c r="P69" s="52">
        <v>6537269</v>
      </c>
      <c r="Q69" s="52">
        <v>6563910</v>
      </c>
      <c r="R69" s="52">
        <v>6661409</v>
      </c>
      <c r="S69" s="52">
        <v>6711794</v>
      </c>
      <c r="T69" s="52">
        <v>6721069</v>
      </c>
      <c r="U69" s="52">
        <v>6729687</v>
      </c>
      <c r="V69" s="52">
        <v>6732736</v>
      </c>
      <c r="W69" s="52">
        <v>6655385</v>
      </c>
      <c r="X69" s="52">
        <v>6517667</v>
      </c>
      <c r="Y69" s="52">
        <v>6437742</v>
      </c>
      <c r="DA69" s="63" t="s">
        <v>1087</v>
      </c>
    </row>
    <row r="70" spans="1:105" ht="12" customHeight="1" x14ac:dyDescent="0.25">
      <c r="A70" s="97" t="s">
        <v>133</v>
      </c>
      <c r="B70" s="52">
        <v>28412</v>
      </c>
      <c r="C70" s="52">
        <v>35772</v>
      </c>
      <c r="D70" s="52">
        <v>34451</v>
      </c>
      <c r="E70" s="52">
        <v>36940</v>
      </c>
      <c r="F70" s="52">
        <v>40126</v>
      </c>
      <c r="G70" s="52">
        <v>40685</v>
      </c>
      <c r="H70" s="52">
        <v>41925</v>
      </c>
      <c r="I70" s="52">
        <v>40837</v>
      </c>
      <c r="J70" s="52">
        <v>46980</v>
      </c>
      <c r="K70" s="52">
        <v>48250</v>
      </c>
      <c r="L70" s="52">
        <v>51447</v>
      </c>
      <c r="M70" s="52">
        <v>47968</v>
      </c>
      <c r="N70" s="52">
        <v>45891</v>
      </c>
      <c r="O70" s="52">
        <v>51238</v>
      </c>
      <c r="P70" s="52">
        <v>48614</v>
      </c>
      <c r="Q70" s="52">
        <v>49361</v>
      </c>
      <c r="R70" s="52">
        <v>51725</v>
      </c>
      <c r="S70" s="52">
        <v>49261</v>
      </c>
      <c r="T70" s="52">
        <v>47558</v>
      </c>
      <c r="U70" s="52">
        <v>45291</v>
      </c>
      <c r="V70" s="52">
        <v>42038</v>
      </c>
      <c r="W70" s="52">
        <v>43901</v>
      </c>
      <c r="X70" s="52">
        <v>39834</v>
      </c>
      <c r="Y70" s="52">
        <v>40802</v>
      </c>
      <c r="DA70" s="63" t="s">
        <v>1088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26535</v>
      </c>
      <c r="C73" s="52">
        <v>32543</v>
      </c>
      <c r="D73" s="52">
        <v>34590</v>
      </c>
      <c r="E73" s="52">
        <v>33473</v>
      </c>
      <c r="F73" s="52">
        <v>31632</v>
      </c>
      <c r="G73" s="52">
        <v>30643</v>
      </c>
      <c r="H73" s="52">
        <v>30753</v>
      </c>
      <c r="I73" s="52">
        <v>33804</v>
      </c>
      <c r="J73" s="52">
        <v>36536</v>
      </c>
      <c r="K73" s="52">
        <v>34401</v>
      </c>
      <c r="L73" s="52">
        <v>35309</v>
      </c>
      <c r="M73" s="52">
        <v>31566</v>
      </c>
      <c r="N73" s="52">
        <v>38306</v>
      </c>
      <c r="O73" s="52">
        <v>33340</v>
      </c>
      <c r="P73" s="52">
        <v>21431</v>
      </c>
      <c r="Q73" s="52">
        <v>31293</v>
      </c>
      <c r="R73" s="52">
        <v>26157</v>
      </c>
      <c r="S73" s="52">
        <v>25851</v>
      </c>
      <c r="T73" s="52">
        <v>32857</v>
      </c>
      <c r="U73" s="52">
        <v>38646</v>
      </c>
      <c r="V73" s="52">
        <v>46074</v>
      </c>
      <c r="W73" s="52">
        <v>37512</v>
      </c>
      <c r="X73" s="52">
        <v>43144</v>
      </c>
      <c r="Y73" s="52">
        <v>25425</v>
      </c>
      <c r="DA73" s="63" t="s">
        <v>1089</v>
      </c>
    </row>
    <row r="74" spans="1:105" ht="12" customHeight="1" x14ac:dyDescent="0.25">
      <c r="A74" s="97" t="s">
        <v>121</v>
      </c>
      <c r="B74" s="52">
        <v>17817</v>
      </c>
      <c r="C74" s="52">
        <v>26413</v>
      </c>
      <c r="D74" s="52">
        <v>28758</v>
      </c>
      <c r="E74" s="52">
        <v>28606</v>
      </c>
      <c r="F74" s="52">
        <v>28989</v>
      </c>
      <c r="G74" s="52">
        <v>29105</v>
      </c>
      <c r="H74" s="52">
        <v>29068</v>
      </c>
      <c r="I74" s="52">
        <v>39007</v>
      </c>
      <c r="J74" s="52">
        <v>40044</v>
      </c>
      <c r="K74" s="52">
        <v>41448</v>
      </c>
      <c r="L74" s="52">
        <v>37762</v>
      </c>
      <c r="M74" s="52">
        <v>35222</v>
      </c>
      <c r="N74" s="52">
        <v>36762</v>
      </c>
      <c r="O74" s="52">
        <v>31182</v>
      </c>
      <c r="P74" s="52">
        <v>16891</v>
      </c>
      <c r="Q74" s="52">
        <v>22999</v>
      </c>
      <c r="R74" s="52">
        <v>17185</v>
      </c>
      <c r="S74" s="52">
        <v>17867</v>
      </c>
      <c r="T74" s="52">
        <v>21861</v>
      </c>
      <c r="U74" s="52">
        <v>28667</v>
      </c>
      <c r="V74" s="52">
        <v>33628</v>
      </c>
      <c r="W74" s="52">
        <v>27673</v>
      </c>
      <c r="X74" s="52">
        <v>34047</v>
      </c>
      <c r="Y74" s="52">
        <v>21561</v>
      </c>
      <c r="DA74" s="63" t="s">
        <v>1090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>
        <v>4553292</v>
      </c>
      <c r="C78" s="52">
        <v>4613894</v>
      </c>
      <c r="D78" s="52">
        <v>4650092</v>
      </c>
      <c r="E78" s="52">
        <v>4679778</v>
      </c>
      <c r="F78" s="52">
        <v>4688677</v>
      </c>
      <c r="G78" s="52">
        <v>4686726</v>
      </c>
      <c r="H78" s="52">
        <v>4706220</v>
      </c>
      <c r="I78" s="52">
        <v>4721770</v>
      </c>
      <c r="J78" s="52">
        <v>4751759</v>
      </c>
      <c r="K78" s="52">
        <v>4786573</v>
      </c>
      <c r="L78" s="52">
        <v>4788075</v>
      </c>
      <c r="M78" s="52">
        <v>4789575</v>
      </c>
      <c r="N78" s="52">
        <v>4782929</v>
      </c>
      <c r="O78" s="52">
        <v>4798393</v>
      </c>
      <c r="P78" s="52">
        <v>4782194</v>
      </c>
      <c r="Q78" s="52">
        <v>4759781</v>
      </c>
      <c r="R78" s="52">
        <v>4792015</v>
      </c>
      <c r="S78" s="52">
        <v>4786447</v>
      </c>
      <c r="T78" s="52">
        <v>4771045</v>
      </c>
      <c r="U78" s="52">
        <v>4760967</v>
      </c>
      <c r="V78" s="52">
        <v>4773813</v>
      </c>
      <c r="W78" s="52">
        <v>4764031</v>
      </c>
      <c r="X78" s="52">
        <v>4799710</v>
      </c>
      <c r="Y78" s="52">
        <v>5010578</v>
      </c>
      <c r="DA78" s="63" t="s">
        <v>1091</v>
      </c>
    </row>
    <row r="79" spans="1:105" ht="12" customHeight="1" x14ac:dyDescent="0.25">
      <c r="A79" s="109" t="s">
        <v>120</v>
      </c>
      <c r="B79" s="36">
        <v>1702258</v>
      </c>
      <c r="C79" s="36">
        <v>1707651</v>
      </c>
      <c r="D79" s="36">
        <v>1719218</v>
      </c>
      <c r="E79" s="36">
        <v>1724133</v>
      </c>
      <c r="F79" s="36">
        <v>1725913</v>
      </c>
      <c r="G79" s="36">
        <v>1723502</v>
      </c>
      <c r="H79" s="36">
        <v>1721612</v>
      </c>
      <c r="I79" s="36">
        <v>1734437</v>
      </c>
      <c r="J79" s="36">
        <v>1729218</v>
      </c>
      <c r="K79" s="36">
        <v>1735010</v>
      </c>
      <c r="L79" s="36">
        <v>1786112</v>
      </c>
      <c r="M79" s="36">
        <v>1799487</v>
      </c>
      <c r="N79" s="36">
        <v>1804463</v>
      </c>
      <c r="O79" s="36">
        <v>1831992</v>
      </c>
      <c r="P79" s="36">
        <v>1842011</v>
      </c>
      <c r="Q79" s="36">
        <v>1907782</v>
      </c>
      <c r="R79" s="36">
        <v>1964461</v>
      </c>
      <c r="S79" s="36">
        <v>2018326</v>
      </c>
      <c r="T79" s="36">
        <v>2052300</v>
      </c>
      <c r="U79" s="36">
        <v>2081324</v>
      </c>
      <c r="V79" s="36">
        <v>2080663</v>
      </c>
      <c r="W79" s="36">
        <v>2000440</v>
      </c>
      <c r="X79" s="36">
        <v>1834982</v>
      </c>
      <c r="Y79" s="36">
        <v>1514952</v>
      </c>
      <c r="DA79" s="60" t="s">
        <v>1092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>
        <v>243982</v>
      </c>
      <c r="C81" s="120">
        <v>243065</v>
      </c>
      <c r="D81" s="120">
        <v>253910</v>
      </c>
      <c r="E81" s="120">
        <v>269027</v>
      </c>
      <c r="F81" s="120">
        <v>294886</v>
      </c>
      <c r="G81" s="120">
        <v>325831</v>
      </c>
      <c r="H81" s="120">
        <v>350485</v>
      </c>
      <c r="I81" s="120">
        <v>360529</v>
      </c>
      <c r="J81" s="120">
        <v>365304</v>
      </c>
      <c r="K81" s="120">
        <v>370291</v>
      </c>
      <c r="L81" s="120">
        <v>381764</v>
      </c>
      <c r="M81" s="120">
        <v>398048</v>
      </c>
      <c r="N81" s="120">
        <v>410748</v>
      </c>
      <c r="O81" s="120">
        <v>432010</v>
      </c>
      <c r="P81" s="120">
        <v>470723</v>
      </c>
      <c r="Q81" s="120">
        <v>482787</v>
      </c>
      <c r="R81" s="120">
        <v>484534</v>
      </c>
      <c r="S81" s="120">
        <v>481433</v>
      </c>
      <c r="T81" s="120">
        <v>482524</v>
      </c>
      <c r="U81" s="120">
        <v>475901</v>
      </c>
      <c r="V81" s="120">
        <v>472353</v>
      </c>
      <c r="W81" s="120">
        <v>485250</v>
      </c>
      <c r="X81" s="120">
        <v>518315</v>
      </c>
      <c r="Y81" s="120">
        <v>568921</v>
      </c>
      <c r="DA81" s="129" t="s">
        <v>340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>
        <v>243982</v>
      </c>
      <c r="C83" s="52">
        <v>243065</v>
      </c>
      <c r="D83" s="52">
        <v>253910</v>
      </c>
      <c r="E83" s="52">
        <v>269027</v>
      </c>
      <c r="F83" s="52">
        <v>294886</v>
      </c>
      <c r="G83" s="52">
        <v>325831</v>
      </c>
      <c r="H83" s="52">
        <v>350485</v>
      </c>
      <c r="I83" s="52">
        <v>360529</v>
      </c>
      <c r="J83" s="52">
        <v>365304</v>
      </c>
      <c r="K83" s="52">
        <v>370291</v>
      </c>
      <c r="L83" s="52">
        <v>381764</v>
      </c>
      <c r="M83" s="52">
        <v>398048</v>
      </c>
      <c r="N83" s="52">
        <v>410748</v>
      </c>
      <c r="O83" s="52">
        <v>432010</v>
      </c>
      <c r="P83" s="52">
        <v>470723</v>
      </c>
      <c r="Q83" s="52">
        <v>482787</v>
      </c>
      <c r="R83" s="52">
        <v>484534</v>
      </c>
      <c r="S83" s="52">
        <v>481433</v>
      </c>
      <c r="T83" s="52">
        <v>482524</v>
      </c>
      <c r="U83" s="52">
        <v>475901</v>
      </c>
      <c r="V83" s="52">
        <v>472353</v>
      </c>
      <c r="W83" s="52">
        <v>485250</v>
      </c>
      <c r="X83" s="52">
        <v>518315</v>
      </c>
      <c r="Y83" s="52">
        <v>568921</v>
      </c>
      <c r="DA83" s="63" t="s">
        <v>1093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5423</v>
      </c>
      <c r="C86" s="52">
        <v>5580</v>
      </c>
      <c r="D86" s="52">
        <v>5642</v>
      </c>
      <c r="E86" s="52">
        <v>6203</v>
      </c>
      <c r="F86" s="52">
        <v>7652</v>
      </c>
      <c r="G86" s="52">
        <v>11142</v>
      </c>
      <c r="H86" s="52">
        <v>15537</v>
      </c>
      <c r="I86" s="52">
        <v>16988</v>
      </c>
      <c r="J86" s="52">
        <v>18140</v>
      </c>
      <c r="K86" s="52">
        <v>19730</v>
      </c>
      <c r="L86" s="52">
        <v>21693</v>
      </c>
      <c r="M86" s="52">
        <v>27261</v>
      </c>
      <c r="N86" s="52">
        <v>32233</v>
      </c>
      <c r="O86" s="52">
        <v>37605</v>
      </c>
      <c r="P86" s="52">
        <v>51218</v>
      </c>
      <c r="Q86" s="52">
        <v>64407</v>
      </c>
      <c r="R86" s="52">
        <v>79072</v>
      </c>
      <c r="S86" s="52">
        <v>83067</v>
      </c>
      <c r="T86" s="52">
        <v>84202</v>
      </c>
      <c r="U86" s="52">
        <v>84585</v>
      </c>
      <c r="V86" s="52">
        <v>82985</v>
      </c>
      <c r="W86" s="52">
        <v>81324</v>
      </c>
      <c r="X86" s="52">
        <v>92828</v>
      </c>
      <c r="Y86" s="52">
        <v>119854</v>
      </c>
      <c r="DA86" s="63" t="s">
        <v>1094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0</v>
      </c>
      <c r="K88" s="52">
        <v>0</v>
      </c>
      <c r="L88" s="52">
        <v>0</v>
      </c>
      <c r="M88" s="52">
        <v>0</v>
      </c>
      <c r="N88" s="52">
        <v>0</v>
      </c>
      <c r="O88" s="52">
        <v>0</v>
      </c>
      <c r="P88" s="52">
        <v>0</v>
      </c>
      <c r="Q88" s="52">
        <v>0</v>
      </c>
      <c r="R88" s="52">
        <v>0</v>
      </c>
      <c r="S88" s="52">
        <v>0</v>
      </c>
      <c r="T88" s="52">
        <v>0</v>
      </c>
      <c r="U88" s="52">
        <v>0</v>
      </c>
      <c r="V88" s="52">
        <v>0</v>
      </c>
      <c r="W88" s="52">
        <v>0</v>
      </c>
      <c r="X88" s="52">
        <v>0</v>
      </c>
      <c r="Y88" s="52">
        <v>0</v>
      </c>
      <c r="DA88" s="63" t="s">
        <v>1095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X89" s="52">
        <v>0</v>
      </c>
      <c r="Y89" s="52">
        <v>0</v>
      </c>
      <c r="DA89" s="63" t="s">
        <v>1096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X92" s="52">
        <v>0</v>
      </c>
      <c r="Y92" s="52">
        <v>0</v>
      </c>
      <c r="DA92" s="63" t="s">
        <v>1097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DA93" s="63" t="s">
        <v>1098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145969</v>
      </c>
      <c r="C96" s="52">
        <v>140704</v>
      </c>
      <c r="D96" s="52">
        <v>144671</v>
      </c>
      <c r="E96" s="52">
        <v>150213</v>
      </c>
      <c r="F96" s="52">
        <v>154814</v>
      </c>
      <c r="G96" s="52">
        <v>167498</v>
      </c>
      <c r="H96" s="52">
        <v>181010</v>
      </c>
      <c r="I96" s="52">
        <v>177776</v>
      </c>
      <c r="J96" s="52">
        <v>182701</v>
      </c>
      <c r="K96" s="52">
        <v>176646</v>
      </c>
      <c r="L96" s="52">
        <v>208080</v>
      </c>
      <c r="M96" s="52">
        <v>189101</v>
      </c>
      <c r="N96" s="52">
        <v>206140</v>
      </c>
      <c r="O96" s="52">
        <v>215785</v>
      </c>
      <c r="P96" s="52">
        <v>216761</v>
      </c>
      <c r="Q96" s="52">
        <v>230281</v>
      </c>
      <c r="R96" s="52">
        <v>227356</v>
      </c>
      <c r="S96" s="52">
        <v>227905</v>
      </c>
      <c r="T96" s="52">
        <v>237575</v>
      </c>
      <c r="U96" s="52">
        <v>242344</v>
      </c>
      <c r="V96" s="52">
        <v>247861</v>
      </c>
      <c r="W96" s="52">
        <v>279740</v>
      </c>
      <c r="X96" s="52">
        <v>298798</v>
      </c>
      <c r="Y96" s="52">
        <v>300481</v>
      </c>
      <c r="DA96" s="63" t="s">
        <v>1099</v>
      </c>
    </row>
    <row r="97" spans="1:105" ht="12" customHeight="1" x14ac:dyDescent="0.25">
      <c r="A97" s="97" t="s">
        <v>121</v>
      </c>
      <c r="B97" s="52">
        <v>98013</v>
      </c>
      <c r="C97" s="52">
        <v>102361</v>
      </c>
      <c r="D97" s="52">
        <v>109239</v>
      </c>
      <c r="E97" s="52">
        <v>118814</v>
      </c>
      <c r="F97" s="52">
        <v>140072</v>
      </c>
      <c r="G97" s="52">
        <v>158333</v>
      </c>
      <c r="H97" s="52">
        <v>169475</v>
      </c>
      <c r="I97" s="52">
        <v>182753</v>
      </c>
      <c r="J97" s="52">
        <v>182603</v>
      </c>
      <c r="K97" s="52">
        <v>193645</v>
      </c>
      <c r="L97" s="52">
        <v>173684</v>
      </c>
      <c r="M97" s="52">
        <v>208947</v>
      </c>
      <c r="N97" s="52">
        <v>204608</v>
      </c>
      <c r="O97" s="52">
        <v>216225</v>
      </c>
      <c r="P97" s="52">
        <v>253962</v>
      </c>
      <c r="Q97" s="52">
        <v>252506</v>
      </c>
      <c r="R97" s="52">
        <v>257178</v>
      </c>
      <c r="S97" s="52">
        <v>253528</v>
      </c>
      <c r="T97" s="52">
        <v>244949</v>
      </c>
      <c r="U97" s="52">
        <v>233557</v>
      </c>
      <c r="V97" s="52">
        <v>224492</v>
      </c>
      <c r="W97" s="52">
        <v>205510</v>
      </c>
      <c r="X97" s="52">
        <v>219517</v>
      </c>
      <c r="Y97" s="52">
        <v>268440</v>
      </c>
      <c r="DA97" s="63" t="s">
        <v>1100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1101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X102" s="52">
        <v>0</v>
      </c>
      <c r="Y102" s="52">
        <v>0</v>
      </c>
      <c r="DA102" s="63" t="s">
        <v>1102</v>
      </c>
    </row>
    <row r="103" spans="1:105" ht="12" customHeight="1" x14ac:dyDescent="0.25">
      <c r="A103" s="109" t="s">
        <v>120</v>
      </c>
      <c r="B103" s="36">
        <v>243982</v>
      </c>
      <c r="C103" s="36">
        <v>243065</v>
      </c>
      <c r="D103" s="36">
        <v>253910</v>
      </c>
      <c r="E103" s="36">
        <v>269027</v>
      </c>
      <c r="F103" s="36">
        <v>294886</v>
      </c>
      <c r="G103" s="36">
        <v>325831</v>
      </c>
      <c r="H103" s="36">
        <v>350485</v>
      </c>
      <c r="I103" s="36">
        <v>360529</v>
      </c>
      <c r="J103" s="36">
        <v>365304</v>
      </c>
      <c r="K103" s="36">
        <v>370291</v>
      </c>
      <c r="L103" s="36">
        <v>381764</v>
      </c>
      <c r="M103" s="36">
        <v>398048</v>
      </c>
      <c r="N103" s="36">
        <v>410748</v>
      </c>
      <c r="O103" s="36">
        <v>432010</v>
      </c>
      <c r="P103" s="36">
        <v>470723</v>
      </c>
      <c r="Q103" s="36">
        <v>482787</v>
      </c>
      <c r="R103" s="36">
        <v>484534</v>
      </c>
      <c r="S103" s="36">
        <v>481433</v>
      </c>
      <c r="T103" s="36">
        <v>482524</v>
      </c>
      <c r="U103" s="36">
        <v>475901</v>
      </c>
      <c r="V103" s="36">
        <v>472353</v>
      </c>
      <c r="W103" s="36">
        <v>485250</v>
      </c>
      <c r="X103" s="36">
        <v>518315</v>
      </c>
      <c r="Y103" s="36">
        <v>568921</v>
      </c>
      <c r="DA103" s="60" t="s">
        <v>1103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X105" s="120">
        <v>0</v>
      </c>
      <c r="Y105" s="120">
        <v>0</v>
      </c>
      <c r="DA105" s="129" t="s">
        <v>341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1104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1105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1106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1107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1108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1109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1110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1111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>
        <v>197507</v>
      </c>
      <c r="C124" s="120">
        <v>206457</v>
      </c>
      <c r="D124" s="120">
        <v>217183</v>
      </c>
      <c r="E124" s="120">
        <v>228931</v>
      </c>
      <c r="F124" s="120">
        <v>238543</v>
      </c>
      <c r="G124" s="120">
        <v>244991</v>
      </c>
      <c r="H124" s="120">
        <v>250316</v>
      </c>
      <c r="I124" s="120">
        <v>259041</v>
      </c>
      <c r="J124" s="120">
        <v>266301</v>
      </c>
      <c r="K124" s="120">
        <v>275494</v>
      </c>
      <c r="L124" s="120">
        <v>288947</v>
      </c>
      <c r="M124" s="120">
        <v>306851</v>
      </c>
      <c r="N124" s="120">
        <v>326638</v>
      </c>
      <c r="O124" s="120">
        <v>345770</v>
      </c>
      <c r="P124" s="120">
        <v>361319</v>
      </c>
      <c r="Q124" s="120">
        <v>371278</v>
      </c>
      <c r="R124" s="120">
        <v>373515</v>
      </c>
      <c r="S124" s="120">
        <v>373957</v>
      </c>
      <c r="T124" s="120">
        <v>376493</v>
      </c>
      <c r="U124" s="120">
        <v>375699</v>
      </c>
      <c r="V124" s="120">
        <v>373311</v>
      </c>
      <c r="W124" s="120">
        <v>369884</v>
      </c>
      <c r="X124" s="120">
        <v>365194</v>
      </c>
      <c r="Y124" s="120">
        <v>369410</v>
      </c>
      <c r="DA124" s="129" t="s">
        <v>342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>
        <v>197507</v>
      </c>
      <c r="C126" s="52">
        <v>206457</v>
      </c>
      <c r="D126" s="52">
        <v>217183</v>
      </c>
      <c r="E126" s="52">
        <v>228931</v>
      </c>
      <c r="F126" s="52">
        <v>238543</v>
      </c>
      <c r="G126" s="52">
        <v>244991</v>
      </c>
      <c r="H126" s="52">
        <v>250316</v>
      </c>
      <c r="I126" s="52">
        <v>259041</v>
      </c>
      <c r="J126" s="52">
        <v>266301</v>
      </c>
      <c r="K126" s="52">
        <v>275494</v>
      </c>
      <c r="L126" s="52">
        <v>288947</v>
      </c>
      <c r="M126" s="52">
        <v>306851</v>
      </c>
      <c r="N126" s="52">
        <v>326638</v>
      </c>
      <c r="O126" s="52">
        <v>345770</v>
      </c>
      <c r="P126" s="52">
        <v>361319</v>
      </c>
      <c r="Q126" s="52">
        <v>371278</v>
      </c>
      <c r="R126" s="52">
        <v>373515</v>
      </c>
      <c r="S126" s="52">
        <v>373957</v>
      </c>
      <c r="T126" s="52">
        <v>376493</v>
      </c>
      <c r="U126" s="52">
        <v>375699</v>
      </c>
      <c r="V126" s="52">
        <v>373311</v>
      </c>
      <c r="W126" s="52">
        <v>369884</v>
      </c>
      <c r="X126" s="52">
        <v>365194</v>
      </c>
      <c r="Y126" s="52">
        <v>369410</v>
      </c>
      <c r="DA126" s="63" t="s">
        <v>1112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4390</v>
      </c>
      <c r="C129" s="52">
        <v>4601</v>
      </c>
      <c r="D129" s="52">
        <v>4695</v>
      </c>
      <c r="E129" s="52">
        <v>5394</v>
      </c>
      <c r="F129" s="52">
        <v>6408</v>
      </c>
      <c r="G129" s="52">
        <v>8153</v>
      </c>
      <c r="H129" s="52">
        <v>9977</v>
      </c>
      <c r="I129" s="52">
        <v>10474</v>
      </c>
      <c r="J129" s="52">
        <v>11229</v>
      </c>
      <c r="K129" s="52">
        <v>12936</v>
      </c>
      <c r="L129" s="52">
        <v>15287</v>
      </c>
      <c r="M129" s="52">
        <v>21158</v>
      </c>
      <c r="N129" s="52">
        <v>27154</v>
      </c>
      <c r="O129" s="52">
        <v>33289</v>
      </c>
      <c r="P129" s="52">
        <v>42524</v>
      </c>
      <c r="Q129" s="52">
        <v>50645</v>
      </c>
      <c r="R129" s="52">
        <v>59638</v>
      </c>
      <c r="S129" s="52">
        <v>62283</v>
      </c>
      <c r="T129" s="52">
        <v>62872</v>
      </c>
      <c r="U129" s="52">
        <v>62611</v>
      </c>
      <c r="V129" s="52">
        <v>61304</v>
      </c>
      <c r="W129" s="52">
        <v>59496</v>
      </c>
      <c r="X129" s="52">
        <v>62819</v>
      </c>
      <c r="Y129" s="52">
        <v>71011</v>
      </c>
      <c r="DA129" s="63" t="s">
        <v>1113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193905</v>
      </c>
      <c r="C131" s="52">
        <v>202375</v>
      </c>
      <c r="D131" s="52">
        <v>212892</v>
      </c>
      <c r="E131" s="52">
        <v>224226</v>
      </c>
      <c r="F131" s="52">
        <v>233388</v>
      </c>
      <c r="G131" s="52">
        <v>239606</v>
      </c>
      <c r="H131" s="52">
        <v>244722</v>
      </c>
      <c r="I131" s="52">
        <v>253125</v>
      </c>
      <c r="J131" s="52">
        <v>259994</v>
      </c>
      <c r="K131" s="52">
        <v>268933</v>
      </c>
      <c r="L131" s="52">
        <v>281934</v>
      </c>
      <c r="M131" s="52">
        <v>299529</v>
      </c>
      <c r="N131" s="52">
        <v>318747</v>
      </c>
      <c r="O131" s="52">
        <v>337013</v>
      </c>
      <c r="P131" s="52">
        <v>352081</v>
      </c>
      <c r="Q131" s="52">
        <v>361236</v>
      </c>
      <c r="R131" s="52">
        <v>363281</v>
      </c>
      <c r="S131" s="52">
        <v>363905</v>
      </c>
      <c r="T131" s="52">
        <v>366462</v>
      </c>
      <c r="U131" s="52">
        <v>365359</v>
      </c>
      <c r="V131" s="52">
        <v>362621</v>
      </c>
      <c r="W131" s="52">
        <v>358284</v>
      </c>
      <c r="X131" s="52">
        <v>355053</v>
      </c>
      <c r="Y131" s="52">
        <v>361279</v>
      </c>
      <c r="DA131" s="63" t="s">
        <v>1114</v>
      </c>
    </row>
    <row r="132" spans="1:105" ht="12" customHeight="1" x14ac:dyDescent="0.25">
      <c r="A132" s="97" t="s">
        <v>127</v>
      </c>
      <c r="B132" s="52">
        <v>867</v>
      </c>
      <c r="C132" s="52">
        <v>1179</v>
      </c>
      <c r="D132" s="52">
        <v>1154</v>
      </c>
      <c r="E132" s="52">
        <v>1312</v>
      </c>
      <c r="F132" s="52">
        <v>1521</v>
      </c>
      <c r="G132" s="52">
        <v>1545</v>
      </c>
      <c r="H132" s="52">
        <v>1573</v>
      </c>
      <c r="I132" s="52">
        <v>1668</v>
      </c>
      <c r="J132" s="52">
        <v>1915</v>
      </c>
      <c r="K132" s="52">
        <v>1982</v>
      </c>
      <c r="L132" s="52">
        <v>2185</v>
      </c>
      <c r="M132" s="52">
        <v>2106</v>
      </c>
      <c r="N132" s="52">
        <v>2271</v>
      </c>
      <c r="O132" s="52">
        <v>2635</v>
      </c>
      <c r="P132" s="52">
        <v>2526</v>
      </c>
      <c r="Q132" s="52">
        <v>2783</v>
      </c>
      <c r="R132" s="52">
        <v>2795</v>
      </c>
      <c r="S132" s="52">
        <v>2623</v>
      </c>
      <c r="T132" s="52">
        <v>2625</v>
      </c>
      <c r="U132" s="52">
        <v>2461</v>
      </c>
      <c r="V132" s="52">
        <v>2288</v>
      </c>
      <c r="W132" s="52">
        <v>2287</v>
      </c>
      <c r="X132" s="52">
        <v>2073</v>
      </c>
      <c r="Y132" s="52">
        <v>2358</v>
      </c>
      <c r="DA132" s="63" t="s">
        <v>1115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1636</v>
      </c>
      <c r="C135" s="52">
        <v>1661</v>
      </c>
      <c r="D135" s="52">
        <v>1766</v>
      </c>
      <c r="E135" s="52">
        <v>1874</v>
      </c>
      <c r="F135" s="52">
        <v>1905</v>
      </c>
      <c r="G135" s="52">
        <v>1976</v>
      </c>
      <c r="H135" s="52">
        <v>2074</v>
      </c>
      <c r="I135" s="52">
        <v>2071</v>
      </c>
      <c r="J135" s="52">
        <v>2179</v>
      </c>
      <c r="K135" s="52">
        <v>2143</v>
      </c>
      <c r="L135" s="52">
        <v>2615</v>
      </c>
      <c r="M135" s="52">
        <v>2438</v>
      </c>
      <c r="N135" s="52">
        <v>2790</v>
      </c>
      <c r="O135" s="52">
        <v>3031</v>
      </c>
      <c r="P135" s="52">
        <v>3058</v>
      </c>
      <c r="Q135" s="52">
        <v>3478</v>
      </c>
      <c r="R135" s="52">
        <v>3510</v>
      </c>
      <c r="S135" s="52">
        <v>3540</v>
      </c>
      <c r="T135" s="52">
        <v>3653</v>
      </c>
      <c r="U135" s="52">
        <v>3999</v>
      </c>
      <c r="V135" s="52">
        <v>4433</v>
      </c>
      <c r="W135" s="52">
        <v>5438</v>
      </c>
      <c r="X135" s="52">
        <v>4866</v>
      </c>
      <c r="Y135" s="52">
        <v>3632</v>
      </c>
      <c r="DA135" s="63" t="s">
        <v>1116</v>
      </c>
    </row>
    <row r="136" spans="1:105" ht="12" customHeight="1" x14ac:dyDescent="0.25">
      <c r="A136" s="97" t="s">
        <v>121</v>
      </c>
      <c r="B136" s="52">
        <v>1099</v>
      </c>
      <c r="C136" s="52">
        <v>1242</v>
      </c>
      <c r="D136" s="52">
        <v>1371</v>
      </c>
      <c r="E136" s="52">
        <v>1519</v>
      </c>
      <c r="F136" s="52">
        <v>1729</v>
      </c>
      <c r="G136" s="52">
        <v>1864</v>
      </c>
      <c r="H136" s="52">
        <v>1947</v>
      </c>
      <c r="I136" s="52">
        <v>2177</v>
      </c>
      <c r="J136" s="52">
        <v>2213</v>
      </c>
      <c r="K136" s="52">
        <v>2436</v>
      </c>
      <c r="L136" s="52">
        <v>2213</v>
      </c>
      <c r="M136" s="52">
        <v>2778</v>
      </c>
      <c r="N136" s="52">
        <v>2830</v>
      </c>
      <c r="O136" s="52">
        <v>3091</v>
      </c>
      <c r="P136" s="52">
        <v>3654</v>
      </c>
      <c r="Q136" s="52">
        <v>3781</v>
      </c>
      <c r="R136" s="52">
        <v>3929</v>
      </c>
      <c r="S136" s="52">
        <v>3889</v>
      </c>
      <c r="T136" s="52">
        <v>3753</v>
      </c>
      <c r="U136" s="52">
        <v>3880</v>
      </c>
      <c r="V136" s="52">
        <v>3969</v>
      </c>
      <c r="W136" s="52">
        <v>3875</v>
      </c>
      <c r="X136" s="52">
        <v>3202</v>
      </c>
      <c r="Y136" s="52">
        <v>2141</v>
      </c>
      <c r="DA136" s="63" t="s">
        <v>1117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2">
        <v>0</v>
      </c>
      <c r="Y140" s="52">
        <v>0</v>
      </c>
      <c r="DA140" s="63" t="s">
        <v>1118</v>
      </c>
    </row>
    <row r="141" spans="1:105" ht="12" customHeight="1" x14ac:dyDescent="0.25">
      <c r="A141" s="109" t="s">
        <v>120</v>
      </c>
      <c r="B141" s="36">
        <v>197507</v>
      </c>
      <c r="C141" s="36">
        <v>206457</v>
      </c>
      <c r="D141" s="36">
        <v>217183</v>
      </c>
      <c r="E141" s="36">
        <v>228931</v>
      </c>
      <c r="F141" s="36">
        <v>238543</v>
      </c>
      <c r="G141" s="36">
        <v>244991</v>
      </c>
      <c r="H141" s="36">
        <v>250316</v>
      </c>
      <c r="I141" s="36">
        <v>259041</v>
      </c>
      <c r="J141" s="36">
        <v>266301</v>
      </c>
      <c r="K141" s="36">
        <v>275494</v>
      </c>
      <c r="L141" s="36">
        <v>288947</v>
      </c>
      <c r="M141" s="36">
        <v>306851</v>
      </c>
      <c r="N141" s="36">
        <v>326638</v>
      </c>
      <c r="O141" s="36">
        <v>345770</v>
      </c>
      <c r="P141" s="36">
        <v>361319</v>
      </c>
      <c r="Q141" s="36">
        <v>371278</v>
      </c>
      <c r="R141" s="36">
        <v>373515</v>
      </c>
      <c r="S141" s="36">
        <v>373957</v>
      </c>
      <c r="T141" s="36">
        <v>376493</v>
      </c>
      <c r="U141" s="36">
        <v>375699</v>
      </c>
      <c r="V141" s="36">
        <v>373311</v>
      </c>
      <c r="W141" s="36">
        <v>369884</v>
      </c>
      <c r="X141" s="36">
        <v>365194</v>
      </c>
      <c r="Y141" s="36">
        <v>369410</v>
      </c>
      <c r="DA141" s="60" t="s">
        <v>1119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6232</v>
      </c>
      <c r="C143" s="120">
        <v>6942</v>
      </c>
      <c r="D143" s="120">
        <v>8957</v>
      </c>
      <c r="E143" s="120">
        <v>11117</v>
      </c>
      <c r="F143" s="120">
        <v>13787</v>
      </c>
      <c r="G143" s="120">
        <v>17139</v>
      </c>
      <c r="H143" s="120">
        <v>21655</v>
      </c>
      <c r="I143" s="120">
        <v>27834</v>
      </c>
      <c r="J143" s="120">
        <v>34350</v>
      </c>
      <c r="K143" s="120">
        <v>43217</v>
      </c>
      <c r="L143" s="120">
        <v>51390</v>
      </c>
      <c r="M143" s="120">
        <v>62136</v>
      </c>
      <c r="N143" s="120">
        <v>70847</v>
      </c>
      <c r="O143" s="120">
        <v>80493</v>
      </c>
      <c r="P143" s="120">
        <v>95602</v>
      </c>
      <c r="Q143" s="120">
        <v>109561</v>
      </c>
      <c r="R143" s="120">
        <v>129184</v>
      </c>
      <c r="S143" s="120">
        <v>159118</v>
      </c>
      <c r="T143" s="120">
        <v>204979</v>
      </c>
      <c r="U143" s="120">
        <v>266097</v>
      </c>
      <c r="V143" s="120">
        <v>355631</v>
      </c>
      <c r="W143" s="120">
        <v>480614</v>
      </c>
      <c r="X143" s="120">
        <v>662302</v>
      </c>
      <c r="Y143" s="120">
        <v>859489</v>
      </c>
      <c r="DA143" s="129" t="s">
        <v>343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6232</v>
      </c>
      <c r="C145" s="52">
        <v>6942</v>
      </c>
      <c r="D145" s="52">
        <v>8957</v>
      </c>
      <c r="E145" s="52">
        <v>11117</v>
      </c>
      <c r="F145" s="52">
        <v>13787</v>
      </c>
      <c r="G145" s="52">
        <v>17139</v>
      </c>
      <c r="H145" s="52">
        <v>21655</v>
      </c>
      <c r="I145" s="52">
        <v>27834</v>
      </c>
      <c r="J145" s="52">
        <v>34350</v>
      </c>
      <c r="K145" s="52">
        <v>43217</v>
      </c>
      <c r="L145" s="52">
        <v>51390</v>
      </c>
      <c r="M145" s="52">
        <v>62136</v>
      </c>
      <c r="N145" s="52">
        <v>70847</v>
      </c>
      <c r="O145" s="52">
        <v>80493</v>
      </c>
      <c r="P145" s="52">
        <v>95602</v>
      </c>
      <c r="Q145" s="52">
        <v>109561</v>
      </c>
      <c r="R145" s="52">
        <v>129184</v>
      </c>
      <c r="S145" s="52">
        <v>159118</v>
      </c>
      <c r="T145" s="52">
        <v>204979</v>
      </c>
      <c r="U145" s="52">
        <v>266097</v>
      </c>
      <c r="V145" s="52">
        <v>355631</v>
      </c>
      <c r="W145" s="52">
        <v>480614</v>
      </c>
      <c r="X145" s="52">
        <v>662302</v>
      </c>
      <c r="Y145" s="52">
        <v>859489</v>
      </c>
      <c r="DA145" s="63" t="s">
        <v>1120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1385</v>
      </c>
      <c r="C147" s="52">
        <v>1429</v>
      </c>
      <c r="D147" s="52">
        <v>1498</v>
      </c>
      <c r="E147" s="52">
        <v>1598</v>
      </c>
      <c r="F147" s="52">
        <v>1810</v>
      </c>
      <c r="G147" s="52">
        <v>2150</v>
      </c>
      <c r="H147" s="52">
        <v>2731</v>
      </c>
      <c r="I147" s="52">
        <v>3605</v>
      </c>
      <c r="J147" s="52">
        <v>4767</v>
      </c>
      <c r="K147" s="52">
        <v>6440</v>
      </c>
      <c r="L147" s="52">
        <v>8604</v>
      </c>
      <c r="M147" s="52">
        <v>12047</v>
      </c>
      <c r="N147" s="52">
        <v>15842</v>
      </c>
      <c r="O147" s="52">
        <v>20050</v>
      </c>
      <c r="P147" s="52">
        <v>26630</v>
      </c>
      <c r="Q147" s="52">
        <v>35682</v>
      </c>
      <c r="R147" s="52">
        <v>45307</v>
      </c>
      <c r="S147" s="52">
        <v>58326</v>
      </c>
      <c r="T147" s="52">
        <v>73839</v>
      </c>
      <c r="U147" s="52">
        <v>97508</v>
      </c>
      <c r="V147" s="52">
        <v>127814</v>
      </c>
      <c r="W147" s="52">
        <v>184869</v>
      </c>
      <c r="X147" s="52">
        <v>278809</v>
      </c>
      <c r="Y147" s="52">
        <v>482142</v>
      </c>
      <c r="DA147" s="63" t="s">
        <v>1121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X149" s="52">
        <v>0</v>
      </c>
      <c r="Y149" s="52">
        <v>0</v>
      </c>
      <c r="DA149" s="63" t="s">
        <v>1122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1123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3728</v>
      </c>
      <c r="C153" s="52">
        <v>3939</v>
      </c>
      <c r="D153" s="52">
        <v>4991</v>
      </c>
      <c r="E153" s="52">
        <v>6077</v>
      </c>
      <c r="F153" s="52">
        <v>7054</v>
      </c>
      <c r="G153" s="52">
        <v>8694</v>
      </c>
      <c r="H153" s="52">
        <v>11260</v>
      </c>
      <c r="I153" s="52">
        <v>13166</v>
      </c>
      <c r="J153" s="52">
        <v>16937</v>
      </c>
      <c r="K153" s="52">
        <v>19568</v>
      </c>
      <c r="L153" s="52">
        <v>28170</v>
      </c>
      <c r="M153" s="52">
        <v>28308</v>
      </c>
      <c r="N153" s="52">
        <v>34530</v>
      </c>
      <c r="O153" s="52">
        <v>39335</v>
      </c>
      <c r="P153" s="52">
        <v>42225</v>
      </c>
      <c r="Q153" s="52">
        <v>51834</v>
      </c>
      <c r="R153" s="52">
        <v>60070</v>
      </c>
      <c r="S153" s="52">
        <v>76372</v>
      </c>
      <c r="T153" s="52">
        <v>107980</v>
      </c>
      <c r="U153" s="52">
        <v>139985</v>
      </c>
      <c r="V153" s="52">
        <v>196095</v>
      </c>
      <c r="W153" s="52">
        <v>294832</v>
      </c>
      <c r="X153" s="52">
        <v>383878</v>
      </c>
      <c r="Y153" s="52">
        <v>439707</v>
      </c>
      <c r="DA153" s="63" t="s">
        <v>1124</v>
      </c>
    </row>
    <row r="154" spans="1:105" ht="12" customHeight="1" x14ac:dyDescent="0.25">
      <c r="A154" s="97" t="s">
        <v>121</v>
      </c>
      <c r="B154" s="52">
        <v>2504</v>
      </c>
      <c r="C154" s="52">
        <v>3003</v>
      </c>
      <c r="D154" s="52">
        <v>3966</v>
      </c>
      <c r="E154" s="52">
        <v>5040</v>
      </c>
      <c r="F154" s="52">
        <v>6733</v>
      </c>
      <c r="G154" s="52">
        <v>8445</v>
      </c>
      <c r="H154" s="52">
        <v>10395</v>
      </c>
      <c r="I154" s="52">
        <v>14668</v>
      </c>
      <c r="J154" s="52">
        <v>17413</v>
      </c>
      <c r="K154" s="52">
        <v>23649</v>
      </c>
      <c r="L154" s="52">
        <v>23220</v>
      </c>
      <c r="M154" s="52">
        <v>33828</v>
      </c>
      <c r="N154" s="52">
        <v>36317</v>
      </c>
      <c r="O154" s="52">
        <v>41158</v>
      </c>
      <c r="P154" s="52">
        <v>53377</v>
      </c>
      <c r="Q154" s="52">
        <v>57727</v>
      </c>
      <c r="R154" s="52">
        <v>69114</v>
      </c>
      <c r="S154" s="52">
        <v>82746</v>
      </c>
      <c r="T154" s="52">
        <v>96999</v>
      </c>
      <c r="U154" s="52">
        <v>126112</v>
      </c>
      <c r="V154" s="52">
        <v>159536</v>
      </c>
      <c r="W154" s="52">
        <v>185782</v>
      </c>
      <c r="X154" s="52">
        <v>278424</v>
      </c>
      <c r="Y154" s="52">
        <v>419782</v>
      </c>
      <c r="DA154" s="63" t="s">
        <v>1125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X158" s="52">
        <v>0</v>
      </c>
      <c r="Y158" s="52">
        <v>0</v>
      </c>
      <c r="DA158" s="63" t="s">
        <v>1126</v>
      </c>
    </row>
    <row r="159" spans="1:105" ht="12" customHeight="1" x14ac:dyDescent="0.25">
      <c r="A159" s="109" t="s">
        <v>120</v>
      </c>
      <c r="B159" s="36">
        <v>6232</v>
      </c>
      <c r="C159" s="36">
        <v>6942</v>
      </c>
      <c r="D159" s="36">
        <v>8957</v>
      </c>
      <c r="E159" s="36">
        <v>11117</v>
      </c>
      <c r="F159" s="36">
        <v>13787</v>
      </c>
      <c r="G159" s="36">
        <v>17139</v>
      </c>
      <c r="H159" s="36">
        <v>21655</v>
      </c>
      <c r="I159" s="36">
        <v>27834</v>
      </c>
      <c r="J159" s="36">
        <v>34350</v>
      </c>
      <c r="K159" s="36">
        <v>43217</v>
      </c>
      <c r="L159" s="36">
        <v>51390</v>
      </c>
      <c r="M159" s="36">
        <v>62136</v>
      </c>
      <c r="N159" s="36">
        <v>70847</v>
      </c>
      <c r="O159" s="36">
        <v>80493</v>
      </c>
      <c r="P159" s="36">
        <v>95602</v>
      </c>
      <c r="Q159" s="36">
        <v>109561</v>
      </c>
      <c r="R159" s="36">
        <v>129184</v>
      </c>
      <c r="S159" s="36">
        <v>159118</v>
      </c>
      <c r="T159" s="36">
        <v>204979</v>
      </c>
      <c r="U159" s="36">
        <v>266097</v>
      </c>
      <c r="V159" s="36">
        <v>355631</v>
      </c>
      <c r="W159" s="36">
        <v>480614</v>
      </c>
      <c r="X159" s="36">
        <v>662302</v>
      </c>
      <c r="Y159" s="36">
        <v>859489</v>
      </c>
      <c r="DA159" s="60" t="s">
        <v>1127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107719</v>
      </c>
      <c r="C161" s="120">
        <v>108986</v>
      </c>
      <c r="D161" s="120">
        <v>110541</v>
      </c>
      <c r="E161" s="120">
        <v>112686</v>
      </c>
      <c r="F161" s="120">
        <v>113540</v>
      </c>
      <c r="G161" s="120">
        <v>115341</v>
      </c>
      <c r="H161" s="120">
        <v>115129</v>
      </c>
      <c r="I161" s="120">
        <v>116969</v>
      </c>
      <c r="J161" s="120">
        <v>117946</v>
      </c>
      <c r="K161" s="120">
        <v>119683</v>
      </c>
      <c r="L161" s="120">
        <v>120679</v>
      </c>
      <c r="M161" s="120">
        <v>127029</v>
      </c>
      <c r="N161" s="120">
        <v>130495</v>
      </c>
      <c r="O161" s="120">
        <v>127687</v>
      </c>
      <c r="P161" s="120">
        <v>106623</v>
      </c>
      <c r="Q161" s="120">
        <v>56415</v>
      </c>
      <c r="R161" s="120">
        <v>42113</v>
      </c>
      <c r="S161" s="120">
        <v>33133</v>
      </c>
      <c r="T161" s="120">
        <v>30738</v>
      </c>
      <c r="U161" s="120">
        <v>32847</v>
      </c>
      <c r="V161" s="120">
        <v>39638</v>
      </c>
      <c r="W161" s="120">
        <v>41193</v>
      </c>
      <c r="X161" s="120">
        <v>34709</v>
      </c>
      <c r="Y161" s="120">
        <v>29924</v>
      </c>
      <c r="DA161" s="129" t="s">
        <v>344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107719</v>
      </c>
      <c r="C163" s="52">
        <v>108986</v>
      </c>
      <c r="D163" s="52">
        <v>110541</v>
      </c>
      <c r="E163" s="52">
        <v>112686</v>
      </c>
      <c r="F163" s="52">
        <v>113540</v>
      </c>
      <c r="G163" s="52">
        <v>115341</v>
      </c>
      <c r="H163" s="52">
        <v>115129</v>
      </c>
      <c r="I163" s="52">
        <v>116969</v>
      </c>
      <c r="J163" s="52">
        <v>117946</v>
      </c>
      <c r="K163" s="52">
        <v>119683</v>
      </c>
      <c r="L163" s="52">
        <v>120679</v>
      </c>
      <c r="M163" s="52">
        <v>127029</v>
      </c>
      <c r="N163" s="52">
        <v>130495</v>
      </c>
      <c r="O163" s="52">
        <v>127687</v>
      </c>
      <c r="P163" s="52">
        <v>106623</v>
      </c>
      <c r="Q163" s="52">
        <v>56415</v>
      </c>
      <c r="R163" s="52">
        <v>42113</v>
      </c>
      <c r="S163" s="52">
        <v>33133</v>
      </c>
      <c r="T163" s="52">
        <v>30738</v>
      </c>
      <c r="U163" s="52">
        <v>32847</v>
      </c>
      <c r="V163" s="52">
        <v>39638</v>
      </c>
      <c r="W163" s="52">
        <v>41193</v>
      </c>
      <c r="X163" s="52">
        <v>34709</v>
      </c>
      <c r="Y163" s="52">
        <v>29924</v>
      </c>
      <c r="DA163" s="63" t="s">
        <v>1128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11971</v>
      </c>
      <c r="C165" s="52">
        <v>12234</v>
      </c>
      <c r="D165" s="52">
        <v>12193</v>
      </c>
      <c r="E165" s="52">
        <v>11829</v>
      </c>
      <c r="F165" s="52">
        <v>11468</v>
      </c>
      <c r="G165" s="52">
        <v>11228</v>
      </c>
      <c r="H165" s="52">
        <v>10946</v>
      </c>
      <c r="I165" s="52">
        <v>11345</v>
      </c>
      <c r="J165" s="52">
        <v>12249</v>
      </c>
      <c r="K165" s="52">
        <v>13183</v>
      </c>
      <c r="L165" s="52">
        <v>14708</v>
      </c>
      <c r="M165" s="52">
        <v>18031</v>
      </c>
      <c r="N165" s="52">
        <v>22214</v>
      </c>
      <c r="O165" s="52">
        <v>25253</v>
      </c>
      <c r="P165" s="52">
        <v>22592</v>
      </c>
      <c r="Q165" s="52">
        <v>13432</v>
      </c>
      <c r="R165" s="52">
        <v>9923</v>
      </c>
      <c r="S165" s="52">
        <v>7565</v>
      </c>
      <c r="T165" s="52">
        <v>6049</v>
      </c>
      <c r="U165" s="52">
        <v>5156</v>
      </c>
      <c r="V165" s="52">
        <v>5823</v>
      </c>
      <c r="W165" s="52">
        <v>7814</v>
      </c>
      <c r="X165" s="52">
        <v>8082</v>
      </c>
      <c r="Y165" s="52">
        <v>9409</v>
      </c>
      <c r="DA165" s="63" t="s">
        <v>1129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X167" s="52">
        <v>0</v>
      </c>
      <c r="Y167" s="52">
        <v>0</v>
      </c>
      <c r="DA167" s="63" t="s">
        <v>1130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1131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64446</v>
      </c>
      <c r="C171" s="52">
        <v>62910</v>
      </c>
      <c r="D171" s="52">
        <v>62893</v>
      </c>
      <c r="E171" s="52">
        <v>62929</v>
      </c>
      <c r="F171" s="52">
        <v>60418</v>
      </c>
      <c r="G171" s="52">
        <v>59940</v>
      </c>
      <c r="H171" s="52">
        <v>59598</v>
      </c>
      <c r="I171" s="52">
        <v>57414</v>
      </c>
      <c r="J171" s="52">
        <v>58851</v>
      </c>
      <c r="K171" s="52">
        <v>56596</v>
      </c>
      <c r="L171" s="52">
        <v>64486</v>
      </c>
      <c r="M171" s="52">
        <v>58712</v>
      </c>
      <c r="N171" s="52">
        <v>63639</v>
      </c>
      <c r="O171" s="52">
        <v>62101</v>
      </c>
      <c r="P171" s="52">
        <v>51253</v>
      </c>
      <c r="Q171" s="52">
        <v>27355</v>
      </c>
      <c r="R171" s="52">
        <v>20175</v>
      </c>
      <c r="S171" s="52">
        <v>16609</v>
      </c>
      <c r="T171" s="52">
        <v>14016</v>
      </c>
      <c r="U171" s="52">
        <v>17421</v>
      </c>
      <c r="V171" s="52">
        <v>21539</v>
      </c>
      <c r="W171" s="52">
        <v>24377</v>
      </c>
      <c r="X171" s="52">
        <v>20829</v>
      </c>
      <c r="Y171" s="52">
        <v>17920</v>
      </c>
      <c r="DA171" s="63" t="s">
        <v>1132</v>
      </c>
    </row>
    <row r="172" spans="1:105" ht="12" customHeight="1" x14ac:dyDescent="0.25">
      <c r="A172" s="97" t="s">
        <v>121</v>
      </c>
      <c r="B172" s="52">
        <v>43273</v>
      </c>
      <c r="C172" s="52">
        <v>46076</v>
      </c>
      <c r="D172" s="52">
        <v>47648</v>
      </c>
      <c r="E172" s="52">
        <v>49757</v>
      </c>
      <c r="F172" s="52">
        <v>53122</v>
      </c>
      <c r="G172" s="52">
        <v>55401</v>
      </c>
      <c r="H172" s="52">
        <v>55531</v>
      </c>
      <c r="I172" s="52">
        <v>59555</v>
      </c>
      <c r="J172" s="52">
        <v>59095</v>
      </c>
      <c r="K172" s="52">
        <v>63087</v>
      </c>
      <c r="L172" s="52">
        <v>56193</v>
      </c>
      <c r="M172" s="52">
        <v>68317</v>
      </c>
      <c r="N172" s="52">
        <v>66856</v>
      </c>
      <c r="O172" s="52">
        <v>65586</v>
      </c>
      <c r="P172" s="52">
        <v>55370</v>
      </c>
      <c r="Q172" s="52">
        <v>29060</v>
      </c>
      <c r="R172" s="52">
        <v>21938</v>
      </c>
      <c r="S172" s="52">
        <v>16524</v>
      </c>
      <c r="T172" s="52">
        <v>16722</v>
      </c>
      <c r="U172" s="52">
        <v>15426</v>
      </c>
      <c r="V172" s="52">
        <v>18099</v>
      </c>
      <c r="W172" s="52">
        <v>16816</v>
      </c>
      <c r="X172" s="52">
        <v>13880</v>
      </c>
      <c r="Y172" s="52">
        <v>12004</v>
      </c>
      <c r="DA172" s="63" t="s">
        <v>1133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X176" s="52">
        <v>0</v>
      </c>
      <c r="Y176" s="52">
        <v>0</v>
      </c>
      <c r="DA176" s="63" t="s">
        <v>1134</v>
      </c>
    </row>
    <row r="177" spans="1:105" ht="12" customHeight="1" x14ac:dyDescent="0.25">
      <c r="A177" s="109" t="s">
        <v>120</v>
      </c>
      <c r="B177" s="36">
        <v>107719</v>
      </c>
      <c r="C177" s="36">
        <v>108986</v>
      </c>
      <c r="D177" s="36">
        <v>110541</v>
      </c>
      <c r="E177" s="36">
        <v>112686</v>
      </c>
      <c r="F177" s="36">
        <v>113540</v>
      </c>
      <c r="G177" s="36">
        <v>115341</v>
      </c>
      <c r="H177" s="36">
        <v>115129</v>
      </c>
      <c r="I177" s="36">
        <v>116969</v>
      </c>
      <c r="J177" s="36">
        <v>117946</v>
      </c>
      <c r="K177" s="36">
        <v>119683</v>
      </c>
      <c r="L177" s="36">
        <v>120679</v>
      </c>
      <c r="M177" s="36">
        <v>127029</v>
      </c>
      <c r="N177" s="36">
        <v>130495</v>
      </c>
      <c r="O177" s="36">
        <v>127687</v>
      </c>
      <c r="P177" s="36">
        <v>106623</v>
      </c>
      <c r="Q177" s="36">
        <v>56415</v>
      </c>
      <c r="R177" s="36">
        <v>42113</v>
      </c>
      <c r="S177" s="36">
        <v>33133</v>
      </c>
      <c r="T177" s="36">
        <v>30738</v>
      </c>
      <c r="U177" s="36">
        <v>32847</v>
      </c>
      <c r="V177" s="36">
        <v>39638</v>
      </c>
      <c r="W177" s="36">
        <v>41193</v>
      </c>
      <c r="X177" s="36">
        <v>34709</v>
      </c>
      <c r="Y177" s="36">
        <v>29924</v>
      </c>
      <c r="DA177" s="60" t="s">
        <v>1135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1137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156</v>
      </c>
      <c r="D5" s="52">
        <v>156</v>
      </c>
      <c r="E5" s="52">
        <v>157</v>
      </c>
      <c r="F5" s="52">
        <v>157</v>
      </c>
      <c r="G5" s="52">
        <v>158</v>
      </c>
      <c r="H5" s="52">
        <v>161</v>
      </c>
      <c r="I5" s="52">
        <v>165</v>
      </c>
      <c r="J5" s="52">
        <v>168</v>
      </c>
      <c r="K5" s="52">
        <v>176</v>
      </c>
      <c r="L5" s="52">
        <v>186</v>
      </c>
      <c r="M5" s="52">
        <v>282</v>
      </c>
      <c r="N5" s="52">
        <v>232</v>
      </c>
      <c r="O5" s="52">
        <v>353</v>
      </c>
      <c r="P5" s="52">
        <v>143</v>
      </c>
      <c r="Q5" s="52">
        <v>57</v>
      </c>
      <c r="R5" s="52">
        <v>56</v>
      </c>
      <c r="S5" s="52">
        <v>102</v>
      </c>
      <c r="T5" s="52">
        <v>115</v>
      </c>
      <c r="U5" s="52">
        <v>134</v>
      </c>
      <c r="V5" s="52">
        <v>305</v>
      </c>
      <c r="W5" s="52">
        <v>252</v>
      </c>
      <c r="X5" s="52">
        <v>268</v>
      </c>
      <c r="Y5" s="52">
        <v>82</v>
      </c>
      <c r="DA5" s="63" t="s">
        <v>1138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7</v>
      </c>
      <c r="D8" s="52">
        <v>7</v>
      </c>
      <c r="E8" s="52">
        <v>7</v>
      </c>
      <c r="F8" s="52">
        <v>6</v>
      </c>
      <c r="G8" s="52">
        <v>8</v>
      </c>
      <c r="H8" s="52">
        <v>9</v>
      </c>
      <c r="I8" s="52">
        <v>4</v>
      </c>
      <c r="J8" s="52">
        <v>7</v>
      </c>
      <c r="K8" s="52">
        <v>9</v>
      </c>
      <c r="L8" s="52">
        <v>11</v>
      </c>
      <c r="M8" s="52">
        <v>9</v>
      </c>
      <c r="N8" s="52">
        <v>19</v>
      </c>
      <c r="O8" s="52">
        <v>18</v>
      </c>
      <c r="P8" s="52">
        <v>18</v>
      </c>
      <c r="Q8" s="52">
        <v>15</v>
      </c>
      <c r="R8" s="52">
        <v>20</v>
      </c>
      <c r="S8" s="52">
        <v>15</v>
      </c>
      <c r="T8" s="52">
        <v>8</v>
      </c>
      <c r="U8" s="52">
        <v>4</v>
      </c>
      <c r="V8" s="52">
        <v>3</v>
      </c>
      <c r="W8" s="52">
        <v>15</v>
      </c>
      <c r="X8" s="52">
        <v>28</v>
      </c>
      <c r="Y8" s="52">
        <v>9</v>
      </c>
      <c r="DA8" s="63" t="s">
        <v>1139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1140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1141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1142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187</v>
      </c>
      <c r="D15" s="52">
        <v>187</v>
      </c>
      <c r="E15" s="52">
        <v>189</v>
      </c>
      <c r="F15" s="52">
        <v>195</v>
      </c>
      <c r="G15" s="52">
        <v>206</v>
      </c>
      <c r="H15" s="52">
        <v>225</v>
      </c>
      <c r="I15" s="52">
        <v>137</v>
      </c>
      <c r="J15" s="52">
        <v>134</v>
      </c>
      <c r="K15" s="52">
        <v>154</v>
      </c>
      <c r="L15" s="52">
        <v>172</v>
      </c>
      <c r="M15" s="52">
        <v>192</v>
      </c>
      <c r="N15" s="52">
        <v>185</v>
      </c>
      <c r="O15" s="52">
        <v>224</v>
      </c>
      <c r="P15" s="52">
        <v>149</v>
      </c>
      <c r="Q15" s="52">
        <v>128</v>
      </c>
      <c r="R15" s="52">
        <v>125</v>
      </c>
      <c r="S15" s="52">
        <v>91</v>
      </c>
      <c r="T15" s="52">
        <v>91</v>
      </c>
      <c r="U15" s="52">
        <v>68</v>
      </c>
      <c r="V15" s="52">
        <v>150</v>
      </c>
      <c r="W15" s="52">
        <v>122</v>
      </c>
      <c r="X15" s="52">
        <v>145</v>
      </c>
      <c r="Y15" s="52">
        <v>45</v>
      </c>
      <c r="DA15" s="63" t="s">
        <v>1143</v>
      </c>
    </row>
    <row r="16" spans="1:105" ht="12" customHeight="1" x14ac:dyDescent="0.25">
      <c r="A16" s="97" t="s">
        <v>121</v>
      </c>
      <c r="B16" s="52"/>
      <c r="C16" s="52">
        <v>125</v>
      </c>
      <c r="D16" s="52">
        <v>126</v>
      </c>
      <c r="E16" s="52">
        <v>127</v>
      </c>
      <c r="F16" s="52">
        <v>134</v>
      </c>
      <c r="G16" s="52">
        <v>143</v>
      </c>
      <c r="H16" s="52">
        <v>164</v>
      </c>
      <c r="I16" s="52">
        <v>114</v>
      </c>
      <c r="J16" s="52">
        <v>130</v>
      </c>
      <c r="K16" s="52">
        <v>156</v>
      </c>
      <c r="L16" s="52">
        <v>164</v>
      </c>
      <c r="M16" s="52">
        <v>195</v>
      </c>
      <c r="N16" s="52">
        <v>201</v>
      </c>
      <c r="O16" s="52">
        <v>221</v>
      </c>
      <c r="P16" s="52">
        <v>156</v>
      </c>
      <c r="Q16" s="52">
        <v>168</v>
      </c>
      <c r="R16" s="52">
        <v>119</v>
      </c>
      <c r="S16" s="52">
        <v>104</v>
      </c>
      <c r="T16" s="52">
        <v>71</v>
      </c>
      <c r="U16" s="52">
        <v>83</v>
      </c>
      <c r="V16" s="52">
        <v>155</v>
      </c>
      <c r="W16" s="52">
        <v>135</v>
      </c>
      <c r="X16" s="52">
        <v>136</v>
      </c>
      <c r="Y16" s="52">
        <v>37</v>
      </c>
      <c r="DA16" s="63" t="s">
        <v>1144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1145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1146</v>
      </c>
    </row>
    <row r="22" spans="1:105" ht="12" customHeight="1" x14ac:dyDescent="0.25">
      <c r="A22" s="109" t="s">
        <v>120</v>
      </c>
      <c r="B22" s="36"/>
      <c r="C22" s="36">
        <v>312</v>
      </c>
      <c r="D22" s="36">
        <v>313</v>
      </c>
      <c r="E22" s="36">
        <v>316</v>
      </c>
      <c r="F22" s="36">
        <v>330</v>
      </c>
      <c r="G22" s="36">
        <v>349</v>
      </c>
      <c r="H22" s="36">
        <v>390</v>
      </c>
      <c r="I22" s="36">
        <v>254</v>
      </c>
      <c r="J22" s="36">
        <v>258</v>
      </c>
      <c r="K22" s="36">
        <v>315</v>
      </c>
      <c r="L22" s="36">
        <v>339</v>
      </c>
      <c r="M22" s="36">
        <v>387</v>
      </c>
      <c r="N22" s="36">
        <v>390</v>
      </c>
      <c r="O22" s="36">
        <v>454</v>
      </c>
      <c r="P22" s="36">
        <v>298</v>
      </c>
      <c r="Q22" s="36">
        <v>290</v>
      </c>
      <c r="R22" s="36">
        <v>240</v>
      </c>
      <c r="S22" s="36">
        <v>203</v>
      </c>
      <c r="T22" s="36">
        <v>156</v>
      </c>
      <c r="U22" s="36">
        <v>149</v>
      </c>
      <c r="V22" s="36">
        <v>308</v>
      </c>
      <c r="W22" s="36">
        <v>254</v>
      </c>
      <c r="X22" s="36">
        <v>271</v>
      </c>
      <c r="Y22" s="36">
        <v>82</v>
      </c>
      <c r="DA22" s="60" t="s">
        <v>1147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1148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1381</v>
      </c>
      <c r="D26" s="52">
        <v>1381</v>
      </c>
      <c r="E26" s="52">
        <v>1384</v>
      </c>
      <c r="F26" s="52">
        <v>1390</v>
      </c>
      <c r="G26" s="52">
        <v>1403</v>
      </c>
      <c r="H26" s="52">
        <v>1426</v>
      </c>
      <c r="I26" s="52">
        <v>1463</v>
      </c>
      <c r="J26" s="52">
        <v>1515</v>
      </c>
      <c r="K26" s="52">
        <v>1592</v>
      </c>
      <c r="L26" s="52">
        <v>1691</v>
      </c>
      <c r="M26" s="52">
        <v>1815</v>
      </c>
      <c r="N26" s="52">
        <v>1974</v>
      </c>
      <c r="O26" s="52">
        <v>1886</v>
      </c>
      <c r="P26" s="52">
        <v>1004</v>
      </c>
      <c r="Q26" s="52">
        <v>1273</v>
      </c>
      <c r="R26" s="52">
        <v>1573</v>
      </c>
      <c r="S26" s="52">
        <v>1919</v>
      </c>
      <c r="T26" s="52">
        <v>2044</v>
      </c>
      <c r="U26" s="52">
        <v>2159</v>
      </c>
      <c r="V26" s="52">
        <v>2275</v>
      </c>
      <c r="W26" s="52">
        <v>2266</v>
      </c>
      <c r="X26" s="52">
        <v>2178</v>
      </c>
      <c r="Y26" s="52">
        <v>1984</v>
      </c>
      <c r="DA26" s="63" t="s">
        <v>1149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61</v>
      </c>
      <c r="D29" s="52">
        <v>62</v>
      </c>
      <c r="E29" s="52">
        <v>62</v>
      </c>
      <c r="F29" s="52">
        <v>65</v>
      </c>
      <c r="G29" s="52">
        <v>69</v>
      </c>
      <c r="H29" s="52">
        <v>82</v>
      </c>
      <c r="I29" s="52">
        <v>58</v>
      </c>
      <c r="J29" s="52">
        <v>58</v>
      </c>
      <c r="K29" s="52">
        <v>94</v>
      </c>
      <c r="L29" s="52">
        <v>119</v>
      </c>
      <c r="M29" s="52">
        <v>147</v>
      </c>
      <c r="N29" s="52">
        <v>185</v>
      </c>
      <c r="O29" s="52">
        <v>242</v>
      </c>
      <c r="P29" s="52">
        <v>227</v>
      </c>
      <c r="Q29" s="52">
        <v>203</v>
      </c>
      <c r="R29" s="52">
        <v>259</v>
      </c>
      <c r="S29" s="52">
        <v>327</v>
      </c>
      <c r="T29" s="52">
        <v>392</v>
      </c>
      <c r="U29" s="52">
        <v>474</v>
      </c>
      <c r="V29" s="52">
        <v>498</v>
      </c>
      <c r="W29" s="52">
        <v>539</v>
      </c>
      <c r="X29" s="52">
        <v>555</v>
      </c>
      <c r="Y29" s="52">
        <v>547</v>
      </c>
      <c r="DA29" s="63" t="s">
        <v>1150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1151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1152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1652</v>
      </c>
      <c r="D35" s="52">
        <v>1655</v>
      </c>
      <c r="E35" s="52">
        <v>1673</v>
      </c>
      <c r="F35" s="52">
        <v>1724</v>
      </c>
      <c r="G35" s="52">
        <v>1830</v>
      </c>
      <c r="H35" s="52">
        <v>2002</v>
      </c>
      <c r="I35" s="52">
        <v>1282</v>
      </c>
      <c r="J35" s="52">
        <v>1247</v>
      </c>
      <c r="K35" s="52">
        <v>1558</v>
      </c>
      <c r="L35" s="52">
        <v>1730</v>
      </c>
      <c r="M35" s="52">
        <v>1872</v>
      </c>
      <c r="N35" s="52">
        <v>2039</v>
      </c>
      <c r="O35" s="52">
        <v>2124</v>
      </c>
      <c r="P35" s="52">
        <v>1609</v>
      </c>
      <c r="Q35" s="52">
        <v>1512</v>
      </c>
      <c r="R35" s="52">
        <v>1721</v>
      </c>
      <c r="S35" s="52">
        <v>1858</v>
      </c>
      <c r="T35" s="52">
        <v>2164</v>
      </c>
      <c r="U35" s="52">
        <v>1719</v>
      </c>
      <c r="V35" s="52">
        <v>2209</v>
      </c>
      <c r="W35" s="52">
        <v>1881</v>
      </c>
      <c r="X35" s="52">
        <v>1688</v>
      </c>
      <c r="Y35" s="52">
        <v>1984</v>
      </c>
      <c r="DA35" s="63" t="s">
        <v>1153</v>
      </c>
    </row>
    <row r="36" spans="1:105" ht="12" customHeight="1" x14ac:dyDescent="0.25">
      <c r="A36" s="97" t="s">
        <v>121</v>
      </c>
      <c r="B36" s="52"/>
      <c r="C36" s="52">
        <v>1110</v>
      </c>
      <c r="D36" s="52">
        <v>1112</v>
      </c>
      <c r="E36" s="52">
        <v>1131</v>
      </c>
      <c r="F36" s="52">
        <v>1185</v>
      </c>
      <c r="G36" s="52">
        <v>1285</v>
      </c>
      <c r="H36" s="52">
        <v>1458</v>
      </c>
      <c r="I36" s="52">
        <v>1066</v>
      </c>
      <c r="J36" s="52">
        <v>1233</v>
      </c>
      <c r="K36" s="52">
        <v>1547</v>
      </c>
      <c r="L36" s="52">
        <v>1675</v>
      </c>
      <c r="M36" s="52">
        <v>1900</v>
      </c>
      <c r="N36" s="52">
        <v>2129</v>
      </c>
      <c r="O36" s="52">
        <v>2065</v>
      </c>
      <c r="P36" s="52">
        <v>1651</v>
      </c>
      <c r="Q36" s="52">
        <v>1772</v>
      </c>
      <c r="R36" s="52">
        <v>1670</v>
      </c>
      <c r="S36" s="52">
        <v>1938</v>
      </c>
      <c r="T36" s="52">
        <v>1865</v>
      </c>
      <c r="U36" s="52">
        <v>2487</v>
      </c>
      <c r="V36" s="52">
        <v>2020</v>
      </c>
      <c r="W36" s="52">
        <v>2101</v>
      </c>
      <c r="X36" s="52">
        <v>1923</v>
      </c>
      <c r="Y36" s="52">
        <v>1566</v>
      </c>
      <c r="DA36" s="63" t="s">
        <v>1154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1155</v>
      </c>
    </row>
    <row r="41" spans="1:105" ht="12" customHeight="1" x14ac:dyDescent="0.25">
      <c r="A41" s="109" t="s">
        <v>120</v>
      </c>
      <c r="B41" s="36"/>
      <c r="C41" s="36">
        <v>2762</v>
      </c>
      <c r="D41" s="36">
        <v>2768</v>
      </c>
      <c r="E41" s="36">
        <v>2806</v>
      </c>
      <c r="F41" s="36">
        <v>2907</v>
      </c>
      <c r="G41" s="36">
        <v>3114</v>
      </c>
      <c r="H41" s="36">
        <v>3461</v>
      </c>
      <c r="I41" s="36">
        <v>2353</v>
      </c>
      <c r="J41" s="36">
        <v>2476</v>
      </c>
      <c r="K41" s="36">
        <v>3111</v>
      </c>
      <c r="L41" s="36">
        <v>3406</v>
      </c>
      <c r="M41" s="36">
        <v>3762</v>
      </c>
      <c r="N41" s="36">
        <v>4179</v>
      </c>
      <c r="O41" s="36">
        <v>4189</v>
      </c>
      <c r="P41" s="36">
        <v>3275</v>
      </c>
      <c r="Q41" s="36">
        <v>3274</v>
      </c>
      <c r="R41" s="36">
        <v>3382</v>
      </c>
      <c r="S41" s="36">
        <v>3800</v>
      </c>
      <c r="T41" s="36">
        <v>4023</v>
      </c>
      <c r="U41" s="36">
        <v>4210</v>
      </c>
      <c r="V41" s="36">
        <v>4237</v>
      </c>
      <c r="W41" s="36">
        <v>3984</v>
      </c>
      <c r="X41" s="36">
        <v>3615</v>
      </c>
      <c r="Y41" s="36">
        <v>3543</v>
      </c>
      <c r="DA41" s="60" t="s">
        <v>1156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1157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3519</v>
      </c>
      <c r="D45" s="52">
        <v>4328</v>
      </c>
      <c r="E45" s="52">
        <v>4529</v>
      </c>
      <c r="F45" s="52">
        <v>4162</v>
      </c>
      <c r="G45" s="52">
        <v>3783</v>
      </c>
      <c r="H45" s="52">
        <v>3077</v>
      </c>
      <c r="I45" s="52">
        <v>1231</v>
      </c>
      <c r="J45" s="52">
        <v>979</v>
      </c>
      <c r="K45" s="52">
        <v>197</v>
      </c>
      <c r="L45" s="52">
        <v>2673</v>
      </c>
      <c r="M45" s="52">
        <v>2848</v>
      </c>
      <c r="N45" s="52">
        <v>2854</v>
      </c>
      <c r="O45" s="52">
        <v>2295</v>
      </c>
      <c r="P45" s="52">
        <v>45</v>
      </c>
      <c r="Q45" s="52">
        <v>95</v>
      </c>
      <c r="R45" s="52">
        <v>192</v>
      </c>
      <c r="S45" s="52">
        <v>341</v>
      </c>
      <c r="T45" s="52">
        <v>1229</v>
      </c>
      <c r="U45" s="52">
        <v>1695</v>
      </c>
      <c r="V45" s="52">
        <v>1710</v>
      </c>
      <c r="W45" s="52">
        <v>1881</v>
      </c>
      <c r="X45" s="52">
        <v>758</v>
      </c>
      <c r="Y45" s="52">
        <v>2058</v>
      </c>
      <c r="DA45" s="63" t="s">
        <v>1158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127</v>
      </c>
      <c r="D48" s="52">
        <v>126</v>
      </c>
      <c r="E48" s="52">
        <v>129</v>
      </c>
      <c r="F48" s="52">
        <v>133</v>
      </c>
      <c r="G48" s="52">
        <v>138</v>
      </c>
      <c r="H48" s="52">
        <v>149</v>
      </c>
      <c r="I48" s="52">
        <v>86</v>
      </c>
      <c r="J48" s="52">
        <v>50</v>
      </c>
      <c r="K48" s="52">
        <v>68</v>
      </c>
      <c r="L48" s="52">
        <v>37</v>
      </c>
      <c r="M48" s="52">
        <v>5</v>
      </c>
      <c r="N48" s="52">
        <v>8</v>
      </c>
      <c r="O48" s="52">
        <v>37</v>
      </c>
      <c r="P48" s="52">
        <v>38</v>
      </c>
      <c r="Q48" s="52">
        <v>93</v>
      </c>
      <c r="R48" s="52">
        <v>205</v>
      </c>
      <c r="S48" s="52">
        <v>412</v>
      </c>
      <c r="T48" s="52">
        <v>782</v>
      </c>
      <c r="U48" s="52">
        <v>1270</v>
      </c>
      <c r="V48" s="52">
        <v>1784</v>
      </c>
      <c r="W48" s="52">
        <v>2381</v>
      </c>
      <c r="X48" s="52">
        <v>2956</v>
      </c>
      <c r="Y48" s="52">
        <v>3006</v>
      </c>
      <c r="DA48" s="63" t="s">
        <v>1159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2">
        <v>0</v>
      </c>
      <c r="Y50" s="52">
        <v>0</v>
      </c>
      <c r="DA50" s="63" t="s">
        <v>1160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1161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3407</v>
      </c>
      <c r="D54" s="52">
        <v>3410</v>
      </c>
      <c r="E54" s="52">
        <v>3422</v>
      </c>
      <c r="F54" s="52">
        <v>3458</v>
      </c>
      <c r="G54" s="52">
        <v>3519</v>
      </c>
      <c r="H54" s="52">
        <v>3620</v>
      </c>
      <c r="I54" s="52">
        <v>1725</v>
      </c>
      <c r="J54" s="52">
        <v>580</v>
      </c>
      <c r="K54" s="52">
        <v>874</v>
      </c>
      <c r="L54" s="52">
        <v>1317</v>
      </c>
      <c r="M54" s="52">
        <v>1345</v>
      </c>
      <c r="N54" s="52">
        <v>1339</v>
      </c>
      <c r="O54" s="52">
        <v>1144</v>
      </c>
      <c r="P54" s="52">
        <v>213</v>
      </c>
      <c r="Q54" s="52">
        <v>436</v>
      </c>
      <c r="R54" s="52">
        <v>793</v>
      </c>
      <c r="S54" s="52">
        <v>1393</v>
      </c>
      <c r="T54" s="52">
        <v>2278</v>
      </c>
      <c r="U54" s="52">
        <v>2566</v>
      </c>
      <c r="V54" s="52">
        <v>3582</v>
      </c>
      <c r="W54" s="52">
        <v>4182</v>
      </c>
      <c r="X54" s="52">
        <v>4302</v>
      </c>
      <c r="Y54" s="52">
        <v>5181</v>
      </c>
      <c r="DA54" s="63" t="s">
        <v>1162</v>
      </c>
    </row>
    <row r="55" spans="1:105" ht="12" customHeight="1" x14ac:dyDescent="0.25">
      <c r="A55" s="97" t="s">
        <v>121</v>
      </c>
      <c r="B55" s="52"/>
      <c r="C55" s="52">
        <v>2288</v>
      </c>
      <c r="D55" s="52">
        <v>2290</v>
      </c>
      <c r="E55" s="52">
        <v>2305</v>
      </c>
      <c r="F55" s="52">
        <v>2341</v>
      </c>
      <c r="G55" s="52">
        <v>2405</v>
      </c>
      <c r="H55" s="52">
        <v>2506</v>
      </c>
      <c r="I55" s="52">
        <v>1284</v>
      </c>
      <c r="J55" s="52">
        <v>588</v>
      </c>
      <c r="K55" s="52">
        <v>887</v>
      </c>
      <c r="L55" s="52">
        <v>1356</v>
      </c>
      <c r="M55" s="52">
        <v>1507</v>
      </c>
      <c r="N55" s="52">
        <v>1550</v>
      </c>
      <c r="O55" s="52">
        <v>1281</v>
      </c>
      <c r="P55" s="52">
        <v>152</v>
      </c>
      <c r="Q55" s="52">
        <v>360</v>
      </c>
      <c r="R55" s="52">
        <v>728</v>
      </c>
      <c r="S55" s="52">
        <v>1341</v>
      </c>
      <c r="T55" s="52">
        <v>2265</v>
      </c>
      <c r="U55" s="52">
        <v>3372</v>
      </c>
      <c r="V55" s="52">
        <v>3646</v>
      </c>
      <c r="W55" s="52">
        <v>4624</v>
      </c>
      <c r="X55" s="52">
        <v>4850</v>
      </c>
      <c r="Y55" s="52">
        <v>4134</v>
      </c>
      <c r="DA55" s="63" t="s">
        <v>1163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1164</v>
      </c>
    </row>
    <row r="60" spans="1:105" ht="12" customHeight="1" x14ac:dyDescent="0.25">
      <c r="A60" s="109" t="s">
        <v>120</v>
      </c>
      <c r="B60" s="36"/>
      <c r="C60" s="36">
        <v>5696</v>
      </c>
      <c r="D60" s="36">
        <v>5699</v>
      </c>
      <c r="E60" s="36">
        <v>5729</v>
      </c>
      <c r="F60" s="36">
        <v>5796</v>
      </c>
      <c r="G60" s="36">
        <v>5924</v>
      </c>
      <c r="H60" s="36">
        <v>6125</v>
      </c>
      <c r="I60" s="36">
        <v>3011</v>
      </c>
      <c r="J60" s="36">
        <v>1169</v>
      </c>
      <c r="K60" s="36">
        <v>1760</v>
      </c>
      <c r="L60" s="36">
        <v>2673</v>
      </c>
      <c r="M60" s="36">
        <v>2853</v>
      </c>
      <c r="N60" s="36">
        <v>2887</v>
      </c>
      <c r="O60" s="36">
        <v>2426</v>
      </c>
      <c r="P60" s="36">
        <v>371</v>
      </c>
      <c r="Q60" s="36">
        <v>791</v>
      </c>
      <c r="R60" s="36">
        <v>1534</v>
      </c>
      <c r="S60" s="36">
        <v>2724</v>
      </c>
      <c r="T60" s="36">
        <v>4554</v>
      </c>
      <c r="U60" s="36">
        <v>5936</v>
      </c>
      <c r="V60" s="36">
        <v>7240</v>
      </c>
      <c r="W60" s="36">
        <v>8814</v>
      </c>
      <c r="X60" s="36">
        <v>9145</v>
      </c>
      <c r="Y60" s="36">
        <v>9316</v>
      </c>
      <c r="DA60" s="60" t="s">
        <v>1165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1166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488715</v>
      </c>
      <c r="D64" s="52">
        <v>488851</v>
      </c>
      <c r="E64" s="52">
        <v>489793</v>
      </c>
      <c r="F64" s="52">
        <v>492332</v>
      </c>
      <c r="G64" s="52">
        <v>497235</v>
      </c>
      <c r="H64" s="52">
        <v>505236</v>
      </c>
      <c r="I64" s="52">
        <v>517072</v>
      </c>
      <c r="J64" s="52">
        <v>533502</v>
      </c>
      <c r="K64" s="52">
        <v>555326</v>
      </c>
      <c r="L64" s="52">
        <v>583369</v>
      </c>
      <c r="M64" s="52">
        <v>618506</v>
      </c>
      <c r="N64" s="52">
        <v>661648</v>
      </c>
      <c r="O64" s="52">
        <v>616003</v>
      </c>
      <c r="P64" s="52">
        <v>287032</v>
      </c>
      <c r="Q64" s="52">
        <v>359802</v>
      </c>
      <c r="R64" s="52">
        <v>443909</v>
      </c>
      <c r="S64" s="52">
        <v>539902</v>
      </c>
      <c r="T64" s="52">
        <v>537934</v>
      </c>
      <c r="U64" s="52">
        <v>539252</v>
      </c>
      <c r="V64" s="52">
        <v>543189</v>
      </c>
      <c r="W64" s="52">
        <v>551872</v>
      </c>
      <c r="X64" s="52">
        <v>563608</v>
      </c>
      <c r="Y64" s="52">
        <v>570650</v>
      </c>
      <c r="DA64" s="63" t="s">
        <v>1167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21726</v>
      </c>
      <c r="D67" s="52">
        <v>21777</v>
      </c>
      <c r="E67" s="52">
        <v>22132</v>
      </c>
      <c r="F67" s="52">
        <v>23080</v>
      </c>
      <c r="G67" s="52">
        <v>24967</v>
      </c>
      <c r="H67" s="52">
        <v>28231</v>
      </c>
      <c r="I67" s="52">
        <v>20434</v>
      </c>
      <c r="J67" s="52">
        <v>19598</v>
      </c>
      <c r="K67" s="52">
        <v>30475</v>
      </c>
      <c r="L67" s="52">
        <v>33585</v>
      </c>
      <c r="M67" s="52">
        <v>39654</v>
      </c>
      <c r="N67" s="52">
        <v>45265</v>
      </c>
      <c r="O67" s="52">
        <v>55658</v>
      </c>
      <c r="P67" s="52">
        <v>53332</v>
      </c>
      <c r="Q67" s="52">
        <v>55622</v>
      </c>
      <c r="R67" s="52">
        <v>74982</v>
      </c>
      <c r="S67" s="52">
        <v>100723</v>
      </c>
      <c r="T67" s="52">
        <v>121282</v>
      </c>
      <c r="U67" s="52">
        <v>142778</v>
      </c>
      <c r="V67" s="52">
        <v>145922</v>
      </c>
      <c r="W67" s="52">
        <v>153462</v>
      </c>
      <c r="X67" s="52">
        <v>163093</v>
      </c>
      <c r="Y67" s="52">
        <v>170528</v>
      </c>
      <c r="DA67" s="63" t="s">
        <v>1168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483030</v>
      </c>
      <c r="D69" s="52">
        <v>483159</v>
      </c>
      <c r="E69" s="52">
        <v>484060</v>
      </c>
      <c r="F69" s="52">
        <v>486503</v>
      </c>
      <c r="G69" s="52">
        <v>491245</v>
      </c>
      <c r="H69" s="52">
        <v>499013</v>
      </c>
      <c r="I69" s="52">
        <v>511045</v>
      </c>
      <c r="J69" s="52">
        <v>529709</v>
      </c>
      <c r="K69" s="52">
        <v>550867</v>
      </c>
      <c r="L69" s="52">
        <v>579101</v>
      </c>
      <c r="M69" s="52">
        <v>613987</v>
      </c>
      <c r="N69" s="52">
        <v>656539</v>
      </c>
      <c r="O69" s="52">
        <v>610612</v>
      </c>
      <c r="P69" s="52">
        <v>282774</v>
      </c>
      <c r="Q69" s="52">
        <v>356087</v>
      </c>
      <c r="R69" s="52">
        <v>438380</v>
      </c>
      <c r="S69" s="52">
        <v>534215</v>
      </c>
      <c r="T69" s="52">
        <v>533351</v>
      </c>
      <c r="U69" s="52">
        <v>534122</v>
      </c>
      <c r="V69" s="52">
        <v>537931</v>
      </c>
      <c r="W69" s="52">
        <v>547307</v>
      </c>
      <c r="X69" s="52">
        <v>559170</v>
      </c>
      <c r="Y69" s="52">
        <v>564505</v>
      </c>
      <c r="DA69" s="63" t="s">
        <v>1169</v>
      </c>
    </row>
    <row r="70" spans="1:105" ht="12" customHeight="1" x14ac:dyDescent="0.25">
      <c r="A70" s="97" t="s">
        <v>133</v>
      </c>
      <c r="B70" s="52"/>
      <c r="C70" s="52">
        <v>2220</v>
      </c>
      <c r="D70" s="52">
        <v>2221</v>
      </c>
      <c r="E70" s="52">
        <v>2237</v>
      </c>
      <c r="F70" s="52">
        <v>2266</v>
      </c>
      <c r="G70" s="52">
        <v>2319</v>
      </c>
      <c r="H70" s="52">
        <v>2403</v>
      </c>
      <c r="I70" s="52">
        <v>2524</v>
      </c>
      <c r="J70" s="52">
        <v>2688</v>
      </c>
      <c r="K70" s="52">
        <v>2891</v>
      </c>
      <c r="L70" s="52">
        <v>3158</v>
      </c>
      <c r="M70" s="52">
        <v>3479</v>
      </c>
      <c r="N70" s="52">
        <v>3872</v>
      </c>
      <c r="O70" s="52">
        <v>3946</v>
      </c>
      <c r="P70" s="52">
        <v>2624</v>
      </c>
      <c r="Q70" s="52">
        <v>3246</v>
      </c>
      <c r="R70" s="52">
        <v>3944</v>
      </c>
      <c r="S70" s="52">
        <v>4643</v>
      </c>
      <c r="T70" s="52">
        <v>3762</v>
      </c>
      <c r="U70" s="52">
        <v>4263</v>
      </c>
      <c r="V70" s="52">
        <v>4144</v>
      </c>
      <c r="W70" s="52">
        <v>3904</v>
      </c>
      <c r="X70" s="52">
        <v>4067</v>
      </c>
      <c r="Y70" s="52">
        <v>4117</v>
      </c>
      <c r="DA70" s="63" t="s">
        <v>1170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4146</v>
      </c>
      <c r="D73" s="52">
        <v>4166</v>
      </c>
      <c r="E73" s="52">
        <v>4297</v>
      </c>
      <c r="F73" s="52">
        <v>4613</v>
      </c>
      <c r="G73" s="52">
        <v>5160</v>
      </c>
      <c r="H73" s="52">
        <v>5970</v>
      </c>
      <c r="I73" s="52">
        <v>4604</v>
      </c>
      <c r="J73" s="52">
        <v>4454</v>
      </c>
      <c r="K73" s="52">
        <v>6433</v>
      </c>
      <c r="L73" s="52">
        <v>4657</v>
      </c>
      <c r="M73" s="52">
        <v>4094</v>
      </c>
      <c r="N73" s="52">
        <v>4698</v>
      </c>
      <c r="O73" s="52">
        <v>5648</v>
      </c>
      <c r="P73" s="52">
        <v>11910</v>
      </c>
      <c r="Q73" s="52">
        <v>1888</v>
      </c>
      <c r="R73" s="52">
        <v>5136</v>
      </c>
      <c r="S73" s="52">
        <v>3306</v>
      </c>
      <c r="T73" s="52">
        <v>4476</v>
      </c>
      <c r="U73" s="52">
        <v>3989</v>
      </c>
      <c r="V73" s="52">
        <v>5632</v>
      </c>
      <c r="W73" s="52">
        <v>8562</v>
      </c>
      <c r="X73" s="52">
        <v>1731</v>
      </c>
      <c r="Y73" s="52">
        <v>17719</v>
      </c>
      <c r="DA73" s="63" t="s">
        <v>1171</v>
      </c>
    </row>
    <row r="74" spans="1:105" ht="12" customHeight="1" x14ac:dyDescent="0.25">
      <c r="A74" s="97" t="s">
        <v>121</v>
      </c>
      <c r="B74" s="52"/>
      <c r="C74" s="52">
        <v>2784</v>
      </c>
      <c r="D74" s="52">
        <v>2806</v>
      </c>
      <c r="E74" s="52">
        <v>2950</v>
      </c>
      <c r="F74" s="52">
        <v>3283</v>
      </c>
      <c r="G74" s="52">
        <v>3841</v>
      </c>
      <c r="H74" s="52">
        <v>4672</v>
      </c>
      <c r="I74" s="52">
        <v>4152</v>
      </c>
      <c r="J74" s="52">
        <v>4572</v>
      </c>
      <c r="K74" s="52">
        <v>6631</v>
      </c>
      <c r="L74" s="52">
        <v>4469</v>
      </c>
      <c r="M74" s="52">
        <v>4427</v>
      </c>
      <c r="N74" s="52">
        <v>5409</v>
      </c>
      <c r="O74" s="52">
        <v>6277</v>
      </c>
      <c r="P74" s="52">
        <v>14292</v>
      </c>
      <c r="Q74" s="52">
        <v>1923</v>
      </c>
      <c r="R74" s="52">
        <v>5816</v>
      </c>
      <c r="S74" s="52">
        <v>2062</v>
      </c>
      <c r="T74" s="52">
        <v>2349</v>
      </c>
      <c r="U74" s="52">
        <v>3099</v>
      </c>
      <c r="V74" s="52">
        <v>3637</v>
      </c>
      <c r="W74" s="52">
        <v>5955</v>
      </c>
      <c r="X74" s="52">
        <v>1276</v>
      </c>
      <c r="Y74" s="52">
        <v>12486</v>
      </c>
      <c r="DA74" s="63" t="s">
        <v>1172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711452</v>
      </c>
      <c r="D78" s="52">
        <v>712960</v>
      </c>
      <c r="E78" s="52">
        <v>723470</v>
      </c>
      <c r="F78" s="52">
        <v>751813</v>
      </c>
      <c r="G78" s="52">
        <v>806829</v>
      </c>
      <c r="H78" s="52">
        <v>897497</v>
      </c>
      <c r="I78" s="52">
        <v>606507</v>
      </c>
      <c r="J78" s="52">
        <v>660856</v>
      </c>
      <c r="K78" s="52">
        <v>758175</v>
      </c>
      <c r="L78" s="52">
        <v>772351</v>
      </c>
      <c r="M78" s="52">
        <v>799394</v>
      </c>
      <c r="N78" s="52">
        <v>837806</v>
      </c>
      <c r="O78" s="52">
        <v>818150</v>
      </c>
      <c r="P78" s="52">
        <v>569059</v>
      </c>
      <c r="Q78" s="52">
        <v>674019</v>
      </c>
      <c r="R78" s="52">
        <v>758601</v>
      </c>
      <c r="S78" s="52">
        <v>827950</v>
      </c>
      <c r="T78" s="52">
        <v>815919</v>
      </c>
      <c r="U78" s="52">
        <v>807157</v>
      </c>
      <c r="V78" s="52">
        <v>781684</v>
      </c>
      <c r="W78" s="52">
        <v>737394</v>
      </c>
      <c r="X78" s="52">
        <v>687865</v>
      </c>
      <c r="Y78" s="52">
        <v>747824</v>
      </c>
      <c r="DA78" s="63" t="s">
        <v>1173</v>
      </c>
    </row>
    <row r="79" spans="1:105" ht="12" customHeight="1" x14ac:dyDescent="0.25">
      <c r="A79" s="109" t="s">
        <v>120</v>
      </c>
      <c r="B79" s="36"/>
      <c r="C79" s="36">
        <v>265978</v>
      </c>
      <c r="D79" s="36">
        <v>266508</v>
      </c>
      <c r="E79" s="36">
        <v>270230</v>
      </c>
      <c r="F79" s="36">
        <v>280388</v>
      </c>
      <c r="G79" s="36">
        <v>300220</v>
      </c>
      <c r="H79" s="36">
        <v>333055</v>
      </c>
      <c r="I79" s="36">
        <v>222824</v>
      </c>
      <c r="J79" s="36">
        <v>193264</v>
      </c>
      <c r="K79" s="36">
        <v>280061</v>
      </c>
      <c r="L79" s="36">
        <v>284018</v>
      </c>
      <c r="M79" s="36">
        <v>287472</v>
      </c>
      <c r="N79" s="36">
        <v>293026</v>
      </c>
      <c r="O79" s="36">
        <v>286656</v>
      </c>
      <c r="P79" s="36">
        <v>249690</v>
      </c>
      <c r="Q79" s="36">
        <v>253098</v>
      </c>
      <c r="R79" s="36">
        <v>267180</v>
      </c>
      <c r="S79" s="36">
        <v>304856</v>
      </c>
      <c r="T79" s="36">
        <v>311725</v>
      </c>
      <c r="U79" s="36">
        <v>300659</v>
      </c>
      <c r="V79" s="36">
        <v>302341</v>
      </c>
      <c r="W79" s="36">
        <v>307062</v>
      </c>
      <c r="X79" s="36">
        <v>306595</v>
      </c>
      <c r="Y79" s="36">
        <v>327187</v>
      </c>
      <c r="DA79" s="60" t="s">
        <v>1174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1175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19061</v>
      </c>
      <c r="D83" s="52">
        <v>19066</v>
      </c>
      <c r="E83" s="52">
        <v>19100</v>
      </c>
      <c r="F83" s="52">
        <v>19204</v>
      </c>
      <c r="G83" s="52">
        <v>19432</v>
      </c>
      <c r="H83" s="52">
        <v>19850</v>
      </c>
      <c r="I83" s="52">
        <v>20524</v>
      </c>
      <c r="J83" s="52">
        <v>21524</v>
      </c>
      <c r="K83" s="52">
        <v>22886</v>
      </c>
      <c r="L83" s="52">
        <v>24665</v>
      </c>
      <c r="M83" s="52">
        <v>26890</v>
      </c>
      <c r="N83" s="52">
        <v>29621</v>
      </c>
      <c r="O83" s="52">
        <v>29112</v>
      </c>
      <c r="P83" s="52">
        <v>17789</v>
      </c>
      <c r="Q83" s="52">
        <v>22416</v>
      </c>
      <c r="R83" s="52">
        <v>27818</v>
      </c>
      <c r="S83" s="52">
        <v>34080</v>
      </c>
      <c r="T83" s="52">
        <v>37560</v>
      </c>
      <c r="U83" s="52">
        <v>39210</v>
      </c>
      <c r="V83" s="52">
        <v>40178</v>
      </c>
      <c r="W83" s="52">
        <v>39093</v>
      </c>
      <c r="X83" s="52">
        <v>36800</v>
      </c>
      <c r="Y83" s="52">
        <v>35396</v>
      </c>
      <c r="DA83" s="63" t="s">
        <v>1176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847</v>
      </c>
      <c r="D86" s="52">
        <v>850</v>
      </c>
      <c r="E86" s="52">
        <v>862</v>
      </c>
      <c r="F86" s="52">
        <v>900</v>
      </c>
      <c r="G86" s="52">
        <v>978</v>
      </c>
      <c r="H86" s="52">
        <v>1127</v>
      </c>
      <c r="I86" s="52">
        <v>885</v>
      </c>
      <c r="J86" s="52">
        <v>996</v>
      </c>
      <c r="K86" s="52">
        <v>1650</v>
      </c>
      <c r="L86" s="52">
        <v>2128</v>
      </c>
      <c r="M86" s="52">
        <v>2799</v>
      </c>
      <c r="N86" s="52">
        <v>3491</v>
      </c>
      <c r="O86" s="52">
        <v>4193</v>
      </c>
      <c r="P86" s="52">
        <v>3874</v>
      </c>
      <c r="Q86" s="52">
        <v>3418</v>
      </c>
      <c r="R86" s="52">
        <v>4452</v>
      </c>
      <c r="S86" s="52">
        <v>6197</v>
      </c>
      <c r="T86" s="52">
        <v>8280</v>
      </c>
      <c r="U86" s="52">
        <v>10750</v>
      </c>
      <c r="V86" s="52">
        <v>12226</v>
      </c>
      <c r="W86" s="52">
        <v>14054</v>
      </c>
      <c r="X86" s="52">
        <v>15821</v>
      </c>
      <c r="Y86" s="52">
        <v>14654</v>
      </c>
      <c r="DA86" s="63" t="s">
        <v>1177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0</v>
      </c>
      <c r="K88" s="52">
        <v>0</v>
      </c>
      <c r="L88" s="52">
        <v>0</v>
      </c>
      <c r="M88" s="52">
        <v>0</v>
      </c>
      <c r="N88" s="52">
        <v>0</v>
      </c>
      <c r="O88" s="52">
        <v>0</v>
      </c>
      <c r="P88" s="52">
        <v>0</v>
      </c>
      <c r="Q88" s="52">
        <v>0</v>
      </c>
      <c r="R88" s="52">
        <v>0</v>
      </c>
      <c r="S88" s="52">
        <v>0</v>
      </c>
      <c r="T88" s="52">
        <v>0</v>
      </c>
      <c r="U88" s="52">
        <v>0</v>
      </c>
      <c r="V88" s="52">
        <v>0</v>
      </c>
      <c r="W88" s="52">
        <v>0</v>
      </c>
      <c r="X88" s="52">
        <v>0</v>
      </c>
      <c r="Y88" s="52">
        <v>0</v>
      </c>
      <c r="DA88" s="63" t="s">
        <v>1178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X89" s="52">
        <v>0</v>
      </c>
      <c r="Y89" s="52">
        <v>0</v>
      </c>
      <c r="DA89" s="63" t="s">
        <v>1179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X92" s="52">
        <v>0</v>
      </c>
      <c r="Y92" s="52">
        <v>0</v>
      </c>
      <c r="DA92" s="63" t="s">
        <v>1180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DA93" s="63" t="s">
        <v>1181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22808</v>
      </c>
      <c r="D96" s="52">
        <v>22842</v>
      </c>
      <c r="E96" s="52">
        <v>23099</v>
      </c>
      <c r="F96" s="52">
        <v>23880</v>
      </c>
      <c r="G96" s="52">
        <v>25518</v>
      </c>
      <c r="H96" s="52">
        <v>28362</v>
      </c>
      <c r="I96" s="52">
        <v>19162</v>
      </c>
      <c r="J96" s="52">
        <v>19687</v>
      </c>
      <c r="K96" s="52">
        <v>25365</v>
      </c>
      <c r="L96" s="52">
        <v>29641</v>
      </c>
      <c r="M96" s="52">
        <v>31498</v>
      </c>
      <c r="N96" s="52">
        <v>33246</v>
      </c>
      <c r="O96" s="52">
        <v>33619</v>
      </c>
      <c r="P96" s="52">
        <v>25483</v>
      </c>
      <c r="Q96" s="52">
        <v>25026</v>
      </c>
      <c r="R96" s="52">
        <v>30738</v>
      </c>
      <c r="S96" s="52">
        <v>34831</v>
      </c>
      <c r="T96" s="52">
        <v>42082</v>
      </c>
      <c r="U96" s="52">
        <v>33153</v>
      </c>
      <c r="V96" s="52">
        <v>42544</v>
      </c>
      <c r="W96" s="52">
        <v>37767</v>
      </c>
      <c r="X96" s="52">
        <v>34492</v>
      </c>
      <c r="Y96" s="52">
        <v>37932</v>
      </c>
      <c r="DA96" s="63" t="s">
        <v>1182</v>
      </c>
    </row>
    <row r="97" spans="1:105" ht="12" customHeight="1" x14ac:dyDescent="0.25">
      <c r="A97" s="97" t="s">
        <v>121</v>
      </c>
      <c r="B97" s="52"/>
      <c r="C97" s="52">
        <v>15315</v>
      </c>
      <c r="D97" s="52">
        <v>15353</v>
      </c>
      <c r="E97" s="52">
        <v>15626</v>
      </c>
      <c r="F97" s="52">
        <v>16396</v>
      </c>
      <c r="G97" s="52">
        <v>17979</v>
      </c>
      <c r="H97" s="52">
        <v>20783</v>
      </c>
      <c r="I97" s="52">
        <v>16048</v>
      </c>
      <c r="J97" s="52">
        <v>19367</v>
      </c>
      <c r="K97" s="52">
        <v>25058</v>
      </c>
      <c r="L97" s="52">
        <v>28539</v>
      </c>
      <c r="M97" s="52">
        <v>31916</v>
      </c>
      <c r="N97" s="52">
        <v>34894</v>
      </c>
      <c r="O97" s="52">
        <v>32348</v>
      </c>
      <c r="P97" s="52">
        <v>25269</v>
      </c>
      <c r="Q97" s="52">
        <v>27796</v>
      </c>
      <c r="R97" s="52">
        <v>29491</v>
      </c>
      <c r="S97" s="52">
        <v>36018</v>
      </c>
      <c r="T97" s="52">
        <v>37168</v>
      </c>
      <c r="U97" s="52">
        <v>49840</v>
      </c>
      <c r="V97" s="52">
        <v>40714</v>
      </c>
      <c r="W97" s="52">
        <v>43966</v>
      </c>
      <c r="X97" s="52">
        <v>41648</v>
      </c>
      <c r="Y97" s="52">
        <v>30375</v>
      </c>
      <c r="DA97" s="63" t="s">
        <v>1183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1184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X102" s="52">
        <v>0</v>
      </c>
      <c r="Y102" s="52">
        <v>0</v>
      </c>
      <c r="DA102" s="63" t="s">
        <v>1185</v>
      </c>
    </row>
    <row r="103" spans="1:105" ht="12" customHeight="1" x14ac:dyDescent="0.25">
      <c r="A103" s="109" t="s">
        <v>120</v>
      </c>
      <c r="B103" s="36"/>
      <c r="C103" s="36">
        <v>38122</v>
      </c>
      <c r="D103" s="36">
        <v>38195</v>
      </c>
      <c r="E103" s="36">
        <v>38728</v>
      </c>
      <c r="F103" s="36">
        <v>40276</v>
      </c>
      <c r="G103" s="36">
        <v>43494</v>
      </c>
      <c r="H103" s="36">
        <v>49148</v>
      </c>
      <c r="I103" s="36">
        <v>35207</v>
      </c>
      <c r="J103" s="36">
        <v>39055</v>
      </c>
      <c r="K103" s="36">
        <v>50428</v>
      </c>
      <c r="L103" s="36">
        <v>58183</v>
      </c>
      <c r="M103" s="36">
        <v>63410</v>
      </c>
      <c r="N103" s="36">
        <v>68142</v>
      </c>
      <c r="O103" s="36">
        <v>65969</v>
      </c>
      <c r="P103" s="36">
        <v>50765</v>
      </c>
      <c r="Q103" s="36">
        <v>52821</v>
      </c>
      <c r="R103" s="36">
        <v>60227</v>
      </c>
      <c r="S103" s="36">
        <v>70870</v>
      </c>
      <c r="T103" s="36">
        <v>79250</v>
      </c>
      <c r="U103" s="36">
        <v>83014</v>
      </c>
      <c r="V103" s="36">
        <v>83254</v>
      </c>
      <c r="W103" s="36">
        <v>81752</v>
      </c>
      <c r="X103" s="36">
        <v>76127</v>
      </c>
      <c r="Y103" s="36">
        <v>68328</v>
      </c>
      <c r="DA103" s="60" t="s">
        <v>1186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1187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1188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1189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1190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1191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1192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1193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1194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1195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1196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15430</v>
      </c>
      <c r="D126" s="52">
        <v>15436</v>
      </c>
      <c r="E126" s="52">
        <v>15479</v>
      </c>
      <c r="F126" s="52">
        <v>15594</v>
      </c>
      <c r="G126" s="52">
        <v>15825</v>
      </c>
      <c r="H126" s="52">
        <v>16204</v>
      </c>
      <c r="I126" s="52">
        <v>16768</v>
      </c>
      <c r="J126" s="52">
        <v>17546</v>
      </c>
      <c r="K126" s="52">
        <v>18577</v>
      </c>
      <c r="L126" s="52">
        <v>19900</v>
      </c>
      <c r="M126" s="52">
        <v>21552</v>
      </c>
      <c r="N126" s="52">
        <v>23579</v>
      </c>
      <c r="O126" s="52">
        <v>22965</v>
      </c>
      <c r="P126" s="52">
        <v>13582</v>
      </c>
      <c r="Q126" s="52">
        <v>17114</v>
      </c>
      <c r="R126" s="52">
        <v>21247</v>
      </c>
      <c r="S126" s="52">
        <v>26010</v>
      </c>
      <c r="T126" s="52">
        <v>26595</v>
      </c>
      <c r="U126" s="52">
        <v>26944</v>
      </c>
      <c r="V126" s="52">
        <v>27150</v>
      </c>
      <c r="W126" s="52">
        <v>27789</v>
      </c>
      <c r="X126" s="52">
        <v>29122</v>
      </c>
      <c r="Y126" s="52">
        <v>30758</v>
      </c>
      <c r="DA126" s="63" t="s">
        <v>1197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686</v>
      </c>
      <c r="D129" s="52">
        <v>687</v>
      </c>
      <c r="E129" s="52">
        <v>700</v>
      </c>
      <c r="F129" s="52">
        <v>733</v>
      </c>
      <c r="G129" s="52">
        <v>802</v>
      </c>
      <c r="H129" s="52">
        <v>932</v>
      </c>
      <c r="I129" s="52">
        <v>729</v>
      </c>
      <c r="J129" s="52">
        <v>786</v>
      </c>
      <c r="K129" s="52">
        <v>1256</v>
      </c>
      <c r="L129" s="52">
        <v>1487</v>
      </c>
      <c r="M129" s="52">
        <v>1867</v>
      </c>
      <c r="N129" s="52">
        <v>2129</v>
      </c>
      <c r="O129" s="52">
        <v>2533</v>
      </c>
      <c r="P129" s="52">
        <v>2502</v>
      </c>
      <c r="Q129" s="52">
        <v>2754</v>
      </c>
      <c r="R129" s="52">
        <v>3922</v>
      </c>
      <c r="S129" s="52">
        <v>5546</v>
      </c>
      <c r="T129" s="52">
        <v>7139</v>
      </c>
      <c r="U129" s="52">
        <v>8926</v>
      </c>
      <c r="V129" s="52">
        <v>9585</v>
      </c>
      <c r="W129" s="52">
        <v>10264</v>
      </c>
      <c r="X129" s="52">
        <v>10870</v>
      </c>
      <c r="Y129" s="52">
        <v>10324</v>
      </c>
      <c r="DA129" s="63" t="s">
        <v>1198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15149</v>
      </c>
      <c r="D131" s="52">
        <v>15155</v>
      </c>
      <c r="E131" s="52">
        <v>15193</v>
      </c>
      <c r="F131" s="52">
        <v>15309</v>
      </c>
      <c r="G131" s="52">
        <v>15533</v>
      </c>
      <c r="H131" s="52">
        <v>15903</v>
      </c>
      <c r="I131" s="52">
        <v>16481</v>
      </c>
      <c r="J131" s="52">
        <v>17404</v>
      </c>
      <c r="K131" s="52">
        <v>18400</v>
      </c>
      <c r="L131" s="52">
        <v>19705</v>
      </c>
      <c r="M131" s="52">
        <v>21344</v>
      </c>
      <c r="N131" s="52">
        <v>23355</v>
      </c>
      <c r="O131" s="52">
        <v>22732</v>
      </c>
      <c r="P131" s="52">
        <v>13376</v>
      </c>
      <c r="Q131" s="52">
        <v>16879</v>
      </c>
      <c r="R131" s="52">
        <v>20962</v>
      </c>
      <c r="S131" s="52">
        <v>25687</v>
      </c>
      <c r="T131" s="52">
        <v>26280</v>
      </c>
      <c r="U131" s="52">
        <v>26598</v>
      </c>
      <c r="V131" s="52">
        <v>26793</v>
      </c>
      <c r="W131" s="52">
        <v>27454</v>
      </c>
      <c r="X131" s="52">
        <v>28758</v>
      </c>
      <c r="Y131" s="52">
        <v>30378</v>
      </c>
      <c r="DA131" s="63" t="s">
        <v>1199</v>
      </c>
    </row>
    <row r="132" spans="1:105" ht="12" customHeight="1" x14ac:dyDescent="0.25">
      <c r="A132" s="97" t="s">
        <v>127</v>
      </c>
      <c r="B132" s="52"/>
      <c r="C132" s="52">
        <v>68</v>
      </c>
      <c r="D132" s="52">
        <v>67</v>
      </c>
      <c r="E132" s="52">
        <v>68</v>
      </c>
      <c r="F132" s="52">
        <v>71</v>
      </c>
      <c r="G132" s="52">
        <v>71</v>
      </c>
      <c r="H132" s="52">
        <v>74</v>
      </c>
      <c r="I132" s="52">
        <v>81</v>
      </c>
      <c r="J132" s="52">
        <v>86</v>
      </c>
      <c r="K132" s="52">
        <v>98</v>
      </c>
      <c r="L132" s="52">
        <v>109</v>
      </c>
      <c r="M132" s="52">
        <v>121</v>
      </c>
      <c r="N132" s="52">
        <v>139</v>
      </c>
      <c r="O132" s="52">
        <v>148</v>
      </c>
      <c r="P132" s="52">
        <v>109</v>
      </c>
      <c r="Q132" s="52">
        <v>140</v>
      </c>
      <c r="R132" s="52">
        <v>172</v>
      </c>
      <c r="S132" s="52">
        <v>208</v>
      </c>
      <c r="T132" s="52">
        <v>179</v>
      </c>
      <c r="U132" s="52">
        <v>209</v>
      </c>
      <c r="V132" s="52">
        <v>205</v>
      </c>
      <c r="W132" s="52">
        <v>186</v>
      </c>
      <c r="X132" s="52">
        <v>214</v>
      </c>
      <c r="Y132" s="52">
        <v>232</v>
      </c>
      <c r="DA132" s="63" t="s">
        <v>1200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256</v>
      </c>
      <c r="D135" s="52">
        <v>255</v>
      </c>
      <c r="E135" s="52">
        <v>261</v>
      </c>
      <c r="F135" s="52">
        <v>270</v>
      </c>
      <c r="G135" s="52">
        <v>296</v>
      </c>
      <c r="H135" s="52">
        <v>335</v>
      </c>
      <c r="I135" s="52">
        <v>239</v>
      </c>
      <c r="J135" s="52">
        <v>218</v>
      </c>
      <c r="K135" s="52">
        <v>329</v>
      </c>
      <c r="L135" s="52">
        <v>351</v>
      </c>
      <c r="M135" s="52">
        <v>347</v>
      </c>
      <c r="N135" s="52">
        <v>341</v>
      </c>
      <c r="O135" s="52">
        <v>365</v>
      </c>
      <c r="P135" s="52">
        <v>370</v>
      </c>
      <c r="Q135" s="52">
        <v>355</v>
      </c>
      <c r="R135" s="52">
        <v>427</v>
      </c>
      <c r="S135" s="52">
        <v>482</v>
      </c>
      <c r="T135" s="52">
        <v>575</v>
      </c>
      <c r="U135" s="52">
        <v>462</v>
      </c>
      <c r="V135" s="52">
        <v>607</v>
      </c>
      <c r="W135" s="52">
        <v>567</v>
      </c>
      <c r="X135" s="52">
        <v>572</v>
      </c>
      <c r="Y135" s="52">
        <v>1234</v>
      </c>
      <c r="DA135" s="63" t="s">
        <v>1201</v>
      </c>
    </row>
    <row r="136" spans="1:105" ht="12" customHeight="1" x14ac:dyDescent="0.25">
      <c r="A136" s="97" t="s">
        <v>121</v>
      </c>
      <c r="B136" s="52"/>
      <c r="C136" s="52">
        <v>172</v>
      </c>
      <c r="D136" s="52">
        <v>171</v>
      </c>
      <c r="E136" s="52">
        <v>177</v>
      </c>
      <c r="F136" s="52">
        <v>189</v>
      </c>
      <c r="G136" s="52">
        <v>211</v>
      </c>
      <c r="H136" s="52">
        <v>247</v>
      </c>
      <c r="I136" s="52">
        <v>205</v>
      </c>
      <c r="J136" s="52">
        <v>218</v>
      </c>
      <c r="K136" s="52">
        <v>325</v>
      </c>
      <c r="L136" s="52">
        <v>337</v>
      </c>
      <c r="M136" s="52">
        <v>355</v>
      </c>
      <c r="N136" s="52">
        <v>370</v>
      </c>
      <c r="O136" s="52">
        <v>360</v>
      </c>
      <c r="P136" s="52">
        <v>379</v>
      </c>
      <c r="Q136" s="52">
        <v>404</v>
      </c>
      <c r="R136" s="52">
        <v>419</v>
      </c>
      <c r="S136" s="52">
        <v>507</v>
      </c>
      <c r="T136" s="52">
        <v>514</v>
      </c>
      <c r="U136" s="52">
        <v>697</v>
      </c>
      <c r="V136" s="52">
        <v>593</v>
      </c>
      <c r="W136" s="52">
        <v>656</v>
      </c>
      <c r="X136" s="52">
        <v>673</v>
      </c>
      <c r="Y136" s="52">
        <v>1061</v>
      </c>
      <c r="DA136" s="63" t="s">
        <v>1202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2">
        <v>0</v>
      </c>
      <c r="Y140" s="52">
        <v>0</v>
      </c>
      <c r="DA140" s="63" t="s">
        <v>1203</v>
      </c>
    </row>
    <row r="141" spans="1:105" ht="12" customHeight="1" x14ac:dyDescent="0.25">
      <c r="A141" s="109" t="s">
        <v>120</v>
      </c>
      <c r="B141" s="36"/>
      <c r="C141" s="36">
        <v>30860</v>
      </c>
      <c r="D141" s="36">
        <v>30939</v>
      </c>
      <c r="E141" s="36">
        <v>31485</v>
      </c>
      <c r="F141" s="36">
        <v>32994</v>
      </c>
      <c r="G141" s="36">
        <v>35956</v>
      </c>
      <c r="H141" s="36">
        <v>40884</v>
      </c>
      <c r="I141" s="36">
        <v>29764</v>
      </c>
      <c r="J141" s="36">
        <v>32685</v>
      </c>
      <c r="K141" s="36">
        <v>41381</v>
      </c>
      <c r="L141" s="36">
        <v>42939</v>
      </c>
      <c r="M141" s="36">
        <v>44195</v>
      </c>
      <c r="N141" s="36">
        <v>45366</v>
      </c>
      <c r="O141" s="36">
        <v>45015</v>
      </c>
      <c r="P141" s="36">
        <v>38012</v>
      </c>
      <c r="Q141" s="36">
        <v>44927</v>
      </c>
      <c r="R141" s="36">
        <v>51150</v>
      </c>
      <c r="S141" s="36">
        <v>58863</v>
      </c>
      <c r="T141" s="36">
        <v>61922</v>
      </c>
      <c r="U141" s="36">
        <v>63178</v>
      </c>
      <c r="V141" s="36">
        <v>62026</v>
      </c>
      <c r="W141" s="36">
        <v>59016</v>
      </c>
      <c r="X141" s="36">
        <v>55880</v>
      </c>
      <c r="Y141" s="36">
        <v>56953</v>
      </c>
      <c r="DA141" s="60" t="s">
        <v>1204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1205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487</v>
      </c>
      <c r="D145" s="52">
        <v>487</v>
      </c>
      <c r="E145" s="52">
        <v>489</v>
      </c>
      <c r="F145" s="52">
        <v>497</v>
      </c>
      <c r="G145" s="52">
        <v>516</v>
      </c>
      <c r="H145" s="52">
        <v>544</v>
      </c>
      <c r="I145" s="52">
        <v>597</v>
      </c>
      <c r="J145" s="52">
        <v>676</v>
      </c>
      <c r="K145" s="52">
        <v>793</v>
      </c>
      <c r="L145" s="52">
        <v>952</v>
      </c>
      <c r="M145" s="52">
        <v>1182</v>
      </c>
      <c r="N145" s="52">
        <v>1481</v>
      </c>
      <c r="O145" s="52">
        <v>1778</v>
      </c>
      <c r="P145" s="52">
        <v>1885</v>
      </c>
      <c r="Q145" s="52">
        <v>2517</v>
      </c>
      <c r="R145" s="52">
        <v>3291</v>
      </c>
      <c r="S145" s="52">
        <v>4239</v>
      </c>
      <c r="T145" s="52">
        <v>5160</v>
      </c>
      <c r="U145" s="52">
        <v>6048</v>
      </c>
      <c r="V145" s="52">
        <v>7193</v>
      </c>
      <c r="W145" s="52">
        <v>8578</v>
      </c>
      <c r="X145" s="52">
        <v>10325</v>
      </c>
      <c r="Y145" s="52">
        <v>12510</v>
      </c>
      <c r="DA145" s="63" t="s">
        <v>1206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216</v>
      </c>
      <c r="D147" s="52">
        <v>217</v>
      </c>
      <c r="E147" s="52">
        <v>220</v>
      </c>
      <c r="F147" s="52">
        <v>231</v>
      </c>
      <c r="G147" s="52">
        <v>251</v>
      </c>
      <c r="H147" s="52">
        <v>283</v>
      </c>
      <c r="I147" s="52">
        <v>216</v>
      </c>
      <c r="J147" s="52">
        <v>222</v>
      </c>
      <c r="K147" s="52">
        <v>358</v>
      </c>
      <c r="L147" s="52">
        <v>450</v>
      </c>
      <c r="M147" s="52">
        <v>586</v>
      </c>
      <c r="N147" s="52">
        <v>791</v>
      </c>
      <c r="O147" s="52">
        <v>1300</v>
      </c>
      <c r="P147" s="52">
        <v>2338</v>
      </c>
      <c r="Q147" s="52">
        <v>2526</v>
      </c>
      <c r="R147" s="52">
        <v>4195</v>
      </c>
      <c r="S147" s="52">
        <v>5282</v>
      </c>
      <c r="T147" s="52">
        <v>8851</v>
      </c>
      <c r="U147" s="52">
        <v>11170</v>
      </c>
      <c r="V147" s="52">
        <v>15601</v>
      </c>
      <c r="W147" s="52">
        <v>20410</v>
      </c>
      <c r="X147" s="52">
        <v>24607</v>
      </c>
      <c r="Y147" s="52">
        <v>36307</v>
      </c>
      <c r="DA147" s="63" t="s">
        <v>1207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X149" s="52">
        <v>0</v>
      </c>
      <c r="Y149" s="52">
        <v>0</v>
      </c>
      <c r="DA149" s="63" t="s">
        <v>1208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1209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582</v>
      </c>
      <c r="D153" s="52">
        <v>584</v>
      </c>
      <c r="E153" s="52">
        <v>598</v>
      </c>
      <c r="F153" s="52">
        <v>638</v>
      </c>
      <c r="G153" s="52">
        <v>724</v>
      </c>
      <c r="H153" s="52">
        <v>883</v>
      </c>
      <c r="I153" s="52">
        <v>790</v>
      </c>
      <c r="J153" s="52">
        <v>1022</v>
      </c>
      <c r="K153" s="52">
        <v>1497</v>
      </c>
      <c r="L153" s="52">
        <v>1960</v>
      </c>
      <c r="M153" s="52">
        <v>2278</v>
      </c>
      <c r="N153" s="52">
        <v>2768</v>
      </c>
      <c r="O153" s="52">
        <v>3455</v>
      </c>
      <c r="P153" s="52">
        <v>4031</v>
      </c>
      <c r="Q153" s="52">
        <v>4706</v>
      </c>
      <c r="R153" s="52">
        <v>5875</v>
      </c>
      <c r="S153" s="52">
        <v>6642</v>
      </c>
      <c r="T153" s="52">
        <v>8054</v>
      </c>
      <c r="U153" s="52">
        <v>7408</v>
      </c>
      <c r="V153" s="52">
        <v>10586</v>
      </c>
      <c r="W153" s="52">
        <v>12614</v>
      </c>
      <c r="X153" s="52">
        <v>16720</v>
      </c>
      <c r="Y153" s="52">
        <v>24387</v>
      </c>
      <c r="DA153" s="63" t="s">
        <v>1210</v>
      </c>
    </row>
    <row r="154" spans="1:105" ht="12" customHeight="1" x14ac:dyDescent="0.25">
      <c r="A154" s="97" t="s">
        <v>121</v>
      </c>
      <c r="B154" s="52"/>
      <c r="C154" s="52">
        <v>391</v>
      </c>
      <c r="D154" s="52">
        <v>393</v>
      </c>
      <c r="E154" s="52">
        <v>406</v>
      </c>
      <c r="F154" s="52">
        <v>445</v>
      </c>
      <c r="G154" s="52">
        <v>531</v>
      </c>
      <c r="H154" s="52">
        <v>681</v>
      </c>
      <c r="I154" s="52">
        <v>697</v>
      </c>
      <c r="J154" s="52">
        <v>997</v>
      </c>
      <c r="K154" s="52">
        <v>1480</v>
      </c>
      <c r="L154" s="52">
        <v>1912</v>
      </c>
      <c r="M154" s="52">
        <v>2372</v>
      </c>
      <c r="N154" s="52">
        <v>2972</v>
      </c>
      <c r="O154" s="52">
        <v>3567</v>
      </c>
      <c r="P154" s="52">
        <v>4273</v>
      </c>
      <c r="Q154" s="52">
        <v>5417</v>
      </c>
      <c r="R154" s="52">
        <v>5949</v>
      </c>
      <c r="S154" s="52">
        <v>7345</v>
      </c>
      <c r="T154" s="52">
        <v>7644</v>
      </c>
      <c r="U154" s="52">
        <v>10854</v>
      </c>
      <c r="V154" s="52">
        <v>10500</v>
      </c>
      <c r="W154" s="52">
        <v>13697</v>
      </c>
      <c r="X154" s="52">
        <v>17250</v>
      </c>
      <c r="Y154" s="52">
        <v>19243</v>
      </c>
      <c r="DA154" s="63" t="s">
        <v>1211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X158" s="52">
        <v>0</v>
      </c>
      <c r="Y158" s="52">
        <v>0</v>
      </c>
      <c r="DA158" s="63" t="s">
        <v>1212</v>
      </c>
    </row>
    <row r="159" spans="1:105" ht="12" customHeight="1" x14ac:dyDescent="0.25">
      <c r="A159" s="109" t="s">
        <v>120</v>
      </c>
      <c r="B159" s="36"/>
      <c r="C159" s="36">
        <v>974</v>
      </c>
      <c r="D159" s="36">
        <v>976</v>
      </c>
      <c r="E159" s="36">
        <v>1004</v>
      </c>
      <c r="F159" s="36">
        <v>1083</v>
      </c>
      <c r="G159" s="36">
        <v>1257</v>
      </c>
      <c r="H159" s="36">
        <v>1565</v>
      </c>
      <c r="I159" s="36">
        <v>1487</v>
      </c>
      <c r="J159" s="36">
        <v>2019</v>
      </c>
      <c r="K159" s="36">
        <v>2980</v>
      </c>
      <c r="L159" s="36">
        <v>3872</v>
      </c>
      <c r="M159" s="36">
        <v>4646</v>
      </c>
      <c r="N159" s="36">
        <v>5747</v>
      </c>
      <c r="O159" s="36">
        <v>7018</v>
      </c>
      <c r="P159" s="36">
        <v>8305</v>
      </c>
      <c r="Q159" s="36">
        <v>10116</v>
      </c>
      <c r="R159" s="36">
        <v>11841</v>
      </c>
      <c r="S159" s="36">
        <v>13980</v>
      </c>
      <c r="T159" s="36">
        <v>15701</v>
      </c>
      <c r="U159" s="36">
        <v>18279</v>
      </c>
      <c r="V159" s="36">
        <v>21094</v>
      </c>
      <c r="W159" s="36">
        <v>26311</v>
      </c>
      <c r="X159" s="36">
        <v>33975</v>
      </c>
      <c r="Y159" s="36">
        <v>43634</v>
      </c>
      <c r="DA159" s="60" t="s">
        <v>1213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1214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8416</v>
      </c>
      <c r="D163" s="52">
        <v>8418</v>
      </c>
      <c r="E163" s="52">
        <v>8435</v>
      </c>
      <c r="F163" s="52">
        <v>8480</v>
      </c>
      <c r="G163" s="52">
        <v>8568</v>
      </c>
      <c r="H163" s="52">
        <v>8718</v>
      </c>
      <c r="I163" s="52">
        <v>8939</v>
      </c>
      <c r="J163" s="52">
        <v>9243</v>
      </c>
      <c r="K163" s="52">
        <v>9651</v>
      </c>
      <c r="L163" s="52">
        <v>10178</v>
      </c>
      <c r="M163" s="52">
        <v>10831</v>
      </c>
      <c r="N163" s="52">
        <v>11647</v>
      </c>
      <c r="O163" s="52">
        <v>10939</v>
      </c>
      <c r="P163" s="52">
        <v>21066</v>
      </c>
      <c r="Q163" s="52">
        <v>50208</v>
      </c>
      <c r="R163" s="52">
        <v>14308</v>
      </c>
      <c r="S163" s="52">
        <v>8980</v>
      </c>
      <c r="T163" s="52">
        <v>2395</v>
      </c>
      <c r="U163" s="52">
        <v>2114</v>
      </c>
      <c r="V163" s="52">
        <v>2166</v>
      </c>
      <c r="W163" s="52">
        <v>2388</v>
      </c>
      <c r="X163" s="52">
        <v>6484</v>
      </c>
      <c r="Y163" s="52">
        <v>4785</v>
      </c>
      <c r="DA163" s="63" t="s">
        <v>1215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1870</v>
      </c>
      <c r="D165" s="52">
        <v>1875</v>
      </c>
      <c r="E165" s="52">
        <v>1903</v>
      </c>
      <c r="F165" s="52">
        <v>1978</v>
      </c>
      <c r="G165" s="52">
        <v>2116</v>
      </c>
      <c r="H165" s="52">
        <v>2337</v>
      </c>
      <c r="I165" s="52">
        <v>1548</v>
      </c>
      <c r="J165" s="52">
        <v>1260</v>
      </c>
      <c r="K165" s="52">
        <v>1862</v>
      </c>
      <c r="L165" s="52">
        <v>1755</v>
      </c>
      <c r="M165" s="52">
        <v>1749</v>
      </c>
      <c r="N165" s="52">
        <v>1913</v>
      </c>
      <c r="O165" s="52">
        <v>2682</v>
      </c>
      <c r="P165" s="52">
        <v>4353</v>
      </c>
      <c r="Q165" s="52">
        <v>9432</v>
      </c>
      <c r="R165" s="52">
        <v>3715</v>
      </c>
      <c r="S165" s="52">
        <v>2480</v>
      </c>
      <c r="T165" s="52">
        <v>1610</v>
      </c>
      <c r="U165" s="52">
        <v>1682</v>
      </c>
      <c r="V165" s="52">
        <v>1852</v>
      </c>
      <c r="W165" s="52">
        <v>2080</v>
      </c>
      <c r="X165" s="52">
        <v>1617</v>
      </c>
      <c r="Y165" s="52">
        <v>1138</v>
      </c>
      <c r="DA165" s="63" t="s">
        <v>1216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X167" s="52">
        <v>0</v>
      </c>
      <c r="Y167" s="52">
        <v>0</v>
      </c>
      <c r="DA167" s="63" t="s">
        <v>1217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1218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10070</v>
      </c>
      <c r="D171" s="52">
        <v>10086</v>
      </c>
      <c r="E171" s="52">
        <v>10207</v>
      </c>
      <c r="F171" s="52">
        <v>10542</v>
      </c>
      <c r="G171" s="52">
        <v>11215</v>
      </c>
      <c r="H171" s="52">
        <v>12325</v>
      </c>
      <c r="I171" s="52">
        <v>7953</v>
      </c>
      <c r="J171" s="52">
        <v>7634</v>
      </c>
      <c r="K171" s="52">
        <v>9347</v>
      </c>
      <c r="L171" s="52">
        <v>9845</v>
      </c>
      <c r="M171" s="52">
        <v>9893</v>
      </c>
      <c r="N171" s="52">
        <v>9981</v>
      </c>
      <c r="O171" s="52">
        <v>10191</v>
      </c>
      <c r="P171" s="52">
        <v>11793</v>
      </c>
      <c r="Q171" s="52">
        <v>23902</v>
      </c>
      <c r="R171" s="52">
        <v>7935</v>
      </c>
      <c r="S171" s="52">
        <v>5071</v>
      </c>
      <c r="T171" s="52">
        <v>5452</v>
      </c>
      <c r="U171" s="52">
        <v>2026</v>
      </c>
      <c r="V171" s="52">
        <v>5282</v>
      </c>
      <c r="W171" s="52">
        <v>3479</v>
      </c>
      <c r="X171" s="52">
        <v>3611</v>
      </c>
      <c r="Y171" s="52">
        <v>2999</v>
      </c>
      <c r="DA171" s="63" t="s">
        <v>1219</v>
      </c>
    </row>
    <row r="172" spans="1:105" ht="12" customHeight="1" x14ac:dyDescent="0.25">
      <c r="A172" s="97" t="s">
        <v>121</v>
      </c>
      <c r="B172" s="52"/>
      <c r="C172" s="52">
        <v>6761</v>
      </c>
      <c r="D172" s="52">
        <v>6781</v>
      </c>
      <c r="E172" s="52">
        <v>6907</v>
      </c>
      <c r="F172" s="52">
        <v>7249</v>
      </c>
      <c r="G172" s="52">
        <v>7904</v>
      </c>
      <c r="H172" s="52">
        <v>9006</v>
      </c>
      <c r="I172" s="52">
        <v>6599</v>
      </c>
      <c r="J172" s="52">
        <v>7537</v>
      </c>
      <c r="K172" s="52">
        <v>9265</v>
      </c>
      <c r="L172" s="52">
        <v>9381</v>
      </c>
      <c r="M172" s="52">
        <v>10000</v>
      </c>
      <c r="N172" s="52">
        <v>10521</v>
      </c>
      <c r="O172" s="52">
        <v>10079</v>
      </c>
      <c r="P172" s="52">
        <v>12468</v>
      </c>
      <c r="Q172" s="52">
        <v>26310</v>
      </c>
      <c r="R172" s="52">
        <v>8057</v>
      </c>
      <c r="S172" s="52">
        <v>6785</v>
      </c>
      <c r="T172" s="52">
        <v>1375</v>
      </c>
      <c r="U172" s="52">
        <v>6814</v>
      </c>
      <c r="V172" s="52">
        <v>3500</v>
      </c>
      <c r="W172" s="52">
        <v>3552</v>
      </c>
      <c r="X172" s="52">
        <v>3008</v>
      </c>
      <c r="Y172" s="52">
        <v>2053</v>
      </c>
      <c r="DA172" s="63" t="s">
        <v>1220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X176" s="52">
        <v>0</v>
      </c>
      <c r="Y176" s="52">
        <v>0</v>
      </c>
      <c r="DA176" s="63" t="s">
        <v>1221</v>
      </c>
    </row>
    <row r="177" spans="1:105" ht="12" customHeight="1" x14ac:dyDescent="0.25">
      <c r="A177" s="109" t="s">
        <v>120</v>
      </c>
      <c r="B177" s="36"/>
      <c r="C177" s="36">
        <v>16831</v>
      </c>
      <c r="D177" s="36">
        <v>16866</v>
      </c>
      <c r="E177" s="36">
        <v>17114</v>
      </c>
      <c r="F177" s="36">
        <v>17793</v>
      </c>
      <c r="G177" s="36">
        <v>19120</v>
      </c>
      <c r="H177" s="36">
        <v>21329</v>
      </c>
      <c r="I177" s="36">
        <v>14554</v>
      </c>
      <c r="J177" s="36">
        <v>15174</v>
      </c>
      <c r="K177" s="36">
        <v>18614</v>
      </c>
      <c r="L177" s="36">
        <v>19223</v>
      </c>
      <c r="M177" s="36">
        <v>19892</v>
      </c>
      <c r="N177" s="36">
        <v>20507</v>
      </c>
      <c r="O177" s="36">
        <v>20264</v>
      </c>
      <c r="P177" s="36">
        <v>24261</v>
      </c>
      <c r="Q177" s="36">
        <v>50217</v>
      </c>
      <c r="R177" s="36">
        <v>15990</v>
      </c>
      <c r="S177" s="36">
        <v>11864</v>
      </c>
      <c r="T177" s="36">
        <v>6836</v>
      </c>
      <c r="U177" s="36">
        <v>8834</v>
      </c>
      <c r="V177" s="36">
        <v>8787</v>
      </c>
      <c r="W177" s="36">
        <v>7020</v>
      </c>
      <c r="X177" s="36">
        <v>6623</v>
      </c>
      <c r="Y177" s="36">
        <v>5056</v>
      </c>
      <c r="DA177" s="60" t="s">
        <v>1222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1224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145</v>
      </c>
      <c r="D5" s="52">
        <v>173</v>
      </c>
      <c r="E5" s="52">
        <v>104</v>
      </c>
      <c r="F5" s="52">
        <v>164</v>
      </c>
      <c r="G5" s="52">
        <v>191</v>
      </c>
      <c r="H5" s="52">
        <v>240</v>
      </c>
      <c r="I5" s="52">
        <v>375</v>
      </c>
      <c r="J5" s="52">
        <v>280</v>
      </c>
      <c r="K5" s="52">
        <v>149</v>
      </c>
      <c r="L5" s="52">
        <v>19</v>
      </c>
      <c r="M5" s="52">
        <v>0</v>
      </c>
      <c r="N5" s="52">
        <v>0</v>
      </c>
      <c r="O5" s="52">
        <v>0</v>
      </c>
      <c r="P5" s="52">
        <v>0</v>
      </c>
      <c r="Q5" s="52">
        <v>1</v>
      </c>
      <c r="R5" s="52">
        <v>66</v>
      </c>
      <c r="S5" s="52">
        <v>31</v>
      </c>
      <c r="T5" s="52">
        <v>72</v>
      </c>
      <c r="U5" s="52">
        <v>83</v>
      </c>
      <c r="V5" s="52">
        <v>0</v>
      </c>
      <c r="W5" s="52">
        <v>1</v>
      </c>
      <c r="X5" s="52">
        <v>16</v>
      </c>
      <c r="Y5" s="52">
        <v>0</v>
      </c>
      <c r="DA5" s="63" t="s">
        <v>1225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8</v>
      </c>
      <c r="D8" s="52">
        <v>6</v>
      </c>
      <c r="E8" s="52">
        <v>8</v>
      </c>
      <c r="F8" s="52">
        <v>9</v>
      </c>
      <c r="G8" s="52">
        <v>15</v>
      </c>
      <c r="H8" s="52">
        <v>23</v>
      </c>
      <c r="I8" s="52">
        <v>13</v>
      </c>
      <c r="J8" s="52">
        <v>20</v>
      </c>
      <c r="K8" s="52">
        <v>28</v>
      </c>
      <c r="L8" s="52">
        <v>17</v>
      </c>
      <c r="M8" s="52">
        <v>9</v>
      </c>
      <c r="N8" s="52">
        <v>1</v>
      </c>
      <c r="O8" s="52">
        <v>0</v>
      </c>
      <c r="P8" s="52">
        <v>0</v>
      </c>
      <c r="Q8" s="52">
        <v>0</v>
      </c>
      <c r="R8" s="52">
        <v>9</v>
      </c>
      <c r="S8" s="52">
        <v>14</v>
      </c>
      <c r="T8" s="52">
        <v>12</v>
      </c>
      <c r="U8" s="52">
        <v>18</v>
      </c>
      <c r="V8" s="52">
        <v>16</v>
      </c>
      <c r="W8" s="52">
        <v>1</v>
      </c>
      <c r="X8" s="52">
        <v>1</v>
      </c>
      <c r="Y8" s="52">
        <v>2</v>
      </c>
      <c r="DA8" s="63" t="s">
        <v>1226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1227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1228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1229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142</v>
      </c>
      <c r="D15" s="52">
        <v>180</v>
      </c>
      <c r="E15" s="52">
        <v>140</v>
      </c>
      <c r="F15" s="52">
        <v>144</v>
      </c>
      <c r="G15" s="52">
        <v>197</v>
      </c>
      <c r="H15" s="52">
        <v>266</v>
      </c>
      <c r="I15" s="52">
        <v>161</v>
      </c>
      <c r="J15" s="52">
        <v>211</v>
      </c>
      <c r="K15" s="52">
        <v>99</v>
      </c>
      <c r="L15" s="52">
        <v>148</v>
      </c>
      <c r="M15" s="52">
        <v>16</v>
      </c>
      <c r="N15" s="52">
        <v>97</v>
      </c>
      <c r="O15" s="52">
        <v>44</v>
      </c>
      <c r="P15" s="52">
        <v>46</v>
      </c>
      <c r="Q15" s="52">
        <v>147</v>
      </c>
      <c r="R15" s="52">
        <v>109</v>
      </c>
      <c r="S15" s="52">
        <v>67</v>
      </c>
      <c r="T15" s="52">
        <v>79</v>
      </c>
      <c r="U15" s="52">
        <v>44</v>
      </c>
      <c r="V15" s="52">
        <v>0</v>
      </c>
      <c r="W15" s="52">
        <v>5</v>
      </c>
      <c r="X15" s="52">
        <v>11</v>
      </c>
      <c r="Y15" s="52">
        <v>0</v>
      </c>
      <c r="DA15" s="63" t="s">
        <v>1230</v>
      </c>
    </row>
    <row r="16" spans="1:105" ht="12" customHeight="1" x14ac:dyDescent="0.25">
      <c r="A16" s="97" t="s">
        <v>121</v>
      </c>
      <c r="B16" s="52"/>
      <c r="C16" s="52">
        <v>159</v>
      </c>
      <c r="D16" s="52">
        <v>150</v>
      </c>
      <c r="E16" s="52">
        <v>123</v>
      </c>
      <c r="F16" s="52">
        <v>192</v>
      </c>
      <c r="G16" s="52">
        <v>185</v>
      </c>
      <c r="H16" s="52">
        <v>202</v>
      </c>
      <c r="I16" s="52">
        <v>300</v>
      </c>
      <c r="J16" s="52">
        <v>165</v>
      </c>
      <c r="K16" s="52">
        <v>184</v>
      </c>
      <c r="L16" s="52">
        <v>21</v>
      </c>
      <c r="M16" s="52">
        <v>89</v>
      </c>
      <c r="N16" s="52">
        <v>57</v>
      </c>
      <c r="O16" s="52">
        <v>48</v>
      </c>
      <c r="P16" s="52">
        <v>116</v>
      </c>
      <c r="Q16" s="52">
        <v>93</v>
      </c>
      <c r="R16" s="52">
        <v>145</v>
      </c>
      <c r="S16" s="52">
        <v>57</v>
      </c>
      <c r="T16" s="52">
        <v>40</v>
      </c>
      <c r="U16" s="52">
        <v>56</v>
      </c>
      <c r="V16" s="52">
        <v>0</v>
      </c>
      <c r="W16" s="52">
        <v>1</v>
      </c>
      <c r="X16" s="52">
        <v>18</v>
      </c>
      <c r="Y16" s="52">
        <v>0</v>
      </c>
      <c r="DA16" s="63" t="s">
        <v>1231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1232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1233</v>
      </c>
    </row>
    <row r="22" spans="1:105" ht="12" customHeight="1" x14ac:dyDescent="0.25">
      <c r="A22" s="109" t="s">
        <v>120</v>
      </c>
      <c r="B22" s="36"/>
      <c r="C22" s="36">
        <v>301</v>
      </c>
      <c r="D22" s="36">
        <v>330</v>
      </c>
      <c r="E22" s="36">
        <v>263</v>
      </c>
      <c r="F22" s="36">
        <v>337</v>
      </c>
      <c r="G22" s="36">
        <v>382</v>
      </c>
      <c r="H22" s="36">
        <v>469</v>
      </c>
      <c r="I22" s="36">
        <v>464</v>
      </c>
      <c r="J22" s="36">
        <v>370</v>
      </c>
      <c r="K22" s="36">
        <v>288</v>
      </c>
      <c r="L22" s="36">
        <v>172</v>
      </c>
      <c r="M22" s="36">
        <v>105</v>
      </c>
      <c r="N22" s="36">
        <v>158</v>
      </c>
      <c r="O22" s="36">
        <v>101</v>
      </c>
      <c r="P22" s="36">
        <v>155</v>
      </c>
      <c r="Q22" s="36">
        <v>234</v>
      </c>
      <c r="R22" s="36">
        <v>250</v>
      </c>
      <c r="S22" s="36">
        <v>132</v>
      </c>
      <c r="T22" s="36">
        <v>113</v>
      </c>
      <c r="U22" s="36">
        <v>98</v>
      </c>
      <c r="V22" s="36">
        <v>3</v>
      </c>
      <c r="W22" s="36">
        <v>3</v>
      </c>
      <c r="X22" s="36">
        <v>19</v>
      </c>
      <c r="Y22" s="36">
        <v>0</v>
      </c>
      <c r="DA22" s="60" t="s">
        <v>1234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1235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1376</v>
      </c>
      <c r="D26" s="52">
        <v>1438</v>
      </c>
      <c r="E26" s="52">
        <v>1558</v>
      </c>
      <c r="F26" s="52">
        <v>2159</v>
      </c>
      <c r="G26" s="52">
        <v>2624</v>
      </c>
      <c r="H26" s="52">
        <v>3024</v>
      </c>
      <c r="I26" s="52">
        <v>2605</v>
      </c>
      <c r="J26" s="52">
        <v>1790</v>
      </c>
      <c r="K26" s="52">
        <v>1706</v>
      </c>
      <c r="L26" s="52">
        <v>1803</v>
      </c>
      <c r="M26" s="52">
        <v>2085</v>
      </c>
      <c r="N26" s="52">
        <v>2423</v>
      </c>
      <c r="O26" s="52">
        <v>2362</v>
      </c>
      <c r="P26" s="52">
        <v>1309</v>
      </c>
      <c r="Q26" s="52">
        <v>957</v>
      </c>
      <c r="R26" s="52">
        <v>1290</v>
      </c>
      <c r="S26" s="52">
        <v>2037</v>
      </c>
      <c r="T26" s="52">
        <v>2400</v>
      </c>
      <c r="U26" s="52">
        <v>2419</v>
      </c>
      <c r="V26" s="52">
        <v>2153</v>
      </c>
      <c r="W26" s="52">
        <v>3168</v>
      </c>
      <c r="X26" s="52">
        <v>4119</v>
      </c>
      <c r="Y26" s="52">
        <v>4768</v>
      </c>
      <c r="DA26" s="63" t="s">
        <v>1236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73</v>
      </c>
      <c r="D29" s="52">
        <v>63</v>
      </c>
      <c r="E29" s="52">
        <v>78</v>
      </c>
      <c r="F29" s="52">
        <v>110</v>
      </c>
      <c r="G29" s="52">
        <v>220</v>
      </c>
      <c r="H29" s="52">
        <v>310</v>
      </c>
      <c r="I29" s="52">
        <v>147</v>
      </c>
      <c r="J29" s="52">
        <v>154</v>
      </c>
      <c r="K29" s="52">
        <v>230</v>
      </c>
      <c r="L29" s="52">
        <v>235</v>
      </c>
      <c r="M29" s="52">
        <v>430</v>
      </c>
      <c r="N29" s="52">
        <v>448</v>
      </c>
      <c r="O29" s="52">
        <v>480</v>
      </c>
      <c r="P29" s="52">
        <v>598</v>
      </c>
      <c r="Q29" s="52">
        <v>487</v>
      </c>
      <c r="R29" s="52">
        <v>569</v>
      </c>
      <c r="S29" s="52">
        <v>453</v>
      </c>
      <c r="T29" s="52">
        <v>558</v>
      </c>
      <c r="U29" s="52">
        <v>702</v>
      </c>
      <c r="V29" s="52">
        <v>724</v>
      </c>
      <c r="W29" s="52">
        <v>732</v>
      </c>
      <c r="X29" s="52">
        <v>1598</v>
      </c>
      <c r="Y29" s="52">
        <v>2347</v>
      </c>
      <c r="DA29" s="63" t="s">
        <v>1237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1238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1239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1299</v>
      </c>
      <c r="D35" s="52">
        <v>1544</v>
      </c>
      <c r="E35" s="52">
        <v>1585</v>
      </c>
      <c r="F35" s="52">
        <v>1584</v>
      </c>
      <c r="G35" s="52">
        <v>2227</v>
      </c>
      <c r="H35" s="52">
        <v>2871</v>
      </c>
      <c r="I35" s="52">
        <v>1228</v>
      </c>
      <c r="J35" s="52">
        <v>1548</v>
      </c>
      <c r="K35" s="52">
        <v>1119</v>
      </c>
      <c r="L35" s="52">
        <v>3085</v>
      </c>
      <c r="M35" s="52">
        <v>631</v>
      </c>
      <c r="N35" s="52">
        <v>2876</v>
      </c>
      <c r="O35" s="52">
        <v>2301</v>
      </c>
      <c r="P35" s="52">
        <v>1052</v>
      </c>
      <c r="Q35" s="52">
        <v>1766</v>
      </c>
      <c r="R35" s="52">
        <v>1385</v>
      </c>
      <c r="S35" s="52">
        <v>2057</v>
      </c>
      <c r="T35" s="52">
        <v>2832</v>
      </c>
      <c r="U35" s="52">
        <v>2198</v>
      </c>
      <c r="V35" s="52">
        <v>2476</v>
      </c>
      <c r="W35" s="52">
        <v>3585</v>
      </c>
      <c r="X35" s="52">
        <v>2701</v>
      </c>
      <c r="Y35" s="52">
        <v>2106</v>
      </c>
      <c r="DA35" s="63" t="s">
        <v>1240</v>
      </c>
    </row>
    <row r="36" spans="1:105" ht="12" customHeight="1" x14ac:dyDescent="0.25">
      <c r="A36" s="97" t="s">
        <v>121</v>
      </c>
      <c r="B36" s="52"/>
      <c r="C36" s="52">
        <v>1458</v>
      </c>
      <c r="D36" s="52">
        <v>1280</v>
      </c>
      <c r="E36" s="52">
        <v>1393</v>
      </c>
      <c r="F36" s="52">
        <v>2094</v>
      </c>
      <c r="G36" s="52">
        <v>2109</v>
      </c>
      <c r="H36" s="52">
        <v>2187</v>
      </c>
      <c r="I36" s="52">
        <v>2262</v>
      </c>
      <c r="J36" s="52">
        <v>1207</v>
      </c>
      <c r="K36" s="52">
        <v>2100</v>
      </c>
      <c r="L36" s="52">
        <v>432</v>
      </c>
      <c r="M36" s="52">
        <v>3411</v>
      </c>
      <c r="N36" s="52">
        <v>1741</v>
      </c>
      <c r="O36" s="52">
        <v>2364</v>
      </c>
      <c r="P36" s="52">
        <v>2513</v>
      </c>
      <c r="Q36" s="52">
        <v>1202</v>
      </c>
      <c r="R36" s="52">
        <v>1723</v>
      </c>
      <c r="S36" s="52">
        <v>1857</v>
      </c>
      <c r="T36" s="52">
        <v>1553</v>
      </c>
      <c r="U36" s="52">
        <v>2268</v>
      </c>
      <c r="V36" s="52">
        <v>1631</v>
      </c>
      <c r="W36" s="52">
        <v>1299</v>
      </c>
      <c r="X36" s="52">
        <v>2851</v>
      </c>
      <c r="Y36" s="52">
        <v>4228</v>
      </c>
      <c r="DA36" s="63" t="s">
        <v>1241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1242</v>
      </c>
    </row>
    <row r="41" spans="1:105" ht="12" customHeight="1" x14ac:dyDescent="0.25">
      <c r="A41" s="109" t="s">
        <v>120</v>
      </c>
      <c r="B41" s="36"/>
      <c r="C41" s="36">
        <v>2757</v>
      </c>
      <c r="D41" s="36">
        <v>2825</v>
      </c>
      <c r="E41" s="36">
        <v>2980</v>
      </c>
      <c r="F41" s="36">
        <v>3676</v>
      </c>
      <c r="G41" s="36">
        <v>4335</v>
      </c>
      <c r="H41" s="36">
        <v>5059</v>
      </c>
      <c r="I41" s="36">
        <v>3495</v>
      </c>
      <c r="J41" s="36">
        <v>2751</v>
      </c>
      <c r="K41" s="36">
        <v>3225</v>
      </c>
      <c r="L41" s="36">
        <v>3518</v>
      </c>
      <c r="M41" s="36">
        <v>4032</v>
      </c>
      <c r="N41" s="36">
        <v>4628</v>
      </c>
      <c r="O41" s="36">
        <v>4665</v>
      </c>
      <c r="P41" s="36">
        <v>3580</v>
      </c>
      <c r="Q41" s="36">
        <v>2958</v>
      </c>
      <c r="R41" s="36">
        <v>3099</v>
      </c>
      <c r="S41" s="36">
        <v>3918</v>
      </c>
      <c r="T41" s="36">
        <v>4379</v>
      </c>
      <c r="U41" s="36">
        <v>4470</v>
      </c>
      <c r="V41" s="36">
        <v>4115</v>
      </c>
      <c r="W41" s="36">
        <v>4886</v>
      </c>
      <c r="X41" s="36">
        <v>5556</v>
      </c>
      <c r="Y41" s="36">
        <v>6327</v>
      </c>
      <c r="DA41" s="60" t="s">
        <v>1243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1244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2509</v>
      </c>
      <c r="M45" s="52">
        <v>3466</v>
      </c>
      <c r="N45" s="52">
        <v>3543</v>
      </c>
      <c r="O45" s="52">
        <v>6908</v>
      </c>
      <c r="P45" s="52">
        <v>8595</v>
      </c>
      <c r="Q45" s="52">
        <v>14714</v>
      </c>
      <c r="R45" s="52">
        <v>6686</v>
      </c>
      <c r="S45" s="52">
        <v>3089</v>
      </c>
      <c r="T45" s="52">
        <v>0</v>
      </c>
      <c r="U45" s="52">
        <v>0</v>
      </c>
      <c r="V45" s="52">
        <v>0</v>
      </c>
      <c r="W45" s="52">
        <v>0</v>
      </c>
      <c r="X45" s="52">
        <v>1349</v>
      </c>
      <c r="Y45" s="52">
        <v>4917</v>
      </c>
      <c r="DA45" s="63" t="s">
        <v>1245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124</v>
      </c>
      <c r="D48" s="52">
        <v>102</v>
      </c>
      <c r="E48" s="52">
        <v>5</v>
      </c>
      <c r="F48" s="52">
        <v>5</v>
      </c>
      <c r="G48" s="52">
        <v>6</v>
      </c>
      <c r="H48" s="52">
        <v>6</v>
      </c>
      <c r="I48" s="52">
        <v>2</v>
      </c>
      <c r="J48" s="52">
        <v>2</v>
      </c>
      <c r="K48" s="52">
        <v>5</v>
      </c>
      <c r="L48" s="52">
        <v>126</v>
      </c>
      <c r="M48" s="52">
        <v>505</v>
      </c>
      <c r="N48" s="52">
        <v>648</v>
      </c>
      <c r="O48" s="52">
        <v>996</v>
      </c>
      <c r="P48" s="52">
        <v>2408</v>
      </c>
      <c r="Q48" s="52">
        <v>3675</v>
      </c>
      <c r="R48" s="52">
        <v>4944</v>
      </c>
      <c r="S48" s="52">
        <v>2428</v>
      </c>
      <c r="T48" s="52">
        <v>987</v>
      </c>
      <c r="U48" s="52">
        <v>213</v>
      </c>
      <c r="V48" s="52">
        <v>40</v>
      </c>
      <c r="W48" s="52">
        <v>131</v>
      </c>
      <c r="X48" s="52">
        <v>326</v>
      </c>
      <c r="Y48" s="52">
        <v>1767</v>
      </c>
      <c r="DA48" s="63" t="s">
        <v>1246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2">
        <v>0</v>
      </c>
      <c r="Y50" s="52">
        <v>0</v>
      </c>
      <c r="DA50" s="63" t="s">
        <v>1247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1248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1026</v>
      </c>
      <c r="D54" s="52">
        <v>750</v>
      </c>
      <c r="E54" s="52">
        <v>637</v>
      </c>
      <c r="F54" s="52">
        <v>705</v>
      </c>
      <c r="G54" s="52">
        <v>1099</v>
      </c>
      <c r="H54" s="52">
        <v>1730</v>
      </c>
      <c r="I54" s="52">
        <v>626</v>
      </c>
      <c r="J54" s="52">
        <v>106</v>
      </c>
      <c r="K54" s="52">
        <v>545</v>
      </c>
      <c r="L54" s="52">
        <v>2199</v>
      </c>
      <c r="M54" s="52">
        <v>543</v>
      </c>
      <c r="N54" s="52">
        <v>2225</v>
      </c>
      <c r="O54" s="52">
        <v>3486</v>
      </c>
      <c r="P54" s="52">
        <v>2633</v>
      </c>
      <c r="Q54" s="52">
        <v>9160</v>
      </c>
      <c r="R54" s="52">
        <v>3592</v>
      </c>
      <c r="S54" s="52">
        <v>2868</v>
      </c>
      <c r="T54" s="52">
        <v>2138</v>
      </c>
      <c r="U54" s="52">
        <v>2092</v>
      </c>
      <c r="V54" s="52">
        <v>3329</v>
      </c>
      <c r="W54" s="52">
        <v>5092</v>
      </c>
      <c r="X54" s="52">
        <v>4769</v>
      </c>
      <c r="Y54" s="52">
        <v>4053</v>
      </c>
      <c r="DA54" s="63" t="s">
        <v>1249</v>
      </c>
    </row>
    <row r="55" spans="1:105" ht="12" customHeight="1" x14ac:dyDescent="0.25">
      <c r="A55" s="97" t="s">
        <v>121</v>
      </c>
      <c r="B55" s="52"/>
      <c r="C55" s="52">
        <v>1150</v>
      </c>
      <c r="D55" s="52">
        <v>622</v>
      </c>
      <c r="E55" s="52">
        <v>561</v>
      </c>
      <c r="F55" s="52">
        <v>932</v>
      </c>
      <c r="G55" s="52">
        <v>1042</v>
      </c>
      <c r="H55" s="52">
        <v>1319</v>
      </c>
      <c r="I55" s="52">
        <v>1152</v>
      </c>
      <c r="J55" s="52">
        <v>83</v>
      </c>
      <c r="K55" s="52">
        <v>1019</v>
      </c>
      <c r="L55" s="52">
        <v>310</v>
      </c>
      <c r="M55" s="52">
        <v>2927</v>
      </c>
      <c r="N55" s="52">
        <v>1353</v>
      </c>
      <c r="O55" s="52">
        <v>3552</v>
      </c>
      <c r="P55" s="52">
        <v>6282</v>
      </c>
      <c r="Q55" s="52">
        <v>6255</v>
      </c>
      <c r="R55" s="52">
        <v>4423</v>
      </c>
      <c r="S55" s="52">
        <v>2614</v>
      </c>
      <c r="T55" s="52">
        <v>1176</v>
      </c>
      <c r="U55" s="52">
        <v>2151</v>
      </c>
      <c r="V55" s="52">
        <v>2189</v>
      </c>
      <c r="W55" s="52">
        <v>1833</v>
      </c>
      <c r="X55" s="52">
        <v>4974</v>
      </c>
      <c r="Y55" s="52">
        <v>8121</v>
      </c>
      <c r="DA55" s="63" t="s">
        <v>1250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1251</v>
      </c>
    </row>
    <row r="60" spans="1:105" ht="12" customHeight="1" x14ac:dyDescent="0.25">
      <c r="A60" s="109" t="s">
        <v>120</v>
      </c>
      <c r="B60" s="36"/>
      <c r="C60" s="36">
        <v>2177</v>
      </c>
      <c r="D60" s="36">
        <v>1371</v>
      </c>
      <c r="E60" s="36">
        <v>1200</v>
      </c>
      <c r="F60" s="36">
        <v>1634</v>
      </c>
      <c r="G60" s="36">
        <v>2141</v>
      </c>
      <c r="H60" s="36">
        <v>3048</v>
      </c>
      <c r="I60" s="36">
        <v>1780</v>
      </c>
      <c r="J60" s="36">
        <v>190</v>
      </c>
      <c r="K60" s="36">
        <v>1563</v>
      </c>
      <c r="L60" s="36">
        <v>2509</v>
      </c>
      <c r="M60" s="36">
        <v>3471</v>
      </c>
      <c r="N60" s="36">
        <v>3576</v>
      </c>
      <c r="O60" s="36">
        <v>7039</v>
      </c>
      <c r="P60" s="36">
        <v>8921</v>
      </c>
      <c r="Q60" s="36">
        <v>15410</v>
      </c>
      <c r="R60" s="36">
        <v>8028</v>
      </c>
      <c r="S60" s="36">
        <v>5472</v>
      </c>
      <c r="T60" s="36">
        <v>3325</v>
      </c>
      <c r="U60" s="36">
        <v>4241</v>
      </c>
      <c r="V60" s="36">
        <v>5530</v>
      </c>
      <c r="W60" s="36">
        <v>6933</v>
      </c>
      <c r="X60" s="36">
        <v>9736</v>
      </c>
      <c r="Y60" s="36">
        <v>12175</v>
      </c>
      <c r="DA60" s="60" t="s">
        <v>1252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1253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554710</v>
      </c>
      <c r="D64" s="52">
        <v>536616</v>
      </c>
      <c r="E64" s="52">
        <v>524394</v>
      </c>
      <c r="F64" s="52">
        <v>503011</v>
      </c>
      <c r="G64" s="52">
        <v>492873</v>
      </c>
      <c r="H64" s="52">
        <v>522840</v>
      </c>
      <c r="I64" s="52">
        <v>545447</v>
      </c>
      <c r="J64" s="52">
        <v>558272</v>
      </c>
      <c r="K64" s="52">
        <v>595932</v>
      </c>
      <c r="L64" s="52">
        <v>635973</v>
      </c>
      <c r="M64" s="52">
        <v>633381</v>
      </c>
      <c r="N64" s="52">
        <v>659978</v>
      </c>
      <c r="O64" s="52">
        <v>658996</v>
      </c>
      <c r="P64" s="52">
        <v>280852</v>
      </c>
      <c r="Q64" s="52">
        <v>403160</v>
      </c>
      <c r="R64" s="52">
        <v>532822</v>
      </c>
      <c r="S64" s="52">
        <v>588199</v>
      </c>
      <c r="T64" s="52">
        <v>556506</v>
      </c>
      <c r="U64" s="52">
        <v>558198</v>
      </c>
      <c r="V64" s="52">
        <v>555374</v>
      </c>
      <c r="W64" s="52">
        <v>461867</v>
      </c>
      <c r="X64" s="52">
        <v>433829</v>
      </c>
      <c r="Y64" s="52">
        <v>461488</v>
      </c>
      <c r="DA64" s="63" t="s">
        <v>1254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26513</v>
      </c>
      <c r="D67" s="52">
        <v>22874</v>
      </c>
      <c r="E67" s="52">
        <v>29896</v>
      </c>
      <c r="F67" s="52">
        <v>35226</v>
      </c>
      <c r="G67" s="52">
        <v>52647</v>
      </c>
      <c r="H67" s="52">
        <v>61485</v>
      </c>
      <c r="I67" s="52">
        <v>28120</v>
      </c>
      <c r="J67" s="52">
        <v>34908</v>
      </c>
      <c r="K67" s="52">
        <v>64699</v>
      </c>
      <c r="L67" s="52">
        <v>79951</v>
      </c>
      <c r="M67" s="52">
        <v>140446</v>
      </c>
      <c r="N67" s="52">
        <v>134341</v>
      </c>
      <c r="O67" s="52">
        <v>136491</v>
      </c>
      <c r="P67" s="52">
        <v>152560</v>
      </c>
      <c r="Q67" s="52">
        <v>142177</v>
      </c>
      <c r="R67" s="52">
        <v>199172</v>
      </c>
      <c r="S67" s="52">
        <v>170205</v>
      </c>
      <c r="T67" s="52">
        <v>168080</v>
      </c>
      <c r="U67" s="52">
        <v>172845</v>
      </c>
      <c r="V67" s="52">
        <v>171995</v>
      </c>
      <c r="W67" s="52">
        <v>179661</v>
      </c>
      <c r="X67" s="52">
        <v>279100</v>
      </c>
      <c r="Y67" s="52">
        <v>310346</v>
      </c>
      <c r="DA67" s="63" t="s">
        <v>1255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527061</v>
      </c>
      <c r="D69" s="52">
        <v>527853</v>
      </c>
      <c r="E69" s="52">
        <v>517441</v>
      </c>
      <c r="F69" s="52">
        <v>495454</v>
      </c>
      <c r="G69" s="52">
        <v>487197</v>
      </c>
      <c r="H69" s="52">
        <v>515304</v>
      </c>
      <c r="I69" s="52">
        <v>527518</v>
      </c>
      <c r="J69" s="52">
        <v>544567</v>
      </c>
      <c r="K69" s="52">
        <v>590934</v>
      </c>
      <c r="L69" s="52">
        <v>631286</v>
      </c>
      <c r="M69" s="52">
        <v>638624</v>
      </c>
      <c r="N69" s="52">
        <v>648666</v>
      </c>
      <c r="O69" s="52">
        <v>658804</v>
      </c>
      <c r="P69" s="52">
        <v>305418</v>
      </c>
      <c r="Q69" s="52">
        <v>382728</v>
      </c>
      <c r="R69" s="52">
        <v>535879</v>
      </c>
      <c r="S69" s="52">
        <v>584600</v>
      </c>
      <c r="T69" s="52">
        <v>542626</v>
      </c>
      <c r="U69" s="52">
        <v>542740</v>
      </c>
      <c r="V69" s="52">
        <v>540980</v>
      </c>
      <c r="W69" s="52">
        <v>469956</v>
      </c>
      <c r="X69" s="52">
        <v>421452</v>
      </c>
      <c r="Y69" s="52">
        <v>484580</v>
      </c>
      <c r="DA69" s="63" t="s">
        <v>1256</v>
      </c>
    </row>
    <row r="70" spans="1:105" ht="12" customHeight="1" x14ac:dyDescent="0.25">
      <c r="A70" s="97" t="s">
        <v>133</v>
      </c>
      <c r="B70" s="52"/>
      <c r="C70" s="52">
        <v>9580</v>
      </c>
      <c r="D70" s="52">
        <v>900</v>
      </c>
      <c r="E70" s="52">
        <v>4726</v>
      </c>
      <c r="F70" s="52">
        <v>5452</v>
      </c>
      <c r="G70" s="52">
        <v>2878</v>
      </c>
      <c r="H70" s="52">
        <v>3643</v>
      </c>
      <c r="I70" s="52">
        <v>1436</v>
      </c>
      <c r="J70" s="52">
        <v>8831</v>
      </c>
      <c r="K70" s="52">
        <v>4161</v>
      </c>
      <c r="L70" s="52">
        <v>6355</v>
      </c>
      <c r="M70" s="52">
        <v>0</v>
      </c>
      <c r="N70" s="52">
        <v>1795</v>
      </c>
      <c r="O70" s="52">
        <v>9293</v>
      </c>
      <c r="P70" s="52">
        <v>0</v>
      </c>
      <c r="Q70" s="52">
        <v>3993</v>
      </c>
      <c r="R70" s="52">
        <v>6308</v>
      </c>
      <c r="S70" s="52">
        <v>2179</v>
      </c>
      <c r="T70" s="52">
        <v>2059</v>
      </c>
      <c r="U70" s="52">
        <v>1996</v>
      </c>
      <c r="V70" s="52">
        <v>891</v>
      </c>
      <c r="W70" s="52">
        <v>5767</v>
      </c>
      <c r="X70" s="52">
        <v>0</v>
      </c>
      <c r="Y70" s="52">
        <v>5085</v>
      </c>
      <c r="DA70" s="63" t="s">
        <v>1257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10154</v>
      </c>
      <c r="D73" s="52">
        <v>6213</v>
      </c>
      <c r="E73" s="52">
        <v>3180</v>
      </c>
      <c r="F73" s="52">
        <v>2772</v>
      </c>
      <c r="G73" s="52">
        <v>4171</v>
      </c>
      <c r="H73" s="52">
        <v>6080</v>
      </c>
      <c r="I73" s="52">
        <v>7655</v>
      </c>
      <c r="J73" s="52">
        <v>7186</v>
      </c>
      <c r="K73" s="52">
        <v>4298</v>
      </c>
      <c r="L73" s="52">
        <v>5565</v>
      </c>
      <c r="M73" s="52">
        <v>351</v>
      </c>
      <c r="N73" s="52">
        <v>11438</v>
      </c>
      <c r="O73" s="52">
        <v>682</v>
      </c>
      <c r="P73" s="52">
        <v>1</v>
      </c>
      <c r="Q73" s="52">
        <v>11750</v>
      </c>
      <c r="R73" s="52">
        <v>0</v>
      </c>
      <c r="S73" s="52">
        <v>3000</v>
      </c>
      <c r="T73" s="52">
        <v>11482</v>
      </c>
      <c r="U73" s="52">
        <v>9778</v>
      </c>
      <c r="V73" s="52">
        <v>13060</v>
      </c>
      <c r="W73" s="52">
        <v>0</v>
      </c>
      <c r="X73" s="52">
        <v>7363</v>
      </c>
      <c r="Y73" s="52">
        <v>0</v>
      </c>
      <c r="DA73" s="63" t="s">
        <v>1258</v>
      </c>
    </row>
    <row r="74" spans="1:105" ht="12" customHeight="1" x14ac:dyDescent="0.25">
      <c r="A74" s="97" t="s">
        <v>121</v>
      </c>
      <c r="B74" s="52"/>
      <c r="C74" s="52">
        <v>11380</v>
      </c>
      <c r="D74" s="52">
        <v>5151</v>
      </c>
      <c r="E74" s="52">
        <v>2798</v>
      </c>
      <c r="F74" s="52">
        <v>3666</v>
      </c>
      <c r="G74" s="52">
        <v>3957</v>
      </c>
      <c r="H74" s="52">
        <v>4635</v>
      </c>
      <c r="I74" s="52">
        <v>14091</v>
      </c>
      <c r="J74" s="52">
        <v>5609</v>
      </c>
      <c r="K74" s="52">
        <v>8035</v>
      </c>
      <c r="L74" s="52">
        <v>783</v>
      </c>
      <c r="M74" s="52">
        <v>1887</v>
      </c>
      <c r="N74" s="52">
        <v>6949</v>
      </c>
      <c r="O74" s="52">
        <v>697</v>
      </c>
      <c r="P74" s="52">
        <v>1</v>
      </c>
      <c r="Q74" s="52">
        <v>8031</v>
      </c>
      <c r="R74" s="52">
        <v>2</v>
      </c>
      <c r="S74" s="52">
        <v>2744</v>
      </c>
      <c r="T74" s="52">
        <v>6343</v>
      </c>
      <c r="U74" s="52">
        <v>9905</v>
      </c>
      <c r="V74" s="52">
        <v>8598</v>
      </c>
      <c r="W74" s="52">
        <v>0</v>
      </c>
      <c r="X74" s="52">
        <v>7650</v>
      </c>
      <c r="Y74" s="52">
        <v>0</v>
      </c>
      <c r="DA74" s="63" t="s">
        <v>1259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772054</v>
      </c>
      <c r="D78" s="52">
        <v>749158</v>
      </c>
      <c r="E78" s="52">
        <v>753156</v>
      </c>
      <c r="F78" s="52">
        <v>760712</v>
      </c>
      <c r="G78" s="52">
        <v>804878</v>
      </c>
      <c r="H78" s="52">
        <v>916991</v>
      </c>
      <c r="I78" s="52">
        <v>622057</v>
      </c>
      <c r="J78" s="52">
        <v>690845</v>
      </c>
      <c r="K78" s="52">
        <v>792989</v>
      </c>
      <c r="L78" s="52">
        <v>773853</v>
      </c>
      <c r="M78" s="52">
        <v>800894</v>
      </c>
      <c r="N78" s="52">
        <v>831160</v>
      </c>
      <c r="O78" s="52">
        <v>833614</v>
      </c>
      <c r="P78" s="52">
        <v>552860</v>
      </c>
      <c r="Q78" s="52">
        <v>651606</v>
      </c>
      <c r="R78" s="52">
        <v>790835</v>
      </c>
      <c r="S78" s="52">
        <v>822382</v>
      </c>
      <c r="T78" s="52">
        <v>800517</v>
      </c>
      <c r="U78" s="52">
        <v>797079</v>
      </c>
      <c r="V78" s="52">
        <v>794530</v>
      </c>
      <c r="W78" s="52">
        <v>727612</v>
      </c>
      <c r="X78" s="52">
        <v>723544</v>
      </c>
      <c r="Y78" s="52">
        <v>958692</v>
      </c>
      <c r="DA78" s="63" t="s">
        <v>1260</v>
      </c>
    </row>
    <row r="79" spans="1:105" ht="12" customHeight="1" x14ac:dyDescent="0.25">
      <c r="A79" s="109" t="s">
        <v>120</v>
      </c>
      <c r="B79" s="36"/>
      <c r="C79" s="36">
        <v>271371</v>
      </c>
      <c r="D79" s="36">
        <v>278075</v>
      </c>
      <c r="E79" s="36">
        <v>275145</v>
      </c>
      <c r="F79" s="36">
        <v>282168</v>
      </c>
      <c r="G79" s="36">
        <v>297809</v>
      </c>
      <c r="H79" s="36">
        <v>331165</v>
      </c>
      <c r="I79" s="36">
        <v>235649</v>
      </c>
      <c r="J79" s="36">
        <v>188045</v>
      </c>
      <c r="K79" s="36">
        <v>285853</v>
      </c>
      <c r="L79" s="36">
        <v>335120</v>
      </c>
      <c r="M79" s="36">
        <v>300847</v>
      </c>
      <c r="N79" s="36">
        <v>298002</v>
      </c>
      <c r="O79" s="36">
        <v>314185</v>
      </c>
      <c r="P79" s="36">
        <v>259709</v>
      </c>
      <c r="Q79" s="36">
        <v>318869</v>
      </c>
      <c r="R79" s="36">
        <v>323859</v>
      </c>
      <c r="S79" s="36">
        <v>358721</v>
      </c>
      <c r="T79" s="36">
        <v>345699</v>
      </c>
      <c r="U79" s="36">
        <v>329683</v>
      </c>
      <c r="V79" s="36">
        <v>301680</v>
      </c>
      <c r="W79" s="36">
        <v>226839</v>
      </c>
      <c r="X79" s="36">
        <v>141137</v>
      </c>
      <c r="Y79" s="36">
        <v>7157</v>
      </c>
      <c r="DA79" s="60" t="s">
        <v>1261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1262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18144</v>
      </c>
      <c r="D83" s="52">
        <v>29911</v>
      </c>
      <c r="E83" s="52">
        <v>34217</v>
      </c>
      <c r="F83" s="52">
        <v>45063</v>
      </c>
      <c r="G83" s="52">
        <v>50377</v>
      </c>
      <c r="H83" s="52">
        <v>44504</v>
      </c>
      <c r="I83" s="52">
        <v>30568</v>
      </c>
      <c r="J83" s="52">
        <v>26299</v>
      </c>
      <c r="K83" s="52">
        <v>27873</v>
      </c>
      <c r="L83" s="52">
        <v>36138</v>
      </c>
      <c r="M83" s="52">
        <v>43174</v>
      </c>
      <c r="N83" s="52">
        <v>42321</v>
      </c>
      <c r="O83" s="52">
        <v>50374</v>
      </c>
      <c r="P83" s="52">
        <v>56502</v>
      </c>
      <c r="Q83" s="52">
        <v>34480</v>
      </c>
      <c r="R83" s="52">
        <v>29565</v>
      </c>
      <c r="S83" s="52">
        <v>30979</v>
      </c>
      <c r="T83" s="52">
        <v>38651</v>
      </c>
      <c r="U83" s="52">
        <v>32587</v>
      </c>
      <c r="V83" s="52">
        <v>36630</v>
      </c>
      <c r="W83" s="52">
        <v>51990</v>
      </c>
      <c r="X83" s="52">
        <v>69865</v>
      </c>
      <c r="Y83" s="52">
        <v>86002</v>
      </c>
      <c r="DA83" s="63" t="s">
        <v>1263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1004</v>
      </c>
      <c r="D86" s="52">
        <v>912</v>
      </c>
      <c r="E86" s="52">
        <v>1423</v>
      </c>
      <c r="F86" s="52">
        <v>2349</v>
      </c>
      <c r="G86" s="52">
        <v>4468</v>
      </c>
      <c r="H86" s="52">
        <v>5522</v>
      </c>
      <c r="I86" s="52">
        <v>2336</v>
      </c>
      <c r="J86" s="52">
        <v>2148</v>
      </c>
      <c r="K86" s="52">
        <v>3240</v>
      </c>
      <c r="L86" s="52">
        <v>4091</v>
      </c>
      <c r="M86" s="52">
        <v>8367</v>
      </c>
      <c r="N86" s="52">
        <v>8463</v>
      </c>
      <c r="O86" s="52">
        <v>9565</v>
      </c>
      <c r="P86" s="52">
        <v>17487</v>
      </c>
      <c r="Q86" s="52">
        <v>16607</v>
      </c>
      <c r="R86" s="52">
        <v>19117</v>
      </c>
      <c r="S86" s="52">
        <v>10192</v>
      </c>
      <c r="T86" s="52">
        <v>9415</v>
      </c>
      <c r="U86" s="52">
        <v>11133</v>
      </c>
      <c r="V86" s="52">
        <v>10626</v>
      </c>
      <c r="W86" s="52">
        <v>12393</v>
      </c>
      <c r="X86" s="52">
        <v>27325</v>
      </c>
      <c r="Y86" s="52">
        <v>41680</v>
      </c>
      <c r="DA86" s="63" t="s">
        <v>1264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0</v>
      </c>
      <c r="K88" s="52">
        <v>0</v>
      </c>
      <c r="L88" s="52">
        <v>0</v>
      </c>
      <c r="M88" s="52">
        <v>0</v>
      </c>
      <c r="N88" s="52">
        <v>0</v>
      </c>
      <c r="O88" s="52">
        <v>0</v>
      </c>
      <c r="P88" s="52">
        <v>0</v>
      </c>
      <c r="Q88" s="52">
        <v>0</v>
      </c>
      <c r="R88" s="52">
        <v>0</v>
      </c>
      <c r="S88" s="52">
        <v>0</v>
      </c>
      <c r="T88" s="52">
        <v>0</v>
      </c>
      <c r="U88" s="52">
        <v>0</v>
      </c>
      <c r="V88" s="52">
        <v>0</v>
      </c>
      <c r="W88" s="52">
        <v>0</v>
      </c>
      <c r="X88" s="52">
        <v>0</v>
      </c>
      <c r="Y88" s="52">
        <v>0</v>
      </c>
      <c r="DA88" s="63" t="s">
        <v>1265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X89" s="52">
        <v>0</v>
      </c>
      <c r="Y89" s="52">
        <v>0</v>
      </c>
      <c r="DA89" s="63" t="s">
        <v>1266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X92" s="52">
        <v>0</v>
      </c>
      <c r="Y92" s="52">
        <v>0</v>
      </c>
      <c r="DA92" s="63" t="s">
        <v>1267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DA93" s="63" t="s">
        <v>1268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17543</v>
      </c>
      <c r="D96" s="52">
        <v>26809</v>
      </c>
      <c r="E96" s="52">
        <v>28641</v>
      </c>
      <c r="F96" s="52">
        <v>28481</v>
      </c>
      <c r="G96" s="52">
        <v>38202</v>
      </c>
      <c r="H96" s="52">
        <v>41874</v>
      </c>
      <c r="I96" s="52">
        <v>15928</v>
      </c>
      <c r="J96" s="52">
        <v>24612</v>
      </c>
      <c r="K96" s="52">
        <v>19310</v>
      </c>
      <c r="L96" s="52">
        <v>61075</v>
      </c>
      <c r="M96" s="52">
        <v>12519</v>
      </c>
      <c r="N96" s="52">
        <v>50285</v>
      </c>
      <c r="O96" s="52">
        <v>43264</v>
      </c>
      <c r="P96" s="52">
        <v>26459</v>
      </c>
      <c r="Q96" s="52">
        <v>38546</v>
      </c>
      <c r="R96" s="52">
        <v>27813</v>
      </c>
      <c r="S96" s="52">
        <v>35380</v>
      </c>
      <c r="T96" s="52">
        <v>51752</v>
      </c>
      <c r="U96" s="52">
        <v>37922</v>
      </c>
      <c r="V96" s="52">
        <v>48061</v>
      </c>
      <c r="W96" s="52">
        <v>69646</v>
      </c>
      <c r="X96" s="52">
        <v>53550</v>
      </c>
      <c r="Y96" s="52">
        <v>39615</v>
      </c>
      <c r="DA96" s="63" t="s">
        <v>1269</v>
      </c>
    </row>
    <row r="97" spans="1:105" ht="12" customHeight="1" x14ac:dyDescent="0.25">
      <c r="A97" s="97" t="s">
        <v>121</v>
      </c>
      <c r="B97" s="52"/>
      <c r="C97" s="52">
        <v>19663</v>
      </c>
      <c r="D97" s="52">
        <v>22231</v>
      </c>
      <c r="E97" s="52">
        <v>25201</v>
      </c>
      <c r="F97" s="52">
        <v>37654</v>
      </c>
      <c r="G97" s="52">
        <v>36240</v>
      </c>
      <c r="H97" s="52">
        <v>31925</v>
      </c>
      <c r="I97" s="52">
        <v>29326</v>
      </c>
      <c r="J97" s="52">
        <v>19217</v>
      </c>
      <c r="K97" s="52">
        <v>36100</v>
      </c>
      <c r="L97" s="52">
        <v>8578</v>
      </c>
      <c r="M97" s="52">
        <v>67179</v>
      </c>
      <c r="N97" s="52">
        <v>30555</v>
      </c>
      <c r="O97" s="52">
        <v>43965</v>
      </c>
      <c r="P97" s="52">
        <v>63006</v>
      </c>
      <c r="Q97" s="52">
        <v>26340</v>
      </c>
      <c r="R97" s="52">
        <v>34163</v>
      </c>
      <c r="S97" s="52">
        <v>32368</v>
      </c>
      <c r="T97" s="52">
        <v>28589</v>
      </c>
      <c r="U97" s="52">
        <v>38448</v>
      </c>
      <c r="V97" s="52">
        <v>31649</v>
      </c>
      <c r="W97" s="52">
        <v>24984</v>
      </c>
      <c r="X97" s="52">
        <v>55655</v>
      </c>
      <c r="Y97" s="52">
        <v>79298</v>
      </c>
      <c r="DA97" s="63" t="s">
        <v>1270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1271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X102" s="52">
        <v>0</v>
      </c>
      <c r="Y102" s="52">
        <v>0</v>
      </c>
      <c r="DA102" s="63" t="s">
        <v>1272</v>
      </c>
    </row>
    <row r="103" spans="1:105" ht="12" customHeight="1" x14ac:dyDescent="0.25">
      <c r="A103" s="109" t="s">
        <v>120</v>
      </c>
      <c r="B103" s="36"/>
      <c r="C103" s="36">
        <v>37205</v>
      </c>
      <c r="D103" s="36">
        <v>49040</v>
      </c>
      <c r="E103" s="36">
        <v>53845</v>
      </c>
      <c r="F103" s="36">
        <v>66135</v>
      </c>
      <c r="G103" s="36">
        <v>74439</v>
      </c>
      <c r="H103" s="36">
        <v>73802</v>
      </c>
      <c r="I103" s="36">
        <v>45251</v>
      </c>
      <c r="J103" s="36">
        <v>43830</v>
      </c>
      <c r="K103" s="36">
        <v>55415</v>
      </c>
      <c r="L103" s="36">
        <v>69656</v>
      </c>
      <c r="M103" s="36">
        <v>79694</v>
      </c>
      <c r="N103" s="36">
        <v>80842</v>
      </c>
      <c r="O103" s="36">
        <v>87231</v>
      </c>
      <c r="P103" s="36">
        <v>89478</v>
      </c>
      <c r="Q103" s="36">
        <v>64885</v>
      </c>
      <c r="R103" s="36">
        <v>61974</v>
      </c>
      <c r="S103" s="36">
        <v>67769</v>
      </c>
      <c r="T103" s="36">
        <v>80341</v>
      </c>
      <c r="U103" s="36">
        <v>76391</v>
      </c>
      <c r="V103" s="36">
        <v>79706</v>
      </c>
      <c r="W103" s="36">
        <v>94649</v>
      </c>
      <c r="X103" s="36">
        <v>109192</v>
      </c>
      <c r="Y103" s="36">
        <v>118934</v>
      </c>
      <c r="DA103" s="60" t="s">
        <v>1273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1274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1275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1276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1277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1278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1279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1280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1281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1282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1283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24380</v>
      </c>
      <c r="D126" s="52">
        <v>26162</v>
      </c>
      <c r="E126" s="52">
        <v>27227</v>
      </c>
      <c r="F126" s="52">
        <v>25206</v>
      </c>
      <c r="G126" s="52">
        <v>22273</v>
      </c>
      <c r="H126" s="52">
        <v>21529</v>
      </c>
      <c r="I126" s="52">
        <v>25493</v>
      </c>
      <c r="J126" s="52">
        <v>24806</v>
      </c>
      <c r="K126" s="52">
        <v>27770</v>
      </c>
      <c r="L126" s="52">
        <v>33353</v>
      </c>
      <c r="M126" s="52">
        <v>39456</v>
      </c>
      <c r="N126" s="52">
        <v>43366</v>
      </c>
      <c r="O126" s="52">
        <v>42097</v>
      </c>
      <c r="P126" s="52">
        <v>29131</v>
      </c>
      <c r="Q126" s="52">
        <v>27073</v>
      </c>
      <c r="R126" s="52">
        <v>23484</v>
      </c>
      <c r="S126" s="52">
        <v>26452</v>
      </c>
      <c r="T126" s="52">
        <v>29131</v>
      </c>
      <c r="U126" s="52">
        <v>26150</v>
      </c>
      <c r="V126" s="52">
        <v>24762</v>
      </c>
      <c r="W126" s="52">
        <v>24362</v>
      </c>
      <c r="X126" s="52">
        <v>24432</v>
      </c>
      <c r="Y126" s="52">
        <v>34974</v>
      </c>
      <c r="DA126" s="63" t="s">
        <v>1284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897</v>
      </c>
      <c r="D129" s="52">
        <v>781</v>
      </c>
      <c r="E129" s="52">
        <v>1399</v>
      </c>
      <c r="F129" s="52">
        <v>1747</v>
      </c>
      <c r="G129" s="52">
        <v>2547</v>
      </c>
      <c r="H129" s="52">
        <v>2756</v>
      </c>
      <c r="I129" s="52">
        <v>1226</v>
      </c>
      <c r="J129" s="52">
        <v>1541</v>
      </c>
      <c r="K129" s="52">
        <v>2963</v>
      </c>
      <c r="L129" s="52">
        <v>3838</v>
      </c>
      <c r="M129" s="52">
        <v>7738</v>
      </c>
      <c r="N129" s="52">
        <v>8125</v>
      </c>
      <c r="O129" s="52">
        <v>8668</v>
      </c>
      <c r="P129" s="52">
        <v>11737</v>
      </c>
      <c r="Q129" s="52">
        <v>10875</v>
      </c>
      <c r="R129" s="52">
        <v>12915</v>
      </c>
      <c r="S129" s="52">
        <v>8191</v>
      </c>
      <c r="T129" s="52">
        <v>7728</v>
      </c>
      <c r="U129" s="52">
        <v>8665</v>
      </c>
      <c r="V129" s="52">
        <v>8278</v>
      </c>
      <c r="W129" s="52">
        <v>8456</v>
      </c>
      <c r="X129" s="52">
        <v>14193</v>
      </c>
      <c r="Y129" s="52">
        <v>18516</v>
      </c>
      <c r="DA129" s="63" t="s">
        <v>1285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23619</v>
      </c>
      <c r="D131" s="52">
        <v>25672</v>
      </c>
      <c r="E131" s="52">
        <v>26527</v>
      </c>
      <c r="F131" s="52">
        <v>24471</v>
      </c>
      <c r="G131" s="52">
        <v>21751</v>
      </c>
      <c r="H131" s="52">
        <v>21019</v>
      </c>
      <c r="I131" s="52">
        <v>24884</v>
      </c>
      <c r="J131" s="52">
        <v>24273</v>
      </c>
      <c r="K131" s="52">
        <v>27339</v>
      </c>
      <c r="L131" s="52">
        <v>32706</v>
      </c>
      <c r="M131" s="52">
        <v>38939</v>
      </c>
      <c r="N131" s="52">
        <v>42573</v>
      </c>
      <c r="O131" s="52">
        <v>40998</v>
      </c>
      <c r="P131" s="52">
        <v>28444</v>
      </c>
      <c r="Q131" s="52">
        <v>26034</v>
      </c>
      <c r="R131" s="52">
        <v>23007</v>
      </c>
      <c r="S131" s="52">
        <v>26311</v>
      </c>
      <c r="T131" s="52">
        <v>28837</v>
      </c>
      <c r="U131" s="52">
        <v>25495</v>
      </c>
      <c r="V131" s="52">
        <v>24055</v>
      </c>
      <c r="W131" s="52">
        <v>23117</v>
      </c>
      <c r="X131" s="52">
        <v>25527</v>
      </c>
      <c r="Y131" s="52">
        <v>36604</v>
      </c>
      <c r="DA131" s="63" t="s">
        <v>1286</v>
      </c>
    </row>
    <row r="132" spans="1:105" ht="12" customHeight="1" x14ac:dyDescent="0.25">
      <c r="A132" s="97" t="s">
        <v>127</v>
      </c>
      <c r="B132" s="52"/>
      <c r="C132" s="52">
        <v>380</v>
      </c>
      <c r="D132" s="52">
        <v>42</v>
      </c>
      <c r="E132" s="52">
        <v>226</v>
      </c>
      <c r="F132" s="52">
        <v>280</v>
      </c>
      <c r="G132" s="52">
        <v>95</v>
      </c>
      <c r="H132" s="52">
        <v>102</v>
      </c>
      <c r="I132" s="52">
        <v>176</v>
      </c>
      <c r="J132" s="52">
        <v>333</v>
      </c>
      <c r="K132" s="52">
        <v>165</v>
      </c>
      <c r="L132" s="52">
        <v>312</v>
      </c>
      <c r="M132" s="52">
        <v>42</v>
      </c>
      <c r="N132" s="52">
        <v>304</v>
      </c>
      <c r="O132" s="52">
        <v>512</v>
      </c>
      <c r="P132" s="52">
        <v>0</v>
      </c>
      <c r="Q132" s="52">
        <v>397</v>
      </c>
      <c r="R132" s="52">
        <v>184</v>
      </c>
      <c r="S132" s="52">
        <v>36</v>
      </c>
      <c r="T132" s="52">
        <v>181</v>
      </c>
      <c r="U132" s="52">
        <v>45</v>
      </c>
      <c r="V132" s="52">
        <v>32</v>
      </c>
      <c r="W132" s="52">
        <v>185</v>
      </c>
      <c r="X132" s="52">
        <v>0</v>
      </c>
      <c r="Y132" s="52">
        <v>517</v>
      </c>
      <c r="DA132" s="63" t="s">
        <v>1287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281</v>
      </c>
      <c r="D135" s="52">
        <v>360</v>
      </c>
      <c r="E135" s="52">
        <v>369</v>
      </c>
      <c r="F135" s="52">
        <v>301</v>
      </c>
      <c r="G135" s="52">
        <v>367</v>
      </c>
      <c r="H135" s="52">
        <v>433</v>
      </c>
      <c r="I135" s="52">
        <v>236</v>
      </c>
      <c r="J135" s="52">
        <v>326</v>
      </c>
      <c r="K135" s="52">
        <v>293</v>
      </c>
      <c r="L135" s="52">
        <v>823</v>
      </c>
      <c r="M135" s="52">
        <v>170</v>
      </c>
      <c r="N135" s="52">
        <v>693</v>
      </c>
      <c r="O135" s="52">
        <v>606</v>
      </c>
      <c r="P135" s="52">
        <v>397</v>
      </c>
      <c r="Q135" s="52">
        <v>775</v>
      </c>
      <c r="R135" s="52">
        <v>459</v>
      </c>
      <c r="S135" s="52">
        <v>512</v>
      </c>
      <c r="T135" s="52">
        <v>688</v>
      </c>
      <c r="U135" s="52">
        <v>808</v>
      </c>
      <c r="V135" s="52">
        <v>1041</v>
      </c>
      <c r="W135" s="52">
        <v>1572</v>
      </c>
      <c r="X135" s="52">
        <v>0</v>
      </c>
      <c r="Y135" s="52">
        <v>0</v>
      </c>
      <c r="DA135" s="63" t="s">
        <v>1288</v>
      </c>
    </row>
    <row r="136" spans="1:105" ht="12" customHeight="1" x14ac:dyDescent="0.25">
      <c r="A136" s="97" t="s">
        <v>121</v>
      </c>
      <c r="B136" s="52"/>
      <c r="C136" s="52">
        <v>315</v>
      </c>
      <c r="D136" s="52">
        <v>300</v>
      </c>
      <c r="E136" s="52">
        <v>325</v>
      </c>
      <c r="F136" s="52">
        <v>399</v>
      </c>
      <c r="G136" s="52">
        <v>346</v>
      </c>
      <c r="H136" s="52">
        <v>330</v>
      </c>
      <c r="I136" s="52">
        <v>435</v>
      </c>
      <c r="J136" s="52">
        <v>254</v>
      </c>
      <c r="K136" s="52">
        <v>548</v>
      </c>
      <c r="L136" s="52">
        <v>114</v>
      </c>
      <c r="M136" s="52">
        <v>920</v>
      </c>
      <c r="N136" s="52">
        <v>422</v>
      </c>
      <c r="O136" s="52">
        <v>621</v>
      </c>
      <c r="P136" s="52">
        <v>942</v>
      </c>
      <c r="Q136" s="52">
        <v>531</v>
      </c>
      <c r="R136" s="52">
        <v>567</v>
      </c>
      <c r="S136" s="52">
        <v>467</v>
      </c>
      <c r="T136" s="52">
        <v>378</v>
      </c>
      <c r="U136" s="52">
        <v>824</v>
      </c>
      <c r="V136" s="52">
        <v>682</v>
      </c>
      <c r="W136" s="52">
        <v>562</v>
      </c>
      <c r="X136" s="52">
        <v>0</v>
      </c>
      <c r="Y136" s="52">
        <v>0</v>
      </c>
      <c r="DA136" s="63" t="s">
        <v>1289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2">
        <v>0</v>
      </c>
      <c r="Y140" s="52">
        <v>0</v>
      </c>
      <c r="DA140" s="63" t="s">
        <v>1290</v>
      </c>
    </row>
    <row r="141" spans="1:105" ht="12" customHeight="1" x14ac:dyDescent="0.25">
      <c r="A141" s="109" t="s">
        <v>120</v>
      </c>
      <c r="B141" s="36"/>
      <c r="C141" s="36">
        <v>39810</v>
      </c>
      <c r="D141" s="36">
        <v>41665</v>
      </c>
      <c r="E141" s="36">
        <v>43233</v>
      </c>
      <c r="F141" s="36">
        <v>42606</v>
      </c>
      <c r="G141" s="36">
        <v>42404</v>
      </c>
      <c r="H141" s="36">
        <v>46209</v>
      </c>
      <c r="I141" s="36">
        <v>38489</v>
      </c>
      <c r="J141" s="36">
        <v>39945</v>
      </c>
      <c r="K141" s="36">
        <v>50574</v>
      </c>
      <c r="L141" s="36">
        <v>56392</v>
      </c>
      <c r="M141" s="36">
        <v>62099</v>
      </c>
      <c r="N141" s="36">
        <v>65153</v>
      </c>
      <c r="O141" s="36">
        <v>64147</v>
      </c>
      <c r="P141" s="36">
        <v>53561</v>
      </c>
      <c r="Q141" s="36">
        <v>54886</v>
      </c>
      <c r="R141" s="36">
        <v>53387</v>
      </c>
      <c r="S141" s="36">
        <v>59305</v>
      </c>
      <c r="T141" s="36">
        <v>64458</v>
      </c>
      <c r="U141" s="36">
        <v>62384</v>
      </c>
      <c r="V141" s="36">
        <v>59638</v>
      </c>
      <c r="W141" s="36">
        <v>55589</v>
      </c>
      <c r="X141" s="36">
        <v>51190</v>
      </c>
      <c r="Y141" s="36">
        <v>61169</v>
      </c>
      <c r="DA141" s="60" t="s">
        <v>1291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1292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1197</v>
      </c>
      <c r="D145" s="52">
        <v>2502</v>
      </c>
      <c r="E145" s="52">
        <v>2649</v>
      </c>
      <c r="F145" s="52">
        <v>3167</v>
      </c>
      <c r="G145" s="52">
        <v>3868</v>
      </c>
      <c r="H145" s="52">
        <v>5060</v>
      </c>
      <c r="I145" s="52">
        <v>6776</v>
      </c>
      <c r="J145" s="52">
        <v>7192</v>
      </c>
      <c r="K145" s="52">
        <v>9660</v>
      </c>
      <c r="L145" s="52">
        <v>9125</v>
      </c>
      <c r="M145" s="52">
        <v>11928</v>
      </c>
      <c r="N145" s="52">
        <v>10192</v>
      </c>
      <c r="O145" s="52">
        <v>11424</v>
      </c>
      <c r="P145" s="52">
        <v>16994</v>
      </c>
      <c r="Q145" s="52">
        <v>16476</v>
      </c>
      <c r="R145" s="52">
        <v>22914</v>
      </c>
      <c r="S145" s="52">
        <v>34173</v>
      </c>
      <c r="T145" s="52">
        <v>51021</v>
      </c>
      <c r="U145" s="52">
        <v>67166</v>
      </c>
      <c r="V145" s="52">
        <v>96727</v>
      </c>
      <c r="W145" s="52">
        <v>133561</v>
      </c>
      <c r="X145" s="52">
        <v>192013</v>
      </c>
      <c r="Y145" s="52">
        <v>209697</v>
      </c>
      <c r="DA145" s="63" t="s">
        <v>1293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260</v>
      </c>
      <c r="D147" s="52">
        <v>286</v>
      </c>
      <c r="E147" s="52">
        <v>320</v>
      </c>
      <c r="F147" s="52">
        <v>443</v>
      </c>
      <c r="G147" s="52">
        <v>591</v>
      </c>
      <c r="H147" s="52">
        <v>864</v>
      </c>
      <c r="I147" s="52">
        <v>1090</v>
      </c>
      <c r="J147" s="52">
        <v>1384</v>
      </c>
      <c r="K147" s="52">
        <v>2031</v>
      </c>
      <c r="L147" s="52">
        <v>2614</v>
      </c>
      <c r="M147" s="52">
        <v>4029</v>
      </c>
      <c r="N147" s="52">
        <v>4586</v>
      </c>
      <c r="O147" s="52">
        <v>5508</v>
      </c>
      <c r="P147" s="52">
        <v>8918</v>
      </c>
      <c r="Q147" s="52">
        <v>11578</v>
      </c>
      <c r="R147" s="52">
        <v>13820</v>
      </c>
      <c r="S147" s="52">
        <v>18301</v>
      </c>
      <c r="T147" s="52">
        <v>24364</v>
      </c>
      <c r="U147" s="52">
        <v>34839</v>
      </c>
      <c r="V147" s="52">
        <v>45907</v>
      </c>
      <c r="W147" s="52">
        <v>77465</v>
      </c>
      <c r="X147" s="52">
        <v>118547</v>
      </c>
      <c r="Y147" s="52">
        <v>239640</v>
      </c>
      <c r="DA147" s="63" t="s">
        <v>1294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X149" s="52">
        <v>0</v>
      </c>
      <c r="Y149" s="52">
        <v>0</v>
      </c>
      <c r="DA149" s="63" t="s">
        <v>1295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1296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793</v>
      </c>
      <c r="D153" s="52">
        <v>1636</v>
      </c>
      <c r="E153" s="52">
        <v>1684</v>
      </c>
      <c r="F153" s="52">
        <v>1615</v>
      </c>
      <c r="G153" s="52">
        <v>2364</v>
      </c>
      <c r="H153" s="52">
        <v>3449</v>
      </c>
      <c r="I153" s="52">
        <v>2696</v>
      </c>
      <c r="J153" s="52">
        <v>4793</v>
      </c>
      <c r="K153" s="52">
        <v>4128</v>
      </c>
      <c r="L153" s="52">
        <v>10562</v>
      </c>
      <c r="M153" s="52">
        <v>2416</v>
      </c>
      <c r="N153" s="52">
        <v>8990</v>
      </c>
      <c r="O153" s="52">
        <v>8260</v>
      </c>
      <c r="P153" s="52">
        <v>6921</v>
      </c>
      <c r="Q153" s="52">
        <v>14315</v>
      </c>
      <c r="R153" s="52">
        <v>14111</v>
      </c>
      <c r="S153" s="52">
        <v>22944</v>
      </c>
      <c r="T153" s="52">
        <v>39662</v>
      </c>
      <c r="U153" s="52">
        <v>39413</v>
      </c>
      <c r="V153" s="52">
        <v>66696</v>
      </c>
      <c r="W153" s="52">
        <v>111351</v>
      </c>
      <c r="X153" s="52">
        <v>105766</v>
      </c>
      <c r="Y153" s="52">
        <v>80216</v>
      </c>
      <c r="DA153" s="63" t="s">
        <v>1297</v>
      </c>
    </row>
    <row r="154" spans="1:105" ht="12" customHeight="1" x14ac:dyDescent="0.25">
      <c r="A154" s="97" t="s">
        <v>121</v>
      </c>
      <c r="B154" s="52"/>
      <c r="C154" s="52">
        <v>890</v>
      </c>
      <c r="D154" s="52">
        <v>1356</v>
      </c>
      <c r="E154" s="52">
        <v>1480</v>
      </c>
      <c r="F154" s="52">
        <v>2138</v>
      </c>
      <c r="G154" s="52">
        <v>2243</v>
      </c>
      <c r="H154" s="52">
        <v>2631</v>
      </c>
      <c r="I154" s="52">
        <v>4970</v>
      </c>
      <c r="J154" s="52">
        <v>3742</v>
      </c>
      <c r="K154" s="52">
        <v>7716</v>
      </c>
      <c r="L154" s="52">
        <v>1483</v>
      </c>
      <c r="M154" s="52">
        <v>12980</v>
      </c>
      <c r="N154" s="52">
        <v>5461</v>
      </c>
      <c r="O154" s="52">
        <v>8408</v>
      </c>
      <c r="P154" s="52">
        <v>16492</v>
      </c>
      <c r="Q154" s="52">
        <v>9767</v>
      </c>
      <c r="R154" s="52">
        <v>17336</v>
      </c>
      <c r="S154" s="52">
        <v>20977</v>
      </c>
      <c r="T154" s="52">
        <v>21897</v>
      </c>
      <c r="U154" s="52">
        <v>39967</v>
      </c>
      <c r="V154" s="52">
        <v>43924</v>
      </c>
      <c r="W154" s="52">
        <v>39943</v>
      </c>
      <c r="X154" s="52">
        <v>109892</v>
      </c>
      <c r="Y154" s="52">
        <v>160601</v>
      </c>
      <c r="DA154" s="63" t="s">
        <v>1298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X158" s="52">
        <v>0</v>
      </c>
      <c r="Y158" s="52">
        <v>0</v>
      </c>
      <c r="DA158" s="63" t="s">
        <v>1299</v>
      </c>
    </row>
    <row r="159" spans="1:105" ht="12" customHeight="1" x14ac:dyDescent="0.25">
      <c r="A159" s="109" t="s">
        <v>120</v>
      </c>
      <c r="B159" s="36"/>
      <c r="C159" s="36">
        <v>1684</v>
      </c>
      <c r="D159" s="36">
        <v>2991</v>
      </c>
      <c r="E159" s="36">
        <v>3164</v>
      </c>
      <c r="F159" s="36">
        <v>3753</v>
      </c>
      <c r="G159" s="36">
        <v>4609</v>
      </c>
      <c r="H159" s="36">
        <v>6081</v>
      </c>
      <c r="I159" s="36">
        <v>7666</v>
      </c>
      <c r="J159" s="36">
        <v>8535</v>
      </c>
      <c r="K159" s="36">
        <v>11847</v>
      </c>
      <c r="L159" s="36">
        <v>12045</v>
      </c>
      <c r="M159" s="36">
        <v>15392</v>
      </c>
      <c r="N159" s="36">
        <v>14458</v>
      </c>
      <c r="O159" s="36">
        <v>16664</v>
      </c>
      <c r="P159" s="36">
        <v>23414</v>
      </c>
      <c r="Q159" s="36">
        <v>24075</v>
      </c>
      <c r="R159" s="36">
        <v>31464</v>
      </c>
      <c r="S159" s="36">
        <v>43914</v>
      </c>
      <c r="T159" s="36">
        <v>61562</v>
      </c>
      <c r="U159" s="36">
        <v>79397</v>
      </c>
      <c r="V159" s="36">
        <v>110628</v>
      </c>
      <c r="W159" s="36">
        <v>151294</v>
      </c>
      <c r="X159" s="36">
        <v>215663</v>
      </c>
      <c r="Y159" s="36">
        <v>240821</v>
      </c>
      <c r="DA159" s="60" t="s">
        <v>1300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1301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9683</v>
      </c>
      <c r="D163" s="52">
        <v>9973</v>
      </c>
      <c r="E163" s="52">
        <v>10580</v>
      </c>
      <c r="F163" s="52">
        <v>9334</v>
      </c>
      <c r="G163" s="52">
        <v>10369</v>
      </c>
      <c r="H163" s="52">
        <v>8506</v>
      </c>
      <c r="I163" s="52">
        <v>10779</v>
      </c>
      <c r="J163" s="52">
        <v>10220</v>
      </c>
      <c r="K163" s="52">
        <v>11388</v>
      </c>
      <c r="L163" s="52">
        <v>11174</v>
      </c>
      <c r="M163" s="52">
        <v>17181</v>
      </c>
      <c r="N163" s="52">
        <v>15113</v>
      </c>
      <c r="O163" s="52">
        <v>8131</v>
      </c>
      <c r="P163" s="52">
        <v>2</v>
      </c>
      <c r="Q163" s="52">
        <v>0</v>
      </c>
      <c r="R163" s="52">
        <v>6</v>
      </c>
      <c r="S163" s="52">
        <v>0</v>
      </c>
      <c r="T163" s="52">
        <v>0</v>
      </c>
      <c r="U163" s="52">
        <v>4223</v>
      </c>
      <c r="V163" s="52">
        <v>8957</v>
      </c>
      <c r="W163" s="52">
        <v>3943</v>
      </c>
      <c r="X163" s="52">
        <v>0</v>
      </c>
      <c r="Y163" s="52">
        <v>0</v>
      </c>
      <c r="DA163" s="63" t="s">
        <v>1302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2133</v>
      </c>
      <c r="D165" s="52">
        <v>1834</v>
      </c>
      <c r="E165" s="52">
        <v>1539</v>
      </c>
      <c r="F165" s="52">
        <v>1617</v>
      </c>
      <c r="G165" s="52">
        <v>1876</v>
      </c>
      <c r="H165" s="52">
        <v>2055</v>
      </c>
      <c r="I165" s="52">
        <v>1947</v>
      </c>
      <c r="J165" s="52">
        <v>2164</v>
      </c>
      <c r="K165" s="52">
        <v>2796</v>
      </c>
      <c r="L165" s="52">
        <v>3280</v>
      </c>
      <c r="M165" s="52">
        <v>5072</v>
      </c>
      <c r="N165" s="52">
        <v>6096</v>
      </c>
      <c r="O165" s="52">
        <v>5721</v>
      </c>
      <c r="P165" s="52">
        <v>1692</v>
      </c>
      <c r="Q165" s="52">
        <v>272</v>
      </c>
      <c r="R165" s="52">
        <v>206</v>
      </c>
      <c r="S165" s="52">
        <v>122</v>
      </c>
      <c r="T165" s="52">
        <v>94</v>
      </c>
      <c r="U165" s="52">
        <v>789</v>
      </c>
      <c r="V165" s="52">
        <v>2519</v>
      </c>
      <c r="W165" s="52">
        <v>4071</v>
      </c>
      <c r="X165" s="52">
        <v>1885</v>
      </c>
      <c r="Y165" s="52">
        <v>2465</v>
      </c>
      <c r="DA165" s="63" t="s">
        <v>1303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X167" s="52">
        <v>0</v>
      </c>
      <c r="Y167" s="52">
        <v>0</v>
      </c>
      <c r="DA167" s="63" t="s">
        <v>1304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1305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8534</v>
      </c>
      <c r="D171" s="52">
        <v>10069</v>
      </c>
      <c r="E171" s="52">
        <v>10243</v>
      </c>
      <c r="F171" s="52">
        <v>8031</v>
      </c>
      <c r="G171" s="52">
        <v>10737</v>
      </c>
      <c r="H171" s="52">
        <v>11983</v>
      </c>
      <c r="I171" s="52">
        <v>5769</v>
      </c>
      <c r="J171" s="52">
        <v>9071</v>
      </c>
      <c r="K171" s="52">
        <v>7092</v>
      </c>
      <c r="L171" s="52">
        <v>17735</v>
      </c>
      <c r="M171" s="52">
        <v>4119</v>
      </c>
      <c r="N171" s="52">
        <v>14908</v>
      </c>
      <c r="O171" s="52">
        <v>8653</v>
      </c>
      <c r="P171" s="52">
        <v>945</v>
      </c>
      <c r="Q171" s="52">
        <v>4</v>
      </c>
      <c r="R171" s="52">
        <v>755</v>
      </c>
      <c r="S171" s="52">
        <v>1505</v>
      </c>
      <c r="T171" s="52">
        <v>2859</v>
      </c>
      <c r="U171" s="52">
        <v>5431</v>
      </c>
      <c r="V171" s="52">
        <v>9400</v>
      </c>
      <c r="W171" s="52">
        <v>6317</v>
      </c>
      <c r="X171" s="52">
        <v>63</v>
      </c>
      <c r="Y171" s="52">
        <v>90</v>
      </c>
      <c r="DA171" s="63" t="s">
        <v>1306</v>
      </c>
    </row>
    <row r="172" spans="1:105" ht="12" customHeight="1" x14ac:dyDescent="0.25">
      <c r="A172" s="97" t="s">
        <v>121</v>
      </c>
      <c r="B172" s="52"/>
      <c r="C172" s="52">
        <v>9564</v>
      </c>
      <c r="D172" s="52">
        <v>8353</v>
      </c>
      <c r="E172" s="52">
        <v>9016</v>
      </c>
      <c r="F172" s="52">
        <v>10614</v>
      </c>
      <c r="G172" s="52">
        <v>10183</v>
      </c>
      <c r="H172" s="52">
        <v>9136</v>
      </c>
      <c r="I172" s="52">
        <v>10623</v>
      </c>
      <c r="J172" s="52">
        <v>7077</v>
      </c>
      <c r="K172" s="52">
        <v>13257</v>
      </c>
      <c r="L172" s="52">
        <v>2487</v>
      </c>
      <c r="M172" s="52">
        <v>22124</v>
      </c>
      <c r="N172" s="52">
        <v>9060</v>
      </c>
      <c r="O172" s="52">
        <v>8809</v>
      </c>
      <c r="P172" s="52">
        <v>2252</v>
      </c>
      <c r="Q172" s="52">
        <v>0</v>
      </c>
      <c r="R172" s="52">
        <v>935</v>
      </c>
      <c r="S172" s="52">
        <v>1371</v>
      </c>
      <c r="T172" s="52">
        <v>1573</v>
      </c>
      <c r="U172" s="52">
        <v>5518</v>
      </c>
      <c r="V172" s="52">
        <v>6173</v>
      </c>
      <c r="W172" s="52">
        <v>2269</v>
      </c>
      <c r="X172" s="52">
        <v>72</v>
      </c>
      <c r="Y172" s="52">
        <v>177</v>
      </c>
      <c r="DA172" s="63" t="s">
        <v>1307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X176" s="52">
        <v>0</v>
      </c>
      <c r="Y176" s="52">
        <v>0</v>
      </c>
      <c r="DA176" s="63" t="s">
        <v>1308</v>
      </c>
    </row>
    <row r="177" spans="1:105" ht="12" customHeight="1" x14ac:dyDescent="0.25">
      <c r="A177" s="109" t="s">
        <v>120</v>
      </c>
      <c r="B177" s="36"/>
      <c r="C177" s="36">
        <v>18098</v>
      </c>
      <c r="D177" s="36">
        <v>18421</v>
      </c>
      <c r="E177" s="36">
        <v>19259</v>
      </c>
      <c r="F177" s="36">
        <v>18647</v>
      </c>
      <c r="G177" s="36">
        <v>20921</v>
      </c>
      <c r="H177" s="36">
        <v>21117</v>
      </c>
      <c r="I177" s="36">
        <v>16394</v>
      </c>
      <c r="J177" s="36">
        <v>16151</v>
      </c>
      <c r="K177" s="36">
        <v>20351</v>
      </c>
      <c r="L177" s="36">
        <v>20219</v>
      </c>
      <c r="M177" s="36">
        <v>26242</v>
      </c>
      <c r="N177" s="36">
        <v>23973</v>
      </c>
      <c r="O177" s="36">
        <v>17456</v>
      </c>
      <c r="P177" s="36">
        <v>3197</v>
      </c>
      <c r="Q177" s="36">
        <v>9</v>
      </c>
      <c r="R177" s="36">
        <v>1688</v>
      </c>
      <c r="S177" s="36">
        <v>2884</v>
      </c>
      <c r="T177" s="36">
        <v>4441</v>
      </c>
      <c r="U177" s="36">
        <v>10943</v>
      </c>
      <c r="V177" s="36">
        <v>15578</v>
      </c>
      <c r="W177" s="36">
        <v>8575</v>
      </c>
      <c r="X177" s="36">
        <v>139</v>
      </c>
      <c r="Y177" s="36">
        <v>271</v>
      </c>
      <c r="DA177" s="60" t="s">
        <v>1309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1311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51</v>
      </c>
      <c r="D5" s="52">
        <v>61</v>
      </c>
      <c r="E5" s="52">
        <v>36</v>
      </c>
      <c r="F5" s="52">
        <v>54</v>
      </c>
      <c r="G5" s="52">
        <v>61</v>
      </c>
      <c r="H5" s="52">
        <v>80</v>
      </c>
      <c r="I5" s="52">
        <v>125</v>
      </c>
      <c r="J5" s="52">
        <v>88</v>
      </c>
      <c r="K5" s="52">
        <v>48</v>
      </c>
      <c r="L5" s="52">
        <v>6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28</v>
      </c>
      <c r="S5" s="52">
        <v>10</v>
      </c>
      <c r="T5" s="52">
        <v>24</v>
      </c>
      <c r="U5" s="52">
        <v>29</v>
      </c>
      <c r="V5" s="52">
        <v>0</v>
      </c>
      <c r="W5" s="52">
        <v>0</v>
      </c>
      <c r="X5" s="52">
        <v>5</v>
      </c>
      <c r="Y5" s="52">
        <v>0</v>
      </c>
      <c r="DA5" s="63" t="s">
        <v>1312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1</v>
      </c>
      <c r="D8" s="52">
        <v>0</v>
      </c>
      <c r="E8" s="52">
        <v>1</v>
      </c>
      <c r="F8" s="52">
        <v>3</v>
      </c>
      <c r="G8" s="52">
        <v>7</v>
      </c>
      <c r="H8" s="52">
        <v>10</v>
      </c>
      <c r="I8" s="52">
        <v>4</v>
      </c>
      <c r="J8" s="52">
        <v>6</v>
      </c>
      <c r="K8" s="52">
        <v>5</v>
      </c>
      <c r="L8" s="52">
        <v>1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9</v>
      </c>
      <c r="S8" s="52">
        <v>2</v>
      </c>
      <c r="T8" s="52">
        <v>3</v>
      </c>
      <c r="U8" s="52">
        <v>2</v>
      </c>
      <c r="V8" s="52">
        <v>0</v>
      </c>
      <c r="W8" s="52">
        <v>0</v>
      </c>
      <c r="X8" s="52">
        <v>1</v>
      </c>
      <c r="Y8" s="52">
        <v>0</v>
      </c>
      <c r="DA8" s="63" t="s">
        <v>1313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1314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1315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1316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24</v>
      </c>
      <c r="D15" s="52">
        <v>33</v>
      </c>
      <c r="E15" s="52">
        <v>19</v>
      </c>
      <c r="F15" s="52">
        <v>23</v>
      </c>
      <c r="G15" s="52">
        <v>31</v>
      </c>
      <c r="H15" s="52">
        <v>45</v>
      </c>
      <c r="I15" s="52">
        <v>44</v>
      </c>
      <c r="J15" s="52">
        <v>49</v>
      </c>
      <c r="K15" s="52">
        <v>17</v>
      </c>
      <c r="L15" s="52">
        <v>5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13</v>
      </c>
      <c r="S15" s="52">
        <v>5</v>
      </c>
      <c r="T15" s="52">
        <v>15</v>
      </c>
      <c r="U15" s="52">
        <v>14</v>
      </c>
      <c r="V15" s="52">
        <v>0</v>
      </c>
      <c r="W15" s="52">
        <v>0</v>
      </c>
      <c r="X15" s="52">
        <v>2</v>
      </c>
      <c r="Y15" s="52">
        <v>0</v>
      </c>
      <c r="DA15" s="63" t="s">
        <v>1317</v>
      </c>
    </row>
    <row r="16" spans="1:105" ht="12" customHeight="1" x14ac:dyDescent="0.25">
      <c r="A16" s="97" t="s">
        <v>121</v>
      </c>
      <c r="B16" s="52"/>
      <c r="C16" s="52">
        <v>27</v>
      </c>
      <c r="D16" s="52">
        <v>28</v>
      </c>
      <c r="E16" s="52">
        <v>17</v>
      </c>
      <c r="F16" s="52">
        <v>31</v>
      </c>
      <c r="G16" s="52">
        <v>30</v>
      </c>
      <c r="H16" s="52">
        <v>35</v>
      </c>
      <c r="I16" s="52">
        <v>81</v>
      </c>
      <c r="J16" s="52">
        <v>39</v>
      </c>
      <c r="K16" s="52">
        <v>31</v>
      </c>
      <c r="L16" s="52">
        <v>1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15</v>
      </c>
      <c r="S16" s="52">
        <v>5</v>
      </c>
      <c r="T16" s="52">
        <v>9</v>
      </c>
      <c r="U16" s="52">
        <v>15</v>
      </c>
      <c r="V16" s="52">
        <v>0</v>
      </c>
      <c r="W16" s="52">
        <v>0</v>
      </c>
      <c r="X16" s="52">
        <v>3</v>
      </c>
      <c r="Y16" s="52">
        <v>0</v>
      </c>
      <c r="DA16" s="63" t="s">
        <v>1318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1319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1320</v>
      </c>
    </row>
    <row r="22" spans="1:105" ht="12" customHeight="1" x14ac:dyDescent="0.25">
      <c r="A22" s="109" t="s">
        <v>120</v>
      </c>
      <c r="B22" s="36"/>
      <c r="C22" s="36">
        <v>51</v>
      </c>
      <c r="D22" s="36">
        <v>61</v>
      </c>
      <c r="E22" s="36">
        <v>36</v>
      </c>
      <c r="F22" s="36">
        <v>54</v>
      </c>
      <c r="G22" s="36">
        <v>61</v>
      </c>
      <c r="H22" s="36">
        <v>80</v>
      </c>
      <c r="I22" s="36">
        <v>125</v>
      </c>
      <c r="J22" s="36">
        <v>88</v>
      </c>
      <c r="K22" s="36">
        <v>48</v>
      </c>
      <c r="L22" s="36">
        <v>6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28</v>
      </c>
      <c r="S22" s="36">
        <v>10</v>
      </c>
      <c r="T22" s="36">
        <v>24</v>
      </c>
      <c r="U22" s="36">
        <v>29</v>
      </c>
      <c r="V22" s="36">
        <v>0</v>
      </c>
      <c r="W22" s="36">
        <v>0</v>
      </c>
      <c r="X22" s="36">
        <v>5</v>
      </c>
      <c r="Y22" s="36">
        <v>0</v>
      </c>
      <c r="DA22" s="60" t="s">
        <v>1321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1322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493</v>
      </c>
      <c r="D26" s="52">
        <v>512</v>
      </c>
      <c r="E26" s="52">
        <v>545</v>
      </c>
      <c r="F26" s="52">
        <v>722</v>
      </c>
      <c r="G26" s="52">
        <v>842</v>
      </c>
      <c r="H26" s="52">
        <v>1011</v>
      </c>
      <c r="I26" s="52">
        <v>873</v>
      </c>
      <c r="J26" s="52">
        <v>563</v>
      </c>
      <c r="K26" s="52">
        <v>558</v>
      </c>
      <c r="L26" s="52">
        <v>600</v>
      </c>
      <c r="M26" s="52">
        <v>625</v>
      </c>
      <c r="N26" s="52">
        <v>635</v>
      </c>
      <c r="O26" s="52">
        <v>774</v>
      </c>
      <c r="P26" s="52">
        <v>711</v>
      </c>
      <c r="Q26" s="52">
        <v>399</v>
      </c>
      <c r="R26" s="52">
        <v>563</v>
      </c>
      <c r="S26" s="52">
        <v>703</v>
      </c>
      <c r="T26" s="52">
        <v>826</v>
      </c>
      <c r="U26" s="52">
        <v>851</v>
      </c>
      <c r="V26" s="52">
        <v>808</v>
      </c>
      <c r="W26" s="52">
        <v>1019</v>
      </c>
      <c r="X26" s="52">
        <v>1423</v>
      </c>
      <c r="Y26" s="52">
        <v>1902</v>
      </c>
      <c r="DA26" s="63" t="s">
        <v>1323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9</v>
      </c>
      <c r="D29" s="52">
        <v>2</v>
      </c>
      <c r="E29" s="52">
        <v>15</v>
      </c>
      <c r="F29" s="52">
        <v>36</v>
      </c>
      <c r="G29" s="52">
        <v>99</v>
      </c>
      <c r="H29" s="52">
        <v>132</v>
      </c>
      <c r="I29" s="52">
        <v>29</v>
      </c>
      <c r="J29" s="52">
        <v>35</v>
      </c>
      <c r="K29" s="52">
        <v>64</v>
      </c>
      <c r="L29" s="52">
        <v>86</v>
      </c>
      <c r="M29" s="52">
        <v>202</v>
      </c>
      <c r="N29" s="52">
        <v>213</v>
      </c>
      <c r="O29" s="52">
        <v>196</v>
      </c>
      <c r="P29" s="52">
        <v>231</v>
      </c>
      <c r="Q29" s="52">
        <v>124</v>
      </c>
      <c r="R29" s="52">
        <v>187</v>
      </c>
      <c r="S29" s="52">
        <v>138</v>
      </c>
      <c r="T29" s="52">
        <v>100</v>
      </c>
      <c r="U29" s="52">
        <v>73</v>
      </c>
      <c r="V29" s="52">
        <v>53</v>
      </c>
      <c r="W29" s="52">
        <v>104</v>
      </c>
      <c r="X29" s="52">
        <v>289</v>
      </c>
      <c r="Y29" s="52">
        <v>536</v>
      </c>
      <c r="DA29" s="63" t="s">
        <v>1324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1325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1326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232</v>
      </c>
      <c r="D35" s="52">
        <v>280</v>
      </c>
      <c r="E35" s="52">
        <v>290</v>
      </c>
      <c r="F35" s="52">
        <v>311</v>
      </c>
      <c r="G35" s="52">
        <v>432</v>
      </c>
      <c r="H35" s="52">
        <v>574</v>
      </c>
      <c r="I35" s="52">
        <v>307</v>
      </c>
      <c r="J35" s="52">
        <v>316</v>
      </c>
      <c r="K35" s="52">
        <v>194</v>
      </c>
      <c r="L35" s="52">
        <v>526</v>
      </c>
      <c r="M35" s="52">
        <v>98</v>
      </c>
      <c r="N35" s="52">
        <v>395</v>
      </c>
      <c r="O35" s="52">
        <v>384</v>
      </c>
      <c r="P35" s="52">
        <v>210</v>
      </c>
      <c r="Q35" s="52">
        <v>237</v>
      </c>
      <c r="R35" s="52">
        <v>253</v>
      </c>
      <c r="S35" s="52">
        <v>367</v>
      </c>
      <c r="T35" s="52">
        <v>532</v>
      </c>
      <c r="U35" s="52">
        <v>423</v>
      </c>
      <c r="V35" s="52">
        <v>487</v>
      </c>
      <c r="W35" s="52">
        <v>750</v>
      </c>
      <c r="X35" s="52">
        <v>698</v>
      </c>
      <c r="Y35" s="52">
        <v>634</v>
      </c>
      <c r="DA35" s="63" t="s">
        <v>1327</v>
      </c>
    </row>
    <row r="36" spans="1:105" ht="12" customHeight="1" x14ac:dyDescent="0.25">
      <c r="A36" s="97" t="s">
        <v>121</v>
      </c>
      <c r="B36" s="52"/>
      <c r="C36" s="52">
        <v>261</v>
      </c>
      <c r="D36" s="52">
        <v>232</v>
      </c>
      <c r="E36" s="52">
        <v>255</v>
      </c>
      <c r="F36" s="52">
        <v>411</v>
      </c>
      <c r="G36" s="52">
        <v>410</v>
      </c>
      <c r="H36" s="52">
        <v>437</v>
      </c>
      <c r="I36" s="52">
        <v>566</v>
      </c>
      <c r="J36" s="52">
        <v>247</v>
      </c>
      <c r="K36" s="52">
        <v>364</v>
      </c>
      <c r="L36" s="52">
        <v>74</v>
      </c>
      <c r="M36" s="52">
        <v>527</v>
      </c>
      <c r="N36" s="52">
        <v>240</v>
      </c>
      <c r="O36" s="52">
        <v>390</v>
      </c>
      <c r="P36" s="52">
        <v>501</v>
      </c>
      <c r="Q36" s="52">
        <v>162</v>
      </c>
      <c r="R36" s="52">
        <v>310</v>
      </c>
      <c r="S36" s="52">
        <v>336</v>
      </c>
      <c r="T36" s="52">
        <v>294</v>
      </c>
      <c r="U36" s="52">
        <v>428</v>
      </c>
      <c r="V36" s="52">
        <v>321</v>
      </c>
      <c r="W36" s="52">
        <v>269</v>
      </c>
      <c r="X36" s="52">
        <v>725</v>
      </c>
      <c r="Y36" s="52">
        <v>1268</v>
      </c>
      <c r="DA36" s="63" t="s">
        <v>1328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1329</v>
      </c>
    </row>
    <row r="41" spans="1:105" ht="12" customHeight="1" x14ac:dyDescent="0.25">
      <c r="A41" s="109" t="s">
        <v>120</v>
      </c>
      <c r="B41" s="36"/>
      <c r="C41" s="36">
        <v>493</v>
      </c>
      <c r="D41" s="36">
        <v>512</v>
      </c>
      <c r="E41" s="36">
        <v>545</v>
      </c>
      <c r="F41" s="36">
        <v>722</v>
      </c>
      <c r="G41" s="36">
        <v>842</v>
      </c>
      <c r="H41" s="36">
        <v>1011</v>
      </c>
      <c r="I41" s="36">
        <v>873</v>
      </c>
      <c r="J41" s="36">
        <v>563</v>
      </c>
      <c r="K41" s="36">
        <v>558</v>
      </c>
      <c r="L41" s="36">
        <v>600</v>
      </c>
      <c r="M41" s="36">
        <v>625</v>
      </c>
      <c r="N41" s="36">
        <v>635</v>
      </c>
      <c r="O41" s="36">
        <v>774</v>
      </c>
      <c r="P41" s="36">
        <v>711</v>
      </c>
      <c r="Q41" s="36">
        <v>399</v>
      </c>
      <c r="R41" s="36">
        <v>563</v>
      </c>
      <c r="S41" s="36">
        <v>703</v>
      </c>
      <c r="T41" s="36">
        <v>826</v>
      </c>
      <c r="U41" s="36">
        <v>851</v>
      </c>
      <c r="V41" s="36">
        <v>808</v>
      </c>
      <c r="W41" s="36">
        <v>1019</v>
      </c>
      <c r="X41" s="36">
        <v>1423</v>
      </c>
      <c r="Y41" s="36">
        <v>1902</v>
      </c>
      <c r="DA41" s="60" t="s">
        <v>1330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1331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835</v>
      </c>
      <c r="M45" s="52">
        <v>1040</v>
      </c>
      <c r="N45" s="52">
        <v>929</v>
      </c>
      <c r="O45" s="52">
        <v>2265</v>
      </c>
      <c r="P45" s="52">
        <v>4670</v>
      </c>
      <c r="Q45" s="52">
        <v>6142</v>
      </c>
      <c r="R45" s="52">
        <v>2919</v>
      </c>
      <c r="S45" s="52">
        <v>1066</v>
      </c>
      <c r="T45" s="52">
        <v>0</v>
      </c>
      <c r="U45" s="52">
        <v>0</v>
      </c>
      <c r="V45" s="52">
        <v>0</v>
      </c>
      <c r="W45" s="52">
        <v>0</v>
      </c>
      <c r="X45" s="52">
        <v>466</v>
      </c>
      <c r="Y45" s="52">
        <v>1961</v>
      </c>
      <c r="DA45" s="63" t="s">
        <v>1332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120</v>
      </c>
      <c r="M48" s="52">
        <v>337</v>
      </c>
      <c r="N48" s="52">
        <v>312</v>
      </c>
      <c r="O48" s="52">
        <v>572</v>
      </c>
      <c r="P48" s="52">
        <v>1522</v>
      </c>
      <c r="Q48" s="52">
        <v>1914</v>
      </c>
      <c r="R48" s="52">
        <v>971</v>
      </c>
      <c r="S48" s="52">
        <v>208</v>
      </c>
      <c r="T48" s="52">
        <v>0</v>
      </c>
      <c r="U48" s="52">
        <v>0</v>
      </c>
      <c r="V48" s="52">
        <v>0</v>
      </c>
      <c r="W48" s="52">
        <v>0</v>
      </c>
      <c r="X48" s="52">
        <v>95</v>
      </c>
      <c r="Y48" s="52">
        <v>552</v>
      </c>
      <c r="DA48" s="63" t="s">
        <v>1333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2">
        <v>0</v>
      </c>
      <c r="Y50" s="52">
        <v>0</v>
      </c>
      <c r="DA50" s="63" t="s">
        <v>1334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1335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732</v>
      </c>
      <c r="M54" s="52">
        <v>163</v>
      </c>
      <c r="N54" s="52">
        <v>578</v>
      </c>
      <c r="O54" s="52">
        <v>1124</v>
      </c>
      <c r="P54" s="52">
        <v>1381</v>
      </c>
      <c r="Q54" s="52">
        <v>3648</v>
      </c>
      <c r="R54" s="52">
        <v>1310</v>
      </c>
      <c r="S54" s="52">
        <v>557</v>
      </c>
      <c r="T54" s="52">
        <v>0</v>
      </c>
      <c r="U54" s="52">
        <v>0</v>
      </c>
      <c r="V54" s="52">
        <v>0</v>
      </c>
      <c r="W54" s="52">
        <v>0</v>
      </c>
      <c r="X54" s="52">
        <v>229</v>
      </c>
      <c r="Y54" s="52">
        <v>653</v>
      </c>
      <c r="DA54" s="63" t="s">
        <v>1336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103</v>
      </c>
      <c r="M55" s="52">
        <v>877</v>
      </c>
      <c r="N55" s="52">
        <v>351</v>
      </c>
      <c r="O55" s="52">
        <v>1141</v>
      </c>
      <c r="P55" s="52">
        <v>3289</v>
      </c>
      <c r="Q55" s="52">
        <v>2494</v>
      </c>
      <c r="R55" s="52">
        <v>1609</v>
      </c>
      <c r="S55" s="52">
        <v>509</v>
      </c>
      <c r="T55" s="52">
        <v>0</v>
      </c>
      <c r="U55" s="52">
        <v>0</v>
      </c>
      <c r="V55" s="52">
        <v>0</v>
      </c>
      <c r="W55" s="52">
        <v>0</v>
      </c>
      <c r="X55" s="52">
        <v>237</v>
      </c>
      <c r="Y55" s="52">
        <v>1308</v>
      </c>
      <c r="DA55" s="63" t="s">
        <v>1337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1338</v>
      </c>
    </row>
    <row r="60" spans="1:105" ht="12" customHeight="1" x14ac:dyDescent="0.25">
      <c r="A60" s="109" t="s">
        <v>120</v>
      </c>
      <c r="B60" s="36"/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835</v>
      </c>
      <c r="M60" s="36">
        <v>1040</v>
      </c>
      <c r="N60" s="36">
        <v>929</v>
      </c>
      <c r="O60" s="36">
        <v>2265</v>
      </c>
      <c r="P60" s="36">
        <v>4670</v>
      </c>
      <c r="Q60" s="36">
        <v>6142</v>
      </c>
      <c r="R60" s="36">
        <v>2919</v>
      </c>
      <c r="S60" s="36">
        <v>1066</v>
      </c>
      <c r="T60" s="36">
        <v>0</v>
      </c>
      <c r="U60" s="36">
        <v>0</v>
      </c>
      <c r="V60" s="36">
        <v>0</v>
      </c>
      <c r="W60" s="36">
        <v>0</v>
      </c>
      <c r="X60" s="36">
        <v>466</v>
      </c>
      <c r="Y60" s="36">
        <v>1961</v>
      </c>
      <c r="DA60" s="60" t="s">
        <v>1339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1340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198889</v>
      </c>
      <c r="D64" s="52">
        <v>191296</v>
      </c>
      <c r="E64" s="52">
        <v>183732</v>
      </c>
      <c r="F64" s="52">
        <v>168247</v>
      </c>
      <c r="G64" s="52">
        <v>158258</v>
      </c>
      <c r="H64" s="52">
        <v>174929</v>
      </c>
      <c r="I64" s="52">
        <v>182846</v>
      </c>
      <c r="J64" s="52">
        <v>175883</v>
      </c>
      <c r="K64" s="52">
        <v>194931</v>
      </c>
      <c r="L64" s="52">
        <v>211860</v>
      </c>
      <c r="M64" s="52">
        <v>190131</v>
      </c>
      <c r="N64" s="52">
        <v>173200</v>
      </c>
      <c r="O64" s="52">
        <v>216110</v>
      </c>
      <c r="P64" s="52">
        <v>152631</v>
      </c>
      <c r="Q64" s="52">
        <v>168294</v>
      </c>
      <c r="R64" s="52">
        <v>232703</v>
      </c>
      <c r="S64" s="52">
        <v>203145</v>
      </c>
      <c r="T64" s="52">
        <v>191638</v>
      </c>
      <c r="U64" s="52">
        <v>196590</v>
      </c>
      <c r="V64" s="52">
        <v>208494</v>
      </c>
      <c r="W64" s="52">
        <v>148649</v>
      </c>
      <c r="X64" s="52">
        <v>149921</v>
      </c>
      <c r="Y64" s="52">
        <v>184125</v>
      </c>
      <c r="DA64" s="63" t="s">
        <v>1341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3453</v>
      </c>
      <c r="D67" s="52">
        <v>757</v>
      </c>
      <c r="E67" s="52">
        <v>5142</v>
      </c>
      <c r="F67" s="52">
        <v>8341</v>
      </c>
      <c r="G67" s="52">
        <v>18589</v>
      </c>
      <c r="H67" s="52">
        <v>22893</v>
      </c>
      <c r="I67" s="52">
        <v>6185</v>
      </c>
      <c r="J67" s="52">
        <v>11063</v>
      </c>
      <c r="K67" s="52">
        <v>22360</v>
      </c>
      <c r="L67" s="52">
        <v>30502</v>
      </c>
      <c r="M67" s="52">
        <v>61529</v>
      </c>
      <c r="N67" s="52">
        <v>58142</v>
      </c>
      <c r="O67" s="52">
        <v>54547</v>
      </c>
      <c r="P67" s="52">
        <v>49716</v>
      </c>
      <c r="Q67" s="52">
        <v>52463</v>
      </c>
      <c r="R67" s="52">
        <v>77402</v>
      </c>
      <c r="S67" s="52">
        <v>39692</v>
      </c>
      <c r="T67" s="52">
        <v>23221</v>
      </c>
      <c r="U67" s="52">
        <v>16858</v>
      </c>
      <c r="V67" s="52">
        <v>13731</v>
      </c>
      <c r="W67" s="52">
        <v>15128</v>
      </c>
      <c r="X67" s="52">
        <v>30451</v>
      </c>
      <c r="Y67" s="52">
        <v>51844</v>
      </c>
      <c r="DA67" s="63" t="s">
        <v>1342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187755</v>
      </c>
      <c r="D69" s="52">
        <v>186926</v>
      </c>
      <c r="E69" s="52">
        <v>179994</v>
      </c>
      <c r="F69" s="52">
        <v>164286</v>
      </c>
      <c r="G69" s="52">
        <v>154734</v>
      </c>
      <c r="H69" s="52">
        <v>170141</v>
      </c>
      <c r="I69" s="52">
        <v>175079</v>
      </c>
      <c r="J69" s="52">
        <v>169109</v>
      </c>
      <c r="K69" s="52">
        <v>189562</v>
      </c>
      <c r="L69" s="52">
        <v>207654</v>
      </c>
      <c r="M69" s="52">
        <v>189459</v>
      </c>
      <c r="N69" s="52">
        <v>167909</v>
      </c>
      <c r="O69" s="52">
        <v>212658</v>
      </c>
      <c r="P69" s="52">
        <v>152629</v>
      </c>
      <c r="Q69" s="52">
        <v>158383</v>
      </c>
      <c r="R69" s="52">
        <v>229994</v>
      </c>
      <c r="S69" s="52">
        <v>200413</v>
      </c>
      <c r="T69" s="52">
        <v>184798</v>
      </c>
      <c r="U69" s="52">
        <v>188962</v>
      </c>
      <c r="V69" s="52">
        <v>200032</v>
      </c>
      <c r="W69" s="52">
        <v>146846</v>
      </c>
      <c r="X69" s="52">
        <v>144733</v>
      </c>
      <c r="Y69" s="52">
        <v>182213</v>
      </c>
      <c r="DA69" s="63" t="s">
        <v>1343</v>
      </c>
    </row>
    <row r="70" spans="1:105" ht="12" customHeight="1" x14ac:dyDescent="0.25">
      <c r="A70" s="97" t="s">
        <v>133</v>
      </c>
      <c r="B70" s="52"/>
      <c r="C70" s="52">
        <v>3413</v>
      </c>
      <c r="D70" s="52">
        <v>319</v>
      </c>
      <c r="E70" s="52">
        <v>1644</v>
      </c>
      <c r="F70" s="52">
        <v>1808</v>
      </c>
      <c r="G70" s="52">
        <v>914</v>
      </c>
      <c r="H70" s="52">
        <v>1203</v>
      </c>
      <c r="I70" s="52">
        <v>477</v>
      </c>
      <c r="J70" s="52">
        <v>2743</v>
      </c>
      <c r="K70" s="52">
        <v>1335</v>
      </c>
      <c r="L70" s="52">
        <v>2091</v>
      </c>
      <c r="M70" s="52">
        <v>0</v>
      </c>
      <c r="N70" s="52">
        <v>465</v>
      </c>
      <c r="O70" s="52">
        <v>3000</v>
      </c>
      <c r="P70" s="52">
        <v>0</v>
      </c>
      <c r="Q70" s="52">
        <v>1654</v>
      </c>
      <c r="R70" s="52">
        <v>2708</v>
      </c>
      <c r="S70" s="52">
        <v>748</v>
      </c>
      <c r="T70" s="52">
        <v>702</v>
      </c>
      <c r="U70" s="52">
        <v>696</v>
      </c>
      <c r="V70" s="52">
        <v>331</v>
      </c>
      <c r="W70" s="52">
        <v>1803</v>
      </c>
      <c r="X70" s="52">
        <v>0</v>
      </c>
      <c r="Y70" s="52">
        <v>1912</v>
      </c>
      <c r="DA70" s="63" t="s">
        <v>1344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3641</v>
      </c>
      <c r="D73" s="52">
        <v>2215</v>
      </c>
      <c r="E73" s="52">
        <v>1114</v>
      </c>
      <c r="F73" s="52">
        <v>927</v>
      </c>
      <c r="G73" s="52">
        <v>1339</v>
      </c>
      <c r="H73" s="52">
        <v>2034</v>
      </c>
      <c r="I73" s="52">
        <v>2566</v>
      </c>
      <c r="J73" s="52">
        <v>2264</v>
      </c>
      <c r="K73" s="52">
        <v>1406</v>
      </c>
      <c r="L73" s="52">
        <v>1854</v>
      </c>
      <c r="M73" s="52">
        <v>106</v>
      </c>
      <c r="N73" s="52">
        <v>3002</v>
      </c>
      <c r="O73" s="52">
        <v>224</v>
      </c>
      <c r="P73" s="52">
        <v>1</v>
      </c>
      <c r="Q73" s="52">
        <v>4905</v>
      </c>
      <c r="R73" s="52">
        <v>0</v>
      </c>
      <c r="S73" s="52">
        <v>1036</v>
      </c>
      <c r="T73" s="52">
        <v>3954</v>
      </c>
      <c r="U73" s="52">
        <v>3444</v>
      </c>
      <c r="V73" s="52">
        <v>4903</v>
      </c>
      <c r="W73" s="52">
        <v>0</v>
      </c>
      <c r="X73" s="52">
        <v>2545</v>
      </c>
      <c r="Y73" s="52">
        <v>0</v>
      </c>
      <c r="DA73" s="63" t="s">
        <v>1345</v>
      </c>
    </row>
    <row r="74" spans="1:105" ht="12" customHeight="1" x14ac:dyDescent="0.25">
      <c r="A74" s="97" t="s">
        <v>121</v>
      </c>
      <c r="B74" s="52"/>
      <c r="C74" s="52">
        <v>4080</v>
      </c>
      <c r="D74" s="52">
        <v>1836</v>
      </c>
      <c r="E74" s="52">
        <v>980</v>
      </c>
      <c r="F74" s="52">
        <v>1226</v>
      </c>
      <c r="G74" s="52">
        <v>1271</v>
      </c>
      <c r="H74" s="52">
        <v>1551</v>
      </c>
      <c r="I74" s="52">
        <v>4724</v>
      </c>
      <c r="J74" s="52">
        <v>1767</v>
      </c>
      <c r="K74" s="52">
        <v>2628</v>
      </c>
      <c r="L74" s="52">
        <v>261</v>
      </c>
      <c r="M74" s="52">
        <v>566</v>
      </c>
      <c r="N74" s="52">
        <v>1824</v>
      </c>
      <c r="O74" s="52">
        <v>228</v>
      </c>
      <c r="P74" s="52">
        <v>1</v>
      </c>
      <c r="Q74" s="52">
        <v>3352</v>
      </c>
      <c r="R74" s="52">
        <v>1</v>
      </c>
      <c r="S74" s="52">
        <v>948</v>
      </c>
      <c r="T74" s="52">
        <v>2184</v>
      </c>
      <c r="U74" s="52">
        <v>3488</v>
      </c>
      <c r="V74" s="52">
        <v>3228</v>
      </c>
      <c r="W74" s="52">
        <v>0</v>
      </c>
      <c r="X74" s="52">
        <v>2643</v>
      </c>
      <c r="Y74" s="52">
        <v>0</v>
      </c>
      <c r="DA74" s="63" t="s">
        <v>1346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101590</v>
      </c>
      <c r="D78" s="52">
        <v>92166</v>
      </c>
      <c r="E78" s="52">
        <v>87329</v>
      </c>
      <c r="F78" s="52">
        <v>74815</v>
      </c>
      <c r="G78" s="52">
        <v>76217</v>
      </c>
      <c r="H78" s="52">
        <v>89740</v>
      </c>
      <c r="I78" s="52">
        <v>110314</v>
      </c>
      <c r="J78" s="52">
        <v>126771</v>
      </c>
      <c r="K78" s="52">
        <v>126797</v>
      </c>
      <c r="L78" s="52">
        <v>128959</v>
      </c>
      <c r="M78" s="52">
        <v>122237</v>
      </c>
      <c r="N78" s="52">
        <v>113054</v>
      </c>
      <c r="O78" s="52">
        <v>137186</v>
      </c>
      <c r="P78" s="52">
        <v>82719</v>
      </c>
      <c r="Q78" s="52">
        <v>88427</v>
      </c>
      <c r="R78" s="52">
        <v>135580</v>
      </c>
      <c r="S78" s="52">
        <v>116288</v>
      </c>
      <c r="T78" s="52">
        <v>111185</v>
      </c>
      <c r="U78" s="52">
        <v>118450</v>
      </c>
      <c r="V78" s="52">
        <v>131095</v>
      </c>
      <c r="W78" s="52">
        <v>99412</v>
      </c>
      <c r="X78" s="52">
        <v>114073</v>
      </c>
      <c r="Y78" s="52">
        <v>181985</v>
      </c>
      <c r="DA78" s="63" t="s">
        <v>1347</v>
      </c>
    </row>
    <row r="79" spans="1:105" ht="12" customHeight="1" x14ac:dyDescent="0.25">
      <c r="A79" s="109" t="s">
        <v>120</v>
      </c>
      <c r="B79" s="36"/>
      <c r="C79" s="36">
        <v>97299</v>
      </c>
      <c r="D79" s="36">
        <v>99130</v>
      </c>
      <c r="E79" s="36">
        <v>96403</v>
      </c>
      <c r="F79" s="36">
        <v>93432</v>
      </c>
      <c r="G79" s="36">
        <v>82041</v>
      </c>
      <c r="H79" s="36">
        <v>85189</v>
      </c>
      <c r="I79" s="36">
        <v>72532</v>
      </c>
      <c r="J79" s="36">
        <v>49112</v>
      </c>
      <c r="K79" s="36">
        <v>68134</v>
      </c>
      <c r="L79" s="36">
        <v>82901</v>
      </c>
      <c r="M79" s="36">
        <v>67894</v>
      </c>
      <c r="N79" s="36">
        <v>60146</v>
      </c>
      <c r="O79" s="36">
        <v>78924</v>
      </c>
      <c r="P79" s="36">
        <v>69912</v>
      </c>
      <c r="Q79" s="36">
        <v>79867</v>
      </c>
      <c r="R79" s="36">
        <v>97123</v>
      </c>
      <c r="S79" s="36">
        <v>86857</v>
      </c>
      <c r="T79" s="36">
        <v>80453</v>
      </c>
      <c r="U79" s="36">
        <v>78140</v>
      </c>
      <c r="V79" s="36">
        <v>77399</v>
      </c>
      <c r="W79" s="36">
        <v>49237</v>
      </c>
      <c r="X79" s="36">
        <v>35848</v>
      </c>
      <c r="Y79" s="36">
        <v>2140</v>
      </c>
      <c r="DA79" s="60" t="s">
        <v>1348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1349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6505</v>
      </c>
      <c r="D83" s="52">
        <v>10662</v>
      </c>
      <c r="E83" s="52">
        <v>11988</v>
      </c>
      <c r="F83" s="52">
        <v>15072</v>
      </c>
      <c r="G83" s="52">
        <v>16175</v>
      </c>
      <c r="H83" s="52">
        <v>14889</v>
      </c>
      <c r="I83" s="52">
        <v>10246</v>
      </c>
      <c r="J83" s="52">
        <v>8285</v>
      </c>
      <c r="K83" s="52">
        <v>9117</v>
      </c>
      <c r="L83" s="52">
        <v>12038</v>
      </c>
      <c r="M83" s="52">
        <v>12959</v>
      </c>
      <c r="N83" s="52">
        <v>11106</v>
      </c>
      <c r="O83" s="52">
        <v>16519</v>
      </c>
      <c r="P83" s="52">
        <v>30705</v>
      </c>
      <c r="Q83" s="52">
        <v>14393</v>
      </c>
      <c r="R83" s="52">
        <v>12911</v>
      </c>
      <c r="S83" s="52">
        <v>10698</v>
      </c>
      <c r="T83" s="52">
        <v>13309</v>
      </c>
      <c r="U83" s="52">
        <v>11476</v>
      </c>
      <c r="V83" s="52">
        <v>13751</v>
      </c>
      <c r="W83" s="52">
        <v>16732</v>
      </c>
      <c r="X83" s="52">
        <v>24143</v>
      </c>
      <c r="Y83" s="52">
        <v>34312</v>
      </c>
      <c r="DA83" s="63" t="s">
        <v>1350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113</v>
      </c>
      <c r="D86" s="52">
        <v>42</v>
      </c>
      <c r="E86" s="52">
        <v>336</v>
      </c>
      <c r="F86" s="52">
        <v>747</v>
      </c>
      <c r="G86" s="52">
        <v>1900</v>
      </c>
      <c r="H86" s="52">
        <v>1948</v>
      </c>
      <c r="I86" s="52">
        <v>347</v>
      </c>
      <c r="J86" s="52">
        <v>521</v>
      </c>
      <c r="K86" s="52">
        <v>1046</v>
      </c>
      <c r="L86" s="52">
        <v>1734</v>
      </c>
      <c r="M86" s="52">
        <v>4194</v>
      </c>
      <c r="N86" s="52">
        <v>3728</v>
      </c>
      <c r="O86" s="52">
        <v>4169</v>
      </c>
      <c r="P86" s="52">
        <v>10001</v>
      </c>
      <c r="Q86" s="52">
        <v>4487</v>
      </c>
      <c r="R86" s="52">
        <v>4294</v>
      </c>
      <c r="S86" s="52">
        <v>2091</v>
      </c>
      <c r="T86" s="52">
        <v>1612</v>
      </c>
      <c r="U86" s="52">
        <v>984</v>
      </c>
      <c r="V86" s="52">
        <v>906</v>
      </c>
      <c r="W86" s="52">
        <v>1703</v>
      </c>
      <c r="X86" s="52">
        <v>4904</v>
      </c>
      <c r="Y86" s="52">
        <v>9662</v>
      </c>
      <c r="DA86" s="63" t="s">
        <v>1351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0</v>
      </c>
      <c r="K88" s="52">
        <v>0</v>
      </c>
      <c r="L88" s="52">
        <v>0</v>
      </c>
      <c r="M88" s="52">
        <v>0</v>
      </c>
      <c r="N88" s="52">
        <v>0</v>
      </c>
      <c r="O88" s="52">
        <v>0</v>
      </c>
      <c r="P88" s="52">
        <v>0</v>
      </c>
      <c r="Q88" s="52">
        <v>0</v>
      </c>
      <c r="R88" s="52">
        <v>0</v>
      </c>
      <c r="S88" s="52">
        <v>0</v>
      </c>
      <c r="T88" s="52">
        <v>0</v>
      </c>
      <c r="U88" s="52">
        <v>0</v>
      </c>
      <c r="V88" s="52">
        <v>0</v>
      </c>
      <c r="W88" s="52">
        <v>0</v>
      </c>
      <c r="X88" s="52">
        <v>0</v>
      </c>
      <c r="Y88" s="52">
        <v>0</v>
      </c>
      <c r="DA88" s="63" t="s">
        <v>1352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X89" s="52">
        <v>0</v>
      </c>
      <c r="Y89" s="52">
        <v>0</v>
      </c>
      <c r="DA89" s="63" t="s">
        <v>1353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X92" s="52">
        <v>0</v>
      </c>
      <c r="Y92" s="52">
        <v>0</v>
      </c>
      <c r="DA92" s="63" t="s">
        <v>1354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DA93" s="63" t="s">
        <v>1355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3067</v>
      </c>
      <c r="D96" s="52">
        <v>5829</v>
      </c>
      <c r="E96" s="52">
        <v>6377</v>
      </c>
      <c r="F96" s="52">
        <v>6491</v>
      </c>
      <c r="G96" s="52">
        <v>8301</v>
      </c>
      <c r="H96" s="52">
        <v>8448</v>
      </c>
      <c r="I96" s="52">
        <v>3606</v>
      </c>
      <c r="J96" s="52">
        <v>4652</v>
      </c>
      <c r="K96" s="52">
        <v>3178</v>
      </c>
      <c r="L96" s="52">
        <v>10555</v>
      </c>
      <c r="M96" s="52">
        <v>2036</v>
      </c>
      <c r="N96" s="52">
        <v>6908</v>
      </c>
      <c r="O96" s="52">
        <v>8196</v>
      </c>
      <c r="P96" s="52">
        <v>9080</v>
      </c>
      <c r="Q96" s="52">
        <v>8550</v>
      </c>
      <c r="R96" s="52">
        <v>5795</v>
      </c>
      <c r="S96" s="52">
        <v>5586</v>
      </c>
      <c r="T96" s="52">
        <v>8573</v>
      </c>
      <c r="U96" s="52">
        <v>5701</v>
      </c>
      <c r="V96" s="52">
        <v>8292</v>
      </c>
      <c r="W96" s="52">
        <v>12315</v>
      </c>
      <c r="X96" s="52">
        <v>11842</v>
      </c>
      <c r="Y96" s="52">
        <v>11431</v>
      </c>
      <c r="DA96" s="63" t="s">
        <v>1356</v>
      </c>
    </row>
    <row r="97" spans="1:105" ht="12" customHeight="1" x14ac:dyDescent="0.25">
      <c r="A97" s="97" t="s">
        <v>121</v>
      </c>
      <c r="B97" s="52"/>
      <c r="C97" s="52">
        <v>3438</v>
      </c>
      <c r="D97" s="52">
        <v>4833</v>
      </c>
      <c r="E97" s="52">
        <v>5611</v>
      </c>
      <c r="F97" s="52">
        <v>8581</v>
      </c>
      <c r="G97" s="52">
        <v>7874</v>
      </c>
      <c r="H97" s="52">
        <v>6441</v>
      </c>
      <c r="I97" s="52">
        <v>6640</v>
      </c>
      <c r="J97" s="52">
        <v>3633</v>
      </c>
      <c r="K97" s="52">
        <v>5939</v>
      </c>
      <c r="L97" s="52">
        <v>1483</v>
      </c>
      <c r="M97" s="52">
        <v>10923</v>
      </c>
      <c r="N97" s="52">
        <v>4198</v>
      </c>
      <c r="O97" s="52">
        <v>8323</v>
      </c>
      <c r="P97" s="52">
        <v>21625</v>
      </c>
      <c r="Q97" s="52">
        <v>5843</v>
      </c>
      <c r="R97" s="52">
        <v>7116</v>
      </c>
      <c r="S97" s="52">
        <v>5112</v>
      </c>
      <c r="T97" s="52">
        <v>4736</v>
      </c>
      <c r="U97" s="52">
        <v>5775</v>
      </c>
      <c r="V97" s="52">
        <v>5459</v>
      </c>
      <c r="W97" s="52">
        <v>4417</v>
      </c>
      <c r="X97" s="52">
        <v>12301</v>
      </c>
      <c r="Y97" s="52">
        <v>22881</v>
      </c>
      <c r="DA97" s="63" t="s">
        <v>1357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1358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X102" s="52">
        <v>0</v>
      </c>
      <c r="Y102" s="52">
        <v>0</v>
      </c>
      <c r="DA102" s="63" t="s">
        <v>1359</v>
      </c>
    </row>
    <row r="103" spans="1:105" ht="12" customHeight="1" x14ac:dyDescent="0.25">
      <c r="A103" s="109" t="s">
        <v>120</v>
      </c>
      <c r="B103" s="36"/>
      <c r="C103" s="36">
        <v>6505</v>
      </c>
      <c r="D103" s="36">
        <v>10662</v>
      </c>
      <c r="E103" s="36">
        <v>11988</v>
      </c>
      <c r="F103" s="36">
        <v>15072</v>
      </c>
      <c r="G103" s="36">
        <v>16175</v>
      </c>
      <c r="H103" s="36">
        <v>14889</v>
      </c>
      <c r="I103" s="36">
        <v>10246</v>
      </c>
      <c r="J103" s="36">
        <v>8285</v>
      </c>
      <c r="K103" s="36">
        <v>9117</v>
      </c>
      <c r="L103" s="36">
        <v>12038</v>
      </c>
      <c r="M103" s="36">
        <v>12959</v>
      </c>
      <c r="N103" s="36">
        <v>11106</v>
      </c>
      <c r="O103" s="36">
        <v>16519</v>
      </c>
      <c r="P103" s="36">
        <v>30705</v>
      </c>
      <c r="Q103" s="36">
        <v>14393</v>
      </c>
      <c r="R103" s="36">
        <v>12911</v>
      </c>
      <c r="S103" s="36">
        <v>10698</v>
      </c>
      <c r="T103" s="36">
        <v>13309</v>
      </c>
      <c r="U103" s="36">
        <v>11476</v>
      </c>
      <c r="V103" s="36">
        <v>13751</v>
      </c>
      <c r="W103" s="36">
        <v>16732</v>
      </c>
      <c r="X103" s="36">
        <v>24143</v>
      </c>
      <c r="Y103" s="36">
        <v>34312</v>
      </c>
      <c r="DA103" s="60" t="s">
        <v>1360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1361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1362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1363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1364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1365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1366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1367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1368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1369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1370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8741</v>
      </c>
      <c r="D126" s="52">
        <v>9326</v>
      </c>
      <c r="E126" s="52">
        <v>9539</v>
      </c>
      <c r="F126" s="52">
        <v>8430</v>
      </c>
      <c r="G126" s="52">
        <v>7151</v>
      </c>
      <c r="H126" s="52">
        <v>7202</v>
      </c>
      <c r="I126" s="52">
        <v>8545</v>
      </c>
      <c r="J126" s="52">
        <v>7814</v>
      </c>
      <c r="K126" s="52">
        <v>9083</v>
      </c>
      <c r="L126" s="52">
        <v>11110</v>
      </c>
      <c r="M126" s="52">
        <v>11843</v>
      </c>
      <c r="N126" s="52">
        <v>11380</v>
      </c>
      <c r="O126" s="52">
        <v>13805</v>
      </c>
      <c r="P126" s="52">
        <v>15831</v>
      </c>
      <c r="Q126" s="52">
        <v>11301</v>
      </c>
      <c r="R126" s="52">
        <v>10256</v>
      </c>
      <c r="S126" s="52">
        <v>9135</v>
      </c>
      <c r="T126" s="52">
        <v>10031</v>
      </c>
      <c r="U126" s="52">
        <v>9209</v>
      </c>
      <c r="V126" s="52">
        <v>9295</v>
      </c>
      <c r="W126" s="52">
        <v>7840</v>
      </c>
      <c r="X126" s="52">
        <v>8442</v>
      </c>
      <c r="Y126" s="52">
        <v>13953</v>
      </c>
      <c r="DA126" s="63" t="s">
        <v>1371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152</v>
      </c>
      <c r="D129" s="52">
        <v>37</v>
      </c>
      <c r="E129" s="52">
        <v>267</v>
      </c>
      <c r="F129" s="52">
        <v>418</v>
      </c>
      <c r="G129" s="52">
        <v>840</v>
      </c>
      <c r="H129" s="52">
        <v>943</v>
      </c>
      <c r="I129" s="52">
        <v>289</v>
      </c>
      <c r="J129" s="52">
        <v>491</v>
      </c>
      <c r="K129" s="52">
        <v>1042</v>
      </c>
      <c r="L129" s="52">
        <v>1599</v>
      </c>
      <c r="M129" s="52">
        <v>3832</v>
      </c>
      <c r="N129" s="52">
        <v>3820</v>
      </c>
      <c r="O129" s="52">
        <v>3484</v>
      </c>
      <c r="P129" s="52">
        <v>5157</v>
      </c>
      <c r="Q129" s="52">
        <v>3523</v>
      </c>
      <c r="R129" s="52">
        <v>3411</v>
      </c>
      <c r="S129" s="52">
        <v>1785</v>
      </c>
      <c r="T129" s="52">
        <v>1215</v>
      </c>
      <c r="U129" s="52">
        <v>790</v>
      </c>
      <c r="V129" s="52">
        <v>612</v>
      </c>
      <c r="W129" s="52">
        <v>798</v>
      </c>
      <c r="X129" s="52">
        <v>1714</v>
      </c>
      <c r="Y129" s="52">
        <v>3929</v>
      </c>
      <c r="DA129" s="63" t="s">
        <v>1372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8392</v>
      </c>
      <c r="D131" s="52">
        <v>9076</v>
      </c>
      <c r="E131" s="52">
        <v>9217</v>
      </c>
      <c r="F131" s="52">
        <v>8103</v>
      </c>
      <c r="G131" s="52">
        <v>6892</v>
      </c>
      <c r="H131" s="52">
        <v>6912</v>
      </c>
      <c r="I131" s="52">
        <v>8261</v>
      </c>
      <c r="J131" s="52">
        <v>7528</v>
      </c>
      <c r="K131" s="52">
        <v>8755</v>
      </c>
      <c r="L131" s="52">
        <v>10696</v>
      </c>
      <c r="M131" s="52">
        <v>11503</v>
      </c>
      <c r="N131" s="52">
        <v>11008</v>
      </c>
      <c r="O131" s="52">
        <v>13237</v>
      </c>
      <c r="P131" s="52">
        <v>15103</v>
      </c>
      <c r="Q131" s="52">
        <v>10594</v>
      </c>
      <c r="R131" s="52">
        <v>9729</v>
      </c>
      <c r="S131" s="52">
        <v>8784</v>
      </c>
      <c r="T131" s="52">
        <v>9603</v>
      </c>
      <c r="U131" s="52">
        <v>8618</v>
      </c>
      <c r="V131" s="52">
        <v>8636</v>
      </c>
      <c r="W131" s="52">
        <v>7096</v>
      </c>
      <c r="X131" s="52">
        <v>8442</v>
      </c>
      <c r="Y131" s="52">
        <v>13755</v>
      </c>
      <c r="DA131" s="63" t="s">
        <v>1373</v>
      </c>
    </row>
    <row r="132" spans="1:105" ht="12" customHeight="1" x14ac:dyDescent="0.25">
      <c r="A132" s="97" t="s">
        <v>127</v>
      </c>
      <c r="B132" s="52"/>
      <c r="C132" s="52">
        <v>135</v>
      </c>
      <c r="D132" s="52">
        <v>15</v>
      </c>
      <c r="E132" s="52">
        <v>79</v>
      </c>
      <c r="F132" s="52">
        <v>93</v>
      </c>
      <c r="G132" s="52">
        <v>30</v>
      </c>
      <c r="H132" s="52">
        <v>34</v>
      </c>
      <c r="I132" s="52">
        <v>59</v>
      </c>
      <c r="J132" s="52">
        <v>103</v>
      </c>
      <c r="K132" s="52">
        <v>53</v>
      </c>
      <c r="L132" s="52">
        <v>102</v>
      </c>
      <c r="M132" s="52">
        <v>13</v>
      </c>
      <c r="N132" s="52">
        <v>79</v>
      </c>
      <c r="O132" s="52">
        <v>166</v>
      </c>
      <c r="P132" s="52">
        <v>0</v>
      </c>
      <c r="Q132" s="52">
        <v>162</v>
      </c>
      <c r="R132" s="52">
        <v>79</v>
      </c>
      <c r="S132" s="52">
        <v>13</v>
      </c>
      <c r="T132" s="52">
        <v>61</v>
      </c>
      <c r="U132" s="52">
        <v>16</v>
      </c>
      <c r="V132" s="52">
        <v>13</v>
      </c>
      <c r="W132" s="52">
        <v>58</v>
      </c>
      <c r="X132" s="52">
        <v>0</v>
      </c>
      <c r="Y132" s="52">
        <v>198</v>
      </c>
      <c r="DA132" s="63" t="s">
        <v>1374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101</v>
      </c>
      <c r="D135" s="52">
        <v>128</v>
      </c>
      <c r="E135" s="52">
        <v>129</v>
      </c>
      <c r="F135" s="52">
        <v>101</v>
      </c>
      <c r="G135" s="52">
        <v>118</v>
      </c>
      <c r="H135" s="52">
        <v>145</v>
      </c>
      <c r="I135" s="52">
        <v>79</v>
      </c>
      <c r="J135" s="52">
        <v>103</v>
      </c>
      <c r="K135" s="52">
        <v>96</v>
      </c>
      <c r="L135" s="52">
        <v>274</v>
      </c>
      <c r="M135" s="52">
        <v>51</v>
      </c>
      <c r="N135" s="52">
        <v>182</v>
      </c>
      <c r="O135" s="52">
        <v>199</v>
      </c>
      <c r="P135" s="52">
        <v>215</v>
      </c>
      <c r="Q135" s="52">
        <v>324</v>
      </c>
      <c r="R135" s="52">
        <v>201</v>
      </c>
      <c r="S135" s="52">
        <v>176</v>
      </c>
      <c r="T135" s="52">
        <v>236</v>
      </c>
      <c r="U135" s="52">
        <v>286</v>
      </c>
      <c r="V135" s="52">
        <v>390</v>
      </c>
      <c r="W135" s="52">
        <v>505</v>
      </c>
      <c r="X135" s="52">
        <v>0</v>
      </c>
      <c r="Y135" s="52">
        <v>0</v>
      </c>
      <c r="DA135" s="63" t="s">
        <v>1375</v>
      </c>
    </row>
    <row r="136" spans="1:105" ht="12" customHeight="1" x14ac:dyDescent="0.25">
      <c r="A136" s="97" t="s">
        <v>121</v>
      </c>
      <c r="B136" s="52"/>
      <c r="C136" s="52">
        <v>113</v>
      </c>
      <c r="D136" s="52">
        <v>107</v>
      </c>
      <c r="E136" s="52">
        <v>114</v>
      </c>
      <c r="F136" s="52">
        <v>133</v>
      </c>
      <c r="G136" s="52">
        <v>111</v>
      </c>
      <c r="H136" s="52">
        <v>111</v>
      </c>
      <c r="I136" s="52">
        <v>146</v>
      </c>
      <c r="J136" s="52">
        <v>80</v>
      </c>
      <c r="K136" s="52">
        <v>179</v>
      </c>
      <c r="L136" s="52">
        <v>38</v>
      </c>
      <c r="M136" s="52">
        <v>276</v>
      </c>
      <c r="N136" s="52">
        <v>111</v>
      </c>
      <c r="O136" s="52">
        <v>203</v>
      </c>
      <c r="P136" s="52">
        <v>513</v>
      </c>
      <c r="Q136" s="52">
        <v>221</v>
      </c>
      <c r="R136" s="52">
        <v>247</v>
      </c>
      <c r="S136" s="52">
        <v>162</v>
      </c>
      <c r="T136" s="52">
        <v>131</v>
      </c>
      <c r="U136" s="52">
        <v>289</v>
      </c>
      <c r="V136" s="52">
        <v>256</v>
      </c>
      <c r="W136" s="52">
        <v>181</v>
      </c>
      <c r="X136" s="52">
        <v>0</v>
      </c>
      <c r="Y136" s="52">
        <v>0</v>
      </c>
      <c r="DA136" s="63" t="s">
        <v>1376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2">
        <v>0</v>
      </c>
      <c r="Y140" s="52">
        <v>0</v>
      </c>
      <c r="DA140" s="63" t="s">
        <v>1377</v>
      </c>
    </row>
    <row r="141" spans="1:105" ht="12" customHeight="1" x14ac:dyDescent="0.25">
      <c r="A141" s="109" t="s">
        <v>120</v>
      </c>
      <c r="B141" s="36"/>
      <c r="C141" s="36">
        <v>8741</v>
      </c>
      <c r="D141" s="36">
        <v>9326</v>
      </c>
      <c r="E141" s="36">
        <v>9539</v>
      </c>
      <c r="F141" s="36">
        <v>8430</v>
      </c>
      <c r="G141" s="36">
        <v>7151</v>
      </c>
      <c r="H141" s="36">
        <v>7202</v>
      </c>
      <c r="I141" s="36">
        <v>8545</v>
      </c>
      <c r="J141" s="36">
        <v>7814</v>
      </c>
      <c r="K141" s="36">
        <v>9083</v>
      </c>
      <c r="L141" s="36">
        <v>11110</v>
      </c>
      <c r="M141" s="36">
        <v>11843</v>
      </c>
      <c r="N141" s="36">
        <v>11380</v>
      </c>
      <c r="O141" s="36">
        <v>13805</v>
      </c>
      <c r="P141" s="36">
        <v>15831</v>
      </c>
      <c r="Q141" s="36">
        <v>11301</v>
      </c>
      <c r="R141" s="36">
        <v>10256</v>
      </c>
      <c r="S141" s="36">
        <v>9135</v>
      </c>
      <c r="T141" s="36">
        <v>10031</v>
      </c>
      <c r="U141" s="36">
        <v>9209</v>
      </c>
      <c r="V141" s="36">
        <v>9295</v>
      </c>
      <c r="W141" s="36">
        <v>7840</v>
      </c>
      <c r="X141" s="36">
        <v>8442</v>
      </c>
      <c r="Y141" s="36">
        <v>13953</v>
      </c>
      <c r="DA141" s="60" t="s">
        <v>1378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1379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429</v>
      </c>
      <c r="D145" s="52">
        <v>891</v>
      </c>
      <c r="E145" s="52">
        <v>928</v>
      </c>
      <c r="F145" s="52">
        <v>1059</v>
      </c>
      <c r="G145" s="52">
        <v>1241</v>
      </c>
      <c r="H145" s="52">
        <v>1692</v>
      </c>
      <c r="I145" s="52">
        <v>2271</v>
      </c>
      <c r="J145" s="52">
        <v>2265</v>
      </c>
      <c r="K145" s="52">
        <v>3159</v>
      </c>
      <c r="L145" s="52">
        <v>3039</v>
      </c>
      <c r="M145" s="52">
        <v>3580</v>
      </c>
      <c r="N145" s="52">
        <v>2674</v>
      </c>
      <c r="O145" s="52">
        <v>3746</v>
      </c>
      <c r="P145" s="52">
        <v>9235</v>
      </c>
      <c r="Q145" s="52">
        <v>6877</v>
      </c>
      <c r="R145" s="52">
        <v>10007</v>
      </c>
      <c r="S145" s="52">
        <v>11802</v>
      </c>
      <c r="T145" s="52">
        <v>17569</v>
      </c>
      <c r="U145" s="52">
        <v>23654</v>
      </c>
      <c r="V145" s="52">
        <v>36312</v>
      </c>
      <c r="W145" s="52">
        <v>42985</v>
      </c>
      <c r="X145" s="52">
        <v>66354</v>
      </c>
      <c r="Y145" s="52">
        <v>83663</v>
      </c>
      <c r="DA145" s="63" t="s">
        <v>1380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55</v>
      </c>
      <c r="D147" s="52">
        <v>35</v>
      </c>
      <c r="E147" s="52">
        <v>125</v>
      </c>
      <c r="F147" s="52">
        <v>153</v>
      </c>
      <c r="G147" s="52">
        <v>210</v>
      </c>
      <c r="H147" s="52">
        <v>334</v>
      </c>
      <c r="I147" s="52">
        <v>458</v>
      </c>
      <c r="J147" s="52">
        <v>486</v>
      </c>
      <c r="K147" s="52">
        <v>770</v>
      </c>
      <c r="L147" s="52">
        <v>852</v>
      </c>
      <c r="M147" s="52">
        <v>1301</v>
      </c>
      <c r="N147" s="52">
        <v>1166</v>
      </c>
      <c r="O147" s="52">
        <v>1868</v>
      </c>
      <c r="P147" s="52">
        <v>5374</v>
      </c>
      <c r="Q147" s="52">
        <v>4507</v>
      </c>
      <c r="R147" s="52">
        <v>7522</v>
      </c>
      <c r="S147" s="52">
        <v>9327</v>
      </c>
      <c r="T147" s="52">
        <v>13906</v>
      </c>
      <c r="U147" s="52">
        <v>18770</v>
      </c>
      <c r="V147" s="52">
        <v>23601</v>
      </c>
      <c r="W147" s="52">
        <v>34521</v>
      </c>
      <c r="X147" s="52">
        <v>54035</v>
      </c>
      <c r="Y147" s="52">
        <v>71250</v>
      </c>
      <c r="DA147" s="63" t="s">
        <v>1381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X149" s="52">
        <v>0</v>
      </c>
      <c r="Y149" s="52">
        <v>0</v>
      </c>
      <c r="DA149" s="63" t="s">
        <v>1382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1383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202</v>
      </c>
      <c r="D153" s="52">
        <v>487</v>
      </c>
      <c r="E153" s="52">
        <v>494</v>
      </c>
      <c r="F153" s="52">
        <v>456</v>
      </c>
      <c r="G153" s="52">
        <v>637</v>
      </c>
      <c r="H153" s="52">
        <v>960</v>
      </c>
      <c r="I153" s="52">
        <v>799</v>
      </c>
      <c r="J153" s="52">
        <v>1272</v>
      </c>
      <c r="K153" s="52">
        <v>1101</v>
      </c>
      <c r="L153" s="52">
        <v>2665</v>
      </c>
      <c r="M153" s="52">
        <v>563</v>
      </c>
      <c r="N153" s="52">
        <v>1663</v>
      </c>
      <c r="O153" s="52">
        <v>1859</v>
      </c>
      <c r="P153" s="52">
        <v>2731</v>
      </c>
      <c r="Q153" s="52">
        <v>4085</v>
      </c>
      <c r="R153" s="52">
        <v>4492</v>
      </c>
      <c r="S153" s="52">
        <v>6162</v>
      </c>
      <c r="T153" s="52">
        <v>11317</v>
      </c>
      <c r="U153" s="52">
        <v>11751</v>
      </c>
      <c r="V153" s="52">
        <v>21895</v>
      </c>
      <c r="W153" s="52">
        <v>31637</v>
      </c>
      <c r="X153" s="52">
        <v>32546</v>
      </c>
      <c r="Y153" s="52">
        <v>27871</v>
      </c>
      <c r="DA153" s="63" t="s">
        <v>1384</v>
      </c>
    </row>
    <row r="154" spans="1:105" ht="12" customHeight="1" x14ac:dyDescent="0.25">
      <c r="A154" s="97" t="s">
        <v>121</v>
      </c>
      <c r="B154" s="52"/>
      <c r="C154" s="52">
        <v>227</v>
      </c>
      <c r="D154" s="52">
        <v>404</v>
      </c>
      <c r="E154" s="52">
        <v>434</v>
      </c>
      <c r="F154" s="52">
        <v>603</v>
      </c>
      <c r="G154" s="52">
        <v>604</v>
      </c>
      <c r="H154" s="52">
        <v>732</v>
      </c>
      <c r="I154" s="52">
        <v>1472</v>
      </c>
      <c r="J154" s="52">
        <v>993</v>
      </c>
      <c r="K154" s="52">
        <v>2058</v>
      </c>
      <c r="L154" s="52">
        <v>374</v>
      </c>
      <c r="M154" s="52">
        <v>3017</v>
      </c>
      <c r="N154" s="52">
        <v>1011</v>
      </c>
      <c r="O154" s="52">
        <v>1887</v>
      </c>
      <c r="P154" s="52">
        <v>6504</v>
      </c>
      <c r="Q154" s="52">
        <v>2792</v>
      </c>
      <c r="R154" s="52">
        <v>5515</v>
      </c>
      <c r="S154" s="52">
        <v>5640</v>
      </c>
      <c r="T154" s="52">
        <v>6252</v>
      </c>
      <c r="U154" s="52">
        <v>11903</v>
      </c>
      <c r="V154" s="52">
        <v>14417</v>
      </c>
      <c r="W154" s="52">
        <v>11348</v>
      </c>
      <c r="X154" s="52">
        <v>33808</v>
      </c>
      <c r="Y154" s="52">
        <v>55792</v>
      </c>
      <c r="DA154" s="63" t="s">
        <v>1385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X158" s="52">
        <v>0</v>
      </c>
      <c r="Y158" s="52">
        <v>0</v>
      </c>
      <c r="DA158" s="63" t="s">
        <v>1386</v>
      </c>
    </row>
    <row r="159" spans="1:105" ht="12" customHeight="1" x14ac:dyDescent="0.25">
      <c r="A159" s="109" t="s">
        <v>120</v>
      </c>
      <c r="B159" s="36"/>
      <c r="C159" s="36">
        <v>429</v>
      </c>
      <c r="D159" s="36">
        <v>891</v>
      </c>
      <c r="E159" s="36">
        <v>928</v>
      </c>
      <c r="F159" s="36">
        <v>1059</v>
      </c>
      <c r="G159" s="36">
        <v>1241</v>
      </c>
      <c r="H159" s="36">
        <v>1692</v>
      </c>
      <c r="I159" s="36">
        <v>2271</v>
      </c>
      <c r="J159" s="36">
        <v>2265</v>
      </c>
      <c r="K159" s="36">
        <v>3159</v>
      </c>
      <c r="L159" s="36">
        <v>3039</v>
      </c>
      <c r="M159" s="36">
        <v>3580</v>
      </c>
      <c r="N159" s="36">
        <v>2674</v>
      </c>
      <c r="O159" s="36">
        <v>3746</v>
      </c>
      <c r="P159" s="36">
        <v>9235</v>
      </c>
      <c r="Q159" s="36">
        <v>6877</v>
      </c>
      <c r="R159" s="36">
        <v>10007</v>
      </c>
      <c r="S159" s="36">
        <v>11802</v>
      </c>
      <c r="T159" s="36">
        <v>17569</v>
      </c>
      <c r="U159" s="36">
        <v>23654</v>
      </c>
      <c r="V159" s="36">
        <v>36312</v>
      </c>
      <c r="W159" s="36">
        <v>42985</v>
      </c>
      <c r="X159" s="36">
        <v>66354</v>
      </c>
      <c r="Y159" s="36">
        <v>83663</v>
      </c>
      <c r="DA159" s="60" t="s">
        <v>1387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1388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3471</v>
      </c>
      <c r="D163" s="52">
        <v>3555</v>
      </c>
      <c r="E163" s="52">
        <v>3706</v>
      </c>
      <c r="F163" s="52">
        <v>3121</v>
      </c>
      <c r="G163" s="52">
        <v>3329</v>
      </c>
      <c r="H163" s="52">
        <v>2845</v>
      </c>
      <c r="I163" s="52">
        <v>3613</v>
      </c>
      <c r="J163" s="52">
        <v>3219</v>
      </c>
      <c r="K163" s="52">
        <v>3725</v>
      </c>
      <c r="L163" s="52">
        <v>3722</v>
      </c>
      <c r="M163" s="52">
        <v>5157</v>
      </c>
      <c r="N163" s="52">
        <v>3966</v>
      </c>
      <c r="O163" s="52">
        <v>2666</v>
      </c>
      <c r="P163" s="52">
        <v>1</v>
      </c>
      <c r="Q163" s="52">
        <v>0</v>
      </c>
      <c r="R163" s="52">
        <v>2</v>
      </c>
      <c r="S163" s="52">
        <v>0</v>
      </c>
      <c r="T163" s="52">
        <v>0</v>
      </c>
      <c r="U163" s="52">
        <v>1487</v>
      </c>
      <c r="V163" s="52">
        <v>3362</v>
      </c>
      <c r="W163" s="52">
        <v>1269</v>
      </c>
      <c r="X163" s="52">
        <v>0</v>
      </c>
      <c r="Y163" s="52">
        <v>0</v>
      </c>
      <c r="DA163" s="63" t="s">
        <v>1389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301</v>
      </c>
      <c r="D165" s="52">
        <v>70</v>
      </c>
      <c r="E165" s="52">
        <v>496</v>
      </c>
      <c r="F165" s="52">
        <v>449</v>
      </c>
      <c r="G165" s="52">
        <v>558</v>
      </c>
      <c r="H165" s="52">
        <v>557</v>
      </c>
      <c r="I165" s="52">
        <v>611</v>
      </c>
      <c r="J165" s="52">
        <v>688</v>
      </c>
      <c r="K165" s="52">
        <v>901</v>
      </c>
      <c r="L165" s="52">
        <v>1035</v>
      </c>
      <c r="M165" s="52">
        <v>1857</v>
      </c>
      <c r="N165" s="52">
        <v>1718</v>
      </c>
      <c r="O165" s="52">
        <v>1323</v>
      </c>
      <c r="P165" s="52">
        <v>1</v>
      </c>
      <c r="Q165" s="52">
        <v>0</v>
      </c>
      <c r="R165" s="52">
        <v>1</v>
      </c>
      <c r="S165" s="52">
        <v>0</v>
      </c>
      <c r="T165" s="52">
        <v>0</v>
      </c>
      <c r="U165" s="52">
        <v>634</v>
      </c>
      <c r="V165" s="52">
        <v>1101</v>
      </c>
      <c r="W165" s="52">
        <v>635</v>
      </c>
      <c r="X165" s="52">
        <v>0</v>
      </c>
      <c r="Y165" s="52">
        <v>0</v>
      </c>
      <c r="DA165" s="63" t="s">
        <v>1390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X167" s="52">
        <v>0</v>
      </c>
      <c r="Y167" s="52">
        <v>0</v>
      </c>
      <c r="DA167" s="63" t="s">
        <v>1391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1392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1637</v>
      </c>
      <c r="D171" s="52">
        <v>1943</v>
      </c>
      <c r="E171" s="52">
        <v>1971</v>
      </c>
      <c r="F171" s="52">
        <v>1344</v>
      </c>
      <c r="G171" s="52">
        <v>1708</v>
      </c>
      <c r="H171" s="52">
        <v>1614</v>
      </c>
      <c r="I171" s="52">
        <v>1272</v>
      </c>
      <c r="J171" s="52">
        <v>1808</v>
      </c>
      <c r="K171" s="52">
        <v>1298</v>
      </c>
      <c r="L171" s="52">
        <v>3263</v>
      </c>
      <c r="M171" s="52">
        <v>810</v>
      </c>
      <c r="N171" s="52">
        <v>2467</v>
      </c>
      <c r="O171" s="52">
        <v>1323</v>
      </c>
      <c r="P171" s="52">
        <v>0</v>
      </c>
      <c r="Q171" s="52">
        <v>0</v>
      </c>
      <c r="R171" s="52">
        <v>1</v>
      </c>
      <c r="S171" s="52">
        <v>0</v>
      </c>
      <c r="T171" s="52">
        <v>0</v>
      </c>
      <c r="U171" s="52">
        <v>739</v>
      </c>
      <c r="V171" s="52">
        <v>2027</v>
      </c>
      <c r="W171" s="52">
        <v>934</v>
      </c>
      <c r="X171" s="52">
        <v>0</v>
      </c>
      <c r="Y171" s="52">
        <v>0</v>
      </c>
      <c r="DA171" s="63" t="s">
        <v>1393</v>
      </c>
    </row>
    <row r="172" spans="1:105" ht="12" customHeight="1" x14ac:dyDescent="0.25">
      <c r="A172" s="97" t="s">
        <v>121</v>
      </c>
      <c r="B172" s="52"/>
      <c r="C172" s="52">
        <v>1834</v>
      </c>
      <c r="D172" s="52">
        <v>1612</v>
      </c>
      <c r="E172" s="52">
        <v>1735</v>
      </c>
      <c r="F172" s="52">
        <v>1777</v>
      </c>
      <c r="G172" s="52">
        <v>1621</v>
      </c>
      <c r="H172" s="52">
        <v>1231</v>
      </c>
      <c r="I172" s="52">
        <v>2341</v>
      </c>
      <c r="J172" s="52">
        <v>1411</v>
      </c>
      <c r="K172" s="52">
        <v>2427</v>
      </c>
      <c r="L172" s="52">
        <v>459</v>
      </c>
      <c r="M172" s="52">
        <v>4347</v>
      </c>
      <c r="N172" s="52">
        <v>1499</v>
      </c>
      <c r="O172" s="52">
        <v>1343</v>
      </c>
      <c r="P172" s="52">
        <v>1</v>
      </c>
      <c r="Q172" s="52">
        <v>0</v>
      </c>
      <c r="R172" s="52">
        <v>1</v>
      </c>
      <c r="S172" s="52">
        <v>0</v>
      </c>
      <c r="T172" s="52">
        <v>0</v>
      </c>
      <c r="U172" s="52">
        <v>748</v>
      </c>
      <c r="V172" s="52">
        <v>1335</v>
      </c>
      <c r="W172" s="52">
        <v>335</v>
      </c>
      <c r="X172" s="52">
        <v>0</v>
      </c>
      <c r="Y172" s="52">
        <v>0</v>
      </c>
      <c r="DA172" s="63" t="s">
        <v>1394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X176" s="52">
        <v>0</v>
      </c>
      <c r="Y176" s="52">
        <v>0</v>
      </c>
      <c r="DA176" s="63" t="s">
        <v>1395</v>
      </c>
    </row>
    <row r="177" spans="1:105" ht="12" customHeight="1" x14ac:dyDescent="0.25">
      <c r="A177" s="109" t="s">
        <v>120</v>
      </c>
      <c r="B177" s="36"/>
      <c r="C177" s="36">
        <v>3471</v>
      </c>
      <c r="D177" s="36">
        <v>3555</v>
      </c>
      <c r="E177" s="36">
        <v>3706</v>
      </c>
      <c r="F177" s="36">
        <v>3121</v>
      </c>
      <c r="G177" s="36">
        <v>3329</v>
      </c>
      <c r="H177" s="36">
        <v>2845</v>
      </c>
      <c r="I177" s="36">
        <v>3613</v>
      </c>
      <c r="J177" s="36">
        <v>3219</v>
      </c>
      <c r="K177" s="36">
        <v>3725</v>
      </c>
      <c r="L177" s="36">
        <v>3722</v>
      </c>
      <c r="M177" s="36">
        <v>5157</v>
      </c>
      <c r="N177" s="36">
        <v>3966</v>
      </c>
      <c r="O177" s="36">
        <v>2666</v>
      </c>
      <c r="P177" s="36">
        <v>1</v>
      </c>
      <c r="Q177" s="36">
        <v>0</v>
      </c>
      <c r="R177" s="36">
        <v>2</v>
      </c>
      <c r="S177" s="36">
        <v>0</v>
      </c>
      <c r="T177" s="36">
        <v>0</v>
      </c>
      <c r="U177" s="36">
        <v>1487</v>
      </c>
      <c r="V177" s="36">
        <v>3362</v>
      </c>
      <c r="W177" s="36">
        <v>1269</v>
      </c>
      <c r="X177" s="36">
        <v>0</v>
      </c>
      <c r="Y177" s="36">
        <v>0</v>
      </c>
      <c r="DA177" s="60" t="s">
        <v>1396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1398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94</v>
      </c>
      <c r="D5" s="52">
        <v>112</v>
      </c>
      <c r="E5" s="52">
        <v>68</v>
      </c>
      <c r="F5" s="52">
        <v>110</v>
      </c>
      <c r="G5" s="52">
        <v>130</v>
      </c>
      <c r="H5" s="52">
        <v>160</v>
      </c>
      <c r="I5" s="52">
        <v>250</v>
      </c>
      <c r="J5" s="52">
        <v>192</v>
      </c>
      <c r="K5" s="52">
        <v>101</v>
      </c>
      <c r="L5" s="52">
        <v>13</v>
      </c>
      <c r="M5" s="52">
        <v>0</v>
      </c>
      <c r="N5" s="52">
        <v>0</v>
      </c>
      <c r="O5" s="52">
        <v>0</v>
      </c>
      <c r="P5" s="52">
        <v>0</v>
      </c>
      <c r="Q5" s="52">
        <v>1</v>
      </c>
      <c r="R5" s="52">
        <v>38</v>
      </c>
      <c r="S5" s="52">
        <v>21</v>
      </c>
      <c r="T5" s="52">
        <v>48</v>
      </c>
      <c r="U5" s="52">
        <v>54</v>
      </c>
      <c r="V5" s="52">
        <v>0</v>
      </c>
      <c r="W5" s="52">
        <v>1</v>
      </c>
      <c r="X5" s="52">
        <v>11</v>
      </c>
      <c r="Y5" s="52">
        <v>0</v>
      </c>
      <c r="DA5" s="63" t="s">
        <v>1399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7</v>
      </c>
      <c r="D8" s="52">
        <v>6</v>
      </c>
      <c r="E8" s="52">
        <v>7</v>
      </c>
      <c r="F8" s="52">
        <v>6</v>
      </c>
      <c r="G8" s="52">
        <v>8</v>
      </c>
      <c r="H8" s="52">
        <v>13</v>
      </c>
      <c r="I8" s="52">
        <v>9</v>
      </c>
      <c r="J8" s="52">
        <v>14</v>
      </c>
      <c r="K8" s="52">
        <v>23</v>
      </c>
      <c r="L8" s="52">
        <v>16</v>
      </c>
      <c r="M8" s="52">
        <v>9</v>
      </c>
      <c r="N8" s="52">
        <v>1</v>
      </c>
      <c r="O8" s="52">
        <v>0</v>
      </c>
      <c r="P8" s="52">
        <v>0</v>
      </c>
      <c r="Q8" s="52">
        <v>0</v>
      </c>
      <c r="R8" s="52">
        <v>0</v>
      </c>
      <c r="S8" s="52">
        <v>12</v>
      </c>
      <c r="T8" s="52">
        <v>9</v>
      </c>
      <c r="U8" s="52">
        <v>16</v>
      </c>
      <c r="V8" s="52">
        <v>16</v>
      </c>
      <c r="W8" s="52">
        <v>1</v>
      </c>
      <c r="X8" s="52">
        <v>0</v>
      </c>
      <c r="Y8" s="52">
        <v>2</v>
      </c>
      <c r="DA8" s="63" t="s">
        <v>1400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0</v>
      </c>
      <c r="D10" s="52">
        <f>RES_hhdet_in!D10-RES_hhdet_in_new!D10</f>
        <v>0</v>
      </c>
      <c r="E10" s="52">
        <f>RES_hhdet_in!E10-RES_hhdet_in_new!E10</f>
        <v>0</v>
      </c>
      <c r="F10" s="52">
        <f>RES_hhdet_in!F10-RES_hhdet_in_new!F10</f>
        <v>0</v>
      </c>
      <c r="G10" s="52">
        <f>RES_hhdet_in!G10-RES_hhdet_in_new!G10</f>
        <v>0</v>
      </c>
      <c r="H10" s="52">
        <f>RES_hhdet_in!H10-RES_hhdet_in_new!H10</f>
        <v>0</v>
      </c>
      <c r="I10" s="52">
        <f>RES_hhdet_in!I10-RES_hhdet_in_new!I10</f>
        <v>0</v>
      </c>
      <c r="J10" s="52">
        <f>RES_hhdet_in!J10-RES_hhdet_in_new!J10</f>
        <v>0</v>
      </c>
      <c r="K10" s="52">
        <f>RES_hhdet_in!K10-RES_hhdet_in_new!K10</f>
        <v>0</v>
      </c>
      <c r="L10" s="52">
        <f>RES_hhdet_in!L10-RES_hhdet_in_new!L10</f>
        <v>0</v>
      </c>
      <c r="M10" s="52">
        <f>RES_hhdet_in!M10-RES_hhdet_in_new!M10</f>
        <v>0</v>
      </c>
      <c r="N10" s="52">
        <f>RES_hhdet_in!N10-RES_hhdet_in_new!N10</f>
        <v>0</v>
      </c>
      <c r="O10" s="52">
        <f>RES_hhdet_in!O10-RES_hhdet_in_new!O10</f>
        <v>0</v>
      </c>
      <c r="P10" s="52">
        <f>RES_hhdet_in!P10-RES_hhdet_in_new!P10</f>
        <v>0</v>
      </c>
      <c r="Q10" s="52">
        <f>RES_hhdet_in!Q10-RES_hhdet_in_new!Q10</f>
        <v>0</v>
      </c>
      <c r="R10" s="52">
        <f>RES_hhdet_in!R10-RES_hhdet_in_new!R10</f>
        <v>0</v>
      </c>
      <c r="S10" s="52">
        <f>RES_hhdet_in!S10-RES_hhdet_in_new!S10</f>
        <v>0</v>
      </c>
      <c r="T10" s="52">
        <f>RES_hhdet_in!T10-RES_hhdet_in_new!T10</f>
        <v>0</v>
      </c>
      <c r="U10" s="52">
        <f>RES_hhdet_in!U10-RES_hhdet_in_new!U10</f>
        <v>0</v>
      </c>
      <c r="V10" s="52">
        <f>RES_hhdet_in!V10-RES_hhdet_in_new!V10</f>
        <v>0</v>
      </c>
      <c r="W10" s="52">
        <f>RES_hhdet_in!W10-RES_hhdet_in_new!W10</f>
        <v>0</v>
      </c>
      <c r="X10" s="52">
        <f>RES_hhdet_in!X10-RES_hhdet_in_new!X10</f>
        <v>0</v>
      </c>
      <c r="Y10" s="52">
        <f>RES_hhdet_in!Y10-RES_hhdet_in_new!Y10</f>
        <v>0</v>
      </c>
      <c r="DA10" s="63" t="s">
        <v>1401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0</v>
      </c>
      <c r="D11" s="52">
        <f>RES_hhdet_in!D11-RES_hhdet_in_new!D11</f>
        <v>0</v>
      </c>
      <c r="E11" s="52">
        <f>RES_hhdet_in!E11-RES_hhdet_in_new!E11</f>
        <v>0</v>
      </c>
      <c r="F11" s="52">
        <f>RES_hhdet_in!F11-RES_hhdet_in_new!F11</f>
        <v>0</v>
      </c>
      <c r="G11" s="52">
        <f>RES_hhdet_in!G11-RES_hhdet_in_new!G11</f>
        <v>0</v>
      </c>
      <c r="H11" s="52">
        <f>RES_hhdet_in!H11-RES_hhdet_in_new!H11</f>
        <v>0</v>
      </c>
      <c r="I11" s="52">
        <f>RES_hhdet_in!I11-RES_hhdet_in_new!I11</f>
        <v>0</v>
      </c>
      <c r="J11" s="52">
        <f>RES_hhdet_in!J11-RES_hhdet_in_new!J11</f>
        <v>0</v>
      </c>
      <c r="K11" s="52">
        <f>RES_hhdet_in!K11-RES_hhdet_in_new!K11</f>
        <v>0</v>
      </c>
      <c r="L11" s="52">
        <f>RES_hhdet_in!L11-RES_hhdet_in_new!L11</f>
        <v>0</v>
      </c>
      <c r="M11" s="52">
        <f>RES_hhdet_in!M11-RES_hhdet_in_new!M11</f>
        <v>0</v>
      </c>
      <c r="N11" s="52">
        <f>RES_hhdet_in!N11-RES_hhdet_in_new!N11</f>
        <v>0</v>
      </c>
      <c r="O11" s="52">
        <f>RES_hhdet_in!O11-RES_hhdet_in_new!O11</f>
        <v>0</v>
      </c>
      <c r="P11" s="52">
        <f>RES_hhdet_in!P11-RES_hhdet_in_new!P11</f>
        <v>0</v>
      </c>
      <c r="Q11" s="52">
        <f>RES_hhdet_in!Q11-RES_hhdet_in_new!Q11</f>
        <v>0</v>
      </c>
      <c r="R11" s="52">
        <f>RES_hhdet_in!R11-RES_hhdet_in_new!R11</f>
        <v>0</v>
      </c>
      <c r="S11" s="52">
        <f>RES_hhdet_in!S11-RES_hhdet_in_new!S11</f>
        <v>0</v>
      </c>
      <c r="T11" s="52">
        <f>RES_hhdet_in!T11-RES_hhdet_in_new!T11</f>
        <v>0</v>
      </c>
      <c r="U11" s="52">
        <f>RES_hhdet_in!U11-RES_hhdet_in_new!U11</f>
        <v>0</v>
      </c>
      <c r="V11" s="52">
        <f>RES_hhdet_in!V11-RES_hhdet_in_new!V11</f>
        <v>0</v>
      </c>
      <c r="W11" s="52">
        <f>RES_hhdet_in!W11-RES_hhdet_in_new!W11</f>
        <v>0</v>
      </c>
      <c r="X11" s="52">
        <f>RES_hhdet_in!X11-RES_hhdet_in_new!X11</f>
        <v>0</v>
      </c>
      <c r="Y11" s="52">
        <f>RES_hhdet_in!Y11-RES_hhdet_in_new!Y11</f>
        <v>0</v>
      </c>
      <c r="DA11" s="63" t="s">
        <v>1402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X12" s="52">
        <f>RES_hhdet_in!X12-RES_hhdet_in_new!X12</f>
        <v>0</v>
      </c>
      <c r="Y12" s="52">
        <f>RES_hhdet_in!Y12-RES_hhdet_in_new!Y12</f>
        <v>0</v>
      </c>
      <c r="DA12" s="63" t="s">
        <v>1403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X13" s="52">
        <f>RES_hhdet_in!X13-RES_hhdet_in_new!X13</f>
        <v>0</v>
      </c>
      <c r="Y13" s="52">
        <f>RES_hhdet_in!Y13-RES_hhdet_in_new!Y13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X14" s="52">
        <f>RES_hhdet_in!X14-RES_hhdet_in_new!X14</f>
        <v>0</v>
      </c>
      <c r="Y14" s="52">
        <f>RES_hhdet_in!Y14-RES_hhdet_in_new!Y14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118</v>
      </c>
      <c r="D15" s="52">
        <f>RES_hhdet_in!D15-RES_hhdet_in_new!D15</f>
        <v>147</v>
      </c>
      <c r="E15" s="52">
        <f>RES_hhdet_in!E15-RES_hhdet_in_new!E15</f>
        <v>121</v>
      </c>
      <c r="F15" s="52">
        <f>RES_hhdet_in!F15-RES_hhdet_in_new!F15</f>
        <v>121</v>
      </c>
      <c r="G15" s="52">
        <f>RES_hhdet_in!G15-RES_hhdet_in_new!G15</f>
        <v>166</v>
      </c>
      <c r="H15" s="52">
        <f>RES_hhdet_in!H15-RES_hhdet_in_new!H15</f>
        <v>221</v>
      </c>
      <c r="I15" s="52">
        <f>RES_hhdet_in!I15-RES_hhdet_in_new!I15</f>
        <v>117</v>
      </c>
      <c r="J15" s="52">
        <f>RES_hhdet_in!J15-RES_hhdet_in_new!J15</f>
        <v>162</v>
      </c>
      <c r="K15" s="52">
        <f>RES_hhdet_in!K15-RES_hhdet_in_new!K15</f>
        <v>82</v>
      </c>
      <c r="L15" s="52">
        <f>RES_hhdet_in!L15-RES_hhdet_in_new!L15</f>
        <v>143</v>
      </c>
      <c r="M15" s="52">
        <f>RES_hhdet_in!M15-RES_hhdet_in_new!M15</f>
        <v>16</v>
      </c>
      <c r="N15" s="52">
        <f>RES_hhdet_in!N15-RES_hhdet_in_new!N15</f>
        <v>97</v>
      </c>
      <c r="O15" s="52">
        <f>RES_hhdet_in!O15-RES_hhdet_in_new!O15</f>
        <v>44</v>
      </c>
      <c r="P15" s="52">
        <f>RES_hhdet_in!P15-RES_hhdet_in_new!P15</f>
        <v>46</v>
      </c>
      <c r="Q15" s="52">
        <f>RES_hhdet_in!Q15-RES_hhdet_in_new!Q15</f>
        <v>147</v>
      </c>
      <c r="R15" s="52">
        <f>RES_hhdet_in!R15-RES_hhdet_in_new!R15</f>
        <v>96</v>
      </c>
      <c r="S15" s="52">
        <f>RES_hhdet_in!S15-RES_hhdet_in_new!S15</f>
        <v>62</v>
      </c>
      <c r="T15" s="52">
        <f>RES_hhdet_in!T15-RES_hhdet_in_new!T15</f>
        <v>64</v>
      </c>
      <c r="U15" s="52">
        <f>RES_hhdet_in!U15-RES_hhdet_in_new!U15</f>
        <v>30</v>
      </c>
      <c r="V15" s="52">
        <f>RES_hhdet_in!V15-RES_hhdet_in_new!V15</f>
        <v>0</v>
      </c>
      <c r="W15" s="52">
        <f>RES_hhdet_in!W15-RES_hhdet_in_new!W15</f>
        <v>5</v>
      </c>
      <c r="X15" s="52">
        <f>RES_hhdet_in!X15-RES_hhdet_in_new!X15</f>
        <v>9</v>
      </c>
      <c r="Y15" s="52">
        <f>RES_hhdet_in!Y15-RES_hhdet_in_new!Y15</f>
        <v>0</v>
      </c>
      <c r="DA15" s="63" t="s">
        <v>1404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132</v>
      </c>
      <c r="D16" s="52">
        <f>RES_hhdet_in!D16-RES_hhdet_in_new!D16</f>
        <v>122</v>
      </c>
      <c r="E16" s="52">
        <f>RES_hhdet_in!E16-RES_hhdet_in_new!E16</f>
        <v>106</v>
      </c>
      <c r="F16" s="52">
        <f>RES_hhdet_in!F16-RES_hhdet_in_new!F16</f>
        <v>161</v>
      </c>
      <c r="G16" s="52">
        <f>RES_hhdet_in!G16-RES_hhdet_in_new!G16</f>
        <v>155</v>
      </c>
      <c r="H16" s="52">
        <f>RES_hhdet_in!H16-RES_hhdet_in_new!H16</f>
        <v>167</v>
      </c>
      <c r="I16" s="52">
        <f>RES_hhdet_in!I16-RES_hhdet_in_new!I16</f>
        <v>219</v>
      </c>
      <c r="J16" s="52">
        <f>RES_hhdet_in!J16-RES_hhdet_in_new!J16</f>
        <v>126</v>
      </c>
      <c r="K16" s="52">
        <f>RES_hhdet_in!K16-RES_hhdet_in_new!K16</f>
        <v>153</v>
      </c>
      <c r="L16" s="52">
        <f>RES_hhdet_in!L16-RES_hhdet_in_new!L16</f>
        <v>20</v>
      </c>
      <c r="M16" s="52">
        <f>RES_hhdet_in!M16-RES_hhdet_in_new!M16</f>
        <v>89</v>
      </c>
      <c r="N16" s="52">
        <f>RES_hhdet_in!N16-RES_hhdet_in_new!N16</f>
        <v>57</v>
      </c>
      <c r="O16" s="52">
        <f>RES_hhdet_in!O16-RES_hhdet_in_new!O16</f>
        <v>48</v>
      </c>
      <c r="P16" s="52">
        <f>RES_hhdet_in!P16-RES_hhdet_in_new!P16</f>
        <v>116</v>
      </c>
      <c r="Q16" s="52">
        <f>RES_hhdet_in!Q16-RES_hhdet_in_new!Q16</f>
        <v>93</v>
      </c>
      <c r="R16" s="52">
        <f>RES_hhdet_in!R16-RES_hhdet_in_new!R16</f>
        <v>130</v>
      </c>
      <c r="S16" s="52">
        <f>RES_hhdet_in!S16-RES_hhdet_in_new!S16</f>
        <v>52</v>
      </c>
      <c r="T16" s="52">
        <f>RES_hhdet_in!T16-RES_hhdet_in_new!T16</f>
        <v>31</v>
      </c>
      <c r="U16" s="52">
        <f>RES_hhdet_in!U16-RES_hhdet_in_new!U16</f>
        <v>41</v>
      </c>
      <c r="V16" s="52">
        <f>RES_hhdet_in!V16-RES_hhdet_in_new!V16</f>
        <v>0</v>
      </c>
      <c r="W16" s="52">
        <f>RES_hhdet_in!W16-RES_hhdet_in_new!W16</f>
        <v>1</v>
      </c>
      <c r="X16" s="52">
        <f>RES_hhdet_in!X16-RES_hhdet_in_new!X16</f>
        <v>15</v>
      </c>
      <c r="Y16" s="52">
        <f>RES_hhdet_in!Y16-RES_hhdet_in_new!Y16</f>
        <v>0</v>
      </c>
      <c r="DA16" s="63" t="s">
        <v>1405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1406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1407</v>
      </c>
    </row>
    <row r="22" spans="1:105" ht="12" customHeight="1" x14ac:dyDescent="0.25">
      <c r="A22" s="109" t="s">
        <v>120</v>
      </c>
      <c r="B22" s="36"/>
      <c r="C22" s="36">
        <v>250</v>
      </c>
      <c r="D22" s="36">
        <v>269</v>
      </c>
      <c r="E22" s="36">
        <v>227</v>
      </c>
      <c r="F22" s="36">
        <v>283</v>
      </c>
      <c r="G22" s="36">
        <v>321</v>
      </c>
      <c r="H22" s="36">
        <v>389</v>
      </c>
      <c r="I22" s="36">
        <v>339</v>
      </c>
      <c r="J22" s="36">
        <v>282</v>
      </c>
      <c r="K22" s="36">
        <v>240</v>
      </c>
      <c r="L22" s="36">
        <v>166</v>
      </c>
      <c r="M22" s="36">
        <v>105</v>
      </c>
      <c r="N22" s="36">
        <v>158</v>
      </c>
      <c r="O22" s="36">
        <v>101</v>
      </c>
      <c r="P22" s="36">
        <v>155</v>
      </c>
      <c r="Q22" s="36">
        <v>234</v>
      </c>
      <c r="R22" s="36">
        <v>222</v>
      </c>
      <c r="S22" s="36">
        <v>122</v>
      </c>
      <c r="T22" s="36">
        <v>89</v>
      </c>
      <c r="U22" s="36">
        <v>69</v>
      </c>
      <c r="V22" s="36">
        <v>3</v>
      </c>
      <c r="W22" s="36">
        <v>3</v>
      </c>
      <c r="X22" s="36">
        <v>14</v>
      </c>
      <c r="Y22" s="36">
        <v>0</v>
      </c>
      <c r="DA22" s="60" t="s">
        <v>1408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1409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883</v>
      </c>
      <c r="D26" s="52">
        <v>926</v>
      </c>
      <c r="E26" s="52">
        <v>1013</v>
      </c>
      <c r="F26" s="52">
        <v>1437</v>
      </c>
      <c r="G26" s="52">
        <v>1782</v>
      </c>
      <c r="H26" s="52">
        <v>2013</v>
      </c>
      <c r="I26" s="52">
        <v>1732</v>
      </c>
      <c r="J26" s="52">
        <v>1227</v>
      </c>
      <c r="K26" s="52">
        <v>1148</v>
      </c>
      <c r="L26" s="52">
        <v>1203</v>
      </c>
      <c r="M26" s="52">
        <v>1460</v>
      </c>
      <c r="N26" s="52">
        <v>1788</v>
      </c>
      <c r="O26" s="52">
        <v>1588</v>
      </c>
      <c r="P26" s="52">
        <v>598</v>
      </c>
      <c r="Q26" s="52">
        <v>558</v>
      </c>
      <c r="R26" s="52">
        <v>727</v>
      </c>
      <c r="S26" s="52">
        <v>1334</v>
      </c>
      <c r="T26" s="52">
        <v>1574</v>
      </c>
      <c r="U26" s="52">
        <v>1568</v>
      </c>
      <c r="V26" s="52">
        <v>1345</v>
      </c>
      <c r="W26" s="52">
        <v>2149</v>
      </c>
      <c r="X26" s="52">
        <v>2696</v>
      </c>
      <c r="Y26" s="52">
        <v>2866</v>
      </c>
      <c r="DA26" s="63" t="s">
        <v>1410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64</v>
      </c>
      <c r="D29" s="52">
        <v>61</v>
      </c>
      <c r="E29" s="52">
        <v>63</v>
      </c>
      <c r="F29" s="52">
        <v>74</v>
      </c>
      <c r="G29" s="52">
        <v>121</v>
      </c>
      <c r="H29" s="52">
        <v>178</v>
      </c>
      <c r="I29" s="52">
        <v>118</v>
      </c>
      <c r="J29" s="52">
        <v>119</v>
      </c>
      <c r="K29" s="52">
        <v>166</v>
      </c>
      <c r="L29" s="52">
        <v>149</v>
      </c>
      <c r="M29" s="52">
        <v>228</v>
      </c>
      <c r="N29" s="52">
        <v>235</v>
      </c>
      <c r="O29" s="52">
        <v>284</v>
      </c>
      <c r="P29" s="52">
        <v>367</v>
      </c>
      <c r="Q29" s="52">
        <v>363</v>
      </c>
      <c r="R29" s="52">
        <v>382</v>
      </c>
      <c r="S29" s="52">
        <v>315</v>
      </c>
      <c r="T29" s="52">
        <v>458</v>
      </c>
      <c r="U29" s="52">
        <v>629</v>
      </c>
      <c r="V29" s="52">
        <v>671</v>
      </c>
      <c r="W29" s="52">
        <v>628</v>
      </c>
      <c r="X29" s="52">
        <v>1309</v>
      </c>
      <c r="Y29" s="52">
        <v>1811</v>
      </c>
      <c r="DA29" s="63" t="s">
        <v>1411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0</v>
      </c>
      <c r="D31" s="52">
        <f>RES_hhdet_in!D31-RES_hhdet_in_new!D31</f>
        <v>0</v>
      </c>
      <c r="E31" s="52">
        <f>RES_hhdet_in!E31-RES_hhdet_in_new!E31</f>
        <v>0</v>
      </c>
      <c r="F31" s="52">
        <f>RES_hhdet_in!F31-RES_hhdet_in_new!F31</f>
        <v>0</v>
      </c>
      <c r="G31" s="52">
        <f>RES_hhdet_in!G31-RES_hhdet_in_new!G31</f>
        <v>0</v>
      </c>
      <c r="H31" s="52">
        <f>RES_hhdet_in!H31-RES_hhdet_in_new!H31</f>
        <v>0</v>
      </c>
      <c r="I31" s="52">
        <f>RES_hhdet_in!I31-RES_hhdet_in_new!I31</f>
        <v>0</v>
      </c>
      <c r="J31" s="52">
        <f>RES_hhdet_in!J31-RES_hhdet_in_new!J31</f>
        <v>0</v>
      </c>
      <c r="K31" s="52">
        <f>RES_hhdet_in!K31-RES_hhdet_in_new!K31</f>
        <v>0</v>
      </c>
      <c r="L31" s="52">
        <f>RES_hhdet_in!L31-RES_hhdet_in_new!L31</f>
        <v>0</v>
      </c>
      <c r="M31" s="52">
        <f>RES_hhdet_in!M31-RES_hhdet_in_new!M31</f>
        <v>0</v>
      </c>
      <c r="N31" s="52">
        <f>RES_hhdet_in!N31-RES_hhdet_in_new!N31</f>
        <v>0</v>
      </c>
      <c r="O31" s="52">
        <f>RES_hhdet_in!O31-RES_hhdet_in_new!O31</f>
        <v>0</v>
      </c>
      <c r="P31" s="52">
        <f>RES_hhdet_in!P31-RES_hhdet_in_new!P31</f>
        <v>0</v>
      </c>
      <c r="Q31" s="52">
        <f>RES_hhdet_in!Q31-RES_hhdet_in_new!Q31</f>
        <v>0</v>
      </c>
      <c r="R31" s="52">
        <f>RES_hhdet_in!R31-RES_hhdet_in_new!R31</f>
        <v>0</v>
      </c>
      <c r="S31" s="52">
        <f>RES_hhdet_in!S31-RES_hhdet_in_new!S31</f>
        <v>0</v>
      </c>
      <c r="T31" s="52">
        <f>RES_hhdet_in!T31-RES_hhdet_in_new!T31</f>
        <v>0</v>
      </c>
      <c r="U31" s="52">
        <f>RES_hhdet_in!U31-RES_hhdet_in_new!U31</f>
        <v>0</v>
      </c>
      <c r="V31" s="52">
        <f>RES_hhdet_in!V31-RES_hhdet_in_new!V31</f>
        <v>0</v>
      </c>
      <c r="W31" s="52">
        <f>RES_hhdet_in!W31-RES_hhdet_in_new!W31</f>
        <v>0</v>
      </c>
      <c r="X31" s="52">
        <f>RES_hhdet_in!X31-RES_hhdet_in_new!X31</f>
        <v>0</v>
      </c>
      <c r="Y31" s="52">
        <f>RES_hhdet_in!Y31-RES_hhdet_in_new!Y31</f>
        <v>0</v>
      </c>
      <c r="DA31" s="63" t="s">
        <v>1412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0</v>
      </c>
      <c r="M32" s="52">
        <f>RES_hhdet_in!M32-RES_hhdet_in_new!M32</f>
        <v>0</v>
      </c>
      <c r="N32" s="52">
        <f>RES_hhdet_in!N32-RES_hhdet_in_new!N32</f>
        <v>0</v>
      </c>
      <c r="O32" s="52">
        <f>RES_hhdet_in!O32-RES_hhdet_in_new!O32</f>
        <v>0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0</v>
      </c>
      <c r="T32" s="52">
        <f>RES_hhdet_in!T32-RES_hhdet_in_new!T32</f>
        <v>0</v>
      </c>
      <c r="U32" s="52">
        <f>RES_hhdet_in!U32-RES_hhdet_in_new!U32</f>
        <v>0</v>
      </c>
      <c r="V32" s="52">
        <f>RES_hhdet_in!V32-RES_hhdet_in_new!V32</f>
        <v>0</v>
      </c>
      <c r="W32" s="52">
        <f>RES_hhdet_in!W32-RES_hhdet_in_new!W32</f>
        <v>0</v>
      </c>
      <c r="X32" s="52">
        <f>RES_hhdet_in!X32-RES_hhdet_in_new!X32</f>
        <v>0</v>
      </c>
      <c r="Y32" s="52">
        <f>RES_hhdet_in!Y32-RES_hhdet_in_new!Y32</f>
        <v>0</v>
      </c>
      <c r="DA32" s="63" t="s">
        <v>1413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X33" s="52">
        <f>RES_hhdet_in!X33-RES_hhdet_in_new!X33</f>
        <v>0</v>
      </c>
      <c r="Y33" s="52">
        <f>RES_hhdet_in!Y33-RES_hhdet_in_new!Y33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X34" s="52">
        <f>RES_hhdet_in!X34-RES_hhdet_in_new!X34</f>
        <v>0</v>
      </c>
      <c r="Y34" s="52">
        <f>RES_hhdet_in!Y34-RES_hhdet_in_new!Y34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1067</v>
      </c>
      <c r="D35" s="52">
        <f>RES_hhdet_in!D35-RES_hhdet_in_new!D35</f>
        <v>1264</v>
      </c>
      <c r="E35" s="52">
        <f>RES_hhdet_in!E35-RES_hhdet_in_new!E35</f>
        <v>1295</v>
      </c>
      <c r="F35" s="52">
        <f>RES_hhdet_in!F35-RES_hhdet_in_new!F35</f>
        <v>1273</v>
      </c>
      <c r="G35" s="52">
        <f>RES_hhdet_in!G35-RES_hhdet_in_new!G35</f>
        <v>1795</v>
      </c>
      <c r="H35" s="52">
        <f>RES_hhdet_in!H35-RES_hhdet_in_new!H35</f>
        <v>2297</v>
      </c>
      <c r="I35" s="52">
        <f>RES_hhdet_in!I35-RES_hhdet_in_new!I35</f>
        <v>921</v>
      </c>
      <c r="J35" s="52">
        <f>RES_hhdet_in!J35-RES_hhdet_in_new!J35</f>
        <v>1232</v>
      </c>
      <c r="K35" s="52">
        <f>RES_hhdet_in!K35-RES_hhdet_in_new!K35</f>
        <v>925</v>
      </c>
      <c r="L35" s="52">
        <f>RES_hhdet_in!L35-RES_hhdet_in_new!L35</f>
        <v>2559</v>
      </c>
      <c r="M35" s="52">
        <f>RES_hhdet_in!M35-RES_hhdet_in_new!M35</f>
        <v>533</v>
      </c>
      <c r="N35" s="52">
        <f>RES_hhdet_in!N35-RES_hhdet_in_new!N35</f>
        <v>2481</v>
      </c>
      <c r="O35" s="52">
        <f>RES_hhdet_in!O35-RES_hhdet_in_new!O35</f>
        <v>1917</v>
      </c>
      <c r="P35" s="52">
        <f>RES_hhdet_in!P35-RES_hhdet_in_new!P35</f>
        <v>842</v>
      </c>
      <c r="Q35" s="52">
        <f>RES_hhdet_in!Q35-RES_hhdet_in_new!Q35</f>
        <v>1529</v>
      </c>
      <c r="R35" s="52">
        <f>RES_hhdet_in!R35-RES_hhdet_in_new!R35</f>
        <v>1132</v>
      </c>
      <c r="S35" s="52">
        <f>RES_hhdet_in!S35-RES_hhdet_in_new!S35</f>
        <v>1690</v>
      </c>
      <c r="T35" s="52">
        <f>RES_hhdet_in!T35-RES_hhdet_in_new!T35</f>
        <v>2300</v>
      </c>
      <c r="U35" s="52">
        <f>RES_hhdet_in!U35-RES_hhdet_in_new!U35</f>
        <v>1775</v>
      </c>
      <c r="V35" s="52">
        <f>RES_hhdet_in!V35-RES_hhdet_in_new!V35</f>
        <v>1989</v>
      </c>
      <c r="W35" s="52">
        <f>RES_hhdet_in!W35-RES_hhdet_in_new!W35</f>
        <v>2835</v>
      </c>
      <c r="X35" s="52">
        <f>RES_hhdet_in!X35-RES_hhdet_in_new!X35</f>
        <v>2003</v>
      </c>
      <c r="Y35" s="52">
        <f>RES_hhdet_in!Y35-RES_hhdet_in_new!Y35</f>
        <v>1472</v>
      </c>
      <c r="DA35" s="63" t="s">
        <v>1414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1197</v>
      </c>
      <c r="D36" s="52">
        <f>RES_hhdet_in!D36-RES_hhdet_in_new!D36</f>
        <v>1048</v>
      </c>
      <c r="E36" s="52">
        <f>RES_hhdet_in!E36-RES_hhdet_in_new!E36</f>
        <v>1138</v>
      </c>
      <c r="F36" s="52">
        <f>RES_hhdet_in!F36-RES_hhdet_in_new!F36</f>
        <v>1683</v>
      </c>
      <c r="G36" s="52">
        <f>RES_hhdet_in!G36-RES_hhdet_in_new!G36</f>
        <v>1699</v>
      </c>
      <c r="H36" s="52">
        <f>RES_hhdet_in!H36-RES_hhdet_in_new!H36</f>
        <v>1750</v>
      </c>
      <c r="I36" s="52">
        <f>RES_hhdet_in!I36-RES_hhdet_in_new!I36</f>
        <v>1696</v>
      </c>
      <c r="J36" s="52">
        <f>RES_hhdet_in!J36-RES_hhdet_in_new!J36</f>
        <v>960</v>
      </c>
      <c r="K36" s="52">
        <f>RES_hhdet_in!K36-RES_hhdet_in_new!K36</f>
        <v>1736</v>
      </c>
      <c r="L36" s="52">
        <f>RES_hhdet_in!L36-RES_hhdet_in_new!L36</f>
        <v>358</v>
      </c>
      <c r="M36" s="52">
        <f>RES_hhdet_in!M36-RES_hhdet_in_new!M36</f>
        <v>2884</v>
      </c>
      <c r="N36" s="52">
        <f>RES_hhdet_in!N36-RES_hhdet_in_new!N36</f>
        <v>1501</v>
      </c>
      <c r="O36" s="52">
        <f>RES_hhdet_in!O36-RES_hhdet_in_new!O36</f>
        <v>1974</v>
      </c>
      <c r="P36" s="52">
        <f>RES_hhdet_in!P36-RES_hhdet_in_new!P36</f>
        <v>2012</v>
      </c>
      <c r="Q36" s="52">
        <f>RES_hhdet_in!Q36-RES_hhdet_in_new!Q36</f>
        <v>1040</v>
      </c>
      <c r="R36" s="52">
        <f>RES_hhdet_in!R36-RES_hhdet_in_new!R36</f>
        <v>1413</v>
      </c>
      <c r="S36" s="52">
        <f>RES_hhdet_in!S36-RES_hhdet_in_new!S36</f>
        <v>1521</v>
      </c>
      <c r="T36" s="52">
        <f>RES_hhdet_in!T36-RES_hhdet_in_new!T36</f>
        <v>1259</v>
      </c>
      <c r="U36" s="52">
        <f>RES_hhdet_in!U36-RES_hhdet_in_new!U36</f>
        <v>1840</v>
      </c>
      <c r="V36" s="52">
        <f>RES_hhdet_in!V36-RES_hhdet_in_new!V36</f>
        <v>1310</v>
      </c>
      <c r="W36" s="52">
        <f>RES_hhdet_in!W36-RES_hhdet_in_new!W36</f>
        <v>1030</v>
      </c>
      <c r="X36" s="52">
        <f>RES_hhdet_in!X36-RES_hhdet_in_new!X36</f>
        <v>2126</v>
      </c>
      <c r="Y36" s="52">
        <f>RES_hhdet_in!Y36-RES_hhdet_in_new!Y36</f>
        <v>2960</v>
      </c>
      <c r="DA36" s="63" t="s">
        <v>1415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1416</v>
      </c>
    </row>
    <row r="41" spans="1:105" ht="12" customHeight="1" x14ac:dyDescent="0.25">
      <c r="A41" s="109" t="s">
        <v>120</v>
      </c>
      <c r="B41" s="36"/>
      <c r="C41" s="36">
        <v>2264</v>
      </c>
      <c r="D41" s="36">
        <v>2313</v>
      </c>
      <c r="E41" s="36">
        <v>2435</v>
      </c>
      <c r="F41" s="36">
        <v>2954</v>
      </c>
      <c r="G41" s="36">
        <v>3493</v>
      </c>
      <c r="H41" s="36">
        <v>4048</v>
      </c>
      <c r="I41" s="36">
        <v>2622</v>
      </c>
      <c r="J41" s="36">
        <v>2188</v>
      </c>
      <c r="K41" s="36">
        <v>2667</v>
      </c>
      <c r="L41" s="36">
        <v>2918</v>
      </c>
      <c r="M41" s="36">
        <v>3407</v>
      </c>
      <c r="N41" s="36">
        <v>3993</v>
      </c>
      <c r="O41" s="36">
        <v>3891</v>
      </c>
      <c r="P41" s="36">
        <v>2869</v>
      </c>
      <c r="Q41" s="36">
        <v>2559</v>
      </c>
      <c r="R41" s="36">
        <v>2536</v>
      </c>
      <c r="S41" s="36">
        <v>3215</v>
      </c>
      <c r="T41" s="36">
        <v>3553</v>
      </c>
      <c r="U41" s="36">
        <v>3619</v>
      </c>
      <c r="V41" s="36">
        <v>3307</v>
      </c>
      <c r="W41" s="36">
        <v>3867</v>
      </c>
      <c r="X41" s="36">
        <v>4133</v>
      </c>
      <c r="Y41" s="36">
        <v>4425</v>
      </c>
      <c r="DA41" s="60" t="s">
        <v>1417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1418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1674</v>
      </c>
      <c r="M45" s="52">
        <v>2426</v>
      </c>
      <c r="N45" s="52">
        <v>2614</v>
      </c>
      <c r="O45" s="52">
        <v>4643</v>
      </c>
      <c r="P45" s="52">
        <v>3925</v>
      </c>
      <c r="Q45" s="52">
        <v>8572</v>
      </c>
      <c r="R45" s="52">
        <v>3767</v>
      </c>
      <c r="S45" s="52">
        <v>2023</v>
      </c>
      <c r="T45" s="52">
        <v>0</v>
      </c>
      <c r="U45" s="52">
        <v>0</v>
      </c>
      <c r="V45" s="52">
        <v>0</v>
      </c>
      <c r="W45" s="52">
        <v>0</v>
      </c>
      <c r="X45" s="52">
        <v>883</v>
      </c>
      <c r="Y45" s="52">
        <v>2956</v>
      </c>
      <c r="DA45" s="63" t="s">
        <v>1419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124</v>
      </c>
      <c r="D48" s="52">
        <v>102</v>
      </c>
      <c r="E48" s="52">
        <v>5</v>
      </c>
      <c r="F48" s="52">
        <v>5</v>
      </c>
      <c r="G48" s="52">
        <v>6</v>
      </c>
      <c r="H48" s="52">
        <v>6</v>
      </c>
      <c r="I48" s="52">
        <v>2</v>
      </c>
      <c r="J48" s="52">
        <v>2</v>
      </c>
      <c r="K48" s="52">
        <v>5</v>
      </c>
      <c r="L48" s="52">
        <v>6</v>
      </c>
      <c r="M48" s="52">
        <v>168</v>
      </c>
      <c r="N48" s="52">
        <v>336</v>
      </c>
      <c r="O48" s="52">
        <v>424</v>
      </c>
      <c r="P48" s="52">
        <v>886</v>
      </c>
      <c r="Q48" s="52">
        <v>1761</v>
      </c>
      <c r="R48" s="52">
        <v>3973</v>
      </c>
      <c r="S48" s="52">
        <v>2220</v>
      </c>
      <c r="T48" s="52">
        <v>987</v>
      </c>
      <c r="U48" s="52">
        <v>213</v>
      </c>
      <c r="V48" s="52">
        <v>40</v>
      </c>
      <c r="W48" s="52">
        <v>131</v>
      </c>
      <c r="X48" s="52">
        <v>231</v>
      </c>
      <c r="Y48" s="52">
        <v>1215</v>
      </c>
      <c r="DA48" s="63" t="s">
        <v>1420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0</v>
      </c>
      <c r="D50" s="52">
        <f>RES_hhdet_in!D50-RES_hhdet_in_new!D50</f>
        <v>0</v>
      </c>
      <c r="E50" s="52">
        <f>RES_hhdet_in!E50-RES_hhdet_in_new!E50</f>
        <v>0</v>
      </c>
      <c r="F50" s="52">
        <f>RES_hhdet_in!F50-RES_hhdet_in_new!F50</f>
        <v>0</v>
      </c>
      <c r="G50" s="52">
        <f>RES_hhdet_in!G50-RES_hhdet_in_new!G50</f>
        <v>0</v>
      </c>
      <c r="H50" s="52">
        <f>RES_hhdet_in!H50-RES_hhdet_in_new!H50</f>
        <v>0</v>
      </c>
      <c r="I50" s="52">
        <f>RES_hhdet_in!I50-RES_hhdet_in_new!I50</f>
        <v>0</v>
      </c>
      <c r="J50" s="52">
        <f>RES_hhdet_in!J50-RES_hhdet_in_new!J50</f>
        <v>0</v>
      </c>
      <c r="K50" s="52">
        <f>RES_hhdet_in!K50-RES_hhdet_in_new!K50</f>
        <v>0</v>
      </c>
      <c r="L50" s="52">
        <f>RES_hhdet_in!L50-RES_hhdet_in_new!L50</f>
        <v>0</v>
      </c>
      <c r="M50" s="52">
        <f>RES_hhdet_in!M50-RES_hhdet_in_new!M50</f>
        <v>0</v>
      </c>
      <c r="N50" s="52">
        <f>RES_hhdet_in!N50-RES_hhdet_in_new!N50</f>
        <v>0</v>
      </c>
      <c r="O50" s="52">
        <f>RES_hhdet_in!O50-RES_hhdet_in_new!O50</f>
        <v>0</v>
      </c>
      <c r="P50" s="52">
        <f>RES_hhdet_in!P50-RES_hhdet_in_new!P50</f>
        <v>0</v>
      </c>
      <c r="Q50" s="52">
        <f>RES_hhdet_in!Q50-RES_hhdet_in_new!Q50</f>
        <v>0</v>
      </c>
      <c r="R50" s="52">
        <f>RES_hhdet_in!R50-RES_hhdet_in_new!R50</f>
        <v>0</v>
      </c>
      <c r="S50" s="52">
        <f>RES_hhdet_in!S50-RES_hhdet_in_new!S50</f>
        <v>0</v>
      </c>
      <c r="T50" s="52">
        <f>RES_hhdet_in!T50-RES_hhdet_in_new!T50</f>
        <v>0</v>
      </c>
      <c r="U50" s="52">
        <f>RES_hhdet_in!U50-RES_hhdet_in_new!U50</f>
        <v>0</v>
      </c>
      <c r="V50" s="52">
        <f>RES_hhdet_in!V50-RES_hhdet_in_new!V50</f>
        <v>0</v>
      </c>
      <c r="W50" s="52">
        <f>RES_hhdet_in!W50-RES_hhdet_in_new!W50</f>
        <v>0</v>
      </c>
      <c r="X50" s="52">
        <f>RES_hhdet_in!X50-RES_hhdet_in_new!X50</f>
        <v>0</v>
      </c>
      <c r="Y50" s="52">
        <f>RES_hhdet_in!Y50-RES_hhdet_in_new!Y50</f>
        <v>0</v>
      </c>
      <c r="DA50" s="63" t="s">
        <v>1421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0</v>
      </c>
      <c r="D51" s="52">
        <f>RES_hhdet_in!D51-RES_hhdet_in_new!D51</f>
        <v>0</v>
      </c>
      <c r="E51" s="52">
        <f>RES_hhdet_in!E51-RES_hhdet_in_new!E51</f>
        <v>0</v>
      </c>
      <c r="F51" s="52">
        <f>RES_hhdet_in!F51-RES_hhdet_in_new!F51</f>
        <v>0</v>
      </c>
      <c r="G51" s="52">
        <f>RES_hhdet_in!G51-RES_hhdet_in_new!G51</f>
        <v>0</v>
      </c>
      <c r="H51" s="52">
        <f>RES_hhdet_in!H51-RES_hhdet_in_new!H51</f>
        <v>0</v>
      </c>
      <c r="I51" s="52">
        <f>RES_hhdet_in!I51-RES_hhdet_in_new!I51</f>
        <v>0</v>
      </c>
      <c r="J51" s="52">
        <f>RES_hhdet_in!J51-RES_hhdet_in_new!J51</f>
        <v>0</v>
      </c>
      <c r="K51" s="52">
        <f>RES_hhdet_in!K51-RES_hhdet_in_new!K51</f>
        <v>0</v>
      </c>
      <c r="L51" s="52">
        <f>RES_hhdet_in!L51-RES_hhdet_in_new!L51</f>
        <v>0</v>
      </c>
      <c r="M51" s="52">
        <f>RES_hhdet_in!M51-RES_hhdet_in_new!M51</f>
        <v>0</v>
      </c>
      <c r="N51" s="52">
        <f>RES_hhdet_in!N51-RES_hhdet_in_new!N51</f>
        <v>0</v>
      </c>
      <c r="O51" s="52">
        <f>RES_hhdet_in!O51-RES_hhdet_in_new!O51</f>
        <v>0</v>
      </c>
      <c r="P51" s="52">
        <f>RES_hhdet_in!P51-RES_hhdet_in_new!P51</f>
        <v>0</v>
      </c>
      <c r="Q51" s="52">
        <f>RES_hhdet_in!Q51-RES_hhdet_in_new!Q51</f>
        <v>0</v>
      </c>
      <c r="R51" s="52">
        <f>RES_hhdet_in!R51-RES_hhdet_in_new!R51</f>
        <v>0</v>
      </c>
      <c r="S51" s="52">
        <f>RES_hhdet_in!S51-RES_hhdet_in_new!S51</f>
        <v>0</v>
      </c>
      <c r="T51" s="52">
        <f>RES_hhdet_in!T51-RES_hhdet_in_new!T51</f>
        <v>0</v>
      </c>
      <c r="U51" s="52">
        <f>RES_hhdet_in!U51-RES_hhdet_in_new!U51</f>
        <v>0</v>
      </c>
      <c r="V51" s="52">
        <f>RES_hhdet_in!V51-RES_hhdet_in_new!V51</f>
        <v>0</v>
      </c>
      <c r="W51" s="52">
        <f>RES_hhdet_in!W51-RES_hhdet_in_new!W51</f>
        <v>0</v>
      </c>
      <c r="X51" s="52">
        <f>RES_hhdet_in!X51-RES_hhdet_in_new!X51</f>
        <v>0</v>
      </c>
      <c r="Y51" s="52">
        <f>RES_hhdet_in!Y51-RES_hhdet_in_new!Y51</f>
        <v>0</v>
      </c>
      <c r="DA51" s="63" t="s">
        <v>1422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X52" s="52">
        <f>RES_hhdet_in!X52-RES_hhdet_in_new!X52</f>
        <v>0</v>
      </c>
      <c r="Y52" s="52">
        <f>RES_hhdet_in!Y52-RES_hhdet_in_new!Y52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X53" s="52">
        <f>RES_hhdet_in!X53-RES_hhdet_in_new!X53</f>
        <v>0</v>
      </c>
      <c r="Y53" s="52">
        <f>RES_hhdet_in!Y53-RES_hhdet_in_new!Y53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1026</v>
      </c>
      <c r="D54" s="52">
        <f>RES_hhdet_in!D54-RES_hhdet_in_new!D54</f>
        <v>750</v>
      </c>
      <c r="E54" s="52">
        <f>RES_hhdet_in!E54-RES_hhdet_in_new!E54</f>
        <v>637</v>
      </c>
      <c r="F54" s="52">
        <f>RES_hhdet_in!F54-RES_hhdet_in_new!F54</f>
        <v>705</v>
      </c>
      <c r="G54" s="52">
        <f>RES_hhdet_in!G54-RES_hhdet_in_new!G54</f>
        <v>1099</v>
      </c>
      <c r="H54" s="52">
        <f>RES_hhdet_in!H54-RES_hhdet_in_new!H54</f>
        <v>1730</v>
      </c>
      <c r="I54" s="52">
        <f>RES_hhdet_in!I54-RES_hhdet_in_new!I54</f>
        <v>626</v>
      </c>
      <c r="J54" s="52">
        <f>RES_hhdet_in!J54-RES_hhdet_in_new!J54</f>
        <v>106</v>
      </c>
      <c r="K54" s="52">
        <f>RES_hhdet_in!K54-RES_hhdet_in_new!K54</f>
        <v>545</v>
      </c>
      <c r="L54" s="52">
        <f>RES_hhdet_in!L54-RES_hhdet_in_new!L54</f>
        <v>1467</v>
      </c>
      <c r="M54" s="52">
        <f>RES_hhdet_in!M54-RES_hhdet_in_new!M54</f>
        <v>380</v>
      </c>
      <c r="N54" s="52">
        <f>RES_hhdet_in!N54-RES_hhdet_in_new!N54</f>
        <v>1647</v>
      </c>
      <c r="O54" s="52">
        <f>RES_hhdet_in!O54-RES_hhdet_in_new!O54</f>
        <v>2362</v>
      </c>
      <c r="P54" s="52">
        <f>RES_hhdet_in!P54-RES_hhdet_in_new!P54</f>
        <v>1252</v>
      </c>
      <c r="Q54" s="52">
        <f>RES_hhdet_in!Q54-RES_hhdet_in_new!Q54</f>
        <v>5512</v>
      </c>
      <c r="R54" s="52">
        <f>RES_hhdet_in!R54-RES_hhdet_in_new!R54</f>
        <v>2282</v>
      </c>
      <c r="S54" s="52">
        <f>RES_hhdet_in!S54-RES_hhdet_in_new!S54</f>
        <v>2311</v>
      </c>
      <c r="T54" s="52">
        <f>RES_hhdet_in!T54-RES_hhdet_in_new!T54</f>
        <v>2138</v>
      </c>
      <c r="U54" s="52">
        <f>RES_hhdet_in!U54-RES_hhdet_in_new!U54</f>
        <v>2092</v>
      </c>
      <c r="V54" s="52">
        <f>RES_hhdet_in!V54-RES_hhdet_in_new!V54</f>
        <v>3329</v>
      </c>
      <c r="W54" s="52">
        <f>RES_hhdet_in!W54-RES_hhdet_in_new!W54</f>
        <v>5092</v>
      </c>
      <c r="X54" s="52">
        <f>RES_hhdet_in!X54-RES_hhdet_in_new!X54</f>
        <v>4540</v>
      </c>
      <c r="Y54" s="52">
        <f>RES_hhdet_in!Y54-RES_hhdet_in_new!Y54</f>
        <v>3400</v>
      </c>
      <c r="DA54" s="63" t="s">
        <v>1423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1150</v>
      </c>
      <c r="D55" s="52">
        <f>RES_hhdet_in!D55-RES_hhdet_in_new!D55</f>
        <v>622</v>
      </c>
      <c r="E55" s="52">
        <f>RES_hhdet_in!E55-RES_hhdet_in_new!E55</f>
        <v>561</v>
      </c>
      <c r="F55" s="52">
        <f>RES_hhdet_in!F55-RES_hhdet_in_new!F55</f>
        <v>932</v>
      </c>
      <c r="G55" s="52">
        <f>RES_hhdet_in!G55-RES_hhdet_in_new!G55</f>
        <v>1042</v>
      </c>
      <c r="H55" s="52">
        <f>RES_hhdet_in!H55-RES_hhdet_in_new!H55</f>
        <v>1319</v>
      </c>
      <c r="I55" s="52">
        <f>RES_hhdet_in!I55-RES_hhdet_in_new!I55</f>
        <v>1152</v>
      </c>
      <c r="J55" s="52">
        <f>RES_hhdet_in!J55-RES_hhdet_in_new!J55</f>
        <v>83</v>
      </c>
      <c r="K55" s="52">
        <f>RES_hhdet_in!K55-RES_hhdet_in_new!K55</f>
        <v>1019</v>
      </c>
      <c r="L55" s="52">
        <f>RES_hhdet_in!L55-RES_hhdet_in_new!L55</f>
        <v>207</v>
      </c>
      <c r="M55" s="52">
        <f>RES_hhdet_in!M55-RES_hhdet_in_new!M55</f>
        <v>2050</v>
      </c>
      <c r="N55" s="52">
        <f>RES_hhdet_in!N55-RES_hhdet_in_new!N55</f>
        <v>1002</v>
      </c>
      <c r="O55" s="52">
        <f>RES_hhdet_in!O55-RES_hhdet_in_new!O55</f>
        <v>2411</v>
      </c>
      <c r="P55" s="52">
        <f>RES_hhdet_in!P55-RES_hhdet_in_new!P55</f>
        <v>2993</v>
      </c>
      <c r="Q55" s="52">
        <f>RES_hhdet_in!Q55-RES_hhdet_in_new!Q55</f>
        <v>3761</v>
      </c>
      <c r="R55" s="52">
        <f>RES_hhdet_in!R55-RES_hhdet_in_new!R55</f>
        <v>2814</v>
      </c>
      <c r="S55" s="52">
        <f>RES_hhdet_in!S55-RES_hhdet_in_new!S55</f>
        <v>2105</v>
      </c>
      <c r="T55" s="52">
        <f>RES_hhdet_in!T55-RES_hhdet_in_new!T55</f>
        <v>1176</v>
      </c>
      <c r="U55" s="52">
        <f>RES_hhdet_in!U55-RES_hhdet_in_new!U55</f>
        <v>2151</v>
      </c>
      <c r="V55" s="52">
        <f>RES_hhdet_in!V55-RES_hhdet_in_new!V55</f>
        <v>2189</v>
      </c>
      <c r="W55" s="52">
        <f>RES_hhdet_in!W55-RES_hhdet_in_new!W55</f>
        <v>1833</v>
      </c>
      <c r="X55" s="52">
        <f>RES_hhdet_in!X55-RES_hhdet_in_new!X55</f>
        <v>4737</v>
      </c>
      <c r="Y55" s="52">
        <f>RES_hhdet_in!Y55-RES_hhdet_in_new!Y55</f>
        <v>6813</v>
      </c>
      <c r="DA55" s="63" t="s">
        <v>1424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1425</v>
      </c>
    </row>
    <row r="60" spans="1:105" ht="12" customHeight="1" x14ac:dyDescent="0.25">
      <c r="A60" s="109" t="s">
        <v>120</v>
      </c>
      <c r="B60" s="36"/>
      <c r="C60" s="36">
        <v>2177</v>
      </c>
      <c r="D60" s="36">
        <v>1371</v>
      </c>
      <c r="E60" s="36">
        <v>1200</v>
      </c>
      <c r="F60" s="36">
        <v>1634</v>
      </c>
      <c r="G60" s="36">
        <v>2141</v>
      </c>
      <c r="H60" s="36">
        <v>3048</v>
      </c>
      <c r="I60" s="36">
        <v>1780</v>
      </c>
      <c r="J60" s="36">
        <v>190</v>
      </c>
      <c r="K60" s="36">
        <v>1563</v>
      </c>
      <c r="L60" s="36">
        <v>1674</v>
      </c>
      <c r="M60" s="36">
        <v>2431</v>
      </c>
      <c r="N60" s="36">
        <v>2647</v>
      </c>
      <c r="O60" s="36">
        <v>4774</v>
      </c>
      <c r="P60" s="36">
        <v>4251</v>
      </c>
      <c r="Q60" s="36">
        <v>9268</v>
      </c>
      <c r="R60" s="36">
        <v>5109</v>
      </c>
      <c r="S60" s="36">
        <v>4406</v>
      </c>
      <c r="T60" s="36">
        <v>3325</v>
      </c>
      <c r="U60" s="36">
        <v>4241</v>
      </c>
      <c r="V60" s="36">
        <v>5530</v>
      </c>
      <c r="W60" s="36">
        <v>6933</v>
      </c>
      <c r="X60" s="36">
        <v>9270</v>
      </c>
      <c r="Y60" s="36">
        <v>10214</v>
      </c>
      <c r="DA60" s="60" t="s">
        <v>1426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1427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355821</v>
      </c>
      <c r="D64" s="52">
        <v>345320</v>
      </c>
      <c r="E64" s="52">
        <v>340662</v>
      </c>
      <c r="F64" s="52">
        <v>334764</v>
      </c>
      <c r="G64" s="52">
        <v>334615</v>
      </c>
      <c r="H64" s="52">
        <v>347911</v>
      </c>
      <c r="I64" s="52">
        <v>362601</v>
      </c>
      <c r="J64" s="52">
        <v>382389</v>
      </c>
      <c r="K64" s="52">
        <v>401001</v>
      </c>
      <c r="L64" s="52">
        <v>424113</v>
      </c>
      <c r="M64" s="52">
        <v>443250</v>
      </c>
      <c r="N64" s="52">
        <v>486778</v>
      </c>
      <c r="O64" s="52">
        <v>442886</v>
      </c>
      <c r="P64" s="52">
        <v>128221</v>
      </c>
      <c r="Q64" s="52">
        <v>234866</v>
      </c>
      <c r="R64" s="52">
        <v>300119</v>
      </c>
      <c r="S64" s="52">
        <v>385054</v>
      </c>
      <c r="T64" s="52">
        <v>364868</v>
      </c>
      <c r="U64" s="52">
        <v>361608</v>
      </c>
      <c r="V64" s="52">
        <v>346880</v>
      </c>
      <c r="W64" s="52">
        <v>313218</v>
      </c>
      <c r="X64" s="52">
        <v>283908</v>
      </c>
      <c r="Y64" s="52">
        <v>277363</v>
      </c>
      <c r="DA64" s="63" t="s">
        <v>1428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23060</v>
      </c>
      <c r="D67" s="52">
        <v>22117</v>
      </c>
      <c r="E67" s="52">
        <v>24754</v>
      </c>
      <c r="F67" s="52">
        <v>26885</v>
      </c>
      <c r="G67" s="52">
        <v>34058</v>
      </c>
      <c r="H67" s="52">
        <v>38592</v>
      </c>
      <c r="I67" s="52">
        <v>21935</v>
      </c>
      <c r="J67" s="52">
        <v>23845</v>
      </c>
      <c r="K67" s="52">
        <v>42339</v>
      </c>
      <c r="L67" s="52">
        <v>49449</v>
      </c>
      <c r="M67" s="52">
        <v>78917</v>
      </c>
      <c r="N67" s="52">
        <v>76199</v>
      </c>
      <c r="O67" s="52">
        <v>81944</v>
      </c>
      <c r="P67" s="52">
        <v>102844</v>
      </c>
      <c r="Q67" s="52">
        <v>89714</v>
      </c>
      <c r="R67" s="52">
        <v>121770</v>
      </c>
      <c r="S67" s="52">
        <v>130513</v>
      </c>
      <c r="T67" s="52">
        <v>144859</v>
      </c>
      <c r="U67" s="52">
        <v>155987</v>
      </c>
      <c r="V67" s="52">
        <v>158264</v>
      </c>
      <c r="W67" s="52">
        <v>164533</v>
      </c>
      <c r="X67" s="52">
        <v>248649</v>
      </c>
      <c r="Y67" s="52">
        <v>258502</v>
      </c>
      <c r="DA67" s="63" t="s">
        <v>1429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339306</v>
      </c>
      <c r="D69" s="52">
        <f>RES_hhdet_in!D69-RES_hhdet_in_new!D69</f>
        <v>340927</v>
      </c>
      <c r="E69" s="52">
        <f>RES_hhdet_in!E69-RES_hhdet_in_new!E69</f>
        <v>337447</v>
      </c>
      <c r="F69" s="52">
        <f>RES_hhdet_in!F69-RES_hhdet_in_new!F69</f>
        <v>331168</v>
      </c>
      <c r="G69" s="52">
        <f>RES_hhdet_in!G69-RES_hhdet_in_new!G69</f>
        <v>332463</v>
      </c>
      <c r="H69" s="52">
        <f>RES_hhdet_in!H69-RES_hhdet_in_new!H69</f>
        <v>345163</v>
      </c>
      <c r="I69" s="52">
        <f>RES_hhdet_in!I69-RES_hhdet_in_new!I69</f>
        <v>352439</v>
      </c>
      <c r="J69" s="52">
        <f>RES_hhdet_in!J69-RES_hhdet_in_new!J69</f>
        <v>375458</v>
      </c>
      <c r="K69" s="52">
        <f>RES_hhdet_in!K69-RES_hhdet_in_new!K69</f>
        <v>401372</v>
      </c>
      <c r="L69" s="52">
        <f>RES_hhdet_in!L69-RES_hhdet_in_new!L69</f>
        <v>423632</v>
      </c>
      <c r="M69" s="52">
        <f>RES_hhdet_in!M69-RES_hhdet_in_new!M69</f>
        <v>449165</v>
      </c>
      <c r="N69" s="52">
        <f>RES_hhdet_in!N69-RES_hhdet_in_new!N69</f>
        <v>480757</v>
      </c>
      <c r="O69" s="52">
        <f>RES_hhdet_in!O69-RES_hhdet_in_new!O69</f>
        <v>446146</v>
      </c>
      <c r="P69" s="52">
        <f>RES_hhdet_in!P69-RES_hhdet_in_new!P69</f>
        <v>152789</v>
      </c>
      <c r="Q69" s="52">
        <f>RES_hhdet_in!Q69-RES_hhdet_in_new!Q69</f>
        <v>224345</v>
      </c>
      <c r="R69" s="52">
        <f>RES_hhdet_in!R69-RES_hhdet_in_new!R69</f>
        <v>305885</v>
      </c>
      <c r="S69" s="52">
        <f>RES_hhdet_in!S69-RES_hhdet_in_new!S69</f>
        <v>384187</v>
      </c>
      <c r="T69" s="52">
        <f>RES_hhdet_in!T69-RES_hhdet_in_new!T69</f>
        <v>357828</v>
      </c>
      <c r="U69" s="52">
        <f>RES_hhdet_in!U69-RES_hhdet_in_new!U69</f>
        <v>353778</v>
      </c>
      <c r="V69" s="52">
        <f>RES_hhdet_in!V69-RES_hhdet_in_new!V69</f>
        <v>340948</v>
      </c>
      <c r="W69" s="52">
        <f>RES_hhdet_in!W69-RES_hhdet_in_new!W69</f>
        <v>323110</v>
      </c>
      <c r="X69" s="52">
        <f>RES_hhdet_in!X69-RES_hhdet_in_new!X69</f>
        <v>276719</v>
      </c>
      <c r="Y69" s="52">
        <f>RES_hhdet_in!Y69-RES_hhdet_in_new!Y69</f>
        <v>302367</v>
      </c>
      <c r="DA69" s="63" t="s">
        <v>1430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6167</v>
      </c>
      <c r="D70" s="52">
        <f>RES_hhdet_in!D70-RES_hhdet_in_new!D70</f>
        <v>581</v>
      </c>
      <c r="E70" s="52">
        <f>RES_hhdet_in!E70-RES_hhdet_in_new!E70</f>
        <v>3082</v>
      </c>
      <c r="F70" s="52">
        <f>RES_hhdet_in!F70-RES_hhdet_in_new!F70</f>
        <v>3644</v>
      </c>
      <c r="G70" s="52">
        <f>RES_hhdet_in!G70-RES_hhdet_in_new!G70</f>
        <v>1964</v>
      </c>
      <c r="H70" s="52">
        <f>RES_hhdet_in!H70-RES_hhdet_in_new!H70</f>
        <v>2440</v>
      </c>
      <c r="I70" s="52">
        <f>RES_hhdet_in!I70-RES_hhdet_in_new!I70</f>
        <v>959</v>
      </c>
      <c r="J70" s="52">
        <f>RES_hhdet_in!J70-RES_hhdet_in_new!J70</f>
        <v>6088</v>
      </c>
      <c r="K70" s="52">
        <f>RES_hhdet_in!K70-RES_hhdet_in_new!K70</f>
        <v>2826</v>
      </c>
      <c r="L70" s="52">
        <f>RES_hhdet_in!L70-RES_hhdet_in_new!L70</f>
        <v>4264</v>
      </c>
      <c r="M70" s="52">
        <f>RES_hhdet_in!M70-RES_hhdet_in_new!M70</f>
        <v>0</v>
      </c>
      <c r="N70" s="52">
        <f>RES_hhdet_in!N70-RES_hhdet_in_new!N70</f>
        <v>1330</v>
      </c>
      <c r="O70" s="52">
        <f>RES_hhdet_in!O70-RES_hhdet_in_new!O70</f>
        <v>6293</v>
      </c>
      <c r="P70" s="52">
        <f>RES_hhdet_in!P70-RES_hhdet_in_new!P70</f>
        <v>0</v>
      </c>
      <c r="Q70" s="52">
        <f>RES_hhdet_in!Q70-RES_hhdet_in_new!Q70</f>
        <v>2339</v>
      </c>
      <c r="R70" s="52">
        <f>RES_hhdet_in!R70-RES_hhdet_in_new!R70</f>
        <v>3600</v>
      </c>
      <c r="S70" s="52">
        <f>RES_hhdet_in!S70-RES_hhdet_in_new!S70</f>
        <v>1431</v>
      </c>
      <c r="T70" s="52">
        <f>RES_hhdet_in!T70-RES_hhdet_in_new!T70</f>
        <v>1357</v>
      </c>
      <c r="U70" s="52">
        <f>RES_hhdet_in!U70-RES_hhdet_in_new!U70</f>
        <v>1300</v>
      </c>
      <c r="V70" s="52">
        <f>RES_hhdet_in!V70-RES_hhdet_in_new!V70</f>
        <v>560</v>
      </c>
      <c r="W70" s="52">
        <f>RES_hhdet_in!W70-RES_hhdet_in_new!W70</f>
        <v>3964</v>
      </c>
      <c r="X70" s="52">
        <f>RES_hhdet_in!X70-RES_hhdet_in_new!X70</f>
        <v>0</v>
      </c>
      <c r="Y70" s="52">
        <f>RES_hhdet_in!Y70-RES_hhdet_in_new!Y70</f>
        <v>3173</v>
      </c>
      <c r="DA70" s="63" t="s">
        <v>1431</v>
      </c>
    </row>
    <row r="71" spans="1:105" ht="12" hidden="1" customHeight="1" x14ac:dyDescent="0.25">
      <c r="A71" s="108" t="s">
        <v>189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X71" s="52">
        <f>RES_hhdet_in!X71-RES_hhdet_in_new!X71</f>
        <v>0</v>
      </c>
      <c r="Y71" s="52">
        <f>RES_hhdet_in!Y71-RES_hhdet_in_new!Y71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X72" s="52">
        <f>RES_hhdet_in!X72-RES_hhdet_in_new!X72</f>
        <v>0</v>
      </c>
      <c r="Y72" s="52">
        <f>RES_hhdet_in!Y72-RES_hhdet_in_new!Y72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6513</v>
      </c>
      <c r="D73" s="52">
        <f>RES_hhdet_in!D73-RES_hhdet_in_new!D73</f>
        <v>3998</v>
      </c>
      <c r="E73" s="52">
        <f>RES_hhdet_in!E73-RES_hhdet_in_new!E73</f>
        <v>2066</v>
      </c>
      <c r="F73" s="52">
        <f>RES_hhdet_in!F73-RES_hhdet_in_new!F73</f>
        <v>1845</v>
      </c>
      <c r="G73" s="52">
        <f>RES_hhdet_in!G73-RES_hhdet_in_new!G73</f>
        <v>2832</v>
      </c>
      <c r="H73" s="52">
        <f>RES_hhdet_in!H73-RES_hhdet_in_new!H73</f>
        <v>4046</v>
      </c>
      <c r="I73" s="52">
        <f>RES_hhdet_in!I73-RES_hhdet_in_new!I73</f>
        <v>5089</v>
      </c>
      <c r="J73" s="52">
        <f>RES_hhdet_in!J73-RES_hhdet_in_new!J73</f>
        <v>4922</v>
      </c>
      <c r="K73" s="52">
        <f>RES_hhdet_in!K73-RES_hhdet_in_new!K73</f>
        <v>2892</v>
      </c>
      <c r="L73" s="52">
        <f>RES_hhdet_in!L73-RES_hhdet_in_new!L73</f>
        <v>3711</v>
      </c>
      <c r="M73" s="52">
        <f>RES_hhdet_in!M73-RES_hhdet_in_new!M73</f>
        <v>245</v>
      </c>
      <c r="N73" s="52">
        <f>RES_hhdet_in!N73-RES_hhdet_in_new!N73</f>
        <v>8436</v>
      </c>
      <c r="O73" s="52">
        <f>RES_hhdet_in!O73-RES_hhdet_in_new!O73</f>
        <v>458</v>
      </c>
      <c r="P73" s="52">
        <f>RES_hhdet_in!P73-RES_hhdet_in_new!P73</f>
        <v>0</v>
      </c>
      <c r="Q73" s="52">
        <f>RES_hhdet_in!Q73-RES_hhdet_in_new!Q73</f>
        <v>6845</v>
      </c>
      <c r="R73" s="52">
        <f>RES_hhdet_in!R73-RES_hhdet_in_new!R73</f>
        <v>0</v>
      </c>
      <c r="S73" s="52">
        <f>RES_hhdet_in!S73-RES_hhdet_in_new!S73</f>
        <v>1964</v>
      </c>
      <c r="T73" s="52">
        <f>RES_hhdet_in!T73-RES_hhdet_in_new!T73</f>
        <v>7528</v>
      </c>
      <c r="U73" s="52">
        <f>RES_hhdet_in!U73-RES_hhdet_in_new!U73</f>
        <v>6334</v>
      </c>
      <c r="V73" s="52">
        <f>RES_hhdet_in!V73-RES_hhdet_in_new!V73</f>
        <v>8157</v>
      </c>
      <c r="W73" s="52">
        <f>RES_hhdet_in!W73-RES_hhdet_in_new!W73</f>
        <v>0</v>
      </c>
      <c r="X73" s="52">
        <f>RES_hhdet_in!X73-RES_hhdet_in_new!X73</f>
        <v>4818</v>
      </c>
      <c r="Y73" s="52">
        <f>RES_hhdet_in!Y73-RES_hhdet_in_new!Y73</f>
        <v>0</v>
      </c>
      <c r="DA73" s="63" t="s">
        <v>1432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7300</v>
      </c>
      <c r="D74" s="52">
        <f>RES_hhdet_in!D74-RES_hhdet_in_new!D74</f>
        <v>3315</v>
      </c>
      <c r="E74" s="52">
        <f>RES_hhdet_in!E74-RES_hhdet_in_new!E74</f>
        <v>1818</v>
      </c>
      <c r="F74" s="52">
        <f>RES_hhdet_in!F74-RES_hhdet_in_new!F74</f>
        <v>2440</v>
      </c>
      <c r="G74" s="52">
        <f>RES_hhdet_in!G74-RES_hhdet_in_new!G74</f>
        <v>2686</v>
      </c>
      <c r="H74" s="52">
        <f>RES_hhdet_in!H74-RES_hhdet_in_new!H74</f>
        <v>3084</v>
      </c>
      <c r="I74" s="52">
        <f>RES_hhdet_in!I74-RES_hhdet_in_new!I74</f>
        <v>9367</v>
      </c>
      <c r="J74" s="52">
        <f>RES_hhdet_in!J74-RES_hhdet_in_new!J74</f>
        <v>3842</v>
      </c>
      <c r="K74" s="52">
        <f>RES_hhdet_in!K74-RES_hhdet_in_new!K74</f>
        <v>5407</v>
      </c>
      <c r="L74" s="52">
        <f>RES_hhdet_in!L74-RES_hhdet_in_new!L74</f>
        <v>522</v>
      </c>
      <c r="M74" s="52">
        <f>RES_hhdet_in!M74-RES_hhdet_in_new!M74</f>
        <v>1321</v>
      </c>
      <c r="N74" s="52">
        <f>RES_hhdet_in!N74-RES_hhdet_in_new!N74</f>
        <v>5125</v>
      </c>
      <c r="O74" s="52">
        <f>RES_hhdet_in!O74-RES_hhdet_in_new!O74</f>
        <v>469</v>
      </c>
      <c r="P74" s="52">
        <f>RES_hhdet_in!P74-RES_hhdet_in_new!P74</f>
        <v>0</v>
      </c>
      <c r="Q74" s="52">
        <f>RES_hhdet_in!Q74-RES_hhdet_in_new!Q74</f>
        <v>4679</v>
      </c>
      <c r="R74" s="52">
        <f>RES_hhdet_in!R74-RES_hhdet_in_new!R74</f>
        <v>1</v>
      </c>
      <c r="S74" s="52">
        <f>RES_hhdet_in!S74-RES_hhdet_in_new!S74</f>
        <v>1796</v>
      </c>
      <c r="T74" s="52">
        <f>RES_hhdet_in!T74-RES_hhdet_in_new!T74</f>
        <v>4159</v>
      </c>
      <c r="U74" s="52">
        <f>RES_hhdet_in!U74-RES_hhdet_in_new!U74</f>
        <v>6417</v>
      </c>
      <c r="V74" s="52">
        <f>RES_hhdet_in!V74-RES_hhdet_in_new!V74</f>
        <v>5370</v>
      </c>
      <c r="W74" s="52">
        <f>RES_hhdet_in!W74-RES_hhdet_in_new!W74</f>
        <v>0</v>
      </c>
      <c r="X74" s="52">
        <f>RES_hhdet_in!X74-RES_hhdet_in_new!X74</f>
        <v>5007</v>
      </c>
      <c r="Y74" s="52">
        <f>RES_hhdet_in!Y74-RES_hhdet_in_new!Y74</f>
        <v>0</v>
      </c>
      <c r="DA74" s="63" t="s">
        <v>1433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670464</v>
      </c>
      <c r="D78" s="52">
        <v>656992</v>
      </c>
      <c r="E78" s="52">
        <v>665827</v>
      </c>
      <c r="F78" s="52">
        <v>685897</v>
      </c>
      <c r="G78" s="52">
        <v>728661</v>
      </c>
      <c r="H78" s="52">
        <v>827251</v>
      </c>
      <c r="I78" s="52">
        <v>511743</v>
      </c>
      <c r="J78" s="52">
        <v>564074</v>
      </c>
      <c r="K78" s="52">
        <v>666192</v>
      </c>
      <c r="L78" s="52">
        <v>644894</v>
      </c>
      <c r="M78" s="52">
        <v>678657</v>
      </c>
      <c r="N78" s="52">
        <v>718106</v>
      </c>
      <c r="O78" s="52">
        <v>696428</v>
      </c>
      <c r="P78" s="52">
        <v>470141</v>
      </c>
      <c r="Q78" s="52">
        <v>563179</v>
      </c>
      <c r="R78" s="52">
        <v>655255</v>
      </c>
      <c r="S78" s="52">
        <v>706094</v>
      </c>
      <c r="T78" s="52">
        <v>689332</v>
      </c>
      <c r="U78" s="52">
        <v>678629</v>
      </c>
      <c r="V78" s="52">
        <v>663435</v>
      </c>
      <c r="W78" s="52">
        <v>628200</v>
      </c>
      <c r="X78" s="52">
        <v>609471</v>
      </c>
      <c r="Y78" s="52">
        <v>776707</v>
      </c>
      <c r="DA78" s="63" t="s">
        <v>1434</v>
      </c>
    </row>
    <row r="79" spans="1:105" ht="12" customHeight="1" x14ac:dyDescent="0.25">
      <c r="A79" s="109" t="s">
        <v>120</v>
      </c>
      <c r="B79" s="36"/>
      <c r="C79" s="36">
        <v>174072</v>
      </c>
      <c r="D79" s="36">
        <v>178945</v>
      </c>
      <c r="E79" s="36">
        <v>178742</v>
      </c>
      <c r="F79" s="36">
        <v>188736</v>
      </c>
      <c r="G79" s="36">
        <v>215768</v>
      </c>
      <c r="H79" s="36">
        <v>245976</v>
      </c>
      <c r="I79" s="36">
        <v>163117</v>
      </c>
      <c r="J79" s="36">
        <v>138933</v>
      </c>
      <c r="K79" s="36">
        <v>217719</v>
      </c>
      <c r="L79" s="36">
        <v>252219</v>
      </c>
      <c r="M79" s="36">
        <v>232953</v>
      </c>
      <c r="N79" s="36">
        <v>237856</v>
      </c>
      <c r="O79" s="36">
        <v>235261</v>
      </c>
      <c r="P79" s="36">
        <v>189797</v>
      </c>
      <c r="Q79" s="36">
        <v>239002</v>
      </c>
      <c r="R79" s="36">
        <v>226736</v>
      </c>
      <c r="S79" s="36">
        <v>271864</v>
      </c>
      <c r="T79" s="36">
        <v>265246</v>
      </c>
      <c r="U79" s="36">
        <v>251543</v>
      </c>
      <c r="V79" s="36">
        <v>224281</v>
      </c>
      <c r="W79" s="36">
        <v>177602</v>
      </c>
      <c r="X79" s="36">
        <v>105289</v>
      </c>
      <c r="Y79" s="36">
        <v>5017</v>
      </c>
      <c r="DA79" s="60" t="s">
        <v>1435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1436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11639</v>
      </c>
      <c r="D83" s="52">
        <v>19249</v>
      </c>
      <c r="E83" s="52">
        <v>22229</v>
      </c>
      <c r="F83" s="52">
        <v>29991</v>
      </c>
      <c r="G83" s="52">
        <v>34202</v>
      </c>
      <c r="H83" s="52">
        <v>29615</v>
      </c>
      <c r="I83" s="52">
        <v>20322</v>
      </c>
      <c r="J83" s="52">
        <v>18014</v>
      </c>
      <c r="K83" s="52">
        <v>18756</v>
      </c>
      <c r="L83" s="52">
        <v>24100</v>
      </c>
      <c r="M83" s="52">
        <v>30215</v>
      </c>
      <c r="N83" s="52">
        <v>31215</v>
      </c>
      <c r="O83" s="52">
        <v>33855</v>
      </c>
      <c r="P83" s="52">
        <v>25797</v>
      </c>
      <c r="Q83" s="52">
        <v>20087</v>
      </c>
      <c r="R83" s="52">
        <v>16654</v>
      </c>
      <c r="S83" s="52">
        <v>20281</v>
      </c>
      <c r="T83" s="52">
        <v>25342</v>
      </c>
      <c r="U83" s="52">
        <v>21111</v>
      </c>
      <c r="V83" s="52">
        <v>22879</v>
      </c>
      <c r="W83" s="52">
        <v>35258</v>
      </c>
      <c r="X83" s="52">
        <v>45722</v>
      </c>
      <c r="Y83" s="52">
        <v>51690</v>
      </c>
      <c r="DA83" s="63" t="s">
        <v>1437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891</v>
      </c>
      <c r="D86" s="52">
        <v>870</v>
      </c>
      <c r="E86" s="52">
        <v>1087</v>
      </c>
      <c r="F86" s="52">
        <v>1602</v>
      </c>
      <c r="G86" s="52">
        <v>2568</v>
      </c>
      <c r="H86" s="52">
        <v>3574</v>
      </c>
      <c r="I86" s="52">
        <v>1989</v>
      </c>
      <c r="J86" s="52">
        <v>1627</v>
      </c>
      <c r="K86" s="52">
        <v>2194</v>
      </c>
      <c r="L86" s="52">
        <v>2357</v>
      </c>
      <c r="M86" s="52">
        <v>4173</v>
      </c>
      <c r="N86" s="52">
        <v>4735</v>
      </c>
      <c r="O86" s="52">
        <v>5396</v>
      </c>
      <c r="P86" s="52">
        <v>7486</v>
      </c>
      <c r="Q86" s="52">
        <v>12120</v>
      </c>
      <c r="R86" s="52">
        <v>14823</v>
      </c>
      <c r="S86" s="52">
        <v>8101</v>
      </c>
      <c r="T86" s="52">
        <v>7803</v>
      </c>
      <c r="U86" s="52">
        <v>10149</v>
      </c>
      <c r="V86" s="52">
        <v>9720</v>
      </c>
      <c r="W86" s="52">
        <v>10690</v>
      </c>
      <c r="X86" s="52">
        <v>22421</v>
      </c>
      <c r="Y86" s="52">
        <v>32018</v>
      </c>
      <c r="DA86" s="63" t="s">
        <v>1438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0</v>
      </c>
      <c r="D88" s="52">
        <f>RES_hhdet_in!D88-RES_hhdet_in_new!D88</f>
        <v>0</v>
      </c>
      <c r="E88" s="52">
        <f>RES_hhdet_in!E88-RES_hhdet_in_new!E88</f>
        <v>0</v>
      </c>
      <c r="F88" s="52">
        <f>RES_hhdet_in!F88-RES_hhdet_in_new!F88</f>
        <v>0</v>
      </c>
      <c r="G88" s="52">
        <f>RES_hhdet_in!G88-RES_hhdet_in_new!G88</f>
        <v>0</v>
      </c>
      <c r="H88" s="52">
        <f>RES_hhdet_in!H88-RES_hhdet_in_new!H88</f>
        <v>0</v>
      </c>
      <c r="I88" s="52">
        <f>RES_hhdet_in!I88-RES_hhdet_in_new!I88</f>
        <v>0</v>
      </c>
      <c r="J88" s="52">
        <f>RES_hhdet_in!J88-RES_hhdet_in_new!J88</f>
        <v>0</v>
      </c>
      <c r="K88" s="52">
        <f>RES_hhdet_in!K88-RES_hhdet_in_new!K88</f>
        <v>0</v>
      </c>
      <c r="L88" s="52">
        <f>RES_hhdet_in!L88-RES_hhdet_in_new!L88</f>
        <v>0</v>
      </c>
      <c r="M88" s="52">
        <f>RES_hhdet_in!M88-RES_hhdet_in_new!M88</f>
        <v>0</v>
      </c>
      <c r="N88" s="52">
        <f>RES_hhdet_in!N88-RES_hhdet_in_new!N88</f>
        <v>0</v>
      </c>
      <c r="O88" s="52">
        <f>RES_hhdet_in!O88-RES_hhdet_in_new!O88</f>
        <v>0</v>
      </c>
      <c r="P88" s="52">
        <f>RES_hhdet_in!P88-RES_hhdet_in_new!P88</f>
        <v>0</v>
      </c>
      <c r="Q88" s="52">
        <f>RES_hhdet_in!Q88-RES_hhdet_in_new!Q88</f>
        <v>0</v>
      </c>
      <c r="R88" s="52">
        <f>RES_hhdet_in!R88-RES_hhdet_in_new!R88</f>
        <v>0</v>
      </c>
      <c r="S88" s="52">
        <f>RES_hhdet_in!S88-RES_hhdet_in_new!S88</f>
        <v>0</v>
      </c>
      <c r="T88" s="52">
        <f>RES_hhdet_in!T88-RES_hhdet_in_new!T88</f>
        <v>0</v>
      </c>
      <c r="U88" s="52">
        <f>RES_hhdet_in!U88-RES_hhdet_in_new!U88</f>
        <v>0</v>
      </c>
      <c r="V88" s="52">
        <f>RES_hhdet_in!V88-RES_hhdet_in_new!V88</f>
        <v>0</v>
      </c>
      <c r="W88" s="52">
        <f>RES_hhdet_in!W88-RES_hhdet_in_new!W88</f>
        <v>0</v>
      </c>
      <c r="X88" s="52">
        <f>RES_hhdet_in!X88-RES_hhdet_in_new!X88</f>
        <v>0</v>
      </c>
      <c r="Y88" s="52">
        <f>RES_hhdet_in!Y88-RES_hhdet_in_new!Y88</f>
        <v>0</v>
      </c>
      <c r="DA88" s="63" t="s">
        <v>1439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0</v>
      </c>
      <c r="D89" s="52">
        <f>RES_hhdet_in!D89-RES_hhdet_in_new!D89</f>
        <v>0</v>
      </c>
      <c r="E89" s="52">
        <f>RES_hhdet_in!E89-RES_hhdet_in_new!E89</f>
        <v>0</v>
      </c>
      <c r="F89" s="52">
        <f>RES_hhdet_in!F89-RES_hhdet_in_new!F89</f>
        <v>0</v>
      </c>
      <c r="G89" s="52">
        <f>RES_hhdet_in!G89-RES_hhdet_in_new!G89</f>
        <v>0</v>
      </c>
      <c r="H89" s="52">
        <f>RES_hhdet_in!H89-RES_hhdet_in_new!H89</f>
        <v>0</v>
      </c>
      <c r="I89" s="52">
        <f>RES_hhdet_in!I89-RES_hhdet_in_new!I89</f>
        <v>0</v>
      </c>
      <c r="J89" s="52">
        <f>RES_hhdet_in!J89-RES_hhdet_in_new!J89</f>
        <v>0</v>
      </c>
      <c r="K89" s="52">
        <f>RES_hhdet_in!K89-RES_hhdet_in_new!K89</f>
        <v>0</v>
      </c>
      <c r="L89" s="52">
        <f>RES_hhdet_in!L89-RES_hhdet_in_new!L89</f>
        <v>0</v>
      </c>
      <c r="M89" s="52">
        <f>RES_hhdet_in!M89-RES_hhdet_in_new!M89</f>
        <v>0</v>
      </c>
      <c r="N89" s="52">
        <f>RES_hhdet_in!N89-RES_hhdet_in_new!N89</f>
        <v>0</v>
      </c>
      <c r="O89" s="52">
        <f>RES_hhdet_in!O89-RES_hhdet_in_new!O89</f>
        <v>0</v>
      </c>
      <c r="P89" s="52">
        <f>RES_hhdet_in!P89-RES_hhdet_in_new!P89</f>
        <v>0</v>
      </c>
      <c r="Q89" s="52">
        <f>RES_hhdet_in!Q89-RES_hhdet_in_new!Q89</f>
        <v>0</v>
      </c>
      <c r="R89" s="52">
        <f>RES_hhdet_in!R89-RES_hhdet_in_new!R89</f>
        <v>0</v>
      </c>
      <c r="S89" s="52">
        <f>RES_hhdet_in!S89-RES_hhdet_in_new!S89</f>
        <v>0</v>
      </c>
      <c r="T89" s="52">
        <f>RES_hhdet_in!T89-RES_hhdet_in_new!T89</f>
        <v>0</v>
      </c>
      <c r="U89" s="52">
        <f>RES_hhdet_in!U89-RES_hhdet_in_new!U89</f>
        <v>0</v>
      </c>
      <c r="V89" s="52">
        <f>RES_hhdet_in!V89-RES_hhdet_in_new!V89</f>
        <v>0</v>
      </c>
      <c r="W89" s="52">
        <f>RES_hhdet_in!W89-RES_hhdet_in_new!W89</f>
        <v>0</v>
      </c>
      <c r="X89" s="52">
        <f>RES_hhdet_in!X89-RES_hhdet_in_new!X89</f>
        <v>0</v>
      </c>
      <c r="Y89" s="52">
        <f>RES_hhdet_in!Y89-RES_hhdet_in_new!Y89</f>
        <v>0</v>
      </c>
      <c r="DA89" s="63" t="s">
        <v>1440</v>
      </c>
    </row>
    <row r="90" spans="1:105" ht="12" hidden="1" customHeight="1" x14ac:dyDescent="0.25">
      <c r="A90" s="108" t="s">
        <v>202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X90" s="52">
        <f>RES_hhdet_in!X90-RES_hhdet_in_new!X90</f>
        <v>0</v>
      </c>
      <c r="Y90" s="52">
        <f>RES_hhdet_in!Y90-RES_hhdet_in_new!Y90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X91" s="52">
        <f>RES_hhdet_in!X91-RES_hhdet_in_new!X91</f>
        <v>0</v>
      </c>
      <c r="Y91" s="52">
        <f>RES_hhdet_in!Y91-RES_hhdet_in_new!Y91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0</v>
      </c>
      <c r="D92" s="52">
        <f>RES_hhdet_in!D92-RES_hhdet_in_new!D92</f>
        <v>0</v>
      </c>
      <c r="E92" s="52">
        <f>RES_hhdet_in!E92-RES_hhdet_in_new!E92</f>
        <v>0</v>
      </c>
      <c r="F92" s="52">
        <f>RES_hhdet_in!F92-RES_hhdet_in_new!F92</f>
        <v>0</v>
      </c>
      <c r="G92" s="52">
        <f>RES_hhdet_in!G92-RES_hhdet_in_new!G92</f>
        <v>0</v>
      </c>
      <c r="H92" s="52">
        <f>RES_hhdet_in!H92-RES_hhdet_in_new!H92</f>
        <v>0</v>
      </c>
      <c r="I92" s="52">
        <f>RES_hhdet_in!I92-RES_hhdet_in_new!I92</f>
        <v>0</v>
      </c>
      <c r="J92" s="52">
        <f>RES_hhdet_in!J92-RES_hhdet_in_new!J92</f>
        <v>0</v>
      </c>
      <c r="K92" s="52">
        <f>RES_hhdet_in!K92-RES_hhdet_in_new!K92</f>
        <v>0</v>
      </c>
      <c r="L92" s="52">
        <f>RES_hhdet_in!L92-RES_hhdet_in_new!L92</f>
        <v>0</v>
      </c>
      <c r="M92" s="52">
        <f>RES_hhdet_in!M92-RES_hhdet_in_new!M92</f>
        <v>0</v>
      </c>
      <c r="N92" s="52">
        <f>RES_hhdet_in!N92-RES_hhdet_in_new!N92</f>
        <v>0</v>
      </c>
      <c r="O92" s="52">
        <f>RES_hhdet_in!O92-RES_hhdet_in_new!O92</f>
        <v>0</v>
      </c>
      <c r="P92" s="52">
        <f>RES_hhdet_in!P92-RES_hhdet_in_new!P92</f>
        <v>0</v>
      </c>
      <c r="Q92" s="52">
        <f>RES_hhdet_in!Q92-RES_hhdet_in_new!Q92</f>
        <v>0</v>
      </c>
      <c r="R92" s="52">
        <f>RES_hhdet_in!R92-RES_hhdet_in_new!R92</f>
        <v>0</v>
      </c>
      <c r="S92" s="52">
        <f>RES_hhdet_in!S92-RES_hhdet_in_new!S92</f>
        <v>0</v>
      </c>
      <c r="T92" s="52">
        <f>RES_hhdet_in!T92-RES_hhdet_in_new!T92</f>
        <v>0</v>
      </c>
      <c r="U92" s="52">
        <f>RES_hhdet_in!U92-RES_hhdet_in_new!U92</f>
        <v>0</v>
      </c>
      <c r="V92" s="52">
        <f>RES_hhdet_in!V92-RES_hhdet_in_new!V92</f>
        <v>0</v>
      </c>
      <c r="W92" s="52">
        <f>RES_hhdet_in!W92-RES_hhdet_in_new!W92</f>
        <v>0</v>
      </c>
      <c r="X92" s="52">
        <f>RES_hhdet_in!X92-RES_hhdet_in_new!X92</f>
        <v>0</v>
      </c>
      <c r="Y92" s="52">
        <f>RES_hhdet_in!Y92-RES_hhdet_in_new!Y92</f>
        <v>0</v>
      </c>
      <c r="DA92" s="63" t="s">
        <v>1441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0</v>
      </c>
      <c r="D93" s="52">
        <f>RES_hhdet_in!D93-RES_hhdet_in_new!D93</f>
        <v>0</v>
      </c>
      <c r="E93" s="52">
        <f>RES_hhdet_in!E93-RES_hhdet_in_new!E93</f>
        <v>0</v>
      </c>
      <c r="F93" s="52">
        <f>RES_hhdet_in!F93-RES_hhdet_in_new!F93</f>
        <v>0</v>
      </c>
      <c r="G93" s="52">
        <f>RES_hhdet_in!G93-RES_hhdet_in_new!G93</f>
        <v>0</v>
      </c>
      <c r="H93" s="52">
        <f>RES_hhdet_in!H93-RES_hhdet_in_new!H93</f>
        <v>0</v>
      </c>
      <c r="I93" s="52">
        <f>RES_hhdet_in!I93-RES_hhdet_in_new!I93</f>
        <v>0</v>
      </c>
      <c r="J93" s="52">
        <f>RES_hhdet_in!J93-RES_hhdet_in_new!J93</f>
        <v>0</v>
      </c>
      <c r="K93" s="52">
        <f>RES_hhdet_in!K93-RES_hhdet_in_new!K93</f>
        <v>0</v>
      </c>
      <c r="L93" s="52">
        <f>RES_hhdet_in!L93-RES_hhdet_in_new!L93</f>
        <v>0</v>
      </c>
      <c r="M93" s="52">
        <f>RES_hhdet_in!M93-RES_hhdet_in_new!M93</f>
        <v>0</v>
      </c>
      <c r="N93" s="52">
        <f>RES_hhdet_in!N93-RES_hhdet_in_new!N93</f>
        <v>0</v>
      </c>
      <c r="O93" s="52">
        <f>RES_hhdet_in!O93-RES_hhdet_in_new!O93</f>
        <v>0</v>
      </c>
      <c r="P93" s="52">
        <f>RES_hhdet_in!P93-RES_hhdet_in_new!P93</f>
        <v>0</v>
      </c>
      <c r="Q93" s="52">
        <f>RES_hhdet_in!Q93-RES_hhdet_in_new!Q93</f>
        <v>0</v>
      </c>
      <c r="R93" s="52">
        <f>RES_hhdet_in!R93-RES_hhdet_in_new!R93</f>
        <v>0</v>
      </c>
      <c r="S93" s="52">
        <f>RES_hhdet_in!S93-RES_hhdet_in_new!S93</f>
        <v>0</v>
      </c>
      <c r="T93" s="52">
        <f>RES_hhdet_in!T93-RES_hhdet_in_new!T93</f>
        <v>0</v>
      </c>
      <c r="U93" s="52">
        <f>RES_hhdet_in!U93-RES_hhdet_in_new!U93</f>
        <v>0</v>
      </c>
      <c r="V93" s="52">
        <f>RES_hhdet_in!V93-RES_hhdet_in_new!V93</f>
        <v>0</v>
      </c>
      <c r="W93" s="52">
        <f>RES_hhdet_in!W93-RES_hhdet_in_new!W93</f>
        <v>0</v>
      </c>
      <c r="X93" s="52">
        <f>RES_hhdet_in!X93-RES_hhdet_in_new!X93</f>
        <v>0</v>
      </c>
      <c r="Y93" s="52">
        <f>RES_hhdet_in!Y93-RES_hhdet_in_new!Y93</f>
        <v>0</v>
      </c>
      <c r="DA93" s="63" t="s">
        <v>1442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X94" s="52">
        <f>RES_hhdet_in!X94-RES_hhdet_in_new!X94</f>
        <v>0</v>
      </c>
      <c r="Y94" s="52">
        <f>RES_hhdet_in!Y94-RES_hhdet_in_new!Y94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X95" s="52">
        <f>RES_hhdet_in!X95-RES_hhdet_in_new!X95</f>
        <v>0</v>
      </c>
      <c r="Y95" s="52">
        <f>RES_hhdet_in!Y95-RES_hhdet_in_new!Y95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14476</v>
      </c>
      <c r="D96" s="52">
        <f>RES_hhdet_in!D96-RES_hhdet_in_new!D96</f>
        <v>20980</v>
      </c>
      <c r="E96" s="52">
        <f>RES_hhdet_in!E96-RES_hhdet_in_new!E96</f>
        <v>22264</v>
      </c>
      <c r="F96" s="52">
        <f>RES_hhdet_in!F96-RES_hhdet_in_new!F96</f>
        <v>21990</v>
      </c>
      <c r="G96" s="52">
        <f>RES_hhdet_in!G96-RES_hhdet_in_new!G96</f>
        <v>29901</v>
      </c>
      <c r="H96" s="52">
        <f>RES_hhdet_in!H96-RES_hhdet_in_new!H96</f>
        <v>33426</v>
      </c>
      <c r="I96" s="52">
        <f>RES_hhdet_in!I96-RES_hhdet_in_new!I96</f>
        <v>12322</v>
      </c>
      <c r="J96" s="52">
        <f>RES_hhdet_in!J96-RES_hhdet_in_new!J96</f>
        <v>19960</v>
      </c>
      <c r="K96" s="52">
        <f>RES_hhdet_in!K96-RES_hhdet_in_new!K96</f>
        <v>16132</v>
      </c>
      <c r="L96" s="52">
        <f>RES_hhdet_in!L96-RES_hhdet_in_new!L96</f>
        <v>50520</v>
      </c>
      <c r="M96" s="52">
        <f>RES_hhdet_in!M96-RES_hhdet_in_new!M96</f>
        <v>10483</v>
      </c>
      <c r="N96" s="52">
        <f>RES_hhdet_in!N96-RES_hhdet_in_new!N96</f>
        <v>43377</v>
      </c>
      <c r="O96" s="52">
        <f>RES_hhdet_in!O96-RES_hhdet_in_new!O96</f>
        <v>35068</v>
      </c>
      <c r="P96" s="52">
        <f>RES_hhdet_in!P96-RES_hhdet_in_new!P96</f>
        <v>17379</v>
      </c>
      <c r="Q96" s="52">
        <f>RES_hhdet_in!Q96-RES_hhdet_in_new!Q96</f>
        <v>29996</v>
      </c>
      <c r="R96" s="52">
        <f>RES_hhdet_in!R96-RES_hhdet_in_new!R96</f>
        <v>22018</v>
      </c>
      <c r="S96" s="52">
        <f>RES_hhdet_in!S96-RES_hhdet_in_new!S96</f>
        <v>29794</v>
      </c>
      <c r="T96" s="52">
        <f>RES_hhdet_in!T96-RES_hhdet_in_new!T96</f>
        <v>43179</v>
      </c>
      <c r="U96" s="52">
        <f>RES_hhdet_in!U96-RES_hhdet_in_new!U96</f>
        <v>32221</v>
      </c>
      <c r="V96" s="52">
        <f>RES_hhdet_in!V96-RES_hhdet_in_new!V96</f>
        <v>39769</v>
      </c>
      <c r="W96" s="52">
        <f>RES_hhdet_in!W96-RES_hhdet_in_new!W96</f>
        <v>57331</v>
      </c>
      <c r="X96" s="52">
        <f>RES_hhdet_in!X96-RES_hhdet_in_new!X96</f>
        <v>41708</v>
      </c>
      <c r="Y96" s="52">
        <f>RES_hhdet_in!Y96-RES_hhdet_in_new!Y96</f>
        <v>28184</v>
      </c>
      <c r="DA96" s="63" t="s">
        <v>1443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16225</v>
      </c>
      <c r="D97" s="52">
        <f>RES_hhdet_in!D97-RES_hhdet_in_new!D97</f>
        <v>17398</v>
      </c>
      <c r="E97" s="52">
        <f>RES_hhdet_in!E97-RES_hhdet_in_new!E97</f>
        <v>19590</v>
      </c>
      <c r="F97" s="52">
        <f>RES_hhdet_in!F97-RES_hhdet_in_new!F97</f>
        <v>29073</v>
      </c>
      <c r="G97" s="52">
        <f>RES_hhdet_in!G97-RES_hhdet_in_new!G97</f>
        <v>28366</v>
      </c>
      <c r="H97" s="52">
        <f>RES_hhdet_in!H97-RES_hhdet_in_new!H97</f>
        <v>25484</v>
      </c>
      <c r="I97" s="52">
        <f>RES_hhdet_in!I97-RES_hhdet_in_new!I97</f>
        <v>22686</v>
      </c>
      <c r="J97" s="52">
        <f>RES_hhdet_in!J97-RES_hhdet_in_new!J97</f>
        <v>15584</v>
      </c>
      <c r="K97" s="52">
        <f>RES_hhdet_in!K97-RES_hhdet_in_new!K97</f>
        <v>30161</v>
      </c>
      <c r="L97" s="52">
        <f>RES_hhdet_in!L97-RES_hhdet_in_new!L97</f>
        <v>7095</v>
      </c>
      <c r="M97" s="52">
        <f>RES_hhdet_in!M97-RES_hhdet_in_new!M97</f>
        <v>56256</v>
      </c>
      <c r="N97" s="52">
        <f>RES_hhdet_in!N97-RES_hhdet_in_new!N97</f>
        <v>26357</v>
      </c>
      <c r="O97" s="52">
        <f>RES_hhdet_in!O97-RES_hhdet_in_new!O97</f>
        <v>35642</v>
      </c>
      <c r="P97" s="52">
        <f>RES_hhdet_in!P97-RES_hhdet_in_new!P97</f>
        <v>41381</v>
      </c>
      <c r="Q97" s="52">
        <f>RES_hhdet_in!Q97-RES_hhdet_in_new!Q97</f>
        <v>20497</v>
      </c>
      <c r="R97" s="52">
        <f>RES_hhdet_in!R97-RES_hhdet_in_new!R97</f>
        <v>27047</v>
      </c>
      <c r="S97" s="52">
        <f>RES_hhdet_in!S97-RES_hhdet_in_new!S97</f>
        <v>27256</v>
      </c>
      <c r="T97" s="52">
        <f>RES_hhdet_in!T97-RES_hhdet_in_new!T97</f>
        <v>23853</v>
      </c>
      <c r="U97" s="52">
        <f>RES_hhdet_in!U97-RES_hhdet_in_new!U97</f>
        <v>32673</v>
      </c>
      <c r="V97" s="52">
        <f>RES_hhdet_in!V97-RES_hhdet_in_new!V97</f>
        <v>26190</v>
      </c>
      <c r="W97" s="52">
        <f>RES_hhdet_in!W97-RES_hhdet_in_new!W97</f>
        <v>20567</v>
      </c>
      <c r="X97" s="52">
        <f>RES_hhdet_in!X97-RES_hhdet_in_new!X97</f>
        <v>43354</v>
      </c>
      <c r="Y97" s="52">
        <f>RES_hhdet_in!Y97-RES_hhdet_in_new!Y97</f>
        <v>56417</v>
      </c>
      <c r="DA97" s="63" t="s">
        <v>1444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1445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X102" s="52">
        <v>0</v>
      </c>
      <c r="Y102" s="52">
        <v>0</v>
      </c>
      <c r="DA102" s="63" t="s">
        <v>1446</v>
      </c>
    </row>
    <row r="103" spans="1:105" ht="12" customHeight="1" x14ac:dyDescent="0.25">
      <c r="A103" s="109" t="s">
        <v>120</v>
      </c>
      <c r="B103" s="36"/>
      <c r="C103" s="36">
        <v>30700</v>
      </c>
      <c r="D103" s="36">
        <v>38378</v>
      </c>
      <c r="E103" s="36">
        <v>41857</v>
      </c>
      <c r="F103" s="36">
        <v>51063</v>
      </c>
      <c r="G103" s="36">
        <v>58264</v>
      </c>
      <c r="H103" s="36">
        <v>58913</v>
      </c>
      <c r="I103" s="36">
        <v>35005</v>
      </c>
      <c r="J103" s="36">
        <v>35545</v>
      </c>
      <c r="K103" s="36">
        <v>46298</v>
      </c>
      <c r="L103" s="36">
        <v>57618</v>
      </c>
      <c r="M103" s="36">
        <v>66735</v>
      </c>
      <c r="N103" s="36">
        <v>69736</v>
      </c>
      <c r="O103" s="36">
        <v>70712</v>
      </c>
      <c r="P103" s="36">
        <v>58773</v>
      </c>
      <c r="Q103" s="36">
        <v>50492</v>
      </c>
      <c r="R103" s="36">
        <v>49063</v>
      </c>
      <c r="S103" s="36">
        <v>57071</v>
      </c>
      <c r="T103" s="36">
        <v>67032</v>
      </c>
      <c r="U103" s="36">
        <v>64915</v>
      </c>
      <c r="V103" s="36">
        <v>65955</v>
      </c>
      <c r="W103" s="36">
        <v>77917</v>
      </c>
      <c r="X103" s="36">
        <v>85049</v>
      </c>
      <c r="Y103" s="36">
        <v>84622</v>
      </c>
      <c r="DA103" s="60" t="s">
        <v>1447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1448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1449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1450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X112" s="52">
        <f>RES_hhdet_in!X112-RES_hhdet_in_new!X112</f>
        <v>0</v>
      </c>
      <c r="Y112" s="52">
        <f>RES_hhdet_in!Y112-RES_hhdet_in_new!Y112</f>
        <v>0</v>
      </c>
      <c r="DA112" s="63" t="s">
        <v>1451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X113" s="52">
        <f>RES_hhdet_in!X113-RES_hhdet_in_new!X113</f>
        <v>0</v>
      </c>
      <c r="Y113" s="52">
        <f>RES_hhdet_in!Y113-RES_hhdet_in_new!Y113</f>
        <v>0</v>
      </c>
      <c r="DA113" s="63" t="s">
        <v>1452</v>
      </c>
    </row>
    <row r="114" spans="1:105" ht="12" hidden="1" customHeight="1" x14ac:dyDescent="0.25">
      <c r="A114" s="108" t="s">
        <v>197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X114" s="52">
        <f>RES_hhdet_in!X114-RES_hhdet_in_new!X114</f>
        <v>0</v>
      </c>
      <c r="Y114" s="52">
        <f>RES_hhdet_in!Y114-RES_hhdet_in_new!Y114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X115" s="52">
        <f>RES_hhdet_in!X115-RES_hhdet_in_new!X115</f>
        <v>0</v>
      </c>
      <c r="Y115" s="52">
        <f>RES_hhdet_in!Y115-RES_hhdet_in_new!Y115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X116" s="52">
        <f>RES_hhdet_in!X116-RES_hhdet_in_new!X116</f>
        <v>0</v>
      </c>
      <c r="Y116" s="52">
        <f>RES_hhdet_in!Y116-RES_hhdet_in_new!Y116</f>
        <v>0</v>
      </c>
      <c r="DA116" s="63" t="s">
        <v>1453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X117" s="52">
        <f>RES_hhdet_in!X117-RES_hhdet_in_new!X117</f>
        <v>0</v>
      </c>
      <c r="Y117" s="52">
        <f>RES_hhdet_in!Y117-RES_hhdet_in_new!Y117</f>
        <v>0</v>
      </c>
      <c r="DA117" s="63" t="s">
        <v>1454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1455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1456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1457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15639</v>
      </c>
      <c r="D126" s="52">
        <v>16836</v>
      </c>
      <c r="E126" s="52">
        <v>17688</v>
      </c>
      <c r="F126" s="52">
        <v>16776</v>
      </c>
      <c r="G126" s="52">
        <v>15122</v>
      </c>
      <c r="H126" s="52">
        <v>14327</v>
      </c>
      <c r="I126" s="52">
        <v>16948</v>
      </c>
      <c r="J126" s="52">
        <v>16992</v>
      </c>
      <c r="K126" s="52">
        <v>18687</v>
      </c>
      <c r="L126" s="52">
        <v>22243</v>
      </c>
      <c r="M126" s="52">
        <v>27613</v>
      </c>
      <c r="N126" s="52">
        <v>31986</v>
      </c>
      <c r="O126" s="52">
        <v>28292</v>
      </c>
      <c r="P126" s="52">
        <v>13300</v>
      </c>
      <c r="Q126" s="52">
        <v>15772</v>
      </c>
      <c r="R126" s="52">
        <v>13228</v>
      </c>
      <c r="S126" s="52">
        <v>17317</v>
      </c>
      <c r="T126" s="52">
        <v>19100</v>
      </c>
      <c r="U126" s="52">
        <v>16941</v>
      </c>
      <c r="V126" s="52">
        <v>15467</v>
      </c>
      <c r="W126" s="52">
        <v>16522</v>
      </c>
      <c r="X126" s="52">
        <v>15990</v>
      </c>
      <c r="Y126" s="52">
        <v>21021</v>
      </c>
      <c r="DA126" s="63" t="s">
        <v>1458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745</v>
      </c>
      <c r="D129" s="52">
        <v>744</v>
      </c>
      <c r="E129" s="52">
        <v>1132</v>
      </c>
      <c r="F129" s="52">
        <v>1329</v>
      </c>
      <c r="G129" s="52">
        <v>1707</v>
      </c>
      <c r="H129" s="52">
        <v>1813</v>
      </c>
      <c r="I129" s="52">
        <v>937</v>
      </c>
      <c r="J129" s="52">
        <v>1050</v>
      </c>
      <c r="K129" s="52">
        <v>1921</v>
      </c>
      <c r="L129" s="52">
        <v>2239</v>
      </c>
      <c r="M129" s="52">
        <v>3906</v>
      </c>
      <c r="N129" s="52">
        <v>4305</v>
      </c>
      <c r="O129" s="52">
        <v>5184</v>
      </c>
      <c r="P129" s="52">
        <v>6580</v>
      </c>
      <c r="Q129" s="52">
        <v>7352</v>
      </c>
      <c r="R129" s="52">
        <v>9504</v>
      </c>
      <c r="S129" s="52">
        <v>6406</v>
      </c>
      <c r="T129" s="52">
        <v>6513</v>
      </c>
      <c r="U129" s="52">
        <v>7875</v>
      </c>
      <c r="V129" s="52">
        <v>7666</v>
      </c>
      <c r="W129" s="52">
        <v>7658</v>
      </c>
      <c r="X129" s="52">
        <v>12479</v>
      </c>
      <c r="Y129" s="52">
        <v>14587</v>
      </c>
      <c r="DA129" s="63" t="s">
        <v>1459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15227</v>
      </c>
      <c r="D131" s="52">
        <f>RES_hhdet_in!D131-RES_hhdet_in_new!D131</f>
        <v>16596</v>
      </c>
      <c r="E131" s="52">
        <f>RES_hhdet_in!E131-RES_hhdet_in_new!E131</f>
        <v>17310</v>
      </c>
      <c r="F131" s="52">
        <f>RES_hhdet_in!F131-RES_hhdet_in_new!F131</f>
        <v>16368</v>
      </c>
      <c r="G131" s="52">
        <f>RES_hhdet_in!G131-RES_hhdet_in_new!G131</f>
        <v>14859</v>
      </c>
      <c r="H131" s="52">
        <f>RES_hhdet_in!H131-RES_hhdet_in_new!H131</f>
        <v>14107</v>
      </c>
      <c r="I131" s="52">
        <f>RES_hhdet_in!I131-RES_hhdet_in_new!I131</f>
        <v>16623</v>
      </c>
      <c r="J131" s="52">
        <f>RES_hhdet_in!J131-RES_hhdet_in_new!J131</f>
        <v>16745</v>
      </c>
      <c r="K131" s="52">
        <f>RES_hhdet_in!K131-RES_hhdet_in_new!K131</f>
        <v>18584</v>
      </c>
      <c r="L131" s="52">
        <f>RES_hhdet_in!L131-RES_hhdet_in_new!L131</f>
        <v>22010</v>
      </c>
      <c r="M131" s="52">
        <f>RES_hhdet_in!M131-RES_hhdet_in_new!M131</f>
        <v>27436</v>
      </c>
      <c r="N131" s="52">
        <f>RES_hhdet_in!N131-RES_hhdet_in_new!N131</f>
        <v>31565</v>
      </c>
      <c r="O131" s="52">
        <f>RES_hhdet_in!O131-RES_hhdet_in_new!O131</f>
        <v>27761</v>
      </c>
      <c r="P131" s="52">
        <f>RES_hhdet_in!P131-RES_hhdet_in_new!P131</f>
        <v>13341</v>
      </c>
      <c r="Q131" s="52">
        <f>RES_hhdet_in!Q131-RES_hhdet_in_new!Q131</f>
        <v>15440</v>
      </c>
      <c r="R131" s="52">
        <f>RES_hhdet_in!R131-RES_hhdet_in_new!R131</f>
        <v>13278</v>
      </c>
      <c r="S131" s="52">
        <f>RES_hhdet_in!S131-RES_hhdet_in_new!S131</f>
        <v>17527</v>
      </c>
      <c r="T131" s="52">
        <f>RES_hhdet_in!T131-RES_hhdet_in_new!T131</f>
        <v>19234</v>
      </c>
      <c r="U131" s="52">
        <f>RES_hhdet_in!U131-RES_hhdet_in_new!U131</f>
        <v>16877</v>
      </c>
      <c r="V131" s="52">
        <f>RES_hhdet_in!V131-RES_hhdet_in_new!V131</f>
        <v>15419</v>
      </c>
      <c r="W131" s="52">
        <f>RES_hhdet_in!W131-RES_hhdet_in_new!W131</f>
        <v>16021</v>
      </c>
      <c r="X131" s="52">
        <f>RES_hhdet_in!X131-RES_hhdet_in_new!X131</f>
        <v>17085</v>
      </c>
      <c r="Y131" s="52">
        <f>RES_hhdet_in!Y131-RES_hhdet_in_new!Y131</f>
        <v>22849</v>
      </c>
      <c r="DA131" s="63" t="s">
        <v>1460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245</v>
      </c>
      <c r="D132" s="52">
        <f>RES_hhdet_in!D132-RES_hhdet_in_new!D132</f>
        <v>27</v>
      </c>
      <c r="E132" s="52">
        <f>RES_hhdet_in!E132-RES_hhdet_in_new!E132</f>
        <v>147</v>
      </c>
      <c r="F132" s="52">
        <f>RES_hhdet_in!F132-RES_hhdet_in_new!F132</f>
        <v>187</v>
      </c>
      <c r="G132" s="52">
        <f>RES_hhdet_in!G132-RES_hhdet_in_new!G132</f>
        <v>65</v>
      </c>
      <c r="H132" s="52">
        <f>RES_hhdet_in!H132-RES_hhdet_in_new!H132</f>
        <v>68</v>
      </c>
      <c r="I132" s="52">
        <f>RES_hhdet_in!I132-RES_hhdet_in_new!I132</f>
        <v>117</v>
      </c>
      <c r="J132" s="52">
        <f>RES_hhdet_in!J132-RES_hhdet_in_new!J132</f>
        <v>230</v>
      </c>
      <c r="K132" s="52">
        <f>RES_hhdet_in!K132-RES_hhdet_in_new!K132</f>
        <v>112</v>
      </c>
      <c r="L132" s="52">
        <f>RES_hhdet_in!L132-RES_hhdet_in_new!L132</f>
        <v>210</v>
      </c>
      <c r="M132" s="52">
        <f>RES_hhdet_in!M132-RES_hhdet_in_new!M132</f>
        <v>29</v>
      </c>
      <c r="N132" s="52">
        <f>RES_hhdet_in!N132-RES_hhdet_in_new!N132</f>
        <v>225</v>
      </c>
      <c r="O132" s="52">
        <f>RES_hhdet_in!O132-RES_hhdet_in_new!O132</f>
        <v>346</v>
      </c>
      <c r="P132" s="52">
        <f>RES_hhdet_in!P132-RES_hhdet_in_new!P132</f>
        <v>0</v>
      </c>
      <c r="Q132" s="52">
        <f>RES_hhdet_in!Q132-RES_hhdet_in_new!Q132</f>
        <v>235</v>
      </c>
      <c r="R132" s="52">
        <f>RES_hhdet_in!R132-RES_hhdet_in_new!R132</f>
        <v>105</v>
      </c>
      <c r="S132" s="52">
        <f>RES_hhdet_in!S132-RES_hhdet_in_new!S132</f>
        <v>23</v>
      </c>
      <c r="T132" s="52">
        <f>RES_hhdet_in!T132-RES_hhdet_in_new!T132</f>
        <v>120</v>
      </c>
      <c r="U132" s="52">
        <f>RES_hhdet_in!U132-RES_hhdet_in_new!U132</f>
        <v>29</v>
      </c>
      <c r="V132" s="52">
        <f>RES_hhdet_in!V132-RES_hhdet_in_new!V132</f>
        <v>19</v>
      </c>
      <c r="W132" s="52">
        <f>RES_hhdet_in!W132-RES_hhdet_in_new!W132</f>
        <v>127</v>
      </c>
      <c r="X132" s="52">
        <f>RES_hhdet_in!X132-RES_hhdet_in_new!X132</f>
        <v>0</v>
      </c>
      <c r="Y132" s="52">
        <f>RES_hhdet_in!Y132-RES_hhdet_in_new!Y132</f>
        <v>319</v>
      </c>
      <c r="DA132" s="63" t="s">
        <v>1461</v>
      </c>
    </row>
    <row r="133" spans="1:105" ht="12" hidden="1" customHeight="1" x14ac:dyDescent="0.25">
      <c r="A133" s="108" t="s">
        <v>198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X133" s="52">
        <f>RES_hhdet_in!X133-RES_hhdet_in_new!X133</f>
        <v>0</v>
      </c>
      <c r="Y133" s="52">
        <f>RES_hhdet_in!Y133-RES_hhdet_in_new!Y133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X134" s="52">
        <f>RES_hhdet_in!X134-RES_hhdet_in_new!X134</f>
        <v>0</v>
      </c>
      <c r="Y134" s="52">
        <f>RES_hhdet_in!Y134-RES_hhdet_in_new!Y134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180</v>
      </c>
      <c r="D135" s="52">
        <f>RES_hhdet_in!D135-RES_hhdet_in_new!D135</f>
        <v>232</v>
      </c>
      <c r="E135" s="52">
        <f>RES_hhdet_in!E135-RES_hhdet_in_new!E135</f>
        <v>240</v>
      </c>
      <c r="F135" s="52">
        <f>RES_hhdet_in!F135-RES_hhdet_in_new!F135</f>
        <v>200</v>
      </c>
      <c r="G135" s="52">
        <f>RES_hhdet_in!G135-RES_hhdet_in_new!G135</f>
        <v>249</v>
      </c>
      <c r="H135" s="52">
        <f>RES_hhdet_in!H135-RES_hhdet_in_new!H135</f>
        <v>288</v>
      </c>
      <c r="I135" s="52">
        <f>RES_hhdet_in!I135-RES_hhdet_in_new!I135</f>
        <v>157</v>
      </c>
      <c r="J135" s="52">
        <f>RES_hhdet_in!J135-RES_hhdet_in_new!J135</f>
        <v>223</v>
      </c>
      <c r="K135" s="52">
        <f>RES_hhdet_in!K135-RES_hhdet_in_new!K135</f>
        <v>197</v>
      </c>
      <c r="L135" s="52">
        <f>RES_hhdet_in!L135-RES_hhdet_in_new!L135</f>
        <v>549</v>
      </c>
      <c r="M135" s="52">
        <f>RES_hhdet_in!M135-RES_hhdet_in_new!M135</f>
        <v>119</v>
      </c>
      <c r="N135" s="52">
        <f>RES_hhdet_in!N135-RES_hhdet_in_new!N135</f>
        <v>511</v>
      </c>
      <c r="O135" s="52">
        <f>RES_hhdet_in!O135-RES_hhdet_in_new!O135</f>
        <v>407</v>
      </c>
      <c r="P135" s="52">
        <f>RES_hhdet_in!P135-RES_hhdet_in_new!P135</f>
        <v>182</v>
      </c>
      <c r="Q135" s="52">
        <f>RES_hhdet_in!Q135-RES_hhdet_in_new!Q135</f>
        <v>451</v>
      </c>
      <c r="R135" s="52">
        <f>RES_hhdet_in!R135-RES_hhdet_in_new!R135</f>
        <v>258</v>
      </c>
      <c r="S135" s="52">
        <f>RES_hhdet_in!S135-RES_hhdet_in_new!S135</f>
        <v>336</v>
      </c>
      <c r="T135" s="52">
        <f>RES_hhdet_in!T135-RES_hhdet_in_new!T135</f>
        <v>452</v>
      </c>
      <c r="U135" s="52">
        <f>RES_hhdet_in!U135-RES_hhdet_in_new!U135</f>
        <v>522</v>
      </c>
      <c r="V135" s="52">
        <f>RES_hhdet_in!V135-RES_hhdet_in_new!V135</f>
        <v>651</v>
      </c>
      <c r="W135" s="52">
        <f>RES_hhdet_in!W135-RES_hhdet_in_new!W135</f>
        <v>1067</v>
      </c>
      <c r="X135" s="52">
        <f>RES_hhdet_in!X135-RES_hhdet_in_new!X135</f>
        <v>0</v>
      </c>
      <c r="Y135" s="52">
        <f>RES_hhdet_in!Y135-RES_hhdet_in_new!Y135</f>
        <v>0</v>
      </c>
      <c r="DA135" s="63" t="s">
        <v>1462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202</v>
      </c>
      <c r="D136" s="52">
        <f>RES_hhdet_in!D136-RES_hhdet_in_new!D136</f>
        <v>193</v>
      </c>
      <c r="E136" s="52">
        <f>RES_hhdet_in!E136-RES_hhdet_in_new!E136</f>
        <v>211</v>
      </c>
      <c r="F136" s="52">
        <f>RES_hhdet_in!F136-RES_hhdet_in_new!F136</f>
        <v>266</v>
      </c>
      <c r="G136" s="52">
        <f>RES_hhdet_in!G136-RES_hhdet_in_new!G136</f>
        <v>235</v>
      </c>
      <c r="H136" s="52">
        <f>RES_hhdet_in!H136-RES_hhdet_in_new!H136</f>
        <v>219</v>
      </c>
      <c r="I136" s="52">
        <f>RES_hhdet_in!I136-RES_hhdet_in_new!I136</f>
        <v>289</v>
      </c>
      <c r="J136" s="52">
        <f>RES_hhdet_in!J136-RES_hhdet_in_new!J136</f>
        <v>174</v>
      </c>
      <c r="K136" s="52">
        <f>RES_hhdet_in!K136-RES_hhdet_in_new!K136</f>
        <v>369</v>
      </c>
      <c r="L136" s="52">
        <f>RES_hhdet_in!L136-RES_hhdet_in_new!L136</f>
        <v>76</v>
      </c>
      <c r="M136" s="52">
        <f>RES_hhdet_in!M136-RES_hhdet_in_new!M136</f>
        <v>644</v>
      </c>
      <c r="N136" s="52">
        <f>RES_hhdet_in!N136-RES_hhdet_in_new!N136</f>
        <v>311</v>
      </c>
      <c r="O136" s="52">
        <f>RES_hhdet_in!O136-RES_hhdet_in_new!O136</f>
        <v>418</v>
      </c>
      <c r="P136" s="52">
        <f>RES_hhdet_in!P136-RES_hhdet_in_new!P136</f>
        <v>429</v>
      </c>
      <c r="Q136" s="52">
        <f>RES_hhdet_in!Q136-RES_hhdet_in_new!Q136</f>
        <v>310</v>
      </c>
      <c r="R136" s="52">
        <f>RES_hhdet_in!R136-RES_hhdet_in_new!R136</f>
        <v>320</v>
      </c>
      <c r="S136" s="52">
        <f>RES_hhdet_in!S136-RES_hhdet_in_new!S136</f>
        <v>305</v>
      </c>
      <c r="T136" s="52">
        <f>RES_hhdet_in!T136-RES_hhdet_in_new!T136</f>
        <v>247</v>
      </c>
      <c r="U136" s="52">
        <f>RES_hhdet_in!U136-RES_hhdet_in_new!U136</f>
        <v>535</v>
      </c>
      <c r="V136" s="52">
        <f>RES_hhdet_in!V136-RES_hhdet_in_new!V136</f>
        <v>426</v>
      </c>
      <c r="W136" s="52">
        <f>RES_hhdet_in!W136-RES_hhdet_in_new!W136</f>
        <v>381</v>
      </c>
      <c r="X136" s="52">
        <f>RES_hhdet_in!X136-RES_hhdet_in_new!X136</f>
        <v>0</v>
      </c>
      <c r="Y136" s="52">
        <f>RES_hhdet_in!Y136-RES_hhdet_in_new!Y136</f>
        <v>0</v>
      </c>
      <c r="DA136" s="63" t="s">
        <v>1463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2">
        <v>0</v>
      </c>
      <c r="Y140" s="52">
        <v>0</v>
      </c>
      <c r="DA140" s="63" t="s">
        <v>1464</v>
      </c>
    </row>
    <row r="141" spans="1:105" ht="12" customHeight="1" x14ac:dyDescent="0.25">
      <c r="A141" s="109" t="s">
        <v>120</v>
      </c>
      <c r="B141" s="36"/>
      <c r="C141" s="36">
        <v>31069</v>
      </c>
      <c r="D141" s="36">
        <v>32339</v>
      </c>
      <c r="E141" s="36">
        <v>33694</v>
      </c>
      <c r="F141" s="36">
        <v>34176</v>
      </c>
      <c r="G141" s="36">
        <v>35253</v>
      </c>
      <c r="H141" s="36">
        <v>39007</v>
      </c>
      <c r="I141" s="36">
        <v>29944</v>
      </c>
      <c r="J141" s="36">
        <v>32131</v>
      </c>
      <c r="K141" s="36">
        <v>41491</v>
      </c>
      <c r="L141" s="36">
        <v>45282</v>
      </c>
      <c r="M141" s="36">
        <v>50256</v>
      </c>
      <c r="N141" s="36">
        <v>53773</v>
      </c>
      <c r="O141" s="36">
        <v>50342</v>
      </c>
      <c r="P141" s="36">
        <v>37730</v>
      </c>
      <c r="Q141" s="36">
        <v>43585</v>
      </c>
      <c r="R141" s="36">
        <v>43131</v>
      </c>
      <c r="S141" s="36">
        <v>50170</v>
      </c>
      <c r="T141" s="36">
        <v>54427</v>
      </c>
      <c r="U141" s="36">
        <v>53175</v>
      </c>
      <c r="V141" s="36">
        <v>50343</v>
      </c>
      <c r="W141" s="36">
        <v>47749</v>
      </c>
      <c r="X141" s="36">
        <v>42748</v>
      </c>
      <c r="Y141" s="36">
        <v>47216</v>
      </c>
      <c r="DA141" s="60" t="s">
        <v>1465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1466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768</v>
      </c>
      <c r="D145" s="52">
        <v>1611</v>
      </c>
      <c r="E145" s="52">
        <v>1721</v>
      </c>
      <c r="F145" s="52">
        <v>2108</v>
      </c>
      <c r="G145" s="52">
        <v>2627</v>
      </c>
      <c r="H145" s="52">
        <v>3368</v>
      </c>
      <c r="I145" s="52">
        <v>4505</v>
      </c>
      <c r="J145" s="52">
        <v>4927</v>
      </c>
      <c r="K145" s="52">
        <v>6501</v>
      </c>
      <c r="L145" s="52">
        <v>6086</v>
      </c>
      <c r="M145" s="52">
        <v>8348</v>
      </c>
      <c r="N145" s="52">
        <v>7518</v>
      </c>
      <c r="O145" s="52">
        <v>7678</v>
      </c>
      <c r="P145" s="52">
        <v>7759</v>
      </c>
      <c r="Q145" s="52">
        <v>9599</v>
      </c>
      <c r="R145" s="52">
        <v>12907</v>
      </c>
      <c r="S145" s="52">
        <v>22371</v>
      </c>
      <c r="T145" s="52">
        <v>33452</v>
      </c>
      <c r="U145" s="52">
        <v>43512</v>
      </c>
      <c r="V145" s="52">
        <v>60415</v>
      </c>
      <c r="W145" s="52">
        <v>90576</v>
      </c>
      <c r="X145" s="52">
        <v>125659</v>
      </c>
      <c r="Y145" s="52">
        <v>126034</v>
      </c>
      <c r="DA145" s="63" t="s">
        <v>1467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205</v>
      </c>
      <c r="D147" s="52">
        <v>251</v>
      </c>
      <c r="E147" s="52">
        <v>195</v>
      </c>
      <c r="F147" s="52">
        <v>290</v>
      </c>
      <c r="G147" s="52">
        <v>381</v>
      </c>
      <c r="H147" s="52">
        <v>530</v>
      </c>
      <c r="I147" s="52">
        <v>632</v>
      </c>
      <c r="J147" s="52">
        <v>898</v>
      </c>
      <c r="K147" s="52">
        <v>1261</v>
      </c>
      <c r="L147" s="52">
        <v>1762</v>
      </c>
      <c r="M147" s="52">
        <v>2728</v>
      </c>
      <c r="N147" s="52">
        <v>3420</v>
      </c>
      <c r="O147" s="52">
        <v>3640</v>
      </c>
      <c r="P147" s="52">
        <v>3544</v>
      </c>
      <c r="Q147" s="52">
        <v>7071</v>
      </c>
      <c r="R147" s="52">
        <v>6298</v>
      </c>
      <c r="S147" s="52">
        <v>8974</v>
      </c>
      <c r="T147" s="52">
        <v>10458</v>
      </c>
      <c r="U147" s="52">
        <v>16069</v>
      </c>
      <c r="V147" s="52">
        <v>22306</v>
      </c>
      <c r="W147" s="52">
        <v>42944</v>
      </c>
      <c r="X147" s="52">
        <v>64512</v>
      </c>
      <c r="Y147" s="52">
        <v>168390</v>
      </c>
      <c r="DA147" s="63" t="s">
        <v>1468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0</v>
      </c>
      <c r="D149" s="52">
        <f>RES_hhdet_in!D149-RES_hhdet_in_new!D149</f>
        <v>0</v>
      </c>
      <c r="E149" s="52">
        <f>RES_hhdet_in!E149-RES_hhdet_in_new!E149</f>
        <v>0</v>
      </c>
      <c r="F149" s="52">
        <f>RES_hhdet_in!F149-RES_hhdet_in_new!F149</f>
        <v>0</v>
      </c>
      <c r="G149" s="52">
        <f>RES_hhdet_in!G149-RES_hhdet_in_new!G149</f>
        <v>0</v>
      </c>
      <c r="H149" s="52">
        <f>RES_hhdet_in!H149-RES_hhdet_in_new!H149</f>
        <v>0</v>
      </c>
      <c r="I149" s="52">
        <f>RES_hhdet_in!I149-RES_hhdet_in_new!I149</f>
        <v>0</v>
      </c>
      <c r="J149" s="52">
        <f>RES_hhdet_in!J149-RES_hhdet_in_new!J149</f>
        <v>0</v>
      </c>
      <c r="K149" s="52">
        <f>RES_hhdet_in!K149-RES_hhdet_in_new!K149</f>
        <v>0</v>
      </c>
      <c r="L149" s="52">
        <f>RES_hhdet_in!L149-RES_hhdet_in_new!L149</f>
        <v>0</v>
      </c>
      <c r="M149" s="52">
        <f>RES_hhdet_in!M149-RES_hhdet_in_new!M149</f>
        <v>0</v>
      </c>
      <c r="N149" s="52">
        <f>RES_hhdet_in!N149-RES_hhdet_in_new!N149</f>
        <v>0</v>
      </c>
      <c r="O149" s="52">
        <f>RES_hhdet_in!O149-RES_hhdet_in_new!O149</f>
        <v>0</v>
      </c>
      <c r="P149" s="52">
        <f>RES_hhdet_in!P149-RES_hhdet_in_new!P149</f>
        <v>0</v>
      </c>
      <c r="Q149" s="52">
        <f>RES_hhdet_in!Q149-RES_hhdet_in_new!Q149</f>
        <v>0</v>
      </c>
      <c r="R149" s="52">
        <f>RES_hhdet_in!R149-RES_hhdet_in_new!R149</f>
        <v>0</v>
      </c>
      <c r="S149" s="52">
        <f>RES_hhdet_in!S149-RES_hhdet_in_new!S149</f>
        <v>0</v>
      </c>
      <c r="T149" s="52">
        <f>RES_hhdet_in!T149-RES_hhdet_in_new!T149</f>
        <v>0</v>
      </c>
      <c r="U149" s="52">
        <f>RES_hhdet_in!U149-RES_hhdet_in_new!U149</f>
        <v>0</v>
      </c>
      <c r="V149" s="52">
        <f>RES_hhdet_in!V149-RES_hhdet_in_new!V149</f>
        <v>0</v>
      </c>
      <c r="W149" s="52">
        <f>RES_hhdet_in!W149-RES_hhdet_in_new!W149</f>
        <v>0</v>
      </c>
      <c r="X149" s="52">
        <f>RES_hhdet_in!X149-RES_hhdet_in_new!X149</f>
        <v>0</v>
      </c>
      <c r="Y149" s="52">
        <f>RES_hhdet_in!Y149-RES_hhdet_in_new!Y149</f>
        <v>0</v>
      </c>
      <c r="DA149" s="63" t="s">
        <v>1469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0</v>
      </c>
      <c r="F150" s="52">
        <f>RES_hhdet_in!F150-RES_hhdet_in_new!F150</f>
        <v>0</v>
      </c>
      <c r="G150" s="52">
        <f>RES_hhdet_in!G150-RES_hhdet_in_new!G150</f>
        <v>0</v>
      </c>
      <c r="H150" s="52">
        <f>RES_hhdet_in!H150-RES_hhdet_in_new!H150</f>
        <v>0</v>
      </c>
      <c r="I150" s="52">
        <f>RES_hhdet_in!I150-RES_hhdet_in_new!I150</f>
        <v>0</v>
      </c>
      <c r="J150" s="52">
        <f>RES_hhdet_in!J150-RES_hhdet_in_new!J150</f>
        <v>0</v>
      </c>
      <c r="K150" s="52">
        <f>RES_hhdet_in!K150-RES_hhdet_in_new!K150</f>
        <v>0</v>
      </c>
      <c r="L150" s="52">
        <f>RES_hhdet_in!L150-RES_hhdet_in_new!L150</f>
        <v>0</v>
      </c>
      <c r="M150" s="52">
        <f>RES_hhdet_in!M150-RES_hhdet_in_new!M150</f>
        <v>0</v>
      </c>
      <c r="N150" s="52">
        <f>RES_hhdet_in!N150-RES_hhdet_in_new!N150</f>
        <v>0</v>
      </c>
      <c r="O150" s="52">
        <f>RES_hhdet_in!O150-RES_hhdet_in_new!O150</f>
        <v>0</v>
      </c>
      <c r="P150" s="52">
        <f>RES_hhdet_in!P150-RES_hhdet_in_new!P150</f>
        <v>0</v>
      </c>
      <c r="Q150" s="52">
        <f>RES_hhdet_in!Q150-RES_hhdet_in_new!Q150</f>
        <v>0</v>
      </c>
      <c r="R150" s="52">
        <f>RES_hhdet_in!R150-RES_hhdet_in_new!R150</f>
        <v>0</v>
      </c>
      <c r="S150" s="52">
        <f>RES_hhdet_in!S150-RES_hhdet_in_new!S150</f>
        <v>0</v>
      </c>
      <c r="T150" s="52">
        <f>RES_hhdet_in!T150-RES_hhdet_in_new!T150</f>
        <v>0</v>
      </c>
      <c r="U150" s="52">
        <f>RES_hhdet_in!U150-RES_hhdet_in_new!U150</f>
        <v>0</v>
      </c>
      <c r="V150" s="52">
        <f>RES_hhdet_in!V150-RES_hhdet_in_new!V150</f>
        <v>0</v>
      </c>
      <c r="W150" s="52">
        <f>RES_hhdet_in!W150-RES_hhdet_in_new!W150</f>
        <v>0</v>
      </c>
      <c r="X150" s="52">
        <f>RES_hhdet_in!X150-RES_hhdet_in_new!X150</f>
        <v>0</v>
      </c>
      <c r="Y150" s="52">
        <f>RES_hhdet_in!Y150-RES_hhdet_in_new!Y150</f>
        <v>0</v>
      </c>
      <c r="DA150" s="63" t="s">
        <v>1470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X151" s="52">
        <f>RES_hhdet_in!X151-RES_hhdet_in_new!X151</f>
        <v>0</v>
      </c>
      <c r="Y151" s="52">
        <f>RES_hhdet_in!Y151-RES_hhdet_in_new!Y151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X152" s="52">
        <f>RES_hhdet_in!X152-RES_hhdet_in_new!X152</f>
        <v>0</v>
      </c>
      <c r="Y152" s="52">
        <f>RES_hhdet_in!Y152-RES_hhdet_in_new!Y152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591</v>
      </c>
      <c r="D153" s="52">
        <f>RES_hhdet_in!D153-RES_hhdet_in_new!D153</f>
        <v>1149</v>
      </c>
      <c r="E153" s="52">
        <f>RES_hhdet_in!E153-RES_hhdet_in_new!E153</f>
        <v>1190</v>
      </c>
      <c r="F153" s="52">
        <f>RES_hhdet_in!F153-RES_hhdet_in_new!F153</f>
        <v>1159</v>
      </c>
      <c r="G153" s="52">
        <f>RES_hhdet_in!G153-RES_hhdet_in_new!G153</f>
        <v>1727</v>
      </c>
      <c r="H153" s="52">
        <f>RES_hhdet_in!H153-RES_hhdet_in_new!H153</f>
        <v>2489</v>
      </c>
      <c r="I153" s="52">
        <f>RES_hhdet_in!I153-RES_hhdet_in_new!I153</f>
        <v>1897</v>
      </c>
      <c r="J153" s="52">
        <f>RES_hhdet_in!J153-RES_hhdet_in_new!J153</f>
        <v>3521</v>
      </c>
      <c r="K153" s="52">
        <f>RES_hhdet_in!K153-RES_hhdet_in_new!K153</f>
        <v>3027</v>
      </c>
      <c r="L153" s="52">
        <f>RES_hhdet_in!L153-RES_hhdet_in_new!L153</f>
        <v>7897</v>
      </c>
      <c r="M153" s="52">
        <f>RES_hhdet_in!M153-RES_hhdet_in_new!M153</f>
        <v>1853</v>
      </c>
      <c r="N153" s="52">
        <f>RES_hhdet_in!N153-RES_hhdet_in_new!N153</f>
        <v>7327</v>
      </c>
      <c r="O153" s="52">
        <f>RES_hhdet_in!O153-RES_hhdet_in_new!O153</f>
        <v>6401</v>
      </c>
      <c r="P153" s="52">
        <f>RES_hhdet_in!P153-RES_hhdet_in_new!P153</f>
        <v>4190</v>
      </c>
      <c r="Q153" s="52">
        <f>RES_hhdet_in!Q153-RES_hhdet_in_new!Q153</f>
        <v>10230</v>
      </c>
      <c r="R153" s="52">
        <f>RES_hhdet_in!R153-RES_hhdet_in_new!R153</f>
        <v>9619</v>
      </c>
      <c r="S153" s="52">
        <f>RES_hhdet_in!S153-RES_hhdet_in_new!S153</f>
        <v>16782</v>
      </c>
      <c r="T153" s="52">
        <f>RES_hhdet_in!T153-RES_hhdet_in_new!T153</f>
        <v>28345</v>
      </c>
      <c r="U153" s="52">
        <f>RES_hhdet_in!U153-RES_hhdet_in_new!U153</f>
        <v>27662</v>
      </c>
      <c r="V153" s="52">
        <f>RES_hhdet_in!V153-RES_hhdet_in_new!V153</f>
        <v>44801</v>
      </c>
      <c r="W153" s="52">
        <f>RES_hhdet_in!W153-RES_hhdet_in_new!W153</f>
        <v>79714</v>
      </c>
      <c r="X153" s="52">
        <f>RES_hhdet_in!X153-RES_hhdet_in_new!X153</f>
        <v>73220</v>
      </c>
      <c r="Y153" s="52">
        <f>RES_hhdet_in!Y153-RES_hhdet_in_new!Y153</f>
        <v>52345</v>
      </c>
      <c r="DA153" s="63" t="s">
        <v>1471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663</v>
      </c>
      <c r="D154" s="52">
        <f>RES_hhdet_in!D154-RES_hhdet_in_new!D154</f>
        <v>952</v>
      </c>
      <c r="E154" s="52">
        <f>RES_hhdet_in!E154-RES_hhdet_in_new!E154</f>
        <v>1046</v>
      </c>
      <c r="F154" s="52">
        <f>RES_hhdet_in!F154-RES_hhdet_in_new!F154</f>
        <v>1535</v>
      </c>
      <c r="G154" s="52">
        <f>RES_hhdet_in!G154-RES_hhdet_in_new!G154</f>
        <v>1639</v>
      </c>
      <c r="H154" s="52">
        <f>RES_hhdet_in!H154-RES_hhdet_in_new!H154</f>
        <v>1899</v>
      </c>
      <c r="I154" s="52">
        <f>RES_hhdet_in!I154-RES_hhdet_in_new!I154</f>
        <v>3498</v>
      </c>
      <c r="J154" s="52">
        <f>RES_hhdet_in!J154-RES_hhdet_in_new!J154</f>
        <v>2749</v>
      </c>
      <c r="K154" s="52">
        <f>RES_hhdet_in!K154-RES_hhdet_in_new!K154</f>
        <v>5658</v>
      </c>
      <c r="L154" s="52">
        <f>RES_hhdet_in!L154-RES_hhdet_in_new!L154</f>
        <v>1109</v>
      </c>
      <c r="M154" s="52">
        <f>RES_hhdet_in!M154-RES_hhdet_in_new!M154</f>
        <v>9963</v>
      </c>
      <c r="N154" s="52">
        <f>RES_hhdet_in!N154-RES_hhdet_in_new!N154</f>
        <v>4450</v>
      </c>
      <c r="O154" s="52">
        <f>RES_hhdet_in!O154-RES_hhdet_in_new!O154</f>
        <v>6521</v>
      </c>
      <c r="P154" s="52">
        <f>RES_hhdet_in!P154-RES_hhdet_in_new!P154</f>
        <v>9988</v>
      </c>
      <c r="Q154" s="52">
        <f>RES_hhdet_in!Q154-RES_hhdet_in_new!Q154</f>
        <v>6975</v>
      </c>
      <c r="R154" s="52">
        <f>RES_hhdet_in!R154-RES_hhdet_in_new!R154</f>
        <v>11821</v>
      </c>
      <c r="S154" s="52">
        <f>RES_hhdet_in!S154-RES_hhdet_in_new!S154</f>
        <v>15337</v>
      </c>
      <c r="T154" s="52">
        <f>RES_hhdet_in!T154-RES_hhdet_in_new!T154</f>
        <v>15645</v>
      </c>
      <c r="U154" s="52">
        <f>RES_hhdet_in!U154-RES_hhdet_in_new!U154</f>
        <v>28064</v>
      </c>
      <c r="V154" s="52">
        <f>RES_hhdet_in!V154-RES_hhdet_in_new!V154</f>
        <v>29507</v>
      </c>
      <c r="W154" s="52">
        <f>RES_hhdet_in!W154-RES_hhdet_in_new!W154</f>
        <v>28595</v>
      </c>
      <c r="X154" s="52">
        <f>RES_hhdet_in!X154-RES_hhdet_in_new!X154</f>
        <v>76084</v>
      </c>
      <c r="Y154" s="52">
        <f>RES_hhdet_in!Y154-RES_hhdet_in_new!Y154</f>
        <v>104809</v>
      </c>
      <c r="DA154" s="63" t="s">
        <v>1472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X158" s="52">
        <v>0</v>
      </c>
      <c r="Y158" s="52">
        <v>0</v>
      </c>
      <c r="DA158" s="63" t="s">
        <v>1473</v>
      </c>
    </row>
    <row r="159" spans="1:105" ht="12" customHeight="1" x14ac:dyDescent="0.25">
      <c r="A159" s="109" t="s">
        <v>120</v>
      </c>
      <c r="B159" s="36"/>
      <c r="C159" s="36">
        <v>1255</v>
      </c>
      <c r="D159" s="36">
        <v>2100</v>
      </c>
      <c r="E159" s="36">
        <v>2236</v>
      </c>
      <c r="F159" s="36">
        <v>2694</v>
      </c>
      <c r="G159" s="36">
        <v>3368</v>
      </c>
      <c r="H159" s="36">
        <v>4389</v>
      </c>
      <c r="I159" s="36">
        <v>5395</v>
      </c>
      <c r="J159" s="36">
        <v>6270</v>
      </c>
      <c r="K159" s="36">
        <v>8688</v>
      </c>
      <c r="L159" s="36">
        <v>9006</v>
      </c>
      <c r="M159" s="36">
        <v>11812</v>
      </c>
      <c r="N159" s="36">
        <v>11784</v>
      </c>
      <c r="O159" s="36">
        <v>12918</v>
      </c>
      <c r="P159" s="36">
        <v>14179</v>
      </c>
      <c r="Q159" s="36">
        <v>17198</v>
      </c>
      <c r="R159" s="36">
        <v>21457</v>
      </c>
      <c r="S159" s="36">
        <v>32112</v>
      </c>
      <c r="T159" s="36">
        <v>43993</v>
      </c>
      <c r="U159" s="36">
        <v>55743</v>
      </c>
      <c r="V159" s="36">
        <v>74316</v>
      </c>
      <c r="W159" s="36">
        <v>108309</v>
      </c>
      <c r="X159" s="36">
        <v>149309</v>
      </c>
      <c r="Y159" s="36">
        <v>157158</v>
      </c>
      <c r="DA159" s="60" t="s">
        <v>1474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1475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6212</v>
      </c>
      <c r="D163" s="52">
        <v>6418</v>
      </c>
      <c r="E163" s="52">
        <v>6874</v>
      </c>
      <c r="F163" s="52">
        <v>6213</v>
      </c>
      <c r="G163" s="52">
        <v>7040</v>
      </c>
      <c r="H163" s="52">
        <v>5661</v>
      </c>
      <c r="I163" s="52">
        <v>7166</v>
      </c>
      <c r="J163" s="52">
        <v>7001</v>
      </c>
      <c r="K163" s="52">
        <v>7663</v>
      </c>
      <c r="L163" s="52">
        <v>7452</v>
      </c>
      <c r="M163" s="52">
        <v>12024</v>
      </c>
      <c r="N163" s="52">
        <v>11147</v>
      </c>
      <c r="O163" s="52">
        <v>5465</v>
      </c>
      <c r="P163" s="52">
        <v>1</v>
      </c>
      <c r="Q163" s="52">
        <v>0</v>
      </c>
      <c r="R163" s="52">
        <v>4</v>
      </c>
      <c r="S163" s="52">
        <v>0</v>
      </c>
      <c r="T163" s="52">
        <v>0</v>
      </c>
      <c r="U163" s="52">
        <v>2736</v>
      </c>
      <c r="V163" s="52">
        <v>5595</v>
      </c>
      <c r="W163" s="52">
        <v>2674</v>
      </c>
      <c r="X163" s="52">
        <v>0</v>
      </c>
      <c r="Y163" s="52">
        <v>0</v>
      </c>
      <c r="DA163" s="63" t="s">
        <v>1476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1832</v>
      </c>
      <c r="D165" s="52">
        <v>1764</v>
      </c>
      <c r="E165" s="52">
        <v>1043</v>
      </c>
      <c r="F165" s="52">
        <v>1168</v>
      </c>
      <c r="G165" s="52">
        <v>1318</v>
      </c>
      <c r="H165" s="52">
        <v>1498</v>
      </c>
      <c r="I165" s="52">
        <v>1336</v>
      </c>
      <c r="J165" s="52">
        <v>1476</v>
      </c>
      <c r="K165" s="52">
        <v>1895</v>
      </c>
      <c r="L165" s="52">
        <v>2245</v>
      </c>
      <c r="M165" s="52">
        <v>3215</v>
      </c>
      <c r="N165" s="52">
        <v>4378</v>
      </c>
      <c r="O165" s="52">
        <v>4398</v>
      </c>
      <c r="P165" s="52">
        <v>1691</v>
      </c>
      <c r="Q165" s="52">
        <v>272</v>
      </c>
      <c r="R165" s="52">
        <v>205</v>
      </c>
      <c r="S165" s="52">
        <v>122</v>
      </c>
      <c r="T165" s="52">
        <v>94</v>
      </c>
      <c r="U165" s="52">
        <v>155</v>
      </c>
      <c r="V165" s="52">
        <v>1418</v>
      </c>
      <c r="W165" s="52">
        <v>3436</v>
      </c>
      <c r="X165" s="52">
        <v>1885</v>
      </c>
      <c r="Y165" s="52">
        <v>2465</v>
      </c>
      <c r="DA165" s="63" t="s">
        <v>1477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0</v>
      </c>
      <c r="D167" s="52">
        <f>RES_hhdet_in!D167-RES_hhdet_in_new!D167</f>
        <v>0</v>
      </c>
      <c r="E167" s="52">
        <f>RES_hhdet_in!E167-RES_hhdet_in_new!E167</f>
        <v>0</v>
      </c>
      <c r="F167" s="52">
        <f>RES_hhdet_in!F167-RES_hhdet_in_new!F167</f>
        <v>0</v>
      </c>
      <c r="G167" s="52">
        <f>RES_hhdet_in!G167-RES_hhdet_in_new!G167</f>
        <v>0</v>
      </c>
      <c r="H167" s="52">
        <f>RES_hhdet_in!H167-RES_hhdet_in_new!H167</f>
        <v>0</v>
      </c>
      <c r="I167" s="52">
        <f>RES_hhdet_in!I167-RES_hhdet_in_new!I167</f>
        <v>0</v>
      </c>
      <c r="J167" s="52">
        <f>RES_hhdet_in!J167-RES_hhdet_in_new!J167</f>
        <v>0</v>
      </c>
      <c r="K167" s="52">
        <f>RES_hhdet_in!K167-RES_hhdet_in_new!K167</f>
        <v>0</v>
      </c>
      <c r="L167" s="52">
        <f>RES_hhdet_in!L167-RES_hhdet_in_new!L167</f>
        <v>0</v>
      </c>
      <c r="M167" s="52">
        <f>RES_hhdet_in!M167-RES_hhdet_in_new!M167</f>
        <v>0</v>
      </c>
      <c r="N167" s="52">
        <f>RES_hhdet_in!N167-RES_hhdet_in_new!N167</f>
        <v>0</v>
      </c>
      <c r="O167" s="52">
        <f>RES_hhdet_in!O167-RES_hhdet_in_new!O167</f>
        <v>0</v>
      </c>
      <c r="P167" s="52">
        <f>RES_hhdet_in!P167-RES_hhdet_in_new!P167</f>
        <v>0</v>
      </c>
      <c r="Q167" s="52">
        <f>RES_hhdet_in!Q167-RES_hhdet_in_new!Q167</f>
        <v>0</v>
      </c>
      <c r="R167" s="52">
        <f>RES_hhdet_in!R167-RES_hhdet_in_new!R167</f>
        <v>0</v>
      </c>
      <c r="S167" s="52">
        <f>RES_hhdet_in!S167-RES_hhdet_in_new!S167</f>
        <v>0</v>
      </c>
      <c r="T167" s="52">
        <f>RES_hhdet_in!T167-RES_hhdet_in_new!T167</f>
        <v>0</v>
      </c>
      <c r="U167" s="52">
        <f>RES_hhdet_in!U167-RES_hhdet_in_new!U167</f>
        <v>0</v>
      </c>
      <c r="V167" s="52">
        <f>RES_hhdet_in!V167-RES_hhdet_in_new!V167</f>
        <v>0</v>
      </c>
      <c r="W167" s="52">
        <f>RES_hhdet_in!W167-RES_hhdet_in_new!W167</f>
        <v>0</v>
      </c>
      <c r="X167" s="52">
        <f>RES_hhdet_in!X167-RES_hhdet_in_new!X167</f>
        <v>0</v>
      </c>
      <c r="Y167" s="52">
        <f>RES_hhdet_in!Y167-RES_hhdet_in_new!Y167</f>
        <v>0</v>
      </c>
      <c r="DA167" s="63" t="s">
        <v>1478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0</v>
      </c>
      <c r="E168" s="52">
        <f>RES_hhdet_in!E168-RES_hhdet_in_new!E168</f>
        <v>0</v>
      </c>
      <c r="F168" s="52">
        <f>RES_hhdet_in!F168-RES_hhdet_in_new!F168</f>
        <v>0</v>
      </c>
      <c r="G168" s="52">
        <f>RES_hhdet_in!G168-RES_hhdet_in_new!G168</f>
        <v>0</v>
      </c>
      <c r="H168" s="52">
        <f>RES_hhdet_in!H168-RES_hhdet_in_new!H168</f>
        <v>0</v>
      </c>
      <c r="I168" s="52">
        <f>RES_hhdet_in!I168-RES_hhdet_in_new!I168</f>
        <v>0</v>
      </c>
      <c r="J168" s="52">
        <f>RES_hhdet_in!J168-RES_hhdet_in_new!J168</f>
        <v>0</v>
      </c>
      <c r="K168" s="52">
        <f>RES_hhdet_in!K168-RES_hhdet_in_new!K168</f>
        <v>0</v>
      </c>
      <c r="L168" s="52">
        <f>RES_hhdet_in!L168-RES_hhdet_in_new!L168</f>
        <v>0</v>
      </c>
      <c r="M168" s="52">
        <f>RES_hhdet_in!M168-RES_hhdet_in_new!M168</f>
        <v>0</v>
      </c>
      <c r="N168" s="52">
        <f>RES_hhdet_in!N168-RES_hhdet_in_new!N168</f>
        <v>0</v>
      </c>
      <c r="O168" s="52">
        <f>RES_hhdet_in!O168-RES_hhdet_in_new!O168</f>
        <v>0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0</v>
      </c>
      <c r="U168" s="52">
        <f>RES_hhdet_in!U168-RES_hhdet_in_new!U168</f>
        <v>0</v>
      </c>
      <c r="V168" s="52">
        <f>RES_hhdet_in!V168-RES_hhdet_in_new!V168</f>
        <v>0</v>
      </c>
      <c r="W168" s="52">
        <f>RES_hhdet_in!W168-RES_hhdet_in_new!W168</f>
        <v>0</v>
      </c>
      <c r="X168" s="52">
        <f>RES_hhdet_in!X168-RES_hhdet_in_new!X168</f>
        <v>0</v>
      </c>
      <c r="Y168" s="52">
        <f>RES_hhdet_in!Y168-RES_hhdet_in_new!Y168</f>
        <v>0</v>
      </c>
      <c r="DA168" s="63" t="s">
        <v>1479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X169" s="52">
        <f>RES_hhdet_in!X169-RES_hhdet_in_new!X169</f>
        <v>0</v>
      </c>
      <c r="Y169" s="52">
        <f>RES_hhdet_in!Y169-RES_hhdet_in_new!Y169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X170" s="52">
        <f>RES_hhdet_in!X170-RES_hhdet_in_new!X170</f>
        <v>0</v>
      </c>
      <c r="Y170" s="52">
        <f>RES_hhdet_in!Y170-RES_hhdet_in_new!Y170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6897</v>
      </c>
      <c r="D171" s="52">
        <f>RES_hhdet_in!D171-RES_hhdet_in_new!D171</f>
        <v>8126</v>
      </c>
      <c r="E171" s="52">
        <f>RES_hhdet_in!E171-RES_hhdet_in_new!E171</f>
        <v>8272</v>
      </c>
      <c r="F171" s="52">
        <f>RES_hhdet_in!F171-RES_hhdet_in_new!F171</f>
        <v>6687</v>
      </c>
      <c r="G171" s="52">
        <f>RES_hhdet_in!G171-RES_hhdet_in_new!G171</f>
        <v>9029</v>
      </c>
      <c r="H171" s="52">
        <f>RES_hhdet_in!H171-RES_hhdet_in_new!H171</f>
        <v>10369</v>
      </c>
      <c r="I171" s="52">
        <f>RES_hhdet_in!I171-RES_hhdet_in_new!I171</f>
        <v>4497</v>
      </c>
      <c r="J171" s="52">
        <f>RES_hhdet_in!J171-RES_hhdet_in_new!J171</f>
        <v>7263</v>
      </c>
      <c r="K171" s="52">
        <f>RES_hhdet_in!K171-RES_hhdet_in_new!K171</f>
        <v>5794</v>
      </c>
      <c r="L171" s="52">
        <f>RES_hhdet_in!L171-RES_hhdet_in_new!L171</f>
        <v>14472</v>
      </c>
      <c r="M171" s="52">
        <f>RES_hhdet_in!M171-RES_hhdet_in_new!M171</f>
        <v>3309</v>
      </c>
      <c r="N171" s="52">
        <f>RES_hhdet_in!N171-RES_hhdet_in_new!N171</f>
        <v>12441</v>
      </c>
      <c r="O171" s="52">
        <f>RES_hhdet_in!O171-RES_hhdet_in_new!O171</f>
        <v>7330</v>
      </c>
      <c r="P171" s="52">
        <f>RES_hhdet_in!P171-RES_hhdet_in_new!P171</f>
        <v>945</v>
      </c>
      <c r="Q171" s="52">
        <f>RES_hhdet_in!Q171-RES_hhdet_in_new!Q171</f>
        <v>4</v>
      </c>
      <c r="R171" s="52">
        <f>RES_hhdet_in!R171-RES_hhdet_in_new!R171</f>
        <v>754</v>
      </c>
      <c r="S171" s="52">
        <f>RES_hhdet_in!S171-RES_hhdet_in_new!S171</f>
        <v>1505</v>
      </c>
      <c r="T171" s="52">
        <f>RES_hhdet_in!T171-RES_hhdet_in_new!T171</f>
        <v>2859</v>
      </c>
      <c r="U171" s="52">
        <f>RES_hhdet_in!U171-RES_hhdet_in_new!U171</f>
        <v>4692</v>
      </c>
      <c r="V171" s="52">
        <f>RES_hhdet_in!V171-RES_hhdet_in_new!V171</f>
        <v>7373</v>
      </c>
      <c r="W171" s="52">
        <f>RES_hhdet_in!W171-RES_hhdet_in_new!W171</f>
        <v>5383</v>
      </c>
      <c r="X171" s="52">
        <f>RES_hhdet_in!X171-RES_hhdet_in_new!X171</f>
        <v>63</v>
      </c>
      <c r="Y171" s="52">
        <f>RES_hhdet_in!Y171-RES_hhdet_in_new!Y171</f>
        <v>90</v>
      </c>
      <c r="DA171" s="63" t="s">
        <v>1480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7730</v>
      </c>
      <c r="D172" s="52">
        <f>RES_hhdet_in!D172-RES_hhdet_in_new!D172</f>
        <v>6741</v>
      </c>
      <c r="E172" s="52">
        <f>RES_hhdet_in!E172-RES_hhdet_in_new!E172</f>
        <v>7281</v>
      </c>
      <c r="F172" s="52">
        <f>RES_hhdet_in!F172-RES_hhdet_in_new!F172</f>
        <v>8837</v>
      </c>
      <c r="G172" s="52">
        <f>RES_hhdet_in!G172-RES_hhdet_in_new!G172</f>
        <v>8562</v>
      </c>
      <c r="H172" s="52">
        <f>RES_hhdet_in!H172-RES_hhdet_in_new!H172</f>
        <v>7905</v>
      </c>
      <c r="I172" s="52">
        <f>RES_hhdet_in!I172-RES_hhdet_in_new!I172</f>
        <v>8282</v>
      </c>
      <c r="J172" s="52">
        <f>RES_hhdet_in!J172-RES_hhdet_in_new!J172</f>
        <v>5666</v>
      </c>
      <c r="K172" s="52">
        <f>RES_hhdet_in!K172-RES_hhdet_in_new!K172</f>
        <v>10830</v>
      </c>
      <c r="L172" s="52">
        <f>RES_hhdet_in!L172-RES_hhdet_in_new!L172</f>
        <v>2028</v>
      </c>
      <c r="M172" s="52">
        <f>RES_hhdet_in!M172-RES_hhdet_in_new!M172</f>
        <v>17777</v>
      </c>
      <c r="N172" s="52">
        <f>RES_hhdet_in!N172-RES_hhdet_in_new!N172</f>
        <v>7561</v>
      </c>
      <c r="O172" s="52">
        <f>RES_hhdet_in!O172-RES_hhdet_in_new!O172</f>
        <v>7466</v>
      </c>
      <c r="P172" s="52">
        <f>RES_hhdet_in!P172-RES_hhdet_in_new!P172</f>
        <v>2251</v>
      </c>
      <c r="Q172" s="52">
        <f>RES_hhdet_in!Q172-RES_hhdet_in_new!Q172</f>
        <v>0</v>
      </c>
      <c r="R172" s="52">
        <f>RES_hhdet_in!R172-RES_hhdet_in_new!R172</f>
        <v>934</v>
      </c>
      <c r="S172" s="52">
        <f>RES_hhdet_in!S172-RES_hhdet_in_new!S172</f>
        <v>1371</v>
      </c>
      <c r="T172" s="52">
        <f>RES_hhdet_in!T172-RES_hhdet_in_new!T172</f>
        <v>1573</v>
      </c>
      <c r="U172" s="52">
        <f>RES_hhdet_in!U172-RES_hhdet_in_new!U172</f>
        <v>4770</v>
      </c>
      <c r="V172" s="52">
        <f>RES_hhdet_in!V172-RES_hhdet_in_new!V172</f>
        <v>4838</v>
      </c>
      <c r="W172" s="52">
        <f>RES_hhdet_in!W172-RES_hhdet_in_new!W172</f>
        <v>1934</v>
      </c>
      <c r="X172" s="52">
        <f>RES_hhdet_in!X172-RES_hhdet_in_new!X172</f>
        <v>72</v>
      </c>
      <c r="Y172" s="52">
        <f>RES_hhdet_in!Y172-RES_hhdet_in_new!Y172</f>
        <v>177</v>
      </c>
      <c r="DA172" s="63" t="s">
        <v>1481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X176" s="52">
        <v>0</v>
      </c>
      <c r="Y176" s="52">
        <v>0</v>
      </c>
      <c r="DA176" s="63" t="s">
        <v>1482</v>
      </c>
    </row>
    <row r="177" spans="1:105" ht="12" customHeight="1" x14ac:dyDescent="0.25">
      <c r="A177" s="109" t="s">
        <v>120</v>
      </c>
      <c r="B177" s="36"/>
      <c r="C177" s="36">
        <v>14627</v>
      </c>
      <c r="D177" s="36">
        <v>14866</v>
      </c>
      <c r="E177" s="36">
        <v>15553</v>
      </c>
      <c r="F177" s="36">
        <v>15526</v>
      </c>
      <c r="G177" s="36">
        <v>17592</v>
      </c>
      <c r="H177" s="36">
        <v>18272</v>
      </c>
      <c r="I177" s="36">
        <v>12781</v>
      </c>
      <c r="J177" s="36">
        <v>12932</v>
      </c>
      <c r="K177" s="36">
        <v>16626</v>
      </c>
      <c r="L177" s="36">
        <v>16497</v>
      </c>
      <c r="M177" s="36">
        <v>21085</v>
      </c>
      <c r="N177" s="36">
        <v>20007</v>
      </c>
      <c r="O177" s="36">
        <v>14790</v>
      </c>
      <c r="P177" s="36">
        <v>3196</v>
      </c>
      <c r="Q177" s="36">
        <v>9</v>
      </c>
      <c r="R177" s="36">
        <v>1686</v>
      </c>
      <c r="S177" s="36">
        <v>2884</v>
      </c>
      <c r="T177" s="36">
        <v>4441</v>
      </c>
      <c r="U177" s="36">
        <v>9456</v>
      </c>
      <c r="V177" s="36">
        <v>12216</v>
      </c>
      <c r="W177" s="36">
        <v>7306</v>
      </c>
      <c r="X177" s="36">
        <v>139</v>
      </c>
      <c r="Y177" s="36">
        <v>271</v>
      </c>
      <c r="DA177" s="60" t="s">
        <v>1483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G3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1484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X2" s="140">
        <v>2021</v>
      </c>
      <c r="Y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1485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23</v>
      </c>
      <c r="K5" s="52">
        <v>16</v>
      </c>
      <c r="L5" s="52">
        <v>2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9</v>
      </c>
      <c r="S5" s="52">
        <v>5</v>
      </c>
      <c r="T5" s="52">
        <v>11</v>
      </c>
      <c r="U5" s="52">
        <v>12</v>
      </c>
      <c r="V5" s="52">
        <v>0</v>
      </c>
      <c r="W5" s="52">
        <v>0</v>
      </c>
      <c r="X5" s="52">
        <v>11</v>
      </c>
      <c r="Y5" s="52">
        <v>0</v>
      </c>
      <c r="DA5" s="63" t="s">
        <v>1486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1</v>
      </c>
      <c r="S8" s="52">
        <v>2</v>
      </c>
      <c r="T8" s="52">
        <v>3</v>
      </c>
      <c r="U8" s="52">
        <v>5</v>
      </c>
      <c r="V8" s="52">
        <v>4</v>
      </c>
      <c r="W8" s="52">
        <v>0</v>
      </c>
      <c r="X8" s="52">
        <v>1</v>
      </c>
      <c r="Y8" s="52">
        <v>2</v>
      </c>
      <c r="DA8" s="63" t="s">
        <v>1487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1488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1489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1490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12</v>
      </c>
      <c r="S15" s="52">
        <v>8</v>
      </c>
      <c r="T15" s="52">
        <v>11</v>
      </c>
      <c r="U15" s="52">
        <v>10</v>
      </c>
      <c r="V15" s="52">
        <v>0</v>
      </c>
      <c r="W15" s="52">
        <v>2</v>
      </c>
      <c r="X15" s="52">
        <v>6</v>
      </c>
      <c r="Y15" s="52">
        <v>0</v>
      </c>
      <c r="DA15" s="63" t="s">
        <v>1491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11</v>
      </c>
      <c r="S16" s="52">
        <v>6</v>
      </c>
      <c r="T16" s="52">
        <v>6</v>
      </c>
      <c r="U16" s="52">
        <v>6</v>
      </c>
      <c r="V16" s="52">
        <v>0</v>
      </c>
      <c r="W16" s="52">
        <v>0</v>
      </c>
      <c r="X16" s="52">
        <v>11</v>
      </c>
      <c r="Y16" s="52">
        <v>0</v>
      </c>
      <c r="DA16" s="63" t="s">
        <v>1492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1493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1494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27</v>
      </c>
      <c r="S22" s="36">
        <v>16</v>
      </c>
      <c r="T22" s="36">
        <v>16</v>
      </c>
      <c r="U22" s="36">
        <v>15</v>
      </c>
      <c r="V22" s="36">
        <v>2</v>
      </c>
      <c r="W22" s="36">
        <v>1</v>
      </c>
      <c r="X22" s="36">
        <v>12</v>
      </c>
      <c r="Y22" s="36">
        <v>0</v>
      </c>
      <c r="DA22" s="60" t="s">
        <v>1495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1496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314</v>
      </c>
      <c r="K26" s="52">
        <v>564</v>
      </c>
      <c r="L26" s="52">
        <v>835</v>
      </c>
      <c r="M26" s="52">
        <v>1206</v>
      </c>
      <c r="N26" s="52">
        <v>1636</v>
      </c>
      <c r="O26" s="52">
        <v>1785</v>
      </c>
      <c r="P26" s="52">
        <v>1076</v>
      </c>
      <c r="Q26" s="52">
        <v>839</v>
      </c>
      <c r="R26" s="52">
        <v>1184</v>
      </c>
      <c r="S26" s="52">
        <v>1929</v>
      </c>
      <c r="T26" s="52">
        <v>2329</v>
      </c>
      <c r="U26" s="52">
        <v>2384</v>
      </c>
      <c r="V26" s="52">
        <v>2141</v>
      </c>
      <c r="W26" s="52">
        <v>3164</v>
      </c>
      <c r="X26" s="52">
        <v>4119</v>
      </c>
      <c r="Y26" s="52">
        <v>4768</v>
      </c>
      <c r="DA26" s="63" t="s">
        <v>1497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183</v>
      </c>
      <c r="S29" s="52">
        <v>261</v>
      </c>
      <c r="T29" s="52">
        <v>422</v>
      </c>
      <c r="U29" s="52">
        <v>612</v>
      </c>
      <c r="V29" s="52">
        <v>684</v>
      </c>
      <c r="W29" s="52">
        <v>715</v>
      </c>
      <c r="X29" s="52">
        <v>1590</v>
      </c>
      <c r="Y29" s="52">
        <v>2347</v>
      </c>
      <c r="DA29" s="63" t="s">
        <v>1498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1499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1500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431</v>
      </c>
      <c r="S35" s="52">
        <v>1145</v>
      </c>
      <c r="T35" s="52">
        <v>2046</v>
      </c>
      <c r="U35" s="52">
        <v>1827</v>
      </c>
      <c r="V35" s="52">
        <v>2217</v>
      </c>
      <c r="W35" s="52">
        <v>3433</v>
      </c>
      <c r="X35" s="52">
        <v>2693</v>
      </c>
      <c r="Y35" s="52">
        <v>2106</v>
      </c>
      <c r="DA35" s="63" t="s">
        <v>1501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537</v>
      </c>
      <c r="S36" s="52">
        <v>1035</v>
      </c>
      <c r="T36" s="52">
        <v>1130</v>
      </c>
      <c r="U36" s="52">
        <v>1880</v>
      </c>
      <c r="V36" s="52">
        <v>1472</v>
      </c>
      <c r="W36" s="52">
        <v>1256</v>
      </c>
      <c r="X36" s="52">
        <v>2837</v>
      </c>
      <c r="Y36" s="52">
        <v>4228</v>
      </c>
      <c r="DA36" s="63" t="s">
        <v>1502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1503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972</v>
      </c>
      <c r="S41" s="36">
        <v>2176</v>
      </c>
      <c r="T41" s="36">
        <v>3158</v>
      </c>
      <c r="U41" s="36">
        <v>3706</v>
      </c>
      <c r="V41" s="36">
        <v>3694</v>
      </c>
      <c r="W41" s="36">
        <v>4701</v>
      </c>
      <c r="X41" s="36">
        <v>5539</v>
      </c>
      <c r="Y41" s="36">
        <v>6327</v>
      </c>
      <c r="DA41" s="60" t="s">
        <v>1504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1505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1163</v>
      </c>
      <c r="M45" s="52">
        <v>2004</v>
      </c>
      <c r="N45" s="52">
        <v>2392</v>
      </c>
      <c r="O45" s="52">
        <v>5220</v>
      </c>
      <c r="P45" s="52">
        <v>7064</v>
      </c>
      <c r="Q45" s="52">
        <v>12876</v>
      </c>
      <c r="R45" s="52">
        <v>5989</v>
      </c>
      <c r="S45" s="52">
        <v>2775</v>
      </c>
      <c r="T45" s="52">
        <v>0</v>
      </c>
      <c r="U45" s="52">
        <v>0</v>
      </c>
      <c r="V45" s="52">
        <v>0</v>
      </c>
      <c r="W45" s="52">
        <v>0</v>
      </c>
      <c r="X45" s="52">
        <v>1349</v>
      </c>
      <c r="Y45" s="52">
        <v>4917</v>
      </c>
      <c r="DA45" s="63" t="s">
        <v>1506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1630</v>
      </c>
      <c r="S48" s="52">
        <v>1408</v>
      </c>
      <c r="T48" s="52">
        <v>749</v>
      </c>
      <c r="U48" s="52">
        <v>190</v>
      </c>
      <c r="V48" s="52">
        <v>40</v>
      </c>
      <c r="W48" s="52">
        <v>131</v>
      </c>
      <c r="X48" s="52">
        <v>326</v>
      </c>
      <c r="Y48" s="52">
        <v>1767</v>
      </c>
      <c r="DA48" s="63" t="s">
        <v>1507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2">
        <v>0</v>
      </c>
      <c r="Y50" s="52">
        <v>0</v>
      </c>
      <c r="DA50" s="63" t="s">
        <v>1508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1509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1183</v>
      </c>
      <c r="S54" s="52">
        <v>1658</v>
      </c>
      <c r="T54" s="52">
        <v>1609</v>
      </c>
      <c r="U54" s="52">
        <v>1824</v>
      </c>
      <c r="V54" s="52">
        <v>3120</v>
      </c>
      <c r="W54" s="52">
        <v>4952</v>
      </c>
      <c r="X54" s="52">
        <v>4726</v>
      </c>
      <c r="Y54" s="52">
        <v>4053</v>
      </c>
      <c r="DA54" s="63" t="s">
        <v>1510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1456</v>
      </c>
      <c r="S55" s="52">
        <v>1514</v>
      </c>
      <c r="T55" s="52">
        <v>894</v>
      </c>
      <c r="U55" s="52">
        <v>1871</v>
      </c>
      <c r="V55" s="52">
        <v>2059</v>
      </c>
      <c r="W55" s="52">
        <v>1791</v>
      </c>
      <c r="X55" s="52">
        <v>4918</v>
      </c>
      <c r="Y55" s="52">
        <v>8121</v>
      </c>
      <c r="DA55" s="63" t="s">
        <v>1511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1512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2644</v>
      </c>
      <c r="S60" s="36">
        <v>3160</v>
      </c>
      <c r="T60" s="36">
        <v>2503</v>
      </c>
      <c r="U60" s="36">
        <v>3692</v>
      </c>
      <c r="V60" s="36">
        <v>5182</v>
      </c>
      <c r="W60" s="36">
        <v>6750</v>
      </c>
      <c r="X60" s="36">
        <v>9643</v>
      </c>
      <c r="Y60" s="36">
        <v>12175</v>
      </c>
      <c r="DA60" s="60" t="s">
        <v>1513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1514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98270</v>
      </c>
      <c r="K64" s="52">
        <v>196704</v>
      </c>
      <c r="L64" s="52">
        <v>294852</v>
      </c>
      <c r="M64" s="52">
        <v>366175</v>
      </c>
      <c r="N64" s="52">
        <v>445517</v>
      </c>
      <c r="O64" s="52">
        <v>498109</v>
      </c>
      <c r="P64" s="52">
        <v>230868</v>
      </c>
      <c r="Q64" s="52">
        <v>352764</v>
      </c>
      <c r="R64" s="52">
        <v>488202</v>
      </c>
      <c r="S64" s="52">
        <v>557180</v>
      </c>
      <c r="T64" s="52">
        <v>539523</v>
      </c>
      <c r="U64" s="52">
        <v>549477</v>
      </c>
      <c r="V64" s="52">
        <v>551713</v>
      </c>
      <c r="W64" s="52">
        <v>460967</v>
      </c>
      <c r="X64" s="52">
        <v>433721</v>
      </c>
      <c r="Y64" s="52">
        <v>461488</v>
      </c>
      <c r="DA64" s="63" t="s">
        <v>1515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64894</v>
      </c>
      <c r="S67" s="52">
        <v>97513</v>
      </c>
      <c r="T67" s="52">
        <v>126360</v>
      </c>
      <c r="U67" s="52">
        <v>150422</v>
      </c>
      <c r="V67" s="52">
        <v>162167</v>
      </c>
      <c r="W67" s="52">
        <v>175266</v>
      </c>
      <c r="X67" s="52">
        <v>277508</v>
      </c>
      <c r="Y67" s="52">
        <v>310346</v>
      </c>
      <c r="DA67" s="63" t="s">
        <v>1516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88431</v>
      </c>
      <c r="K69" s="52">
        <v>186187</v>
      </c>
      <c r="L69" s="52">
        <v>286927</v>
      </c>
      <c r="M69" s="52">
        <v>364617</v>
      </c>
      <c r="N69" s="52">
        <v>429604</v>
      </c>
      <c r="O69" s="52">
        <v>491698</v>
      </c>
      <c r="P69" s="52">
        <v>238275</v>
      </c>
      <c r="Q69" s="52">
        <v>334842</v>
      </c>
      <c r="R69" s="52">
        <v>490792</v>
      </c>
      <c r="S69" s="52">
        <v>553742</v>
      </c>
      <c r="T69" s="52">
        <v>526039</v>
      </c>
      <c r="U69" s="52">
        <v>534240</v>
      </c>
      <c r="V69" s="52">
        <v>537379</v>
      </c>
      <c r="W69" s="52">
        <v>469041</v>
      </c>
      <c r="X69" s="52">
        <v>421348</v>
      </c>
      <c r="Y69" s="52">
        <v>484580</v>
      </c>
      <c r="DA69" s="63" t="s">
        <v>1517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1436</v>
      </c>
      <c r="K70" s="52">
        <v>1313</v>
      </c>
      <c r="L70" s="52">
        <v>2890</v>
      </c>
      <c r="M70" s="52">
        <v>0</v>
      </c>
      <c r="N70" s="52">
        <v>1192</v>
      </c>
      <c r="O70" s="52">
        <v>6939</v>
      </c>
      <c r="P70" s="52">
        <v>0</v>
      </c>
      <c r="Q70" s="52">
        <v>3496</v>
      </c>
      <c r="R70" s="52">
        <v>5778</v>
      </c>
      <c r="S70" s="52">
        <v>2065</v>
      </c>
      <c r="T70" s="52">
        <v>1997</v>
      </c>
      <c r="U70" s="52">
        <v>1966</v>
      </c>
      <c r="V70" s="52">
        <v>887</v>
      </c>
      <c r="W70" s="52">
        <v>5758</v>
      </c>
      <c r="X70" s="52">
        <v>0</v>
      </c>
      <c r="Y70" s="52">
        <v>5085</v>
      </c>
      <c r="DA70" s="63" t="s">
        <v>1518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5704</v>
      </c>
      <c r="V73" s="52">
        <v>12371</v>
      </c>
      <c r="W73" s="52">
        <v>0</v>
      </c>
      <c r="X73" s="52">
        <v>7350</v>
      </c>
      <c r="Y73" s="52">
        <v>0</v>
      </c>
      <c r="DA73" s="63" t="s">
        <v>1519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5779</v>
      </c>
      <c r="V74" s="52">
        <v>8145</v>
      </c>
      <c r="W74" s="52">
        <v>0</v>
      </c>
      <c r="X74" s="52">
        <v>7637</v>
      </c>
      <c r="Y74" s="52">
        <v>0</v>
      </c>
      <c r="DA74" s="63" t="s">
        <v>1520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246255</v>
      </c>
      <c r="S78" s="52">
        <v>450562</v>
      </c>
      <c r="T78" s="52">
        <v>571946</v>
      </c>
      <c r="U78" s="52">
        <v>656961</v>
      </c>
      <c r="V78" s="52">
        <v>712371</v>
      </c>
      <c r="W78" s="52">
        <v>693474</v>
      </c>
      <c r="X78" s="52">
        <v>720317</v>
      </c>
      <c r="Y78" s="52">
        <v>958692</v>
      </c>
      <c r="DA78" s="63" t="s">
        <v>1521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106630</v>
      </c>
      <c r="S79" s="36">
        <v>207387</v>
      </c>
      <c r="T79" s="36">
        <v>261068</v>
      </c>
      <c r="U79" s="36">
        <v>287479</v>
      </c>
      <c r="V79" s="36">
        <v>283639</v>
      </c>
      <c r="W79" s="36">
        <v>221086</v>
      </c>
      <c r="X79" s="36">
        <v>140506</v>
      </c>
      <c r="Y79" s="36">
        <v>7157</v>
      </c>
      <c r="DA79" s="60" t="s">
        <v>1522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1523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0</v>
      </c>
      <c r="I83" s="52">
        <v>0</v>
      </c>
      <c r="J83" s="52">
        <v>4627</v>
      </c>
      <c r="K83" s="52">
        <v>9202</v>
      </c>
      <c r="L83" s="52">
        <v>16753</v>
      </c>
      <c r="M83" s="52">
        <v>24961</v>
      </c>
      <c r="N83" s="52">
        <v>28567</v>
      </c>
      <c r="O83" s="52">
        <v>38074</v>
      </c>
      <c r="P83" s="52">
        <v>46447</v>
      </c>
      <c r="Q83" s="52">
        <v>30171</v>
      </c>
      <c r="R83" s="52">
        <v>27090</v>
      </c>
      <c r="S83" s="52">
        <v>29347</v>
      </c>
      <c r="T83" s="52">
        <v>37472</v>
      </c>
      <c r="U83" s="52">
        <v>32080</v>
      </c>
      <c r="V83" s="52">
        <v>36390</v>
      </c>
      <c r="W83" s="52">
        <v>51889</v>
      </c>
      <c r="X83" s="52">
        <v>69849</v>
      </c>
      <c r="Y83" s="52">
        <v>86002</v>
      </c>
      <c r="DA83" s="63" t="s">
        <v>1524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6243</v>
      </c>
      <c r="S86" s="52">
        <v>5838</v>
      </c>
      <c r="T86" s="52">
        <v>7074</v>
      </c>
      <c r="U86" s="52">
        <v>9691</v>
      </c>
      <c r="V86" s="52">
        <v>10015</v>
      </c>
      <c r="W86" s="52">
        <v>12100</v>
      </c>
      <c r="X86" s="52">
        <v>27213</v>
      </c>
      <c r="Y86" s="52">
        <v>41680</v>
      </c>
      <c r="DA86" s="63" t="s">
        <v>1525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0</v>
      </c>
      <c r="K88" s="52">
        <v>0</v>
      </c>
      <c r="L88" s="52">
        <v>0</v>
      </c>
      <c r="M88" s="52">
        <v>0</v>
      </c>
      <c r="N88" s="52">
        <v>0</v>
      </c>
      <c r="O88" s="52">
        <v>0</v>
      </c>
      <c r="P88" s="52">
        <v>0</v>
      </c>
      <c r="Q88" s="52">
        <v>0</v>
      </c>
      <c r="R88" s="52">
        <v>0</v>
      </c>
      <c r="S88" s="52">
        <v>0</v>
      </c>
      <c r="T88" s="52">
        <v>0</v>
      </c>
      <c r="U88" s="52">
        <v>0</v>
      </c>
      <c r="V88" s="52">
        <v>0</v>
      </c>
      <c r="W88" s="52">
        <v>0</v>
      </c>
      <c r="X88" s="52">
        <v>0</v>
      </c>
      <c r="Y88" s="52">
        <v>0</v>
      </c>
      <c r="DA88" s="63" t="s">
        <v>1526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X89" s="52">
        <v>0</v>
      </c>
      <c r="Y89" s="52">
        <v>0</v>
      </c>
      <c r="DA89" s="63" t="s">
        <v>1527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X92" s="52">
        <v>0</v>
      </c>
      <c r="Y92" s="52">
        <v>0</v>
      </c>
      <c r="DA92" s="63" t="s">
        <v>1528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DA93" s="63" t="s">
        <v>1529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0</v>
      </c>
      <c r="Q96" s="52">
        <v>0</v>
      </c>
      <c r="R96" s="52">
        <v>8743</v>
      </c>
      <c r="S96" s="52">
        <v>19391</v>
      </c>
      <c r="T96" s="52">
        <v>37114</v>
      </c>
      <c r="U96" s="52">
        <v>31436</v>
      </c>
      <c r="V96" s="52">
        <v>43675</v>
      </c>
      <c r="W96" s="52">
        <v>67250</v>
      </c>
      <c r="X96" s="52">
        <v>53257</v>
      </c>
      <c r="Y96" s="52">
        <v>39615</v>
      </c>
      <c r="DA96" s="63" t="s">
        <v>1530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10739</v>
      </c>
      <c r="S97" s="52">
        <v>17746</v>
      </c>
      <c r="T97" s="52">
        <v>20515</v>
      </c>
      <c r="U97" s="52">
        <v>31866</v>
      </c>
      <c r="V97" s="52">
        <v>28784</v>
      </c>
      <c r="W97" s="52">
        <v>24141</v>
      </c>
      <c r="X97" s="52">
        <v>55351</v>
      </c>
      <c r="Y97" s="52">
        <v>79298</v>
      </c>
      <c r="DA97" s="63" t="s">
        <v>1531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1532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X102" s="52">
        <v>0</v>
      </c>
      <c r="Y102" s="52">
        <v>0</v>
      </c>
      <c r="DA102" s="63" t="s">
        <v>1533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0</v>
      </c>
      <c r="Q103" s="36">
        <v>0</v>
      </c>
      <c r="R103" s="36">
        <v>19479</v>
      </c>
      <c r="S103" s="36">
        <v>37136</v>
      </c>
      <c r="T103" s="36">
        <v>57629</v>
      </c>
      <c r="U103" s="36">
        <v>63298</v>
      </c>
      <c r="V103" s="36">
        <v>72445</v>
      </c>
      <c r="W103" s="36">
        <v>91418</v>
      </c>
      <c r="X103" s="36">
        <v>108582</v>
      </c>
      <c r="Y103" s="36">
        <v>118934</v>
      </c>
      <c r="DA103" s="60" t="s">
        <v>1534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1535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1536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1537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1538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1539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1540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1541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1542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1543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1544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4365</v>
      </c>
      <c r="K126" s="52">
        <v>9167</v>
      </c>
      <c r="L126" s="52">
        <v>15463</v>
      </c>
      <c r="M126" s="52">
        <v>22810</v>
      </c>
      <c r="N126" s="52">
        <v>29273</v>
      </c>
      <c r="O126" s="52">
        <v>31821</v>
      </c>
      <c r="P126" s="52">
        <v>23948</v>
      </c>
      <c r="Q126" s="52">
        <v>23690</v>
      </c>
      <c r="R126" s="52">
        <v>21518</v>
      </c>
      <c r="S126" s="52">
        <v>25056</v>
      </c>
      <c r="T126" s="52">
        <v>28242</v>
      </c>
      <c r="U126" s="52">
        <v>25741</v>
      </c>
      <c r="V126" s="52">
        <v>24598</v>
      </c>
      <c r="W126" s="52">
        <v>24316</v>
      </c>
      <c r="X126" s="52">
        <v>24428</v>
      </c>
      <c r="Y126" s="52">
        <v>34974</v>
      </c>
      <c r="DA126" s="63" t="s">
        <v>1545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4218</v>
      </c>
      <c r="S129" s="52">
        <v>4706</v>
      </c>
      <c r="T129" s="52">
        <v>5823</v>
      </c>
      <c r="U129" s="52">
        <v>7555</v>
      </c>
      <c r="V129" s="52">
        <v>7811</v>
      </c>
      <c r="W129" s="52">
        <v>8260</v>
      </c>
      <c r="X129" s="52">
        <v>14122</v>
      </c>
      <c r="Y129" s="52">
        <v>18516</v>
      </c>
      <c r="DA129" s="63" t="s">
        <v>1546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3911</v>
      </c>
      <c r="K131" s="52">
        <v>8486</v>
      </c>
      <c r="L131" s="52">
        <v>14582</v>
      </c>
      <c r="M131" s="52">
        <v>21896</v>
      </c>
      <c r="N131" s="52">
        <v>28173</v>
      </c>
      <c r="O131" s="52">
        <v>30497</v>
      </c>
      <c r="P131" s="52">
        <v>23013</v>
      </c>
      <c r="Q131" s="52">
        <v>22605</v>
      </c>
      <c r="R131" s="52">
        <v>21061</v>
      </c>
      <c r="S131" s="52">
        <v>24913</v>
      </c>
      <c r="T131" s="52">
        <v>27953</v>
      </c>
      <c r="U131" s="52">
        <v>25095</v>
      </c>
      <c r="V131" s="52">
        <v>23895</v>
      </c>
      <c r="W131" s="52">
        <v>23073</v>
      </c>
      <c r="X131" s="52">
        <v>25522</v>
      </c>
      <c r="Y131" s="52">
        <v>36604</v>
      </c>
      <c r="DA131" s="63" t="s">
        <v>1547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54</v>
      </c>
      <c r="K132" s="52">
        <v>51</v>
      </c>
      <c r="L132" s="52">
        <v>138</v>
      </c>
      <c r="M132" s="52">
        <v>26</v>
      </c>
      <c r="N132" s="52">
        <v>202</v>
      </c>
      <c r="O132" s="52">
        <v>382</v>
      </c>
      <c r="P132" s="52">
        <v>0</v>
      </c>
      <c r="Q132" s="52">
        <v>346</v>
      </c>
      <c r="R132" s="52">
        <v>169</v>
      </c>
      <c r="S132" s="52">
        <v>34</v>
      </c>
      <c r="T132" s="52">
        <v>177</v>
      </c>
      <c r="U132" s="52">
        <v>45</v>
      </c>
      <c r="V132" s="52">
        <v>32</v>
      </c>
      <c r="W132" s="52">
        <v>185</v>
      </c>
      <c r="X132" s="52">
        <v>0</v>
      </c>
      <c r="Y132" s="52">
        <v>517</v>
      </c>
      <c r="DA132" s="63" t="s">
        <v>1548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389</v>
      </c>
      <c r="U135" s="52">
        <v>707</v>
      </c>
      <c r="V135" s="52">
        <v>987</v>
      </c>
      <c r="W135" s="52">
        <v>1549</v>
      </c>
      <c r="X135" s="52">
        <v>0</v>
      </c>
      <c r="Y135" s="52">
        <v>0</v>
      </c>
      <c r="DA135" s="63" t="s">
        <v>1549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214</v>
      </c>
      <c r="U136" s="52">
        <v>723</v>
      </c>
      <c r="V136" s="52">
        <v>648</v>
      </c>
      <c r="W136" s="52">
        <v>556</v>
      </c>
      <c r="X136" s="52">
        <v>0</v>
      </c>
      <c r="Y136" s="52">
        <v>0</v>
      </c>
      <c r="DA136" s="63" t="s">
        <v>1550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2">
        <v>0</v>
      </c>
      <c r="Y140" s="52">
        <v>0</v>
      </c>
      <c r="DA140" s="63" t="s">
        <v>1551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16860</v>
      </c>
      <c r="S141" s="36">
        <v>33014</v>
      </c>
      <c r="T141" s="36">
        <v>47105</v>
      </c>
      <c r="U141" s="36">
        <v>52647</v>
      </c>
      <c r="V141" s="36">
        <v>54389</v>
      </c>
      <c r="W141" s="36">
        <v>53345</v>
      </c>
      <c r="X141" s="36">
        <v>50881</v>
      </c>
      <c r="Y141" s="36">
        <v>61169</v>
      </c>
      <c r="DA141" s="60" t="s">
        <v>1552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1553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1268</v>
      </c>
      <c r="K145" s="52">
        <v>3189</v>
      </c>
      <c r="L145" s="52">
        <v>4232</v>
      </c>
      <c r="M145" s="52">
        <v>6895</v>
      </c>
      <c r="N145" s="52">
        <v>6880</v>
      </c>
      <c r="O145" s="52">
        <v>8634</v>
      </c>
      <c r="P145" s="52">
        <v>13971</v>
      </c>
      <c r="Q145" s="52">
        <v>14418</v>
      </c>
      <c r="R145" s="52">
        <v>20996</v>
      </c>
      <c r="S145" s="52">
        <v>32372</v>
      </c>
      <c r="T145" s="52">
        <v>49465</v>
      </c>
      <c r="U145" s="52">
        <v>66116</v>
      </c>
      <c r="V145" s="52">
        <v>96090</v>
      </c>
      <c r="W145" s="52">
        <v>133299</v>
      </c>
      <c r="X145" s="52">
        <v>191967</v>
      </c>
      <c r="Y145" s="52">
        <v>209697</v>
      </c>
      <c r="DA145" s="63" t="s">
        <v>1554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4493</v>
      </c>
      <c r="S147" s="52">
        <v>10511</v>
      </c>
      <c r="T147" s="52">
        <v>15012</v>
      </c>
      <c r="U147" s="52">
        <v>21938</v>
      </c>
      <c r="V147" s="52">
        <v>30933</v>
      </c>
      <c r="W147" s="52">
        <v>54529</v>
      </c>
      <c r="X147" s="52">
        <v>105086</v>
      </c>
      <c r="Y147" s="52">
        <v>239640</v>
      </c>
      <c r="DA147" s="63" t="s">
        <v>1555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X149" s="52">
        <v>0</v>
      </c>
      <c r="Y149" s="52">
        <v>0</v>
      </c>
      <c r="DA149" s="63" t="s">
        <v>1556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1557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4618</v>
      </c>
      <c r="S153" s="52">
        <v>13178</v>
      </c>
      <c r="T153" s="52">
        <v>29794</v>
      </c>
      <c r="U153" s="52">
        <v>34275</v>
      </c>
      <c r="V153" s="52">
        <v>62829</v>
      </c>
      <c r="W153" s="52">
        <v>109290</v>
      </c>
      <c r="X153" s="52">
        <v>105507</v>
      </c>
      <c r="Y153" s="52">
        <v>80216</v>
      </c>
      <c r="DA153" s="63" t="s">
        <v>1558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5672</v>
      </c>
      <c r="S154" s="52">
        <v>12056</v>
      </c>
      <c r="T154" s="52">
        <v>16469</v>
      </c>
      <c r="U154" s="52">
        <v>34746</v>
      </c>
      <c r="V154" s="52">
        <v>41397</v>
      </c>
      <c r="W154" s="52">
        <v>39222</v>
      </c>
      <c r="X154" s="52">
        <v>109619</v>
      </c>
      <c r="Y154" s="52">
        <v>160601</v>
      </c>
      <c r="DA154" s="63" t="s">
        <v>1559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X158" s="52">
        <v>0</v>
      </c>
      <c r="Y158" s="52">
        <v>0</v>
      </c>
      <c r="DA158" s="63" t="s">
        <v>1560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10290</v>
      </c>
      <c r="S159" s="36">
        <v>25228</v>
      </c>
      <c r="T159" s="36">
        <v>46241</v>
      </c>
      <c r="U159" s="36">
        <v>69027</v>
      </c>
      <c r="V159" s="36">
        <v>104233</v>
      </c>
      <c r="W159" s="36">
        <v>148518</v>
      </c>
      <c r="X159" s="36">
        <v>215131</v>
      </c>
      <c r="Y159" s="36">
        <v>240821</v>
      </c>
      <c r="DA159" s="60" t="s">
        <v>1561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1562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0</v>
      </c>
      <c r="I163" s="52">
        <v>0</v>
      </c>
      <c r="J163" s="52">
        <v>1661</v>
      </c>
      <c r="K163" s="52">
        <v>2512</v>
      </c>
      <c r="L163" s="52">
        <v>2501</v>
      </c>
      <c r="M163" s="52">
        <v>3878</v>
      </c>
      <c r="N163" s="52">
        <v>3434</v>
      </c>
      <c r="O163" s="52">
        <v>1849</v>
      </c>
      <c r="P163" s="52">
        <v>2</v>
      </c>
      <c r="Q163" s="52">
        <v>0</v>
      </c>
      <c r="R163" s="52">
        <v>5</v>
      </c>
      <c r="S163" s="52">
        <v>0</v>
      </c>
      <c r="T163" s="52">
        <v>0</v>
      </c>
      <c r="U163" s="52">
        <v>3459</v>
      </c>
      <c r="V163" s="52">
        <v>7367</v>
      </c>
      <c r="W163" s="52">
        <v>3256</v>
      </c>
      <c r="X163" s="52">
        <v>0</v>
      </c>
      <c r="Y163" s="52">
        <v>0</v>
      </c>
      <c r="DA163" s="63" t="s">
        <v>1563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0</v>
      </c>
      <c r="Q165" s="52">
        <v>0</v>
      </c>
      <c r="R165" s="52">
        <v>34</v>
      </c>
      <c r="S165" s="52">
        <v>37</v>
      </c>
      <c r="T165" s="52">
        <v>40</v>
      </c>
      <c r="U165" s="52">
        <v>516</v>
      </c>
      <c r="V165" s="52">
        <v>1764</v>
      </c>
      <c r="W165" s="52">
        <v>3022</v>
      </c>
      <c r="X165" s="52">
        <v>1531</v>
      </c>
      <c r="Y165" s="52">
        <v>2465</v>
      </c>
      <c r="DA165" s="63" t="s">
        <v>1564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X167" s="52">
        <v>0</v>
      </c>
      <c r="Y167" s="52">
        <v>0</v>
      </c>
      <c r="DA167" s="63" t="s">
        <v>1565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1566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0</v>
      </c>
      <c r="Q171" s="52">
        <v>0</v>
      </c>
      <c r="R171" s="52">
        <v>184</v>
      </c>
      <c r="S171" s="52">
        <v>744</v>
      </c>
      <c r="T171" s="52">
        <v>1406</v>
      </c>
      <c r="U171" s="52">
        <v>3737</v>
      </c>
      <c r="V171" s="52">
        <v>7015</v>
      </c>
      <c r="W171" s="52">
        <v>4692</v>
      </c>
      <c r="X171" s="52">
        <v>52</v>
      </c>
      <c r="Y171" s="52">
        <v>90</v>
      </c>
      <c r="DA171" s="63" t="s">
        <v>1567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225</v>
      </c>
      <c r="S172" s="52">
        <v>678</v>
      </c>
      <c r="T172" s="52">
        <v>775</v>
      </c>
      <c r="U172" s="52">
        <v>3787</v>
      </c>
      <c r="V172" s="52">
        <v>4613</v>
      </c>
      <c r="W172" s="52">
        <v>1689</v>
      </c>
      <c r="X172" s="52">
        <v>60</v>
      </c>
      <c r="Y172" s="52">
        <v>177</v>
      </c>
      <c r="DA172" s="63" t="s">
        <v>1568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X176" s="52">
        <v>0</v>
      </c>
      <c r="Y176" s="52">
        <v>0</v>
      </c>
      <c r="DA176" s="63" t="s">
        <v>1569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0</v>
      </c>
      <c r="Q177" s="36">
        <v>0</v>
      </c>
      <c r="R177" s="36">
        <v>411</v>
      </c>
      <c r="S177" s="36">
        <v>1420</v>
      </c>
      <c r="T177" s="36">
        <v>2185</v>
      </c>
      <c r="U177" s="36">
        <v>7516</v>
      </c>
      <c r="V177" s="36">
        <v>11627</v>
      </c>
      <c r="W177" s="36">
        <v>6379</v>
      </c>
      <c r="X177" s="36">
        <v>115</v>
      </c>
      <c r="Y177" s="36">
        <v>271</v>
      </c>
      <c r="DA177" s="60" t="s">
        <v>1570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2.3843183292810757</v>
      </c>
      <c r="C3" s="117">
        <f t="shared" si="0"/>
        <v>2.1349415323454313</v>
      </c>
      <c r="D3" s="117">
        <f t="shared" si="0"/>
        <v>2.1654885281535723</v>
      </c>
      <c r="E3" s="117">
        <f t="shared" si="0"/>
        <v>2.1551069277270107</v>
      </c>
      <c r="F3" s="117">
        <f t="shared" si="0"/>
        <v>1.4427836365450097</v>
      </c>
      <c r="G3" s="117">
        <f t="shared" si="0"/>
        <v>1.4453451468874357</v>
      </c>
      <c r="H3" s="117">
        <f t="shared" si="0"/>
        <v>1.4539441977881393</v>
      </c>
      <c r="I3" s="117">
        <f t="shared" si="0"/>
        <v>1.7421357117332072</v>
      </c>
      <c r="J3" s="117">
        <f t="shared" si="0"/>
        <v>6.6616194952283454</v>
      </c>
      <c r="K3" s="117">
        <f t="shared" si="0"/>
        <v>2.2213639957379625</v>
      </c>
      <c r="L3" s="117">
        <f t="shared" si="0"/>
        <v>2.2036620125278263</v>
      </c>
      <c r="M3" s="117">
        <f t="shared" si="0"/>
        <v>2.1699147308859899</v>
      </c>
      <c r="N3" s="117">
        <f t="shared" si="0"/>
        <v>2.1360793767693815</v>
      </c>
      <c r="O3" s="117">
        <f t="shared" si="0"/>
        <v>1.1291692185475826</v>
      </c>
      <c r="P3" s="117">
        <f t="shared" si="0"/>
        <v>0.78657648623836474</v>
      </c>
      <c r="Q3" s="117">
        <f t="shared" si="0"/>
        <v>0.68970576553009422</v>
      </c>
      <c r="R3" s="117">
        <f t="shared" ref="R3:V3" si="1">R4+R7+R9+R19</f>
        <v>1.229699973670743</v>
      </c>
      <c r="S3" s="117">
        <f t="shared" si="1"/>
        <v>1.2681286019301596</v>
      </c>
      <c r="T3" s="117">
        <f t="shared" si="1"/>
        <v>1.1433711129585711</v>
      </c>
      <c r="U3" s="117">
        <f t="shared" si="1"/>
        <v>1.2404595907424498</v>
      </c>
      <c r="V3" s="117">
        <f t="shared" si="1"/>
        <v>0.42119906078960723</v>
      </c>
      <c r="W3" s="117">
        <f t="shared" ref="W3:Y3" si="2">W4+W7+W9+W19</f>
        <v>0.42275768297166871</v>
      </c>
      <c r="X3" s="117">
        <f t="shared" si="2"/>
        <v>8.1794640036334229E-2</v>
      </c>
      <c r="Y3" s="117">
        <f t="shared" si="2"/>
        <v>6.6487393955867932E-2</v>
      </c>
      <c r="DA3" s="129" t="s">
        <v>1572</v>
      </c>
    </row>
    <row r="4" spans="1:105" ht="12.95" customHeight="1" x14ac:dyDescent="0.25">
      <c r="A4" s="121" t="s">
        <v>57</v>
      </c>
      <c r="B4" s="122">
        <f t="shared" ref="B4:Q4" si="3">SUM(B5:B6)</f>
        <v>2.112405723930352</v>
      </c>
      <c r="C4" s="122">
        <f t="shared" si="3"/>
        <v>1.888794603295012</v>
      </c>
      <c r="D4" s="122">
        <f t="shared" si="3"/>
        <v>1.8886269362108785</v>
      </c>
      <c r="E4" s="122">
        <f t="shared" si="3"/>
        <v>1.8884520531565794</v>
      </c>
      <c r="F4" s="122">
        <f t="shared" si="3"/>
        <v>1.1843946885107255</v>
      </c>
      <c r="G4" s="122">
        <f t="shared" si="3"/>
        <v>1.1842772570663722</v>
      </c>
      <c r="H4" s="122">
        <f t="shared" si="3"/>
        <v>1.1841639795209298</v>
      </c>
      <c r="I4" s="122">
        <f t="shared" si="3"/>
        <v>1.4410051757740083</v>
      </c>
      <c r="J4" s="122">
        <f t="shared" si="3"/>
        <v>6.3672218831133343</v>
      </c>
      <c r="K4" s="122">
        <f t="shared" si="3"/>
        <v>1.9213776997740197</v>
      </c>
      <c r="L4" s="122">
        <f t="shared" si="3"/>
        <v>1.9216498003630094</v>
      </c>
      <c r="M4" s="122">
        <f t="shared" si="3"/>
        <v>1.9210442323141113</v>
      </c>
      <c r="N4" s="122">
        <f t="shared" si="3"/>
        <v>1.9211036358564824</v>
      </c>
      <c r="O4" s="122">
        <f t="shared" si="3"/>
        <v>0.96062297170546096</v>
      </c>
      <c r="P4" s="122">
        <f t="shared" si="3"/>
        <v>0.63496626264303579</v>
      </c>
      <c r="Q4" s="122">
        <f t="shared" si="3"/>
        <v>0.54506726232363922</v>
      </c>
      <c r="R4" s="122">
        <f t="shared" ref="R4:V4" si="4">SUM(R5:R6)</f>
        <v>1.0835432304446881</v>
      </c>
      <c r="S4" s="122">
        <f t="shared" si="4"/>
        <v>1.1323264306490459</v>
      </c>
      <c r="T4" s="122">
        <f t="shared" si="4"/>
        <v>1.0178075565049665</v>
      </c>
      <c r="U4" s="122">
        <f t="shared" si="4"/>
        <v>1.1260954084766353</v>
      </c>
      <c r="V4" s="122">
        <f t="shared" si="4"/>
        <v>0.34710145838252837</v>
      </c>
      <c r="W4" s="122">
        <f t="shared" ref="W4:Y4" si="5">SUM(W5:W6)</f>
        <v>0.38052267528023043</v>
      </c>
      <c r="X4" s="122">
        <f t="shared" si="5"/>
        <v>6.6107337071960204E-2</v>
      </c>
      <c r="Y4" s="122">
        <f t="shared" si="5"/>
        <v>5.9783979472866643E-2</v>
      </c>
      <c r="DA4" s="130" t="s">
        <v>1573</v>
      </c>
    </row>
    <row r="5" spans="1:105" ht="12" customHeight="1" x14ac:dyDescent="0.25">
      <c r="A5" s="97" t="s">
        <v>51</v>
      </c>
      <c r="B5" s="98">
        <v>2.099484092863285</v>
      </c>
      <c r="C5" s="98">
        <v>1.8773860705073087</v>
      </c>
      <c r="D5" s="98">
        <v>1.8773860705073089</v>
      </c>
      <c r="E5" s="98">
        <v>1.8773860705073091</v>
      </c>
      <c r="F5" s="98">
        <v>1.1775580395528809</v>
      </c>
      <c r="G5" s="98">
        <v>1.1775580395528804</v>
      </c>
      <c r="H5" s="98">
        <v>1.1775580395528806</v>
      </c>
      <c r="I5" s="98">
        <v>1.4331040412725708</v>
      </c>
      <c r="J5" s="98">
        <v>6.3318142734307834</v>
      </c>
      <c r="K5" s="98">
        <v>1.9107480653482365</v>
      </c>
      <c r="L5" s="98">
        <v>1.9107480653482365</v>
      </c>
      <c r="M5" s="98">
        <v>1.9107480653482367</v>
      </c>
      <c r="N5" s="98">
        <v>1.9107480653482365</v>
      </c>
      <c r="O5" s="98">
        <v>0.95537403267411858</v>
      </c>
      <c r="P5" s="98">
        <v>0.63172828890799659</v>
      </c>
      <c r="Q5" s="98">
        <v>0.54221840068787597</v>
      </c>
      <c r="R5" s="98">
        <v>1.0778159931212381</v>
      </c>
      <c r="S5" s="98">
        <v>1.1263972484952709</v>
      </c>
      <c r="T5" s="98">
        <v>1.0124677558039554</v>
      </c>
      <c r="U5" s="98">
        <v>1.1202063628546863</v>
      </c>
      <c r="V5" s="98">
        <v>0.34531384350816852</v>
      </c>
      <c r="W5" s="98">
        <v>0.37850386930352542</v>
      </c>
      <c r="X5" s="98">
        <v>6.5778159931212374E-2</v>
      </c>
      <c r="Y5" s="98">
        <v>5.9501289767841789E-2</v>
      </c>
      <c r="DA5" s="63" t="s">
        <v>1574</v>
      </c>
    </row>
    <row r="6" spans="1:105" ht="12" customHeight="1" x14ac:dyDescent="0.25">
      <c r="A6" s="97" t="s">
        <v>53</v>
      </c>
      <c r="B6" s="98">
        <v>1.2921631067066881E-2</v>
      </c>
      <c r="C6" s="98">
        <v>1.1408532787703273E-2</v>
      </c>
      <c r="D6" s="98">
        <v>1.1240865703569662E-2</v>
      </c>
      <c r="E6" s="98">
        <v>1.1065982649270216E-2</v>
      </c>
      <c r="F6" s="98">
        <v>6.8366489578446186E-3</v>
      </c>
      <c r="G6" s="98">
        <v>6.719217513491884E-3</v>
      </c>
      <c r="H6" s="98">
        <v>6.6059399680492015E-3</v>
      </c>
      <c r="I6" s="98">
        <v>7.9011345014375397E-3</v>
      </c>
      <c r="J6" s="98">
        <v>3.5407609682551126E-2</v>
      </c>
      <c r="K6" s="98">
        <v>1.0629634425783335E-2</v>
      </c>
      <c r="L6" s="98">
        <v>1.090173501477279E-2</v>
      </c>
      <c r="M6" s="98">
        <v>1.0296166965874579E-2</v>
      </c>
      <c r="N6" s="98">
        <v>1.0355570508245773E-2</v>
      </c>
      <c r="O6" s="98">
        <v>5.2489390313423734E-3</v>
      </c>
      <c r="P6" s="98">
        <v>3.2379737350392286E-3</v>
      </c>
      <c r="Q6" s="98">
        <v>2.8488616357632379E-3</v>
      </c>
      <c r="R6" s="98">
        <v>5.7272373234501361E-3</v>
      </c>
      <c r="S6" s="98">
        <v>5.9291821537749475E-3</v>
      </c>
      <c r="T6" s="98">
        <v>5.3398007010111012E-3</v>
      </c>
      <c r="U6" s="98">
        <v>5.8890456219488517E-3</v>
      </c>
      <c r="V6" s="98">
        <v>1.7876148743598492E-3</v>
      </c>
      <c r="W6" s="98">
        <v>2.0188059767050274E-3</v>
      </c>
      <c r="X6" s="98">
        <v>3.2917714074782832E-4</v>
      </c>
      <c r="Y6" s="98">
        <v>2.8268970502485466E-4</v>
      </c>
      <c r="DA6" s="63" t="s">
        <v>1575</v>
      </c>
    </row>
    <row r="7" spans="1:105" ht="12.95" customHeight="1" x14ac:dyDescent="0.25">
      <c r="A7" s="121" t="s">
        <v>92</v>
      </c>
      <c r="B7" s="122">
        <f t="shared" ref="B7:Y7" si="6">B8</f>
        <v>8.9035361875070224E-4</v>
      </c>
      <c r="C7" s="122">
        <f t="shared" si="6"/>
        <v>8.967622685237802E-4</v>
      </c>
      <c r="D7" s="122">
        <f t="shared" si="6"/>
        <v>9.1910209741619434E-4</v>
      </c>
      <c r="E7" s="122">
        <f t="shared" si="6"/>
        <v>1.2897659022696796E-3</v>
      </c>
      <c r="F7" s="122">
        <f t="shared" si="6"/>
        <v>9.6235480764282849E-4</v>
      </c>
      <c r="G7" s="122">
        <f t="shared" si="6"/>
        <v>9.8698772812130385E-4</v>
      </c>
      <c r="H7" s="122">
        <f t="shared" si="6"/>
        <v>1.6542480291740073E-3</v>
      </c>
      <c r="I7" s="122">
        <f t="shared" si="6"/>
        <v>1.2961278668726954E-3</v>
      </c>
      <c r="J7" s="122">
        <f t="shared" si="6"/>
        <v>1.5146199871015782E-3</v>
      </c>
      <c r="K7" s="122">
        <f t="shared" si="6"/>
        <v>1.8450219821721258E-3</v>
      </c>
      <c r="L7" s="122">
        <f t="shared" si="6"/>
        <v>1.9452445407172451E-3</v>
      </c>
      <c r="M7" s="122">
        <f t="shared" si="6"/>
        <v>1.6934058582871332E-3</v>
      </c>
      <c r="N7" s="122">
        <f t="shared" si="6"/>
        <v>1.5530680481889165E-3</v>
      </c>
      <c r="O7" s="122">
        <f t="shared" si="6"/>
        <v>1.3145908805767548E-3</v>
      </c>
      <c r="P7" s="122">
        <f t="shared" si="6"/>
        <v>1.0047348065712785E-3</v>
      </c>
      <c r="Q7" s="122">
        <f t="shared" si="6"/>
        <v>7.6228271851874426E-4</v>
      </c>
      <c r="R7" s="122">
        <f t="shared" si="6"/>
        <v>5.4328847966522665E-4</v>
      </c>
      <c r="S7" s="122">
        <f t="shared" si="6"/>
        <v>4.4451467299472366E-4</v>
      </c>
      <c r="T7" s="122">
        <f t="shared" si="6"/>
        <v>5.8330739918590019E-4</v>
      </c>
      <c r="U7" s="122">
        <f t="shared" si="6"/>
        <v>7.6168249195502269E-4</v>
      </c>
      <c r="V7" s="122">
        <f t="shared" si="6"/>
        <v>1.0691648934951534E-3</v>
      </c>
      <c r="W7" s="122">
        <f t="shared" si="6"/>
        <v>7.4389164955919289E-4</v>
      </c>
      <c r="X7" s="122">
        <f t="shared" si="6"/>
        <v>4.5986729369052511E-4</v>
      </c>
      <c r="Y7" s="122">
        <f t="shared" si="6"/>
        <v>2.9287519193341204E-4</v>
      </c>
      <c r="DA7" s="130" t="s">
        <v>1576</v>
      </c>
    </row>
    <row r="8" spans="1:105" ht="12" customHeight="1" x14ac:dyDescent="0.25">
      <c r="A8" s="97" t="s">
        <v>53</v>
      </c>
      <c r="B8" s="98">
        <v>8.9035361875070224E-4</v>
      </c>
      <c r="C8" s="98">
        <v>8.967622685237802E-4</v>
      </c>
      <c r="D8" s="98">
        <v>9.1910209741619434E-4</v>
      </c>
      <c r="E8" s="98">
        <v>1.2897659022696796E-3</v>
      </c>
      <c r="F8" s="98">
        <v>9.6235480764282849E-4</v>
      </c>
      <c r="G8" s="98">
        <v>9.8698772812130385E-4</v>
      </c>
      <c r="H8" s="98">
        <v>1.6542480291740073E-3</v>
      </c>
      <c r="I8" s="98">
        <v>1.2961278668726954E-3</v>
      </c>
      <c r="J8" s="98">
        <v>1.5146199871015782E-3</v>
      </c>
      <c r="K8" s="98">
        <v>1.8450219821721258E-3</v>
      </c>
      <c r="L8" s="98">
        <v>1.9452445407172451E-3</v>
      </c>
      <c r="M8" s="98">
        <v>1.6934058582871332E-3</v>
      </c>
      <c r="N8" s="98">
        <v>1.5530680481889165E-3</v>
      </c>
      <c r="O8" s="98">
        <v>1.3145908805767548E-3</v>
      </c>
      <c r="P8" s="98">
        <v>1.0047348065712785E-3</v>
      </c>
      <c r="Q8" s="98">
        <v>7.6228271851874426E-4</v>
      </c>
      <c r="R8" s="98">
        <v>5.4328847966522665E-4</v>
      </c>
      <c r="S8" s="98">
        <v>4.4451467299472366E-4</v>
      </c>
      <c r="T8" s="98">
        <v>5.8330739918590019E-4</v>
      </c>
      <c r="U8" s="98">
        <v>7.6168249195502269E-4</v>
      </c>
      <c r="V8" s="98">
        <v>1.0691648934951534E-3</v>
      </c>
      <c r="W8" s="98">
        <v>7.4389164955919289E-4</v>
      </c>
      <c r="X8" s="98">
        <v>4.5986729369052511E-4</v>
      </c>
      <c r="Y8" s="98">
        <v>2.9287519193341204E-4</v>
      </c>
      <c r="DA8" s="63" t="s">
        <v>1577</v>
      </c>
    </row>
    <row r="9" spans="1:105" ht="12" customHeight="1" x14ac:dyDescent="0.25">
      <c r="A9" s="121" t="s">
        <v>55</v>
      </c>
      <c r="B9" s="122">
        <v>0.23164489922012282</v>
      </c>
      <c r="C9" s="122">
        <v>0.20364125259503624</v>
      </c>
      <c r="D9" s="122">
        <v>0.23401629640321381</v>
      </c>
      <c r="E9" s="122">
        <v>0.22473964178124442</v>
      </c>
      <c r="F9" s="122">
        <v>0.21558063400790153</v>
      </c>
      <c r="G9" s="122">
        <v>0.21755437566059205</v>
      </c>
      <c r="H9" s="122">
        <v>0.21992520966061452</v>
      </c>
      <c r="I9" s="122">
        <v>0.25027315371750486</v>
      </c>
      <c r="J9" s="122">
        <v>0.23953716391179525</v>
      </c>
      <c r="K9" s="122">
        <v>0.25001160049272803</v>
      </c>
      <c r="L9" s="122">
        <v>0.22544143819735402</v>
      </c>
      <c r="M9" s="122">
        <v>0.1997302063060889</v>
      </c>
      <c r="N9" s="122">
        <v>0.17181306856700657</v>
      </c>
      <c r="O9" s="122">
        <v>0.13505178973523185</v>
      </c>
      <c r="P9" s="122">
        <v>0.12254328231530459</v>
      </c>
      <c r="Q9" s="122">
        <v>0.11779344298513031</v>
      </c>
      <c r="R9" s="122">
        <v>0.12001125347022688</v>
      </c>
      <c r="S9" s="122">
        <v>0.11188900228743207</v>
      </c>
      <c r="T9" s="122">
        <v>0.10293465849469088</v>
      </c>
      <c r="U9" s="122">
        <v>9.3087575023529739E-2</v>
      </c>
      <c r="V9" s="122">
        <v>5.9145483334627977E-2</v>
      </c>
      <c r="W9" s="122">
        <v>3.2830321226990491E-2</v>
      </c>
      <c r="X9" s="122">
        <v>1.1761130707430928E-2</v>
      </c>
      <c r="Y9" s="122">
        <v>4.8441273551880163E-3</v>
      </c>
      <c r="DA9" s="130" t="s">
        <v>1578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1579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1580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1581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1582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1583</v>
      </c>
    </row>
    <row r="15" spans="1:105" ht="12" customHeight="1" x14ac:dyDescent="0.25">
      <c r="A15" s="106" t="s">
        <v>122</v>
      </c>
      <c r="B15" s="101">
        <v>0.14677752744142333</v>
      </c>
      <c r="C15" s="101">
        <v>0.12609802197200218</v>
      </c>
      <c r="D15" s="101">
        <v>0.14246213497493845</v>
      </c>
      <c r="E15" s="101">
        <v>0.13488940559679716</v>
      </c>
      <c r="F15" s="101">
        <v>0.12343318613400692</v>
      </c>
      <c r="G15" s="101">
        <v>0.12146645341248832</v>
      </c>
      <c r="H15" s="101">
        <v>0.12277345443103127</v>
      </c>
      <c r="I15" s="101">
        <v>0.12969968333211473</v>
      </c>
      <c r="J15" s="101">
        <v>0.12740243207017132</v>
      </c>
      <c r="K15" s="101">
        <v>0.12826949105210017</v>
      </c>
      <c r="L15" s="101">
        <v>0.12278113796786114</v>
      </c>
      <c r="M15" s="101">
        <v>0.10439691344724493</v>
      </c>
      <c r="N15" s="101">
        <v>9.252711550543842E-2</v>
      </c>
      <c r="O15" s="101">
        <v>7.2052789676608719E-2</v>
      </c>
      <c r="P15" s="101">
        <v>6.1724179958934484E-2</v>
      </c>
      <c r="Q15" s="101">
        <v>6.3773593582669194E-2</v>
      </c>
      <c r="R15" s="101">
        <v>6.2437669503062586E-2</v>
      </c>
      <c r="S15" s="101">
        <v>5.9119226608472387E-2</v>
      </c>
      <c r="T15" s="101">
        <v>5.5236522068177148E-2</v>
      </c>
      <c r="U15" s="101">
        <v>5.0142625954435444E-2</v>
      </c>
      <c r="V15" s="101">
        <v>3.2235593570608193E-2</v>
      </c>
      <c r="W15" s="101">
        <v>1.8887828341633595E-2</v>
      </c>
      <c r="X15" s="101">
        <v>6.8714431024121947E-3</v>
      </c>
      <c r="Y15" s="101">
        <v>2.8239491545540918E-3</v>
      </c>
      <c r="DA15" s="131" t="s">
        <v>1584</v>
      </c>
    </row>
    <row r="16" spans="1:105" ht="12" customHeight="1" x14ac:dyDescent="0.25">
      <c r="A16" s="107" t="s">
        <v>121</v>
      </c>
      <c r="B16" s="104">
        <v>8.4867371778699477E-2</v>
      </c>
      <c r="C16" s="104">
        <v>7.7543230623034046E-2</v>
      </c>
      <c r="D16" s="104">
        <v>9.1554161428275355E-2</v>
      </c>
      <c r="E16" s="104">
        <v>8.9850236184447263E-2</v>
      </c>
      <c r="F16" s="104">
        <v>9.2147447873894617E-2</v>
      </c>
      <c r="G16" s="104">
        <v>9.6087922248103724E-2</v>
      </c>
      <c r="H16" s="104">
        <v>9.7151755229583248E-2</v>
      </c>
      <c r="I16" s="104">
        <v>0.12057347038539011</v>
      </c>
      <c r="J16" s="104">
        <v>0.11213473184162392</v>
      </c>
      <c r="K16" s="104">
        <v>0.12174210944062787</v>
      </c>
      <c r="L16" s="104">
        <v>0.10266030022949288</v>
      </c>
      <c r="M16" s="104">
        <v>9.5333292858843968E-2</v>
      </c>
      <c r="N16" s="104">
        <v>7.9285953061568132E-2</v>
      </c>
      <c r="O16" s="104">
        <v>6.2999000058623134E-2</v>
      </c>
      <c r="P16" s="104">
        <v>6.0819102356370114E-2</v>
      </c>
      <c r="Q16" s="104">
        <v>5.4019849402461122E-2</v>
      </c>
      <c r="R16" s="104">
        <v>5.7573583967164298E-2</v>
      </c>
      <c r="S16" s="104">
        <v>5.2769775678959671E-2</v>
      </c>
      <c r="T16" s="104">
        <v>4.7698136426513729E-2</v>
      </c>
      <c r="U16" s="104">
        <v>4.2944949069094296E-2</v>
      </c>
      <c r="V16" s="104">
        <v>2.6909889764019784E-2</v>
      </c>
      <c r="W16" s="104">
        <v>1.39424928853569E-2</v>
      </c>
      <c r="X16" s="104">
        <v>4.8896876050187341E-3</v>
      </c>
      <c r="Y16" s="104">
        <v>2.0201782006339245E-3</v>
      </c>
      <c r="DA16" s="132" t="s">
        <v>1585</v>
      </c>
    </row>
    <row r="17" spans="1:105" ht="12" customHeight="1" x14ac:dyDescent="0.25">
      <c r="A17" s="108" t="s">
        <v>53</v>
      </c>
      <c r="B17" s="98">
        <v>5.2116519352242437E-2</v>
      </c>
      <c r="C17" s="98">
        <v>4.3385209921804016E-2</v>
      </c>
      <c r="D17" s="98">
        <v>5.319239408900691E-2</v>
      </c>
      <c r="E17" s="98">
        <v>5.0758683397446623E-2</v>
      </c>
      <c r="F17" s="98">
        <v>5.1670318211461765E-2</v>
      </c>
      <c r="G17" s="98">
        <v>5.4095124737825531E-2</v>
      </c>
      <c r="H17" s="98">
        <v>5.337070652825586E-2</v>
      </c>
      <c r="I17" s="98">
        <v>7.0167569047396253E-2</v>
      </c>
      <c r="J17" s="98">
        <v>5.910638894131711E-2</v>
      </c>
      <c r="K17" s="98">
        <v>6.5880234265257992E-2</v>
      </c>
      <c r="L17" s="98">
        <v>4.649709566913815E-2</v>
      </c>
      <c r="M17" s="98">
        <v>4.7549739012405244E-2</v>
      </c>
      <c r="N17" s="98">
        <v>3.7116268957242515E-2</v>
      </c>
      <c r="O17" s="98">
        <v>3.0039971436440837E-2</v>
      </c>
      <c r="P17" s="98">
        <v>3.0460363729070124E-2</v>
      </c>
      <c r="Q17" s="98">
        <v>2.6743164280267236E-2</v>
      </c>
      <c r="R17" s="98">
        <v>2.9434286426578932E-2</v>
      </c>
      <c r="S17" s="98">
        <v>2.7156520047509639E-2</v>
      </c>
      <c r="T17" s="98">
        <v>2.3546108153015853E-2</v>
      </c>
      <c r="U17" s="98">
        <v>2.0467166570982204E-2</v>
      </c>
      <c r="V17" s="98">
        <v>1.2401640386527565E-2</v>
      </c>
      <c r="W17" s="98">
        <v>5.5164138015966115E-3</v>
      </c>
      <c r="X17" s="98">
        <v>2.075582349541305E-3</v>
      </c>
      <c r="Y17" s="98">
        <v>8.7242489910922697E-4</v>
      </c>
      <c r="DA17" s="63" t="s">
        <v>1586</v>
      </c>
    </row>
    <row r="18" spans="1:105" ht="12" customHeight="1" x14ac:dyDescent="0.25">
      <c r="A18" s="108" t="s">
        <v>52</v>
      </c>
      <c r="B18" s="98">
        <v>3.275085242645704E-2</v>
      </c>
      <c r="C18" s="98">
        <v>3.415802070123003E-2</v>
      </c>
      <c r="D18" s="98">
        <v>3.8361767339268438E-2</v>
      </c>
      <c r="E18" s="98">
        <v>3.9091552787000647E-2</v>
      </c>
      <c r="F18" s="98">
        <v>4.0477129662432859E-2</v>
      </c>
      <c r="G18" s="98">
        <v>4.1992797510278193E-2</v>
      </c>
      <c r="H18" s="98">
        <v>4.3781048701327395E-2</v>
      </c>
      <c r="I18" s="98">
        <v>5.0405901337993858E-2</v>
      </c>
      <c r="J18" s="98">
        <v>5.3028342900306807E-2</v>
      </c>
      <c r="K18" s="98">
        <v>5.5861875175369877E-2</v>
      </c>
      <c r="L18" s="98">
        <v>5.6163204560354736E-2</v>
      </c>
      <c r="M18" s="98">
        <v>4.7783553846438724E-2</v>
      </c>
      <c r="N18" s="98">
        <v>4.216968410432561E-2</v>
      </c>
      <c r="O18" s="98">
        <v>3.2959028622182293E-2</v>
      </c>
      <c r="P18" s="98">
        <v>3.0358738627299993E-2</v>
      </c>
      <c r="Q18" s="98">
        <v>2.7276685122193885E-2</v>
      </c>
      <c r="R18" s="98">
        <v>2.8139297540585365E-2</v>
      </c>
      <c r="S18" s="98">
        <v>2.5613255631450029E-2</v>
      </c>
      <c r="T18" s="98">
        <v>2.4152028273497876E-2</v>
      </c>
      <c r="U18" s="98">
        <v>2.2477782498112095E-2</v>
      </c>
      <c r="V18" s="98">
        <v>1.4508249377492217E-2</v>
      </c>
      <c r="W18" s="98">
        <v>8.4260790837602881E-3</v>
      </c>
      <c r="X18" s="98">
        <v>2.814105255477429E-3</v>
      </c>
      <c r="Y18" s="98">
        <v>1.1477533015246974E-3</v>
      </c>
      <c r="DA18" s="63" t="s">
        <v>1587</v>
      </c>
    </row>
    <row r="19" spans="1:105" ht="12" customHeight="1" x14ac:dyDescent="0.25">
      <c r="A19" s="121" t="s">
        <v>54</v>
      </c>
      <c r="B19" s="122">
        <v>3.937735251184981E-2</v>
      </c>
      <c r="C19" s="122">
        <v>4.1608914186858983E-2</v>
      </c>
      <c r="D19" s="122">
        <v>4.1926193442063865E-2</v>
      </c>
      <c r="E19" s="122">
        <v>4.062546688691708E-2</v>
      </c>
      <c r="F19" s="122">
        <v>4.1845959218739931E-2</v>
      </c>
      <c r="G19" s="122">
        <v>4.2526526432350185E-2</v>
      </c>
      <c r="H19" s="122">
        <v>4.8200760577421162E-2</v>
      </c>
      <c r="I19" s="122">
        <v>4.9561254374821333E-2</v>
      </c>
      <c r="J19" s="122">
        <v>5.3345828216113625E-2</v>
      </c>
      <c r="K19" s="122">
        <v>4.8129673489042471E-2</v>
      </c>
      <c r="L19" s="122">
        <v>5.4625529426745853E-2</v>
      </c>
      <c r="M19" s="122">
        <v>4.744688640750222E-2</v>
      </c>
      <c r="N19" s="122">
        <v>4.1609604297703703E-2</v>
      </c>
      <c r="O19" s="122">
        <v>3.2179866226312984E-2</v>
      </c>
      <c r="P19" s="122">
        <v>2.8062206473453175E-2</v>
      </c>
      <c r="Q19" s="122">
        <v>2.6082777502805958E-2</v>
      </c>
      <c r="R19" s="122">
        <v>2.5602201276162761E-2</v>
      </c>
      <c r="S19" s="122">
        <v>2.346865432068676E-2</v>
      </c>
      <c r="T19" s="122">
        <v>2.2045590559727889E-2</v>
      </c>
      <c r="U19" s="122">
        <v>2.0514924750329778E-2</v>
      </c>
      <c r="V19" s="122">
        <v>1.3882954178955666E-2</v>
      </c>
      <c r="W19" s="122">
        <v>8.6607948148886196E-3</v>
      </c>
      <c r="X19" s="122">
        <v>3.4663049632525848E-3</v>
      </c>
      <c r="Y19" s="122">
        <v>1.5664119358798567E-3</v>
      </c>
      <c r="DA19" s="130" t="s">
        <v>1588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1589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1590</v>
      </c>
    </row>
    <row r="22" spans="1:105" ht="12" customHeight="1" x14ac:dyDescent="0.25">
      <c r="A22" s="109" t="s">
        <v>120</v>
      </c>
      <c r="B22" s="33">
        <v>3.937735251184981E-2</v>
      </c>
      <c r="C22" s="33">
        <v>4.1608914186858983E-2</v>
      </c>
      <c r="D22" s="33">
        <v>4.1926193442063865E-2</v>
      </c>
      <c r="E22" s="33">
        <v>4.062546688691708E-2</v>
      </c>
      <c r="F22" s="33">
        <v>4.1845959218739931E-2</v>
      </c>
      <c r="G22" s="33">
        <v>4.2526526432350185E-2</v>
      </c>
      <c r="H22" s="33">
        <v>4.8200760577421162E-2</v>
      </c>
      <c r="I22" s="33">
        <v>4.9561254374821333E-2</v>
      </c>
      <c r="J22" s="33">
        <v>5.3345828216113625E-2</v>
      </c>
      <c r="K22" s="33">
        <v>4.8129673489042471E-2</v>
      </c>
      <c r="L22" s="33">
        <v>5.4625529426745853E-2</v>
      </c>
      <c r="M22" s="33">
        <v>4.744688640750222E-2</v>
      </c>
      <c r="N22" s="33">
        <v>4.1609604297703703E-2</v>
      </c>
      <c r="O22" s="33">
        <v>3.2179866226312984E-2</v>
      </c>
      <c r="P22" s="33">
        <v>2.8062206473453175E-2</v>
      </c>
      <c r="Q22" s="33">
        <v>2.6082777502805958E-2</v>
      </c>
      <c r="R22" s="33">
        <v>2.5602201276162761E-2</v>
      </c>
      <c r="S22" s="33">
        <v>2.346865432068676E-2</v>
      </c>
      <c r="T22" s="33">
        <v>2.2045590559727889E-2</v>
      </c>
      <c r="U22" s="33">
        <v>2.0514924750329778E-2</v>
      </c>
      <c r="V22" s="33">
        <v>1.3882954178955666E-2</v>
      </c>
      <c r="W22" s="33">
        <v>8.6607948148886196E-3</v>
      </c>
      <c r="X22" s="33">
        <v>3.4663049632525848E-3</v>
      </c>
      <c r="Y22" s="33">
        <v>1.5664119358798567E-3</v>
      </c>
      <c r="DA22" s="60" t="s">
        <v>1591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26.419688083915631</v>
      </c>
      <c r="C24" s="117">
        <f t="shared" si="7"/>
        <v>27.292209814090004</v>
      </c>
      <c r="D24" s="117">
        <f t="shared" si="7"/>
        <v>26.458212679626801</v>
      </c>
      <c r="E24" s="117">
        <f t="shared" si="7"/>
        <v>26.451467435610791</v>
      </c>
      <c r="F24" s="117">
        <f t="shared" si="7"/>
        <v>26.464885361199851</v>
      </c>
      <c r="G24" s="117">
        <f t="shared" si="7"/>
        <v>26.607510300494059</v>
      </c>
      <c r="H24" s="117">
        <f t="shared" si="7"/>
        <v>30.073653119343703</v>
      </c>
      <c r="I24" s="117">
        <f t="shared" si="7"/>
        <v>29.171472591141992</v>
      </c>
      <c r="J24" s="117">
        <f t="shared" si="7"/>
        <v>31.188759004190679</v>
      </c>
      <c r="K24" s="117">
        <f t="shared" si="7"/>
        <v>31.286587092583549</v>
      </c>
      <c r="L24" s="117">
        <f t="shared" si="7"/>
        <v>35.71993002896965</v>
      </c>
      <c r="M24" s="117">
        <f t="shared" si="7"/>
        <v>29.209231193245149</v>
      </c>
      <c r="N24" s="117">
        <f t="shared" si="7"/>
        <v>31.404424056920639</v>
      </c>
      <c r="O24" s="117">
        <f t="shared" si="7"/>
        <v>33.623837255535989</v>
      </c>
      <c r="P24" s="117">
        <f t="shared" si="7"/>
        <v>27.125748557776085</v>
      </c>
      <c r="Q24" s="117">
        <f t="shared" si="7"/>
        <v>26.602652178395111</v>
      </c>
      <c r="R24" s="117">
        <f t="shared" ref="R24:V24" si="8">R25+R28+R30+R39</f>
        <v>26.559685155836835</v>
      </c>
      <c r="S24" s="117">
        <f t="shared" si="8"/>
        <v>26.565071154286503</v>
      </c>
      <c r="T24" s="117">
        <f t="shared" si="8"/>
        <v>26.481728092629108</v>
      </c>
      <c r="U24" s="117">
        <f t="shared" si="8"/>
        <v>26.375031624266875</v>
      </c>
      <c r="V24" s="117">
        <f t="shared" si="8"/>
        <v>26.165665066722482</v>
      </c>
      <c r="W24" s="117">
        <f t="shared" ref="W24:Y24" si="9">W25+W28+W30+W39</f>
        <v>26.010878383855559</v>
      </c>
      <c r="X24" s="117">
        <f t="shared" si="9"/>
        <v>25.947449664106951</v>
      </c>
      <c r="Y24" s="117">
        <f t="shared" si="9"/>
        <v>25.663407243785464</v>
      </c>
      <c r="DA24" s="129" t="s">
        <v>1592</v>
      </c>
    </row>
    <row r="25" spans="1:105" ht="12.95" customHeight="1" x14ac:dyDescent="0.25">
      <c r="A25" s="121" t="s">
        <v>57</v>
      </c>
      <c r="B25" s="122">
        <f t="shared" ref="B25:Q25" si="10">SUM(B26:B27)</f>
        <v>24.016510135825591</v>
      </c>
      <c r="C25" s="122">
        <f t="shared" si="10"/>
        <v>25.105696177016469</v>
      </c>
      <c r="D25" s="122">
        <f t="shared" si="10"/>
        <v>24.01125383890556</v>
      </c>
      <c r="E25" s="122">
        <f t="shared" si="10"/>
        <v>24.008831844264911</v>
      </c>
      <c r="F25" s="122">
        <f t="shared" si="10"/>
        <v>24.006872537469917</v>
      </c>
      <c r="G25" s="122">
        <f t="shared" si="10"/>
        <v>24.004525659713838</v>
      </c>
      <c r="H25" s="122">
        <f t="shared" si="10"/>
        <v>27.275017674330584</v>
      </c>
      <c r="I25" s="122">
        <f t="shared" si="10"/>
        <v>26.179729228300808</v>
      </c>
      <c r="J25" s="122">
        <f t="shared" si="10"/>
        <v>28.366104916936575</v>
      </c>
      <c r="K25" s="122">
        <f t="shared" si="10"/>
        <v>28.365950001555309</v>
      </c>
      <c r="L25" s="122">
        <f t="shared" si="10"/>
        <v>32.74156052471826</v>
      </c>
      <c r="M25" s="122">
        <f t="shared" si="10"/>
        <v>26.180184785153152</v>
      </c>
      <c r="N25" s="122">
        <f t="shared" si="10"/>
        <v>28.367623719940301</v>
      </c>
      <c r="O25" s="122">
        <f t="shared" si="10"/>
        <v>30.558916373674109</v>
      </c>
      <c r="P25" s="122">
        <f t="shared" si="10"/>
        <v>23.995468763045064</v>
      </c>
      <c r="Q25" s="122">
        <f t="shared" si="10"/>
        <v>23.498941310383614</v>
      </c>
      <c r="R25" s="122">
        <f t="shared" ref="R25:V25" si="11">SUM(R26:R27)</f>
        <v>23.460066615590165</v>
      </c>
      <c r="S25" s="122">
        <f t="shared" si="11"/>
        <v>23.484362169559056</v>
      </c>
      <c r="T25" s="122">
        <f t="shared" si="11"/>
        <v>23.466917512194907</v>
      </c>
      <c r="U25" s="122">
        <f t="shared" si="11"/>
        <v>23.464718632877165</v>
      </c>
      <c r="V25" s="122">
        <f t="shared" si="11"/>
        <v>23.465923472504674</v>
      </c>
      <c r="W25" s="122">
        <f t="shared" ref="W25:Y25" si="12">SUM(W26:W27)</f>
        <v>23.49833769280395</v>
      </c>
      <c r="X25" s="122">
        <f t="shared" si="12"/>
        <v>23.471983919451993</v>
      </c>
      <c r="Y25" s="122">
        <f t="shared" si="12"/>
        <v>23.457682655743429</v>
      </c>
      <c r="DA25" s="130" t="s">
        <v>1593</v>
      </c>
    </row>
    <row r="26" spans="1:105" ht="12" customHeight="1" x14ac:dyDescent="0.25">
      <c r="A26" s="97" t="s">
        <v>74</v>
      </c>
      <c r="B26" s="98">
        <v>23.748753224419598</v>
      </c>
      <c r="C26" s="98">
        <v>24.828202923473775</v>
      </c>
      <c r="D26" s="98">
        <v>23.748753224419602</v>
      </c>
      <c r="E26" s="98">
        <v>23.748753224419598</v>
      </c>
      <c r="F26" s="98">
        <v>23.748753224419595</v>
      </c>
      <c r="G26" s="98">
        <v>23.748753224419602</v>
      </c>
      <c r="H26" s="98">
        <v>26.987188306104894</v>
      </c>
      <c r="I26" s="98">
        <v>25.907738607050725</v>
      </c>
      <c r="J26" s="98">
        <v>28.066723989681844</v>
      </c>
      <c r="K26" s="98">
        <v>28.066723989681844</v>
      </c>
      <c r="L26" s="98">
        <v>32.384608770421316</v>
      </c>
      <c r="M26" s="98">
        <v>25.907738607050725</v>
      </c>
      <c r="N26" s="98">
        <v>28.066723989681861</v>
      </c>
      <c r="O26" s="98">
        <v>30.225623387790193</v>
      </c>
      <c r="P26" s="98">
        <v>23.748753224419602</v>
      </c>
      <c r="Q26" s="98">
        <v>23.249097162510761</v>
      </c>
      <c r="R26" s="98">
        <v>23.206018916595021</v>
      </c>
      <c r="S26" s="98">
        <v>23.228718830610486</v>
      </c>
      <c r="T26" s="98">
        <v>23.208082545141885</v>
      </c>
      <c r="U26" s="98">
        <v>23.204729148753213</v>
      </c>
      <c r="V26" s="98">
        <v>23.206362854686152</v>
      </c>
      <c r="W26" s="98">
        <v>23.225537403267406</v>
      </c>
      <c r="X26" s="98">
        <v>23.213327601031807</v>
      </c>
      <c r="Y26" s="98">
        <v>23.212037833190028</v>
      </c>
      <c r="DA26" s="63" t="s">
        <v>1594</v>
      </c>
    </row>
    <row r="27" spans="1:105" ht="12" customHeight="1" x14ac:dyDescent="0.25">
      <c r="A27" s="97" t="s">
        <v>53</v>
      </c>
      <c r="B27" s="98">
        <v>0.26775691140599217</v>
      </c>
      <c r="C27" s="98">
        <v>0.27749325354269294</v>
      </c>
      <c r="D27" s="98">
        <v>0.26250061448595791</v>
      </c>
      <c r="E27" s="98">
        <v>0.26007861984531211</v>
      </c>
      <c r="F27" s="98">
        <v>0.25811931305032193</v>
      </c>
      <c r="G27" s="98">
        <v>0.25577243529423727</v>
      </c>
      <c r="H27" s="98">
        <v>0.28782936822568883</v>
      </c>
      <c r="I27" s="98">
        <v>0.2719906212500835</v>
      </c>
      <c r="J27" s="98">
        <v>0.2993809272547302</v>
      </c>
      <c r="K27" s="98">
        <v>0.29922601187346559</v>
      </c>
      <c r="L27" s="98">
        <v>0.35695175429694437</v>
      </c>
      <c r="M27" s="98">
        <v>0.27244617810242661</v>
      </c>
      <c r="N27" s="98">
        <v>0.30089973025844091</v>
      </c>
      <c r="O27" s="98">
        <v>0.33329298588391532</v>
      </c>
      <c r="P27" s="98">
        <v>0.24671553862546214</v>
      </c>
      <c r="Q27" s="98">
        <v>0.24984414787285167</v>
      </c>
      <c r="R27" s="98">
        <v>0.25404769899514473</v>
      </c>
      <c r="S27" s="98">
        <v>0.25564333894856917</v>
      </c>
      <c r="T27" s="98">
        <v>0.25883496705302417</v>
      </c>
      <c r="U27" s="98">
        <v>0.25998948412395106</v>
      </c>
      <c r="V27" s="98">
        <v>0.25956061781852252</v>
      </c>
      <c r="W27" s="98">
        <v>0.27280028953654317</v>
      </c>
      <c r="X27" s="98">
        <v>0.25865631842018577</v>
      </c>
      <c r="Y27" s="98">
        <v>0.24564482255340214</v>
      </c>
      <c r="DA27" s="63" t="s">
        <v>1595</v>
      </c>
    </row>
    <row r="28" spans="1:105" ht="12.95" customHeight="1" x14ac:dyDescent="0.25">
      <c r="A28" s="121" t="s">
        <v>92</v>
      </c>
      <c r="B28" s="122">
        <f t="shared" ref="B28:Y28" si="13">B29</f>
        <v>7.9524766402051354E-3</v>
      </c>
      <c r="C28" s="122">
        <f t="shared" si="13"/>
        <v>8.0659607147332574E-3</v>
      </c>
      <c r="D28" s="122">
        <f t="shared" si="13"/>
        <v>8.4404380327628026E-3</v>
      </c>
      <c r="E28" s="122">
        <f t="shared" si="13"/>
        <v>1.2031753908095058E-2</v>
      </c>
      <c r="F28" s="122">
        <f t="shared" si="13"/>
        <v>9.2104938645634262E-3</v>
      </c>
      <c r="G28" s="122">
        <f t="shared" si="13"/>
        <v>1.0812315227387124E-2</v>
      </c>
      <c r="H28" s="122">
        <f t="shared" si="13"/>
        <v>1.9967348046143776E-2</v>
      </c>
      <c r="I28" s="122">
        <f t="shared" si="13"/>
        <v>1.5401511213221116E-2</v>
      </c>
      <c r="J28" s="122">
        <f t="shared" si="13"/>
        <v>1.7261162050347327E-2</v>
      </c>
      <c r="K28" s="122">
        <f t="shared" si="13"/>
        <v>1.9809330173399028E-2</v>
      </c>
      <c r="L28" s="122">
        <f t="shared" si="13"/>
        <v>2.1666595629355197E-2</v>
      </c>
      <c r="M28" s="122">
        <f t="shared" si="13"/>
        <v>2.2238719191874902E-2</v>
      </c>
      <c r="N28" s="122">
        <f t="shared" si="13"/>
        <v>2.7147191898018199E-2</v>
      </c>
      <c r="O28" s="122">
        <f t="shared" si="13"/>
        <v>3.055243970401221E-2</v>
      </c>
      <c r="P28" s="122">
        <f t="shared" si="13"/>
        <v>3.4072231482557482E-2</v>
      </c>
      <c r="Q28" s="122">
        <f t="shared" si="13"/>
        <v>3.6918955088829031E-2</v>
      </c>
      <c r="R28" s="122">
        <f t="shared" si="13"/>
        <v>4.0525256826114665E-2</v>
      </c>
      <c r="S28" s="122">
        <f t="shared" si="13"/>
        <v>4.0225904777932163E-2</v>
      </c>
      <c r="T28" s="122">
        <f t="shared" si="13"/>
        <v>5.3015815253320019E-2</v>
      </c>
      <c r="U28" s="122">
        <f t="shared" si="13"/>
        <v>5.5085194790010811E-2</v>
      </c>
      <c r="V28" s="122">
        <f t="shared" si="13"/>
        <v>6.4485556968757143E-2</v>
      </c>
      <c r="W28" s="122">
        <f t="shared" si="13"/>
        <v>5.7712909553128203E-2</v>
      </c>
      <c r="X28" s="122">
        <f t="shared" si="13"/>
        <v>8.7917350936862718E-2</v>
      </c>
      <c r="Y28" s="122">
        <f t="shared" si="13"/>
        <v>0.10196159656615832</v>
      </c>
      <c r="DA28" s="130" t="s">
        <v>1596</v>
      </c>
    </row>
    <row r="29" spans="1:105" ht="12" customHeight="1" x14ac:dyDescent="0.25">
      <c r="A29" s="97" t="s">
        <v>53</v>
      </c>
      <c r="B29" s="98">
        <v>7.9524766402051354E-3</v>
      </c>
      <c r="C29" s="98">
        <v>8.0659607147332574E-3</v>
      </c>
      <c r="D29" s="98">
        <v>8.4404380327628026E-3</v>
      </c>
      <c r="E29" s="98">
        <v>1.2031753908095058E-2</v>
      </c>
      <c r="F29" s="98">
        <v>9.2104938645634262E-3</v>
      </c>
      <c r="G29" s="98">
        <v>1.0812315227387124E-2</v>
      </c>
      <c r="H29" s="98">
        <v>1.9967348046143776E-2</v>
      </c>
      <c r="I29" s="98">
        <v>1.5401511213221116E-2</v>
      </c>
      <c r="J29" s="98">
        <v>1.7261162050347327E-2</v>
      </c>
      <c r="K29" s="98">
        <v>1.9809330173399028E-2</v>
      </c>
      <c r="L29" s="98">
        <v>2.1666595629355197E-2</v>
      </c>
      <c r="M29" s="98">
        <v>2.2238719191874902E-2</v>
      </c>
      <c r="N29" s="98">
        <v>2.7147191898018199E-2</v>
      </c>
      <c r="O29" s="98">
        <v>3.055243970401221E-2</v>
      </c>
      <c r="P29" s="98">
        <v>3.4072231482557482E-2</v>
      </c>
      <c r="Q29" s="98">
        <v>3.6918955088829031E-2</v>
      </c>
      <c r="R29" s="98">
        <v>4.0525256826114665E-2</v>
      </c>
      <c r="S29" s="98">
        <v>4.0225904777932163E-2</v>
      </c>
      <c r="T29" s="98">
        <v>5.3015815253320019E-2</v>
      </c>
      <c r="U29" s="98">
        <v>5.5085194790010811E-2</v>
      </c>
      <c r="V29" s="98">
        <v>6.4485556968757143E-2</v>
      </c>
      <c r="W29" s="98">
        <v>5.7712909553128203E-2</v>
      </c>
      <c r="X29" s="98">
        <v>8.7917350936862718E-2</v>
      </c>
      <c r="Y29" s="98">
        <v>0.10196159656615832</v>
      </c>
      <c r="DA29" s="63" t="s">
        <v>1597</v>
      </c>
    </row>
    <row r="30" spans="1:105" ht="12" customHeight="1" x14ac:dyDescent="0.25">
      <c r="A30" s="121" t="s">
        <v>55</v>
      </c>
      <c r="B30" s="122">
        <v>2.0472084299501065</v>
      </c>
      <c r="C30" s="122">
        <v>1.8088079704081128</v>
      </c>
      <c r="D30" s="122">
        <v>2.0679931739350286</v>
      </c>
      <c r="E30" s="122">
        <v>2.0583681050268159</v>
      </c>
      <c r="F30" s="122">
        <v>2.050429997364871</v>
      </c>
      <c r="G30" s="122">
        <v>2.1680100854860838</v>
      </c>
      <c r="H30" s="122">
        <v>2.2789338904839509</v>
      </c>
      <c r="I30" s="122">
        <v>2.4847627627586975</v>
      </c>
      <c r="J30" s="122">
        <v>2.2947913562692719</v>
      </c>
      <c r="K30" s="122">
        <v>2.4326301264105785</v>
      </c>
      <c r="L30" s="122">
        <v>2.3824921486227497</v>
      </c>
      <c r="M30" s="122">
        <v>2.4286738280320752</v>
      </c>
      <c r="N30" s="122">
        <v>2.4224515236989235</v>
      </c>
      <c r="O30" s="122">
        <v>2.4493721567930278</v>
      </c>
      <c r="P30" s="122">
        <v>2.5174305074702499</v>
      </c>
      <c r="Q30" s="122">
        <v>2.5074821954402053</v>
      </c>
      <c r="R30" s="122">
        <v>2.5188247677930162</v>
      </c>
      <c r="S30" s="122">
        <v>2.5102989482165436</v>
      </c>
      <c r="T30" s="122">
        <v>2.4374045723095756</v>
      </c>
      <c r="U30" s="122">
        <v>2.3392673474092565</v>
      </c>
      <c r="V30" s="122">
        <v>2.1355386504115135</v>
      </c>
      <c r="W30" s="122">
        <v>1.9460939650069264</v>
      </c>
      <c r="X30" s="122">
        <v>1.8473190670033277</v>
      </c>
      <c r="Y30" s="122">
        <v>1.5887540933763207</v>
      </c>
      <c r="DA30" s="130" t="s">
        <v>1598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1599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1600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1601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1602</v>
      </c>
    </row>
    <row r="35" spans="1:105" ht="12" customHeight="1" x14ac:dyDescent="0.25">
      <c r="A35" s="106" t="s">
        <v>122</v>
      </c>
      <c r="B35" s="101">
        <v>1.2967187574712211</v>
      </c>
      <c r="C35" s="101">
        <v>1.1187707609205328</v>
      </c>
      <c r="D35" s="101">
        <v>1.2580382841336215</v>
      </c>
      <c r="E35" s="101">
        <v>1.2326776773332937</v>
      </c>
      <c r="F35" s="101">
        <v>1.1660255142324178</v>
      </c>
      <c r="G35" s="101">
        <v>1.2036652996639974</v>
      </c>
      <c r="H35" s="101">
        <v>1.2698095924448272</v>
      </c>
      <c r="I35" s="101">
        <v>1.3068048069117462</v>
      </c>
      <c r="J35" s="101">
        <v>1.2329348697158562</v>
      </c>
      <c r="K35" s="101">
        <v>1.2518354303462846</v>
      </c>
      <c r="L35" s="101">
        <v>1.3735499838484155</v>
      </c>
      <c r="M35" s="101">
        <v>1.2495306996336284</v>
      </c>
      <c r="N35" s="101">
        <v>1.3130939477767956</v>
      </c>
      <c r="O35" s="101">
        <v>1.3179782746437414</v>
      </c>
      <c r="P35" s="101">
        <v>1.2768184065562873</v>
      </c>
      <c r="Q35" s="101">
        <v>1.3108996610633956</v>
      </c>
      <c r="R35" s="101">
        <v>1.2901064214854256</v>
      </c>
      <c r="S35" s="101">
        <v>1.2956827291672965</v>
      </c>
      <c r="T35" s="101">
        <v>1.3040584201205168</v>
      </c>
      <c r="U35" s="101">
        <v>1.2841983991208936</v>
      </c>
      <c r="V35" s="101">
        <v>1.1982810962472434</v>
      </c>
      <c r="W35" s="101">
        <v>1.1867776751617514</v>
      </c>
      <c r="X35" s="101">
        <v>1.1152441592016997</v>
      </c>
      <c r="Y35" s="101">
        <v>0.88209799491766716</v>
      </c>
      <c r="DA35" s="131" t="s">
        <v>1603</v>
      </c>
    </row>
    <row r="36" spans="1:105" ht="12" customHeight="1" x14ac:dyDescent="0.25">
      <c r="A36" s="107" t="s">
        <v>121</v>
      </c>
      <c r="B36" s="104">
        <v>0.75048967247888543</v>
      </c>
      <c r="C36" s="104">
        <v>0.69003720948758007</v>
      </c>
      <c r="D36" s="104">
        <v>0.80995488980140706</v>
      </c>
      <c r="E36" s="104">
        <v>0.82569042769352219</v>
      </c>
      <c r="F36" s="104">
        <v>0.88440448313245301</v>
      </c>
      <c r="G36" s="104">
        <v>0.96434478582208638</v>
      </c>
      <c r="H36" s="104">
        <v>1.0091242980391235</v>
      </c>
      <c r="I36" s="104">
        <v>1.1779579558469513</v>
      </c>
      <c r="J36" s="104">
        <v>1.0618564865534159</v>
      </c>
      <c r="K36" s="104">
        <v>1.1807946960642939</v>
      </c>
      <c r="L36" s="104">
        <v>1.0089421647743344</v>
      </c>
      <c r="M36" s="104">
        <v>1.1791431283984468</v>
      </c>
      <c r="N36" s="104">
        <v>1.1093575759221279</v>
      </c>
      <c r="O36" s="104">
        <v>1.1313938821492866</v>
      </c>
      <c r="P36" s="104">
        <v>1.2406121009139626</v>
      </c>
      <c r="Q36" s="104">
        <v>1.1965825343768097</v>
      </c>
      <c r="R36" s="104">
        <v>1.2287183463075904</v>
      </c>
      <c r="S36" s="104">
        <v>1.2146162190492471</v>
      </c>
      <c r="T36" s="104">
        <v>1.1333461521890591</v>
      </c>
      <c r="U36" s="104">
        <v>1.0550689482883628</v>
      </c>
      <c r="V36" s="104">
        <v>0.93725755416426981</v>
      </c>
      <c r="W36" s="104">
        <v>0.75931628984517507</v>
      </c>
      <c r="X36" s="104">
        <v>0.73207490780162798</v>
      </c>
      <c r="Y36" s="104">
        <v>0.70665609845865363</v>
      </c>
      <c r="DA36" s="132" t="s">
        <v>1604</v>
      </c>
    </row>
    <row r="37" spans="1:105" ht="12" customHeight="1" x14ac:dyDescent="0.25">
      <c r="A37" s="108" t="s">
        <v>53</v>
      </c>
      <c r="B37" s="98">
        <v>0.46087098869274423</v>
      </c>
      <c r="C37" s="98">
        <v>0.38604475870024563</v>
      </c>
      <c r="D37" s="98">
        <v>0.47057914496372627</v>
      </c>
      <c r="E37" s="98">
        <v>0.46632094235216598</v>
      </c>
      <c r="F37" s="98">
        <v>0.49571368876037886</v>
      </c>
      <c r="G37" s="98">
        <v>0.54268928037242259</v>
      </c>
      <c r="H37" s="98">
        <v>0.55426345971428859</v>
      </c>
      <c r="I37" s="98">
        <v>0.68555373015512844</v>
      </c>
      <c r="J37" s="98">
        <v>0.55979317913699445</v>
      </c>
      <c r="K37" s="98">
        <v>0.63902789583369135</v>
      </c>
      <c r="L37" s="98">
        <v>0.45697006507455307</v>
      </c>
      <c r="M37" s="98">
        <v>0.58749588983344159</v>
      </c>
      <c r="N37" s="98">
        <v>0.5183667750715949</v>
      </c>
      <c r="O37" s="98">
        <v>0.5376949935615366</v>
      </c>
      <c r="P37" s="98">
        <v>0.61964822859147428</v>
      </c>
      <c r="Q37" s="98">
        <v>0.59240500732093826</v>
      </c>
      <c r="R37" s="98">
        <v>0.63038657791149244</v>
      </c>
      <c r="S37" s="98">
        <v>0.62717648681141114</v>
      </c>
      <c r="T37" s="98">
        <v>0.56064192690460535</v>
      </c>
      <c r="U37" s="98">
        <v>0.50251152550396327</v>
      </c>
      <c r="V37" s="98">
        <v>0.43031475798480856</v>
      </c>
      <c r="W37" s="98">
        <v>0.29787449835616636</v>
      </c>
      <c r="X37" s="98">
        <v>0.30851450233299788</v>
      </c>
      <c r="Y37" s="98">
        <v>0.30136870056947962</v>
      </c>
      <c r="DA37" s="63" t="s">
        <v>1605</v>
      </c>
    </row>
    <row r="38" spans="1:105" ht="12" customHeight="1" x14ac:dyDescent="0.25">
      <c r="A38" s="108" t="s">
        <v>52</v>
      </c>
      <c r="B38" s="98">
        <v>0.28961868378614114</v>
      </c>
      <c r="C38" s="98">
        <v>0.30399245078733445</v>
      </c>
      <c r="D38" s="98">
        <v>0.33937574483768074</v>
      </c>
      <c r="E38" s="98">
        <v>0.35936948534135627</v>
      </c>
      <c r="F38" s="98">
        <v>0.38869079437207416</v>
      </c>
      <c r="G38" s="98">
        <v>0.42165550544966385</v>
      </c>
      <c r="H38" s="98">
        <v>0.45486083832483504</v>
      </c>
      <c r="I38" s="98">
        <v>0.49240422569182285</v>
      </c>
      <c r="J38" s="98">
        <v>0.50206330741642158</v>
      </c>
      <c r="K38" s="98">
        <v>0.54176680023060253</v>
      </c>
      <c r="L38" s="98">
        <v>0.55197209969978134</v>
      </c>
      <c r="M38" s="98">
        <v>0.59164723856500512</v>
      </c>
      <c r="N38" s="98">
        <v>0.59099080085053302</v>
      </c>
      <c r="O38" s="98">
        <v>0.59369888858775011</v>
      </c>
      <c r="P38" s="98">
        <v>0.6209638723224884</v>
      </c>
      <c r="Q38" s="98">
        <v>0.60417752705587147</v>
      </c>
      <c r="R38" s="98">
        <v>0.59833176839609781</v>
      </c>
      <c r="S38" s="98">
        <v>0.58743973223783608</v>
      </c>
      <c r="T38" s="98">
        <v>0.57270422528445375</v>
      </c>
      <c r="U38" s="98">
        <v>0.55255742278439945</v>
      </c>
      <c r="V38" s="98">
        <v>0.50694279617946125</v>
      </c>
      <c r="W38" s="98">
        <v>0.46144179148900871</v>
      </c>
      <c r="X38" s="98">
        <v>0.42356040546863016</v>
      </c>
      <c r="Y38" s="98">
        <v>0.40528739788917395</v>
      </c>
      <c r="DA38" s="63" t="s">
        <v>1606</v>
      </c>
    </row>
    <row r="39" spans="1:105" ht="12" customHeight="1" x14ac:dyDescent="0.25">
      <c r="A39" s="121" t="s">
        <v>54</v>
      </c>
      <c r="B39" s="122">
        <v>0.34801704149972856</v>
      </c>
      <c r="C39" s="122">
        <v>0.3696397059506874</v>
      </c>
      <c r="D39" s="122">
        <v>0.37052522875344562</v>
      </c>
      <c r="E39" s="122">
        <v>0.37223573241097174</v>
      </c>
      <c r="F39" s="122">
        <v>0.3983723325004967</v>
      </c>
      <c r="G39" s="122">
        <v>0.42416224006675096</v>
      </c>
      <c r="H39" s="122">
        <v>0.49973420648302186</v>
      </c>
      <c r="I39" s="122">
        <v>0.49157908886926671</v>
      </c>
      <c r="J39" s="122">
        <v>0.5106015689344876</v>
      </c>
      <c r="K39" s="122">
        <v>0.46819763444426171</v>
      </c>
      <c r="L39" s="122">
        <v>0.57421075999928128</v>
      </c>
      <c r="M39" s="122">
        <v>0.57813386086804808</v>
      </c>
      <c r="N39" s="122">
        <v>0.58720162138339616</v>
      </c>
      <c r="O39" s="122">
        <v>0.58499628536483883</v>
      </c>
      <c r="P39" s="122">
        <v>0.57877705577821092</v>
      </c>
      <c r="Q39" s="122">
        <v>0.55930971748246305</v>
      </c>
      <c r="R39" s="122">
        <v>0.54026851562753908</v>
      </c>
      <c r="S39" s="122">
        <v>0.53018413173296952</v>
      </c>
      <c r="T39" s="122">
        <v>0.52439019287130617</v>
      </c>
      <c r="U39" s="122">
        <v>0.51596044919044448</v>
      </c>
      <c r="V39" s="122">
        <v>0.49971738683753786</v>
      </c>
      <c r="W39" s="122">
        <v>0.5087338164915538</v>
      </c>
      <c r="X39" s="122">
        <v>0.54022932671476809</v>
      </c>
      <c r="Y39" s="122">
        <v>0.51500889809955641</v>
      </c>
      <c r="DA39" s="130" t="s">
        <v>1607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1608</v>
      </c>
    </row>
    <row r="41" spans="1:105" ht="12" customHeight="1" x14ac:dyDescent="0.25">
      <c r="A41" s="109" t="s">
        <v>120</v>
      </c>
      <c r="B41" s="33">
        <v>0.34801704149972856</v>
      </c>
      <c r="C41" s="33">
        <v>0.3696397059506874</v>
      </c>
      <c r="D41" s="33">
        <v>0.37052522875344562</v>
      </c>
      <c r="E41" s="33">
        <v>0.37223573241097174</v>
      </c>
      <c r="F41" s="33">
        <v>0.3983723325004967</v>
      </c>
      <c r="G41" s="33">
        <v>0.42416224006675096</v>
      </c>
      <c r="H41" s="33">
        <v>0.49973420648302186</v>
      </c>
      <c r="I41" s="33">
        <v>0.49157908886926671</v>
      </c>
      <c r="J41" s="33">
        <v>0.5106015689344876</v>
      </c>
      <c r="K41" s="33">
        <v>0.46819763444426171</v>
      </c>
      <c r="L41" s="33">
        <v>0.57421075999928128</v>
      </c>
      <c r="M41" s="33">
        <v>0.57813386086804808</v>
      </c>
      <c r="N41" s="33">
        <v>0.58720162138339616</v>
      </c>
      <c r="O41" s="33">
        <v>0.58499628536483883</v>
      </c>
      <c r="P41" s="33">
        <v>0.57877705577821092</v>
      </c>
      <c r="Q41" s="33">
        <v>0.55930971748246305</v>
      </c>
      <c r="R41" s="33">
        <v>0.54026851562753908</v>
      </c>
      <c r="S41" s="33">
        <v>0.53018413173296952</v>
      </c>
      <c r="T41" s="33">
        <v>0.52439019287130617</v>
      </c>
      <c r="U41" s="33">
        <v>0.51596044919044448</v>
      </c>
      <c r="V41" s="33">
        <v>0.49971738683753786</v>
      </c>
      <c r="W41" s="33">
        <v>0.5087338164915538</v>
      </c>
      <c r="X41" s="33">
        <v>0.54022932671476809</v>
      </c>
      <c r="Y41" s="33">
        <v>0.51500889809955641</v>
      </c>
      <c r="DA41" s="60" t="s">
        <v>1609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57.011334071273602</v>
      </c>
      <c r="C43" s="117">
        <f t="shared" si="14"/>
        <v>49.890765396535343</v>
      </c>
      <c r="D43" s="117">
        <f t="shared" si="14"/>
        <v>43.523722219611884</v>
      </c>
      <c r="E43" s="117">
        <f t="shared" si="14"/>
        <v>36.616276222234447</v>
      </c>
      <c r="F43" s="117">
        <f t="shared" si="14"/>
        <v>29.70500997136433</v>
      </c>
      <c r="G43" s="117">
        <f t="shared" si="14"/>
        <v>22.936608687081929</v>
      </c>
      <c r="H43" s="117">
        <f t="shared" si="14"/>
        <v>16.261439234035095</v>
      </c>
      <c r="I43" s="117">
        <f t="shared" si="14"/>
        <v>16.113085851814965</v>
      </c>
      <c r="J43" s="117">
        <f t="shared" si="14"/>
        <v>15.902356015467936</v>
      </c>
      <c r="K43" s="117">
        <f t="shared" si="14"/>
        <v>15.913486340333408</v>
      </c>
      <c r="L43" s="117">
        <f t="shared" si="14"/>
        <v>15.925348091446038</v>
      </c>
      <c r="M43" s="117">
        <f t="shared" si="14"/>
        <v>14.965058858741889</v>
      </c>
      <c r="N43" s="117">
        <f t="shared" si="14"/>
        <v>15.044925472631073</v>
      </c>
      <c r="O43" s="117">
        <f t="shared" si="14"/>
        <v>15.616238024531386</v>
      </c>
      <c r="P43" s="117">
        <f t="shared" si="14"/>
        <v>16.682947001478187</v>
      </c>
      <c r="Q43" s="117">
        <f t="shared" si="14"/>
        <v>49.34915379515293</v>
      </c>
      <c r="R43" s="117">
        <f t="shared" ref="R43:V43" si="15">R44+R47+R49+R58</f>
        <v>49.673238722987676</v>
      </c>
      <c r="S43" s="117">
        <f t="shared" si="15"/>
        <v>49.678874091808446</v>
      </c>
      <c r="T43" s="117">
        <f t="shared" si="15"/>
        <v>48.32559221451988</v>
      </c>
      <c r="U43" s="117">
        <f t="shared" si="15"/>
        <v>46.636933953993228</v>
      </c>
      <c r="V43" s="117">
        <f t="shared" si="15"/>
        <v>44.969968759230042</v>
      </c>
      <c r="W43" s="117">
        <f t="shared" ref="W43:Y43" si="16">W44+W47+W49+W58</f>
        <v>42.784515924992789</v>
      </c>
      <c r="X43" s="117">
        <f t="shared" si="16"/>
        <v>40.952697955734813</v>
      </c>
      <c r="Y43" s="117">
        <f t="shared" si="16"/>
        <v>39.02269317795097</v>
      </c>
      <c r="DA43" s="129" t="s">
        <v>1610</v>
      </c>
    </row>
    <row r="44" spans="1:105" ht="12.95" customHeight="1" x14ac:dyDescent="0.25">
      <c r="A44" s="121" t="s">
        <v>57</v>
      </c>
      <c r="B44" s="122">
        <f t="shared" ref="B44:Q44" si="17">SUM(B45:B46)</f>
        <v>52.055436215858407</v>
      </c>
      <c r="C44" s="122">
        <f t="shared" si="17"/>
        <v>45.800167449217582</v>
      </c>
      <c r="D44" s="122">
        <f t="shared" si="17"/>
        <v>39.54599660441734</v>
      </c>
      <c r="E44" s="122">
        <f t="shared" si="17"/>
        <v>33.294906999903155</v>
      </c>
      <c r="F44" s="122">
        <f t="shared" si="17"/>
        <v>27.046031489020027</v>
      </c>
      <c r="G44" s="122">
        <f t="shared" si="17"/>
        <v>20.799325530762161</v>
      </c>
      <c r="H44" s="122">
        <f t="shared" si="17"/>
        <v>14.555707466204357</v>
      </c>
      <c r="I44" s="122">
        <f t="shared" si="17"/>
        <v>14.551416713326086</v>
      </c>
      <c r="J44" s="122">
        <f t="shared" si="17"/>
        <v>14.568819217286439</v>
      </c>
      <c r="K44" s="122">
        <f t="shared" si="17"/>
        <v>14.56703803573461</v>
      </c>
      <c r="L44" s="122">
        <f t="shared" si="17"/>
        <v>14.575934223992075</v>
      </c>
      <c r="M44" s="122">
        <f t="shared" si="17"/>
        <v>13.535822773711933</v>
      </c>
      <c r="N44" s="122">
        <f t="shared" si="17"/>
        <v>13.545494929347257</v>
      </c>
      <c r="O44" s="122">
        <f t="shared" si="17"/>
        <v>13.558179479221804</v>
      </c>
      <c r="P44" s="122">
        <f t="shared" si="17"/>
        <v>13.551954645055703</v>
      </c>
      <c r="Q44" s="122">
        <f t="shared" si="17"/>
        <v>44.366167730583356</v>
      </c>
      <c r="R44" s="122">
        <f t="shared" ref="R44:V44" si="18">SUM(R45:R46)</f>
        <v>43.769255891242061</v>
      </c>
      <c r="S44" s="122">
        <f t="shared" si="18"/>
        <v>43.446270676989208</v>
      </c>
      <c r="T44" s="122">
        <f t="shared" si="18"/>
        <v>42.384633445662118</v>
      </c>
      <c r="U44" s="122">
        <f t="shared" si="18"/>
        <v>41.132229508069337</v>
      </c>
      <c r="V44" s="122">
        <f t="shared" si="18"/>
        <v>40.003834371010505</v>
      </c>
      <c r="W44" s="122">
        <f t="shared" ref="W44:Y44" si="19">SUM(W45:W46)</f>
        <v>38.531355894794579</v>
      </c>
      <c r="X44" s="122">
        <f t="shared" si="19"/>
        <v>37.047297386337078</v>
      </c>
      <c r="Y44" s="122">
        <f t="shared" si="19"/>
        <v>35.72566086892428</v>
      </c>
      <c r="DA44" s="130" t="s">
        <v>1611</v>
      </c>
    </row>
    <row r="45" spans="1:105" ht="12" customHeight="1" x14ac:dyDescent="0.25">
      <c r="A45" s="97" t="s">
        <v>211</v>
      </c>
      <c r="B45" s="98">
        <v>51.471281169389499</v>
      </c>
      <c r="C45" s="98">
        <v>45.294668959587284</v>
      </c>
      <c r="D45" s="98">
        <v>39.118142734307824</v>
      </c>
      <c r="E45" s="98">
        <v>32.941616509028364</v>
      </c>
      <c r="F45" s="98">
        <v>26.765090283748922</v>
      </c>
      <c r="G45" s="98">
        <v>20.588564058469469</v>
      </c>
      <c r="H45" s="98">
        <v>14.412037833190023</v>
      </c>
      <c r="I45" s="98">
        <v>14.412037833190027</v>
      </c>
      <c r="J45" s="98">
        <v>14.428718830610489</v>
      </c>
      <c r="K45" s="98">
        <v>14.428718830610489</v>
      </c>
      <c r="L45" s="98">
        <v>14.428718830610491</v>
      </c>
      <c r="M45" s="98">
        <v>13.399226139294921</v>
      </c>
      <c r="N45" s="98">
        <v>13.39922613929493</v>
      </c>
      <c r="O45" s="98">
        <v>13.39922613929493</v>
      </c>
      <c r="P45" s="98">
        <v>13.399226139294921</v>
      </c>
      <c r="Q45" s="98">
        <v>43.835941530524508</v>
      </c>
      <c r="R45" s="98">
        <v>43.237919174548594</v>
      </c>
      <c r="S45" s="98">
        <v>42.924333619948385</v>
      </c>
      <c r="T45" s="98">
        <v>41.879965606190879</v>
      </c>
      <c r="U45" s="98">
        <v>40.650902837489241</v>
      </c>
      <c r="V45" s="98">
        <v>39.54617368873604</v>
      </c>
      <c r="W45" s="98">
        <v>38.079621668099755</v>
      </c>
      <c r="X45" s="98">
        <v>36.64350816852965</v>
      </c>
      <c r="Y45" s="98">
        <v>35.359845227859012</v>
      </c>
      <c r="DA45" s="63" t="s">
        <v>1612</v>
      </c>
    </row>
    <row r="46" spans="1:105" ht="12" customHeight="1" x14ac:dyDescent="0.25">
      <c r="A46" s="97" t="s">
        <v>53</v>
      </c>
      <c r="B46" s="98">
        <v>0.58415504646890914</v>
      </c>
      <c r="C46" s="98">
        <v>0.5054984896302982</v>
      </c>
      <c r="D46" s="98">
        <v>0.42785387010951564</v>
      </c>
      <c r="E46" s="98">
        <v>0.35329049087478775</v>
      </c>
      <c r="F46" s="98">
        <v>0.28094120527110389</v>
      </c>
      <c r="G46" s="98">
        <v>0.21076147229269088</v>
      </c>
      <c r="H46" s="98">
        <v>0.14366963301433391</v>
      </c>
      <c r="I46" s="98">
        <v>0.13937888013605848</v>
      </c>
      <c r="J46" s="98">
        <v>0.14010038667595098</v>
      </c>
      <c r="K46" s="98">
        <v>0.13831920512412085</v>
      </c>
      <c r="L46" s="98">
        <v>0.14721539338158454</v>
      </c>
      <c r="M46" s="98">
        <v>0.13659663441701164</v>
      </c>
      <c r="N46" s="98">
        <v>0.14626879005232668</v>
      </c>
      <c r="O46" s="98">
        <v>0.15895333992687422</v>
      </c>
      <c r="P46" s="98">
        <v>0.15272850576078223</v>
      </c>
      <c r="Q46" s="98">
        <v>0.5302262000588509</v>
      </c>
      <c r="R46" s="98">
        <v>0.53133671669346816</v>
      </c>
      <c r="S46" s="98">
        <v>0.52193705704082283</v>
      </c>
      <c r="T46" s="98">
        <v>0.5046678394712415</v>
      </c>
      <c r="U46" s="98">
        <v>0.48132667058009487</v>
      </c>
      <c r="V46" s="98">
        <v>0.45766068227446299</v>
      </c>
      <c r="W46" s="98">
        <v>0.4517342266948271</v>
      </c>
      <c r="X46" s="98">
        <v>0.4037892178074301</v>
      </c>
      <c r="Y46" s="98">
        <v>0.36581564106526659</v>
      </c>
      <c r="DA46" s="63" t="s">
        <v>1613</v>
      </c>
    </row>
    <row r="47" spans="1:105" ht="12.95" customHeight="1" x14ac:dyDescent="0.25">
      <c r="A47" s="121" t="s">
        <v>92</v>
      </c>
      <c r="B47" s="122">
        <f t="shared" ref="B47:Y47" si="20">B48</f>
        <v>1.6390600708819744E-2</v>
      </c>
      <c r="C47" s="122">
        <f t="shared" si="20"/>
        <v>1.6168065264920484E-2</v>
      </c>
      <c r="D47" s="122">
        <f t="shared" si="20"/>
        <v>1.6473147213248052E-2</v>
      </c>
      <c r="E47" s="122">
        <f t="shared" si="20"/>
        <v>1.97403302366078E-2</v>
      </c>
      <c r="F47" s="122">
        <f t="shared" si="20"/>
        <v>1.1536419048715557E-2</v>
      </c>
      <c r="G47" s="122">
        <f t="shared" si="20"/>
        <v>8.1060405124668018E-3</v>
      </c>
      <c r="H47" s="122">
        <f t="shared" si="20"/>
        <v>7.0170172438708553E-3</v>
      </c>
      <c r="I47" s="122">
        <f t="shared" si="20"/>
        <v>3.1564802323760729E-3</v>
      </c>
      <c r="J47" s="122">
        <f t="shared" si="20"/>
        <v>2.3360506284573253E-3</v>
      </c>
      <c r="K47" s="122">
        <f t="shared" si="20"/>
        <v>1.137203776009675E-3</v>
      </c>
      <c r="L47" s="122">
        <f t="shared" si="20"/>
        <v>2.2701846841514891E-3</v>
      </c>
      <c r="M47" s="122">
        <f t="shared" si="20"/>
        <v>8.2543327016415952E-3</v>
      </c>
      <c r="N47" s="122">
        <f t="shared" si="20"/>
        <v>1.7460632749463596E-2</v>
      </c>
      <c r="O47" s="122">
        <f t="shared" si="20"/>
        <v>3.0731792423634816E-2</v>
      </c>
      <c r="P47" s="122">
        <f t="shared" si="20"/>
        <v>5.9455012593417324E-2</v>
      </c>
      <c r="Q47" s="122">
        <f t="shared" si="20"/>
        <v>0.10146320069687852</v>
      </c>
      <c r="R47" s="122">
        <f t="shared" si="20"/>
        <v>0.15925092444986422</v>
      </c>
      <c r="S47" s="122">
        <f t="shared" si="20"/>
        <v>0.17958919378254237</v>
      </c>
      <c r="T47" s="122">
        <f t="shared" si="20"/>
        <v>0.23522402557660879</v>
      </c>
      <c r="U47" s="122">
        <f t="shared" si="20"/>
        <v>0.22133124652503464</v>
      </c>
      <c r="V47" s="122">
        <f t="shared" si="20"/>
        <v>0.2216153557759602</v>
      </c>
      <c r="W47" s="122">
        <f t="shared" si="20"/>
        <v>0.16009739652208882</v>
      </c>
      <c r="X47" s="122">
        <f t="shared" si="20"/>
        <v>0.15251596166650758</v>
      </c>
      <c r="Y47" s="122">
        <f t="shared" si="20"/>
        <v>0.11009188346887186</v>
      </c>
      <c r="DA47" s="130" t="s">
        <v>1614</v>
      </c>
    </row>
    <row r="48" spans="1:105" ht="12" customHeight="1" x14ac:dyDescent="0.25">
      <c r="A48" s="97" t="s">
        <v>53</v>
      </c>
      <c r="B48" s="98">
        <v>1.6390600708819744E-2</v>
      </c>
      <c r="C48" s="98">
        <v>1.6168065264920484E-2</v>
      </c>
      <c r="D48" s="98">
        <v>1.6473147213248052E-2</v>
      </c>
      <c r="E48" s="98">
        <v>1.97403302366078E-2</v>
      </c>
      <c r="F48" s="98">
        <v>1.1536419048715557E-2</v>
      </c>
      <c r="G48" s="98">
        <v>8.1060405124668018E-3</v>
      </c>
      <c r="H48" s="98">
        <v>7.0170172438708553E-3</v>
      </c>
      <c r="I48" s="98">
        <v>3.1564802323760729E-3</v>
      </c>
      <c r="J48" s="98">
        <v>2.3360506284573253E-3</v>
      </c>
      <c r="K48" s="98">
        <v>1.137203776009675E-3</v>
      </c>
      <c r="L48" s="98">
        <v>2.2701846841514891E-3</v>
      </c>
      <c r="M48" s="98">
        <v>8.2543327016415952E-3</v>
      </c>
      <c r="N48" s="98">
        <v>1.7460632749463596E-2</v>
      </c>
      <c r="O48" s="98">
        <v>3.0731792423634816E-2</v>
      </c>
      <c r="P48" s="98">
        <v>5.9455012593417324E-2</v>
      </c>
      <c r="Q48" s="98">
        <v>0.10146320069687852</v>
      </c>
      <c r="R48" s="98">
        <v>0.15925092444986422</v>
      </c>
      <c r="S48" s="98">
        <v>0.17958919378254237</v>
      </c>
      <c r="T48" s="98">
        <v>0.23522402557660879</v>
      </c>
      <c r="U48" s="98">
        <v>0.22133124652503464</v>
      </c>
      <c r="V48" s="98">
        <v>0.2216153557759602</v>
      </c>
      <c r="W48" s="98">
        <v>0.16009739652208882</v>
      </c>
      <c r="X48" s="98">
        <v>0.15251596166650758</v>
      </c>
      <c r="Y48" s="98">
        <v>0.11009188346887186</v>
      </c>
      <c r="DA48" s="63" t="s">
        <v>1615</v>
      </c>
    </row>
    <row r="49" spans="1:105" ht="12" customHeight="1" x14ac:dyDescent="0.25">
      <c r="A49" s="121" t="s">
        <v>55</v>
      </c>
      <c r="B49" s="122">
        <v>4.2218156278253991</v>
      </c>
      <c r="C49" s="122">
        <v>3.3845033897449319</v>
      </c>
      <c r="D49" s="122">
        <v>3.3613761904144726</v>
      </c>
      <c r="E49" s="122">
        <v>2.7984003845934202</v>
      </c>
      <c r="F49" s="122">
        <v>2.2197560829750902</v>
      </c>
      <c r="G49" s="122">
        <v>1.7830321270281519</v>
      </c>
      <c r="H49" s="122">
        <v>1.3943218850490411</v>
      </c>
      <c r="I49" s="122">
        <v>1.3017035121039542</v>
      </c>
      <c r="J49" s="122">
        <v>1.0893532844083662</v>
      </c>
      <c r="K49" s="122">
        <v>1.1287070023462129</v>
      </c>
      <c r="L49" s="122">
        <v>1.0870246992890242</v>
      </c>
      <c r="M49" s="122">
        <v>1.1471818446277016</v>
      </c>
      <c r="N49" s="122">
        <v>1.1925096497485483</v>
      </c>
      <c r="O49" s="122">
        <v>1.6348970182466491</v>
      </c>
      <c r="P49" s="122">
        <v>2.4888959791965393</v>
      </c>
      <c r="Q49" s="122">
        <v>3.9799362637190718</v>
      </c>
      <c r="R49" s="122">
        <v>4.7179033194319233</v>
      </c>
      <c r="S49" s="122">
        <v>4.9858768934640789</v>
      </c>
      <c r="T49" s="122">
        <v>4.6842200843451387</v>
      </c>
      <c r="U49" s="122">
        <v>4.3175216762772388</v>
      </c>
      <c r="V49" s="122">
        <v>3.8361157386340539</v>
      </c>
      <c r="W49" s="122">
        <v>3.2392470355112715</v>
      </c>
      <c r="X49" s="122">
        <v>2.9043982357154929</v>
      </c>
      <c r="Y49" s="122">
        <v>2.4105722743660483</v>
      </c>
      <c r="DA49" s="130" t="s">
        <v>1616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1617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1618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1619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1620</v>
      </c>
    </row>
    <row r="54" spans="1:105" ht="12" customHeight="1" x14ac:dyDescent="0.25">
      <c r="A54" s="106" t="s">
        <v>122</v>
      </c>
      <c r="B54" s="101">
        <v>2.6741222376295402</v>
      </c>
      <c r="C54" s="101">
        <v>2.1309967591856291</v>
      </c>
      <c r="D54" s="101">
        <v>2.0976660681469772</v>
      </c>
      <c r="E54" s="101">
        <v>1.7346698738890389</v>
      </c>
      <c r="F54" s="101">
        <v>1.339727756191057</v>
      </c>
      <c r="G54" s="101">
        <v>1.043621997903694</v>
      </c>
      <c r="H54" s="101">
        <v>0.79330221944793955</v>
      </c>
      <c r="I54" s="101">
        <v>0.68715349509132717</v>
      </c>
      <c r="J54" s="101">
        <v>0.58046848027400855</v>
      </c>
      <c r="K54" s="101">
        <v>0.57546094610660226</v>
      </c>
      <c r="L54" s="101">
        <v>0.65808627220602733</v>
      </c>
      <c r="M54" s="101">
        <v>0.57411352851464814</v>
      </c>
      <c r="N54" s="101">
        <v>0.65556595833801357</v>
      </c>
      <c r="O54" s="101">
        <v>0.89587952284455519</v>
      </c>
      <c r="P54" s="101">
        <v>1.1680391051023662</v>
      </c>
      <c r="Q54" s="101">
        <v>2.1005864514215524</v>
      </c>
      <c r="R54" s="101">
        <v>2.4405027853548438</v>
      </c>
      <c r="S54" s="101">
        <v>2.5884910923370965</v>
      </c>
      <c r="T54" s="101">
        <v>2.4797044603422695</v>
      </c>
      <c r="U54" s="101">
        <v>2.3209990286631994</v>
      </c>
      <c r="V54" s="101">
        <v>2.1129776382487671</v>
      </c>
      <c r="W54" s="101">
        <v>1.9318654358899567</v>
      </c>
      <c r="X54" s="101">
        <v>1.7311839933619941</v>
      </c>
      <c r="Y54" s="101">
        <v>1.2902258543018303</v>
      </c>
      <c r="DA54" s="131" t="s">
        <v>1621</v>
      </c>
    </row>
    <row r="55" spans="1:105" ht="12" customHeight="1" x14ac:dyDescent="0.25">
      <c r="A55" s="107" t="s">
        <v>121</v>
      </c>
      <c r="B55" s="104">
        <v>1.5476933901958592</v>
      </c>
      <c r="C55" s="104">
        <v>1.2535066305593028</v>
      </c>
      <c r="D55" s="104">
        <v>1.2637101222674954</v>
      </c>
      <c r="E55" s="104">
        <v>1.0637305107043813</v>
      </c>
      <c r="F55" s="104">
        <v>0.88002832678403298</v>
      </c>
      <c r="G55" s="104">
        <v>0.7394101291244578</v>
      </c>
      <c r="H55" s="104">
        <v>0.60101966560110154</v>
      </c>
      <c r="I55" s="104">
        <v>0.61455001701262701</v>
      </c>
      <c r="J55" s="104">
        <v>0.50888480413435755</v>
      </c>
      <c r="K55" s="104">
        <v>0.55324605623961065</v>
      </c>
      <c r="L55" s="104">
        <v>0.4289384270829969</v>
      </c>
      <c r="M55" s="104">
        <v>0.57306831611305342</v>
      </c>
      <c r="N55" s="104">
        <v>0.53694369141053477</v>
      </c>
      <c r="O55" s="104">
        <v>0.73901749540209383</v>
      </c>
      <c r="P55" s="104">
        <v>1.3208568740941733</v>
      </c>
      <c r="Q55" s="104">
        <v>1.8793498122975194</v>
      </c>
      <c r="R55" s="104">
        <v>2.2774005340770795</v>
      </c>
      <c r="S55" s="104">
        <v>2.3973858011269824</v>
      </c>
      <c r="T55" s="104">
        <v>2.2045156240028696</v>
      </c>
      <c r="U55" s="104">
        <v>1.9965226476140394</v>
      </c>
      <c r="V55" s="104">
        <v>1.7231381003852868</v>
      </c>
      <c r="W55" s="104">
        <v>1.3073815996213147</v>
      </c>
      <c r="X55" s="104">
        <v>1.1732142423534988</v>
      </c>
      <c r="Y55" s="104">
        <v>1.1203464200642177</v>
      </c>
      <c r="DA55" s="132" t="s">
        <v>1622</v>
      </c>
    </row>
    <row r="56" spans="1:105" ht="12" customHeight="1" x14ac:dyDescent="0.25">
      <c r="A56" s="108" t="s">
        <v>53</v>
      </c>
      <c r="B56" s="98">
        <v>0.95042877882221466</v>
      </c>
      <c r="C56" s="98">
        <v>0.70229039009598393</v>
      </c>
      <c r="D56" s="98">
        <v>0.73616337182164582</v>
      </c>
      <c r="E56" s="98">
        <v>0.60314423146433083</v>
      </c>
      <c r="F56" s="98">
        <v>0.49558137489310344</v>
      </c>
      <c r="G56" s="98">
        <v>0.41780143229425498</v>
      </c>
      <c r="H56" s="98">
        <v>0.33066426064284177</v>
      </c>
      <c r="I56" s="98">
        <v>0.35766487418517656</v>
      </c>
      <c r="J56" s="98">
        <v>0.26833425837099034</v>
      </c>
      <c r="K56" s="98">
        <v>0.29943915971520046</v>
      </c>
      <c r="L56" s="98">
        <v>0.1942799389496469</v>
      </c>
      <c r="M56" s="98">
        <v>0.28519791090926416</v>
      </c>
      <c r="N56" s="98">
        <v>0.25038218841730686</v>
      </c>
      <c r="O56" s="98">
        <v>0.34963384095364458</v>
      </c>
      <c r="P56" s="98">
        <v>0.65577330134721468</v>
      </c>
      <c r="Q56" s="98">
        <v>0.92335003116554004</v>
      </c>
      <c r="R56" s="98">
        <v>1.1610780137526608</v>
      </c>
      <c r="S56" s="98">
        <v>1.2333212760476473</v>
      </c>
      <c r="T56" s="98">
        <v>1.0891367446718274</v>
      </c>
      <c r="U56" s="98">
        <v>0.95321162412346816</v>
      </c>
      <c r="V56" s="98">
        <v>0.79440498759893452</v>
      </c>
      <c r="W56" s="98">
        <v>0.51543647070096332</v>
      </c>
      <c r="X56" s="98">
        <v>0.49538100446986144</v>
      </c>
      <c r="Y56" s="98">
        <v>0.47691711006562021</v>
      </c>
      <c r="DA56" s="63" t="s">
        <v>1623</v>
      </c>
    </row>
    <row r="57" spans="1:105" ht="12" customHeight="1" x14ac:dyDescent="0.25">
      <c r="A57" s="108" t="s">
        <v>52</v>
      </c>
      <c r="B57" s="98">
        <v>0.59726461137364451</v>
      </c>
      <c r="C57" s="98">
        <v>0.55121624046331874</v>
      </c>
      <c r="D57" s="98">
        <v>0.52754675044584964</v>
      </c>
      <c r="E57" s="98">
        <v>0.46058627924005047</v>
      </c>
      <c r="F57" s="98">
        <v>0.38444695189092959</v>
      </c>
      <c r="G57" s="98">
        <v>0.32160869683020282</v>
      </c>
      <c r="H57" s="98">
        <v>0.27035540495825983</v>
      </c>
      <c r="I57" s="98">
        <v>0.2568851428274504</v>
      </c>
      <c r="J57" s="98">
        <v>0.24055054576336718</v>
      </c>
      <c r="K57" s="98">
        <v>0.25380689652441024</v>
      </c>
      <c r="L57" s="98">
        <v>0.23465848813335</v>
      </c>
      <c r="M57" s="98">
        <v>0.2878704052037892</v>
      </c>
      <c r="N57" s="98">
        <v>0.28656150299322786</v>
      </c>
      <c r="O57" s="98">
        <v>0.38938365444844925</v>
      </c>
      <c r="P57" s="98">
        <v>0.66508357274695862</v>
      </c>
      <c r="Q57" s="98">
        <v>0.95599978113197936</v>
      </c>
      <c r="R57" s="98">
        <v>1.1163225203244187</v>
      </c>
      <c r="S57" s="98">
        <v>1.1640645250793351</v>
      </c>
      <c r="T57" s="98">
        <v>1.1153788793310424</v>
      </c>
      <c r="U57" s="98">
        <v>1.0433110234905714</v>
      </c>
      <c r="V57" s="98">
        <v>0.92873311278635229</v>
      </c>
      <c r="W57" s="98">
        <v>0.79194512892035129</v>
      </c>
      <c r="X57" s="98">
        <v>0.67783323788363736</v>
      </c>
      <c r="Y57" s="98">
        <v>0.64342930999859738</v>
      </c>
      <c r="DA57" s="63" t="s">
        <v>1624</v>
      </c>
    </row>
    <row r="58" spans="1:105" ht="12" customHeight="1" x14ac:dyDescent="0.25">
      <c r="A58" s="121" t="s">
        <v>54</v>
      </c>
      <c r="B58" s="122">
        <v>0.71769162688097465</v>
      </c>
      <c r="C58" s="122">
        <v>0.68992649230790515</v>
      </c>
      <c r="D58" s="122">
        <v>0.59987627756681938</v>
      </c>
      <c r="E58" s="122">
        <v>0.50322850750126069</v>
      </c>
      <c r="F58" s="122">
        <v>0.42768598032049471</v>
      </c>
      <c r="G58" s="122">
        <v>0.34614498877915328</v>
      </c>
      <c r="H58" s="122">
        <v>0.3043928655378263</v>
      </c>
      <c r="I58" s="122">
        <v>0.25680914615255068</v>
      </c>
      <c r="J58" s="122">
        <v>0.24184746314467334</v>
      </c>
      <c r="K58" s="122">
        <v>0.21660409847657724</v>
      </c>
      <c r="L58" s="122">
        <v>0.2601189834807861</v>
      </c>
      <c r="M58" s="122">
        <v>0.27379990770061324</v>
      </c>
      <c r="N58" s="122">
        <v>0.28946026078580489</v>
      </c>
      <c r="O58" s="122">
        <v>0.39242973463929715</v>
      </c>
      <c r="P58" s="122">
        <v>0.58264136463252481</v>
      </c>
      <c r="Q58" s="122">
        <v>0.90158660015361858</v>
      </c>
      <c r="R58" s="122">
        <v>1.0268285878638268</v>
      </c>
      <c r="S58" s="122">
        <v>1.0671373275726177</v>
      </c>
      <c r="T58" s="122">
        <v>1.0215146589360211</v>
      </c>
      <c r="U58" s="122">
        <v>0.96585152312162381</v>
      </c>
      <c r="V58" s="122">
        <v>0.90840329380952189</v>
      </c>
      <c r="W58" s="122">
        <v>0.85381559816485264</v>
      </c>
      <c r="X58" s="122">
        <v>0.84848637201573252</v>
      </c>
      <c r="Y58" s="122">
        <v>0.77636815119177194</v>
      </c>
      <c r="DA58" s="130" t="s">
        <v>1625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1626</v>
      </c>
    </row>
    <row r="60" spans="1:105" ht="12" customHeight="1" x14ac:dyDescent="0.25">
      <c r="A60" s="109" t="s">
        <v>120</v>
      </c>
      <c r="B60" s="33">
        <v>0.71769162688097465</v>
      </c>
      <c r="C60" s="33">
        <v>0.68992649230790515</v>
      </c>
      <c r="D60" s="33">
        <v>0.59987627756681938</v>
      </c>
      <c r="E60" s="33">
        <v>0.50322850750126069</v>
      </c>
      <c r="F60" s="33">
        <v>0.42768598032049471</v>
      </c>
      <c r="G60" s="33">
        <v>0.34614498877915328</v>
      </c>
      <c r="H60" s="33">
        <v>0.3043928655378263</v>
      </c>
      <c r="I60" s="33">
        <v>0.25680914615255068</v>
      </c>
      <c r="J60" s="33">
        <v>0.24184746314467334</v>
      </c>
      <c r="K60" s="33">
        <v>0.21660409847657724</v>
      </c>
      <c r="L60" s="33">
        <v>0.2601189834807861</v>
      </c>
      <c r="M60" s="33">
        <v>0.27379990770061324</v>
      </c>
      <c r="N60" s="33">
        <v>0.28946026078580489</v>
      </c>
      <c r="O60" s="33">
        <v>0.39242973463929715</v>
      </c>
      <c r="P60" s="33">
        <v>0.58264136463252481</v>
      </c>
      <c r="Q60" s="33">
        <v>0.90158660015361858</v>
      </c>
      <c r="R60" s="33">
        <v>1.0268285878638268</v>
      </c>
      <c r="S60" s="33">
        <v>1.0671373275726177</v>
      </c>
      <c r="T60" s="33">
        <v>1.0215146589360211</v>
      </c>
      <c r="U60" s="33">
        <v>0.96585152312162381</v>
      </c>
      <c r="V60" s="33">
        <v>0.90840329380952189</v>
      </c>
      <c r="W60" s="33">
        <v>0.85381559816485264</v>
      </c>
      <c r="X60" s="33">
        <v>0.84848637201573252</v>
      </c>
      <c r="Y60" s="33">
        <v>0.77636815119177194</v>
      </c>
      <c r="DA60" s="60" t="s">
        <v>1627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8645.5862952882544</v>
      </c>
      <c r="C62" s="117">
        <f t="shared" si="21"/>
        <v>9189.3065866391153</v>
      </c>
      <c r="D62" s="117">
        <f t="shared" si="21"/>
        <v>8868.3788981461457</v>
      </c>
      <c r="E62" s="117">
        <f t="shared" si="21"/>
        <v>9081.6364029004799</v>
      </c>
      <c r="F62" s="117">
        <f t="shared" si="21"/>
        <v>8681.7123904839573</v>
      </c>
      <c r="G62" s="117">
        <f t="shared" si="21"/>
        <v>8348.2066699964071</v>
      </c>
      <c r="H62" s="117">
        <f t="shared" si="21"/>
        <v>8418.0972554747168</v>
      </c>
      <c r="I62" s="117">
        <f t="shared" si="21"/>
        <v>7518.5261432959114</v>
      </c>
      <c r="J62" s="117">
        <f t="shared" si="21"/>
        <v>8515.5159628696783</v>
      </c>
      <c r="K62" s="117">
        <f t="shared" si="21"/>
        <v>8477.9151447846671</v>
      </c>
      <c r="L62" s="117">
        <f t="shared" si="21"/>
        <v>9877.9575832357586</v>
      </c>
      <c r="M62" s="117">
        <f t="shared" si="21"/>
        <v>7682.760655130267</v>
      </c>
      <c r="N62" s="117">
        <f t="shared" si="21"/>
        <v>8216.2646084328408</v>
      </c>
      <c r="O62" s="117">
        <f t="shared" si="21"/>
        <v>8727.1691341743845</v>
      </c>
      <c r="P62" s="117">
        <f t="shared" si="21"/>
        <v>6516.2134895588488</v>
      </c>
      <c r="Q62" s="117">
        <f t="shared" si="21"/>
        <v>6945.5951640932653</v>
      </c>
      <c r="R62" s="117">
        <f t="shared" ref="R62:V62" si="22">R63+R66+R68+R77</f>
        <v>7236.8515621126699</v>
      </c>
      <c r="S62" s="117">
        <f t="shared" si="22"/>
        <v>7021.4294489195436</v>
      </c>
      <c r="T62" s="117">
        <f t="shared" si="22"/>
        <v>6980.848508031434</v>
      </c>
      <c r="U62" s="117">
        <f t="shared" si="22"/>
        <v>6744.2426037590885</v>
      </c>
      <c r="V62" s="117">
        <f t="shared" si="22"/>
        <v>6460.9234746537377</v>
      </c>
      <c r="W62" s="117">
        <f t="shared" ref="W62:Y62" si="23">W63+W66+W68+W77</f>
        <v>7321.391822215347</v>
      </c>
      <c r="X62" s="117">
        <f t="shared" si="23"/>
        <v>5798.2695883177448</v>
      </c>
      <c r="Y62" s="117">
        <f t="shared" si="23"/>
        <v>4906.7601553027853</v>
      </c>
      <c r="DA62" s="129" t="s">
        <v>1628</v>
      </c>
    </row>
    <row r="63" spans="1:105" ht="12.95" customHeight="1" x14ac:dyDescent="0.25">
      <c r="A63" s="121" t="s">
        <v>57</v>
      </c>
      <c r="B63" s="122">
        <f t="shared" ref="B63:Q63" si="24">SUM(B64:B65)</f>
        <v>7641.0726445243981</v>
      </c>
      <c r="C63" s="122">
        <f t="shared" si="24"/>
        <v>8158.4155883598251</v>
      </c>
      <c r="D63" s="122">
        <f t="shared" si="24"/>
        <v>7769.3302730078822</v>
      </c>
      <c r="E63" s="122">
        <f t="shared" si="24"/>
        <v>7966.0879305669378</v>
      </c>
      <c r="F63" s="122">
        <f t="shared" si="24"/>
        <v>7608.7667801871876</v>
      </c>
      <c r="G63" s="122">
        <f t="shared" si="24"/>
        <v>7299.3660702735679</v>
      </c>
      <c r="H63" s="122">
        <f t="shared" si="24"/>
        <v>7356.3714661108497</v>
      </c>
      <c r="I63" s="122">
        <f t="shared" si="24"/>
        <v>6520.0134690425093</v>
      </c>
      <c r="J63" s="122">
        <f t="shared" si="24"/>
        <v>7485.6580952115492</v>
      </c>
      <c r="K63" s="122">
        <f t="shared" si="24"/>
        <v>7452.1149258676487</v>
      </c>
      <c r="L63" s="122">
        <f t="shared" si="24"/>
        <v>8667.6579695611326</v>
      </c>
      <c r="M63" s="122">
        <f t="shared" si="24"/>
        <v>6731.8152677560056</v>
      </c>
      <c r="N63" s="122">
        <f t="shared" si="24"/>
        <v>7241.1403684286579</v>
      </c>
      <c r="O63" s="122">
        <f t="shared" si="24"/>
        <v>7684.9362770910111</v>
      </c>
      <c r="P63" s="122">
        <f t="shared" si="24"/>
        <v>5643.7870244993483</v>
      </c>
      <c r="Q63" s="122">
        <f t="shared" si="24"/>
        <v>5945.6170383856579</v>
      </c>
      <c r="R63" s="122">
        <f t="shared" ref="R63:V63" si="25">SUM(R64:R65)</f>
        <v>6201.8026276899927</v>
      </c>
      <c r="S63" s="122">
        <f t="shared" si="25"/>
        <v>6029.689175640653</v>
      </c>
      <c r="T63" s="122">
        <f t="shared" si="25"/>
        <v>6017.4008217640439</v>
      </c>
      <c r="U63" s="122">
        <f t="shared" si="25"/>
        <v>5843.6663902649216</v>
      </c>
      <c r="V63" s="122">
        <f t="shared" si="25"/>
        <v>5643.6274309244454</v>
      </c>
      <c r="W63" s="122">
        <f t="shared" ref="W63:Y63" si="26">SUM(W64:W65)</f>
        <v>6489.2266423960855</v>
      </c>
      <c r="X63" s="122">
        <f t="shared" si="26"/>
        <v>5153.9135701642826</v>
      </c>
      <c r="Y63" s="122">
        <f t="shared" si="26"/>
        <v>4400.5005498339615</v>
      </c>
      <c r="DA63" s="130" t="s">
        <v>1629</v>
      </c>
    </row>
    <row r="64" spans="1:105" ht="12" customHeight="1" x14ac:dyDescent="0.25">
      <c r="A64" s="97" t="s">
        <v>212</v>
      </c>
      <c r="B64" s="98">
        <v>7546.6257694252809</v>
      </c>
      <c r="C64" s="98">
        <v>8058.4293417189992</v>
      </c>
      <c r="D64" s="98">
        <v>7675.2114503443527</v>
      </c>
      <c r="E64" s="98">
        <v>7870.6152858368823</v>
      </c>
      <c r="F64" s="98">
        <v>7518.6912818002875</v>
      </c>
      <c r="G64" s="98">
        <v>7214.2691987824037</v>
      </c>
      <c r="H64" s="98">
        <v>7271.9560857310225</v>
      </c>
      <c r="I64" s="98">
        <v>6446.5781155580962</v>
      </c>
      <c r="J64" s="98">
        <v>7399.9760078375621</v>
      </c>
      <c r="K64" s="98">
        <v>7366.7528472126796</v>
      </c>
      <c r="L64" s="98">
        <v>8564.8958536999417</v>
      </c>
      <c r="M64" s="98">
        <v>6655.5670683085718</v>
      </c>
      <c r="N64" s="98">
        <v>7157.5132924455957</v>
      </c>
      <c r="O64" s="98">
        <v>7593.5868491214133</v>
      </c>
      <c r="P64" s="98">
        <v>5580.6442527080253</v>
      </c>
      <c r="Q64" s="98">
        <v>5876.5815142371275</v>
      </c>
      <c r="R64" s="98">
        <v>6128.1132587542143</v>
      </c>
      <c r="S64" s="98">
        <v>5957.5680293427058</v>
      </c>
      <c r="T64" s="98">
        <v>5944.5785108033078</v>
      </c>
      <c r="U64" s="98">
        <v>5772.7113444143515</v>
      </c>
      <c r="V64" s="98">
        <v>5575.2388989213787</v>
      </c>
      <c r="W64" s="98">
        <v>6407.1266991372286</v>
      </c>
      <c r="X64" s="98">
        <v>5092.3203951022369</v>
      </c>
      <c r="Y64" s="98">
        <v>4350.5511646689538</v>
      </c>
      <c r="DA64" s="63" t="s">
        <v>1630</v>
      </c>
    </row>
    <row r="65" spans="1:105" ht="12" customHeight="1" x14ac:dyDescent="0.25">
      <c r="A65" s="97" t="s">
        <v>53</v>
      </c>
      <c r="B65" s="98">
        <v>94.446875099117463</v>
      </c>
      <c r="C65" s="98">
        <v>99.986246640826238</v>
      </c>
      <c r="D65" s="98">
        <v>94.118822663529599</v>
      </c>
      <c r="E65" s="98">
        <v>95.472644730055478</v>
      </c>
      <c r="F65" s="98">
        <v>90.075498386900222</v>
      </c>
      <c r="G65" s="98">
        <v>85.096871491163824</v>
      </c>
      <c r="H65" s="98">
        <v>84.415380379826885</v>
      </c>
      <c r="I65" s="98">
        <v>73.435353484412659</v>
      </c>
      <c r="J65" s="98">
        <v>85.682087373986931</v>
      </c>
      <c r="K65" s="98">
        <v>85.362078654969466</v>
      </c>
      <c r="L65" s="98">
        <v>102.76211586119121</v>
      </c>
      <c r="M65" s="98">
        <v>76.248199447433365</v>
      </c>
      <c r="N65" s="98">
        <v>83.627075983062298</v>
      </c>
      <c r="O65" s="98">
        <v>91.349427969597414</v>
      </c>
      <c r="P65" s="98">
        <v>63.142771791323213</v>
      </c>
      <c r="Q65" s="98">
        <v>69.035524148530769</v>
      </c>
      <c r="R65" s="98">
        <v>73.689368935778674</v>
      </c>
      <c r="S65" s="98">
        <v>72.121146297947462</v>
      </c>
      <c r="T65" s="98">
        <v>72.822310960736147</v>
      </c>
      <c r="U65" s="98">
        <v>70.955045850569931</v>
      </c>
      <c r="V65" s="98">
        <v>68.388532003066899</v>
      </c>
      <c r="W65" s="98">
        <v>82.099943258856683</v>
      </c>
      <c r="X65" s="98">
        <v>61.593175062045965</v>
      </c>
      <c r="Y65" s="98">
        <v>49.949385165007804</v>
      </c>
      <c r="DA65" s="63" t="s">
        <v>1631</v>
      </c>
    </row>
    <row r="66" spans="1:105" ht="12.95" customHeight="1" x14ac:dyDescent="0.25">
      <c r="A66" s="121" t="s">
        <v>92</v>
      </c>
      <c r="B66" s="122">
        <f t="shared" ref="B66:Y66" si="27">B67</f>
        <v>2.8135983764902877</v>
      </c>
      <c r="C66" s="122">
        <f t="shared" si="27"/>
        <v>2.8617832490278339</v>
      </c>
      <c r="D66" s="122">
        <f t="shared" si="27"/>
        <v>3.0085926493647763</v>
      </c>
      <c r="E66" s="122">
        <f t="shared" si="27"/>
        <v>4.3375227658207871</v>
      </c>
      <c r="F66" s="122">
        <f t="shared" si="27"/>
        <v>3.2560366516203159</v>
      </c>
      <c r="G66" s="122">
        <f t="shared" si="27"/>
        <v>3.4181867511457256</v>
      </c>
      <c r="H66" s="122">
        <f t="shared" si="27"/>
        <v>5.4287298131009436</v>
      </c>
      <c r="I66" s="122">
        <f t="shared" si="27"/>
        <v>3.9085574338603397</v>
      </c>
      <c r="J66" s="122">
        <f t="shared" si="27"/>
        <v>4.2229657791850359</v>
      </c>
      <c r="K66" s="122">
        <f t="shared" si="27"/>
        <v>4.8213184273427814</v>
      </c>
      <c r="L66" s="122">
        <f t="shared" si="27"/>
        <v>5.5139224327907419</v>
      </c>
      <c r="M66" s="122">
        <f t="shared" si="27"/>
        <v>6.0061272079724892</v>
      </c>
      <c r="N66" s="122">
        <f t="shared" si="27"/>
        <v>7.5906018175243162</v>
      </c>
      <c r="O66" s="122">
        <f t="shared" si="27"/>
        <v>8.7978453435801818</v>
      </c>
      <c r="P66" s="122">
        <f t="shared" si="27"/>
        <v>9.8028216472766658</v>
      </c>
      <c r="Q66" s="122">
        <f t="shared" si="27"/>
        <v>10.703402713399798</v>
      </c>
      <c r="R66" s="122">
        <f t="shared" si="27"/>
        <v>12.145004696447391</v>
      </c>
      <c r="S66" s="122">
        <f t="shared" si="27"/>
        <v>12.406188044558609</v>
      </c>
      <c r="T66" s="122">
        <f t="shared" si="27"/>
        <v>16.286513404865019</v>
      </c>
      <c r="U66" s="122">
        <f t="shared" si="27"/>
        <v>16.384197396873542</v>
      </c>
      <c r="V66" s="122">
        <f t="shared" si="27"/>
        <v>18.580882214321246</v>
      </c>
      <c r="W66" s="122">
        <f t="shared" si="27"/>
        <v>16.31517182373511</v>
      </c>
      <c r="X66" s="122">
        <f t="shared" si="27"/>
        <v>22.286558362989133</v>
      </c>
      <c r="Y66" s="122">
        <f t="shared" si="27"/>
        <v>21.92750399199063</v>
      </c>
      <c r="DA66" s="130" t="s">
        <v>1632</v>
      </c>
    </row>
    <row r="67" spans="1:105" ht="12" customHeight="1" x14ac:dyDescent="0.25">
      <c r="A67" s="97" t="s">
        <v>53</v>
      </c>
      <c r="B67" s="98">
        <v>2.8135983764902877</v>
      </c>
      <c r="C67" s="98">
        <v>2.8617832490278339</v>
      </c>
      <c r="D67" s="98">
        <v>3.0085926493647763</v>
      </c>
      <c r="E67" s="98">
        <v>4.3375227658207871</v>
      </c>
      <c r="F67" s="98">
        <v>3.2560366516203159</v>
      </c>
      <c r="G67" s="98">
        <v>3.4181867511457256</v>
      </c>
      <c r="H67" s="98">
        <v>5.4287298131009436</v>
      </c>
      <c r="I67" s="98">
        <v>3.9085574338603397</v>
      </c>
      <c r="J67" s="98">
        <v>4.2229657791850359</v>
      </c>
      <c r="K67" s="98">
        <v>4.8213184273427814</v>
      </c>
      <c r="L67" s="98">
        <v>5.5139224327907419</v>
      </c>
      <c r="M67" s="98">
        <v>6.0061272079724892</v>
      </c>
      <c r="N67" s="98">
        <v>7.5906018175243162</v>
      </c>
      <c r="O67" s="98">
        <v>8.7978453435801818</v>
      </c>
      <c r="P67" s="98">
        <v>9.8028216472766658</v>
      </c>
      <c r="Q67" s="98">
        <v>10.703402713399798</v>
      </c>
      <c r="R67" s="98">
        <v>12.145004696447391</v>
      </c>
      <c r="S67" s="98">
        <v>12.406188044558609</v>
      </c>
      <c r="T67" s="98">
        <v>16.286513404865019</v>
      </c>
      <c r="U67" s="98">
        <v>16.384197396873542</v>
      </c>
      <c r="V67" s="98">
        <v>18.580882214321246</v>
      </c>
      <c r="W67" s="98">
        <v>16.31517182373511</v>
      </c>
      <c r="X67" s="98">
        <v>22.286558362989133</v>
      </c>
      <c r="Y67" s="98">
        <v>21.92750399199063</v>
      </c>
      <c r="DA67" s="63" t="s">
        <v>1633</v>
      </c>
    </row>
    <row r="68" spans="1:105" ht="12" customHeight="1" x14ac:dyDescent="0.25">
      <c r="A68" s="121" t="s">
        <v>55</v>
      </c>
      <c r="B68" s="122">
        <v>856.35353188541785</v>
      </c>
      <c r="C68" s="122">
        <v>870.92525272950991</v>
      </c>
      <c r="D68" s="122">
        <v>938.8382942032971</v>
      </c>
      <c r="E68" s="122">
        <v>952.95173556526368</v>
      </c>
      <c r="F68" s="122">
        <v>907.81025888202896</v>
      </c>
      <c r="G68" s="122">
        <v>883.41334418887891</v>
      </c>
      <c r="H68" s="122">
        <v>876.85709257319547</v>
      </c>
      <c r="I68" s="122">
        <v>830.02793234847491</v>
      </c>
      <c r="J68" s="122">
        <v>852.75995064991366</v>
      </c>
      <c r="K68" s="122">
        <v>862.7105975056345</v>
      </c>
      <c r="L68" s="122">
        <v>1000.2023890250409</v>
      </c>
      <c r="M68" s="122">
        <v>749.30877510029813</v>
      </c>
      <c r="N68" s="122">
        <v>774.1843448532004</v>
      </c>
      <c r="O68" s="122">
        <v>842.7067250786456</v>
      </c>
      <c r="P68" s="122">
        <v>675.68974725450209</v>
      </c>
      <c r="Q68" s="122">
        <v>804.05787699608663</v>
      </c>
      <c r="R68" s="122">
        <v>839.7284513123243</v>
      </c>
      <c r="S68" s="122">
        <v>798.31276228107674</v>
      </c>
      <c r="T68" s="122">
        <v>768.77126747241959</v>
      </c>
      <c r="U68" s="122">
        <v>708.53805604275897</v>
      </c>
      <c r="V68" s="122">
        <v>626.40555479013972</v>
      </c>
      <c r="W68" s="122">
        <v>648.00001861765224</v>
      </c>
      <c r="X68" s="122">
        <v>460.1276497705623</v>
      </c>
      <c r="Y68" s="122">
        <v>334.9270214088815</v>
      </c>
      <c r="DA68" s="130" t="s">
        <v>1634</v>
      </c>
    </row>
    <row r="69" spans="1:105" ht="12" customHeight="1" x14ac:dyDescent="0.25">
      <c r="A69" s="97" t="s">
        <v>134</v>
      </c>
      <c r="B69" s="98">
        <v>848.0887032555122</v>
      </c>
      <c r="C69" s="98">
        <v>861.10060567048799</v>
      </c>
      <c r="D69" s="98">
        <v>927.49135140059309</v>
      </c>
      <c r="E69" s="98">
        <v>941.52981773627141</v>
      </c>
      <c r="F69" s="98">
        <v>896.69760048477997</v>
      </c>
      <c r="G69" s="98">
        <v>872.46330972573935</v>
      </c>
      <c r="H69" s="98">
        <v>865.98143147360884</v>
      </c>
      <c r="I69" s="98">
        <v>817.82395073007706</v>
      </c>
      <c r="J69" s="98">
        <v>840.21029345632132</v>
      </c>
      <c r="K69" s="98">
        <v>849.60526899214494</v>
      </c>
      <c r="L69" s="98">
        <v>986.56310698192397</v>
      </c>
      <c r="M69" s="98">
        <v>737.98238670074795</v>
      </c>
      <c r="N69" s="98">
        <v>762.18746293750814</v>
      </c>
      <c r="O69" s="98">
        <v>830.81006964575704</v>
      </c>
      <c r="P69" s="98">
        <v>667.58206600653887</v>
      </c>
      <c r="Q69" s="98">
        <v>793.46558390435712</v>
      </c>
      <c r="R69" s="98">
        <v>829.71339889092258</v>
      </c>
      <c r="S69" s="98">
        <v>788.79055491481142</v>
      </c>
      <c r="T69" s="98">
        <v>758.71512352746686</v>
      </c>
      <c r="U69" s="98">
        <v>698.16838420368845</v>
      </c>
      <c r="V69" s="98">
        <v>616.23135864222513</v>
      </c>
      <c r="W69" s="98">
        <v>639.43797657865491</v>
      </c>
      <c r="X69" s="98">
        <v>452.54980226528028</v>
      </c>
      <c r="Y69" s="98">
        <v>330.60789344838292</v>
      </c>
      <c r="DA69" s="63" t="s">
        <v>1635</v>
      </c>
    </row>
    <row r="70" spans="1:105" ht="12" customHeight="1" x14ac:dyDescent="0.25">
      <c r="A70" s="97" t="s">
        <v>133</v>
      </c>
      <c r="B70" s="98">
        <v>3.128035123425799</v>
      </c>
      <c r="C70" s="98">
        <v>3.8463462703726341</v>
      </c>
      <c r="D70" s="98">
        <v>4.0236396487542798</v>
      </c>
      <c r="E70" s="98">
        <v>4.3338205018589084</v>
      </c>
      <c r="F70" s="98">
        <v>4.4764856636559731</v>
      </c>
      <c r="G70" s="98">
        <v>4.4457256183451257</v>
      </c>
      <c r="H70" s="98">
        <v>4.5360743106414292</v>
      </c>
      <c r="I70" s="98">
        <v>4.2499261961443926</v>
      </c>
      <c r="J70" s="98">
        <v>4.918417059887104</v>
      </c>
      <c r="K70" s="98">
        <v>5.1424498044470894</v>
      </c>
      <c r="L70" s="98">
        <v>6.1986396978445084</v>
      </c>
      <c r="M70" s="98">
        <v>4.4037219656999653</v>
      </c>
      <c r="N70" s="98">
        <v>4.3741012586106294</v>
      </c>
      <c r="O70" s="98">
        <v>5.3664865066182683</v>
      </c>
      <c r="P70" s="98">
        <v>4.1257652547437678</v>
      </c>
      <c r="Q70" s="98">
        <v>4.9796155441374541</v>
      </c>
      <c r="R70" s="98">
        <v>5.4355468908208513</v>
      </c>
      <c r="S70" s="98">
        <v>4.9467416037044787</v>
      </c>
      <c r="T70" s="98">
        <v>4.6200944760883047</v>
      </c>
      <c r="U70" s="98">
        <v>4.0721389028416635</v>
      </c>
      <c r="V70" s="98">
        <v>3.3651571313390605</v>
      </c>
      <c r="W70" s="98">
        <v>3.6649333235415087</v>
      </c>
      <c r="X70" s="98">
        <v>2.4464502895029225</v>
      </c>
      <c r="Y70" s="98">
        <v>1.8652287042250815</v>
      </c>
      <c r="DA70" s="63" t="s">
        <v>1636</v>
      </c>
    </row>
    <row r="71" spans="1:105" ht="12" customHeight="1" x14ac:dyDescent="0.25">
      <c r="A71" s="100" t="s">
        <v>212</v>
      </c>
      <c r="B71" s="101">
        <v>2.0457870000824081</v>
      </c>
      <c r="C71" s="101">
        <v>2.3263106881522169</v>
      </c>
      <c r="D71" s="101">
        <v>2.5007562950187636</v>
      </c>
      <c r="E71" s="101">
        <v>2.6261386418673651</v>
      </c>
      <c r="F71" s="101">
        <v>2.6853316165087286</v>
      </c>
      <c r="G71" s="101">
        <v>2.6676193739916778</v>
      </c>
      <c r="H71" s="101">
        <v>2.6638396612771991</v>
      </c>
      <c r="I71" s="101">
        <v>2.6036795525496834</v>
      </c>
      <c r="J71" s="101">
        <v>2.7728727592078246</v>
      </c>
      <c r="K71" s="101">
        <v>2.9402893693211993</v>
      </c>
      <c r="L71" s="101">
        <v>3.1231258758827645</v>
      </c>
      <c r="M71" s="101">
        <v>2.2909290548801455</v>
      </c>
      <c r="N71" s="101">
        <v>2.1374790680339983</v>
      </c>
      <c r="O71" s="101">
        <v>2.6954859333195742</v>
      </c>
      <c r="P71" s="101">
        <v>2.1249567225263131</v>
      </c>
      <c r="Q71" s="101">
        <v>2.5589494366198515</v>
      </c>
      <c r="R71" s="101">
        <v>2.8802497781918075</v>
      </c>
      <c r="S71" s="101">
        <v>2.6140153412238889</v>
      </c>
      <c r="T71" s="101">
        <v>2.3422498767350755</v>
      </c>
      <c r="U71" s="101">
        <v>1.980747162976461</v>
      </c>
      <c r="V71" s="101">
        <v>1.5707857152700375</v>
      </c>
      <c r="W71" s="101">
        <v>1.5078378983361824</v>
      </c>
      <c r="X71" s="101">
        <v>1.0530471151408864</v>
      </c>
      <c r="Y71" s="101">
        <v>0.7946248863860399</v>
      </c>
      <c r="DA71" s="131" t="s">
        <v>1637</v>
      </c>
    </row>
    <row r="72" spans="1:105" ht="12" customHeight="1" x14ac:dyDescent="0.25">
      <c r="A72" s="103" t="s">
        <v>52</v>
      </c>
      <c r="B72" s="104">
        <v>1.0822481233433909</v>
      </c>
      <c r="C72" s="104">
        <v>1.520035582220417</v>
      </c>
      <c r="D72" s="104">
        <v>1.5228833537355164</v>
      </c>
      <c r="E72" s="104">
        <v>1.7076818599915433</v>
      </c>
      <c r="F72" s="104">
        <v>1.7911540471472447</v>
      </c>
      <c r="G72" s="104">
        <v>1.7781062443534474</v>
      </c>
      <c r="H72" s="104">
        <v>1.8722346493642303</v>
      </c>
      <c r="I72" s="104">
        <v>1.646246643594709</v>
      </c>
      <c r="J72" s="104">
        <v>2.1455443006792794</v>
      </c>
      <c r="K72" s="104">
        <v>2.2021604351258897</v>
      </c>
      <c r="L72" s="104">
        <v>3.0755138219617439</v>
      </c>
      <c r="M72" s="104">
        <v>2.1127929108198198</v>
      </c>
      <c r="N72" s="104">
        <v>2.236622190576631</v>
      </c>
      <c r="O72" s="104">
        <v>2.6710005732986941</v>
      </c>
      <c r="P72" s="104">
        <v>2.0008085322174547</v>
      </c>
      <c r="Q72" s="104">
        <v>2.4206661075176026</v>
      </c>
      <c r="R72" s="104">
        <v>2.5552971126290438</v>
      </c>
      <c r="S72" s="104">
        <v>2.3327262624805898</v>
      </c>
      <c r="T72" s="104">
        <v>2.2778445993532292</v>
      </c>
      <c r="U72" s="104">
        <v>2.0913917398652027</v>
      </c>
      <c r="V72" s="104">
        <v>1.7943714160690232</v>
      </c>
      <c r="W72" s="104">
        <v>2.1570954252053265</v>
      </c>
      <c r="X72" s="104">
        <v>1.3934031743620361</v>
      </c>
      <c r="Y72" s="104">
        <v>1.0706038178390416</v>
      </c>
      <c r="DA72" s="132" t="s">
        <v>1638</v>
      </c>
    </row>
    <row r="73" spans="1:105" ht="12" customHeight="1" x14ac:dyDescent="0.25">
      <c r="A73" s="106" t="s">
        <v>122</v>
      </c>
      <c r="B73" s="101">
        <v>3.2537524566901985</v>
      </c>
      <c r="C73" s="101">
        <v>3.5416486130420726</v>
      </c>
      <c r="D73" s="101">
        <v>4.2777963446205964</v>
      </c>
      <c r="E73" s="101">
        <v>4.0985939669929872</v>
      </c>
      <c r="F73" s="101">
        <v>3.7224476993013624</v>
      </c>
      <c r="G73" s="101">
        <v>3.5853381699590239</v>
      </c>
      <c r="H73" s="101">
        <v>3.5032327163661261</v>
      </c>
      <c r="I73" s="101">
        <v>3.9774636839985402</v>
      </c>
      <c r="J73" s="101">
        <v>3.9447877124380368</v>
      </c>
      <c r="K73" s="101">
        <v>3.9177973412303424</v>
      </c>
      <c r="L73" s="101">
        <v>3.9294928710218104</v>
      </c>
      <c r="M73" s="101">
        <v>3.5571585812862101</v>
      </c>
      <c r="N73" s="101">
        <v>4.2124529539820363</v>
      </c>
      <c r="O73" s="101">
        <v>3.6440198147922871</v>
      </c>
      <c r="P73" s="101">
        <v>2.378032323713017</v>
      </c>
      <c r="Q73" s="101">
        <v>3.4347851145988333</v>
      </c>
      <c r="R73" s="101">
        <v>2.9173319049681545</v>
      </c>
      <c r="S73" s="101">
        <v>2.8563045788231611</v>
      </c>
      <c r="T73" s="101">
        <v>3.433263958182776</v>
      </c>
      <c r="U73" s="101">
        <v>3.8150846413696691</v>
      </c>
      <c r="V73" s="101">
        <v>4.1424541829118677</v>
      </c>
      <c r="W73" s="101">
        <v>2.9794533804632897</v>
      </c>
      <c r="X73" s="101">
        <v>3.0258553369438652</v>
      </c>
      <c r="Y73" s="101">
        <v>1.397315748266962</v>
      </c>
      <c r="DA73" s="131" t="s">
        <v>1639</v>
      </c>
    </row>
    <row r="74" spans="1:105" ht="12" customHeight="1" x14ac:dyDescent="0.25">
      <c r="A74" s="107" t="s">
        <v>121</v>
      </c>
      <c r="B74" s="104">
        <v>1.883041049789649</v>
      </c>
      <c r="C74" s="104">
        <v>2.4366521756072093</v>
      </c>
      <c r="D74" s="104">
        <v>3.0455068093291793</v>
      </c>
      <c r="E74" s="104">
        <v>2.9895033601403331</v>
      </c>
      <c r="F74" s="104">
        <v>2.91372503429174</v>
      </c>
      <c r="G74" s="104">
        <v>2.9189706748353315</v>
      </c>
      <c r="H74" s="104">
        <v>2.8363540725790934</v>
      </c>
      <c r="I74" s="104">
        <v>3.9765917382549345</v>
      </c>
      <c r="J74" s="104">
        <v>3.6864524212671514</v>
      </c>
      <c r="K74" s="104">
        <v>4.0450813678120987</v>
      </c>
      <c r="L74" s="104">
        <v>3.5111494742506308</v>
      </c>
      <c r="M74" s="104">
        <v>3.3655078525639039</v>
      </c>
      <c r="N74" s="104">
        <v>3.4103277030995907</v>
      </c>
      <c r="O74" s="104">
        <v>2.8861491114781117</v>
      </c>
      <c r="P74" s="104">
        <v>1.6038836695064029</v>
      </c>
      <c r="Q74" s="104">
        <v>2.1778924329932341</v>
      </c>
      <c r="R74" s="104">
        <v>1.6621736256126554</v>
      </c>
      <c r="S74" s="104">
        <v>1.719161183737703</v>
      </c>
      <c r="T74" s="104">
        <v>2.0027855106816888</v>
      </c>
      <c r="U74" s="104">
        <v>2.4824482948591888</v>
      </c>
      <c r="V74" s="104">
        <v>2.6665848336637024</v>
      </c>
      <c r="W74" s="104">
        <v>1.9176553349925778</v>
      </c>
      <c r="X74" s="104">
        <v>2.1055418788351963</v>
      </c>
      <c r="Y74" s="104">
        <v>1.0565835080065005</v>
      </c>
      <c r="DA74" s="132" t="s">
        <v>1640</v>
      </c>
    </row>
    <row r="75" spans="1:105" ht="12" customHeight="1" x14ac:dyDescent="0.25">
      <c r="A75" s="108" t="s">
        <v>53</v>
      </c>
      <c r="B75" s="98">
        <v>1.15636366786912</v>
      </c>
      <c r="C75" s="98">
        <v>1.3589995297582935</v>
      </c>
      <c r="D75" s="98">
        <v>1.7646498895636875</v>
      </c>
      <c r="E75" s="98">
        <v>1.685242338388381</v>
      </c>
      <c r="F75" s="98">
        <v>1.6319979075667104</v>
      </c>
      <c r="G75" s="98">
        <v>1.6427091787244141</v>
      </c>
      <c r="H75" s="98">
        <v>1.5585372687389214</v>
      </c>
      <c r="I75" s="98">
        <v>2.3142383081687128</v>
      </c>
      <c r="J75" s="98">
        <v>1.9430159966999461</v>
      </c>
      <c r="K75" s="98">
        <v>2.188258233696124</v>
      </c>
      <c r="L75" s="98">
        <v>1.5896668308245516</v>
      </c>
      <c r="M75" s="98">
        <v>1.6785706379750709</v>
      </c>
      <c r="N75" s="98">
        <v>1.59490629368864</v>
      </c>
      <c r="O75" s="98">
        <v>1.3758853174820163</v>
      </c>
      <c r="P75" s="98">
        <v>0.80445442111665322</v>
      </c>
      <c r="Q75" s="98">
        <v>1.0767542761131632</v>
      </c>
      <c r="R75" s="98">
        <v>0.85164995743343674</v>
      </c>
      <c r="S75" s="98">
        <v>0.88686451852122339</v>
      </c>
      <c r="T75" s="98">
        <v>0.98681873893852379</v>
      </c>
      <c r="U75" s="98">
        <v>1.1761518298948102</v>
      </c>
      <c r="V75" s="98">
        <v>1.2164430972069638</v>
      </c>
      <c r="W75" s="98">
        <v>0.74861747660733835</v>
      </c>
      <c r="X75" s="98">
        <v>0.88647641615999284</v>
      </c>
      <c r="Y75" s="98">
        <v>0.45163889907561416</v>
      </c>
      <c r="DA75" s="63" t="s">
        <v>1641</v>
      </c>
    </row>
    <row r="76" spans="1:105" ht="12" customHeight="1" x14ac:dyDescent="0.25">
      <c r="A76" s="108" t="s">
        <v>52</v>
      </c>
      <c r="B76" s="98">
        <v>0.726677381920529</v>
      </c>
      <c r="C76" s="98">
        <v>1.0776526458489155</v>
      </c>
      <c r="D76" s="98">
        <v>1.2808569197654915</v>
      </c>
      <c r="E76" s="98">
        <v>1.3042610217519521</v>
      </c>
      <c r="F76" s="98">
        <v>1.2817271267250296</v>
      </c>
      <c r="G76" s="98">
        <v>1.2762614961109171</v>
      </c>
      <c r="H76" s="98">
        <v>1.277816803840172</v>
      </c>
      <c r="I76" s="98">
        <v>1.6623534300862219</v>
      </c>
      <c r="J76" s="98">
        <v>1.7434364245672054</v>
      </c>
      <c r="K76" s="98">
        <v>1.8568231341159751</v>
      </c>
      <c r="L76" s="98">
        <v>1.9214826434260792</v>
      </c>
      <c r="M76" s="98">
        <v>1.6869372145888328</v>
      </c>
      <c r="N76" s="98">
        <v>1.8154214094109509</v>
      </c>
      <c r="O76" s="98">
        <v>1.5102637939960954</v>
      </c>
      <c r="P76" s="98">
        <v>0.79942924838974982</v>
      </c>
      <c r="Q76" s="98">
        <v>1.1011381568800711</v>
      </c>
      <c r="R76" s="98">
        <v>0.81052366817921861</v>
      </c>
      <c r="S76" s="98">
        <v>0.83229666521647971</v>
      </c>
      <c r="T76" s="98">
        <v>1.0159667717431649</v>
      </c>
      <c r="U76" s="98">
        <v>1.3062964649643787</v>
      </c>
      <c r="V76" s="98">
        <v>1.4501417364567386</v>
      </c>
      <c r="W76" s="98">
        <v>1.1690378583852394</v>
      </c>
      <c r="X76" s="98">
        <v>1.2190654626752035</v>
      </c>
      <c r="Y76" s="98">
        <v>0.60494460893088631</v>
      </c>
      <c r="DA76" s="63" t="s">
        <v>1642</v>
      </c>
    </row>
    <row r="77" spans="1:105" ht="12" customHeight="1" x14ac:dyDescent="0.25">
      <c r="A77" s="121" t="s">
        <v>54</v>
      </c>
      <c r="B77" s="122">
        <v>145.34652050194802</v>
      </c>
      <c r="C77" s="122">
        <v>157.1039623007533</v>
      </c>
      <c r="D77" s="122">
        <v>157.20173828560104</v>
      </c>
      <c r="E77" s="122">
        <v>158.25921400245807</v>
      </c>
      <c r="F77" s="122">
        <v>161.87931476312087</v>
      </c>
      <c r="G77" s="122">
        <v>162.00906878281489</v>
      </c>
      <c r="H77" s="122">
        <v>179.43996697757058</v>
      </c>
      <c r="I77" s="122">
        <v>164.57618447106657</v>
      </c>
      <c r="J77" s="122">
        <v>172.87495122902993</v>
      </c>
      <c r="K77" s="122">
        <v>158.26830298404138</v>
      </c>
      <c r="L77" s="122">
        <v>204.58330221679466</v>
      </c>
      <c r="M77" s="122">
        <v>195.63048506599063</v>
      </c>
      <c r="N77" s="122">
        <v>193.34929333345809</v>
      </c>
      <c r="O77" s="122">
        <v>190.72828666114737</v>
      </c>
      <c r="P77" s="122">
        <v>186.93389615772159</v>
      </c>
      <c r="Q77" s="122">
        <v>185.21684599812153</v>
      </c>
      <c r="R77" s="122">
        <v>183.17547841390592</v>
      </c>
      <c r="S77" s="122">
        <v>181.02132295325478</v>
      </c>
      <c r="T77" s="122">
        <v>178.3899053901047</v>
      </c>
      <c r="U77" s="122">
        <v>175.65396005453363</v>
      </c>
      <c r="V77" s="122">
        <v>172.30960672483118</v>
      </c>
      <c r="W77" s="122">
        <v>167.84998937787432</v>
      </c>
      <c r="X77" s="122">
        <v>161.94181001991132</v>
      </c>
      <c r="Y77" s="122">
        <v>149.40508006795213</v>
      </c>
      <c r="DA77" s="130" t="s">
        <v>1643</v>
      </c>
    </row>
    <row r="78" spans="1:105" ht="12" customHeight="1" x14ac:dyDescent="0.25">
      <c r="A78" s="97" t="s">
        <v>189</v>
      </c>
      <c r="B78" s="98">
        <v>111.83131383588982</v>
      </c>
      <c r="C78" s="98">
        <v>121.38527244686642</v>
      </c>
      <c r="D78" s="98">
        <v>121.27210834008712</v>
      </c>
      <c r="E78" s="98">
        <v>122.4088093756927</v>
      </c>
      <c r="F78" s="98">
        <v>125.04005952920856</v>
      </c>
      <c r="G78" s="98">
        <v>125.23289017461417</v>
      </c>
      <c r="H78" s="98">
        <v>139.37964055455672</v>
      </c>
      <c r="I78" s="98">
        <v>126.88617161413632</v>
      </c>
      <c r="J78" s="98">
        <v>134.31296696152779</v>
      </c>
      <c r="K78" s="98">
        <v>122.97820663565666</v>
      </c>
      <c r="L78" s="98">
        <v>160.26081971911745</v>
      </c>
      <c r="M78" s="98">
        <v>151.18945256520482</v>
      </c>
      <c r="N78" s="98">
        <v>148.92161077672671</v>
      </c>
      <c r="O78" s="98">
        <v>146.65376898824871</v>
      </c>
      <c r="P78" s="98">
        <v>143.62997993694484</v>
      </c>
      <c r="Q78" s="98">
        <v>141.36213814846644</v>
      </c>
      <c r="R78" s="98">
        <v>139.09429635998848</v>
      </c>
      <c r="S78" s="98">
        <v>136.82645457151045</v>
      </c>
      <c r="T78" s="98">
        <v>134.55861278303271</v>
      </c>
      <c r="U78" s="98">
        <v>132.29077099455438</v>
      </c>
      <c r="V78" s="98">
        <v>130.02292920607653</v>
      </c>
      <c r="W78" s="98">
        <v>127.75508741759792</v>
      </c>
      <c r="X78" s="98">
        <v>125.48724562911988</v>
      </c>
      <c r="Y78" s="98">
        <v>123.2194038406421</v>
      </c>
      <c r="DA78" s="63" t="s">
        <v>1644</v>
      </c>
    </row>
    <row r="79" spans="1:105" ht="12" customHeight="1" x14ac:dyDescent="0.25">
      <c r="A79" s="109" t="s">
        <v>120</v>
      </c>
      <c r="B79" s="33">
        <v>33.515206666058219</v>
      </c>
      <c r="C79" s="33">
        <v>35.718689853886872</v>
      </c>
      <c r="D79" s="33">
        <v>35.929629945513923</v>
      </c>
      <c r="E79" s="33">
        <v>35.850404626765368</v>
      </c>
      <c r="F79" s="33">
        <v>36.839255233912297</v>
      </c>
      <c r="G79" s="33">
        <v>36.776178608200709</v>
      </c>
      <c r="H79" s="33">
        <v>40.060326423013848</v>
      </c>
      <c r="I79" s="33">
        <v>37.690012856930259</v>
      </c>
      <c r="J79" s="33">
        <v>38.56198426750214</v>
      </c>
      <c r="K79" s="33">
        <v>35.290096348384708</v>
      </c>
      <c r="L79" s="33">
        <v>44.322482497677214</v>
      </c>
      <c r="M79" s="33">
        <v>44.441032500785816</v>
      </c>
      <c r="N79" s="33">
        <v>44.427682556731398</v>
      </c>
      <c r="O79" s="33">
        <v>44.074517672898637</v>
      </c>
      <c r="P79" s="33">
        <v>43.303916220776763</v>
      </c>
      <c r="Q79" s="33">
        <v>43.854707849655085</v>
      </c>
      <c r="R79" s="33">
        <v>44.081182053917459</v>
      </c>
      <c r="S79" s="33">
        <v>44.194868381744321</v>
      </c>
      <c r="T79" s="33">
        <v>43.831292607071987</v>
      </c>
      <c r="U79" s="33">
        <v>43.363189059979234</v>
      </c>
      <c r="V79" s="33">
        <v>42.286677518754665</v>
      </c>
      <c r="W79" s="33">
        <v>40.094901960276395</v>
      </c>
      <c r="X79" s="33">
        <v>36.454564390791425</v>
      </c>
      <c r="Y79" s="33">
        <v>26.185676227310029</v>
      </c>
      <c r="DA79" s="60" t="s">
        <v>1645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369.70965051410565</v>
      </c>
      <c r="C81" s="117">
        <f t="shared" si="28"/>
        <v>364.50031290950164</v>
      </c>
      <c r="D81" s="117">
        <f t="shared" si="28"/>
        <v>367.47447586558496</v>
      </c>
      <c r="E81" s="117">
        <f t="shared" si="28"/>
        <v>377.04543508159105</v>
      </c>
      <c r="F81" s="117">
        <f t="shared" si="28"/>
        <v>396.30565778818817</v>
      </c>
      <c r="G81" s="117">
        <f t="shared" si="28"/>
        <v>418.48637635843306</v>
      </c>
      <c r="H81" s="117">
        <f t="shared" si="28"/>
        <v>439.07270593245227</v>
      </c>
      <c r="I81" s="117">
        <f t="shared" si="28"/>
        <v>440.72940404168111</v>
      </c>
      <c r="J81" s="117">
        <f t="shared" si="28"/>
        <v>441.58775642051057</v>
      </c>
      <c r="K81" s="117">
        <f t="shared" si="28"/>
        <v>449.35045369341509</v>
      </c>
      <c r="L81" s="117">
        <f t="shared" si="28"/>
        <v>459.7421318476845</v>
      </c>
      <c r="M81" s="117">
        <f t="shared" si="28"/>
        <v>469.50042138198222</v>
      </c>
      <c r="N81" s="117">
        <f t="shared" si="28"/>
        <v>458.93429408979466</v>
      </c>
      <c r="O81" s="117">
        <f t="shared" si="28"/>
        <v>462.8973521927615</v>
      </c>
      <c r="P81" s="117">
        <f t="shared" si="28"/>
        <v>465.26994136526991</v>
      </c>
      <c r="Q81" s="117">
        <f t="shared" si="28"/>
        <v>463.52496941731408</v>
      </c>
      <c r="R81" s="117">
        <f t="shared" ref="R81:V81" si="29">R82+R85+R87+R100</f>
        <v>460.87056902380351</v>
      </c>
      <c r="S81" s="117">
        <f t="shared" si="29"/>
        <v>456.40541912180953</v>
      </c>
      <c r="T81" s="117">
        <f t="shared" si="29"/>
        <v>454.90509441786349</v>
      </c>
      <c r="U81" s="117">
        <f t="shared" si="29"/>
        <v>447.06077306016397</v>
      </c>
      <c r="V81" s="117">
        <f t="shared" si="29"/>
        <v>440.1357112890621</v>
      </c>
      <c r="W81" s="117">
        <f t="shared" ref="W81:Y81" si="30">W82+W85+W87+W100</f>
        <v>436.6141796148147</v>
      </c>
      <c r="X81" s="117">
        <f t="shared" si="30"/>
        <v>435.49733848981219</v>
      </c>
      <c r="Y81" s="117">
        <f t="shared" si="30"/>
        <v>429.68357833334278</v>
      </c>
      <c r="DA81" s="129" t="s">
        <v>1646</v>
      </c>
    </row>
    <row r="82" spans="1:105" ht="12.95" customHeight="1" x14ac:dyDescent="0.25">
      <c r="A82" s="121" t="s">
        <v>57</v>
      </c>
      <c r="B82" s="122">
        <f t="shared" ref="B82:Q82" si="31">SUM(B83:B84)</f>
        <v>336.5385571602057</v>
      </c>
      <c r="C82" s="122">
        <f t="shared" si="31"/>
        <v>334.42092887426151</v>
      </c>
      <c r="D82" s="122">
        <f t="shared" si="31"/>
        <v>332.45755958701125</v>
      </c>
      <c r="E82" s="122">
        <f t="shared" si="31"/>
        <v>340.3962681533576</v>
      </c>
      <c r="F82" s="122">
        <f t="shared" si="31"/>
        <v>357.55820195755399</v>
      </c>
      <c r="G82" s="122">
        <f t="shared" si="31"/>
        <v>375.89756129592479</v>
      </c>
      <c r="H82" s="122">
        <f t="shared" si="31"/>
        <v>393.41910839686835</v>
      </c>
      <c r="I82" s="122">
        <f t="shared" si="31"/>
        <v>393.01423423718188</v>
      </c>
      <c r="J82" s="122">
        <f t="shared" si="31"/>
        <v>396.52131079622831</v>
      </c>
      <c r="K82" s="122">
        <f t="shared" si="31"/>
        <v>402.33976488549678</v>
      </c>
      <c r="L82" s="122">
        <f t="shared" si="31"/>
        <v>410.49868894651564</v>
      </c>
      <c r="M82" s="122">
        <f t="shared" si="31"/>
        <v>417.98309083891752</v>
      </c>
      <c r="N82" s="122">
        <f t="shared" si="31"/>
        <v>406.63342742388016</v>
      </c>
      <c r="O82" s="122">
        <f t="shared" si="31"/>
        <v>408.47404535563163</v>
      </c>
      <c r="P82" s="122">
        <f t="shared" si="31"/>
        <v>405.61084797306768</v>
      </c>
      <c r="Q82" s="122">
        <f t="shared" si="31"/>
        <v>402.03805630639971</v>
      </c>
      <c r="R82" s="122">
        <f t="shared" ref="R82:V82" si="32">SUM(R83:R84)</f>
        <v>398.40856061133462</v>
      </c>
      <c r="S82" s="122">
        <f t="shared" si="32"/>
        <v>394.92735333668196</v>
      </c>
      <c r="T82" s="122">
        <f t="shared" si="32"/>
        <v>395.37544587593544</v>
      </c>
      <c r="U82" s="122">
        <f t="shared" si="32"/>
        <v>390.90009730762051</v>
      </c>
      <c r="V82" s="122">
        <f t="shared" si="32"/>
        <v>388.17572917370813</v>
      </c>
      <c r="W82" s="122">
        <f t="shared" ref="W82:Y82" si="33">SUM(W83:W84)</f>
        <v>388.7510216951348</v>
      </c>
      <c r="X82" s="122">
        <f t="shared" si="33"/>
        <v>388.78941655658872</v>
      </c>
      <c r="Y82" s="122">
        <f t="shared" si="33"/>
        <v>388.30393162203666</v>
      </c>
      <c r="DA82" s="130" t="s">
        <v>1647</v>
      </c>
    </row>
    <row r="83" spans="1:105" ht="12" customHeight="1" x14ac:dyDescent="0.25">
      <c r="A83" s="97" t="s">
        <v>199</v>
      </c>
      <c r="B83" s="98">
        <v>335.01874462596732</v>
      </c>
      <c r="C83" s="98">
        <v>332.91186586414437</v>
      </c>
      <c r="D83" s="98">
        <v>330.9472914875322</v>
      </c>
      <c r="E83" s="98">
        <v>338.83387790197759</v>
      </c>
      <c r="F83" s="98">
        <v>355.89329320722265</v>
      </c>
      <c r="G83" s="98">
        <v>374.12828890799659</v>
      </c>
      <c r="H83" s="98">
        <v>391.56027515047293</v>
      </c>
      <c r="I83" s="98">
        <v>391.16956147893376</v>
      </c>
      <c r="J83" s="98">
        <v>394.61049011177971</v>
      </c>
      <c r="K83" s="98">
        <v>400.37944969905385</v>
      </c>
      <c r="L83" s="98">
        <v>408.4021496130697</v>
      </c>
      <c r="M83" s="98">
        <v>415.9177128116936</v>
      </c>
      <c r="N83" s="98">
        <v>404.56586414445417</v>
      </c>
      <c r="O83" s="98">
        <v>406.32545141874476</v>
      </c>
      <c r="P83" s="98">
        <v>403.59458297506455</v>
      </c>
      <c r="Q83" s="98">
        <v>399.97153912295778</v>
      </c>
      <c r="R83" s="98">
        <v>396.32975064488397</v>
      </c>
      <c r="S83" s="98">
        <v>392.87257093723144</v>
      </c>
      <c r="T83" s="98">
        <v>393.30722269991412</v>
      </c>
      <c r="U83" s="98">
        <v>388.86328460877002</v>
      </c>
      <c r="V83" s="98">
        <v>386.16981943250204</v>
      </c>
      <c r="W83" s="98">
        <v>386.65924333619932</v>
      </c>
      <c r="X83" s="98">
        <v>386.81943250214999</v>
      </c>
      <c r="Y83" s="98">
        <v>386.44376612209822</v>
      </c>
      <c r="DA83" s="63" t="s">
        <v>1648</v>
      </c>
    </row>
    <row r="84" spans="1:105" ht="12" customHeight="1" x14ac:dyDescent="0.25">
      <c r="A84" s="97" t="s">
        <v>53</v>
      </c>
      <c r="B84" s="98">
        <v>1.5198125342383741</v>
      </c>
      <c r="C84" s="98">
        <v>1.509063010117152</v>
      </c>
      <c r="D84" s="98">
        <v>1.5102680994790307</v>
      </c>
      <c r="E84" s="98">
        <v>1.5623902513800301</v>
      </c>
      <c r="F84" s="98">
        <v>1.6649087503313247</v>
      </c>
      <c r="G84" s="98">
        <v>1.7692723879281953</v>
      </c>
      <c r="H84" s="98">
        <v>1.8588332463953978</v>
      </c>
      <c r="I84" s="98">
        <v>1.8446727582481246</v>
      </c>
      <c r="J84" s="98">
        <v>1.9108206844485893</v>
      </c>
      <c r="K84" s="98">
        <v>1.9603151864429467</v>
      </c>
      <c r="L84" s="98">
        <v>2.0965393334459441</v>
      </c>
      <c r="M84" s="98">
        <v>2.0653780272239177</v>
      </c>
      <c r="N84" s="98">
        <v>2.0675632794260075</v>
      </c>
      <c r="O84" s="98">
        <v>2.1485939368868765</v>
      </c>
      <c r="P84" s="98">
        <v>2.0162649980031113</v>
      </c>
      <c r="Q84" s="98">
        <v>2.06651718344194</v>
      </c>
      <c r="R84" s="98">
        <v>2.078809966450633</v>
      </c>
      <c r="S84" s="98">
        <v>2.054782399450509</v>
      </c>
      <c r="T84" s="98">
        <v>2.0682231760212972</v>
      </c>
      <c r="U84" s="98">
        <v>2.0368126988504791</v>
      </c>
      <c r="V84" s="98">
        <v>2.0059097412060853</v>
      </c>
      <c r="W84" s="98">
        <v>2.0917783589354695</v>
      </c>
      <c r="X84" s="98">
        <v>1.9699840544387202</v>
      </c>
      <c r="Y84" s="98">
        <v>1.8601654999384332</v>
      </c>
      <c r="DA84" s="63" t="s">
        <v>1649</v>
      </c>
    </row>
    <row r="85" spans="1:105" ht="12.95" customHeight="1" x14ac:dyDescent="0.25">
      <c r="A85" s="121" t="s">
        <v>92</v>
      </c>
      <c r="B85" s="122">
        <f t="shared" ref="B85:Y85" si="34">B86</f>
        <v>0.10973608351102405</v>
      </c>
      <c r="C85" s="122">
        <f t="shared" si="34"/>
        <v>0.11113404968131266</v>
      </c>
      <c r="D85" s="122">
        <f t="shared" si="34"/>
        <v>0.11713388824825197</v>
      </c>
      <c r="E85" s="122">
        <f t="shared" si="34"/>
        <v>0.17495457947821175</v>
      </c>
      <c r="F85" s="122">
        <f t="shared" si="34"/>
        <v>0.14765093899850829</v>
      </c>
      <c r="G85" s="122">
        <f t="shared" si="34"/>
        <v>0.19114890198242868</v>
      </c>
      <c r="H85" s="122">
        <f t="shared" si="34"/>
        <v>0.36434313175384753</v>
      </c>
      <c r="I85" s="122">
        <f t="shared" si="34"/>
        <v>0.27984077554215381</v>
      </c>
      <c r="J85" s="122">
        <f t="shared" si="34"/>
        <v>0.3050535694304719</v>
      </c>
      <c r="K85" s="122">
        <f t="shared" si="34"/>
        <v>0.33798987420838028</v>
      </c>
      <c r="L85" s="122">
        <f t="shared" si="34"/>
        <v>0.368960129020519</v>
      </c>
      <c r="M85" s="122">
        <f t="shared" si="34"/>
        <v>0.38678190172405641</v>
      </c>
      <c r="N85" s="122">
        <f t="shared" si="34"/>
        <v>0.475867825520494</v>
      </c>
      <c r="O85" s="122">
        <f t="shared" si="34"/>
        <v>0.55075173716491688</v>
      </c>
      <c r="P85" s="122">
        <f t="shared" si="34"/>
        <v>0.69854844424183182</v>
      </c>
      <c r="Q85" s="122">
        <f t="shared" si="34"/>
        <v>0.84680742167753864</v>
      </c>
      <c r="R85" s="122">
        <f t="shared" si="34"/>
        <v>1.026525209265996</v>
      </c>
      <c r="S85" s="122">
        <f t="shared" si="34"/>
        <v>1.039416386670402</v>
      </c>
      <c r="T85" s="122">
        <f t="shared" si="34"/>
        <v>1.3379628476131158</v>
      </c>
      <c r="U85" s="122">
        <f t="shared" si="34"/>
        <v>1.3256042339424041</v>
      </c>
      <c r="V85" s="122">
        <f t="shared" si="34"/>
        <v>1.4483300504941299</v>
      </c>
      <c r="W85" s="122">
        <f t="shared" si="34"/>
        <v>1.2146857446885533</v>
      </c>
      <c r="X85" s="122">
        <f t="shared" si="34"/>
        <v>1.6689455699344757</v>
      </c>
      <c r="Y85" s="122">
        <f t="shared" si="34"/>
        <v>1.8209268822774367</v>
      </c>
      <c r="DA85" s="130" t="s">
        <v>1650</v>
      </c>
    </row>
    <row r="86" spans="1:105" ht="12" customHeight="1" x14ac:dyDescent="0.25">
      <c r="A86" s="97" t="s">
        <v>53</v>
      </c>
      <c r="B86" s="98">
        <v>0.10973608351102405</v>
      </c>
      <c r="C86" s="98">
        <v>0.11113404968131266</v>
      </c>
      <c r="D86" s="98">
        <v>0.11713388824825197</v>
      </c>
      <c r="E86" s="98">
        <v>0.17495457947821175</v>
      </c>
      <c r="F86" s="98">
        <v>0.14765093899850829</v>
      </c>
      <c r="G86" s="98">
        <v>0.19114890198242868</v>
      </c>
      <c r="H86" s="98">
        <v>0.36434313175384753</v>
      </c>
      <c r="I86" s="98">
        <v>0.27984077554215381</v>
      </c>
      <c r="J86" s="98">
        <v>0.3050535694304719</v>
      </c>
      <c r="K86" s="98">
        <v>0.33798987420838028</v>
      </c>
      <c r="L86" s="98">
        <v>0.368960129020519</v>
      </c>
      <c r="M86" s="98">
        <v>0.38678190172405641</v>
      </c>
      <c r="N86" s="98">
        <v>0.475867825520494</v>
      </c>
      <c r="O86" s="98">
        <v>0.55075173716491688</v>
      </c>
      <c r="P86" s="98">
        <v>0.69854844424183182</v>
      </c>
      <c r="Q86" s="98">
        <v>0.84680742167753864</v>
      </c>
      <c r="R86" s="98">
        <v>1.026525209265996</v>
      </c>
      <c r="S86" s="98">
        <v>1.039416386670402</v>
      </c>
      <c r="T86" s="98">
        <v>1.3379628476131158</v>
      </c>
      <c r="U86" s="98">
        <v>1.3256042339424041</v>
      </c>
      <c r="V86" s="98">
        <v>1.4483300504941299</v>
      </c>
      <c r="W86" s="98">
        <v>1.2146857446885533</v>
      </c>
      <c r="X86" s="98">
        <v>1.6689455699344757</v>
      </c>
      <c r="Y86" s="98">
        <v>1.8209268822774367</v>
      </c>
      <c r="DA86" s="63" t="s">
        <v>1651</v>
      </c>
    </row>
    <row r="87" spans="1:105" ht="12" customHeight="1" x14ac:dyDescent="0.25">
      <c r="A87" s="121" t="s">
        <v>55</v>
      </c>
      <c r="B87" s="122">
        <v>28.257674660115789</v>
      </c>
      <c r="C87" s="122">
        <v>24.883595965465947</v>
      </c>
      <c r="D87" s="122">
        <v>29.595404810425492</v>
      </c>
      <c r="E87" s="122">
        <v>30.88515676379383</v>
      </c>
      <c r="F87" s="122">
        <v>32.314148922203202</v>
      </c>
      <c r="G87" s="122">
        <v>35.4549641882708</v>
      </c>
      <c r="H87" s="122">
        <v>37.140114730315432</v>
      </c>
      <c r="I87" s="122">
        <v>39.602971323921352</v>
      </c>
      <c r="J87" s="122">
        <v>36.617075460747053</v>
      </c>
      <c r="K87" s="122">
        <v>39.140725367099648</v>
      </c>
      <c r="L87" s="122">
        <v>39.399645386580488</v>
      </c>
      <c r="M87" s="122">
        <v>41.301544989832578</v>
      </c>
      <c r="N87" s="122">
        <v>41.717174345731493</v>
      </c>
      <c r="O87" s="122">
        <v>43.488602016976436</v>
      </c>
      <c r="P87" s="122">
        <v>47.911093936271158</v>
      </c>
      <c r="Q87" s="122">
        <v>49.546467154938441</v>
      </c>
      <c r="R87" s="122">
        <v>50.551552218562918</v>
      </c>
      <c r="S87" s="122">
        <v>49.866383605973425</v>
      </c>
      <c r="T87" s="122">
        <v>47.856114477870449</v>
      </c>
      <c r="U87" s="122">
        <v>44.898858939210484</v>
      </c>
      <c r="V87" s="122">
        <v>40.913207231236797</v>
      </c>
      <c r="W87" s="122">
        <v>36.972534865341103</v>
      </c>
      <c r="X87" s="122">
        <v>34.855509650481238</v>
      </c>
      <c r="Y87" s="122">
        <v>29.886319782248272</v>
      </c>
      <c r="DA87" s="130" t="s">
        <v>1652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1653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1654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1655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1656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1657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1658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1659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1660</v>
      </c>
    </row>
    <row r="96" spans="1:105" ht="12" customHeight="1" x14ac:dyDescent="0.25">
      <c r="A96" s="106" t="s">
        <v>122</v>
      </c>
      <c r="B96" s="101">
        <v>17.898887972512217</v>
      </c>
      <c r="C96" s="101">
        <v>15.400798447094086</v>
      </c>
      <c r="D96" s="101">
        <v>17.985205405709916</v>
      </c>
      <c r="E96" s="101">
        <v>18.444994631766264</v>
      </c>
      <c r="F96" s="101">
        <v>18.232140042428792</v>
      </c>
      <c r="G96" s="101">
        <v>19.582896933798406</v>
      </c>
      <c r="H96" s="101">
        <v>20.607145884556758</v>
      </c>
      <c r="I96" s="101">
        <v>20.941178095999295</v>
      </c>
      <c r="J96" s="101">
        <v>19.769791753689915</v>
      </c>
      <c r="K96" s="101">
        <v>20.184794622747557</v>
      </c>
      <c r="L96" s="101">
        <v>23.204803402169681</v>
      </c>
      <c r="M96" s="101">
        <v>21.331237349691786</v>
      </c>
      <c r="N96" s="101">
        <v>22.720680464499129</v>
      </c>
      <c r="O96" s="101">
        <v>23.518345511222279</v>
      </c>
      <c r="P96" s="101">
        <v>23.950979382078575</v>
      </c>
      <c r="Q96" s="101">
        <v>25.53201107786942</v>
      </c>
      <c r="R96" s="101">
        <v>25.537004642215592</v>
      </c>
      <c r="S96" s="101">
        <v>25.307099194279463</v>
      </c>
      <c r="T96" s="101">
        <v>25.1353647117568</v>
      </c>
      <c r="U96" s="101">
        <v>24.335988930722294</v>
      </c>
      <c r="V96" s="101">
        <v>22.756989224893623</v>
      </c>
      <c r="W96" s="101">
        <v>22.500853236452929</v>
      </c>
      <c r="X96" s="101">
        <v>21.129217892607926</v>
      </c>
      <c r="Y96" s="101">
        <v>16.680733617285011</v>
      </c>
      <c r="DA96" s="131" t="s">
        <v>1661</v>
      </c>
    </row>
    <row r="97" spans="1:105" ht="12" customHeight="1" x14ac:dyDescent="0.25">
      <c r="A97" s="107" t="s">
        <v>121</v>
      </c>
      <c r="B97" s="104">
        <v>10.358786687603574</v>
      </c>
      <c r="C97" s="104">
        <v>9.4827975183718607</v>
      </c>
      <c r="D97" s="104">
        <v>11.610199404715575</v>
      </c>
      <c r="E97" s="104">
        <v>12.440162132027565</v>
      </c>
      <c r="F97" s="104">
        <v>14.08200887977441</v>
      </c>
      <c r="G97" s="104">
        <v>15.872067254472395</v>
      </c>
      <c r="H97" s="104">
        <v>16.532968845758674</v>
      </c>
      <c r="I97" s="104">
        <v>18.661793227922061</v>
      </c>
      <c r="J97" s="104">
        <v>16.847283707057137</v>
      </c>
      <c r="K97" s="104">
        <v>18.955930744352095</v>
      </c>
      <c r="L97" s="104">
        <v>16.194841984410807</v>
      </c>
      <c r="M97" s="104">
        <v>19.970307640140796</v>
      </c>
      <c r="N97" s="104">
        <v>18.996493881232361</v>
      </c>
      <c r="O97" s="104">
        <v>19.970256505754158</v>
      </c>
      <c r="P97" s="104">
        <v>23.960114554192582</v>
      </c>
      <c r="Q97" s="104">
        <v>24.014456077069021</v>
      </c>
      <c r="R97" s="104">
        <v>25.014547576347326</v>
      </c>
      <c r="S97" s="104">
        <v>24.559284411693966</v>
      </c>
      <c r="T97" s="104">
        <v>22.720749766113649</v>
      </c>
      <c r="U97" s="104">
        <v>20.562870008488186</v>
      </c>
      <c r="V97" s="104">
        <v>18.156218006343178</v>
      </c>
      <c r="W97" s="104">
        <v>14.471681628888174</v>
      </c>
      <c r="X97" s="104">
        <v>13.726291757873316</v>
      </c>
      <c r="Y97" s="104">
        <v>13.205586164963263</v>
      </c>
      <c r="DA97" s="132" t="s">
        <v>1662</v>
      </c>
    </row>
    <row r="98" spans="1:105" ht="12" customHeight="1" x14ac:dyDescent="0.25">
      <c r="A98" s="108" t="s">
        <v>53</v>
      </c>
      <c r="B98" s="98">
        <v>6.3612657674611928</v>
      </c>
      <c r="C98" s="98">
        <v>5.3054500115455356</v>
      </c>
      <c r="D98" s="98">
        <v>6.7433099757080033</v>
      </c>
      <c r="E98" s="98">
        <v>7.0216871940898367</v>
      </c>
      <c r="F98" s="98">
        <v>7.8881289105165031</v>
      </c>
      <c r="G98" s="98">
        <v>8.9282880415542571</v>
      </c>
      <c r="H98" s="98">
        <v>9.0798737412113173</v>
      </c>
      <c r="I98" s="98">
        <v>10.86175891577442</v>
      </c>
      <c r="J98" s="98">
        <v>8.8824618345291135</v>
      </c>
      <c r="K98" s="98">
        <v>10.25920187835152</v>
      </c>
      <c r="L98" s="98">
        <v>7.3349414077615052</v>
      </c>
      <c r="M98" s="98">
        <v>9.9471850195401377</v>
      </c>
      <c r="N98" s="98">
        <v>8.8735803626092249</v>
      </c>
      <c r="O98" s="98">
        <v>9.4875490502394264</v>
      </c>
      <c r="P98" s="98">
        <v>11.954870357437903</v>
      </c>
      <c r="Q98" s="98">
        <v>11.877880035235496</v>
      </c>
      <c r="R98" s="98">
        <v>12.825321484326251</v>
      </c>
      <c r="S98" s="98">
        <v>12.680644832615311</v>
      </c>
      <c r="T98" s="98">
        <v>11.242176356313134</v>
      </c>
      <c r="U98" s="98">
        <v>9.8023375390688816</v>
      </c>
      <c r="V98" s="98">
        <v>8.3442164795885585</v>
      </c>
      <c r="W98" s="98">
        <v>5.6819835578294793</v>
      </c>
      <c r="X98" s="98">
        <v>5.7836561286910939</v>
      </c>
      <c r="Y98" s="98">
        <v>5.630183153782367</v>
      </c>
      <c r="DA98" s="63" t="s">
        <v>1663</v>
      </c>
    </row>
    <row r="99" spans="1:105" ht="12" customHeight="1" x14ac:dyDescent="0.25">
      <c r="A99" s="108" t="s">
        <v>52</v>
      </c>
      <c r="B99" s="98">
        <v>3.9975209201423816</v>
      </c>
      <c r="C99" s="98">
        <v>4.1773475068263242</v>
      </c>
      <c r="D99" s="98">
        <v>4.8668894290075713</v>
      </c>
      <c r="E99" s="98">
        <v>5.4184749379377282</v>
      </c>
      <c r="F99" s="98">
        <v>6.1938799692579076</v>
      </c>
      <c r="G99" s="98">
        <v>6.9437792129181384</v>
      </c>
      <c r="H99" s="98">
        <v>7.4530951045473568</v>
      </c>
      <c r="I99" s="98">
        <v>7.800034312147643</v>
      </c>
      <c r="J99" s="98">
        <v>7.964821872528022</v>
      </c>
      <c r="K99" s="98">
        <v>8.6967288660005746</v>
      </c>
      <c r="L99" s="98">
        <v>8.8599005766493022</v>
      </c>
      <c r="M99" s="98">
        <v>10.02312262060066</v>
      </c>
      <c r="N99" s="98">
        <v>10.122913518623134</v>
      </c>
      <c r="O99" s="98">
        <v>10.482707455514733</v>
      </c>
      <c r="P99" s="98">
        <v>12.005244196754679</v>
      </c>
      <c r="Q99" s="98">
        <v>12.136576041833523</v>
      </c>
      <c r="R99" s="98">
        <v>12.189226092021073</v>
      </c>
      <c r="S99" s="98">
        <v>11.878639579078653</v>
      </c>
      <c r="T99" s="98">
        <v>11.478573409800516</v>
      </c>
      <c r="U99" s="98">
        <v>10.760532469419305</v>
      </c>
      <c r="V99" s="98">
        <v>9.812001526754619</v>
      </c>
      <c r="W99" s="98">
        <v>8.7896980710586945</v>
      </c>
      <c r="X99" s="98">
        <v>7.9426356291822211</v>
      </c>
      <c r="Y99" s="98">
        <v>7.5754030111808959</v>
      </c>
      <c r="DA99" s="63" t="s">
        <v>1664</v>
      </c>
    </row>
    <row r="100" spans="1:105" ht="12" customHeight="1" x14ac:dyDescent="0.25">
      <c r="A100" s="121" t="s">
        <v>54</v>
      </c>
      <c r="B100" s="122">
        <v>4.8036826102730696</v>
      </c>
      <c r="C100" s="122">
        <v>5.0846540200928976</v>
      </c>
      <c r="D100" s="122">
        <v>5.304377579900013</v>
      </c>
      <c r="E100" s="122">
        <v>5.5890555849614696</v>
      </c>
      <c r="F100" s="122">
        <v>6.2856559694325078</v>
      </c>
      <c r="G100" s="122">
        <v>6.942701972255036</v>
      </c>
      <c r="H100" s="122">
        <v>8.1491396735146235</v>
      </c>
      <c r="I100" s="122">
        <v>7.8323577050357214</v>
      </c>
      <c r="J100" s="122">
        <v>8.1443165941047084</v>
      </c>
      <c r="K100" s="122">
        <v>7.5319735666102652</v>
      </c>
      <c r="L100" s="122">
        <v>9.4748373855678594</v>
      </c>
      <c r="M100" s="122">
        <v>9.8290036515080406</v>
      </c>
      <c r="N100" s="122">
        <v>10.107824494662518</v>
      </c>
      <c r="O100" s="122">
        <v>10.383953082988516</v>
      </c>
      <c r="P100" s="122">
        <v>11.049451011689271</v>
      </c>
      <c r="Q100" s="122">
        <v>11.09363853429838</v>
      </c>
      <c r="R100" s="122">
        <v>10.883930984640028</v>
      </c>
      <c r="S100" s="122">
        <v>10.572265792483755</v>
      </c>
      <c r="T100" s="122">
        <v>10.335571216444455</v>
      </c>
      <c r="U100" s="122">
        <v>9.936212579390622</v>
      </c>
      <c r="V100" s="122">
        <v>9.5984448336230344</v>
      </c>
      <c r="W100" s="122">
        <v>9.675937309650239</v>
      </c>
      <c r="X100" s="122">
        <v>10.183466712807778</v>
      </c>
      <c r="Y100" s="122">
        <v>9.6724000467803961</v>
      </c>
      <c r="DA100" s="130" t="s">
        <v>1665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1666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X102" s="98">
        <v>0</v>
      </c>
      <c r="Y102" s="98">
        <v>0</v>
      </c>
      <c r="DA102" s="63" t="s">
        <v>1667</v>
      </c>
    </row>
    <row r="103" spans="1:105" ht="12" customHeight="1" x14ac:dyDescent="0.25">
      <c r="A103" s="109" t="s">
        <v>120</v>
      </c>
      <c r="B103" s="33">
        <v>4.8036826102730696</v>
      </c>
      <c r="C103" s="33">
        <v>5.0846540200928976</v>
      </c>
      <c r="D103" s="33">
        <v>5.304377579900013</v>
      </c>
      <c r="E103" s="33">
        <v>5.5890555849614696</v>
      </c>
      <c r="F103" s="33">
        <v>6.2856559694325078</v>
      </c>
      <c r="G103" s="33">
        <v>6.942701972255036</v>
      </c>
      <c r="H103" s="33">
        <v>8.1491396735146235</v>
      </c>
      <c r="I103" s="33">
        <v>7.8323577050357214</v>
      </c>
      <c r="J103" s="33">
        <v>8.1443165941047084</v>
      </c>
      <c r="K103" s="33">
        <v>7.5319735666102652</v>
      </c>
      <c r="L103" s="33">
        <v>9.4748373855678594</v>
      </c>
      <c r="M103" s="33">
        <v>9.8290036515080406</v>
      </c>
      <c r="N103" s="33">
        <v>10.107824494662518</v>
      </c>
      <c r="O103" s="33">
        <v>10.383953082988516</v>
      </c>
      <c r="P103" s="33">
        <v>11.049451011689271</v>
      </c>
      <c r="Q103" s="33">
        <v>11.09363853429838</v>
      </c>
      <c r="R103" s="33">
        <v>10.883930984640028</v>
      </c>
      <c r="S103" s="33">
        <v>10.572265792483755</v>
      </c>
      <c r="T103" s="33">
        <v>10.335571216444455</v>
      </c>
      <c r="U103" s="33">
        <v>9.936212579390622</v>
      </c>
      <c r="V103" s="33">
        <v>9.5984448336230344</v>
      </c>
      <c r="W103" s="33">
        <v>9.675937309650239</v>
      </c>
      <c r="X103" s="33">
        <v>10.183466712807778</v>
      </c>
      <c r="Y103" s="33">
        <v>9.6724000467803961</v>
      </c>
      <c r="DA103" s="60" t="s">
        <v>1668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1669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1670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1671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1672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1673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1674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1675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1676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1677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1678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1679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1680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1681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1682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1683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1684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1685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1686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175.40345724120294</v>
      </c>
      <c r="C124" s="117">
        <f t="shared" si="42"/>
        <v>202.19020279355348</v>
      </c>
      <c r="D124" s="117">
        <f t="shared" si="42"/>
        <v>199.58685371228299</v>
      </c>
      <c r="E124" s="117">
        <f t="shared" si="42"/>
        <v>217.52169291764787</v>
      </c>
      <c r="F124" s="117">
        <f t="shared" si="42"/>
        <v>223.48713829828804</v>
      </c>
      <c r="G124" s="117">
        <f t="shared" si="42"/>
        <v>216.84008655436182</v>
      </c>
      <c r="H124" s="117">
        <f t="shared" si="42"/>
        <v>217.77015282925407</v>
      </c>
      <c r="I124" s="117">
        <f t="shared" si="42"/>
        <v>213.45929126898531</v>
      </c>
      <c r="J124" s="117">
        <f t="shared" si="42"/>
        <v>242.72705692151811</v>
      </c>
      <c r="K124" s="117">
        <f t="shared" si="42"/>
        <v>246.33923313162211</v>
      </c>
      <c r="L124" s="117">
        <f t="shared" si="42"/>
        <v>299.68846598324745</v>
      </c>
      <c r="M124" s="117">
        <f t="shared" si="42"/>
        <v>258.9878707169741</v>
      </c>
      <c r="N124" s="117">
        <f t="shared" si="42"/>
        <v>299.07949876205652</v>
      </c>
      <c r="O124" s="117">
        <f t="shared" si="42"/>
        <v>335.91097301115838</v>
      </c>
      <c r="P124" s="117">
        <f t="shared" si="42"/>
        <v>271.34700789405804</v>
      </c>
      <c r="Q124" s="117">
        <f t="shared" si="42"/>
        <v>299.3692626556869</v>
      </c>
      <c r="R124" s="117">
        <f t="shared" ref="R124:V124" si="43">R125+R128+R130+R139</f>
        <v>304.07500338433545</v>
      </c>
      <c r="S124" s="117">
        <f t="shared" si="43"/>
        <v>295.87747991175593</v>
      </c>
      <c r="T124" s="117">
        <f t="shared" si="43"/>
        <v>309.38751601935047</v>
      </c>
      <c r="U124" s="117">
        <f t="shared" si="43"/>
        <v>299.02112563250205</v>
      </c>
      <c r="V124" s="117">
        <f t="shared" si="43"/>
        <v>291.59526118009785</v>
      </c>
      <c r="W124" s="117">
        <f t="shared" ref="W124:Y124" si="44">W125+W128+W130+W139</f>
        <v>327.1802292438735</v>
      </c>
      <c r="X124" s="117">
        <f t="shared" si="44"/>
        <v>264.89749759982152</v>
      </c>
      <c r="Y124" s="117">
        <f t="shared" si="44"/>
        <v>245.02145890350363</v>
      </c>
      <c r="DA124" s="129" t="s">
        <v>1687</v>
      </c>
    </row>
    <row r="125" spans="1:105" ht="12.95" customHeight="1" x14ac:dyDescent="0.25">
      <c r="A125" s="121" t="s">
        <v>57</v>
      </c>
      <c r="B125" s="122">
        <f t="shared" ref="B125:Q125" si="45">SUM(B126:B127)</f>
        <v>152.97629820336141</v>
      </c>
      <c r="C125" s="122">
        <f t="shared" si="45"/>
        <v>177.47478382154634</v>
      </c>
      <c r="D125" s="122">
        <f t="shared" si="45"/>
        <v>172.5859125841053</v>
      </c>
      <c r="E125" s="122">
        <f t="shared" si="45"/>
        <v>188.44239008021407</v>
      </c>
      <c r="F125" s="122">
        <f t="shared" si="45"/>
        <v>193.51846433757896</v>
      </c>
      <c r="G125" s="122">
        <f t="shared" si="45"/>
        <v>187.16102601826788</v>
      </c>
      <c r="H125" s="122">
        <f t="shared" si="45"/>
        <v>187.68060682520169</v>
      </c>
      <c r="I125" s="122">
        <f t="shared" si="45"/>
        <v>182.69559205440063</v>
      </c>
      <c r="J125" s="122">
        <f t="shared" si="45"/>
        <v>210.84048315083277</v>
      </c>
      <c r="K125" s="122">
        <f t="shared" si="45"/>
        <v>213.91770523150481</v>
      </c>
      <c r="L125" s="122">
        <f t="shared" si="45"/>
        <v>260.04420345863565</v>
      </c>
      <c r="M125" s="122">
        <f t="shared" si="45"/>
        <v>224.24252988903876</v>
      </c>
      <c r="N125" s="122">
        <f t="shared" si="45"/>
        <v>260.69196521170426</v>
      </c>
      <c r="O125" s="122">
        <f t="shared" si="45"/>
        <v>292.64257756975871</v>
      </c>
      <c r="P125" s="122">
        <f t="shared" si="45"/>
        <v>232.238551081883</v>
      </c>
      <c r="Q125" s="122">
        <f t="shared" si="45"/>
        <v>253.50013258471267</v>
      </c>
      <c r="R125" s="122">
        <f t="shared" ref="R125:V125" si="46">SUM(R126:R127)</f>
        <v>257.61308539075071</v>
      </c>
      <c r="S125" s="122">
        <f t="shared" si="46"/>
        <v>251.3890845543153</v>
      </c>
      <c r="T125" s="122">
        <f t="shared" si="46"/>
        <v>264.47241507546539</v>
      </c>
      <c r="U125" s="122">
        <f t="shared" si="46"/>
        <v>257.19222147967588</v>
      </c>
      <c r="V125" s="122">
        <f t="shared" si="46"/>
        <v>253.26568342622377</v>
      </c>
      <c r="W125" s="122">
        <f t="shared" ref="W125:Y125" si="47">SUM(W126:W127)</f>
        <v>289.0240828879152</v>
      </c>
      <c r="X125" s="122">
        <f t="shared" si="47"/>
        <v>234.53920463202286</v>
      </c>
      <c r="Y125" s="122">
        <f t="shared" si="47"/>
        <v>220.09823905999588</v>
      </c>
      <c r="DA125" s="130" t="s">
        <v>1688</v>
      </c>
    </row>
    <row r="126" spans="1:105" ht="12" customHeight="1" x14ac:dyDescent="0.25">
      <c r="A126" s="97" t="s">
        <v>198</v>
      </c>
      <c r="B126" s="98">
        <v>152.38743478993223</v>
      </c>
      <c r="C126" s="98">
        <v>176.80041473459113</v>
      </c>
      <c r="D126" s="98">
        <v>171.94066631944861</v>
      </c>
      <c r="E126" s="98">
        <v>187.74885840907896</v>
      </c>
      <c r="F126" s="98">
        <v>192.8189145817386</v>
      </c>
      <c r="G126" s="98">
        <v>186.49905583419022</v>
      </c>
      <c r="H126" s="98">
        <v>187.03212265857459</v>
      </c>
      <c r="I126" s="98">
        <v>182.08102742017587</v>
      </c>
      <c r="J126" s="98">
        <v>210.12602740545432</v>
      </c>
      <c r="K126" s="98">
        <v>213.199479360542</v>
      </c>
      <c r="L126" s="98">
        <v>259.1502472777986</v>
      </c>
      <c r="M126" s="98">
        <v>223.51566149208693</v>
      </c>
      <c r="N126" s="98">
        <v>259.84404250331789</v>
      </c>
      <c r="O126" s="98">
        <v>291.68070066472637</v>
      </c>
      <c r="P126" s="98">
        <v>231.52486672353302</v>
      </c>
      <c r="Q126" s="98">
        <v>252.70028341384005</v>
      </c>
      <c r="R126" s="98">
        <v>256.79423771178142</v>
      </c>
      <c r="S126" s="98">
        <v>250.59972296335718</v>
      </c>
      <c r="T126" s="98">
        <v>263.64705746467422</v>
      </c>
      <c r="U126" s="98">
        <v>256.40141061111615</v>
      </c>
      <c r="V126" s="98">
        <v>252.50247768631854</v>
      </c>
      <c r="W126" s="98">
        <v>288.1293042150582</v>
      </c>
      <c r="X126" s="98">
        <v>233.86458273026736</v>
      </c>
      <c r="Y126" s="98">
        <v>219.50628877492647</v>
      </c>
      <c r="DA126" s="63" t="s">
        <v>1689</v>
      </c>
    </row>
    <row r="127" spans="1:105" ht="12" customHeight="1" x14ac:dyDescent="0.25">
      <c r="A127" s="97" t="s">
        <v>53</v>
      </c>
      <c r="B127" s="98">
        <v>0.58886341342917148</v>
      </c>
      <c r="C127" s="98">
        <v>0.67436908695521403</v>
      </c>
      <c r="D127" s="98">
        <v>0.64524626465668744</v>
      </c>
      <c r="E127" s="98">
        <v>0.69353167113509662</v>
      </c>
      <c r="F127" s="98">
        <v>0.69954975584037449</v>
      </c>
      <c r="G127" s="98">
        <v>0.66197018407764696</v>
      </c>
      <c r="H127" s="98">
        <v>0.64848416662711006</v>
      </c>
      <c r="I127" s="98">
        <v>0.61456463422474905</v>
      </c>
      <c r="J127" s="98">
        <v>0.71445574537843581</v>
      </c>
      <c r="K127" s="98">
        <v>0.71822587096281776</v>
      </c>
      <c r="L127" s="98">
        <v>0.89395618083707307</v>
      </c>
      <c r="M127" s="98">
        <v>0.72686839695182903</v>
      </c>
      <c r="N127" s="98">
        <v>0.84792270838635619</v>
      </c>
      <c r="O127" s="98">
        <v>0.96187690503235601</v>
      </c>
      <c r="P127" s="98">
        <v>0.71368435834998512</v>
      </c>
      <c r="Q127" s="98">
        <v>0.79984917087261709</v>
      </c>
      <c r="R127" s="98">
        <v>0.81884767896927046</v>
      </c>
      <c r="S127" s="98">
        <v>0.78936159095811886</v>
      </c>
      <c r="T127" s="98">
        <v>0.82535761079119152</v>
      </c>
      <c r="U127" s="98">
        <v>0.79081086855970972</v>
      </c>
      <c r="V127" s="98">
        <v>0.76320573990521945</v>
      </c>
      <c r="W127" s="98">
        <v>0.89477867285698764</v>
      </c>
      <c r="X127" s="98">
        <v>0.6746219017555144</v>
      </c>
      <c r="Y127" s="98">
        <v>0.59195028506941383</v>
      </c>
      <c r="DA127" s="63" t="s">
        <v>1690</v>
      </c>
    </row>
    <row r="128" spans="1:105" ht="12.95" customHeight="1" x14ac:dyDescent="0.25">
      <c r="A128" s="121" t="s">
        <v>92</v>
      </c>
      <c r="B128" s="122">
        <f t="shared" ref="B128:Y128" si="48">B129</f>
        <v>8.8833008779899622E-2</v>
      </c>
      <c r="C128" s="122">
        <f t="shared" si="48"/>
        <v>9.1327335934233742E-2</v>
      </c>
      <c r="D128" s="122">
        <f t="shared" si="48"/>
        <v>9.7045867591880039E-2</v>
      </c>
      <c r="E128" s="122">
        <f t="shared" si="48"/>
        <v>0.15064367314063926</v>
      </c>
      <c r="F128" s="122">
        <f t="shared" si="48"/>
        <v>0.12354020000048856</v>
      </c>
      <c r="G128" s="122">
        <f t="shared" si="48"/>
        <v>0.14170306052000753</v>
      </c>
      <c r="H128" s="122">
        <f t="shared" si="48"/>
        <v>0.23770693017999783</v>
      </c>
      <c r="I128" s="122">
        <f t="shared" si="48"/>
        <v>0.17486339849355143</v>
      </c>
      <c r="J128" s="122">
        <f t="shared" si="48"/>
        <v>0.19042390426764169</v>
      </c>
      <c r="K128" s="122">
        <f t="shared" si="48"/>
        <v>0.22058954932006519</v>
      </c>
      <c r="L128" s="122">
        <f t="shared" si="48"/>
        <v>0.25595791729430295</v>
      </c>
      <c r="M128" s="122">
        <f t="shared" si="48"/>
        <v>0.29354435751839758</v>
      </c>
      <c r="N128" s="122">
        <f t="shared" si="48"/>
        <v>0.39267669665815957</v>
      </c>
      <c r="O128" s="122">
        <f t="shared" si="48"/>
        <v>0.48205778052142723</v>
      </c>
      <c r="P128" s="122">
        <f t="shared" si="48"/>
        <v>0.58530651813885914</v>
      </c>
      <c r="Q128" s="122">
        <f t="shared" si="48"/>
        <v>0.67648661684801292</v>
      </c>
      <c r="R128" s="122">
        <f t="shared" si="48"/>
        <v>0.78622318752783704</v>
      </c>
      <c r="S128" s="122">
        <f t="shared" si="48"/>
        <v>0.78781671249945739</v>
      </c>
      <c r="T128" s="122">
        <f t="shared" si="48"/>
        <v>1.0048970851382251</v>
      </c>
      <c r="U128" s="122">
        <f t="shared" si="48"/>
        <v>0.98233574577474536</v>
      </c>
      <c r="V128" s="122">
        <f t="shared" si="48"/>
        <v>1.0668644470876738</v>
      </c>
      <c r="W128" s="122">
        <f t="shared" si="48"/>
        <v>0.88776424909442975</v>
      </c>
      <c r="X128" s="122">
        <f t="shared" si="48"/>
        <v>1.1528880644935302</v>
      </c>
      <c r="Y128" s="122">
        <f t="shared" si="48"/>
        <v>1.1363173941019231</v>
      </c>
      <c r="DA128" s="130" t="s">
        <v>1691</v>
      </c>
    </row>
    <row r="129" spans="1:105" ht="12" customHeight="1" x14ac:dyDescent="0.25">
      <c r="A129" s="97" t="s">
        <v>53</v>
      </c>
      <c r="B129" s="98">
        <v>8.8833008779899622E-2</v>
      </c>
      <c r="C129" s="98">
        <v>9.1327335934233742E-2</v>
      </c>
      <c r="D129" s="98">
        <v>9.7045867591880039E-2</v>
      </c>
      <c r="E129" s="98">
        <v>0.15064367314063926</v>
      </c>
      <c r="F129" s="98">
        <v>0.12354020000048856</v>
      </c>
      <c r="G129" s="98">
        <v>0.14170306052000753</v>
      </c>
      <c r="H129" s="98">
        <v>0.23770693017999783</v>
      </c>
      <c r="I129" s="98">
        <v>0.17486339849355143</v>
      </c>
      <c r="J129" s="98">
        <v>0.19042390426764169</v>
      </c>
      <c r="K129" s="98">
        <v>0.22058954932006519</v>
      </c>
      <c r="L129" s="98">
        <v>0.25595791729430295</v>
      </c>
      <c r="M129" s="98">
        <v>0.29354435751839758</v>
      </c>
      <c r="N129" s="98">
        <v>0.39267669665815957</v>
      </c>
      <c r="O129" s="98">
        <v>0.48205778052142723</v>
      </c>
      <c r="P129" s="98">
        <v>0.58530651813885914</v>
      </c>
      <c r="Q129" s="98">
        <v>0.67648661684801292</v>
      </c>
      <c r="R129" s="98">
        <v>0.78622318752783704</v>
      </c>
      <c r="S129" s="98">
        <v>0.78781671249945739</v>
      </c>
      <c r="T129" s="98">
        <v>1.0048970851382251</v>
      </c>
      <c r="U129" s="98">
        <v>0.98233574577474536</v>
      </c>
      <c r="V129" s="98">
        <v>1.0668644470876738</v>
      </c>
      <c r="W129" s="98">
        <v>0.88776424909442975</v>
      </c>
      <c r="X129" s="98">
        <v>1.1528880644935302</v>
      </c>
      <c r="Y129" s="98">
        <v>1.1363173941019231</v>
      </c>
      <c r="DA129" s="63" t="s">
        <v>1692</v>
      </c>
    </row>
    <row r="130" spans="1:105" ht="12" customHeight="1" x14ac:dyDescent="0.25">
      <c r="A130" s="121" t="s">
        <v>55</v>
      </c>
      <c r="B130" s="122">
        <v>18.449674647782711</v>
      </c>
      <c r="C130" s="122">
        <v>20.30811497313741</v>
      </c>
      <c r="D130" s="122">
        <v>22.369466135099149</v>
      </c>
      <c r="E130" s="122">
        <v>24.174317299118307</v>
      </c>
      <c r="F130" s="122">
        <v>24.759399888406453</v>
      </c>
      <c r="G130" s="122">
        <v>24.313841852039218</v>
      </c>
      <c r="H130" s="122">
        <v>24.028389680269907</v>
      </c>
      <c r="I130" s="122">
        <v>24.959798842401725</v>
      </c>
      <c r="J130" s="122">
        <v>25.759181022531227</v>
      </c>
      <c r="K130" s="122">
        <v>26.599348506058099</v>
      </c>
      <c r="L130" s="122">
        <v>32.220499382843236</v>
      </c>
      <c r="M130" s="122">
        <v>26.877781289310718</v>
      </c>
      <c r="N130" s="122">
        <v>29.958594965821046</v>
      </c>
      <c r="O130" s="122">
        <v>34.473353868235982</v>
      </c>
      <c r="P130" s="122">
        <v>30.033032238794501</v>
      </c>
      <c r="Q130" s="122">
        <v>36.656704787766564</v>
      </c>
      <c r="R130" s="122">
        <v>37.286878205292645</v>
      </c>
      <c r="S130" s="122">
        <v>35.497599632976495</v>
      </c>
      <c r="T130" s="122">
        <v>35.857000727421713</v>
      </c>
      <c r="U130" s="122">
        <v>33.014821967559946</v>
      </c>
      <c r="V130" s="122">
        <v>29.682837307843361</v>
      </c>
      <c r="W130" s="122">
        <v>29.877717289448988</v>
      </c>
      <c r="X130" s="122">
        <v>21.991598937439242</v>
      </c>
      <c r="Y130" s="122">
        <v>17.471739298027472</v>
      </c>
      <c r="DA130" s="130" t="s">
        <v>1693</v>
      </c>
    </row>
    <row r="131" spans="1:105" ht="12" customHeight="1" x14ac:dyDescent="0.25">
      <c r="A131" s="97" t="s">
        <v>128</v>
      </c>
      <c r="B131" s="98">
        <v>18.05841150182188</v>
      </c>
      <c r="C131" s="98">
        <v>19.90568463473938</v>
      </c>
      <c r="D131" s="98">
        <v>21.895709869578894</v>
      </c>
      <c r="E131" s="98">
        <v>23.658660258512917</v>
      </c>
      <c r="F131" s="98">
        <v>24.216621773553211</v>
      </c>
      <c r="G131" s="98">
        <v>23.755064599956114</v>
      </c>
      <c r="H131" s="98">
        <v>23.463566334696331</v>
      </c>
      <c r="I131" s="98">
        <v>24.345186736359821</v>
      </c>
      <c r="J131" s="98">
        <v>25.14888528175365</v>
      </c>
      <c r="K131" s="98">
        <v>25.939900772271528</v>
      </c>
      <c r="L131" s="98">
        <v>31.499128297549813</v>
      </c>
      <c r="M131" s="98">
        <v>26.168365297007586</v>
      </c>
      <c r="N131" s="98">
        <v>29.197314195353563</v>
      </c>
      <c r="O131" s="98">
        <v>33.614777575128748</v>
      </c>
      <c r="P131" s="98">
        <v>29.158078067531243</v>
      </c>
      <c r="Q131" s="98">
        <v>35.660332291079499</v>
      </c>
      <c r="R131" s="98">
        <v>36.255560926873009</v>
      </c>
      <c r="S131" s="98">
        <v>34.500501920033436</v>
      </c>
      <c r="T131" s="98">
        <v>34.89289093444421</v>
      </c>
      <c r="U131" s="98">
        <v>32.075536774548823</v>
      </c>
      <c r="V131" s="98">
        <v>28.791872504222599</v>
      </c>
      <c r="W131" s="98">
        <v>29.001714760894178</v>
      </c>
      <c r="X131" s="98">
        <v>21.330939553266827</v>
      </c>
      <c r="Y131" s="98">
        <v>17.058583819420548</v>
      </c>
      <c r="DA131" s="63" t="s">
        <v>1694</v>
      </c>
    </row>
    <row r="132" spans="1:105" ht="12" customHeight="1" x14ac:dyDescent="0.25">
      <c r="A132" s="97" t="s">
        <v>127</v>
      </c>
      <c r="B132" s="98">
        <v>7.4503943890678687E-2</v>
      </c>
      <c r="C132" s="98">
        <v>0.10594867860621668</v>
      </c>
      <c r="D132" s="98">
        <v>0.10911898701482824</v>
      </c>
      <c r="E132" s="98">
        <v>0.12716316285590368</v>
      </c>
      <c r="F132" s="98">
        <v>0.14505558594414825</v>
      </c>
      <c r="G132" s="98">
        <v>0.14115259299384059</v>
      </c>
      <c r="H132" s="98">
        <v>0.13905388753122061</v>
      </c>
      <c r="I132" s="98">
        <v>0.14885111843996318</v>
      </c>
      <c r="J132" s="98">
        <v>0.17093536333297255</v>
      </c>
      <c r="K132" s="98">
        <v>0.17716837112908135</v>
      </c>
      <c r="L132" s="98">
        <v>0.22481260709724959</v>
      </c>
      <c r="M132" s="98">
        <v>0.17059570598302987</v>
      </c>
      <c r="N132" s="98">
        <v>0.19282193247626339</v>
      </c>
      <c r="O132" s="98">
        <v>0.24473643137759199</v>
      </c>
      <c r="P132" s="98">
        <v>0.19575124615116679</v>
      </c>
      <c r="Q132" s="98">
        <v>0.25715458235415412</v>
      </c>
      <c r="R132" s="98">
        <v>0.2621652439407508</v>
      </c>
      <c r="S132" s="98">
        <v>0.23459543605846772</v>
      </c>
      <c r="T132" s="98">
        <v>0.23599429523757634</v>
      </c>
      <c r="U132" s="98">
        <v>0.20439734624453015</v>
      </c>
      <c r="V132" s="98">
        <v>0.17223054053916886</v>
      </c>
      <c r="W132" s="98">
        <v>0.17504539975864619</v>
      </c>
      <c r="X132" s="98">
        <v>0.11858578210508364</v>
      </c>
      <c r="Y132" s="98">
        <v>0.10594369354284262</v>
      </c>
      <c r="DA132" s="63" t="s">
        <v>1695</v>
      </c>
    </row>
    <row r="133" spans="1:105" ht="12" customHeight="1" x14ac:dyDescent="0.25">
      <c r="A133" s="100" t="s">
        <v>198</v>
      </c>
      <c r="B133" s="101">
        <v>4.2373828624172598E-2</v>
      </c>
      <c r="C133" s="101">
        <v>5.5121610893124021E-2</v>
      </c>
      <c r="D133" s="101">
        <v>5.8722693173693885E-2</v>
      </c>
      <c r="E133" s="101">
        <v>6.6599991049551305E-2</v>
      </c>
      <c r="F133" s="101">
        <v>7.5383679101893891E-2</v>
      </c>
      <c r="G133" s="101">
        <v>7.3566582190661881E-2</v>
      </c>
      <c r="H133" s="101">
        <v>7.0863027365319853E-2</v>
      </c>
      <c r="I133" s="101">
        <v>7.997672910487337E-2</v>
      </c>
      <c r="J133" s="101">
        <v>8.3814741854835048E-2</v>
      </c>
      <c r="K133" s="101">
        <v>8.8650821614672637E-2</v>
      </c>
      <c r="L133" s="101">
        <v>9.7743943138280512E-2</v>
      </c>
      <c r="M133" s="101">
        <v>7.7108206606259305E-2</v>
      </c>
      <c r="N133" s="101">
        <v>8.1601168912265251E-2</v>
      </c>
      <c r="O133" s="101">
        <v>0.10813311010180492</v>
      </c>
      <c r="P133" s="101">
        <v>8.9024254507300449E-2</v>
      </c>
      <c r="Q133" s="101">
        <v>0.11745824176991311</v>
      </c>
      <c r="R133" s="101">
        <v>0.12517986521482377</v>
      </c>
      <c r="S133" s="101">
        <v>0.11241484145883822</v>
      </c>
      <c r="T133" s="101">
        <v>0.1086328562554067</v>
      </c>
      <c r="U133" s="101">
        <v>9.0550464721894444E-2</v>
      </c>
      <c r="V133" s="101">
        <v>7.3405613413919629E-2</v>
      </c>
      <c r="W133" s="101">
        <v>6.5885581227255616E-2</v>
      </c>
      <c r="X133" s="101">
        <v>4.7126039767516656E-2</v>
      </c>
      <c r="Y133" s="101">
        <v>4.200616747542267E-2</v>
      </c>
      <c r="DA133" s="131" t="s">
        <v>1696</v>
      </c>
    </row>
    <row r="134" spans="1:105" ht="12" customHeight="1" x14ac:dyDescent="0.25">
      <c r="A134" s="103" t="s">
        <v>52</v>
      </c>
      <c r="B134" s="104">
        <v>3.2130115266506096E-2</v>
      </c>
      <c r="C134" s="104">
        <v>5.0827067713092665E-2</v>
      </c>
      <c r="D134" s="104">
        <v>5.0396293841134351E-2</v>
      </c>
      <c r="E134" s="104">
        <v>6.0563171806352387E-2</v>
      </c>
      <c r="F134" s="104">
        <v>6.9671906842254355E-2</v>
      </c>
      <c r="G134" s="104">
        <v>6.758601080317872E-2</v>
      </c>
      <c r="H134" s="104">
        <v>6.8190860165900744E-2</v>
      </c>
      <c r="I134" s="104">
        <v>6.8874389335089811E-2</v>
      </c>
      <c r="J134" s="104">
        <v>8.7120621478137483E-2</v>
      </c>
      <c r="K134" s="104">
        <v>8.8517549514408725E-2</v>
      </c>
      <c r="L134" s="104">
        <v>0.1270686639589691</v>
      </c>
      <c r="M134" s="104">
        <v>9.3487499376770561E-2</v>
      </c>
      <c r="N134" s="104">
        <v>0.11122076356399813</v>
      </c>
      <c r="O134" s="104">
        <v>0.13660332127578706</v>
      </c>
      <c r="P134" s="104">
        <v>0.10672699164386636</v>
      </c>
      <c r="Q134" s="104">
        <v>0.13969634058424102</v>
      </c>
      <c r="R134" s="104">
        <v>0.13698537872592706</v>
      </c>
      <c r="S134" s="104">
        <v>0.1221805945996295</v>
      </c>
      <c r="T134" s="104">
        <v>0.12736143898216964</v>
      </c>
      <c r="U134" s="104">
        <v>0.1138468815226357</v>
      </c>
      <c r="V134" s="104">
        <v>9.8824927125249221E-2</v>
      </c>
      <c r="W134" s="104">
        <v>0.10915981853139058</v>
      </c>
      <c r="X134" s="104">
        <v>7.1459742337566981E-2</v>
      </c>
      <c r="Y134" s="104">
        <v>6.3937526067419953E-2</v>
      </c>
      <c r="DA134" s="132" t="s">
        <v>1697</v>
      </c>
    </row>
    <row r="135" spans="1:105" ht="12" customHeight="1" x14ac:dyDescent="0.25">
      <c r="A135" s="106" t="s">
        <v>122</v>
      </c>
      <c r="B135" s="101">
        <v>0.2006082162858551</v>
      </c>
      <c r="C135" s="101">
        <v>0.18155225435643252</v>
      </c>
      <c r="D135" s="101">
        <v>0.21912592120645127</v>
      </c>
      <c r="E135" s="101">
        <v>0.22966015341931467</v>
      </c>
      <c r="F135" s="101">
        <v>0.22404717164044888</v>
      </c>
      <c r="G135" s="101">
        <v>0.23087572799533493</v>
      </c>
      <c r="H135" s="101">
        <v>0.23596649384520935</v>
      </c>
      <c r="I135" s="101">
        <v>0.24371625087850809</v>
      </c>
      <c r="J135" s="101">
        <v>0.23546813169105771</v>
      </c>
      <c r="K135" s="101">
        <v>0.24435527099199081</v>
      </c>
      <c r="L135" s="101">
        <v>0.2907231986302688</v>
      </c>
      <c r="M135" s="101">
        <v>0.27411513458577191</v>
      </c>
      <c r="N135" s="101">
        <v>0.30650039974506749</v>
      </c>
      <c r="O135" s="101">
        <v>0.32927008844055561</v>
      </c>
      <c r="P135" s="101">
        <v>0.33629791854389351</v>
      </c>
      <c r="Q135" s="101">
        <v>0.38221849292774773</v>
      </c>
      <c r="R135" s="101">
        <v>0.39027452645000926</v>
      </c>
      <c r="S135" s="101">
        <v>0.3891627596893642</v>
      </c>
      <c r="T135" s="101">
        <v>0.38309893319173066</v>
      </c>
      <c r="U135" s="101">
        <v>0.39704326627577813</v>
      </c>
      <c r="V135" s="101">
        <v>0.40166528953880065</v>
      </c>
      <c r="W135" s="101">
        <v>0.43146781613904023</v>
      </c>
      <c r="X135" s="101">
        <v>0.34254420443708983</v>
      </c>
      <c r="Y135" s="101">
        <v>0.20134228890509279</v>
      </c>
      <c r="DA135" s="131" t="s">
        <v>1698</v>
      </c>
    </row>
    <row r="136" spans="1:105" ht="12" customHeight="1" x14ac:dyDescent="0.25">
      <c r="A136" s="107" t="s">
        <v>121</v>
      </c>
      <c r="B136" s="104">
        <v>0.11615098578429728</v>
      </c>
      <c r="C136" s="104">
        <v>0.11492940543537845</v>
      </c>
      <c r="D136" s="104">
        <v>0.14551135729897452</v>
      </c>
      <c r="E136" s="104">
        <v>0.1588337243301727</v>
      </c>
      <c r="F136" s="104">
        <v>0.1736753572686428</v>
      </c>
      <c r="G136" s="104">
        <v>0.18674893109392721</v>
      </c>
      <c r="H136" s="104">
        <v>0.18980296419714965</v>
      </c>
      <c r="I136" s="104">
        <v>0.22204473672343206</v>
      </c>
      <c r="J136" s="104">
        <v>0.20389224575354825</v>
      </c>
      <c r="K136" s="104">
        <v>0.23792409166549866</v>
      </c>
      <c r="L136" s="104">
        <v>0.20583527956590103</v>
      </c>
      <c r="M136" s="104">
        <v>0.26470515173433312</v>
      </c>
      <c r="N136" s="104">
        <v>0.26195843824614884</v>
      </c>
      <c r="O136" s="104">
        <v>0.28456977328908306</v>
      </c>
      <c r="P136" s="104">
        <v>0.34290500656819578</v>
      </c>
      <c r="Q136" s="104">
        <v>0.3569994214051645</v>
      </c>
      <c r="R136" s="104">
        <v>0.37887750802887943</v>
      </c>
      <c r="S136" s="104">
        <v>0.37333951719522707</v>
      </c>
      <c r="T136" s="104">
        <v>0.34501656454819418</v>
      </c>
      <c r="U136" s="104">
        <v>0.33784458049080746</v>
      </c>
      <c r="V136" s="104">
        <v>0.31706897354279195</v>
      </c>
      <c r="W136" s="104">
        <v>0.2694893126571255</v>
      </c>
      <c r="X136" s="104">
        <v>0.19952939763024174</v>
      </c>
      <c r="Y136" s="104">
        <v>0.10586949615898784</v>
      </c>
      <c r="DA136" s="132" t="s">
        <v>1699</v>
      </c>
    </row>
    <row r="137" spans="1:105" ht="12" customHeight="1" x14ac:dyDescent="0.25">
      <c r="A137" s="108" t="s">
        <v>53</v>
      </c>
      <c r="B137" s="98">
        <v>7.1327589997651861E-2</v>
      </c>
      <c r="C137" s="98">
        <v>6.424926358841436E-2</v>
      </c>
      <c r="D137" s="98">
        <v>8.4444630850130792E-2</v>
      </c>
      <c r="E137" s="98">
        <v>8.9588067291815621E-2</v>
      </c>
      <c r="F137" s="98">
        <v>9.7259184548652095E-2</v>
      </c>
      <c r="G137" s="98">
        <v>0.10505248092614305</v>
      </c>
      <c r="H137" s="98">
        <v>0.10425393147263254</v>
      </c>
      <c r="I137" s="98">
        <v>0.12924126239819175</v>
      </c>
      <c r="J137" s="98">
        <v>0.10749760950566253</v>
      </c>
      <c r="K137" s="98">
        <v>0.12874563697893829</v>
      </c>
      <c r="L137" s="98">
        <v>9.3205349140712976E-2</v>
      </c>
      <c r="M137" s="98">
        <v>0.13182449717775935</v>
      </c>
      <c r="N137" s="98">
        <v>0.12235946291833794</v>
      </c>
      <c r="O137" s="98">
        <v>0.13521387097792836</v>
      </c>
      <c r="P137" s="98">
        <v>0.17107880661025149</v>
      </c>
      <c r="Q137" s="98">
        <v>0.17643630477801844</v>
      </c>
      <c r="R137" s="98">
        <v>0.19407672637974971</v>
      </c>
      <c r="S137" s="98">
        <v>0.19262614603260739</v>
      </c>
      <c r="T137" s="98">
        <v>0.17066178797203296</v>
      </c>
      <c r="U137" s="98">
        <v>0.16089359110449714</v>
      </c>
      <c r="V137" s="98">
        <v>0.14553602479167166</v>
      </c>
      <c r="W137" s="98">
        <v>0.10566290818891957</v>
      </c>
      <c r="X137" s="98">
        <v>8.4428120368183951E-2</v>
      </c>
      <c r="Y137" s="98">
        <v>4.547268852499417E-2</v>
      </c>
      <c r="DA137" s="63" t="s">
        <v>1700</v>
      </c>
    </row>
    <row r="138" spans="1:105" ht="12" customHeight="1" x14ac:dyDescent="0.25">
      <c r="A138" s="108" t="s">
        <v>52</v>
      </c>
      <c r="B138" s="98">
        <v>4.4823395786645424E-2</v>
      </c>
      <c r="C138" s="98">
        <v>5.0680141846964094E-2</v>
      </c>
      <c r="D138" s="98">
        <v>6.1066726448843714E-2</v>
      </c>
      <c r="E138" s="98">
        <v>6.9245657038357084E-2</v>
      </c>
      <c r="F138" s="98">
        <v>7.641617271999071E-2</v>
      </c>
      <c r="G138" s="98">
        <v>8.1696450167784151E-2</v>
      </c>
      <c r="H138" s="98">
        <v>8.5549032724517096E-2</v>
      </c>
      <c r="I138" s="98">
        <v>9.2803474325240318E-2</v>
      </c>
      <c r="J138" s="98">
        <v>9.6394636247885718E-2</v>
      </c>
      <c r="K138" s="98">
        <v>0.10917845468656036</v>
      </c>
      <c r="L138" s="98">
        <v>0.11262993042518805</v>
      </c>
      <c r="M138" s="98">
        <v>0.13288065455657377</v>
      </c>
      <c r="N138" s="98">
        <v>0.13959897532781093</v>
      </c>
      <c r="O138" s="98">
        <v>0.14935590231115467</v>
      </c>
      <c r="P138" s="98">
        <v>0.17182619995794426</v>
      </c>
      <c r="Q138" s="98">
        <v>0.18056311662714603</v>
      </c>
      <c r="R138" s="98">
        <v>0.18480078164912969</v>
      </c>
      <c r="S138" s="98">
        <v>0.18071337116261965</v>
      </c>
      <c r="T138" s="98">
        <v>0.17435477657616122</v>
      </c>
      <c r="U138" s="98">
        <v>0.17695098938631029</v>
      </c>
      <c r="V138" s="98">
        <v>0.1715329487511203</v>
      </c>
      <c r="W138" s="98">
        <v>0.16382640446820596</v>
      </c>
      <c r="X138" s="98">
        <v>0.11510127726205781</v>
      </c>
      <c r="Y138" s="98">
        <v>6.0396807633993674E-2</v>
      </c>
      <c r="DA138" s="63" t="s">
        <v>1701</v>
      </c>
    </row>
    <row r="139" spans="1:105" ht="12" customHeight="1" x14ac:dyDescent="0.25">
      <c r="A139" s="121" t="s">
        <v>54</v>
      </c>
      <c r="B139" s="122">
        <v>3.8886513812789603</v>
      </c>
      <c r="C139" s="122">
        <v>4.3159766629354861</v>
      </c>
      <c r="D139" s="122">
        <v>4.5344291254866693</v>
      </c>
      <c r="E139" s="122">
        <v>4.7543418651748306</v>
      </c>
      <c r="F139" s="122">
        <v>5.0857338723021428</v>
      </c>
      <c r="G139" s="122">
        <v>5.2235156235347162</v>
      </c>
      <c r="H139" s="122">
        <v>5.8234493936024734</v>
      </c>
      <c r="I139" s="122">
        <v>5.6290369736894199</v>
      </c>
      <c r="J139" s="122">
        <v>5.9369688438864578</v>
      </c>
      <c r="K139" s="122">
        <v>5.6015898447391326</v>
      </c>
      <c r="L139" s="122">
        <v>7.1678052244742263</v>
      </c>
      <c r="M139" s="122">
        <v>7.5740151811062173</v>
      </c>
      <c r="N139" s="122">
        <v>8.0362618878731062</v>
      </c>
      <c r="O139" s="122">
        <v>8.31298379264231</v>
      </c>
      <c r="P139" s="122">
        <v>8.4901180552416715</v>
      </c>
      <c r="Q139" s="122">
        <v>8.5359386663596641</v>
      </c>
      <c r="R139" s="122">
        <v>8.3888166007642884</v>
      </c>
      <c r="S139" s="122">
        <v>8.2029790119646613</v>
      </c>
      <c r="T139" s="122">
        <v>8.0532031313251409</v>
      </c>
      <c r="U139" s="122">
        <v>7.8317464394914937</v>
      </c>
      <c r="V139" s="122">
        <v>7.5798759989429936</v>
      </c>
      <c r="W139" s="122">
        <v>7.390664817414911</v>
      </c>
      <c r="X139" s="122">
        <v>7.2138059658658991</v>
      </c>
      <c r="Y139" s="122">
        <v>6.3151631513783526</v>
      </c>
      <c r="DA139" s="130" t="s">
        <v>1702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1703</v>
      </c>
    </row>
    <row r="141" spans="1:105" ht="12" customHeight="1" x14ac:dyDescent="0.25">
      <c r="A141" s="109" t="s">
        <v>120</v>
      </c>
      <c r="B141" s="33">
        <v>3.8886513812789603</v>
      </c>
      <c r="C141" s="33">
        <v>4.3159766629354861</v>
      </c>
      <c r="D141" s="33">
        <v>4.5344291254866693</v>
      </c>
      <c r="E141" s="33">
        <v>4.7543418651748306</v>
      </c>
      <c r="F141" s="33">
        <v>5.0857338723021428</v>
      </c>
      <c r="G141" s="33">
        <v>5.2235156235347162</v>
      </c>
      <c r="H141" s="33">
        <v>5.8234493936024734</v>
      </c>
      <c r="I141" s="33">
        <v>5.6290369736894199</v>
      </c>
      <c r="J141" s="33">
        <v>5.9369688438864578</v>
      </c>
      <c r="K141" s="33">
        <v>5.6015898447391326</v>
      </c>
      <c r="L141" s="33">
        <v>7.1678052244742263</v>
      </c>
      <c r="M141" s="33">
        <v>7.5740151811062173</v>
      </c>
      <c r="N141" s="33">
        <v>8.0362618878731062</v>
      </c>
      <c r="O141" s="33">
        <v>8.31298379264231</v>
      </c>
      <c r="P141" s="33">
        <v>8.4901180552416715</v>
      </c>
      <c r="Q141" s="33">
        <v>8.5359386663596641</v>
      </c>
      <c r="R141" s="33">
        <v>8.3888166007642884</v>
      </c>
      <c r="S141" s="33">
        <v>8.2029790119646613</v>
      </c>
      <c r="T141" s="33">
        <v>8.0532031313251409</v>
      </c>
      <c r="U141" s="33">
        <v>7.8317464394914937</v>
      </c>
      <c r="V141" s="33">
        <v>7.5798759989429936</v>
      </c>
      <c r="W141" s="33">
        <v>7.390664817414911</v>
      </c>
      <c r="X141" s="33">
        <v>7.2138059658658991</v>
      </c>
      <c r="Y141" s="33">
        <v>6.3151631513783526</v>
      </c>
      <c r="DA141" s="60" t="s">
        <v>1704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3.1647384127181257</v>
      </c>
      <c r="C143" s="117">
        <f t="shared" si="49"/>
        <v>3.4013255887103719</v>
      </c>
      <c r="D143" s="117">
        <f t="shared" si="49"/>
        <v>4.4187115256599805</v>
      </c>
      <c r="E143" s="117">
        <f t="shared" si="49"/>
        <v>5.5007908803143861</v>
      </c>
      <c r="F143" s="117">
        <f t="shared" si="49"/>
        <v>6.3911254285794215</v>
      </c>
      <c r="G143" s="117">
        <f t="shared" si="49"/>
        <v>7.332968427774305</v>
      </c>
      <c r="H143" s="117">
        <f t="shared" si="49"/>
        <v>9.1975100326213539</v>
      </c>
      <c r="I143" s="117">
        <f t="shared" si="49"/>
        <v>11.078471196657265</v>
      </c>
      <c r="J143" s="117">
        <f t="shared" si="49"/>
        <v>14.103001554916561</v>
      </c>
      <c r="K143" s="117">
        <f t="shared" si="49"/>
        <v>18.262660886620132</v>
      </c>
      <c r="L143" s="117">
        <f t="shared" si="49"/>
        <v>21.659895114136972</v>
      </c>
      <c r="M143" s="117">
        <f t="shared" si="49"/>
        <v>25.248360838118636</v>
      </c>
      <c r="N143" s="117">
        <f t="shared" si="49"/>
        <v>27.885885942472981</v>
      </c>
      <c r="O143" s="117">
        <f t="shared" si="49"/>
        <v>29.953657169019522</v>
      </c>
      <c r="P143" s="117">
        <f t="shared" si="49"/>
        <v>32.791755605476617</v>
      </c>
      <c r="Q143" s="117">
        <f t="shared" si="49"/>
        <v>35.708150456129403</v>
      </c>
      <c r="R143" s="117">
        <f t="shared" ref="R143:V143" si="50">R144+R146+R148+R157</f>
        <v>41.296015534758716</v>
      </c>
      <c r="S143" s="117">
        <f t="shared" si="50"/>
        <v>49.823800077308952</v>
      </c>
      <c r="T143" s="117">
        <f t="shared" si="50"/>
        <v>61.551187321349374</v>
      </c>
      <c r="U143" s="117">
        <f t="shared" si="50"/>
        <v>78.493895743579671</v>
      </c>
      <c r="V143" s="117">
        <f t="shared" si="50"/>
        <v>102.47808216259925</v>
      </c>
      <c r="W143" s="117">
        <f t="shared" ref="W143:Y143" si="51">W144+W146+W148+W157</f>
        <v>128.27929980125236</v>
      </c>
      <c r="X143" s="117">
        <f t="shared" si="51"/>
        <v>168.61696604652701</v>
      </c>
      <c r="Y143" s="117">
        <f t="shared" si="51"/>
        <v>209.10355665555687</v>
      </c>
      <c r="DA143" s="129" t="s">
        <v>1705</v>
      </c>
    </row>
    <row r="144" spans="1:105" ht="12.95" customHeight="1" x14ac:dyDescent="0.25">
      <c r="A144" s="121" t="s">
        <v>57</v>
      </c>
      <c r="B144" s="122">
        <f t="shared" ref="B144:Y144" si="52">B145</f>
        <v>2.2922385330635149</v>
      </c>
      <c r="C144" s="122">
        <f t="shared" si="52"/>
        <v>2.5200255506226394</v>
      </c>
      <c r="D144" s="122">
        <f t="shared" si="52"/>
        <v>3.1644261348660891</v>
      </c>
      <c r="E144" s="122">
        <f t="shared" si="52"/>
        <v>3.9583922005753429</v>
      </c>
      <c r="F144" s="122">
        <f t="shared" si="52"/>
        <v>4.5617016784484417</v>
      </c>
      <c r="G144" s="122">
        <f t="shared" si="52"/>
        <v>5.0733185233896219</v>
      </c>
      <c r="H144" s="122">
        <f t="shared" si="52"/>
        <v>6.3376891262879624</v>
      </c>
      <c r="I144" s="122">
        <f t="shared" si="52"/>
        <v>7.3728003427719635</v>
      </c>
      <c r="J144" s="122">
        <f t="shared" si="52"/>
        <v>9.8303166413477836</v>
      </c>
      <c r="K144" s="122">
        <f t="shared" si="52"/>
        <v>12.743851049205292</v>
      </c>
      <c r="L144" s="122">
        <f t="shared" si="52"/>
        <v>14.958664424715057</v>
      </c>
      <c r="M144" s="122">
        <f t="shared" si="52"/>
        <v>17.144970507287749</v>
      </c>
      <c r="N144" s="122">
        <f t="shared" si="52"/>
        <v>18.754669278550079</v>
      </c>
      <c r="O144" s="122">
        <f t="shared" si="52"/>
        <v>19.65341392028056</v>
      </c>
      <c r="P144" s="122">
        <f t="shared" si="52"/>
        <v>20.519151038070888</v>
      </c>
      <c r="Q144" s="122">
        <f t="shared" si="52"/>
        <v>21.575425569579785</v>
      </c>
      <c r="R144" s="122">
        <f t="shared" si="52"/>
        <v>24.514613587875878</v>
      </c>
      <c r="S144" s="122">
        <f t="shared" si="52"/>
        <v>29.405403475208498</v>
      </c>
      <c r="T144" s="122">
        <f t="shared" si="52"/>
        <v>36.015797071642133</v>
      </c>
      <c r="U144" s="122">
        <f t="shared" si="52"/>
        <v>46.867846611672647</v>
      </c>
      <c r="V144" s="122">
        <f t="shared" si="52"/>
        <v>62.947439388606121</v>
      </c>
      <c r="W144" s="122">
        <f t="shared" si="52"/>
        <v>80.107415941788062</v>
      </c>
      <c r="X144" s="122">
        <f t="shared" si="52"/>
        <v>107.22715840897912</v>
      </c>
      <c r="Y144" s="122">
        <f t="shared" si="52"/>
        <v>142.81041063741384</v>
      </c>
      <c r="DA144" s="130" t="s">
        <v>1706</v>
      </c>
    </row>
    <row r="145" spans="1:105" ht="12" customHeight="1" x14ac:dyDescent="0.25">
      <c r="A145" s="97" t="s">
        <v>53</v>
      </c>
      <c r="B145" s="98">
        <v>2.2922385330635149</v>
      </c>
      <c r="C145" s="98">
        <v>2.5200255506226394</v>
      </c>
      <c r="D145" s="98">
        <v>3.1644261348660891</v>
      </c>
      <c r="E145" s="98">
        <v>3.9583922005753429</v>
      </c>
      <c r="F145" s="98">
        <v>4.5617016784484417</v>
      </c>
      <c r="G145" s="98">
        <v>5.0733185233896219</v>
      </c>
      <c r="H145" s="98">
        <v>6.3376891262879624</v>
      </c>
      <c r="I145" s="98">
        <v>7.3728003427719635</v>
      </c>
      <c r="J145" s="98">
        <v>9.8303166413477836</v>
      </c>
      <c r="K145" s="98">
        <v>12.743851049205292</v>
      </c>
      <c r="L145" s="98">
        <v>14.958664424715057</v>
      </c>
      <c r="M145" s="98">
        <v>17.144970507287749</v>
      </c>
      <c r="N145" s="98">
        <v>18.754669278550079</v>
      </c>
      <c r="O145" s="98">
        <v>19.65341392028056</v>
      </c>
      <c r="P145" s="98">
        <v>20.519151038070888</v>
      </c>
      <c r="Q145" s="98">
        <v>21.575425569579785</v>
      </c>
      <c r="R145" s="98">
        <v>24.514613587875878</v>
      </c>
      <c r="S145" s="98">
        <v>29.405403475208498</v>
      </c>
      <c r="T145" s="98">
        <v>36.015797071642133</v>
      </c>
      <c r="U145" s="98">
        <v>46.867846611672647</v>
      </c>
      <c r="V145" s="98">
        <v>62.947439388606121</v>
      </c>
      <c r="W145" s="98">
        <v>80.107415941788062</v>
      </c>
      <c r="X145" s="98">
        <v>107.22715840897912</v>
      </c>
      <c r="Y145" s="98">
        <v>142.81041063741384</v>
      </c>
      <c r="DA145" s="63" t="s">
        <v>1707</v>
      </c>
    </row>
    <row r="146" spans="1:105" ht="12.95" customHeight="1" x14ac:dyDescent="0.25">
      <c r="A146" s="121" t="s">
        <v>92</v>
      </c>
      <c r="B146" s="122">
        <f t="shared" ref="B146:Y146" si="53">B147</f>
        <v>2.802590368113006E-2</v>
      </c>
      <c r="C146" s="122">
        <f t="shared" si="53"/>
        <v>2.8459996016522816E-2</v>
      </c>
      <c r="D146" s="122">
        <f t="shared" si="53"/>
        <v>3.0894184067165827E-2</v>
      </c>
      <c r="E146" s="122">
        <f t="shared" si="53"/>
        <v>4.5069210345035395E-2</v>
      </c>
      <c r="F146" s="122">
        <f t="shared" si="53"/>
        <v>3.5333198353816347E-2</v>
      </c>
      <c r="G146" s="122">
        <f t="shared" si="53"/>
        <v>3.7864078308171498E-2</v>
      </c>
      <c r="H146" s="122">
        <f t="shared" si="53"/>
        <v>6.5110911401779853E-2</v>
      </c>
      <c r="I146" s="122">
        <f t="shared" si="53"/>
        <v>5.8945683286781861E-2</v>
      </c>
      <c r="J146" s="122">
        <f t="shared" si="53"/>
        <v>7.8056846769254645E-2</v>
      </c>
      <c r="K146" s="122">
        <f t="shared" si="53"/>
        <v>0.10584248942023264</v>
      </c>
      <c r="L146" s="122">
        <f t="shared" si="53"/>
        <v>0.13955768085959863</v>
      </c>
      <c r="M146" s="122">
        <f t="shared" si="53"/>
        <v>0.16535703241071673</v>
      </c>
      <c r="N146" s="122">
        <f t="shared" si="53"/>
        <v>0.22944885886325994</v>
      </c>
      <c r="O146" s="122">
        <f t="shared" si="53"/>
        <v>0.29227436698594078</v>
      </c>
      <c r="P146" s="122">
        <f t="shared" si="53"/>
        <v>0.36570450010901528</v>
      </c>
      <c r="Q146" s="122">
        <f t="shared" si="53"/>
        <v>0.46693458812411304</v>
      </c>
      <c r="R146" s="122">
        <f t="shared" si="53"/>
        <v>0.58110076085144269</v>
      </c>
      <c r="S146" s="122">
        <f t="shared" si="53"/>
        <v>0.70715599315237132</v>
      </c>
      <c r="T146" s="122">
        <f t="shared" si="53"/>
        <v>1.1165389773269012</v>
      </c>
      <c r="U146" s="122">
        <f t="shared" si="53"/>
        <v>1.4348239954591875</v>
      </c>
      <c r="V146" s="122">
        <f t="shared" si="53"/>
        <v>2.070877639529658</v>
      </c>
      <c r="W146" s="122">
        <f t="shared" si="53"/>
        <v>2.5421542780058237</v>
      </c>
      <c r="X146" s="122">
        <f t="shared" si="53"/>
        <v>4.7373618890617815</v>
      </c>
      <c r="Y146" s="122">
        <f t="shared" si="53"/>
        <v>7.4822566551713106</v>
      </c>
      <c r="DA146" s="130" t="s">
        <v>1708</v>
      </c>
    </row>
    <row r="147" spans="1:105" ht="12" customHeight="1" x14ac:dyDescent="0.25">
      <c r="A147" s="97" t="s">
        <v>53</v>
      </c>
      <c r="B147" s="98">
        <v>2.802590368113006E-2</v>
      </c>
      <c r="C147" s="98">
        <v>2.8459996016522816E-2</v>
      </c>
      <c r="D147" s="98">
        <v>3.0894184067165827E-2</v>
      </c>
      <c r="E147" s="98">
        <v>4.5069210345035395E-2</v>
      </c>
      <c r="F147" s="98">
        <v>3.5333198353816347E-2</v>
      </c>
      <c r="G147" s="98">
        <v>3.7864078308171498E-2</v>
      </c>
      <c r="H147" s="98">
        <v>6.5110911401779853E-2</v>
      </c>
      <c r="I147" s="98">
        <v>5.8945683286781861E-2</v>
      </c>
      <c r="J147" s="98">
        <v>7.8056846769254645E-2</v>
      </c>
      <c r="K147" s="98">
        <v>0.10584248942023264</v>
      </c>
      <c r="L147" s="98">
        <v>0.13955768085959863</v>
      </c>
      <c r="M147" s="98">
        <v>0.16535703241071673</v>
      </c>
      <c r="N147" s="98">
        <v>0.22944885886325994</v>
      </c>
      <c r="O147" s="98">
        <v>0.29227436698594078</v>
      </c>
      <c r="P147" s="98">
        <v>0.36570450010901528</v>
      </c>
      <c r="Q147" s="98">
        <v>0.46693458812411304</v>
      </c>
      <c r="R147" s="98">
        <v>0.58110076085144269</v>
      </c>
      <c r="S147" s="98">
        <v>0.70715599315237132</v>
      </c>
      <c r="T147" s="98">
        <v>1.1165389773269012</v>
      </c>
      <c r="U147" s="98">
        <v>1.4348239954591875</v>
      </c>
      <c r="V147" s="98">
        <v>2.070877639529658</v>
      </c>
      <c r="W147" s="98">
        <v>2.5421542780058237</v>
      </c>
      <c r="X147" s="98">
        <v>4.7373618890617815</v>
      </c>
      <c r="Y147" s="98">
        <v>7.4822566551713106</v>
      </c>
      <c r="DA147" s="63" t="s">
        <v>1709</v>
      </c>
    </row>
    <row r="148" spans="1:105" ht="12" customHeight="1" x14ac:dyDescent="0.25">
      <c r="A148" s="121" t="s">
        <v>55</v>
      </c>
      <c r="B148" s="122">
        <v>0.72177414554655672</v>
      </c>
      <c r="C148" s="122">
        <v>0.70783887216518449</v>
      </c>
      <c r="D148" s="122">
        <v>1.0368853891616854</v>
      </c>
      <c r="E148" s="122">
        <v>1.2671800424909858</v>
      </c>
      <c r="F148" s="122">
        <v>1.5010441872061837</v>
      </c>
      <c r="G148" s="122">
        <v>1.8572718082954001</v>
      </c>
      <c r="H148" s="122">
        <v>2.2916660649699145</v>
      </c>
      <c r="I148" s="122">
        <v>3.042636641197328</v>
      </c>
      <c r="J148" s="122">
        <v>3.4299273875019995</v>
      </c>
      <c r="K148" s="122">
        <v>4.5354838722840718</v>
      </c>
      <c r="L148" s="122">
        <v>5.2882758767446818</v>
      </c>
      <c r="M148" s="122">
        <v>6.405721752469324</v>
      </c>
      <c r="N148" s="122">
        <v>7.1595143177585907</v>
      </c>
      <c r="O148" s="122">
        <v>8.0734309268182152</v>
      </c>
      <c r="P148" s="122">
        <v>9.6647835070862289</v>
      </c>
      <c r="Q148" s="122">
        <v>11.154971554161811</v>
      </c>
      <c r="R148" s="122">
        <v>13.315157880225568</v>
      </c>
      <c r="S148" s="122">
        <v>16.251442626219436</v>
      </c>
      <c r="T148" s="122">
        <v>20.086379498041442</v>
      </c>
      <c r="U148" s="122">
        <v>24.722213163571716</v>
      </c>
      <c r="V148" s="122">
        <v>30.351089158629076</v>
      </c>
      <c r="W148" s="122">
        <v>36.18172018743185</v>
      </c>
      <c r="X148" s="122">
        <v>43.787599820904767</v>
      </c>
      <c r="Y148" s="122">
        <v>44.319918322666396</v>
      </c>
      <c r="DA148" s="130" t="s">
        <v>1710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1711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1712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1713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1714</v>
      </c>
    </row>
    <row r="153" spans="1:105" ht="12" customHeight="1" x14ac:dyDescent="0.25">
      <c r="A153" s="106" t="s">
        <v>122</v>
      </c>
      <c r="B153" s="101">
        <v>0.45713168112082392</v>
      </c>
      <c r="C153" s="101">
        <v>0.43014267728611905</v>
      </c>
      <c r="D153" s="101">
        <v>0.61686704921666247</v>
      </c>
      <c r="E153" s="101">
        <v>0.74137032955894244</v>
      </c>
      <c r="F153" s="101">
        <v>0.82606650254224701</v>
      </c>
      <c r="G153" s="101">
        <v>1.0124107493410472</v>
      </c>
      <c r="H153" s="101">
        <v>1.2790136187050933</v>
      </c>
      <c r="I153" s="101">
        <v>1.5478060321862381</v>
      </c>
      <c r="J153" s="101">
        <v>1.82719026790342</v>
      </c>
      <c r="K153" s="101">
        <v>2.2277079294994637</v>
      </c>
      <c r="L153" s="101">
        <v>3.1293812085471444</v>
      </c>
      <c r="M153" s="101">
        <v>3.1821609750613646</v>
      </c>
      <c r="N153" s="101">
        <v>3.795392035014292</v>
      </c>
      <c r="O153" s="101">
        <v>4.2786081699101013</v>
      </c>
      <c r="P153" s="101">
        <v>4.6478912719186329</v>
      </c>
      <c r="Q153" s="101">
        <v>5.6944215171089692</v>
      </c>
      <c r="R153" s="101">
        <v>6.6522065690663794</v>
      </c>
      <c r="S153" s="101">
        <v>8.3257575571176972</v>
      </c>
      <c r="T153" s="101">
        <v>11.20194810440417</v>
      </c>
      <c r="U153" s="101">
        <v>13.77415183154573</v>
      </c>
      <c r="V153" s="101">
        <v>17.645371213665072</v>
      </c>
      <c r="W153" s="101">
        <v>23.282387214718355</v>
      </c>
      <c r="X153" s="101">
        <v>26.645960164833063</v>
      </c>
      <c r="Y153" s="101">
        <v>23.98036252087439</v>
      </c>
      <c r="DA153" s="131" t="s">
        <v>1715</v>
      </c>
    </row>
    <row r="154" spans="1:105" ht="12" customHeight="1" x14ac:dyDescent="0.25">
      <c r="A154" s="107" t="s">
        <v>121</v>
      </c>
      <c r="B154" s="104">
        <v>0.2646424644257328</v>
      </c>
      <c r="C154" s="104">
        <v>0.27769619487906538</v>
      </c>
      <c r="D154" s="104">
        <v>0.4200183399450228</v>
      </c>
      <c r="E154" s="104">
        <v>0.52580971293204337</v>
      </c>
      <c r="F154" s="104">
        <v>0.67497768466393671</v>
      </c>
      <c r="G154" s="104">
        <v>0.84486105895435282</v>
      </c>
      <c r="H154" s="104">
        <v>1.0126524462648212</v>
      </c>
      <c r="I154" s="104">
        <v>1.4948306090110899</v>
      </c>
      <c r="J154" s="104">
        <v>1.6027371195985798</v>
      </c>
      <c r="K154" s="104">
        <v>2.3077759427846081</v>
      </c>
      <c r="L154" s="104">
        <v>2.1588946681975374</v>
      </c>
      <c r="M154" s="104">
        <v>3.2235607774079593</v>
      </c>
      <c r="N154" s="104">
        <v>3.3641222827442983</v>
      </c>
      <c r="O154" s="104">
        <v>3.794822756908113</v>
      </c>
      <c r="P154" s="104">
        <v>5.016892235167596</v>
      </c>
      <c r="Q154" s="104">
        <v>5.4605500370528421</v>
      </c>
      <c r="R154" s="104">
        <v>6.6629513111591887</v>
      </c>
      <c r="S154" s="104">
        <v>7.9256850691017391</v>
      </c>
      <c r="T154" s="104">
        <v>8.8844313936372714</v>
      </c>
      <c r="U154" s="104">
        <v>10.948061332025986</v>
      </c>
      <c r="V154" s="104">
        <v>12.705717944964004</v>
      </c>
      <c r="W154" s="104">
        <v>12.899332972713495</v>
      </c>
      <c r="X154" s="104">
        <v>17.141639656071703</v>
      </c>
      <c r="Y154" s="104">
        <v>20.33955580179201</v>
      </c>
      <c r="DA154" s="132" t="s">
        <v>1716</v>
      </c>
    </row>
    <row r="155" spans="1:105" ht="12" customHeight="1" x14ac:dyDescent="0.25">
      <c r="A155" s="108" t="s">
        <v>53</v>
      </c>
      <c r="B155" s="98">
        <v>0.16251527329765264</v>
      </c>
      <c r="C155" s="98">
        <v>0.15515420480515932</v>
      </c>
      <c r="D155" s="98">
        <v>0.24337475397793867</v>
      </c>
      <c r="E155" s="98">
        <v>0.29606816280692067</v>
      </c>
      <c r="F155" s="98">
        <v>0.37741624985704703</v>
      </c>
      <c r="G155" s="98">
        <v>0.47473372224363963</v>
      </c>
      <c r="H155" s="98">
        <v>0.55588818220655056</v>
      </c>
      <c r="I155" s="98">
        <v>0.86966827963133808</v>
      </c>
      <c r="J155" s="98">
        <v>0.84446859932034735</v>
      </c>
      <c r="K155" s="98">
        <v>1.2479808214564037</v>
      </c>
      <c r="L155" s="98">
        <v>0.97696067816370069</v>
      </c>
      <c r="M155" s="98">
        <v>1.604471230241747</v>
      </c>
      <c r="N155" s="98">
        <v>1.5708519091306508</v>
      </c>
      <c r="O155" s="98">
        <v>1.8028368646495334</v>
      </c>
      <c r="P155" s="98">
        <v>2.5009514208191814</v>
      </c>
      <c r="Q155" s="98">
        <v>2.6955940068530846</v>
      </c>
      <c r="R155" s="98">
        <v>3.4034384858132509</v>
      </c>
      <c r="S155" s="98">
        <v>4.0709243059883047</v>
      </c>
      <c r="T155" s="98">
        <v>4.3687419478520155</v>
      </c>
      <c r="U155" s="98">
        <v>5.1846669843885067</v>
      </c>
      <c r="V155" s="98">
        <v>5.8012653763080717</v>
      </c>
      <c r="W155" s="98">
        <v>5.0348524323263968</v>
      </c>
      <c r="X155" s="98">
        <v>7.18553041950417</v>
      </c>
      <c r="Y155" s="98">
        <v>8.633597423393141</v>
      </c>
      <c r="DA155" s="63" t="s">
        <v>1717</v>
      </c>
    </row>
    <row r="156" spans="1:105" ht="12" customHeight="1" x14ac:dyDescent="0.25">
      <c r="A156" s="108" t="s">
        <v>52</v>
      </c>
      <c r="B156" s="98">
        <v>0.10212719112808016</v>
      </c>
      <c r="C156" s="98">
        <v>0.12254199007390609</v>
      </c>
      <c r="D156" s="98">
        <v>0.17664358596708415</v>
      </c>
      <c r="E156" s="98">
        <v>0.22974155012512268</v>
      </c>
      <c r="F156" s="98">
        <v>0.29756143480688968</v>
      </c>
      <c r="G156" s="98">
        <v>0.37012733671071324</v>
      </c>
      <c r="H156" s="98">
        <v>0.4567642640582707</v>
      </c>
      <c r="I156" s="98">
        <v>0.6251623293797518</v>
      </c>
      <c r="J156" s="98">
        <v>0.75826852027823244</v>
      </c>
      <c r="K156" s="98">
        <v>1.0597951213282044</v>
      </c>
      <c r="L156" s="98">
        <v>1.1819339900338368</v>
      </c>
      <c r="M156" s="98">
        <v>1.6190895471662126</v>
      </c>
      <c r="N156" s="98">
        <v>1.7932703736136477</v>
      </c>
      <c r="O156" s="98">
        <v>1.9919858922585798</v>
      </c>
      <c r="P156" s="98">
        <v>2.5159408143484141</v>
      </c>
      <c r="Q156" s="98">
        <v>2.7649560301997576</v>
      </c>
      <c r="R156" s="98">
        <v>3.2595128253459373</v>
      </c>
      <c r="S156" s="98">
        <v>3.854760763113434</v>
      </c>
      <c r="T156" s="98">
        <v>4.5156894457852559</v>
      </c>
      <c r="U156" s="98">
        <v>5.7633943476374805</v>
      </c>
      <c r="V156" s="98">
        <v>6.9044525686559322</v>
      </c>
      <c r="W156" s="98">
        <v>7.8644805403870981</v>
      </c>
      <c r="X156" s="98">
        <v>9.9561092365675314</v>
      </c>
      <c r="Y156" s="98">
        <v>11.705958378398869</v>
      </c>
      <c r="DA156" s="63" t="s">
        <v>1718</v>
      </c>
    </row>
    <row r="157" spans="1:105" ht="12" customHeight="1" x14ac:dyDescent="0.25">
      <c r="A157" s="121" t="s">
        <v>54</v>
      </c>
      <c r="B157" s="122">
        <v>0.12269983042692402</v>
      </c>
      <c r="C157" s="122">
        <v>0.14500116990602499</v>
      </c>
      <c r="D157" s="122">
        <v>0.18650581756504045</v>
      </c>
      <c r="E157" s="122">
        <v>0.23014942690302251</v>
      </c>
      <c r="F157" s="122">
        <v>0.29304636457097971</v>
      </c>
      <c r="G157" s="122">
        <v>0.36451401778111114</v>
      </c>
      <c r="H157" s="122">
        <v>0.50304392996169744</v>
      </c>
      <c r="I157" s="122">
        <v>0.6040885294011924</v>
      </c>
      <c r="J157" s="122">
        <v>0.76470067929752505</v>
      </c>
      <c r="K157" s="122">
        <v>0.87748347571053398</v>
      </c>
      <c r="L157" s="122">
        <v>1.273397131817636</v>
      </c>
      <c r="M157" s="122">
        <v>1.5323115459508458</v>
      </c>
      <c r="N157" s="122">
        <v>1.7422534873010496</v>
      </c>
      <c r="O157" s="122">
        <v>1.9345379549348065</v>
      </c>
      <c r="P157" s="122">
        <v>2.2421165602104818</v>
      </c>
      <c r="Q157" s="122">
        <v>2.5108187442636956</v>
      </c>
      <c r="R157" s="122">
        <v>2.8851433058058236</v>
      </c>
      <c r="S157" s="122">
        <v>3.4597979827286482</v>
      </c>
      <c r="T157" s="122">
        <v>4.3324717743388961</v>
      </c>
      <c r="U157" s="122">
        <v>5.4690119728761148</v>
      </c>
      <c r="V157" s="122">
        <v>7.1086759758343936</v>
      </c>
      <c r="W157" s="122">
        <v>9.4480093940266237</v>
      </c>
      <c r="X157" s="122">
        <v>12.864845927581344</v>
      </c>
      <c r="Y157" s="122">
        <v>14.490971040305327</v>
      </c>
      <c r="DA157" s="130" t="s">
        <v>1719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1720</v>
      </c>
    </row>
    <row r="159" spans="1:105" ht="12" customHeight="1" x14ac:dyDescent="0.25">
      <c r="A159" s="109" t="s">
        <v>120</v>
      </c>
      <c r="B159" s="33">
        <v>0.12269983042692402</v>
      </c>
      <c r="C159" s="33">
        <v>0.14500116990602499</v>
      </c>
      <c r="D159" s="33">
        <v>0.18650581756504045</v>
      </c>
      <c r="E159" s="33">
        <v>0.23014942690302251</v>
      </c>
      <c r="F159" s="33">
        <v>0.29304636457097971</v>
      </c>
      <c r="G159" s="33">
        <v>0.36451401778111114</v>
      </c>
      <c r="H159" s="33">
        <v>0.50304392996169744</v>
      </c>
      <c r="I159" s="33">
        <v>0.6040885294011924</v>
      </c>
      <c r="J159" s="33">
        <v>0.76470067929752505</v>
      </c>
      <c r="K159" s="33">
        <v>0.87748347571053398</v>
      </c>
      <c r="L159" s="33">
        <v>1.273397131817636</v>
      </c>
      <c r="M159" s="33">
        <v>1.5323115459508458</v>
      </c>
      <c r="N159" s="33">
        <v>1.7422534873010496</v>
      </c>
      <c r="O159" s="33">
        <v>1.9345379549348065</v>
      </c>
      <c r="P159" s="33">
        <v>2.2421165602104818</v>
      </c>
      <c r="Q159" s="33">
        <v>2.5108187442636956</v>
      </c>
      <c r="R159" s="33">
        <v>2.8851433058058236</v>
      </c>
      <c r="S159" s="33">
        <v>3.4597979827286482</v>
      </c>
      <c r="T159" s="33">
        <v>4.3324717743388961</v>
      </c>
      <c r="U159" s="33">
        <v>5.4690119728761148</v>
      </c>
      <c r="V159" s="33">
        <v>7.1086759758343936</v>
      </c>
      <c r="W159" s="33">
        <v>9.4480093940266237</v>
      </c>
      <c r="X159" s="33">
        <v>12.864845927581344</v>
      </c>
      <c r="Y159" s="33">
        <v>14.490971040305327</v>
      </c>
      <c r="DA159" s="60" t="s">
        <v>1721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118.26793611699593</v>
      </c>
      <c r="C161" s="117">
        <f t="shared" si="54"/>
        <v>101.41808673331066</v>
      </c>
      <c r="D161" s="117">
        <f t="shared" si="54"/>
        <v>119.28263232293011</v>
      </c>
      <c r="E161" s="117">
        <f t="shared" si="54"/>
        <v>122.53354355489509</v>
      </c>
      <c r="F161" s="117">
        <f t="shared" si="54"/>
        <v>112.72161544499889</v>
      </c>
      <c r="G161" s="117">
        <f t="shared" si="54"/>
        <v>114.09826566743222</v>
      </c>
      <c r="H161" s="117">
        <f t="shared" si="54"/>
        <v>109.78138217454672</v>
      </c>
      <c r="I161" s="117">
        <f t="shared" si="54"/>
        <v>112.88586945082568</v>
      </c>
      <c r="J161" s="117">
        <f t="shared" si="54"/>
        <v>109.65160976309636</v>
      </c>
      <c r="K161" s="117">
        <f t="shared" si="54"/>
        <v>122.55073665233436</v>
      </c>
      <c r="L161" s="117">
        <f t="shared" si="54"/>
        <v>94.839587145904289</v>
      </c>
      <c r="M161" s="117">
        <f t="shared" si="54"/>
        <v>133.1662840076763</v>
      </c>
      <c r="N161" s="117">
        <f t="shared" si="54"/>
        <v>160.86424767052935</v>
      </c>
      <c r="O161" s="117">
        <f t="shared" si="54"/>
        <v>138.75105567495328</v>
      </c>
      <c r="P161" s="117">
        <f t="shared" si="54"/>
        <v>111.49034809288553</v>
      </c>
      <c r="Q161" s="117">
        <f t="shared" si="54"/>
        <v>23.742474073799336</v>
      </c>
      <c r="R161" s="117">
        <f t="shared" ref="R161:V161" si="55">R162+R164+R166+R175</f>
        <v>17.627000525869061</v>
      </c>
      <c r="S161" s="117">
        <f t="shared" si="55"/>
        <v>21.116491028792336</v>
      </c>
      <c r="T161" s="117">
        <f t="shared" si="55"/>
        <v>22.190474653849986</v>
      </c>
      <c r="U161" s="117">
        <f t="shared" si="55"/>
        <v>31.637488472856909</v>
      </c>
      <c r="V161" s="117">
        <f t="shared" si="55"/>
        <v>42.527008325513847</v>
      </c>
      <c r="W161" s="117">
        <f t="shared" ref="W161:Y161" si="56">W162+W164+W166+W175</f>
        <v>44.095781162702856</v>
      </c>
      <c r="X161" s="117">
        <f t="shared" si="56"/>
        <v>59.970478311340095</v>
      </c>
      <c r="Y161" s="117">
        <f t="shared" si="56"/>
        <v>4.3294948594457248</v>
      </c>
      <c r="DA161" s="129" t="s">
        <v>1722</v>
      </c>
    </row>
    <row r="162" spans="1:105" ht="12.95" customHeight="1" x14ac:dyDescent="0.25">
      <c r="A162" s="121" t="s">
        <v>57</v>
      </c>
      <c r="B162" s="122">
        <f t="shared" ref="B162:Y162" si="57">B163</f>
        <v>103.42897963559429</v>
      </c>
      <c r="C162" s="122">
        <f t="shared" si="57"/>
        <v>87.743786120313302</v>
      </c>
      <c r="D162" s="122">
        <f t="shared" si="57"/>
        <v>103.83191202850729</v>
      </c>
      <c r="E162" s="122">
        <f t="shared" si="57"/>
        <v>106.90142599472773</v>
      </c>
      <c r="F162" s="122">
        <f t="shared" si="57"/>
        <v>97.589532374445014</v>
      </c>
      <c r="G162" s="122">
        <f t="shared" si="57"/>
        <v>98.845917518220645</v>
      </c>
      <c r="H162" s="122">
        <f t="shared" si="57"/>
        <v>94.611958874714659</v>
      </c>
      <c r="I162" s="122">
        <f t="shared" si="57"/>
        <v>97.297845118782689</v>
      </c>
      <c r="J162" s="122">
        <f t="shared" si="57"/>
        <v>94.987594232405911</v>
      </c>
      <c r="K162" s="122">
        <f t="shared" si="57"/>
        <v>107.24889121234531</v>
      </c>
      <c r="L162" s="122">
        <f t="shared" si="57"/>
        <v>79.167089769441134</v>
      </c>
      <c r="M162" s="122">
        <f t="shared" si="57"/>
        <v>116.62736556562353</v>
      </c>
      <c r="N162" s="122">
        <f t="shared" si="57"/>
        <v>144.1081288803133</v>
      </c>
      <c r="O162" s="122">
        <f t="shared" si="57"/>
        <v>122.46373378396076</v>
      </c>
      <c r="P162" s="122">
        <f t="shared" si="57"/>
        <v>97.679993901677662</v>
      </c>
      <c r="Q162" s="122">
        <f t="shared" si="57"/>
        <v>16.362493293529976</v>
      </c>
      <c r="R162" s="122">
        <f t="shared" si="57"/>
        <v>12.039029012917922</v>
      </c>
      <c r="S162" s="122">
        <f t="shared" si="57"/>
        <v>16.745414504857987</v>
      </c>
      <c r="T162" s="122">
        <f t="shared" si="57"/>
        <v>18.30844440237945</v>
      </c>
      <c r="U162" s="122">
        <f t="shared" si="57"/>
        <v>27.714622325959038</v>
      </c>
      <c r="V162" s="122">
        <f t="shared" si="57"/>
        <v>38.203447921047854</v>
      </c>
      <c r="W162" s="122">
        <f t="shared" si="57"/>
        <v>40.049273447169433</v>
      </c>
      <c r="X162" s="122">
        <f t="shared" si="57"/>
        <v>56.789936571173079</v>
      </c>
      <c r="Y162" s="122">
        <f t="shared" si="57"/>
        <v>2.0350829287554002</v>
      </c>
      <c r="DA162" s="130" t="s">
        <v>1723</v>
      </c>
    </row>
    <row r="163" spans="1:105" ht="12" customHeight="1" x14ac:dyDescent="0.25">
      <c r="A163" s="97" t="s">
        <v>53</v>
      </c>
      <c r="B163" s="33">
        <v>103.42897963559429</v>
      </c>
      <c r="C163" s="33">
        <v>87.743786120313302</v>
      </c>
      <c r="D163" s="33">
        <v>103.83191202850729</v>
      </c>
      <c r="E163" s="33">
        <v>106.90142599472773</v>
      </c>
      <c r="F163" s="33">
        <v>97.589532374445014</v>
      </c>
      <c r="G163" s="33">
        <v>98.845917518220645</v>
      </c>
      <c r="H163" s="33">
        <v>94.611958874714659</v>
      </c>
      <c r="I163" s="33">
        <v>97.297845118782689</v>
      </c>
      <c r="J163" s="33">
        <v>94.987594232405911</v>
      </c>
      <c r="K163" s="33">
        <v>107.24889121234531</v>
      </c>
      <c r="L163" s="33">
        <v>79.167089769441134</v>
      </c>
      <c r="M163" s="33">
        <v>116.62736556562353</v>
      </c>
      <c r="N163" s="33">
        <v>144.1081288803133</v>
      </c>
      <c r="O163" s="33">
        <v>122.46373378396076</v>
      </c>
      <c r="P163" s="33">
        <v>97.679993901677662</v>
      </c>
      <c r="Q163" s="33">
        <v>16.362493293529976</v>
      </c>
      <c r="R163" s="33">
        <v>12.039029012917922</v>
      </c>
      <c r="S163" s="33">
        <v>16.745414504857987</v>
      </c>
      <c r="T163" s="33">
        <v>18.30844440237945</v>
      </c>
      <c r="U163" s="33">
        <v>27.714622325959038</v>
      </c>
      <c r="V163" s="33">
        <v>38.203447921047854</v>
      </c>
      <c r="W163" s="33">
        <v>40.049273447169433</v>
      </c>
      <c r="X163" s="33">
        <v>56.789936571173079</v>
      </c>
      <c r="Y163" s="33">
        <v>2.0350829287554002</v>
      </c>
      <c r="DA163" s="60" t="s">
        <v>1724</v>
      </c>
    </row>
    <row r="164" spans="1:105" ht="12.95" customHeight="1" x14ac:dyDescent="0.25">
      <c r="A164" s="121" t="s">
        <v>92</v>
      </c>
      <c r="B164" s="122">
        <f t="shared" ref="B164:Y164" si="58">B165</f>
        <v>0.24223689022874217</v>
      </c>
      <c r="C164" s="122">
        <f t="shared" si="58"/>
        <v>0.24402026023206347</v>
      </c>
      <c r="D164" s="122">
        <f t="shared" si="58"/>
        <v>0.25419676272766434</v>
      </c>
      <c r="E164" s="122">
        <f t="shared" si="58"/>
        <v>0.34201654256991348</v>
      </c>
      <c r="F164" s="122">
        <f t="shared" si="58"/>
        <v>0.23340649925409163</v>
      </c>
      <c r="G164" s="122">
        <f t="shared" si="58"/>
        <v>0.20763245120667836</v>
      </c>
      <c r="H164" s="122">
        <f t="shared" si="58"/>
        <v>0.27183678577220211</v>
      </c>
      <c r="I164" s="122">
        <f t="shared" si="58"/>
        <v>0.19203387546242812</v>
      </c>
      <c r="J164" s="122">
        <f t="shared" si="58"/>
        <v>0.2083410086118159</v>
      </c>
      <c r="K164" s="122">
        <f t="shared" si="58"/>
        <v>0.22423747331763333</v>
      </c>
      <c r="L164" s="122">
        <f t="shared" si="58"/>
        <v>0.24585356888272442</v>
      </c>
      <c r="M164" s="122">
        <f t="shared" si="58"/>
        <v>0.25324389482469811</v>
      </c>
      <c r="N164" s="122">
        <f t="shared" si="58"/>
        <v>0.32612572778844717</v>
      </c>
      <c r="O164" s="122">
        <f t="shared" si="58"/>
        <v>0.37277423210607508</v>
      </c>
      <c r="P164" s="122">
        <f t="shared" si="58"/>
        <v>0.32788389233894444</v>
      </c>
      <c r="Q164" s="122">
        <f t="shared" si="58"/>
        <v>0.1972232660627323</v>
      </c>
      <c r="R164" s="122">
        <f t="shared" si="58"/>
        <v>0.14758983656057331</v>
      </c>
      <c r="S164" s="122">
        <f t="shared" si="58"/>
        <v>0.10941738191969567</v>
      </c>
      <c r="T164" s="122">
        <f t="shared" si="58"/>
        <v>0.11177260981894069</v>
      </c>
      <c r="U164" s="122">
        <f t="shared" si="58"/>
        <v>9.1226893748552723E-2</v>
      </c>
      <c r="V164" s="122">
        <f t="shared" si="58"/>
        <v>0.10245816384014124</v>
      </c>
      <c r="W164" s="122">
        <f t="shared" si="58"/>
        <v>0.10826089811464783</v>
      </c>
      <c r="X164" s="122">
        <f t="shared" si="58"/>
        <v>0.14524841465962804</v>
      </c>
      <c r="Y164" s="122">
        <f t="shared" si="58"/>
        <v>0.16596734165784621</v>
      </c>
      <c r="DA164" s="130" t="s">
        <v>1725</v>
      </c>
    </row>
    <row r="165" spans="1:105" ht="12" customHeight="1" x14ac:dyDescent="0.25">
      <c r="A165" s="97" t="s">
        <v>53</v>
      </c>
      <c r="B165" s="98">
        <v>0.24223689022874217</v>
      </c>
      <c r="C165" s="98">
        <v>0.24402026023206347</v>
      </c>
      <c r="D165" s="98">
        <v>0.25419676272766434</v>
      </c>
      <c r="E165" s="98">
        <v>0.34201654256991348</v>
      </c>
      <c r="F165" s="98">
        <v>0.23340649925409163</v>
      </c>
      <c r="G165" s="98">
        <v>0.20763245120667836</v>
      </c>
      <c r="H165" s="98">
        <v>0.27183678577220211</v>
      </c>
      <c r="I165" s="98">
        <v>0.19203387546242812</v>
      </c>
      <c r="J165" s="98">
        <v>0.2083410086118159</v>
      </c>
      <c r="K165" s="98">
        <v>0.22423747331763333</v>
      </c>
      <c r="L165" s="98">
        <v>0.24585356888272442</v>
      </c>
      <c r="M165" s="98">
        <v>0.25324389482469811</v>
      </c>
      <c r="N165" s="98">
        <v>0.32612572778844717</v>
      </c>
      <c r="O165" s="98">
        <v>0.37277423210607508</v>
      </c>
      <c r="P165" s="98">
        <v>0.32788389233894444</v>
      </c>
      <c r="Q165" s="98">
        <v>0.1972232660627323</v>
      </c>
      <c r="R165" s="98">
        <v>0.14758983656057331</v>
      </c>
      <c r="S165" s="98">
        <v>0.10941738191969567</v>
      </c>
      <c r="T165" s="98">
        <v>0.11177260981894069</v>
      </c>
      <c r="U165" s="98">
        <v>9.1226893748552723E-2</v>
      </c>
      <c r="V165" s="98">
        <v>0.10245816384014124</v>
      </c>
      <c r="W165" s="98">
        <v>0.10826089811464783</v>
      </c>
      <c r="X165" s="98">
        <v>0.14524841465962804</v>
      </c>
      <c r="Y165" s="98">
        <v>0.16596734165784621</v>
      </c>
      <c r="DA165" s="63" t="s">
        <v>1726</v>
      </c>
    </row>
    <row r="166" spans="1:105" ht="12" customHeight="1" x14ac:dyDescent="0.25">
      <c r="A166" s="121" t="s">
        <v>55</v>
      </c>
      <c r="B166" s="122">
        <v>12.475875073560925</v>
      </c>
      <c r="C166" s="122">
        <v>11.150908858683653</v>
      </c>
      <c r="D166" s="122">
        <v>12.886782020346498</v>
      </c>
      <c r="E166" s="122">
        <v>12.947735815406617</v>
      </c>
      <c r="F166" s="122">
        <v>12.475854735774885</v>
      </c>
      <c r="G166" s="122">
        <v>12.584213821255242</v>
      </c>
      <c r="H166" s="122">
        <v>12.218777745127468</v>
      </c>
      <c r="I166" s="122">
        <v>12.854212134810879</v>
      </c>
      <c r="J166" s="122">
        <v>11.825945907092279</v>
      </c>
      <c r="K166" s="122">
        <v>12.643710747526665</v>
      </c>
      <c r="L166" s="122">
        <v>12.43202329766827</v>
      </c>
      <c r="M166" s="122">
        <v>13.149552217410927</v>
      </c>
      <c r="N166" s="122">
        <v>13.218606837887362</v>
      </c>
      <c r="O166" s="122">
        <v>12.84252781986217</v>
      </c>
      <c r="P166" s="122">
        <v>10.96993454495192</v>
      </c>
      <c r="Q166" s="122">
        <v>5.8772221752031504</v>
      </c>
      <c r="R166" s="122">
        <v>4.4845356975667539</v>
      </c>
      <c r="S166" s="122">
        <v>3.5247421958431051</v>
      </c>
      <c r="T166" s="122">
        <v>3.1031285844802041</v>
      </c>
      <c r="U166" s="122">
        <v>3.1465079732304</v>
      </c>
      <c r="V166" s="122">
        <v>3.4291619738879406</v>
      </c>
      <c r="W166" s="122">
        <v>3.1313522795395432</v>
      </c>
      <c r="X166" s="122">
        <v>2.3565400975289652</v>
      </c>
      <c r="Y166" s="122">
        <v>1.6161230216229008</v>
      </c>
      <c r="DA166" s="130" t="s">
        <v>1727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1728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1729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1730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1731</v>
      </c>
    </row>
    <row r="171" spans="1:105" ht="12" customHeight="1" x14ac:dyDescent="0.25">
      <c r="A171" s="106" t="s">
        <v>122</v>
      </c>
      <c r="B171" s="101">
        <v>7.9024432192898644</v>
      </c>
      <c r="C171" s="101">
        <v>6.8835419985513697</v>
      </c>
      <c r="D171" s="101">
        <v>7.8217182628005704</v>
      </c>
      <c r="E171" s="101">
        <v>7.7351026364403914</v>
      </c>
      <c r="F171" s="101">
        <v>7.1288245649753925</v>
      </c>
      <c r="G171" s="101">
        <v>7.0232446607124155</v>
      </c>
      <c r="H171" s="101">
        <v>6.7957327115264432</v>
      </c>
      <c r="I171" s="101">
        <v>6.7688815186180404</v>
      </c>
      <c r="J171" s="101">
        <v>6.3714082822542819</v>
      </c>
      <c r="K171" s="101">
        <v>6.4677991658484872</v>
      </c>
      <c r="L171" s="101">
        <v>7.1923260190645548</v>
      </c>
      <c r="M171" s="101">
        <v>6.6223905729223489</v>
      </c>
      <c r="N171" s="101">
        <v>7.0134527638576918</v>
      </c>
      <c r="O171" s="101">
        <v>6.7796119798371448</v>
      </c>
      <c r="P171" s="101">
        <v>5.7034674154502234</v>
      </c>
      <c r="Q171" s="101">
        <v>3.0819400670959265</v>
      </c>
      <c r="R171" s="101">
        <v>2.3172436947704509</v>
      </c>
      <c r="S171" s="101">
        <v>1.8959067181303559</v>
      </c>
      <c r="T171" s="101">
        <v>1.5211541445829961</v>
      </c>
      <c r="U171" s="101">
        <v>1.7762779760472398</v>
      </c>
      <c r="V171" s="101">
        <v>1.9661891980601736</v>
      </c>
      <c r="W171" s="101">
        <v>1.9490750504670544</v>
      </c>
      <c r="X171" s="101">
        <v>1.4813986341944629</v>
      </c>
      <c r="Y171" s="101">
        <v>1.0121496098929805</v>
      </c>
      <c r="DA171" s="131" t="s">
        <v>1732</v>
      </c>
    </row>
    <row r="172" spans="1:105" ht="12" customHeight="1" x14ac:dyDescent="0.25">
      <c r="A172" s="107" t="s">
        <v>121</v>
      </c>
      <c r="B172" s="104">
        <v>4.5734318542710612</v>
      </c>
      <c r="C172" s="104">
        <v>4.2673668601322827</v>
      </c>
      <c r="D172" s="104">
        <v>5.0650637575459285</v>
      </c>
      <c r="E172" s="104">
        <v>5.2126331789662244</v>
      </c>
      <c r="F172" s="104">
        <v>5.3470301707994921</v>
      </c>
      <c r="G172" s="104">
        <v>5.5609691605428262</v>
      </c>
      <c r="H172" s="104">
        <v>5.4230450336010252</v>
      </c>
      <c r="I172" s="104">
        <v>6.085330616192838</v>
      </c>
      <c r="J172" s="104">
        <v>5.4545376248379975</v>
      </c>
      <c r="K172" s="104">
        <v>6.1759115816781787</v>
      </c>
      <c r="L172" s="104">
        <v>5.2396972786037157</v>
      </c>
      <c r="M172" s="104">
        <v>6.5271616444885776</v>
      </c>
      <c r="N172" s="104">
        <v>6.2051540740296707</v>
      </c>
      <c r="O172" s="104">
        <v>6.062915840025024</v>
      </c>
      <c r="P172" s="104">
        <v>5.2664671295016969</v>
      </c>
      <c r="Q172" s="104">
        <v>2.7952821081072239</v>
      </c>
      <c r="R172" s="104">
        <v>2.1672920027963025</v>
      </c>
      <c r="S172" s="104">
        <v>1.6288354777127494</v>
      </c>
      <c r="T172" s="104">
        <v>1.581974439897208</v>
      </c>
      <c r="U172" s="104">
        <v>1.3702299971831604</v>
      </c>
      <c r="V172" s="104">
        <v>1.4629727758277671</v>
      </c>
      <c r="W172" s="104">
        <v>1.1822772290724886</v>
      </c>
      <c r="X172" s="104">
        <v>0.87514146333450249</v>
      </c>
      <c r="Y172" s="104">
        <v>0.60397341172992025</v>
      </c>
      <c r="DA172" s="132" t="s">
        <v>1733</v>
      </c>
    </row>
    <row r="173" spans="1:105" ht="12" customHeight="1" x14ac:dyDescent="0.25">
      <c r="A173" s="108" t="s">
        <v>53</v>
      </c>
      <c r="B173" s="98">
        <v>2.8085157433743304</v>
      </c>
      <c r="C173" s="98">
        <v>2.3870308883850697</v>
      </c>
      <c r="D173" s="98">
        <v>2.9421539763978264</v>
      </c>
      <c r="E173" s="98">
        <v>2.9432480071095095</v>
      </c>
      <c r="F173" s="98">
        <v>2.9972809836739516</v>
      </c>
      <c r="G173" s="98">
        <v>3.1301629629878645</v>
      </c>
      <c r="H173" s="98">
        <v>2.9793817763134101</v>
      </c>
      <c r="I173" s="98">
        <v>3.5421513677562402</v>
      </c>
      <c r="J173" s="98">
        <v>2.87586077967191</v>
      </c>
      <c r="K173" s="98">
        <v>3.3420984357903802</v>
      </c>
      <c r="L173" s="98">
        <v>2.3728005770739755</v>
      </c>
      <c r="M173" s="98">
        <v>3.2508042436409239</v>
      </c>
      <c r="N173" s="98">
        <v>2.898695434108471</v>
      </c>
      <c r="O173" s="98">
        <v>2.883041160312632</v>
      </c>
      <c r="P173" s="98">
        <v>2.6389112053669495</v>
      </c>
      <c r="Q173" s="98">
        <v>1.3913361942856972</v>
      </c>
      <c r="R173" s="98">
        <v>1.1203781372036337</v>
      </c>
      <c r="S173" s="98">
        <v>0.84837082820436394</v>
      </c>
      <c r="T173" s="98">
        <v>0.79079279232677113</v>
      </c>
      <c r="U173" s="98">
        <v>0.65395558478771532</v>
      </c>
      <c r="V173" s="98">
        <v>0.66907363150066235</v>
      </c>
      <c r="W173" s="98">
        <v>0.46084492441767005</v>
      </c>
      <c r="X173" s="98">
        <v>0.36895520466440562</v>
      </c>
      <c r="Y173" s="98">
        <v>0.25967359648698352</v>
      </c>
      <c r="DA173" s="63" t="s">
        <v>1734</v>
      </c>
    </row>
    <row r="174" spans="1:105" ht="12" customHeight="1" x14ac:dyDescent="0.25">
      <c r="A174" s="115" t="s">
        <v>52</v>
      </c>
      <c r="B174" s="33">
        <v>1.7649161108967306</v>
      </c>
      <c r="C174" s="33">
        <v>1.8803359717472128</v>
      </c>
      <c r="D174" s="33">
        <v>2.1229097811481017</v>
      </c>
      <c r="E174" s="33">
        <v>2.2693851718567148</v>
      </c>
      <c r="F174" s="33">
        <v>2.34974918712554</v>
      </c>
      <c r="G174" s="33">
        <v>2.4308061975549617</v>
      </c>
      <c r="H174" s="33">
        <v>2.4436632572876151</v>
      </c>
      <c r="I174" s="33">
        <v>2.5431792484365978</v>
      </c>
      <c r="J174" s="33">
        <v>2.5786768451660875</v>
      </c>
      <c r="K174" s="33">
        <v>2.833813145887798</v>
      </c>
      <c r="L174" s="33">
        <v>2.8668967015297402</v>
      </c>
      <c r="M174" s="33">
        <v>3.2763574008476533</v>
      </c>
      <c r="N174" s="33">
        <v>3.3064586399211997</v>
      </c>
      <c r="O174" s="33">
        <v>3.1798746797123916</v>
      </c>
      <c r="P174" s="33">
        <v>2.6275559241347475</v>
      </c>
      <c r="Q174" s="33">
        <v>1.4039459138215269</v>
      </c>
      <c r="R174" s="33">
        <v>1.0469138655926691</v>
      </c>
      <c r="S174" s="33">
        <v>0.78046464950838557</v>
      </c>
      <c r="T174" s="33">
        <v>0.79118164757043685</v>
      </c>
      <c r="U174" s="33">
        <v>0.71627441239544509</v>
      </c>
      <c r="V174" s="33">
        <v>0.79389914432710462</v>
      </c>
      <c r="W174" s="33">
        <v>0.72143230465481856</v>
      </c>
      <c r="X174" s="33">
        <v>0.50618625867009692</v>
      </c>
      <c r="Y174" s="33">
        <v>0.34429981524293679</v>
      </c>
      <c r="DA174" s="60" t="s">
        <v>1735</v>
      </c>
    </row>
    <row r="175" spans="1:105" ht="12" customHeight="1" x14ac:dyDescent="0.25">
      <c r="A175" s="121" t="s">
        <v>54</v>
      </c>
      <c r="B175" s="122">
        <v>2.120844517611975</v>
      </c>
      <c r="C175" s="122">
        <v>2.2793714940816412</v>
      </c>
      <c r="D175" s="122">
        <v>2.3097415113486686</v>
      </c>
      <c r="E175" s="122">
        <v>2.342365202190841</v>
      </c>
      <c r="F175" s="122">
        <v>2.4228218355249052</v>
      </c>
      <c r="G175" s="122">
        <v>2.4605018767496416</v>
      </c>
      <c r="H175" s="122">
        <v>2.6788087689323885</v>
      </c>
      <c r="I175" s="122">
        <v>2.5417783217696894</v>
      </c>
      <c r="J175" s="122">
        <v>2.6297286149863655</v>
      </c>
      <c r="K175" s="122">
        <v>2.4338972191447494</v>
      </c>
      <c r="L175" s="122">
        <v>2.9946205099121634</v>
      </c>
      <c r="M175" s="122">
        <v>3.1361223298171526</v>
      </c>
      <c r="N175" s="122">
        <v>3.2113862245402398</v>
      </c>
      <c r="O175" s="122">
        <v>3.0720198390242475</v>
      </c>
      <c r="P175" s="122">
        <v>2.5125357539169921</v>
      </c>
      <c r="Q175" s="122">
        <v>1.3055353390034767</v>
      </c>
      <c r="R175" s="122">
        <v>0.95584597882381328</v>
      </c>
      <c r="S175" s="122">
        <v>0.73691694617155101</v>
      </c>
      <c r="T175" s="122">
        <v>0.66712905717139082</v>
      </c>
      <c r="U175" s="122">
        <v>0.68513127991892064</v>
      </c>
      <c r="V175" s="122">
        <v>0.79194026673791196</v>
      </c>
      <c r="W175" s="122">
        <v>0.80689453787923271</v>
      </c>
      <c r="X175" s="122">
        <v>0.67875322797842474</v>
      </c>
      <c r="Y175" s="122">
        <v>0.51232156740957768</v>
      </c>
      <c r="DA175" s="130" t="s">
        <v>1736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1737</v>
      </c>
    </row>
    <row r="177" spans="1:105" ht="12" customHeight="1" x14ac:dyDescent="0.25">
      <c r="A177" s="109" t="s">
        <v>120</v>
      </c>
      <c r="B177" s="33">
        <v>2.120844517611975</v>
      </c>
      <c r="C177" s="33">
        <v>2.2793714940816412</v>
      </c>
      <c r="D177" s="33">
        <v>2.3097415113486686</v>
      </c>
      <c r="E177" s="33">
        <v>2.342365202190841</v>
      </c>
      <c r="F177" s="33">
        <v>2.4228218355249052</v>
      </c>
      <c r="G177" s="33">
        <v>2.4605018767496416</v>
      </c>
      <c r="H177" s="33">
        <v>2.6788087689323885</v>
      </c>
      <c r="I177" s="33">
        <v>2.5417783217696894</v>
      </c>
      <c r="J177" s="33">
        <v>2.6297286149863655</v>
      </c>
      <c r="K177" s="33">
        <v>2.4338972191447494</v>
      </c>
      <c r="L177" s="33">
        <v>2.9946205099121634</v>
      </c>
      <c r="M177" s="33">
        <v>3.1361223298171526</v>
      </c>
      <c r="N177" s="33">
        <v>3.2113862245402398</v>
      </c>
      <c r="O177" s="33">
        <v>3.0720198390242475</v>
      </c>
      <c r="P177" s="33">
        <v>2.5125357539169921</v>
      </c>
      <c r="Q177" s="33">
        <v>1.3055353390034767</v>
      </c>
      <c r="R177" s="33">
        <v>0.95584597882381328</v>
      </c>
      <c r="S177" s="33">
        <v>0.73691694617155101</v>
      </c>
      <c r="T177" s="33">
        <v>0.66712905717139082</v>
      </c>
      <c r="U177" s="33">
        <v>0.68513127991892064</v>
      </c>
      <c r="V177" s="33">
        <v>0.79194026673791196</v>
      </c>
      <c r="W177" s="33">
        <v>0.80689453787923271</v>
      </c>
      <c r="X177" s="33">
        <v>0.67875322797842474</v>
      </c>
      <c r="Y177" s="33">
        <v>0.51232156740957768</v>
      </c>
      <c r="DA177" s="60" t="s">
        <v>1738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1.6022251999448303</v>
      </c>
      <c r="C3" s="117">
        <f t="shared" si="0"/>
        <v>1.4422582429618742</v>
      </c>
      <c r="D3" s="117">
        <f t="shared" si="0"/>
        <v>1.4726942130181859</v>
      </c>
      <c r="E3" s="117">
        <f t="shared" si="0"/>
        <v>1.4717444604048378</v>
      </c>
      <c r="F3" s="117">
        <f t="shared" si="0"/>
        <v>0.99976533203051532</v>
      </c>
      <c r="G3" s="117">
        <f t="shared" si="0"/>
        <v>1.0093449120884477</v>
      </c>
      <c r="H3" s="117">
        <f t="shared" si="0"/>
        <v>1.0266812739109308</v>
      </c>
      <c r="I3" s="117">
        <f t="shared" si="0"/>
        <v>1.2402884837596457</v>
      </c>
      <c r="J3" s="117">
        <f t="shared" si="0"/>
        <v>4.7054768947194345</v>
      </c>
      <c r="K3" s="117">
        <f t="shared" si="0"/>
        <v>1.6006468933565472</v>
      </c>
      <c r="L3" s="117">
        <f t="shared" si="0"/>
        <v>1.5960822209115897</v>
      </c>
      <c r="M3" s="117">
        <f t="shared" si="0"/>
        <v>1.5764053356708667</v>
      </c>
      <c r="N3" s="117">
        <f t="shared" si="0"/>
        <v>1.5591452418374347</v>
      </c>
      <c r="O3" s="117">
        <f t="shared" si="0"/>
        <v>0.83522283320108559</v>
      </c>
      <c r="P3" s="117">
        <f t="shared" si="0"/>
        <v>0.58529156520420156</v>
      </c>
      <c r="Q3" s="117">
        <f t="shared" si="0"/>
        <v>0.51474190000500863</v>
      </c>
      <c r="R3" s="117">
        <f t="shared" ref="R3:V3" si="1">R4+R7+R9+R19</f>
        <v>0.91283100367509984</v>
      </c>
      <c r="S3" s="117">
        <f t="shared" si="1"/>
        <v>0.94556061692180682</v>
      </c>
      <c r="T3" s="117">
        <f t="shared" si="1"/>
        <v>0.86322093420534673</v>
      </c>
      <c r="U3" s="117">
        <f t="shared" si="1"/>
        <v>0.94860921550983834</v>
      </c>
      <c r="V3" s="117">
        <f t="shared" si="1"/>
        <v>0.33047804500659977</v>
      </c>
      <c r="W3" s="117">
        <f t="shared" ref="W3:Y3" si="2">W4+W7+W9+W19</f>
        <v>0.32994440145518905</v>
      </c>
      <c r="X3" s="117">
        <f t="shared" si="2"/>
        <v>6.6373302039091711E-2</v>
      </c>
      <c r="Y3" s="117">
        <f t="shared" si="2"/>
        <v>5.4179881057237256E-2</v>
      </c>
      <c r="DA3" s="129" t="s">
        <v>1740</v>
      </c>
    </row>
    <row r="4" spans="1:105" ht="12.95" customHeight="1" x14ac:dyDescent="0.25">
      <c r="A4" s="121" t="s">
        <v>57</v>
      </c>
      <c r="B4" s="122">
        <f t="shared" ref="B4:Q4" si="3">SUM(B5:B6)</f>
        <v>1.3974358779686016</v>
      </c>
      <c r="C4" s="122">
        <f t="shared" si="3"/>
        <v>1.2544919385202131</v>
      </c>
      <c r="D4" s="122">
        <f t="shared" si="3"/>
        <v>1.2609984126935354</v>
      </c>
      <c r="E4" s="122">
        <f t="shared" si="3"/>
        <v>1.2657841614936582</v>
      </c>
      <c r="F4" s="122">
        <f t="shared" si="3"/>
        <v>0.79886330567556285</v>
      </c>
      <c r="G4" s="122">
        <f t="shared" si="3"/>
        <v>0.80489175484895292</v>
      </c>
      <c r="H4" s="122">
        <f t="shared" si="3"/>
        <v>0.81242638183782412</v>
      </c>
      <c r="I4" s="122">
        <f t="shared" si="3"/>
        <v>1.0013856992541184</v>
      </c>
      <c r="J4" s="122">
        <f t="shared" si="3"/>
        <v>4.4697404918315877</v>
      </c>
      <c r="K4" s="122">
        <f t="shared" si="3"/>
        <v>1.3589927409153326</v>
      </c>
      <c r="L4" s="122">
        <f t="shared" si="3"/>
        <v>1.3665984750252129</v>
      </c>
      <c r="M4" s="122">
        <f t="shared" si="3"/>
        <v>1.374181601639991</v>
      </c>
      <c r="N4" s="122">
        <f t="shared" si="3"/>
        <v>1.3835541594898564</v>
      </c>
      <c r="O4" s="122">
        <f t="shared" si="3"/>
        <v>0.69695165363986411</v>
      </c>
      <c r="P4" s="122">
        <f t="shared" si="3"/>
        <v>0.46070272533891571</v>
      </c>
      <c r="Q4" s="122">
        <f t="shared" si="3"/>
        <v>0.39578730669725137</v>
      </c>
      <c r="R4" s="122">
        <f t="shared" ref="R4:V4" si="4">SUM(R5:R6)</f>
        <v>0.791843655939653</v>
      </c>
      <c r="S4" s="122">
        <f t="shared" si="4"/>
        <v>0.83247520609884018</v>
      </c>
      <c r="T4" s="122">
        <f t="shared" si="4"/>
        <v>0.75702242051000379</v>
      </c>
      <c r="U4" s="122">
        <f t="shared" si="4"/>
        <v>0.85024883923003858</v>
      </c>
      <c r="V4" s="122">
        <f t="shared" si="4"/>
        <v>0.26422277954795853</v>
      </c>
      <c r="W4" s="122">
        <f t="shared" ref="W4:Y4" si="5">SUM(W5:W6)</f>
        <v>0.29150125312214209</v>
      </c>
      <c r="X4" s="122">
        <f t="shared" si="5"/>
        <v>5.1331472701203432E-2</v>
      </c>
      <c r="Y4" s="122">
        <f t="shared" si="5"/>
        <v>4.7348003599519344E-2</v>
      </c>
      <c r="DA4" s="130" t="s">
        <v>1741</v>
      </c>
    </row>
    <row r="5" spans="1:105" ht="12" customHeight="1" x14ac:dyDescent="0.25">
      <c r="A5" s="97" t="s">
        <v>51</v>
      </c>
      <c r="B5" s="98">
        <v>1.3845142469015348</v>
      </c>
      <c r="C5" s="98">
        <v>1.2430834057325097</v>
      </c>
      <c r="D5" s="98">
        <v>1.2497575469899658</v>
      </c>
      <c r="E5" s="98">
        <v>1.254718178844388</v>
      </c>
      <c r="F5" s="98">
        <v>0.79202665671771821</v>
      </c>
      <c r="G5" s="98">
        <v>0.79817253733546101</v>
      </c>
      <c r="H5" s="98">
        <v>0.80582044186977486</v>
      </c>
      <c r="I5" s="98">
        <v>0.99348456475268088</v>
      </c>
      <c r="J5" s="98">
        <v>4.4343328821490369</v>
      </c>
      <c r="K5" s="98">
        <v>1.3483631064895494</v>
      </c>
      <c r="L5" s="98">
        <v>1.35569674001044</v>
      </c>
      <c r="M5" s="98">
        <v>1.3638854346741165</v>
      </c>
      <c r="N5" s="98">
        <v>1.3731985889816105</v>
      </c>
      <c r="O5" s="98">
        <v>0.69170271460852173</v>
      </c>
      <c r="P5" s="98">
        <v>0.45746475160387651</v>
      </c>
      <c r="Q5" s="98">
        <v>0.39293844506148812</v>
      </c>
      <c r="R5" s="98">
        <v>0.78611641861620285</v>
      </c>
      <c r="S5" s="98">
        <v>0.82654602394506527</v>
      </c>
      <c r="T5" s="98">
        <v>0.75168261980899265</v>
      </c>
      <c r="U5" s="98">
        <v>0.84435979360808977</v>
      </c>
      <c r="V5" s="98">
        <v>0.26243516467359868</v>
      </c>
      <c r="W5" s="98">
        <v>0.28948244714543708</v>
      </c>
      <c r="X5" s="98">
        <v>5.1002295560455602E-2</v>
      </c>
      <c r="Y5" s="98">
        <v>4.706531389449449E-2</v>
      </c>
      <c r="DA5" s="63" t="s">
        <v>1742</v>
      </c>
    </row>
    <row r="6" spans="1:105" ht="12" customHeight="1" x14ac:dyDescent="0.25">
      <c r="A6" s="97" t="s">
        <v>53</v>
      </c>
      <c r="B6" s="98">
        <v>1.2921631067066881E-2</v>
      </c>
      <c r="C6" s="98">
        <v>1.1408532787703273E-2</v>
      </c>
      <c r="D6" s="98">
        <v>1.1240865703569662E-2</v>
      </c>
      <c r="E6" s="98">
        <v>1.1065982649270216E-2</v>
      </c>
      <c r="F6" s="98">
        <v>6.8366489578446186E-3</v>
      </c>
      <c r="G6" s="98">
        <v>6.719217513491884E-3</v>
      </c>
      <c r="H6" s="98">
        <v>6.6059399680492015E-3</v>
      </c>
      <c r="I6" s="98">
        <v>7.9011345014375397E-3</v>
      </c>
      <c r="J6" s="98">
        <v>3.5407609682551126E-2</v>
      </c>
      <c r="K6" s="98">
        <v>1.0629634425783335E-2</v>
      </c>
      <c r="L6" s="98">
        <v>1.090173501477279E-2</v>
      </c>
      <c r="M6" s="98">
        <v>1.0296166965874579E-2</v>
      </c>
      <c r="N6" s="98">
        <v>1.0355570508245773E-2</v>
      </c>
      <c r="O6" s="98">
        <v>5.2489390313423734E-3</v>
      </c>
      <c r="P6" s="98">
        <v>3.2379737350392286E-3</v>
      </c>
      <c r="Q6" s="98">
        <v>2.8488616357632379E-3</v>
      </c>
      <c r="R6" s="98">
        <v>5.7272373234501361E-3</v>
      </c>
      <c r="S6" s="98">
        <v>5.9291821537749475E-3</v>
      </c>
      <c r="T6" s="98">
        <v>5.3398007010111012E-3</v>
      </c>
      <c r="U6" s="98">
        <v>5.8890456219488517E-3</v>
      </c>
      <c r="V6" s="98">
        <v>1.7876148743598492E-3</v>
      </c>
      <c r="W6" s="98">
        <v>2.0188059767050274E-3</v>
      </c>
      <c r="X6" s="98">
        <v>3.2917714074782832E-4</v>
      </c>
      <c r="Y6" s="98">
        <v>2.8268970502485466E-4</v>
      </c>
      <c r="DA6" s="63" t="s">
        <v>1743</v>
      </c>
    </row>
    <row r="7" spans="1:105" ht="12.95" customHeight="1" x14ac:dyDescent="0.25">
      <c r="A7" s="121" t="s">
        <v>92</v>
      </c>
      <c r="B7" s="122">
        <f t="shared" ref="B7:Y7" si="6">B8</f>
        <v>1.7761327294661617E-3</v>
      </c>
      <c r="C7" s="122">
        <f t="shared" si="6"/>
        <v>1.8674283392885827E-3</v>
      </c>
      <c r="D7" s="122">
        <f t="shared" si="6"/>
        <v>1.9922569461147078E-3</v>
      </c>
      <c r="E7" s="122">
        <f t="shared" si="6"/>
        <v>2.9648839723185813E-3</v>
      </c>
      <c r="F7" s="122">
        <f t="shared" si="6"/>
        <v>2.3588629338645558E-3</v>
      </c>
      <c r="G7" s="122">
        <f t="shared" si="6"/>
        <v>2.6443899375249544E-3</v>
      </c>
      <c r="H7" s="122">
        <f t="shared" si="6"/>
        <v>4.8747570893735532E-3</v>
      </c>
      <c r="I7" s="122">
        <f t="shared" si="6"/>
        <v>3.9776248834732684E-3</v>
      </c>
      <c r="J7" s="122">
        <f t="shared" si="6"/>
        <v>4.8224284059079758E-3</v>
      </c>
      <c r="K7" s="122">
        <f t="shared" si="6"/>
        <v>6.1089645123862338E-3</v>
      </c>
      <c r="L7" s="122">
        <f t="shared" si="6"/>
        <v>6.6296376141951382E-3</v>
      </c>
      <c r="M7" s="122">
        <f t="shared" si="6"/>
        <v>5.8805158048728925E-3</v>
      </c>
      <c r="N7" s="122">
        <f t="shared" si="6"/>
        <v>5.4776997621027307E-3</v>
      </c>
      <c r="O7" s="122">
        <f t="shared" si="6"/>
        <v>4.7147889025341448E-3</v>
      </c>
      <c r="P7" s="122">
        <f t="shared" si="6"/>
        <v>3.6681816813671515E-3</v>
      </c>
      <c r="Q7" s="122">
        <f t="shared" si="6"/>
        <v>2.8134108606369642E-3</v>
      </c>
      <c r="R7" s="122">
        <f t="shared" si="6"/>
        <v>2.1362542360739314E-3</v>
      </c>
      <c r="S7" s="122">
        <f t="shared" si="6"/>
        <v>1.9311800441794676E-3</v>
      </c>
      <c r="T7" s="122">
        <f t="shared" si="6"/>
        <v>2.6851346181298911E-3</v>
      </c>
      <c r="U7" s="122">
        <f t="shared" si="6"/>
        <v>3.5868303310148575E-3</v>
      </c>
      <c r="V7" s="122">
        <f t="shared" si="6"/>
        <v>5.0396979966162558E-3</v>
      </c>
      <c r="W7" s="122">
        <f t="shared" si="6"/>
        <v>3.5080832855202749E-3</v>
      </c>
      <c r="X7" s="122">
        <f t="shared" si="6"/>
        <v>2.1696627464471135E-3</v>
      </c>
      <c r="Y7" s="122">
        <f t="shared" si="6"/>
        <v>1.3862550788864779E-3</v>
      </c>
      <c r="DA7" s="130" t="s">
        <v>1744</v>
      </c>
    </row>
    <row r="8" spans="1:105" ht="12" customHeight="1" x14ac:dyDescent="0.25">
      <c r="A8" s="97" t="s">
        <v>53</v>
      </c>
      <c r="B8" s="98">
        <v>1.7761327294661617E-3</v>
      </c>
      <c r="C8" s="98">
        <v>1.8674283392885827E-3</v>
      </c>
      <c r="D8" s="98">
        <v>1.9922569461147078E-3</v>
      </c>
      <c r="E8" s="98">
        <v>2.9648839723185813E-3</v>
      </c>
      <c r="F8" s="98">
        <v>2.3588629338645558E-3</v>
      </c>
      <c r="G8" s="98">
        <v>2.6443899375249544E-3</v>
      </c>
      <c r="H8" s="98">
        <v>4.8747570893735532E-3</v>
      </c>
      <c r="I8" s="98">
        <v>3.9776248834732684E-3</v>
      </c>
      <c r="J8" s="98">
        <v>4.8224284059079758E-3</v>
      </c>
      <c r="K8" s="98">
        <v>6.1089645123862338E-3</v>
      </c>
      <c r="L8" s="98">
        <v>6.6296376141951382E-3</v>
      </c>
      <c r="M8" s="98">
        <v>5.8805158048728925E-3</v>
      </c>
      <c r="N8" s="98">
        <v>5.4776997621027307E-3</v>
      </c>
      <c r="O8" s="98">
        <v>4.7147889025341448E-3</v>
      </c>
      <c r="P8" s="98">
        <v>3.6681816813671515E-3</v>
      </c>
      <c r="Q8" s="98">
        <v>2.8134108606369642E-3</v>
      </c>
      <c r="R8" s="98">
        <v>2.1362542360739314E-3</v>
      </c>
      <c r="S8" s="98">
        <v>1.9311800441794676E-3</v>
      </c>
      <c r="T8" s="98">
        <v>2.6851346181298911E-3</v>
      </c>
      <c r="U8" s="98">
        <v>3.5868303310148575E-3</v>
      </c>
      <c r="V8" s="98">
        <v>5.0396979966162558E-3</v>
      </c>
      <c r="W8" s="98">
        <v>3.5080832855202749E-3</v>
      </c>
      <c r="X8" s="98">
        <v>2.1696627464471135E-3</v>
      </c>
      <c r="Y8" s="98">
        <v>1.3862550788864779E-3</v>
      </c>
      <c r="DA8" s="63" t="s">
        <v>1745</v>
      </c>
    </row>
    <row r="9" spans="1:105" ht="12" customHeight="1" x14ac:dyDescent="0.25">
      <c r="A9" s="121" t="s">
        <v>55</v>
      </c>
      <c r="B9" s="122">
        <v>0.17329438032272604</v>
      </c>
      <c r="C9" s="122">
        <v>0.15441621679365319</v>
      </c>
      <c r="D9" s="122">
        <v>0.17788597005785334</v>
      </c>
      <c r="E9" s="122">
        <v>0.17207865851773646</v>
      </c>
      <c r="F9" s="122">
        <v>0.16658522826748845</v>
      </c>
      <c r="G9" s="122">
        <v>0.16920321638004876</v>
      </c>
      <c r="H9" s="122">
        <v>0.1722617519785542</v>
      </c>
      <c r="I9" s="122">
        <v>0.19666208231324489</v>
      </c>
      <c r="J9" s="122">
        <v>0.18967754731841877</v>
      </c>
      <c r="K9" s="122">
        <v>0.198288880653543</v>
      </c>
      <c r="L9" s="122">
        <v>0.18051763467092488</v>
      </c>
      <c r="M9" s="122">
        <v>0.15952767047112465</v>
      </c>
      <c r="N9" s="122">
        <v>0.13776320293414068</v>
      </c>
      <c r="O9" s="122">
        <v>0.10847767984369169</v>
      </c>
      <c r="P9" s="122">
        <v>9.8963273274506283E-2</v>
      </c>
      <c r="Q9" s="122">
        <v>9.5571525701836302E-2</v>
      </c>
      <c r="R9" s="122">
        <v>9.8451655509190522E-2</v>
      </c>
      <c r="S9" s="122">
        <v>9.2295317347431363E-2</v>
      </c>
      <c r="T9" s="122">
        <v>8.564576874408697E-2</v>
      </c>
      <c r="U9" s="122">
        <v>7.7993192974991715E-2</v>
      </c>
      <c r="V9" s="122">
        <v>4.9799405474918373E-2</v>
      </c>
      <c r="W9" s="122">
        <v>2.7786725005872034E-2</v>
      </c>
      <c r="X9" s="122">
        <v>9.9797563859412783E-3</v>
      </c>
      <c r="Y9" s="122">
        <v>4.1261647437468938E-3</v>
      </c>
      <c r="DA9" s="130" t="s">
        <v>1746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1747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1748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1749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1750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1751</v>
      </c>
    </row>
    <row r="15" spans="1:105" ht="12" customHeight="1" x14ac:dyDescent="0.25">
      <c r="A15" s="106" t="s">
        <v>122</v>
      </c>
      <c r="B15" s="101">
        <v>0.10371668662315153</v>
      </c>
      <c r="C15" s="101">
        <v>8.9428648540985464E-2</v>
      </c>
      <c r="D15" s="101">
        <v>0.1015274978236045</v>
      </c>
      <c r="E15" s="101">
        <v>9.6560410031085217E-2</v>
      </c>
      <c r="F15" s="101">
        <v>8.8808843078093072E-2</v>
      </c>
      <c r="G15" s="101">
        <v>8.7950740816575668E-2</v>
      </c>
      <c r="H15" s="101">
        <v>8.9538250834369948E-2</v>
      </c>
      <c r="I15" s="101">
        <v>9.4898031505104272E-2</v>
      </c>
      <c r="J15" s="101">
        <v>9.334118643654532E-2</v>
      </c>
      <c r="K15" s="101">
        <v>9.4083700370389739E-2</v>
      </c>
      <c r="L15" s="101">
        <v>9.0209927492703693E-2</v>
      </c>
      <c r="M15" s="101">
        <v>7.6769354760566968E-2</v>
      </c>
      <c r="N15" s="101">
        <v>6.8237210461466496E-2</v>
      </c>
      <c r="O15" s="101">
        <v>5.3308915034541E-2</v>
      </c>
      <c r="P15" s="101">
        <v>4.5887852751858429E-2</v>
      </c>
      <c r="Q15" s="101">
        <v>4.8117280644240319E-2</v>
      </c>
      <c r="R15" s="101">
        <v>4.7760327430449806E-2</v>
      </c>
      <c r="S15" s="101">
        <v>4.5674943803178901E-2</v>
      </c>
      <c r="T15" s="101">
        <v>4.3164741005243083E-2</v>
      </c>
      <c r="U15" s="101">
        <v>3.9438291241964921E-2</v>
      </c>
      <c r="V15" s="101">
        <v>2.5502691877117022E-2</v>
      </c>
      <c r="W15" s="101">
        <v>1.4994134893942027E-2</v>
      </c>
      <c r="X15" s="101">
        <v>5.4968799006085275E-3</v>
      </c>
      <c r="Y15" s="101">
        <v>2.2732824477463601E-3</v>
      </c>
      <c r="DA15" s="131" t="s">
        <v>1752</v>
      </c>
    </row>
    <row r="16" spans="1:105" ht="12" customHeight="1" x14ac:dyDescent="0.25">
      <c r="A16" s="107" t="s">
        <v>121</v>
      </c>
      <c r="B16" s="104">
        <v>6.9577693699574505E-2</v>
      </c>
      <c r="C16" s="104">
        <v>6.4987568252667743E-2</v>
      </c>
      <c r="D16" s="104">
        <v>7.6358472234248825E-2</v>
      </c>
      <c r="E16" s="104">
        <v>7.5518248486651257E-2</v>
      </c>
      <c r="F16" s="104">
        <v>7.7776385189395364E-2</v>
      </c>
      <c r="G16" s="104">
        <v>8.1252475563473092E-2</v>
      </c>
      <c r="H16" s="104">
        <v>8.2723501144184253E-2</v>
      </c>
      <c r="I16" s="104">
        <v>0.1017640508081406</v>
      </c>
      <c r="J16" s="104">
        <v>9.6336360881873445E-2</v>
      </c>
      <c r="K16" s="104">
        <v>0.10420518028315326</v>
      </c>
      <c r="L16" s="104">
        <v>9.0307707178221189E-2</v>
      </c>
      <c r="M16" s="104">
        <v>8.2758315710557695E-2</v>
      </c>
      <c r="N16" s="104">
        <v>6.9525992472674186E-2</v>
      </c>
      <c r="O16" s="104">
        <v>5.51687648091507E-2</v>
      </c>
      <c r="P16" s="104">
        <v>5.3075420522647854E-2</v>
      </c>
      <c r="Q16" s="104">
        <v>4.7454245057595976E-2</v>
      </c>
      <c r="R16" s="104">
        <v>5.0691328078740723E-2</v>
      </c>
      <c r="S16" s="104">
        <v>4.6620373544252462E-2</v>
      </c>
      <c r="T16" s="104">
        <v>4.2481027738843886E-2</v>
      </c>
      <c r="U16" s="104">
        <v>3.8554901733026795E-2</v>
      </c>
      <c r="V16" s="104">
        <v>2.4296713597801348E-2</v>
      </c>
      <c r="W16" s="104">
        <v>1.2792590111930006E-2</v>
      </c>
      <c r="X16" s="104">
        <v>4.4828764853327516E-3</v>
      </c>
      <c r="Y16" s="104">
        <v>1.8528822960005337E-3</v>
      </c>
      <c r="DA16" s="132" t="s">
        <v>1753</v>
      </c>
    </row>
    <row r="17" spans="1:105" ht="12" customHeight="1" x14ac:dyDescent="0.25">
      <c r="A17" s="108" t="s">
        <v>53</v>
      </c>
      <c r="B17" s="98">
        <v>3.6826841273117472E-2</v>
      </c>
      <c r="C17" s="98">
        <v>3.0829547551437714E-2</v>
      </c>
      <c r="D17" s="98">
        <v>3.7996704894980381E-2</v>
      </c>
      <c r="E17" s="98">
        <v>3.6426695699650603E-2</v>
      </c>
      <c r="F17" s="98">
        <v>3.7299255526962505E-2</v>
      </c>
      <c r="G17" s="98">
        <v>3.9259678053194899E-2</v>
      </c>
      <c r="H17" s="98">
        <v>3.8942452442856851E-2</v>
      </c>
      <c r="I17" s="98">
        <v>5.1358149470146747E-2</v>
      </c>
      <c r="J17" s="98">
        <v>4.3308017981566645E-2</v>
      </c>
      <c r="K17" s="98">
        <v>4.8343305107783376E-2</v>
      </c>
      <c r="L17" s="98">
        <v>3.4144502617866453E-2</v>
      </c>
      <c r="M17" s="98">
        <v>3.4974761864118978E-2</v>
      </c>
      <c r="N17" s="98">
        <v>2.7356308368348577E-2</v>
      </c>
      <c r="O17" s="98">
        <v>2.2209736186968403E-2</v>
      </c>
      <c r="P17" s="98">
        <v>2.2716681895347864E-2</v>
      </c>
      <c r="Q17" s="98">
        <v>2.0177559935402094E-2</v>
      </c>
      <c r="R17" s="98">
        <v>2.2552030538155358E-2</v>
      </c>
      <c r="S17" s="98">
        <v>2.1007117912802433E-2</v>
      </c>
      <c r="T17" s="98">
        <v>1.832899946534601E-2</v>
      </c>
      <c r="U17" s="98">
        <v>1.6077119234914696E-2</v>
      </c>
      <c r="V17" s="98">
        <v>9.7884642203091322E-3</v>
      </c>
      <c r="W17" s="98">
        <v>4.3665110281697174E-3</v>
      </c>
      <c r="X17" s="98">
        <v>1.6687712298553224E-3</v>
      </c>
      <c r="Y17" s="98">
        <v>7.0512899447583628E-4</v>
      </c>
      <c r="DA17" s="63" t="s">
        <v>1754</v>
      </c>
    </row>
    <row r="18" spans="1:105" ht="12" customHeight="1" x14ac:dyDescent="0.25">
      <c r="A18" s="108" t="s">
        <v>52</v>
      </c>
      <c r="B18" s="98">
        <v>3.275085242645704E-2</v>
      </c>
      <c r="C18" s="98">
        <v>3.415802070123003E-2</v>
      </c>
      <c r="D18" s="98">
        <v>3.8361767339268438E-2</v>
      </c>
      <c r="E18" s="98">
        <v>3.9091552787000647E-2</v>
      </c>
      <c r="F18" s="98">
        <v>4.0477129662432859E-2</v>
      </c>
      <c r="G18" s="98">
        <v>4.1992797510278193E-2</v>
      </c>
      <c r="H18" s="98">
        <v>4.3781048701327395E-2</v>
      </c>
      <c r="I18" s="98">
        <v>5.0405901337993858E-2</v>
      </c>
      <c r="J18" s="98">
        <v>5.3028342900306807E-2</v>
      </c>
      <c r="K18" s="98">
        <v>5.5861875175369877E-2</v>
      </c>
      <c r="L18" s="98">
        <v>5.6163204560354736E-2</v>
      </c>
      <c r="M18" s="98">
        <v>4.7783553846438724E-2</v>
      </c>
      <c r="N18" s="98">
        <v>4.216968410432561E-2</v>
      </c>
      <c r="O18" s="98">
        <v>3.2959028622182293E-2</v>
      </c>
      <c r="P18" s="98">
        <v>3.0358738627299993E-2</v>
      </c>
      <c r="Q18" s="98">
        <v>2.7276685122193885E-2</v>
      </c>
      <c r="R18" s="98">
        <v>2.8139297540585365E-2</v>
      </c>
      <c r="S18" s="98">
        <v>2.5613255631450029E-2</v>
      </c>
      <c r="T18" s="98">
        <v>2.4152028273497876E-2</v>
      </c>
      <c r="U18" s="98">
        <v>2.2477782498112095E-2</v>
      </c>
      <c r="V18" s="98">
        <v>1.4508249377492217E-2</v>
      </c>
      <c r="W18" s="98">
        <v>8.4260790837602881E-3</v>
      </c>
      <c r="X18" s="98">
        <v>2.814105255477429E-3</v>
      </c>
      <c r="Y18" s="98">
        <v>1.1477533015246974E-3</v>
      </c>
      <c r="DA18" s="63" t="s">
        <v>1755</v>
      </c>
    </row>
    <row r="19" spans="1:105" ht="12" customHeight="1" x14ac:dyDescent="0.25">
      <c r="A19" s="121" t="s">
        <v>54</v>
      </c>
      <c r="B19" s="122">
        <v>2.9718808924036604E-2</v>
      </c>
      <c r="C19" s="122">
        <v>3.14826593087194E-2</v>
      </c>
      <c r="D19" s="122">
        <v>3.181757332068276E-2</v>
      </c>
      <c r="E19" s="122">
        <v>3.0916756421124288E-2</v>
      </c>
      <c r="F19" s="122">
        <v>3.1957935153599432E-2</v>
      </c>
      <c r="G19" s="122">
        <v>3.2605550921921023E-2</v>
      </c>
      <c r="H19" s="122">
        <v>3.7118383005178883E-2</v>
      </c>
      <c r="I19" s="122">
        <v>3.8263077308809373E-2</v>
      </c>
      <c r="J19" s="122">
        <v>4.1236427163519801E-2</v>
      </c>
      <c r="K19" s="122">
        <v>3.7256307275285429E-2</v>
      </c>
      <c r="L19" s="122">
        <v>4.2336473601256634E-2</v>
      </c>
      <c r="M19" s="122">
        <v>3.6815547754878247E-2</v>
      </c>
      <c r="N19" s="122">
        <v>3.2350179651334916E-2</v>
      </c>
      <c r="O19" s="122">
        <v>2.507871081499554E-2</v>
      </c>
      <c r="P19" s="122">
        <v>2.1957384909412351E-2</v>
      </c>
      <c r="Q19" s="122">
        <v>2.0569656745284024E-2</v>
      </c>
      <c r="R19" s="122">
        <v>2.0399437990182373E-2</v>
      </c>
      <c r="S19" s="122">
        <v>1.885891343135581E-2</v>
      </c>
      <c r="T19" s="122">
        <v>1.7867610333126092E-2</v>
      </c>
      <c r="U19" s="122">
        <v>1.6780352973793242E-2</v>
      </c>
      <c r="V19" s="122">
        <v>1.1416161987106639E-2</v>
      </c>
      <c r="W19" s="122">
        <v>7.1483400416546671E-3</v>
      </c>
      <c r="X19" s="122">
        <v>2.8924102054998973E-3</v>
      </c>
      <c r="Y19" s="122">
        <v>1.3194576350845459E-3</v>
      </c>
      <c r="DA19" s="130" t="s">
        <v>1756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1757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1758</v>
      </c>
    </row>
    <row r="22" spans="1:105" ht="12" customHeight="1" x14ac:dyDescent="0.25">
      <c r="A22" s="109" t="s">
        <v>120</v>
      </c>
      <c r="B22" s="33">
        <v>2.9718808924036604E-2</v>
      </c>
      <c r="C22" s="33">
        <v>3.14826593087194E-2</v>
      </c>
      <c r="D22" s="33">
        <v>3.181757332068276E-2</v>
      </c>
      <c r="E22" s="33">
        <v>3.0916756421124288E-2</v>
      </c>
      <c r="F22" s="33">
        <v>3.1957935153599432E-2</v>
      </c>
      <c r="G22" s="33">
        <v>3.2605550921921023E-2</v>
      </c>
      <c r="H22" s="33">
        <v>3.7118383005178883E-2</v>
      </c>
      <c r="I22" s="33">
        <v>3.8263077308809373E-2</v>
      </c>
      <c r="J22" s="33">
        <v>4.1236427163519801E-2</v>
      </c>
      <c r="K22" s="33">
        <v>3.7256307275285429E-2</v>
      </c>
      <c r="L22" s="33">
        <v>4.2336473601256634E-2</v>
      </c>
      <c r="M22" s="33">
        <v>3.6815547754878247E-2</v>
      </c>
      <c r="N22" s="33">
        <v>3.2350179651334916E-2</v>
      </c>
      <c r="O22" s="33">
        <v>2.507871081499554E-2</v>
      </c>
      <c r="P22" s="33">
        <v>2.1957384909412351E-2</v>
      </c>
      <c r="Q22" s="33">
        <v>2.0569656745284024E-2</v>
      </c>
      <c r="R22" s="33">
        <v>2.0399437990182373E-2</v>
      </c>
      <c r="S22" s="33">
        <v>1.885891343135581E-2</v>
      </c>
      <c r="T22" s="33">
        <v>1.7867610333126092E-2</v>
      </c>
      <c r="U22" s="33">
        <v>1.6780352973793242E-2</v>
      </c>
      <c r="V22" s="33">
        <v>1.1416161987106639E-2</v>
      </c>
      <c r="W22" s="33">
        <v>7.1483400416546671E-3</v>
      </c>
      <c r="X22" s="33">
        <v>2.8924102054998973E-3</v>
      </c>
      <c r="Y22" s="33">
        <v>1.3194576350845459E-3</v>
      </c>
      <c r="DA22" s="60" t="s">
        <v>1759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13.553593500938399</v>
      </c>
      <c r="C24" s="117">
        <f t="shared" si="7"/>
        <v>14.040247479086542</v>
      </c>
      <c r="D24" s="117">
        <f t="shared" si="7"/>
        <v>13.808053780257506</v>
      </c>
      <c r="E24" s="117">
        <f t="shared" si="7"/>
        <v>13.944136053589224</v>
      </c>
      <c r="F24" s="117">
        <f t="shared" si="7"/>
        <v>14.133423002685367</v>
      </c>
      <c r="G24" s="117">
        <f t="shared" si="7"/>
        <v>14.452532410373836</v>
      </c>
      <c r="H24" s="117">
        <f t="shared" si="7"/>
        <v>16.562833815224465</v>
      </c>
      <c r="I24" s="117">
        <f t="shared" si="7"/>
        <v>16.329372777953996</v>
      </c>
      <c r="J24" s="117">
        <f t="shared" si="7"/>
        <v>17.561126570111103</v>
      </c>
      <c r="K24" s="117">
        <f t="shared" si="7"/>
        <v>17.837671668905127</v>
      </c>
      <c r="L24" s="117">
        <f t="shared" si="7"/>
        <v>20.528339669833041</v>
      </c>
      <c r="M24" s="117">
        <f t="shared" si="7"/>
        <v>17.180841777580529</v>
      </c>
      <c r="N24" s="117">
        <f t="shared" si="7"/>
        <v>18.76519434102228</v>
      </c>
      <c r="O24" s="117">
        <f t="shared" si="7"/>
        <v>20.452749011894934</v>
      </c>
      <c r="P24" s="117">
        <f t="shared" si="7"/>
        <v>16.822691564468077</v>
      </c>
      <c r="Q24" s="117">
        <f t="shared" si="7"/>
        <v>16.669464825217638</v>
      </c>
      <c r="R24" s="117">
        <f t="shared" ref="R24:V24" si="8">R25+R28+R30+R39</f>
        <v>16.864199330819218</v>
      </c>
      <c r="S24" s="117">
        <f t="shared" si="8"/>
        <v>17.178059954631969</v>
      </c>
      <c r="T24" s="117">
        <f t="shared" si="8"/>
        <v>17.522482726872855</v>
      </c>
      <c r="U24" s="117">
        <f t="shared" si="8"/>
        <v>17.809027973736789</v>
      </c>
      <c r="V24" s="117">
        <f t="shared" si="8"/>
        <v>18.025762412450295</v>
      </c>
      <c r="W24" s="117">
        <f t="shared" ref="W24:Y24" si="9">W25+W28+W30+W39</f>
        <v>18.282508044845795</v>
      </c>
      <c r="X24" s="117">
        <f t="shared" si="9"/>
        <v>18.755038944933066</v>
      </c>
      <c r="Y24" s="117">
        <f t="shared" si="9"/>
        <v>18.921493145634546</v>
      </c>
      <c r="DA24" s="129" t="s">
        <v>1760</v>
      </c>
    </row>
    <row r="25" spans="1:105" ht="12.95" customHeight="1" x14ac:dyDescent="0.25">
      <c r="A25" s="121" t="s">
        <v>57</v>
      </c>
      <c r="B25" s="122">
        <f t="shared" ref="B25:Q25" si="10">SUM(B26:B27)</f>
        <v>11.743498839769144</v>
      </c>
      <c r="C25" s="122">
        <f t="shared" si="10"/>
        <v>12.371853329483331</v>
      </c>
      <c r="D25" s="122">
        <f t="shared" si="10"/>
        <v>11.936410176065355</v>
      </c>
      <c r="E25" s="122">
        <f t="shared" si="10"/>
        <v>12.055700665943226</v>
      </c>
      <c r="F25" s="122">
        <f t="shared" si="10"/>
        <v>12.219381493402098</v>
      </c>
      <c r="G25" s="122">
        <f t="shared" si="10"/>
        <v>12.409005054976296</v>
      </c>
      <c r="H25" s="122">
        <f t="shared" si="10"/>
        <v>14.332085889389113</v>
      </c>
      <c r="I25" s="122">
        <f t="shared" si="10"/>
        <v>13.951974624574504</v>
      </c>
      <c r="J25" s="122">
        <f t="shared" si="10"/>
        <v>15.296775011929565</v>
      </c>
      <c r="K25" s="122">
        <f t="shared" si="10"/>
        <v>15.481886063983481</v>
      </c>
      <c r="L25" s="122">
        <f t="shared" si="10"/>
        <v>18.11259630025679</v>
      </c>
      <c r="M25" s="122">
        <f t="shared" si="10"/>
        <v>14.708318295487674</v>
      </c>
      <c r="N25" s="122">
        <f t="shared" si="10"/>
        <v>16.26120185699596</v>
      </c>
      <c r="O25" s="122">
        <f t="shared" si="10"/>
        <v>17.901770098632937</v>
      </c>
      <c r="P25" s="122">
        <f t="shared" si="10"/>
        <v>14.189220553138329</v>
      </c>
      <c r="Q25" s="122">
        <f t="shared" si="10"/>
        <v>14.034068659228478</v>
      </c>
      <c r="R25" s="122">
        <f t="shared" ref="R25:V25" si="11">SUM(R26:R27)</f>
        <v>14.202208462233251</v>
      </c>
      <c r="S25" s="122">
        <f t="shared" si="11"/>
        <v>14.510626901661425</v>
      </c>
      <c r="T25" s="122">
        <f t="shared" si="11"/>
        <v>14.833292481600386</v>
      </c>
      <c r="U25" s="122">
        <f t="shared" si="11"/>
        <v>15.170702101936952</v>
      </c>
      <c r="V25" s="122">
        <f t="shared" si="11"/>
        <v>15.501732621870143</v>
      </c>
      <c r="W25" s="122">
        <f t="shared" ref="W25:Y25" si="12">SUM(W26:W27)</f>
        <v>15.91985033956934</v>
      </c>
      <c r="X25" s="122">
        <f t="shared" si="12"/>
        <v>16.289011246074942</v>
      </c>
      <c r="Y25" s="122">
        <f t="shared" si="12"/>
        <v>16.604713404858909</v>
      </c>
      <c r="DA25" s="130" t="s">
        <v>1761</v>
      </c>
    </row>
    <row r="26" spans="1:105" ht="12" customHeight="1" x14ac:dyDescent="0.25">
      <c r="A26" s="97" t="s">
        <v>74</v>
      </c>
      <c r="B26" s="98">
        <v>11.475741928363151</v>
      </c>
      <c r="C26" s="98">
        <v>12.094360075940639</v>
      </c>
      <c r="D26" s="98">
        <v>11.673909561579396</v>
      </c>
      <c r="E26" s="98">
        <v>11.795622046097913</v>
      </c>
      <c r="F26" s="98">
        <v>11.961262180351776</v>
      </c>
      <c r="G26" s="98">
        <v>12.153232619682059</v>
      </c>
      <c r="H26" s="98">
        <v>14.044256521163424</v>
      </c>
      <c r="I26" s="98">
        <v>13.679984003324421</v>
      </c>
      <c r="J26" s="98">
        <v>14.997394084674834</v>
      </c>
      <c r="K26" s="98">
        <v>15.182660052110016</v>
      </c>
      <c r="L26" s="98">
        <v>17.755644545959846</v>
      </c>
      <c r="M26" s="98">
        <v>14.435872117385246</v>
      </c>
      <c r="N26" s="98">
        <v>15.960302126737519</v>
      </c>
      <c r="O26" s="98">
        <v>17.568477112749022</v>
      </c>
      <c r="P26" s="98">
        <v>13.942505014512866</v>
      </c>
      <c r="Q26" s="98">
        <v>13.784224511355626</v>
      </c>
      <c r="R26" s="98">
        <v>13.948160763238107</v>
      </c>
      <c r="S26" s="98">
        <v>14.254983562712855</v>
      </c>
      <c r="T26" s="98">
        <v>14.574457514547362</v>
      </c>
      <c r="U26" s="98">
        <v>14.910712617813001</v>
      </c>
      <c r="V26" s="98">
        <v>15.242172004051621</v>
      </c>
      <c r="W26" s="98">
        <v>15.647050050032798</v>
      </c>
      <c r="X26" s="98">
        <v>16.030354927654756</v>
      </c>
      <c r="Y26" s="98">
        <v>16.359068582305508</v>
      </c>
      <c r="DA26" s="63" t="s">
        <v>1762</v>
      </c>
    </row>
    <row r="27" spans="1:105" ht="12" customHeight="1" x14ac:dyDescent="0.25">
      <c r="A27" s="97" t="s">
        <v>53</v>
      </c>
      <c r="B27" s="98">
        <v>0.26775691140599217</v>
      </c>
      <c r="C27" s="98">
        <v>0.27749325354269294</v>
      </c>
      <c r="D27" s="98">
        <v>0.26250061448595791</v>
      </c>
      <c r="E27" s="98">
        <v>0.26007861984531211</v>
      </c>
      <c r="F27" s="98">
        <v>0.25811931305032193</v>
      </c>
      <c r="G27" s="98">
        <v>0.25577243529423727</v>
      </c>
      <c r="H27" s="98">
        <v>0.28782936822568883</v>
      </c>
      <c r="I27" s="98">
        <v>0.2719906212500835</v>
      </c>
      <c r="J27" s="98">
        <v>0.2993809272547302</v>
      </c>
      <c r="K27" s="98">
        <v>0.29922601187346559</v>
      </c>
      <c r="L27" s="98">
        <v>0.35695175429694437</v>
      </c>
      <c r="M27" s="98">
        <v>0.27244617810242661</v>
      </c>
      <c r="N27" s="98">
        <v>0.30089973025844091</v>
      </c>
      <c r="O27" s="98">
        <v>0.33329298588391532</v>
      </c>
      <c r="P27" s="98">
        <v>0.24671553862546214</v>
      </c>
      <c r="Q27" s="98">
        <v>0.24984414787285167</v>
      </c>
      <c r="R27" s="98">
        <v>0.25404769899514473</v>
      </c>
      <c r="S27" s="98">
        <v>0.25564333894856917</v>
      </c>
      <c r="T27" s="98">
        <v>0.25883496705302417</v>
      </c>
      <c r="U27" s="98">
        <v>0.25998948412395106</v>
      </c>
      <c r="V27" s="98">
        <v>0.25956061781852252</v>
      </c>
      <c r="W27" s="98">
        <v>0.27280028953654317</v>
      </c>
      <c r="X27" s="98">
        <v>0.25865631842018577</v>
      </c>
      <c r="Y27" s="98">
        <v>0.24564482255340214</v>
      </c>
      <c r="DA27" s="63" t="s">
        <v>1763</v>
      </c>
    </row>
    <row r="28" spans="1:105" ht="12.95" customHeight="1" x14ac:dyDescent="0.25">
      <c r="A28" s="121" t="s">
        <v>92</v>
      </c>
      <c r="B28" s="122">
        <f t="shared" ref="B28:Y28" si="13">B29</f>
        <v>1.5864094606368215E-2</v>
      </c>
      <c r="C28" s="122">
        <f t="shared" si="13"/>
        <v>1.6806855053597244E-2</v>
      </c>
      <c r="D28" s="122">
        <f t="shared" si="13"/>
        <v>1.8388314266766816E-2</v>
      </c>
      <c r="E28" s="122">
        <f t="shared" si="13"/>
        <v>2.7809867994414157E-2</v>
      </c>
      <c r="F28" s="122">
        <f t="shared" si="13"/>
        <v>2.297269026314613E-2</v>
      </c>
      <c r="G28" s="122">
        <f t="shared" si="13"/>
        <v>2.975312269590448E-2</v>
      </c>
      <c r="H28" s="122">
        <f t="shared" si="13"/>
        <v>5.9778146519504895E-2</v>
      </c>
      <c r="I28" s="122">
        <f t="shared" si="13"/>
        <v>4.767797969298114E-2</v>
      </c>
      <c r="J28" s="122">
        <f t="shared" si="13"/>
        <v>5.464276022087855E-2</v>
      </c>
      <c r="K28" s="122">
        <f t="shared" si="13"/>
        <v>6.482845243620744E-2</v>
      </c>
      <c r="L28" s="122">
        <f t="shared" si="13"/>
        <v>7.3189994015255555E-2</v>
      </c>
      <c r="M28" s="122">
        <f t="shared" si="13"/>
        <v>7.8690304834013042E-2</v>
      </c>
      <c r="N28" s="122">
        <f t="shared" si="13"/>
        <v>0.10047349049572638</v>
      </c>
      <c r="O28" s="122">
        <f t="shared" si="13"/>
        <v>0.11854900373738085</v>
      </c>
      <c r="P28" s="122">
        <f t="shared" si="13"/>
        <v>0.13862892107045724</v>
      </c>
      <c r="Q28" s="122">
        <f t="shared" si="13"/>
        <v>0.15511631385243121</v>
      </c>
      <c r="R28" s="122">
        <f t="shared" si="13"/>
        <v>0.17535130428562448</v>
      </c>
      <c r="S28" s="122">
        <f t="shared" si="13"/>
        <v>0.17805558300900418</v>
      </c>
      <c r="T28" s="122">
        <f t="shared" si="13"/>
        <v>0.23957794049774198</v>
      </c>
      <c r="U28" s="122">
        <f t="shared" si="13"/>
        <v>0.25372971552905582</v>
      </c>
      <c r="V28" s="122">
        <f t="shared" si="13"/>
        <v>0.30087109377094207</v>
      </c>
      <c r="W28" s="122">
        <f t="shared" si="13"/>
        <v>0.2717132320205139</v>
      </c>
      <c r="X28" s="122">
        <f t="shared" si="13"/>
        <v>0.41776828038984021</v>
      </c>
      <c r="Y28" s="122">
        <f t="shared" si="13"/>
        <v>0.48913998891434485</v>
      </c>
      <c r="DA28" s="130" t="s">
        <v>1764</v>
      </c>
    </row>
    <row r="29" spans="1:105" ht="12" customHeight="1" x14ac:dyDescent="0.25">
      <c r="A29" s="97" t="s">
        <v>53</v>
      </c>
      <c r="B29" s="98">
        <v>1.5864094606368215E-2</v>
      </c>
      <c r="C29" s="98">
        <v>1.6806855053597244E-2</v>
      </c>
      <c r="D29" s="98">
        <v>1.8388314266766816E-2</v>
      </c>
      <c r="E29" s="98">
        <v>2.7809867994414157E-2</v>
      </c>
      <c r="F29" s="98">
        <v>2.297269026314613E-2</v>
      </c>
      <c r="G29" s="98">
        <v>2.975312269590448E-2</v>
      </c>
      <c r="H29" s="98">
        <v>5.9778146519504895E-2</v>
      </c>
      <c r="I29" s="98">
        <v>4.767797969298114E-2</v>
      </c>
      <c r="J29" s="98">
        <v>5.464276022087855E-2</v>
      </c>
      <c r="K29" s="98">
        <v>6.482845243620744E-2</v>
      </c>
      <c r="L29" s="98">
        <v>7.3189994015255555E-2</v>
      </c>
      <c r="M29" s="98">
        <v>7.8690304834013042E-2</v>
      </c>
      <c r="N29" s="98">
        <v>0.10047349049572638</v>
      </c>
      <c r="O29" s="98">
        <v>0.11854900373738085</v>
      </c>
      <c r="P29" s="98">
        <v>0.13862892107045724</v>
      </c>
      <c r="Q29" s="98">
        <v>0.15511631385243121</v>
      </c>
      <c r="R29" s="98">
        <v>0.17535130428562448</v>
      </c>
      <c r="S29" s="98">
        <v>0.17805558300900418</v>
      </c>
      <c r="T29" s="98">
        <v>0.23957794049774198</v>
      </c>
      <c r="U29" s="98">
        <v>0.25372971552905582</v>
      </c>
      <c r="V29" s="98">
        <v>0.30087109377094207</v>
      </c>
      <c r="W29" s="98">
        <v>0.2717132320205139</v>
      </c>
      <c r="X29" s="98">
        <v>0.41776828038984021</v>
      </c>
      <c r="Y29" s="98">
        <v>0.48913998891434485</v>
      </c>
      <c r="DA29" s="63" t="s">
        <v>1765</v>
      </c>
    </row>
    <row r="30" spans="1:105" ht="12" customHeight="1" x14ac:dyDescent="0.25">
      <c r="A30" s="121" t="s">
        <v>55</v>
      </c>
      <c r="B30" s="122">
        <v>1.5315757332922528</v>
      </c>
      <c r="C30" s="122">
        <v>1.3718838894996486</v>
      </c>
      <c r="D30" s="122">
        <v>1.5720678822339269</v>
      </c>
      <c r="E30" s="122">
        <v>1.5772298343208286</v>
      </c>
      <c r="F30" s="122">
        <v>1.5866368765441776</v>
      </c>
      <c r="G30" s="122">
        <v>1.6883404048346753</v>
      </c>
      <c r="H30" s="122">
        <v>1.785991955579701</v>
      </c>
      <c r="I30" s="122">
        <v>1.9502416611304316</v>
      </c>
      <c r="J30" s="122">
        <v>1.8151378551725446</v>
      </c>
      <c r="K30" s="122">
        <v>1.928609264955087</v>
      </c>
      <c r="L30" s="122">
        <v>1.8973853556437854</v>
      </c>
      <c r="M30" s="122">
        <v>1.94461823246874</v>
      </c>
      <c r="N30" s="122">
        <v>1.9458579703730365</v>
      </c>
      <c r="O30" s="122">
        <v>1.9747293268485364</v>
      </c>
      <c r="P30" s="122">
        <v>2.040324222634458</v>
      </c>
      <c r="Q30" s="122">
        <v>2.0391931298483019</v>
      </c>
      <c r="R30" s="122">
        <v>2.0580730497408632</v>
      </c>
      <c r="S30" s="122">
        <v>2.0648849469474593</v>
      </c>
      <c r="T30" s="122">
        <v>2.0244672620133146</v>
      </c>
      <c r="U30" s="122">
        <v>1.9600652242432948</v>
      </c>
      <c r="V30" s="122">
        <v>1.8057065776189583</v>
      </c>
      <c r="W30" s="122">
        <v>1.6592050137188432</v>
      </c>
      <c r="X30" s="122">
        <v>1.583291791924502</v>
      </c>
      <c r="Y30" s="122">
        <v>1.3788314261656232</v>
      </c>
      <c r="DA30" s="130" t="s">
        <v>1766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1767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1768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1769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1770</v>
      </c>
    </row>
    <row r="35" spans="1:105" ht="12" customHeight="1" x14ac:dyDescent="0.25">
      <c r="A35" s="106" t="s">
        <v>122</v>
      </c>
      <c r="B35" s="101">
        <v>0.9162940359564139</v>
      </c>
      <c r="C35" s="101">
        <v>0.79352104123525158</v>
      </c>
      <c r="D35" s="101">
        <v>0.89654599712414285</v>
      </c>
      <c r="E35" s="101">
        <v>0.88298895214351081</v>
      </c>
      <c r="F35" s="101">
        <v>0.83977154308867552</v>
      </c>
      <c r="G35" s="101">
        <v>0.87247302556881268</v>
      </c>
      <c r="H35" s="101">
        <v>0.92654061314376146</v>
      </c>
      <c r="I35" s="101">
        <v>0.95613090601383333</v>
      </c>
      <c r="J35" s="101">
        <v>0.90304161901926472</v>
      </c>
      <c r="K35" s="101">
        <v>0.91799322472683864</v>
      </c>
      <c r="L35" s="101">
        <v>1.0098410080510782</v>
      </c>
      <c r="M35" s="101">
        <v>0.91991987880931247</v>
      </c>
      <c r="N35" s="101">
        <v>0.97147974478089671</v>
      </c>
      <c r="O35" s="101">
        <v>0.98096113278508335</v>
      </c>
      <c r="P35" s="101">
        <v>0.95470867524637937</v>
      </c>
      <c r="Q35" s="101">
        <v>0.98808342576356889</v>
      </c>
      <c r="R35" s="101">
        <v>0.9802127396903243</v>
      </c>
      <c r="S35" s="101">
        <v>0.99564719967584703</v>
      </c>
      <c r="T35" s="101">
        <v>1.0171372024026122</v>
      </c>
      <c r="U35" s="101">
        <v>1.0122939243343125</v>
      </c>
      <c r="V35" s="101">
        <v>0.9567382693991292</v>
      </c>
      <c r="W35" s="101">
        <v>0.95863768692854889</v>
      </c>
      <c r="X35" s="101">
        <v>0.90855904051176606</v>
      </c>
      <c r="Y35" s="101">
        <v>0.72455333056493998</v>
      </c>
      <c r="DA35" s="131" t="s">
        <v>1771</v>
      </c>
    </row>
    <row r="36" spans="1:105" ht="12" customHeight="1" x14ac:dyDescent="0.25">
      <c r="A36" s="107" t="s">
        <v>121</v>
      </c>
      <c r="B36" s="104">
        <v>0.61528169733583882</v>
      </c>
      <c r="C36" s="104">
        <v>0.57836284826439699</v>
      </c>
      <c r="D36" s="104">
        <v>0.67552188510978417</v>
      </c>
      <c r="E36" s="104">
        <v>0.69424088217731783</v>
      </c>
      <c r="F36" s="104">
        <v>0.7468653334555021</v>
      </c>
      <c r="G36" s="104">
        <v>0.81586737926586261</v>
      </c>
      <c r="H36" s="104">
        <v>0.85945134243593957</v>
      </c>
      <c r="I36" s="104">
        <v>0.9941107551165983</v>
      </c>
      <c r="J36" s="104">
        <v>0.91209623615327984</v>
      </c>
      <c r="K36" s="104">
        <v>1.0106160402282482</v>
      </c>
      <c r="L36" s="104">
        <v>0.88754434759270717</v>
      </c>
      <c r="M36" s="104">
        <v>1.0246983536594276</v>
      </c>
      <c r="N36" s="104">
        <v>0.97437822559213982</v>
      </c>
      <c r="O36" s="104">
        <v>0.99376819406345307</v>
      </c>
      <c r="P36" s="104">
        <v>1.0856155473880786</v>
      </c>
      <c r="Q36" s="104">
        <v>1.0511097040847333</v>
      </c>
      <c r="R36" s="104">
        <v>1.0778603100505391</v>
      </c>
      <c r="S36" s="104">
        <v>1.0692377472716121</v>
      </c>
      <c r="T36" s="104">
        <v>1.0073300596107022</v>
      </c>
      <c r="U36" s="104">
        <v>0.94777129990898223</v>
      </c>
      <c r="V36" s="104">
        <v>0.84896830821982916</v>
      </c>
      <c r="W36" s="104">
        <v>0.70056732679029432</v>
      </c>
      <c r="X36" s="104">
        <v>0.67473275141273592</v>
      </c>
      <c r="Y36" s="104">
        <v>0.65427809560068328</v>
      </c>
      <c r="DA36" s="132" t="s">
        <v>1772</v>
      </c>
    </row>
    <row r="37" spans="1:105" ht="12" customHeight="1" x14ac:dyDescent="0.25">
      <c r="A37" s="108" t="s">
        <v>53</v>
      </c>
      <c r="B37" s="98">
        <v>0.32566301354969768</v>
      </c>
      <c r="C37" s="98">
        <v>0.2743703974770626</v>
      </c>
      <c r="D37" s="98">
        <v>0.33614614027210338</v>
      </c>
      <c r="E37" s="98">
        <v>0.33487139683596151</v>
      </c>
      <c r="F37" s="98">
        <v>0.35817453908342795</v>
      </c>
      <c r="G37" s="98">
        <v>0.39421187381619877</v>
      </c>
      <c r="H37" s="98">
        <v>0.40459050411110453</v>
      </c>
      <c r="I37" s="98">
        <v>0.50170652942477545</v>
      </c>
      <c r="J37" s="98">
        <v>0.41003292873685832</v>
      </c>
      <c r="K37" s="98">
        <v>0.46884923999764566</v>
      </c>
      <c r="L37" s="98">
        <v>0.33557224789292583</v>
      </c>
      <c r="M37" s="98">
        <v>0.43305111509442246</v>
      </c>
      <c r="N37" s="98">
        <v>0.38338742474160681</v>
      </c>
      <c r="O37" s="98">
        <v>0.40006930547570291</v>
      </c>
      <c r="P37" s="98">
        <v>0.46465167506559024</v>
      </c>
      <c r="Q37" s="98">
        <v>0.44693217702886179</v>
      </c>
      <c r="R37" s="98">
        <v>0.47952854165444125</v>
      </c>
      <c r="S37" s="98">
        <v>0.48179801503377606</v>
      </c>
      <c r="T37" s="98">
        <v>0.43462583432624846</v>
      </c>
      <c r="U37" s="98">
        <v>0.39521387712458278</v>
      </c>
      <c r="V37" s="98">
        <v>0.34202551204036791</v>
      </c>
      <c r="W37" s="98">
        <v>0.23912553530128566</v>
      </c>
      <c r="X37" s="98">
        <v>0.2511723459441057</v>
      </c>
      <c r="Y37" s="98">
        <v>0.24899069771150933</v>
      </c>
      <c r="DA37" s="63" t="s">
        <v>1773</v>
      </c>
    </row>
    <row r="38" spans="1:105" ht="12" customHeight="1" x14ac:dyDescent="0.25">
      <c r="A38" s="108" t="s">
        <v>52</v>
      </c>
      <c r="B38" s="98">
        <v>0.28961868378614114</v>
      </c>
      <c r="C38" s="98">
        <v>0.30399245078733445</v>
      </c>
      <c r="D38" s="98">
        <v>0.33937574483768074</v>
      </c>
      <c r="E38" s="98">
        <v>0.35936948534135627</v>
      </c>
      <c r="F38" s="98">
        <v>0.38869079437207416</v>
      </c>
      <c r="G38" s="98">
        <v>0.42165550544966385</v>
      </c>
      <c r="H38" s="98">
        <v>0.45486083832483504</v>
      </c>
      <c r="I38" s="98">
        <v>0.49240422569182285</v>
      </c>
      <c r="J38" s="98">
        <v>0.50206330741642158</v>
      </c>
      <c r="K38" s="98">
        <v>0.54176680023060253</v>
      </c>
      <c r="L38" s="98">
        <v>0.55197209969978134</v>
      </c>
      <c r="M38" s="98">
        <v>0.59164723856500512</v>
      </c>
      <c r="N38" s="98">
        <v>0.59099080085053302</v>
      </c>
      <c r="O38" s="98">
        <v>0.59369888858775011</v>
      </c>
      <c r="P38" s="98">
        <v>0.6209638723224884</v>
      </c>
      <c r="Q38" s="98">
        <v>0.60417752705587147</v>
      </c>
      <c r="R38" s="98">
        <v>0.59833176839609781</v>
      </c>
      <c r="S38" s="98">
        <v>0.58743973223783608</v>
      </c>
      <c r="T38" s="98">
        <v>0.57270422528445375</v>
      </c>
      <c r="U38" s="98">
        <v>0.55255742278439945</v>
      </c>
      <c r="V38" s="98">
        <v>0.50694279617946125</v>
      </c>
      <c r="W38" s="98">
        <v>0.46144179148900871</v>
      </c>
      <c r="X38" s="98">
        <v>0.42356040546863016</v>
      </c>
      <c r="Y38" s="98">
        <v>0.40528739788917395</v>
      </c>
      <c r="DA38" s="63" t="s">
        <v>1774</v>
      </c>
    </row>
    <row r="39" spans="1:105" ht="12" customHeight="1" x14ac:dyDescent="0.25">
      <c r="A39" s="121" t="s">
        <v>54</v>
      </c>
      <c r="B39" s="122">
        <v>0.26265483327063543</v>
      </c>
      <c r="C39" s="122">
        <v>0.27970340504996505</v>
      </c>
      <c r="D39" s="122">
        <v>0.28118740769145756</v>
      </c>
      <c r="E39" s="122">
        <v>0.28339568533075626</v>
      </c>
      <c r="F39" s="122">
        <v>0.30443194247594624</v>
      </c>
      <c r="G39" s="122">
        <v>0.32543382786696085</v>
      </c>
      <c r="H39" s="122">
        <v>0.38497782373614553</v>
      </c>
      <c r="I39" s="122">
        <v>0.37947851255607989</v>
      </c>
      <c r="J39" s="122">
        <v>0.39457094278811516</v>
      </c>
      <c r="K39" s="122">
        <v>0.36234788753035274</v>
      </c>
      <c r="L39" s="122">
        <v>0.44516801991721339</v>
      </c>
      <c r="M39" s="122">
        <v>0.44921494479010249</v>
      </c>
      <c r="N39" s="122">
        <v>0.45766102315755736</v>
      </c>
      <c r="O39" s="122">
        <v>0.45770058267607794</v>
      </c>
      <c r="P39" s="122">
        <v>0.45451786762483448</v>
      </c>
      <c r="Q39" s="122">
        <v>0.44108672228842322</v>
      </c>
      <c r="R39" s="122">
        <v>0.42856651455947653</v>
      </c>
      <c r="S39" s="122">
        <v>0.42449252301407975</v>
      </c>
      <c r="T39" s="122">
        <v>0.42514504276141202</v>
      </c>
      <c r="U39" s="122">
        <v>0.42453093202748826</v>
      </c>
      <c r="V39" s="122">
        <v>0.41745211919025288</v>
      </c>
      <c r="W39" s="122">
        <v>0.43173945953709708</v>
      </c>
      <c r="X39" s="122">
        <v>0.46496762654378343</v>
      </c>
      <c r="Y39" s="122">
        <v>0.44880832569567003</v>
      </c>
      <c r="DA39" s="130" t="s">
        <v>1775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1776</v>
      </c>
    </row>
    <row r="41" spans="1:105" ht="12" customHeight="1" x14ac:dyDescent="0.25">
      <c r="A41" s="109" t="s">
        <v>120</v>
      </c>
      <c r="B41" s="33">
        <v>0.26265483327063543</v>
      </c>
      <c r="C41" s="33">
        <v>0.27970340504996505</v>
      </c>
      <c r="D41" s="33">
        <v>0.28118740769145756</v>
      </c>
      <c r="E41" s="33">
        <v>0.28339568533075626</v>
      </c>
      <c r="F41" s="33">
        <v>0.30443194247594624</v>
      </c>
      <c r="G41" s="33">
        <v>0.32543382786696085</v>
      </c>
      <c r="H41" s="33">
        <v>0.38497782373614553</v>
      </c>
      <c r="I41" s="33">
        <v>0.37947851255607989</v>
      </c>
      <c r="J41" s="33">
        <v>0.39457094278811516</v>
      </c>
      <c r="K41" s="33">
        <v>0.36234788753035274</v>
      </c>
      <c r="L41" s="33">
        <v>0.44516801991721339</v>
      </c>
      <c r="M41" s="33">
        <v>0.44921494479010249</v>
      </c>
      <c r="N41" s="33">
        <v>0.45766102315755736</v>
      </c>
      <c r="O41" s="33">
        <v>0.45770058267607794</v>
      </c>
      <c r="P41" s="33">
        <v>0.45451786762483448</v>
      </c>
      <c r="Q41" s="33">
        <v>0.44108672228842322</v>
      </c>
      <c r="R41" s="33">
        <v>0.42856651455947653</v>
      </c>
      <c r="S41" s="33">
        <v>0.42449252301407975</v>
      </c>
      <c r="T41" s="33">
        <v>0.42514504276141202</v>
      </c>
      <c r="U41" s="33">
        <v>0.42453093202748826</v>
      </c>
      <c r="V41" s="33">
        <v>0.41745211919025288</v>
      </c>
      <c r="W41" s="33">
        <v>0.43173945953709708</v>
      </c>
      <c r="X41" s="33">
        <v>0.46496762654378343</v>
      </c>
      <c r="Y41" s="33">
        <v>0.44880832569567003</v>
      </c>
      <c r="DA41" s="60" t="s">
        <v>1777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29.353159121587435</v>
      </c>
      <c r="C43" s="117">
        <f t="shared" si="14"/>
        <v>25.648939610766629</v>
      </c>
      <c r="D43" s="117">
        <f t="shared" si="14"/>
        <v>22.481531237143738</v>
      </c>
      <c r="E43" s="117">
        <f t="shared" si="14"/>
        <v>18.922722052993954</v>
      </c>
      <c r="F43" s="117">
        <f t="shared" si="14"/>
        <v>15.343773414832901</v>
      </c>
      <c r="G43" s="117">
        <f t="shared" si="14"/>
        <v>11.878821123013287</v>
      </c>
      <c r="H43" s="117">
        <f t="shared" si="14"/>
        <v>8.492334504290044</v>
      </c>
      <c r="I43" s="117">
        <f t="shared" si="14"/>
        <v>8.3777620206858341</v>
      </c>
      <c r="J43" s="117">
        <f t="shared" si="14"/>
        <v>8.2135195123494427</v>
      </c>
      <c r="K43" s="117">
        <f t="shared" si="14"/>
        <v>8.2227947724928754</v>
      </c>
      <c r="L43" s="117">
        <f t="shared" si="14"/>
        <v>8.5415645761670191</v>
      </c>
      <c r="M43" s="117">
        <f t="shared" si="14"/>
        <v>8.5410611601332391</v>
      </c>
      <c r="N43" s="117">
        <f t="shared" si="14"/>
        <v>9.1593899326835562</v>
      </c>
      <c r="O43" s="117">
        <f t="shared" si="14"/>
        <v>10.296375594918837</v>
      </c>
      <c r="P43" s="117">
        <f t="shared" si="14"/>
        <v>11.544772901488292</v>
      </c>
      <c r="Q43" s="117">
        <f t="shared" si="14"/>
        <v>34.228801880882266</v>
      </c>
      <c r="R43" s="117">
        <f t="shared" ref="R43:V43" si="15">R44+R47+R49+R58</f>
        <v>35.144088283461244</v>
      </c>
      <c r="S43" s="117">
        <f t="shared" si="15"/>
        <v>35.434266818879976</v>
      </c>
      <c r="T43" s="117">
        <f t="shared" si="15"/>
        <v>34.728582368819069</v>
      </c>
      <c r="U43" s="117">
        <f t="shared" si="15"/>
        <v>33.509531196113294</v>
      </c>
      <c r="V43" s="117">
        <f t="shared" si="15"/>
        <v>32.342340135684907</v>
      </c>
      <c r="W43" s="117">
        <f t="shared" ref="W43:Y43" si="16">W44+W47+W49+W58</f>
        <v>30.577385306943643</v>
      </c>
      <c r="X43" s="117">
        <f t="shared" si="16"/>
        <v>29.357554355642758</v>
      </c>
      <c r="Y43" s="117">
        <f t="shared" si="16"/>
        <v>28.031438246802445</v>
      </c>
      <c r="DA43" s="129" t="s">
        <v>1778</v>
      </c>
    </row>
    <row r="44" spans="1:105" ht="12.95" customHeight="1" x14ac:dyDescent="0.25">
      <c r="A44" s="121" t="s">
        <v>57</v>
      </c>
      <c r="B44" s="122">
        <f t="shared" ref="B44:Q44" si="17">SUM(B45:B46)</f>
        <v>25.620343745492583</v>
      </c>
      <c r="C44" s="122">
        <f t="shared" si="17"/>
        <v>22.537316104584917</v>
      </c>
      <c r="D44" s="122">
        <f t="shared" si="17"/>
        <v>19.455342224798336</v>
      </c>
      <c r="E44" s="122">
        <f t="shared" si="17"/>
        <v>16.376449585297806</v>
      </c>
      <c r="F44" s="122">
        <f t="shared" si="17"/>
        <v>13.299771039428331</v>
      </c>
      <c r="G44" s="122">
        <f t="shared" si="17"/>
        <v>10.22526204618412</v>
      </c>
      <c r="H44" s="122">
        <f t="shared" si="17"/>
        <v>7.1538409466399715</v>
      </c>
      <c r="I44" s="122">
        <f t="shared" si="17"/>
        <v>7.1495501937616979</v>
      </c>
      <c r="J44" s="122">
        <f t="shared" si="17"/>
        <v>7.1583855181358933</v>
      </c>
      <c r="K44" s="122">
        <f t="shared" si="17"/>
        <v>7.1566043365840626</v>
      </c>
      <c r="L44" s="122">
        <f t="shared" si="17"/>
        <v>7.4700655127918019</v>
      </c>
      <c r="M44" s="122">
        <f t="shared" si="17"/>
        <v>7.3743254212303393</v>
      </c>
      <c r="N44" s="122">
        <f t="shared" si="17"/>
        <v>7.9046475660731357</v>
      </c>
      <c r="O44" s="122">
        <f t="shared" si="17"/>
        <v>8.5376718631932107</v>
      </c>
      <c r="P44" s="122">
        <f t="shared" si="17"/>
        <v>8.783793939630451</v>
      </c>
      <c r="Q44" s="122">
        <f t="shared" si="17"/>
        <v>29.783490867813523</v>
      </c>
      <c r="R44" s="122">
        <f t="shared" ref="R44:V44" si="18">SUM(R45:R46)</f>
        <v>29.703692826060315</v>
      </c>
      <c r="S44" s="122">
        <f t="shared" si="18"/>
        <v>29.625782279405385</v>
      </c>
      <c r="T44" s="122">
        <f t="shared" si="18"/>
        <v>28.921462019467967</v>
      </c>
      <c r="U44" s="122">
        <f t="shared" si="18"/>
        <v>28.08599569975863</v>
      </c>
      <c r="V44" s="122">
        <f t="shared" si="18"/>
        <v>27.332858072951925</v>
      </c>
      <c r="W44" s="122">
        <f t="shared" ref="W44:Y44" si="19">SUM(W45:W46)</f>
        <v>26.361926867674331</v>
      </c>
      <c r="X44" s="122">
        <f t="shared" si="19"/>
        <v>25.428828300355686</v>
      </c>
      <c r="Y44" s="122">
        <f t="shared" si="19"/>
        <v>24.727831898769058</v>
      </c>
      <c r="DA44" s="130" t="s">
        <v>1779</v>
      </c>
    </row>
    <row r="45" spans="1:105" ht="12" customHeight="1" x14ac:dyDescent="0.25">
      <c r="A45" s="97" t="s">
        <v>211</v>
      </c>
      <c r="B45" s="98">
        <v>25.036188699023675</v>
      </c>
      <c r="C45" s="98">
        <v>22.031817614954619</v>
      </c>
      <c r="D45" s="98">
        <v>19.02748835468882</v>
      </c>
      <c r="E45" s="98">
        <v>16.023159094423018</v>
      </c>
      <c r="F45" s="98">
        <v>13.018829834157227</v>
      </c>
      <c r="G45" s="98">
        <v>10.01450057389143</v>
      </c>
      <c r="H45" s="98">
        <v>7.0101713136256372</v>
      </c>
      <c r="I45" s="98">
        <v>7.0101713136256389</v>
      </c>
      <c r="J45" s="98">
        <v>7.0182851314599421</v>
      </c>
      <c r="K45" s="98">
        <v>7.0182851314599421</v>
      </c>
      <c r="L45" s="98">
        <v>7.3228501194102176</v>
      </c>
      <c r="M45" s="98">
        <v>7.237728786813328</v>
      </c>
      <c r="N45" s="98">
        <v>7.7583787760208089</v>
      </c>
      <c r="O45" s="98">
        <v>8.3787185232663361</v>
      </c>
      <c r="P45" s="98">
        <v>8.6310654338696686</v>
      </c>
      <c r="Q45" s="98">
        <v>29.253264667754671</v>
      </c>
      <c r="R45" s="98">
        <v>29.172356109366849</v>
      </c>
      <c r="S45" s="98">
        <v>29.103845222364562</v>
      </c>
      <c r="T45" s="98">
        <v>28.416794179996725</v>
      </c>
      <c r="U45" s="98">
        <v>27.604669029178535</v>
      </c>
      <c r="V45" s="98">
        <v>26.875197390677464</v>
      </c>
      <c r="W45" s="98">
        <v>25.910192640979503</v>
      </c>
      <c r="X45" s="98">
        <v>25.025039082548258</v>
      </c>
      <c r="Y45" s="98">
        <v>24.36201625770379</v>
      </c>
      <c r="DA45" s="63" t="s">
        <v>1780</v>
      </c>
    </row>
    <row r="46" spans="1:105" ht="12" customHeight="1" x14ac:dyDescent="0.25">
      <c r="A46" s="97" t="s">
        <v>53</v>
      </c>
      <c r="B46" s="98">
        <v>0.58415504646890914</v>
      </c>
      <c r="C46" s="98">
        <v>0.5054984896302982</v>
      </c>
      <c r="D46" s="98">
        <v>0.42785387010951564</v>
      </c>
      <c r="E46" s="98">
        <v>0.35329049087478775</v>
      </c>
      <c r="F46" s="98">
        <v>0.28094120527110389</v>
      </c>
      <c r="G46" s="98">
        <v>0.21076147229269088</v>
      </c>
      <c r="H46" s="98">
        <v>0.14366963301433391</v>
      </c>
      <c r="I46" s="98">
        <v>0.13937888013605848</v>
      </c>
      <c r="J46" s="98">
        <v>0.14010038667595098</v>
      </c>
      <c r="K46" s="98">
        <v>0.13831920512412085</v>
      </c>
      <c r="L46" s="98">
        <v>0.14721539338158454</v>
      </c>
      <c r="M46" s="98">
        <v>0.13659663441701164</v>
      </c>
      <c r="N46" s="98">
        <v>0.14626879005232668</v>
      </c>
      <c r="O46" s="98">
        <v>0.15895333992687422</v>
      </c>
      <c r="P46" s="98">
        <v>0.15272850576078223</v>
      </c>
      <c r="Q46" s="98">
        <v>0.5302262000588509</v>
      </c>
      <c r="R46" s="98">
        <v>0.53133671669346816</v>
      </c>
      <c r="S46" s="98">
        <v>0.52193705704082283</v>
      </c>
      <c r="T46" s="98">
        <v>0.5046678394712415</v>
      </c>
      <c r="U46" s="98">
        <v>0.48132667058009487</v>
      </c>
      <c r="V46" s="98">
        <v>0.45766068227446299</v>
      </c>
      <c r="W46" s="98">
        <v>0.4517342266948271</v>
      </c>
      <c r="X46" s="98">
        <v>0.4037892178074301</v>
      </c>
      <c r="Y46" s="98">
        <v>0.36581564106526659</v>
      </c>
      <c r="DA46" s="63" t="s">
        <v>1781</v>
      </c>
    </row>
    <row r="47" spans="1:105" ht="12.95" customHeight="1" x14ac:dyDescent="0.25">
      <c r="A47" s="121" t="s">
        <v>92</v>
      </c>
      <c r="B47" s="122">
        <f t="shared" ref="B47:Y47" si="20">B48</f>
        <v>3.2696988883354337E-2</v>
      </c>
      <c r="C47" s="122">
        <f t="shared" si="20"/>
        <v>3.3465065870691361E-2</v>
      </c>
      <c r="D47" s="122">
        <f t="shared" si="20"/>
        <v>3.5426972148194145E-2</v>
      </c>
      <c r="E47" s="122">
        <f t="shared" si="20"/>
        <v>4.3160132661783673E-2</v>
      </c>
      <c r="F47" s="122">
        <f t="shared" si="20"/>
        <v>2.5816939125065552E-2</v>
      </c>
      <c r="G47" s="122">
        <f t="shared" si="20"/>
        <v>1.887125733613421E-2</v>
      </c>
      <c r="H47" s="122">
        <f t="shared" si="20"/>
        <v>1.7714013991787209E-2</v>
      </c>
      <c r="I47" s="122">
        <f t="shared" si="20"/>
        <v>8.5816513942939422E-3</v>
      </c>
      <c r="J47" s="122">
        <f t="shared" si="20"/>
        <v>6.4324889317852862E-3</v>
      </c>
      <c r="K47" s="122">
        <f t="shared" si="20"/>
        <v>3.3229188002545165E-3</v>
      </c>
      <c r="L47" s="122">
        <f t="shared" si="20"/>
        <v>8.3029200820278811E-3</v>
      </c>
      <c r="M47" s="122">
        <f t="shared" si="20"/>
        <v>3.1838623449187822E-2</v>
      </c>
      <c r="N47" s="122">
        <f t="shared" si="20"/>
        <v>6.9393771417823963E-2</v>
      </c>
      <c r="O47" s="122">
        <f t="shared" si="20"/>
        <v>0.12645096550192936</v>
      </c>
      <c r="P47" s="122">
        <f t="shared" si="20"/>
        <v>0.25612300585979969</v>
      </c>
      <c r="Q47" s="122">
        <f t="shared" si="20"/>
        <v>0.45276655447052333</v>
      </c>
      <c r="R47" s="122">
        <f t="shared" si="20"/>
        <v>0.72548587173340495</v>
      </c>
      <c r="S47" s="122">
        <f t="shared" si="20"/>
        <v>0.8242581404448287</v>
      </c>
      <c r="T47" s="122">
        <f t="shared" si="20"/>
        <v>1.0853462608912479</v>
      </c>
      <c r="U47" s="122">
        <f t="shared" si="20"/>
        <v>1.0265377433816421</v>
      </c>
      <c r="V47" s="122">
        <f t="shared" si="20"/>
        <v>1.032603184514411</v>
      </c>
      <c r="W47" s="122">
        <f t="shared" si="20"/>
        <v>0.74936933615638501</v>
      </c>
      <c r="X47" s="122">
        <f t="shared" si="20"/>
        <v>0.71758036308343498</v>
      </c>
      <c r="Y47" s="122">
        <f t="shared" si="20"/>
        <v>0.52369314912835763</v>
      </c>
      <c r="DA47" s="130" t="s">
        <v>1782</v>
      </c>
    </row>
    <row r="48" spans="1:105" ht="12" customHeight="1" x14ac:dyDescent="0.25">
      <c r="A48" s="97" t="s">
        <v>53</v>
      </c>
      <c r="B48" s="98">
        <v>3.2696988883354337E-2</v>
      </c>
      <c r="C48" s="98">
        <v>3.3465065870691361E-2</v>
      </c>
      <c r="D48" s="98">
        <v>3.5426972148194145E-2</v>
      </c>
      <c r="E48" s="98">
        <v>4.3160132661783673E-2</v>
      </c>
      <c r="F48" s="98">
        <v>2.5816939125065552E-2</v>
      </c>
      <c r="G48" s="98">
        <v>1.887125733613421E-2</v>
      </c>
      <c r="H48" s="98">
        <v>1.7714013991787209E-2</v>
      </c>
      <c r="I48" s="98">
        <v>8.5816513942939422E-3</v>
      </c>
      <c r="J48" s="98">
        <v>6.4324889317852862E-3</v>
      </c>
      <c r="K48" s="98">
        <v>3.3229188002545165E-3</v>
      </c>
      <c r="L48" s="98">
        <v>8.3029200820278811E-3</v>
      </c>
      <c r="M48" s="98">
        <v>3.1838623449187822E-2</v>
      </c>
      <c r="N48" s="98">
        <v>6.9393771417823963E-2</v>
      </c>
      <c r="O48" s="98">
        <v>0.12645096550192936</v>
      </c>
      <c r="P48" s="98">
        <v>0.25612300585979969</v>
      </c>
      <c r="Q48" s="98">
        <v>0.45276655447052333</v>
      </c>
      <c r="R48" s="98">
        <v>0.72548587173340495</v>
      </c>
      <c r="S48" s="98">
        <v>0.8242581404448287</v>
      </c>
      <c r="T48" s="98">
        <v>1.0853462608912479</v>
      </c>
      <c r="U48" s="98">
        <v>1.0265377433816421</v>
      </c>
      <c r="V48" s="98">
        <v>1.032603184514411</v>
      </c>
      <c r="W48" s="98">
        <v>0.74936933615638501</v>
      </c>
      <c r="X48" s="98">
        <v>0.71758036308343498</v>
      </c>
      <c r="Y48" s="98">
        <v>0.52369314912835763</v>
      </c>
      <c r="DA48" s="63" t="s">
        <v>1783</v>
      </c>
    </row>
    <row r="49" spans="1:105" ht="12" customHeight="1" x14ac:dyDescent="0.25">
      <c r="A49" s="121" t="s">
        <v>55</v>
      </c>
      <c r="B49" s="122">
        <v>3.158463375762004</v>
      </c>
      <c r="C49" s="122">
        <v>2.5568822115457848</v>
      </c>
      <c r="D49" s="122">
        <v>2.5370523269179808</v>
      </c>
      <c r="E49" s="122">
        <v>2.1219798068239255</v>
      </c>
      <c r="F49" s="122">
        <v>1.6934862930913519</v>
      </c>
      <c r="G49" s="122">
        <v>1.3707840854631741</v>
      </c>
      <c r="H49" s="122">
        <v>1.0869265650146525</v>
      </c>
      <c r="I49" s="122">
        <v>1.0213898762213178</v>
      </c>
      <c r="J49" s="122">
        <v>0.86191461465469177</v>
      </c>
      <c r="K49" s="122">
        <v>0.89528496385128586</v>
      </c>
      <c r="L49" s="122">
        <v>0.86146284658320238</v>
      </c>
      <c r="M49" s="122">
        <v>0.9218160958359316</v>
      </c>
      <c r="N49" s="122">
        <v>0.95912758802222986</v>
      </c>
      <c r="O49" s="122">
        <v>1.3236510456697803</v>
      </c>
      <c r="P49" s="122">
        <v>2.0444335815068082</v>
      </c>
      <c r="Q49" s="122">
        <v>3.2747468777125257</v>
      </c>
      <c r="R49" s="122">
        <v>3.8934755730313819</v>
      </c>
      <c r="S49" s="122">
        <v>4.1262776569624684</v>
      </c>
      <c r="T49" s="122">
        <v>3.8963078382639234</v>
      </c>
      <c r="U49" s="122">
        <v>3.6104294200135034</v>
      </c>
      <c r="V49" s="122">
        <v>3.2285613165117866</v>
      </c>
      <c r="W49" s="122">
        <v>2.7512719980964975</v>
      </c>
      <c r="X49" s="122">
        <v>2.4856750856896523</v>
      </c>
      <c r="Y49" s="122">
        <v>2.1016674983715111</v>
      </c>
      <c r="DA49" s="130" t="s">
        <v>1784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1785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1786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1787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1788</v>
      </c>
    </row>
    <row r="54" spans="1:105" ht="12" customHeight="1" x14ac:dyDescent="0.25">
      <c r="A54" s="106" t="s">
        <v>122</v>
      </c>
      <c r="B54" s="101">
        <v>1.8896019230390044</v>
      </c>
      <c r="C54" s="101">
        <v>1.508162106759418</v>
      </c>
      <c r="D54" s="101">
        <v>1.4869791240873884</v>
      </c>
      <c r="E54" s="101">
        <v>1.2322052492689042</v>
      </c>
      <c r="F54" s="101">
        <v>0.95477545898521865</v>
      </c>
      <c r="G54" s="101">
        <v>0.74849873346202411</v>
      </c>
      <c r="H54" s="101">
        <v>0.57609490805795383</v>
      </c>
      <c r="I54" s="101">
        <v>0.50276661916937726</v>
      </c>
      <c r="J54" s="101">
        <v>0.42490747998789696</v>
      </c>
      <c r="K54" s="101">
        <v>0.42183158752970118</v>
      </c>
      <c r="L54" s="101">
        <v>0.484143386286779</v>
      </c>
      <c r="M54" s="101">
        <v>0.42324141982620811</v>
      </c>
      <c r="N54" s="101">
        <v>0.48666796867161471</v>
      </c>
      <c r="O54" s="101">
        <v>0.67187773344490853</v>
      </c>
      <c r="P54" s="101">
        <v>0.88168466958374037</v>
      </c>
      <c r="Q54" s="101">
        <v>1.6115591521654626</v>
      </c>
      <c r="R54" s="101">
        <v>1.8824846789681933</v>
      </c>
      <c r="S54" s="101">
        <v>2.007487145920388</v>
      </c>
      <c r="T54" s="101">
        <v>1.9344667632360502</v>
      </c>
      <c r="U54" s="101">
        <v>1.820895510650288</v>
      </c>
      <c r="V54" s="101">
        <v>1.6732280807065314</v>
      </c>
      <c r="W54" s="101">
        <v>1.5489299212290606</v>
      </c>
      <c r="X54" s="101">
        <v>1.405885096608382</v>
      </c>
      <c r="Y54" s="101">
        <v>1.0629436056669543</v>
      </c>
      <c r="DA54" s="131" t="s">
        <v>1789</v>
      </c>
    </row>
    <row r="55" spans="1:105" ht="12" customHeight="1" x14ac:dyDescent="0.25">
      <c r="A55" s="107" t="s">
        <v>121</v>
      </c>
      <c r="B55" s="104">
        <v>1.2688614527229998</v>
      </c>
      <c r="C55" s="104">
        <v>1.0487201047863668</v>
      </c>
      <c r="D55" s="104">
        <v>1.0500732028305921</v>
      </c>
      <c r="E55" s="104">
        <v>0.88977455755502155</v>
      </c>
      <c r="F55" s="104">
        <v>0.73871083410613325</v>
      </c>
      <c r="G55" s="104">
        <v>0.62228535200114998</v>
      </c>
      <c r="H55" s="104">
        <v>0.51083165695669874</v>
      </c>
      <c r="I55" s="104">
        <v>0.51862325705194046</v>
      </c>
      <c r="J55" s="104">
        <v>0.43700713466679481</v>
      </c>
      <c r="K55" s="104">
        <v>0.47345337632158468</v>
      </c>
      <c r="L55" s="104">
        <v>0.37731946029642333</v>
      </c>
      <c r="M55" s="104">
        <v>0.49857467600972355</v>
      </c>
      <c r="N55" s="104">
        <v>0.47245961935061515</v>
      </c>
      <c r="O55" s="104">
        <v>0.65177331222487167</v>
      </c>
      <c r="P55" s="104">
        <v>1.1627489119230678</v>
      </c>
      <c r="Q55" s="104">
        <v>1.6631877255470631</v>
      </c>
      <c r="R55" s="104">
        <v>2.0109908940631884</v>
      </c>
      <c r="S55" s="104">
        <v>2.1187905110420804</v>
      </c>
      <c r="T55" s="104">
        <v>1.961841075027873</v>
      </c>
      <c r="U55" s="104">
        <v>1.7895339093632154</v>
      </c>
      <c r="V55" s="104">
        <v>1.555333235805255</v>
      </c>
      <c r="W55" s="104">
        <v>1.2023420768674369</v>
      </c>
      <c r="X55" s="104">
        <v>1.0797899890812701</v>
      </c>
      <c r="Y55" s="104">
        <v>1.038723892704557</v>
      </c>
      <c r="DA55" s="132" t="s">
        <v>1790</v>
      </c>
    </row>
    <row r="56" spans="1:105" ht="12" customHeight="1" x14ac:dyDescent="0.25">
      <c r="A56" s="108" t="s">
        <v>53</v>
      </c>
      <c r="B56" s="98">
        <v>0.67159684134935538</v>
      </c>
      <c r="C56" s="98">
        <v>0.49750386432304805</v>
      </c>
      <c r="D56" s="98">
        <v>0.52252645238474238</v>
      </c>
      <c r="E56" s="98">
        <v>0.42918827831497108</v>
      </c>
      <c r="F56" s="98">
        <v>0.35426388221520372</v>
      </c>
      <c r="G56" s="98">
        <v>0.30067665517094716</v>
      </c>
      <c r="H56" s="98">
        <v>0.24047625199843892</v>
      </c>
      <c r="I56" s="98">
        <v>0.26173811422449006</v>
      </c>
      <c r="J56" s="98">
        <v>0.19645658890342763</v>
      </c>
      <c r="K56" s="98">
        <v>0.21964647979717447</v>
      </c>
      <c r="L56" s="98">
        <v>0.14266097216307333</v>
      </c>
      <c r="M56" s="98">
        <v>0.21070427080593435</v>
      </c>
      <c r="N56" s="98">
        <v>0.18589811635738729</v>
      </c>
      <c r="O56" s="98">
        <v>0.26238965777642242</v>
      </c>
      <c r="P56" s="98">
        <v>0.49766533917610922</v>
      </c>
      <c r="Q56" s="98">
        <v>0.70718794441508359</v>
      </c>
      <c r="R56" s="98">
        <v>0.89466837373876951</v>
      </c>
      <c r="S56" s="98">
        <v>0.95472598596274516</v>
      </c>
      <c r="T56" s="98">
        <v>0.84646219569683068</v>
      </c>
      <c r="U56" s="98">
        <v>0.74622288587264407</v>
      </c>
      <c r="V56" s="98">
        <v>0.62660012301890267</v>
      </c>
      <c r="W56" s="98">
        <v>0.41039694794708564</v>
      </c>
      <c r="X56" s="98">
        <v>0.40195675119763263</v>
      </c>
      <c r="Y56" s="98">
        <v>0.39529458270595963</v>
      </c>
      <c r="DA56" s="63" t="s">
        <v>1791</v>
      </c>
    </row>
    <row r="57" spans="1:105" ht="12" customHeight="1" x14ac:dyDescent="0.25">
      <c r="A57" s="108" t="s">
        <v>52</v>
      </c>
      <c r="B57" s="98">
        <v>0.59726461137364451</v>
      </c>
      <c r="C57" s="98">
        <v>0.55121624046331874</v>
      </c>
      <c r="D57" s="98">
        <v>0.52754675044584964</v>
      </c>
      <c r="E57" s="98">
        <v>0.46058627924005047</v>
      </c>
      <c r="F57" s="98">
        <v>0.38444695189092959</v>
      </c>
      <c r="G57" s="98">
        <v>0.32160869683020282</v>
      </c>
      <c r="H57" s="98">
        <v>0.27035540495825983</v>
      </c>
      <c r="I57" s="98">
        <v>0.2568851428274504</v>
      </c>
      <c r="J57" s="98">
        <v>0.24055054576336718</v>
      </c>
      <c r="K57" s="98">
        <v>0.25380689652441024</v>
      </c>
      <c r="L57" s="98">
        <v>0.23465848813335</v>
      </c>
      <c r="M57" s="98">
        <v>0.2878704052037892</v>
      </c>
      <c r="N57" s="98">
        <v>0.28656150299322786</v>
      </c>
      <c r="O57" s="98">
        <v>0.38938365444844925</v>
      </c>
      <c r="P57" s="98">
        <v>0.66508357274695862</v>
      </c>
      <c r="Q57" s="98">
        <v>0.95599978113197936</v>
      </c>
      <c r="R57" s="98">
        <v>1.1163225203244187</v>
      </c>
      <c r="S57" s="98">
        <v>1.1640645250793351</v>
      </c>
      <c r="T57" s="98">
        <v>1.1153788793310424</v>
      </c>
      <c r="U57" s="98">
        <v>1.0433110234905714</v>
      </c>
      <c r="V57" s="98">
        <v>0.92873311278635229</v>
      </c>
      <c r="W57" s="98">
        <v>0.79194512892035129</v>
      </c>
      <c r="X57" s="98">
        <v>0.67783323788363736</v>
      </c>
      <c r="Y57" s="98">
        <v>0.64342930999859738</v>
      </c>
      <c r="DA57" s="63" t="s">
        <v>1792</v>
      </c>
    </row>
    <row r="58" spans="1:105" ht="12" customHeight="1" x14ac:dyDescent="0.25">
      <c r="A58" s="121" t="s">
        <v>54</v>
      </c>
      <c r="B58" s="122">
        <v>0.54165501144949113</v>
      </c>
      <c r="C58" s="122">
        <v>0.52127622876523683</v>
      </c>
      <c r="D58" s="122">
        <v>0.45370971327922743</v>
      </c>
      <c r="E58" s="122">
        <v>0.38113252821043953</v>
      </c>
      <c r="F58" s="122">
        <v>0.32469914318815252</v>
      </c>
      <c r="G58" s="122">
        <v>0.26390373402985839</v>
      </c>
      <c r="H58" s="122">
        <v>0.23385297864363183</v>
      </c>
      <c r="I58" s="122">
        <v>0.1982402993085246</v>
      </c>
      <c r="J58" s="122">
        <v>0.18678689062707132</v>
      </c>
      <c r="K58" s="122">
        <v>0.16758255325727248</v>
      </c>
      <c r="L58" s="122">
        <v>0.20173329670998785</v>
      </c>
      <c r="M58" s="122">
        <v>0.21308101961778073</v>
      </c>
      <c r="N58" s="122">
        <v>0.22622100717036681</v>
      </c>
      <c r="O58" s="122">
        <v>0.3086017205539171</v>
      </c>
      <c r="P58" s="122">
        <v>0.46042237449123263</v>
      </c>
      <c r="Q58" s="122">
        <v>0.71779758088569712</v>
      </c>
      <c r="R58" s="122">
        <v>0.82143401263613625</v>
      </c>
      <c r="S58" s="122">
        <v>0.85794874206729044</v>
      </c>
      <c r="T58" s="122">
        <v>0.82546625019592823</v>
      </c>
      <c r="U58" s="122">
        <v>0.78656833295952144</v>
      </c>
      <c r="V58" s="122">
        <v>0.74831756170678265</v>
      </c>
      <c r="W58" s="122">
        <v>0.7148171050164297</v>
      </c>
      <c r="X58" s="122">
        <v>0.72547060651398199</v>
      </c>
      <c r="Y58" s="122">
        <v>0.67824570053351696</v>
      </c>
      <c r="DA58" s="130" t="s">
        <v>1793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1794</v>
      </c>
    </row>
    <row r="60" spans="1:105" ht="12" customHeight="1" x14ac:dyDescent="0.25">
      <c r="A60" s="109" t="s">
        <v>120</v>
      </c>
      <c r="B60" s="33">
        <v>0.54165501144949113</v>
      </c>
      <c r="C60" s="33">
        <v>0.52127622876523683</v>
      </c>
      <c r="D60" s="33">
        <v>0.45370971327922743</v>
      </c>
      <c r="E60" s="33">
        <v>0.38113252821043953</v>
      </c>
      <c r="F60" s="33">
        <v>0.32469914318815252</v>
      </c>
      <c r="G60" s="33">
        <v>0.26390373402985839</v>
      </c>
      <c r="H60" s="33">
        <v>0.23385297864363183</v>
      </c>
      <c r="I60" s="33">
        <v>0.1982402993085246</v>
      </c>
      <c r="J60" s="33">
        <v>0.18678689062707132</v>
      </c>
      <c r="K60" s="33">
        <v>0.16758255325727248</v>
      </c>
      <c r="L60" s="33">
        <v>0.20173329670998785</v>
      </c>
      <c r="M60" s="33">
        <v>0.21308101961778073</v>
      </c>
      <c r="N60" s="33">
        <v>0.22622100717036681</v>
      </c>
      <c r="O60" s="33">
        <v>0.3086017205539171</v>
      </c>
      <c r="P60" s="33">
        <v>0.46042237449123263</v>
      </c>
      <c r="Q60" s="33">
        <v>0.71779758088569712</v>
      </c>
      <c r="R60" s="33">
        <v>0.82143401263613625</v>
      </c>
      <c r="S60" s="33">
        <v>0.85794874206729044</v>
      </c>
      <c r="T60" s="33">
        <v>0.82546625019592823</v>
      </c>
      <c r="U60" s="33">
        <v>0.78656833295952144</v>
      </c>
      <c r="V60" s="33">
        <v>0.74831756170678265</v>
      </c>
      <c r="W60" s="33">
        <v>0.7148171050164297</v>
      </c>
      <c r="X60" s="33">
        <v>0.72547060651398199</v>
      </c>
      <c r="Y60" s="33">
        <v>0.67824570053351696</v>
      </c>
      <c r="DA60" s="60" t="s">
        <v>1795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4742.7606408111442</v>
      </c>
      <c r="C62" s="117">
        <f t="shared" si="21"/>
        <v>5079.1830563982448</v>
      </c>
      <c r="D62" s="117">
        <f t="shared" si="21"/>
        <v>4946.9407804509747</v>
      </c>
      <c r="E62" s="117">
        <f t="shared" si="21"/>
        <v>5110.6013023604883</v>
      </c>
      <c r="F62" s="117">
        <f t="shared" si="21"/>
        <v>4927.8681451048751</v>
      </c>
      <c r="G62" s="117">
        <f t="shared" si="21"/>
        <v>4784.2350351359701</v>
      </c>
      <c r="H62" s="117">
        <f t="shared" si="21"/>
        <v>4879.1325214111812</v>
      </c>
      <c r="I62" s="117">
        <f t="shared" si="21"/>
        <v>4406.7334999378963</v>
      </c>
      <c r="J62" s="117">
        <f t="shared" si="21"/>
        <v>5045.6447963728797</v>
      </c>
      <c r="K62" s="117">
        <f t="shared" si="21"/>
        <v>5091.8715377137214</v>
      </c>
      <c r="L62" s="117">
        <f t="shared" si="21"/>
        <v>6021.7403158943453</v>
      </c>
      <c r="M62" s="117">
        <f t="shared" si="21"/>
        <v>4765.4750160146077</v>
      </c>
      <c r="N62" s="117">
        <f t="shared" si="21"/>
        <v>5201.5903800577025</v>
      </c>
      <c r="O62" s="117">
        <f t="shared" si="21"/>
        <v>5652.3512683289619</v>
      </c>
      <c r="P62" s="117">
        <f t="shared" si="21"/>
        <v>4267.657602093117</v>
      </c>
      <c r="Q62" s="117">
        <f t="shared" si="21"/>
        <v>4615.0107782772757</v>
      </c>
      <c r="R62" s="117">
        <f t="shared" ref="R62:V62" si="22">R63+R66+R68+R77</f>
        <v>4898.6642967793823</v>
      </c>
      <c r="S62" s="117">
        <f t="shared" si="22"/>
        <v>4856.0015423339973</v>
      </c>
      <c r="T62" s="117">
        <f t="shared" si="22"/>
        <v>4942.4678459233428</v>
      </c>
      <c r="U62" s="117">
        <f t="shared" si="22"/>
        <v>4875.334437730261</v>
      </c>
      <c r="V62" s="117">
        <f t="shared" si="22"/>
        <v>4775.3502987212405</v>
      </c>
      <c r="W62" s="117">
        <f t="shared" ref="W62:Y62" si="23">W63+W66+W68+W77</f>
        <v>5495.2810825491097</v>
      </c>
      <c r="X62" s="117">
        <f t="shared" si="23"/>
        <v>4465.0285330211173</v>
      </c>
      <c r="Y62" s="117">
        <f t="shared" si="23"/>
        <v>3855.3954383579976</v>
      </c>
      <c r="DA62" s="129" t="s">
        <v>1796</v>
      </c>
    </row>
    <row r="63" spans="1:105" ht="12.95" customHeight="1" x14ac:dyDescent="0.25">
      <c r="A63" s="121" t="s">
        <v>57</v>
      </c>
      <c r="B63" s="122">
        <f t="shared" ref="B63:Q63" si="24">SUM(B64:B65)</f>
        <v>4142.3273159308092</v>
      </c>
      <c r="C63" s="122">
        <f t="shared" si="24"/>
        <v>4457.8207311823171</v>
      </c>
      <c r="D63" s="122">
        <f t="shared" si="24"/>
        <v>4279.7647342663358</v>
      </c>
      <c r="E63" s="122">
        <f t="shared" si="24"/>
        <v>4425.5449653495898</v>
      </c>
      <c r="F63" s="122">
        <f t="shared" si="24"/>
        <v>4264.1787047654107</v>
      </c>
      <c r="G63" s="122">
        <f t="shared" si="24"/>
        <v>4128.5430436698507</v>
      </c>
      <c r="H63" s="122">
        <f t="shared" si="24"/>
        <v>4203.3531513729395</v>
      </c>
      <c r="I63" s="122">
        <f t="shared" si="24"/>
        <v>3766.9246963450919</v>
      </c>
      <c r="J63" s="122">
        <f t="shared" si="24"/>
        <v>4377.8995045906349</v>
      </c>
      <c r="K63" s="122">
        <f t="shared" si="24"/>
        <v>4416.6146106304623</v>
      </c>
      <c r="L63" s="122">
        <f t="shared" si="24"/>
        <v>5214.3985766927635</v>
      </c>
      <c r="M63" s="122">
        <f t="shared" si="24"/>
        <v>4116.3461889674718</v>
      </c>
      <c r="N63" s="122">
        <f t="shared" si="24"/>
        <v>4519.368502267931</v>
      </c>
      <c r="O63" s="122">
        <f t="shared" si="24"/>
        <v>4906.5432739797825</v>
      </c>
      <c r="P63" s="122">
        <f t="shared" si="24"/>
        <v>3631.4969064177972</v>
      </c>
      <c r="Q63" s="122">
        <f t="shared" si="24"/>
        <v>3877.8146059253095</v>
      </c>
      <c r="R63" s="122">
        <f t="shared" ref="R63:V63" si="25">SUM(R64:R65)</f>
        <v>4119.5089867605766</v>
      </c>
      <c r="S63" s="122">
        <f t="shared" si="25"/>
        <v>4093.6839972200314</v>
      </c>
      <c r="T63" s="122">
        <f t="shared" si="25"/>
        <v>4173.2948602936167</v>
      </c>
      <c r="U63" s="122">
        <f t="shared" si="25"/>
        <v>4140.3130855672525</v>
      </c>
      <c r="V63" s="122">
        <f t="shared" si="25"/>
        <v>4084.3666748203436</v>
      </c>
      <c r="W63" s="122">
        <f t="shared" ref="W63:Y63" si="26">SUM(W64:W65)</f>
        <v>4791.1195834454984</v>
      </c>
      <c r="X63" s="122">
        <f t="shared" si="26"/>
        <v>3878.8610593199851</v>
      </c>
      <c r="Y63" s="122">
        <f t="shared" si="26"/>
        <v>3376.400189479089</v>
      </c>
      <c r="DA63" s="130" t="s">
        <v>1797</v>
      </c>
    </row>
    <row r="64" spans="1:105" ht="12" customHeight="1" x14ac:dyDescent="0.25">
      <c r="A64" s="97" t="s">
        <v>212</v>
      </c>
      <c r="B64" s="98">
        <v>4047.8804408316919</v>
      </c>
      <c r="C64" s="98">
        <v>4357.8344845414913</v>
      </c>
      <c r="D64" s="98">
        <v>4185.6459116028063</v>
      </c>
      <c r="E64" s="98">
        <v>4330.0723206195344</v>
      </c>
      <c r="F64" s="98">
        <v>4174.1032063785105</v>
      </c>
      <c r="G64" s="98">
        <v>4043.446172178687</v>
      </c>
      <c r="H64" s="98">
        <v>4118.9377709931123</v>
      </c>
      <c r="I64" s="98">
        <v>3693.4893428606792</v>
      </c>
      <c r="J64" s="98">
        <v>4292.2174172166478</v>
      </c>
      <c r="K64" s="98">
        <v>4331.2525319754932</v>
      </c>
      <c r="L64" s="98">
        <v>5111.6364608315725</v>
      </c>
      <c r="M64" s="98">
        <v>4040.0979895200385</v>
      </c>
      <c r="N64" s="98">
        <v>4435.7414262848688</v>
      </c>
      <c r="O64" s="98">
        <v>4815.1938460101846</v>
      </c>
      <c r="P64" s="98">
        <v>3568.3541346264738</v>
      </c>
      <c r="Q64" s="98">
        <v>3808.7790817767786</v>
      </c>
      <c r="R64" s="98">
        <v>4045.8196178247981</v>
      </c>
      <c r="S64" s="98">
        <v>4021.5628509220842</v>
      </c>
      <c r="T64" s="98">
        <v>4100.4725493328806</v>
      </c>
      <c r="U64" s="98">
        <v>4069.3580397166825</v>
      </c>
      <c r="V64" s="98">
        <v>4015.9781428172769</v>
      </c>
      <c r="W64" s="98">
        <v>4709.0196401866415</v>
      </c>
      <c r="X64" s="98">
        <v>3817.2678842579389</v>
      </c>
      <c r="Y64" s="98">
        <v>3326.4508043140813</v>
      </c>
      <c r="DA64" s="63" t="s">
        <v>1798</v>
      </c>
    </row>
    <row r="65" spans="1:105" ht="12" customHeight="1" x14ac:dyDescent="0.25">
      <c r="A65" s="97" t="s">
        <v>53</v>
      </c>
      <c r="B65" s="98">
        <v>94.446875099117463</v>
      </c>
      <c r="C65" s="98">
        <v>99.986246640826238</v>
      </c>
      <c r="D65" s="98">
        <v>94.118822663529599</v>
      </c>
      <c r="E65" s="98">
        <v>95.472644730055478</v>
      </c>
      <c r="F65" s="98">
        <v>90.075498386900222</v>
      </c>
      <c r="G65" s="98">
        <v>85.096871491163824</v>
      </c>
      <c r="H65" s="98">
        <v>84.415380379826885</v>
      </c>
      <c r="I65" s="98">
        <v>73.435353484412659</v>
      </c>
      <c r="J65" s="98">
        <v>85.682087373986931</v>
      </c>
      <c r="K65" s="98">
        <v>85.362078654969466</v>
      </c>
      <c r="L65" s="98">
        <v>102.76211586119121</v>
      </c>
      <c r="M65" s="98">
        <v>76.248199447433365</v>
      </c>
      <c r="N65" s="98">
        <v>83.627075983062298</v>
      </c>
      <c r="O65" s="98">
        <v>91.349427969597414</v>
      </c>
      <c r="P65" s="98">
        <v>63.142771791323213</v>
      </c>
      <c r="Q65" s="98">
        <v>69.035524148530769</v>
      </c>
      <c r="R65" s="98">
        <v>73.689368935778674</v>
      </c>
      <c r="S65" s="98">
        <v>72.121146297947462</v>
      </c>
      <c r="T65" s="98">
        <v>72.822310960736147</v>
      </c>
      <c r="U65" s="98">
        <v>70.955045850569931</v>
      </c>
      <c r="V65" s="98">
        <v>68.388532003066899</v>
      </c>
      <c r="W65" s="98">
        <v>82.099943258856683</v>
      </c>
      <c r="X65" s="98">
        <v>61.593175062045965</v>
      </c>
      <c r="Y65" s="98">
        <v>49.949385165007804</v>
      </c>
      <c r="DA65" s="63" t="s">
        <v>1799</v>
      </c>
    </row>
    <row r="66" spans="1:105" ht="12.95" customHeight="1" x14ac:dyDescent="0.25">
      <c r="A66" s="121" t="s">
        <v>92</v>
      </c>
      <c r="B66" s="122">
        <f t="shared" ref="B66:Y66" si="27">B67</f>
        <v>5.6127408917248411</v>
      </c>
      <c r="C66" s="122">
        <f t="shared" si="27"/>
        <v>5.9691032016973438</v>
      </c>
      <c r="D66" s="122">
        <f t="shared" si="27"/>
        <v>6.5643932412334793</v>
      </c>
      <c r="E66" s="122">
        <f t="shared" si="27"/>
        <v>10.066005646707586</v>
      </c>
      <c r="F66" s="122">
        <f t="shared" si="27"/>
        <v>8.106947073568735</v>
      </c>
      <c r="G66" s="122">
        <f t="shared" si="27"/>
        <v>9.2569243507925059</v>
      </c>
      <c r="H66" s="122">
        <f t="shared" si="27"/>
        <v>15.936774196324233</v>
      </c>
      <c r="I66" s="122">
        <f t="shared" si="27"/>
        <v>11.896591670137941</v>
      </c>
      <c r="J66" s="122">
        <f t="shared" si="27"/>
        <v>13.178431646146294</v>
      </c>
      <c r="K66" s="122">
        <f t="shared" si="27"/>
        <v>15.706119149353857</v>
      </c>
      <c r="L66" s="122">
        <f t="shared" si="27"/>
        <v>18.746725993708235</v>
      </c>
      <c r="M66" s="122">
        <f t="shared" si="27"/>
        <v>21.544422837130522</v>
      </c>
      <c r="N66" s="122">
        <f t="shared" si="27"/>
        <v>28.447067861032934</v>
      </c>
      <c r="O66" s="122">
        <f t="shared" si="27"/>
        <v>34.371754361649884</v>
      </c>
      <c r="P66" s="122">
        <f t="shared" si="27"/>
        <v>39.821094212974607</v>
      </c>
      <c r="Q66" s="122">
        <f t="shared" si="27"/>
        <v>44.832895974694594</v>
      </c>
      <c r="R66" s="122">
        <f t="shared" si="27"/>
        <v>52.523972179274509</v>
      </c>
      <c r="S66" s="122">
        <f t="shared" si="27"/>
        <v>55.006181301217616</v>
      </c>
      <c r="T66" s="122">
        <f t="shared" si="27"/>
        <v>73.752449585436565</v>
      </c>
      <c r="U66" s="122">
        <f t="shared" si="27"/>
        <v>75.560066212911593</v>
      </c>
      <c r="V66" s="122">
        <f t="shared" si="27"/>
        <v>86.727488268750534</v>
      </c>
      <c r="W66" s="122">
        <f t="shared" si="27"/>
        <v>76.790427115180663</v>
      </c>
      <c r="X66" s="122">
        <f t="shared" si="27"/>
        <v>105.68068433546546</v>
      </c>
      <c r="Y66" s="122">
        <f t="shared" si="27"/>
        <v>104.76209841741588</v>
      </c>
      <c r="DA66" s="130" t="s">
        <v>1800</v>
      </c>
    </row>
    <row r="67" spans="1:105" ht="12" customHeight="1" x14ac:dyDescent="0.25">
      <c r="A67" s="97" t="s">
        <v>53</v>
      </c>
      <c r="B67" s="98">
        <v>5.6127408917248411</v>
      </c>
      <c r="C67" s="98">
        <v>5.9691032016973438</v>
      </c>
      <c r="D67" s="98">
        <v>6.5643932412334793</v>
      </c>
      <c r="E67" s="98">
        <v>10.066005646707586</v>
      </c>
      <c r="F67" s="98">
        <v>8.106947073568735</v>
      </c>
      <c r="G67" s="98">
        <v>9.2569243507925059</v>
      </c>
      <c r="H67" s="98">
        <v>15.936774196324233</v>
      </c>
      <c r="I67" s="98">
        <v>11.896591670137941</v>
      </c>
      <c r="J67" s="98">
        <v>13.178431646146294</v>
      </c>
      <c r="K67" s="98">
        <v>15.706119149353857</v>
      </c>
      <c r="L67" s="98">
        <v>18.746725993708235</v>
      </c>
      <c r="M67" s="98">
        <v>21.544422837130522</v>
      </c>
      <c r="N67" s="98">
        <v>28.447067861032934</v>
      </c>
      <c r="O67" s="98">
        <v>34.371754361649884</v>
      </c>
      <c r="P67" s="98">
        <v>39.821094212974607</v>
      </c>
      <c r="Q67" s="98">
        <v>44.832895974694594</v>
      </c>
      <c r="R67" s="98">
        <v>52.523972179274509</v>
      </c>
      <c r="S67" s="98">
        <v>55.006181301217616</v>
      </c>
      <c r="T67" s="98">
        <v>73.752449585436565</v>
      </c>
      <c r="U67" s="98">
        <v>75.560066212911593</v>
      </c>
      <c r="V67" s="98">
        <v>86.727488268750534</v>
      </c>
      <c r="W67" s="98">
        <v>76.790427115180663</v>
      </c>
      <c r="X67" s="98">
        <v>105.68068433546546</v>
      </c>
      <c r="Y67" s="98">
        <v>104.76209841741588</v>
      </c>
      <c r="DA67" s="63" t="s">
        <v>1801</v>
      </c>
    </row>
    <row r="68" spans="1:105" ht="12" customHeight="1" x14ac:dyDescent="0.25">
      <c r="A68" s="121" t="s">
        <v>55</v>
      </c>
      <c r="B68" s="122">
        <v>501.85860310484765</v>
      </c>
      <c r="C68" s="122">
        <v>514.7877400907189</v>
      </c>
      <c r="D68" s="122">
        <v>559.70877184953383</v>
      </c>
      <c r="E68" s="122">
        <v>573.24233045335507</v>
      </c>
      <c r="F68" s="122">
        <v>551.25145174217835</v>
      </c>
      <c r="G68" s="122">
        <v>541.79053862182548</v>
      </c>
      <c r="H68" s="122">
        <v>543.75160701918946</v>
      </c>
      <c r="I68" s="122">
        <v>521.15210821129847</v>
      </c>
      <c r="J68" s="122">
        <v>542.53291721143512</v>
      </c>
      <c r="K68" s="122">
        <v>556.90517680815447</v>
      </c>
      <c r="L68" s="122">
        <v>656.00919582664551</v>
      </c>
      <c r="M68" s="122">
        <v>500.35322688240979</v>
      </c>
      <c r="N68" s="122">
        <v>527.81811729117828</v>
      </c>
      <c r="O68" s="122">
        <v>586.99854490255768</v>
      </c>
      <c r="P68" s="122">
        <v>474.21918303720383</v>
      </c>
      <c r="Q68" s="122">
        <v>570.98854220814098</v>
      </c>
      <c r="R68" s="122">
        <v>606.15500759625195</v>
      </c>
      <c r="S68" s="122">
        <v>587.66004773896941</v>
      </c>
      <c r="T68" s="122">
        <v>576.86229527276942</v>
      </c>
      <c r="U68" s="122">
        <v>542.01067457904617</v>
      </c>
      <c r="V68" s="122">
        <v>488.40249335901774</v>
      </c>
      <c r="W68" s="122">
        <v>514.14436021860183</v>
      </c>
      <c r="X68" s="122">
        <v>371.25465271667855</v>
      </c>
      <c r="Y68" s="122">
        <v>274.81498459118313</v>
      </c>
      <c r="DA68" s="130" t="s">
        <v>1802</v>
      </c>
    </row>
    <row r="69" spans="1:105" ht="12" customHeight="1" x14ac:dyDescent="0.25">
      <c r="A69" s="97" t="s">
        <v>134</v>
      </c>
      <c r="B69" s="98">
        <v>495.73754466438021</v>
      </c>
      <c r="C69" s="98">
        <v>507.29739218822169</v>
      </c>
      <c r="D69" s="98">
        <v>551.06599629611492</v>
      </c>
      <c r="E69" s="98">
        <v>564.46789751251595</v>
      </c>
      <c r="F69" s="98">
        <v>542.65345500012347</v>
      </c>
      <c r="G69" s="98">
        <v>533.28319467480264</v>
      </c>
      <c r="H69" s="98">
        <v>535.23627762980709</v>
      </c>
      <c r="I69" s="98">
        <v>511.59260507803691</v>
      </c>
      <c r="J69" s="98">
        <v>532.54079528913974</v>
      </c>
      <c r="K69" s="98">
        <v>546.44526931673738</v>
      </c>
      <c r="L69" s="98">
        <v>644.88702871812154</v>
      </c>
      <c r="M69" s="98">
        <v>491.17478942890926</v>
      </c>
      <c r="N69" s="98">
        <v>518.03051592224608</v>
      </c>
      <c r="O69" s="98">
        <v>577.22927802077413</v>
      </c>
      <c r="P69" s="98">
        <v>467.57221814496199</v>
      </c>
      <c r="Q69" s="98">
        <v>562.24026135832776</v>
      </c>
      <c r="R69" s="98">
        <v>597.8316448369236</v>
      </c>
      <c r="S69" s="98">
        <v>579.69763155038095</v>
      </c>
      <c r="T69" s="98">
        <v>568.36520628599988</v>
      </c>
      <c r="U69" s="98">
        <v>533.15643037145037</v>
      </c>
      <c r="V69" s="98">
        <v>479.64553021267227</v>
      </c>
      <c r="W69" s="98">
        <v>506.61586453868307</v>
      </c>
      <c r="X69" s="98">
        <v>364.61910407603648</v>
      </c>
      <c r="Y69" s="98">
        <v>270.97212442067814</v>
      </c>
      <c r="DA69" s="63" t="s">
        <v>1803</v>
      </c>
    </row>
    <row r="70" spans="1:105" ht="12" customHeight="1" x14ac:dyDescent="0.25">
      <c r="A70" s="97" t="s">
        <v>133</v>
      </c>
      <c r="B70" s="98">
        <v>2.2780822624306216</v>
      </c>
      <c r="C70" s="98">
        <v>2.9142310918973102</v>
      </c>
      <c r="D70" s="98">
        <v>3.0271193432886081</v>
      </c>
      <c r="E70" s="98">
        <v>3.3070347309337649</v>
      </c>
      <c r="F70" s="98">
        <v>3.4483362857626174</v>
      </c>
      <c r="G70" s="98">
        <v>3.4382610102739966</v>
      </c>
      <c r="H70" s="98">
        <v>3.5468903106910799</v>
      </c>
      <c r="I70" s="98">
        <v>3.2940364506895543</v>
      </c>
      <c r="J70" s="98">
        <v>3.9346444508815543</v>
      </c>
      <c r="K70" s="98">
        <v>4.1207268422273202</v>
      </c>
      <c r="L70" s="98">
        <v>5.1433257791390465</v>
      </c>
      <c r="M70" s="98">
        <v>3.6396308215638316</v>
      </c>
      <c r="N70" s="98">
        <v>3.6774984429631621</v>
      </c>
      <c r="O70" s="98">
        <v>4.5400342211181082</v>
      </c>
      <c r="P70" s="98">
        <v>3.4785448932213034</v>
      </c>
      <c r="Q70" s="98">
        <v>4.2289140796698153</v>
      </c>
      <c r="R70" s="98">
        <v>4.6409422076653906</v>
      </c>
      <c r="S70" s="98">
        <v>4.2545673110030773</v>
      </c>
      <c r="T70" s="98">
        <v>4.0228164136190525</v>
      </c>
      <c r="U70" s="98">
        <v>3.5899720899426</v>
      </c>
      <c r="V70" s="98">
        <v>2.9978180575351527</v>
      </c>
      <c r="W70" s="98">
        <v>3.3428560934088969</v>
      </c>
      <c r="X70" s="98">
        <v>2.2307323600538127</v>
      </c>
      <c r="Y70" s="98">
        <v>1.7176760493381442</v>
      </c>
      <c r="DA70" s="63" t="s">
        <v>1804</v>
      </c>
    </row>
    <row r="71" spans="1:105" ht="12" customHeight="1" x14ac:dyDescent="0.25">
      <c r="A71" s="100" t="s">
        <v>212</v>
      </c>
      <c r="B71" s="101">
        <v>1.1958341390872307</v>
      </c>
      <c r="C71" s="101">
        <v>1.3941955096768934</v>
      </c>
      <c r="D71" s="101">
        <v>1.5042359895530915</v>
      </c>
      <c r="E71" s="101">
        <v>1.5993528709422213</v>
      </c>
      <c r="F71" s="101">
        <v>1.6571822386153729</v>
      </c>
      <c r="G71" s="101">
        <v>1.6601547659205493</v>
      </c>
      <c r="H71" s="101">
        <v>1.6746556613268495</v>
      </c>
      <c r="I71" s="101">
        <v>1.6477898070948456</v>
      </c>
      <c r="J71" s="101">
        <v>1.789100150202275</v>
      </c>
      <c r="K71" s="101">
        <v>1.918566407101431</v>
      </c>
      <c r="L71" s="101">
        <v>2.0678119571773026</v>
      </c>
      <c r="M71" s="101">
        <v>1.5268379107440115</v>
      </c>
      <c r="N71" s="101">
        <v>1.4408762523865311</v>
      </c>
      <c r="O71" s="101">
        <v>1.8690336478194138</v>
      </c>
      <c r="P71" s="101">
        <v>1.4777363610038488</v>
      </c>
      <c r="Q71" s="101">
        <v>1.8082479721522122</v>
      </c>
      <c r="R71" s="101">
        <v>2.0856450950363468</v>
      </c>
      <c r="S71" s="101">
        <v>1.9218410485224873</v>
      </c>
      <c r="T71" s="101">
        <v>1.7449718142658233</v>
      </c>
      <c r="U71" s="101">
        <v>1.4985803500773973</v>
      </c>
      <c r="V71" s="101">
        <v>1.2034466414661296</v>
      </c>
      <c r="W71" s="101">
        <v>1.1857606682035702</v>
      </c>
      <c r="X71" s="101">
        <v>0.83732918569177661</v>
      </c>
      <c r="Y71" s="101">
        <v>0.64707223149910253</v>
      </c>
      <c r="DA71" s="131" t="s">
        <v>1805</v>
      </c>
    </row>
    <row r="72" spans="1:105" ht="12" customHeight="1" x14ac:dyDescent="0.25">
      <c r="A72" s="103" t="s">
        <v>52</v>
      </c>
      <c r="B72" s="104">
        <v>1.0822481233433909</v>
      </c>
      <c r="C72" s="104">
        <v>1.520035582220417</v>
      </c>
      <c r="D72" s="104">
        <v>1.5228833537355164</v>
      </c>
      <c r="E72" s="104">
        <v>1.7076818599915433</v>
      </c>
      <c r="F72" s="104">
        <v>1.7911540471472447</v>
      </c>
      <c r="G72" s="104">
        <v>1.7781062443534474</v>
      </c>
      <c r="H72" s="104">
        <v>1.8722346493642303</v>
      </c>
      <c r="I72" s="104">
        <v>1.646246643594709</v>
      </c>
      <c r="J72" s="104">
        <v>2.1455443006792794</v>
      </c>
      <c r="K72" s="104">
        <v>2.2021604351258897</v>
      </c>
      <c r="L72" s="104">
        <v>3.0755138219617439</v>
      </c>
      <c r="M72" s="104">
        <v>2.1127929108198198</v>
      </c>
      <c r="N72" s="104">
        <v>2.236622190576631</v>
      </c>
      <c r="O72" s="104">
        <v>2.6710005732986941</v>
      </c>
      <c r="P72" s="104">
        <v>2.0008085322174547</v>
      </c>
      <c r="Q72" s="104">
        <v>2.4206661075176026</v>
      </c>
      <c r="R72" s="104">
        <v>2.5552971126290438</v>
      </c>
      <c r="S72" s="104">
        <v>2.3327262624805898</v>
      </c>
      <c r="T72" s="104">
        <v>2.2778445993532292</v>
      </c>
      <c r="U72" s="104">
        <v>2.0913917398652027</v>
      </c>
      <c r="V72" s="104">
        <v>1.7943714160690232</v>
      </c>
      <c r="W72" s="104">
        <v>2.1570954252053265</v>
      </c>
      <c r="X72" s="104">
        <v>1.3934031743620361</v>
      </c>
      <c r="Y72" s="104">
        <v>1.0706038178390416</v>
      </c>
      <c r="DA72" s="132" t="s">
        <v>1806</v>
      </c>
    </row>
    <row r="73" spans="1:105" ht="12" customHeight="1" x14ac:dyDescent="0.25">
      <c r="A73" s="106" t="s">
        <v>122</v>
      </c>
      <c r="B73" s="101">
        <v>2.2991831909317675</v>
      </c>
      <c r="C73" s="101">
        <v>2.5258216401817224</v>
      </c>
      <c r="D73" s="101">
        <v>3.0661314012500505</v>
      </c>
      <c r="E73" s="101">
        <v>2.9477871709478225</v>
      </c>
      <c r="F73" s="101">
        <v>2.6868350645899981</v>
      </c>
      <c r="G73" s="101">
        <v>2.5996259780888447</v>
      </c>
      <c r="H73" s="101">
        <v>2.554027296194946</v>
      </c>
      <c r="I73" s="101">
        <v>2.9093553061273534</v>
      </c>
      <c r="J73" s="101">
        <v>2.8901840697046284</v>
      </c>
      <c r="K73" s="101">
        <v>2.8754482048876437</v>
      </c>
      <c r="L73" s="101">
        <v>2.8891904935947639</v>
      </c>
      <c r="M73" s="101">
        <v>2.6171302108506618</v>
      </c>
      <c r="N73" s="101">
        <v>3.1169817317676554</v>
      </c>
      <c r="O73" s="101">
        <v>2.7012641029187923</v>
      </c>
      <c r="P73" s="101">
        <v>1.7707979153996305</v>
      </c>
      <c r="Q73" s="101">
        <v>2.6036765128862962</v>
      </c>
      <c r="R73" s="101">
        <v>2.2223087233560181</v>
      </c>
      <c r="S73" s="101">
        <v>2.1929308995528061</v>
      </c>
      <c r="T73" s="101">
        <v>2.687287557919908</v>
      </c>
      <c r="U73" s="101">
        <v>3.0236537717316816</v>
      </c>
      <c r="V73" s="101">
        <v>3.3306178743850916</v>
      </c>
      <c r="W73" s="101">
        <v>2.4107900985109691</v>
      </c>
      <c r="X73" s="101">
        <v>2.4628420470122783</v>
      </c>
      <c r="Y73" s="101">
        <v>1.1485882320850889</v>
      </c>
      <c r="DA73" s="131" t="s">
        <v>1807</v>
      </c>
    </row>
    <row r="74" spans="1:105" ht="12" customHeight="1" x14ac:dyDescent="0.25">
      <c r="A74" s="107" t="s">
        <v>121</v>
      </c>
      <c r="B74" s="104">
        <v>1.5437929871050047</v>
      </c>
      <c r="C74" s="104">
        <v>2.0502951704181287</v>
      </c>
      <c r="D74" s="104">
        <v>2.5495248088802969</v>
      </c>
      <c r="E74" s="104">
        <v>2.5196110389575233</v>
      </c>
      <c r="F74" s="104">
        <v>2.4628253917022227</v>
      </c>
      <c r="G74" s="104">
        <v>2.4694569586599302</v>
      </c>
      <c r="H74" s="104">
        <v>2.4144117824963249</v>
      </c>
      <c r="I74" s="104">
        <v>3.3561113764445194</v>
      </c>
      <c r="J74" s="104">
        <v>3.167293401709101</v>
      </c>
      <c r="K74" s="104">
        <v>3.4637324443021376</v>
      </c>
      <c r="L74" s="104">
        <v>3.0896508357902155</v>
      </c>
      <c r="M74" s="104">
        <v>2.9216764210859636</v>
      </c>
      <c r="N74" s="104">
        <v>2.9931211942014588</v>
      </c>
      <c r="O74" s="104">
        <v>2.5279685577465738</v>
      </c>
      <c r="P74" s="104">
        <v>1.3976220836209312</v>
      </c>
      <c r="Q74" s="104">
        <v>1.9156902572570971</v>
      </c>
      <c r="R74" s="104">
        <v>1.4601118283069425</v>
      </c>
      <c r="S74" s="104">
        <v>1.5149179780325821</v>
      </c>
      <c r="T74" s="104">
        <v>1.786985015230542</v>
      </c>
      <c r="U74" s="104">
        <v>2.2406183459214444</v>
      </c>
      <c r="V74" s="104">
        <v>2.4285272144252263</v>
      </c>
      <c r="W74" s="104">
        <v>1.7748494879989773</v>
      </c>
      <c r="X74" s="104">
        <v>1.9419742335759955</v>
      </c>
      <c r="Y74" s="104">
        <v>0.97659588908173234</v>
      </c>
      <c r="DA74" s="132" t="s">
        <v>1808</v>
      </c>
    </row>
    <row r="75" spans="1:105" ht="12" customHeight="1" x14ac:dyDescent="0.25">
      <c r="A75" s="108" t="s">
        <v>53</v>
      </c>
      <c r="B75" s="98">
        <v>0.81711560518447568</v>
      </c>
      <c r="C75" s="98">
        <v>0.97264252456921318</v>
      </c>
      <c r="D75" s="98">
        <v>1.2686678891148051</v>
      </c>
      <c r="E75" s="98">
        <v>1.2153500172055711</v>
      </c>
      <c r="F75" s="98">
        <v>1.1810982649771931</v>
      </c>
      <c r="G75" s="98">
        <v>1.1931954625490133</v>
      </c>
      <c r="H75" s="98">
        <v>1.1365949786561527</v>
      </c>
      <c r="I75" s="98">
        <v>1.6937579463582972</v>
      </c>
      <c r="J75" s="98">
        <v>1.4238569771418956</v>
      </c>
      <c r="K75" s="98">
        <v>1.6069093101861627</v>
      </c>
      <c r="L75" s="98">
        <v>1.1681681923641363</v>
      </c>
      <c r="M75" s="98">
        <v>1.2347392064971308</v>
      </c>
      <c r="N75" s="98">
        <v>1.177699784790508</v>
      </c>
      <c r="O75" s="98">
        <v>1.0177047637504781</v>
      </c>
      <c r="P75" s="98">
        <v>0.5981928352311815</v>
      </c>
      <c r="Q75" s="98">
        <v>0.81455210037702608</v>
      </c>
      <c r="R75" s="98">
        <v>0.6495881601277238</v>
      </c>
      <c r="S75" s="98">
        <v>0.6826213128161025</v>
      </c>
      <c r="T75" s="98">
        <v>0.77101824348737713</v>
      </c>
      <c r="U75" s="98">
        <v>0.93432188095706559</v>
      </c>
      <c r="V75" s="98">
        <v>0.97838547796848763</v>
      </c>
      <c r="W75" s="98">
        <v>0.6058116296137378</v>
      </c>
      <c r="X75" s="98">
        <v>0.72290877090079186</v>
      </c>
      <c r="Y75" s="98">
        <v>0.37165128015084603</v>
      </c>
      <c r="DA75" s="63" t="s">
        <v>1809</v>
      </c>
    </row>
    <row r="76" spans="1:105" ht="12" customHeight="1" x14ac:dyDescent="0.25">
      <c r="A76" s="108" t="s">
        <v>52</v>
      </c>
      <c r="B76" s="98">
        <v>0.726677381920529</v>
      </c>
      <c r="C76" s="98">
        <v>1.0776526458489155</v>
      </c>
      <c r="D76" s="98">
        <v>1.2808569197654915</v>
      </c>
      <c r="E76" s="98">
        <v>1.3042610217519521</v>
      </c>
      <c r="F76" s="98">
        <v>1.2817271267250296</v>
      </c>
      <c r="G76" s="98">
        <v>1.2762614961109171</v>
      </c>
      <c r="H76" s="98">
        <v>1.277816803840172</v>
      </c>
      <c r="I76" s="98">
        <v>1.6623534300862219</v>
      </c>
      <c r="J76" s="98">
        <v>1.7434364245672054</v>
      </c>
      <c r="K76" s="98">
        <v>1.8568231341159751</v>
      </c>
      <c r="L76" s="98">
        <v>1.9214826434260792</v>
      </c>
      <c r="M76" s="98">
        <v>1.6869372145888328</v>
      </c>
      <c r="N76" s="98">
        <v>1.8154214094109509</v>
      </c>
      <c r="O76" s="98">
        <v>1.5102637939960954</v>
      </c>
      <c r="P76" s="98">
        <v>0.79942924838974982</v>
      </c>
      <c r="Q76" s="98">
        <v>1.1011381568800711</v>
      </c>
      <c r="R76" s="98">
        <v>0.81052366817921861</v>
      </c>
      <c r="S76" s="98">
        <v>0.83229666521647971</v>
      </c>
      <c r="T76" s="98">
        <v>1.0159667717431649</v>
      </c>
      <c r="U76" s="98">
        <v>1.3062964649643787</v>
      </c>
      <c r="V76" s="98">
        <v>1.4501417364567386</v>
      </c>
      <c r="W76" s="98">
        <v>1.1690378583852394</v>
      </c>
      <c r="X76" s="98">
        <v>1.2190654626752035</v>
      </c>
      <c r="Y76" s="98">
        <v>0.60494460893088631</v>
      </c>
      <c r="DA76" s="63" t="s">
        <v>1810</v>
      </c>
    </row>
    <row r="77" spans="1:105" ht="12" customHeight="1" x14ac:dyDescent="0.25">
      <c r="A77" s="121" t="s">
        <v>54</v>
      </c>
      <c r="B77" s="122">
        <v>92.96198088376255</v>
      </c>
      <c r="C77" s="122">
        <v>100.60548192351177</v>
      </c>
      <c r="D77" s="122">
        <v>100.90288109387194</v>
      </c>
      <c r="E77" s="122">
        <v>101.74800091083554</v>
      </c>
      <c r="F77" s="122">
        <v>104.33104152371727</v>
      </c>
      <c r="G77" s="122">
        <v>104.64452849350121</v>
      </c>
      <c r="H77" s="122">
        <v>116.09098882272795</v>
      </c>
      <c r="I77" s="122">
        <v>106.76010371136839</v>
      </c>
      <c r="J77" s="122">
        <v>112.03394292466358</v>
      </c>
      <c r="K77" s="122">
        <v>102.6456311257505</v>
      </c>
      <c r="L77" s="122">
        <v>132.5858173812272</v>
      </c>
      <c r="M77" s="122">
        <v>127.23117732759505</v>
      </c>
      <c r="N77" s="122">
        <v>125.9566926375602</v>
      </c>
      <c r="O77" s="122">
        <v>124.43769508497209</v>
      </c>
      <c r="P77" s="122">
        <v>122.12041842514174</v>
      </c>
      <c r="Q77" s="122">
        <v>121.37473416913039</v>
      </c>
      <c r="R77" s="122">
        <v>120.47633024327914</v>
      </c>
      <c r="S77" s="122">
        <v>119.65131607377826</v>
      </c>
      <c r="T77" s="122">
        <v>118.55824077152042</v>
      </c>
      <c r="U77" s="122">
        <v>117.45061137105048</v>
      </c>
      <c r="V77" s="122">
        <v>115.85364227312849</v>
      </c>
      <c r="W77" s="122">
        <v>113.22671176982877</v>
      </c>
      <c r="X77" s="122">
        <v>109.232136648988</v>
      </c>
      <c r="Y77" s="122">
        <v>99.418165870309522</v>
      </c>
      <c r="DA77" s="130" t="s">
        <v>1811</v>
      </c>
    </row>
    <row r="78" spans="1:105" ht="12" customHeight="1" x14ac:dyDescent="0.25">
      <c r="A78" s="97" t="s">
        <v>189</v>
      </c>
      <c r="B78" s="98">
        <v>67.667440763056192</v>
      </c>
      <c r="C78" s="98">
        <v>73.576123124520336</v>
      </c>
      <c r="D78" s="98">
        <v>73.634015306614927</v>
      </c>
      <c r="E78" s="98">
        <v>74.454298914613176</v>
      </c>
      <c r="F78" s="98">
        <v>76.189911046801839</v>
      </c>
      <c r="G78" s="98">
        <v>76.447974441803922</v>
      </c>
      <c r="H78" s="98">
        <v>85.249553686476958</v>
      </c>
      <c r="I78" s="98">
        <v>77.678203177512387</v>
      </c>
      <c r="J78" s="98">
        <v>82.24832383241322</v>
      </c>
      <c r="K78" s="98">
        <v>75.336773632851063</v>
      </c>
      <c r="L78" s="98">
        <v>98.214143046278238</v>
      </c>
      <c r="M78" s="98">
        <v>92.690458045643709</v>
      </c>
      <c r="N78" s="98">
        <v>91.333500333772108</v>
      </c>
      <c r="O78" s="98">
        <v>89.97108024372281</v>
      </c>
      <c r="P78" s="98">
        <v>88.132397808022745</v>
      </c>
      <c r="Q78" s="98">
        <v>86.769424746880389</v>
      </c>
      <c r="R78" s="98">
        <v>85.446697067027742</v>
      </c>
      <c r="S78" s="98">
        <v>84.177471423028393</v>
      </c>
      <c r="T78" s="98">
        <v>82.956593502904212</v>
      </c>
      <c r="U78" s="98">
        <v>81.776095157743768</v>
      </c>
      <c r="V78" s="98">
        <v>80.611526770785346</v>
      </c>
      <c r="W78" s="98">
        <v>79.420978074964367</v>
      </c>
      <c r="X78" s="98">
        <v>78.194004112680361</v>
      </c>
      <c r="Y78" s="98">
        <v>76.958446958100495</v>
      </c>
      <c r="DA78" s="63" t="s">
        <v>1812</v>
      </c>
    </row>
    <row r="79" spans="1:105" ht="12" customHeight="1" x14ac:dyDescent="0.25">
      <c r="A79" s="109" t="s">
        <v>120</v>
      </c>
      <c r="B79" s="33">
        <v>25.294540120706351</v>
      </c>
      <c r="C79" s="33">
        <v>27.029358798991446</v>
      </c>
      <c r="D79" s="33">
        <v>27.26886578725701</v>
      </c>
      <c r="E79" s="33">
        <v>27.293701996222367</v>
      </c>
      <c r="F79" s="33">
        <v>28.141130476915432</v>
      </c>
      <c r="G79" s="33">
        <v>28.196554051697287</v>
      </c>
      <c r="H79" s="33">
        <v>30.841435136250986</v>
      </c>
      <c r="I79" s="33">
        <v>29.081900533855997</v>
      </c>
      <c r="J79" s="33">
        <v>29.785619092250361</v>
      </c>
      <c r="K79" s="33">
        <v>27.308857492899431</v>
      </c>
      <c r="L79" s="33">
        <v>34.371674334948956</v>
      </c>
      <c r="M79" s="33">
        <v>34.540719281951333</v>
      </c>
      <c r="N79" s="33">
        <v>34.623192303788095</v>
      </c>
      <c r="O79" s="33">
        <v>34.466614841249289</v>
      </c>
      <c r="P79" s="33">
        <v>33.988020617118991</v>
      </c>
      <c r="Q79" s="33">
        <v>34.605309422249995</v>
      </c>
      <c r="R79" s="33">
        <v>35.029633176251401</v>
      </c>
      <c r="S79" s="33">
        <v>35.473844650749868</v>
      </c>
      <c r="T79" s="33">
        <v>35.601647268616198</v>
      </c>
      <c r="U79" s="33">
        <v>35.67451621330671</v>
      </c>
      <c r="V79" s="33">
        <v>35.242115502343133</v>
      </c>
      <c r="W79" s="33">
        <v>33.805733694864394</v>
      </c>
      <c r="X79" s="33">
        <v>31.038132536307646</v>
      </c>
      <c r="Y79" s="33">
        <v>22.459718912209027</v>
      </c>
      <c r="DA79" s="60" t="s">
        <v>1813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189.34788504480841</v>
      </c>
      <c r="C81" s="117">
        <f t="shared" si="28"/>
        <v>188.88705583970528</v>
      </c>
      <c r="D81" s="117">
        <f t="shared" si="28"/>
        <v>196.21932079165776</v>
      </c>
      <c r="E81" s="117">
        <f t="shared" si="28"/>
        <v>207.08130210382149</v>
      </c>
      <c r="F81" s="117">
        <f t="shared" si="28"/>
        <v>224.7835746281684</v>
      </c>
      <c r="G81" s="117">
        <f t="shared" si="28"/>
        <v>245.45580074587721</v>
      </c>
      <c r="H81" s="117">
        <f t="shared" si="28"/>
        <v>265.10763793132719</v>
      </c>
      <c r="I81" s="117">
        <f t="shared" si="28"/>
        <v>271.7717098305917</v>
      </c>
      <c r="J81" s="117">
        <f t="shared" si="28"/>
        <v>277.41750365233423</v>
      </c>
      <c r="K81" s="117">
        <f t="shared" si="28"/>
        <v>288.57329712575108</v>
      </c>
      <c r="L81" s="117">
        <f t="shared" si="28"/>
        <v>302.70956975529117</v>
      </c>
      <c r="M81" s="117">
        <f t="shared" si="28"/>
        <v>317.73546643319196</v>
      </c>
      <c r="N81" s="117">
        <f t="shared" si="28"/>
        <v>319.39164765225922</v>
      </c>
      <c r="O81" s="117">
        <f t="shared" si="28"/>
        <v>330.62772113519861</v>
      </c>
      <c r="P81" s="117">
        <f t="shared" si="28"/>
        <v>337.36923986688703</v>
      </c>
      <c r="Q81" s="117">
        <f t="shared" si="28"/>
        <v>339.87513173874783</v>
      </c>
      <c r="R81" s="117">
        <f t="shared" ref="R81:V81" si="29">R82+R85+R87+R100</f>
        <v>341.96902865550248</v>
      </c>
      <c r="S81" s="117">
        <f t="shared" si="29"/>
        <v>342.69064838319554</v>
      </c>
      <c r="T81" s="117">
        <f t="shared" si="29"/>
        <v>347.45427359671874</v>
      </c>
      <c r="U81" s="117">
        <f t="shared" si="29"/>
        <v>345.96130700983218</v>
      </c>
      <c r="V81" s="117">
        <f t="shared" si="29"/>
        <v>345.81812076126772</v>
      </c>
      <c r="W81" s="117">
        <f t="shared" ref="W81:Y81" si="30">W82+W85+W87+W100</f>
        <v>347.45600871402661</v>
      </c>
      <c r="X81" s="117">
        <f t="shared" si="30"/>
        <v>353.75637074937288</v>
      </c>
      <c r="Y81" s="117">
        <f t="shared" si="30"/>
        <v>354.66715796265055</v>
      </c>
      <c r="DA81" s="129" t="s">
        <v>1814</v>
      </c>
    </row>
    <row r="82" spans="1:105" ht="12.95" customHeight="1" x14ac:dyDescent="0.25">
      <c r="A82" s="121" t="s">
        <v>57</v>
      </c>
      <c r="B82" s="122">
        <f t="shared" ref="B82:Q82" si="31">SUM(B83:B84)</f>
        <v>164.36319471649989</v>
      </c>
      <c r="C82" s="122">
        <f t="shared" si="31"/>
        <v>165.9378481123801</v>
      </c>
      <c r="D82" s="122">
        <f t="shared" si="31"/>
        <v>169.42161986509294</v>
      </c>
      <c r="E82" s="122">
        <f t="shared" si="31"/>
        <v>178.71425402961026</v>
      </c>
      <c r="F82" s="122">
        <f t="shared" si="31"/>
        <v>194.54480055052744</v>
      </c>
      <c r="G82" s="122">
        <f t="shared" si="31"/>
        <v>211.94026748886299</v>
      </c>
      <c r="H82" s="122">
        <f t="shared" si="31"/>
        <v>228.60715902854858</v>
      </c>
      <c r="I82" s="122">
        <f t="shared" si="31"/>
        <v>233.79287108417589</v>
      </c>
      <c r="J82" s="122">
        <f t="shared" si="31"/>
        <v>241.21573476670332</v>
      </c>
      <c r="K82" s="122">
        <f t="shared" si="31"/>
        <v>250.6251863018073</v>
      </c>
      <c r="L82" s="122">
        <f t="shared" si="31"/>
        <v>262.81389632339341</v>
      </c>
      <c r="M82" s="122">
        <f t="shared" si="31"/>
        <v>275.65641610606127</v>
      </c>
      <c r="N82" s="122">
        <f t="shared" si="31"/>
        <v>276.23642492517052</v>
      </c>
      <c r="O82" s="122">
        <f t="shared" si="31"/>
        <v>285.28929148771817</v>
      </c>
      <c r="P82" s="122">
        <f t="shared" si="31"/>
        <v>286.87656404792978</v>
      </c>
      <c r="Q82" s="122">
        <f t="shared" si="31"/>
        <v>287.09757610216491</v>
      </c>
      <c r="R82" s="122">
        <f t="shared" ref="R82:V82" si="32">SUM(R83:R84)</f>
        <v>287.41475005726431</v>
      </c>
      <c r="S82" s="122">
        <f t="shared" si="32"/>
        <v>288.49769784552285</v>
      </c>
      <c r="T82" s="122">
        <f t="shared" si="32"/>
        <v>293.21156397654738</v>
      </c>
      <c r="U82" s="122">
        <f t="shared" si="32"/>
        <v>294.07101661296321</v>
      </c>
      <c r="V82" s="122">
        <f t="shared" si="32"/>
        <v>296.4883851358619</v>
      </c>
      <c r="W82" s="122">
        <f t="shared" ref="W82:Y82" si="33">SUM(W83:W84)</f>
        <v>302.03794714273346</v>
      </c>
      <c r="X82" s="122">
        <f t="shared" si="33"/>
        <v>307.19685602255601</v>
      </c>
      <c r="Y82" s="122">
        <f t="shared" si="33"/>
        <v>311.56112593149749</v>
      </c>
      <c r="DA82" s="130" t="s">
        <v>1815</v>
      </c>
    </row>
    <row r="83" spans="1:105" ht="12" customHeight="1" x14ac:dyDescent="0.25">
      <c r="A83" s="97" t="s">
        <v>199</v>
      </c>
      <c r="B83" s="98">
        <v>162.84338218226151</v>
      </c>
      <c r="C83" s="98">
        <v>164.42878510226294</v>
      </c>
      <c r="D83" s="98">
        <v>167.91135176561392</v>
      </c>
      <c r="E83" s="98">
        <v>177.15186377823022</v>
      </c>
      <c r="F83" s="98">
        <v>192.87989180019611</v>
      </c>
      <c r="G83" s="98">
        <v>210.17099510093479</v>
      </c>
      <c r="H83" s="98">
        <v>226.74832578215319</v>
      </c>
      <c r="I83" s="98">
        <v>231.94819832592776</v>
      </c>
      <c r="J83" s="98">
        <v>239.30491408225473</v>
      </c>
      <c r="K83" s="98">
        <v>248.66487111536435</v>
      </c>
      <c r="L83" s="98">
        <v>260.71735698994746</v>
      </c>
      <c r="M83" s="98">
        <v>273.59103807883736</v>
      </c>
      <c r="N83" s="98">
        <v>274.16886164574453</v>
      </c>
      <c r="O83" s="98">
        <v>283.14069755083131</v>
      </c>
      <c r="P83" s="98">
        <v>284.86029904992665</v>
      </c>
      <c r="Q83" s="98">
        <v>285.03105891872298</v>
      </c>
      <c r="R83" s="98">
        <v>285.33594009081366</v>
      </c>
      <c r="S83" s="98">
        <v>286.44291544607233</v>
      </c>
      <c r="T83" s="98">
        <v>291.14334080052606</v>
      </c>
      <c r="U83" s="98">
        <v>292.03420391411271</v>
      </c>
      <c r="V83" s="98">
        <v>294.48247539465581</v>
      </c>
      <c r="W83" s="98">
        <v>299.94616878379799</v>
      </c>
      <c r="X83" s="98">
        <v>305.22687196811728</v>
      </c>
      <c r="Y83" s="98">
        <v>309.70096043155905</v>
      </c>
      <c r="DA83" s="63" t="s">
        <v>1816</v>
      </c>
    </row>
    <row r="84" spans="1:105" ht="12" customHeight="1" x14ac:dyDescent="0.25">
      <c r="A84" s="97" t="s">
        <v>53</v>
      </c>
      <c r="B84" s="98">
        <v>1.5198125342383741</v>
      </c>
      <c r="C84" s="98">
        <v>1.509063010117152</v>
      </c>
      <c r="D84" s="98">
        <v>1.5102680994790307</v>
      </c>
      <c r="E84" s="98">
        <v>1.5623902513800301</v>
      </c>
      <c r="F84" s="98">
        <v>1.6649087503313247</v>
      </c>
      <c r="G84" s="98">
        <v>1.7692723879281953</v>
      </c>
      <c r="H84" s="98">
        <v>1.8588332463953978</v>
      </c>
      <c r="I84" s="98">
        <v>1.8446727582481246</v>
      </c>
      <c r="J84" s="98">
        <v>1.9108206844485893</v>
      </c>
      <c r="K84" s="98">
        <v>1.9603151864429467</v>
      </c>
      <c r="L84" s="98">
        <v>2.0965393334459441</v>
      </c>
      <c r="M84" s="98">
        <v>2.0653780272239177</v>
      </c>
      <c r="N84" s="98">
        <v>2.0675632794260075</v>
      </c>
      <c r="O84" s="98">
        <v>2.1485939368868765</v>
      </c>
      <c r="P84" s="98">
        <v>2.0162649980031113</v>
      </c>
      <c r="Q84" s="98">
        <v>2.06651718344194</v>
      </c>
      <c r="R84" s="98">
        <v>2.078809966450633</v>
      </c>
      <c r="S84" s="98">
        <v>2.054782399450509</v>
      </c>
      <c r="T84" s="98">
        <v>2.0682231760212972</v>
      </c>
      <c r="U84" s="98">
        <v>2.0368126988504791</v>
      </c>
      <c r="V84" s="98">
        <v>2.0059097412060853</v>
      </c>
      <c r="W84" s="98">
        <v>2.0917783589354695</v>
      </c>
      <c r="X84" s="98">
        <v>1.9699840544387202</v>
      </c>
      <c r="Y84" s="98">
        <v>1.8601654999384332</v>
      </c>
      <c r="DA84" s="63" t="s">
        <v>1817</v>
      </c>
    </row>
    <row r="85" spans="1:105" ht="12.95" customHeight="1" x14ac:dyDescent="0.25">
      <c r="A85" s="121" t="s">
        <v>92</v>
      </c>
      <c r="B85" s="122">
        <f t="shared" ref="B85:Y85" si="34">B86</f>
        <v>0.21890835890670443</v>
      </c>
      <c r="C85" s="122">
        <f t="shared" si="34"/>
        <v>0.23154630147962496</v>
      </c>
      <c r="D85" s="122">
        <f t="shared" si="34"/>
        <v>0.25552793672511354</v>
      </c>
      <c r="E85" s="122">
        <f t="shared" si="34"/>
        <v>0.40921038973300394</v>
      </c>
      <c r="F85" s="122">
        <f t="shared" si="34"/>
        <v>0.37719863289780686</v>
      </c>
      <c r="G85" s="122">
        <f t="shared" si="34"/>
        <v>0.53737435344430817</v>
      </c>
      <c r="H85" s="122">
        <f t="shared" si="34"/>
        <v>1.0990286999519294</v>
      </c>
      <c r="I85" s="122">
        <f t="shared" si="34"/>
        <v>0.86695654663949384</v>
      </c>
      <c r="J85" s="122">
        <f t="shared" si="34"/>
        <v>0.96216220894727567</v>
      </c>
      <c r="K85" s="122">
        <f t="shared" si="34"/>
        <v>1.0968809934121839</v>
      </c>
      <c r="L85" s="122">
        <f t="shared" si="34"/>
        <v>1.2378168773830676</v>
      </c>
      <c r="M85" s="122">
        <f t="shared" si="34"/>
        <v>1.368305622761266</v>
      </c>
      <c r="N85" s="122">
        <f t="shared" si="34"/>
        <v>1.7678944726104306</v>
      </c>
      <c r="O85" s="122">
        <f t="shared" si="34"/>
        <v>2.151877137642034</v>
      </c>
      <c r="P85" s="122">
        <f t="shared" si="34"/>
        <v>2.8896572653741859</v>
      </c>
      <c r="Q85" s="122">
        <f t="shared" si="34"/>
        <v>3.6324493430502005</v>
      </c>
      <c r="R85" s="122">
        <f t="shared" si="34"/>
        <v>4.5282035800467328</v>
      </c>
      <c r="S85" s="122">
        <f t="shared" si="34"/>
        <v>4.6592681302922498</v>
      </c>
      <c r="T85" s="122">
        <f t="shared" si="34"/>
        <v>6.0838054100139871</v>
      </c>
      <c r="U85" s="122">
        <f t="shared" si="34"/>
        <v>6.1124024654491071</v>
      </c>
      <c r="V85" s="122">
        <f t="shared" si="34"/>
        <v>6.7460839731728006</v>
      </c>
      <c r="W85" s="122">
        <f t="shared" si="34"/>
        <v>5.7058772312924804</v>
      </c>
      <c r="X85" s="122">
        <f t="shared" si="34"/>
        <v>7.920028997850312</v>
      </c>
      <c r="Y85" s="122">
        <f t="shared" si="34"/>
        <v>8.7330103547498314</v>
      </c>
      <c r="DA85" s="130" t="s">
        <v>1818</v>
      </c>
    </row>
    <row r="86" spans="1:105" ht="12" customHeight="1" x14ac:dyDescent="0.25">
      <c r="A86" s="97" t="s">
        <v>53</v>
      </c>
      <c r="B86" s="98">
        <v>0.21890835890670443</v>
      </c>
      <c r="C86" s="98">
        <v>0.23154630147962496</v>
      </c>
      <c r="D86" s="98">
        <v>0.25552793672511354</v>
      </c>
      <c r="E86" s="98">
        <v>0.40921038973300394</v>
      </c>
      <c r="F86" s="98">
        <v>0.37719863289780686</v>
      </c>
      <c r="G86" s="98">
        <v>0.53737435344430817</v>
      </c>
      <c r="H86" s="98">
        <v>1.0990286999519294</v>
      </c>
      <c r="I86" s="98">
        <v>0.86695654663949384</v>
      </c>
      <c r="J86" s="98">
        <v>0.96216220894727567</v>
      </c>
      <c r="K86" s="98">
        <v>1.0968809934121839</v>
      </c>
      <c r="L86" s="98">
        <v>1.2378168773830676</v>
      </c>
      <c r="M86" s="98">
        <v>1.368305622761266</v>
      </c>
      <c r="N86" s="98">
        <v>1.7678944726104306</v>
      </c>
      <c r="O86" s="98">
        <v>2.151877137642034</v>
      </c>
      <c r="P86" s="98">
        <v>2.8896572653741859</v>
      </c>
      <c r="Q86" s="98">
        <v>3.6324493430502005</v>
      </c>
      <c r="R86" s="98">
        <v>4.5282035800467328</v>
      </c>
      <c r="S86" s="98">
        <v>4.6592681302922498</v>
      </c>
      <c r="T86" s="98">
        <v>6.0838054100139871</v>
      </c>
      <c r="U86" s="98">
        <v>6.1124024654491071</v>
      </c>
      <c r="V86" s="98">
        <v>6.7460839731728006</v>
      </c>
      <c r="W86" s="98">
        <v>5.7058772312924804</v>
      </c>
      <c r="X86" s="98">
        <v>7.920028997850312</v>
      </c>
      <c r="Y86" s="98">
        <v>8.7330103547498314</v>
      </c>
      <c r="DA86" s="63" t="s">
        <v>1819</v>
      </c>
    </row>
    <row r="87" spans="1:105" ht="12" customHeight="1" x14ac:dyDescent="0.25">
      <c r="A87" s="121" t="s">
        <v>55</v>
      </c>
      <c r="B87" s="122">
        <v>21.140354749949672</v>
      </c>
      <c r="C87" s="122">
        <v>18.870334837170894</v>
      </c>
      <c r="D87" s="122">
        <v>22.514854923112612</v>
      </c>
      <c r="E87" s="122">
        <v>23.699034699477814</v>
      </c>
      <c r="F87" s="122">
        <v>25.053438880608297</v>
      </c>
      <c r="G87" s="122">
        <v>27.647552148707682</v>
      </c>
      <c r="H87" s="122">
        <v>29.122764648980134</v>
      </c>
      <c r="I87" s="122">
        <v>31.066768703252347</v>
      </c>
      <c r="J87" s="122">
        <v>28.947279279631708</v>
      </c>
      <c r="K87" s="122">
        <v>31.022892155300163</v>
      </c>
      <c r="L87" s="122">
        <v>31.311246778191908</v>
      </c>
      <c r="M87" s="122">
        <v>33.070309275415433</v>
      </c>
      <c r="N87" s="122">
        <v>33.506087690168386</v>
      </c>
      <c r="O87" s="122">
        <v>35.058830184867446</v>
      </c>
      <c r="P87" s="122">
        <v>38.917433598361754</v>
      </c>
      <c r="Q87" s="122">
        <v>40.387819811094033</v>
      </c>
      <c r="R87" s="122">
        <v>41.386021445520953</v>
      </c>
      <c r="S87" s="122">
        <v>41.072076377559455</v>
      </c>
      <c r="T87" s="122">
        <v>39.788466532117312</v>
      </c>
      <c r="U87" s="122">
        <v>37.620802374135714</v>
      </c>
      <c r="V87" s="122">
        <v>34.582971588292637</v>
      </c>
      <c r="W87" s="122">
        <v>31.511872270939357</v>
      </c>
      <c r="X87" s="122">
        <v>29.872353590582495</v>
      </c>
      <c r="Y87" s="122">
        <v>25.938559235842213</v>
      </c>
      <c r="DA87" s="130" t="s">
        <v>1820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1821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1822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1823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1824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1825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1826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1827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1828</v>
      </c>
    </row>
    <row r="96" spans="1:105" ht="12" customHeight="1" x14ac:dyDescent="0.25">
      <c r="A96" s="106" t="s">
        <v>122</v>
      </c>
      <c r="B96" s="101">
        <v>12.647803700663999</v>
      </c>
      <c r="C96" s="101">
        <v>10.922694703408363</v>
      </c>
      <c r="D96" s="101">
        <v>12.827390890358778</v>
      </c>
      <c r="E96" s="101">
        <v>13.231460310415807</v>
      </c>
      <c r="F96" s="101">
        <v>13.151962705705813</v>
      </c>
      <c r="G96" s="101">
        <v>14.211932607578287</v>
      </c>
      <c r="H96" s="101">
        <v>15.040275999272566</v>
      </c>
      <c r="I96" s="101">
        <v>15.319344949749741</v>
      </c>
      <c r="J96" s="101">
        <v>14.477621879357583</v>
      </c>
      <c r="K96" s="101">
        <v>14.799945888095991</v>
      </c>
      <c r="L96" s="101">
        <v>17.064956646289488</v>
      </c>
      <c r="M96" s="101">
        <v>15.710848133051615</v>
      </c>
      <c r="N96" s="101">
        <v>16.816239899130981</v>
      </c>
      <c r="O96" s="101">
        <v>17.512256564454379</v>
      </c>
      <c r="P96" s="101">
        <v>17.928966585873717</v>
      </c>
      <c r="Q96" s="101">
        <v>19.273375329689468</v>
      </c>
      <c r="R96" s="101">
        <v>19.427830841601118</v>
      </c>
      <c r="S96" s="101">
        <v>19.450982115172739</v>
      </c>
      <c r="T96" s="101">
        <v>19.598791780901443</v>
      </c>
      <c r="U96" s="101">
        <v>19.16385396348397</v>
      </c>
      <c r="V96" s="101">
        <v>18.150982813231032</v>
      </c>
      <c r="W96" s="101">
        <v>18.167230770079389</v>
      </c>
      <c r="X96" s="101">
        <v>17.219715803021742</v>
      </c>
      <c r="Y96" s="101">
        <v>13.709162809066452</v>
      </c>
      <c r="DA96" s="131" t="s">
        <v>1829</v>
      </c>
    </row>
    <row r="97" spans="1:105" ht="12" customHeight="1" x14ac:dyDescent="0.25">
      <c r="A97" s="107" t="s">
        <v>121</v>
      </c>
      <c r="B97" s="104">
        <v>8.4925510492856731</v>
      </c>
      <c r="C97" s="104">
        <v>7.9476401337625333</v>
      </c>
      <c r="D97" s="104">
        <v>9.6874640327538337</v>
      </c>
      <c r="E97" s="104">
        <v>10.467574389062008</v>
      </c>
      <c r="F97" s="104">
        <v>11.901476174902484</v>
      </c>
      <c r="G97" s="104">
        <v>13.435619541129395</v>
      </c>
      <c r="H97" s="104">
        <v>14.082488649707567</v>
      </c>
      <c r="I97" s="104">
        <v>15.747423753502606</v>
      </c>
      <c r="J97" s="104">
        <v>14.469657400274123</v>
      </c>
      <c r="K97" s="104">
        <v>16.222946267204172</v>
      </c>
      <c r="L97" s="104">
        <v>14.24629013190242</v>
      </c>
      <c r="M97" s="104">
        <v>17.35946114236382</v>
      </c>
      <c r="N97" s="104">
        <v>16.689847791037401</v>
      </c>
      <c r="O97" s="104">
        <v>17.546573620413064</v>
      </c>
      <c r="P97" s="104">
        <v>20.988467012488037</v>
      </c>
      <c r="Q97" s="104">
        <v>21.114444481404565</v>
      </c>
      <c r="R97" s="104">
        <v>21.958190603919839</v>
      </c>
      <c r="S97" s="104">
        <v>21.621094262386713</v>
      </c>
      <c r="T97" s="104">
        <v>20.189674751215868</v>
      </c>
      <c r="U97" s="104">
        <v>18.456948410651744</v>
      </c>
      <c r="V97" s="104">
        <v>16.431988775061605</v>
      </c>
      <c r="W97" s="104">
        <v>13.344641500859968</v>
      </c>
      <c r="X97" s="104">
        <v>12.652637787560753</v>
      </c>
      <c r="Y97" s="104">
        <v>12.229396426775759</v>
      </c>
      <c r="DA97" s="132" t="s">
        <v>1830</v>
      </c>
    </row>
    <row r="98" spans="1:105" ht="12" customHeight="1" x14ac:dyDescent="0.25">
      <c r="A98" s="108" t="s">
        <v>53</v>
      </c>
      <c r="B98" s="98">
        <v>4.4950301291432915</v>
      </c>
      <c r="C98" s="98">
        <v>3.7702926269362087</v>
      </c>
      <c r="D98" s="98">
        <v>4.8205746037462633</v>
      </c>
      <c r="E98" s="98">
        <v>5.049099451124281</v>
      </c>
      <c r="F98" s="98">
        <v>5.7075962056445766</v>
      </c>
      <c r="G98" s="98">
        <v>6.4918403282112562</v>
      </c>
      <c r="H98" s="98">
        <v>6.6293935451602106</v>
      </c>
      <c r="I98" s="98">
        <v>7.9473894413549617</v>
      </c>
      <c r="J98" s="98">
        <v>6.5048355277461019</v>
      </c>
      <c r="K98" s="98">
        <v>7.5262174012035992</v>
      </c>
      <c r="L98" s="98">
        <v>5.3863895552531185</v>
      </c>
      <c r="M98" s="98">
        <v>7.336338521763162</v>
      </c>
      <c r="N98" s="98">
        <v>6.5669342724142679</v>
      </c>
      <c r="O98" s="98">
        <v>7.0638661648983323</v>
      </c>
      <c r="P98" s="98">
        <v>8.9832228157333578</v>
      </c>
      <c r="Q98" s="98">
        <v>8.9778684395710417</v>
      </c>
      <c r="R98" s="98">
        <v>9.7689645118987674</v>
      </c>
      <c r="S98" s="98">
        <v>9.7424546833080594</v>
      </c>
      <c r="T98" s="98">
        <v>8.7111013414153504</v>
      </c>
      <c r="U98" s="98">
        <v>7.6964159412324387</v>
      </c>
      <c r="V98" s="98">
        <v>6.6199872483069848</v>
      </c>
      <c r="W98" s="98">
        <v>4.5549434298012743</v>
      </c>
      <c r="X98" s="98">
        <v>4.7100021583785319</v>
      </c>
      <c r="Y98" s="98">
        <v>4.6539934155948632</v>
      </c>
      <c r="DA98" s="63" t="s">
        <v>1831</v>
      </c>
    </row>
    <row r="99" spans="1:105" ht="12" customHeight="1" x14ac:dyDescent="0.25">
      <c r="A99" s="108" t="s">
        <v>52</v>
      </c>
      <c r="B99" s="98">
        <v>3.9975209201423816</v>
      </c>
      <c r="C99" s="98">
        <v>4.1773475068263242</v>
      </c>
      <c r="D99" s="98">
        <v>4.8668894290075713</v>
      </c>
      <c r="E99" s="98">
        <v>5.4184749379377282</v>
      </c>
      <c r="F99" s="98">
        <v>6.1938799692579076</v>
      </c>
      <c r="G99" s="98">
        <v>6.9437792129181384</v>
      </c>
      <c r="H99" s="98">
        <v>7.4530951045473568</v>
      </c>
      <c r="I99" s="98">
        <v>7.800034312147643</v>
      </c>
      <c r="J99" s="98">
        <v>7.964821872528022</v>
      </c>
      <c r="K99" s="98">
        <v>8.6967288660005746</v>
      </c>
      <c r="L99" s="98">
        <v>8.8599005766493022</v>
      </c>
      <c r="M99" s="98">
        <v>10.02312262060066</v>
      </c>
      <c r="N99" s="98">
        <v>10.122913518623134</v>
      </c>
      <c r="O99" s="98">
        <v>10.482707455514733</v>
      </c>
      <c r="P99" s="98">
        <v>12.005244196754679</v>
      </c>
      <c r="Q99" s="98">
        <v>12.136576041833523</v>
      </c>
      <c r="R99" s="98">
        <v>12.189226092021073</v>
      </c>
      <c r="S99" s="98">
        <v>11.878639579078653</v>
      </c>
      <c r="T99" s="98">
        <v>11.478573409800516</v>
      </c>
      <c r="U99" s="98">
        <v>10.760532469419305</v>
      </c>
      <c r="V99" s="98">
        <v>9.812001526754619</v>
      </c>
      <c r="W99" s="98">
        <v>8.7896980710586945</v>
      </c>
      <c r="X99" s="98">
        <v>7.9426356291822211</v>
      </c>
      <c r="Y99" s="98">
        <v>7.5754030111808959</v>
      </c>
      <c r="DA99" s="63" t="s">
        <v>1832</v>
      </c>
    </row>
    <row r="100" spans="1:105" ht="12" customHeight="1" x14ac:dyDescent="0.25">
      <c r="A100" s="121" t="s">
        <v>54</v>
      </c>
      <c r="B100" s="122">
        <v>3.6254272194521486</v>
      </c>
      <c r="C100" s="122">
        <v>3.8473265886746506</v>
      </c>
      <c r="D100" s="122">
        <v>4.0273180667270978</v>
      </c>
      <c r="E100" s="122">
        <v>4.2588029850004112</v>
      </c>
      <c r="F100" s="122">
        <v>4.8081365641348572</v>
      </c>
      <c r="G100" s="122">
        <v>5.3306067548622398</v>
      </c>
      <c r="H100" s="122">
        <v>6.2786855538465796</v>
      </c>
      <c r="I100" s="122">
        <v>6.0451134965239852</v>
      </c>
      <c r="J100" s="122">
        <v>6.2923273970519737</v>
      </c>
      <c r="K100" s="122">
        <v>5.8283376752313929</v>
      </c>
      <c r="L100" s="122">
        <v>7.3466097763227918</v>
      </c>
      <c r="M100" s="122">
        <v>7.6404354289540164</v>
      </c>
      <c r="N100" s="122">
        <v>7.8812405643098975</v>
      </c>
      <c r="O100" s="122">
        <v>8.1277223249709181</v>
      </c>
      <c r="P100" s="122">
        <v>8.6855849552213034</v>
      </c>
      <c r="Q100" s="122">
        <v>8.7572864824386834</v>
      </c>
      <c r="R100" s="122">
        <v>8.6400535726704515</v>
      </c>
      <c r="S100" s="122">
        <v>8.4616060298210058</v>
      </c>
      <c r="T100" s="122">
        <v>8.3704376780400711</v>
      </c>
      <c r="U100" s="122">
        <v>8.1570855572841143</v>
      </c>
      <c r="V100" s="122">
        <v>8.0006800639403437</v>
      </c>
      <c r="W100" s="122">
        <v>8.2003120690613063</v>
      </c>
      <c r="X100" s="122">
        <v>8.7671321383840439</v>
      </c>
      <c r="Y100" s="122">
        <v>8.4344624405610347</v>
      </c>
      <c r="DA100" s="130" t="s">
        <v>1833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1834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X102" s="98">
        <v>0</v>
      </c>
      <c r="Y102" s="98">
        <v>0</v>
      </c>
      <c r="DA102" s="63" t="s">
        <v>1835</v>
      </c>
    </row>
    <row r="103" spans="1:105" ht="12" customHeight="1" x14ac:dyDescent="0.25">
      <c r="A103" s="109" t="s">
        <v>120</v>
      </c>
      <c r="B103" s="33">
        <v>3.6254272194521486</v>
      </c>
      <c r="C103" s="33">
        <v>3.8473265886746506</v>
      </c>
      <c r="D103" s="33">
        <v>4.0273180667270978</v>
      </c>
      <c r="E103" s="33">
        <v>4.2588029850004112</v>
      </c>
      <c r="F103" s="33">
        <v>4.8081365641348572</v>
      </c>
      <c r="G103" s="33">
        <v>5.3306067548622398</v>
      </c>
      <c r="H103" s="33">
        <v>6.2786855538465796</v>
      </c>
      <c r="I103" s="33">
        <v>6.0451134965239852</v>
      </c>
      <c r="J103" s="33">
        <v>6.2923273970519737</v>
      </c>
      <c r="K103" s="33">
        <v>5.8283376752313929</v>
      </c>
      <c r="L103" s="33">
        <v>7.3466097763227918</v>
      </c>
      <c r="M103" s="33">
        <v>7.6404354289540164</v>
      </c>
      <c r="N103" s="33">
        <v>7.8812405643098975</v>
      </c>
      <c r="O103" s="33">
        <v>8.1277223249709181</v>
      </c>
      <c r="P103" s="33">
        <v>8.6855849552213034</v>
      </c>
      <c r="Q103" s="33">
        <v>8.7572864824386834</v>
      </c>
      <c r="R103" s="33">
        <v>8.6400535726704515</v>
      </c>
      <c r="S103" s="33">
        <v>8.4616060298210058</v>
      </c>
      <c r="T103" s="33">
        <v>8.3704376780400711</v>
      </c>
      <c r="U103" s="33">
        <v>8.1570855572841143</v>
      </c>
      <c r="V103" s="33">
        <v>8.0006800639403437</v>
      </c>
      <c r="W103" s="33">
        <v>8.2003120690613063</v>
      </c>
      <c r="X103" s="33">
        <v>8.7671321383840439</v>
      </c>
      <c r="Y103" s="33">
        <v>8.4344624405610347</v>
      </c>
      <c r="DA103" s="60" t="s">
        <v>1836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1837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1838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1839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1840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1841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1842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1843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1844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1845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1846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1847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1848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1849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1850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1851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1852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1853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1854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145.31707863838113</v>
      </c>
      <c r="C124" s="117">
        <f t="shared" si="42"/>
        <v>168.14691562298324</v>
      </c>
      <c r="D124" s="117">
        <f t="shared" si="42"/>
        <v>166.63518926819657</v>
      </c>
      <c r="E124" s="117">
        <f t="shared" si="42"/>
        <v>182.40753963660654</v>
      </c>
      <c r="F124" s="117">
        <f t="shared" si="42"/>
        <v>188.02724570716683</v>
      </c>
      <c r="G124" s="117">
        <f t="shared" si="42"/>
        <v>183.05919469404185</v>
      </c>
      <c r="H124" s="117">
        <f t="shared" si="42"/>
        <v>184.59908871833261</v>
      </c>
      <c r="I124" s="117">
        <f t="shared" si="42"/>
        <v>181.46788834809567</v>
      </c>
      <c r="J124" s="117">
        <f t="shared" si="42"/>
        <v>207.05025488893116</v>
      </c>
      <c r="K124" s="117">
        <f t="shared" si="42"/>
        <v>211.0011847495193</v>
      </c>
      <c r="L124" s="117">
        <f t="shared" si="42"/>
        <v>257.67283809044227</v>
      </c>
      <c r="M124" s="117">
        <f t="shared" si="42"/>
        <v>223.71590376227769</v>
      </c>
      <c r="N124" s="117">
        <f t="shared" si="42"/>
        <v>259.77964889569751</v>
      </c>
      <c r="O124" s="117">
        <f t="shared" si="42"/>
        <v>293.30301106936304</v>
      </c>
      <c r="P124" s="117">
        <f t="shared" si="42"/>
        <v>238.01827345109564</v>
      </c>
      <c r="Q124" s="117">
        <f t="shared" si="42"/>
        <v>263.58871009758337</v>
      </c>
      <c r="R124" s="117">
        <f t="shared" ref="R124:V124" si="43">R125+R128+R130+R139</f>
        <v>268.9072989748858</v>
      </c>
      <c r="S124" s="117">
        <f t="shared" si="43"/>
        <v>262.6902917681067</v>
      </c>
      <c r="T124" s="117">
        <f t="shared" si="43"/>
        <v>276.49729336750028</v>
      </c>
      <c r="U124" s="117">
        <f t="shared" si="43"/>
        <v>268.3204315154681</v>
      </c>
      <c r="V124" s="117">
        <f t="shared" si="43"/>
        <v>263.05449086000436</v>
      </c>
      <c r="W124" s="117">
        <f t="shared" ref="W124:Y124" si="44">W125+W128+W130+W139</f>
        <v>295.14272353260708</v>
      </c>
      <c r="X124" s="117">
        <f t="shared" si="44"/>
        <v>241.49146317384216</v>
      </c>
      <c r="Y124" s="117">
        <f t="shared" si="44"/>
        <v>224.70475540515946</v>
      </c>
      <c r="DA124" s="129" t="s">
        <v>1855</v>
      </c>
    </row>
    <row r="125" spans="1:105" ht="12.95" customHeight="1" x14ac:dyDescent="0.25">
      <c r="A125" s="121" t="s">
        <v>57</v>
      </c>
      <c r="B125" s="122">
        <f t="shared" ref="B125:Q125" si="45">SUM(B126:B127)</f>
        <v>126.77878187498783</v>
      </c>
      <c r="C125" s="122">
        <f t="shared" si="45"/>
        <v>147.634024098259</v>
      </c>
      <c r="D125" s="122">
        <f t="shared" si="45"/>
        <v>144.12198732485788</v>
      </c>
      <c r="E125" s="122">
        <f t="shared" si="45"/>
        <v>157.9659263526722</v>
      </c>
      <c r="F125" s="122">
        <f t="shared" si="45"/>
        <v>162.78540724021417</v>
      </c>
      <c r="G125" s="122">
        <f t="shared" si="45"/>
        <v>157.93219410665259</v>
      </c>
      <c r="H125" s="122">
        <f t="shared" si="45"/>
        <v>158.85815613593743</v>
      </c>
      <c r="I125" s="122">
        <f t="shared" si="45"/>
        <v>155.1646429891951</v>
      </c>
      <c r="J125" s="122">
        <f t="shared" si="45"/>
        <v>179.66664331047994</v>
      </c>
      <c r="K125" s="122">
        <f t="shared" si="45"/>
        <v>182.93131575551368</v>
      </c>
      <c r="L125" s="122">
        <f t="shared" si="45"/>
        <v>223.23168103485875</v>
      </c>
      <c r="M125" s="122">
        <f t="shared" si="45"/>
        <v>193.2966320407011</v>
      </c>
      <c r="N125" s="122">
        <f t="shared" si="45"/>
        <v>225.72520316231532</v>
      </c>
      <c r="O125" s="122">
        <f t="shared" si="45"/>
        <v>254.47324838688795</v>
      </c>
      <c r="P125" s="122">
        <f t="shared" si="45"/>
        <v>202.3740216137985</v>
      </c>
      <c r="Q125" s="122">
        <f t="shared" si="45"/>
        <v>221.44341117538866</v>
      </c>
      <c r="R125" s="122">
        <f t="shared" ref="R125:V125" si="46">SUM(R126:R127)</f>
        <v>225.60771827381865</v>
      </c>
      <c r="S125" s="122">
        <f t="shared" si="46"/>
        <v>220.8681743310903</v>
      </c>
      <c r="T125" s="122">
        <f t="shared" si="46"/>
        <v>233.19619161638926</v>
      </c>
      <c r="U125" s="122">
        <f t="shared" si="46"/>
        <v>227.5606288069508</v>
      </c>
      <c r="V125" s="122">
        <f t="shared" si="46"/>
        <v>224.85176855586059</v>
      </c>
      <c r="W125" s="122">
        <f t="shared" ref="W125:Y125" si="47">SUM(W126:W127)</f>
        <v>257.50459938970295</v>
      </c>
      <c r="X125" s="122">
        <f t="shared" si="47"/>
        <v>209.72477372411225</v>
      </c>
      <c r="Y125" s="122">
        <f t="shared" si="47"/>
        <v>197.70083314500874</v>
      </c>
      <c r="DA125" s="130" t="s">
        <v>1856</v>
      </c>
    </row>
    <row r="126" spans="1:105" ht="12" customHeight="1" x14ac:dyDescent="0.25">
      <c r="A126" s="97" t="s">
        <v>198</v>
      </c>
      <c r="B126" s="98">
        <v>126.18991846155866</v>
      </c>
      <c r="C126" s="98">
        <v>146.95965501130379</v>
      </c>
      <c r="D126" s="98">
        <v>143.47674106020119</v>
      </c>
      <c r="E126" s="98">
        <v>157.27239468153709</v>
      </c>
      <c r="F126" s="98">
        <v>162.0858574843738</v>
      </c>
      <c r="G126" s="98">
        <v>157.27022392257493</v>
      </c>
      <c r="H126" s="98">
        <v>158.20967196931034</v>
      </c>
      <c r="I126" s="98">
        <v>154.55007835497034</v>
      </c>
      <c r="J126" s="98">
        <v>178.9521875651015</v>
      </c>
      <c r="K126" s="98">
        <v>182.21308988455087</v>
      </c>
      <c r="L126" s="98">
        <v>222.33772485402167</v>
      </c>
      <c r="M126" s="98">
        <v>192.56976364374927</v>
      </c>
      <c r="N126" s="98">
        <v>224.87728045392896</v>
      </c>
      <c r="O126" s="98">
        <v>253.51137148185558</v>
      </c>
      <c r="P126" s="98">
        <v>201.66033725544852</v>
      </c>
      <c r="Q126" s="98">
        <v>220.64356200451604</v>
      </c>
      <c r="R126" s="98">
        <v>224.78887059484939</v>
      </c>
      <c r="S126" s="98">
        <v>220.07881274013218</v>
      </c>
      <c r="T126" s="98">
        <v>232.37083400559806</v>
      </c>
      <c r="U126" s="98">
        <v>226.7698179383911</v>
      </c>
      <c r="V126" s="98">
        <v>224.08856281595536</v>
      </c>
      <c r="W126" s="98">
        <v>256.60982071684595</v>
      </c>
      <c r="X126" s="98">
        <v>209.05015182235675</v>
      </c>
      <c r="Y126" s="98">
        <v>197.10888285993934</v>
      </c>
      <c r="DA126" s="63" t="s">
        <v>1857</v>
      </c>
    </row>
    <row r="127" spans="1:105" ht="12" customHeight="1" x14ac:dyDescent="0.25">
      <c r="A127" s="97" t="s">
        <v>53</v>
      </c>
      <c r="B127" s="98">
        <v>0.58886341342917148</v>
      </c>
      <c r="C127" s="98">
        <v>0.67436908695521403</v>
      </c>
      <c r="D127" s="98">
        <v>0.64524626465668744</v>
      </c>
      <c r="E127" s="98">
        <v>0.69353167113509662</v>
      </c>
      <c r="F127" s="98">
        <v>0.69954975584037449</v>
      </c>
      <c r="G127" s="98">
        <v>0.66197018407764696</v>
      </c>
      <c r="H127" s="98">
        <v>0.64848416662711006</v>
      </c>
      <c r="I127" s="98">
        <v>0.61456463422474905</v>
      </c>
      <c r="J127" s="98">
        <v>0.71445574537843581</v>
      </c>
      <c r="K127" s="98">
        <v>0.71822587096281776</v>
      </c>
      <c r="L127" s="98">
        <v>0.89395618083707307</v>
      </c>
      <c r="M127" s="98">
        <v>0.72686839695182903</v>
      </c>
      <c r="N127" s="98">
        <v>0.84792270838635619</v>
      </c>
      <c r="O127" s="98">
        <v>0.96187690503235601</v>
      </c>
      <c r="P127" s="98">
        <v>0.71368435834998512</v>
      </c>
      <c r="Q127" s="98">
        <v>0.79984917087261709</v>
      </c>
      <c r="R127" s="98">
        <v>0.81884767896927046</v>
      </c>
      <c r="S127" s="98">
        <v>0.78936159095811886</v>
      </c>
      <c r="T127" s="98">
        <v>0.82535761079119152</v>
      </c>
      <c r="U127" s="98">
        <v>0.79081086855970972</v>
      </c>
      <c r="V127" s="98">
        <v>0.76320573990521945</v>
      </c>
      <c r="W127" s="98">
        <v>0.89477867285698764</v>
      </c>
      <c r="X127" s="98">
        <v>0.6746219017555144</v>
      </c>
      <c r="Y127" s="98">
        <v>0.59195028506941383</v>
      </c>
      <c r="DA127" s="63" t="s">
        <v>1858</v>
      </c>
    </row>
    <row r="128" spans="1:105" ht="12.95" customHeight="1" x14ac:dyDescent="0.25">
      <c r="A128" s="121" t="s">
        <v>92</v>
      </c>
      <c r="B128" s="122">
        <f t="shared" ref="B128:Y128" si="48">B129</f>
        <v>0.17720960641719205</v>
      </c>
      <c r="C128" s="122">
        <f t="shared" si="48"/>
        <v>0.19100117388601826</v>
      </c>
      <c r="D128" s="122">
        <f t="shared" si="48"/>
        <v>0.21274328128869338</v>
      </c>
      <c r="E128" s="122">
        <f t="shared" si="48"/>
        <v>0.35633722913052757</v>
      </c>
      <c r="F128" s="122">
        <f t="shared" si="48"/>
        <v>0.31602860193240834</v>
      </c>
      <c r="G128" s="122">
        <f t="shared" si="48"/>
        <v>0.39296267023722564</v>
      </c>
      <c r="H128" s="122">
        <f t="shared" si="48"/>
        <v>0.70535024924473688</v>
      </c>
      <c r="I128" s="122">
        <f t="shared" si="48"/>
        <v>0.53432742511928222</v>
      </c>
      <c r="J128" s="122">
        <f t="shared" si="48"/>
        <v>0.5953397772281851</v>
      </c>
      <c r="K128" s="122">
        <f t="shared" si="48"/>
        <v>0.71824677749304378</v>
      </c>
      <c r="L128" s="122">
        <f t="shared" si="48"/>
        <v>0.8699347606922283</v>
      </c>
      <c r="M128" s="122">
        <f t="shared" si="48"/>
        <v>1.0580183976444175</v>
      </c>
      <c r="N128" s="122">
        <f t="shared" si="48"/>
        <v>1.4836384545312815</v>
      </c>
      <c r="O128" s="122">
        <f t="shared" si="48"/>
        <v>1.9007896697360862</v>
      </c>
      <c r="P128" s="122">
        <f t="shared" si="48"/>
        <v>2.4080752375430405</v>
      </c>
      <c r="Q128" s="122">
        <f t="shared" si="48"/>
        <v>2.8715317396629931</v>
      </c>
      <c r="R128" s="122">
        <f t="shared" si="48"/>
        <v>3.4316582732317724</v>
      </c>
      <c r="S128" s="122">
        <f t="shared" si="48"/>
        <v>3.5041366573531474</v>
      </c>
      <c r="T128" s="122">
        <f t="shared" si="48"/>
        <v>4.546863822989538</v>
      </c>
      <c r="U128" s="122">
        <f t="shared" si="48"/>
        <v>4.5196232173288067</v>
      </c>
      <c r="V128" s="122">
        <f t="shared" si="48"/>
        <v>4.9682353439171436</v>
      </c>
      <c r="W128" s="122">
        <f t="shared" si="48"/>
        <v>4.1716492394612956</v>
      </c>
      <c r="X128" s="122">
        <f t="shared" si="48"/>
        <v>5.464097479418708</v>
      </c>
      <c r="Y128" s="122">
        <f t="shared" si="48"/>
        <v>5.4329283169529106</v>
      </c>
      <c r="DA128" s="130" t="s">
        <v>1859</v>
      </c>
    </row>
    <row r="129" spans="1:105" ht="12" customHeight="1" x14ac:dyDescent="0.25">
      <c r="A129" s="97" t="s">
        <v>53</v>
      </c>
      <c r="B129" s="98">
        <v>0.17720960641719205</v>
      </c>
      <c r="C129" s="98">
        <v>0.19100117388601826</v>
      </c>
      <c r="D129" s="98">
        <v>0.21274328128869338</v>
      </c>
      <c r="E129" s="98">
        <v>0.35633722913052757</v>
      </c>
      <c r="F129" s="98">
        <v>0.31602860193240834</v>
      </c>
      <c r="G129" s="98">
        <v>0.39296267023722564</v>
      </c>
      <c r="H129" s="98">
        <v>0.70535024924473688</v>
      </c>
      <c r="I129" s="98">
        <v>0.53432742511928222</v>
      </c>
      <c r="J129" s="98">
        <v>0.5953397772281851</v>
      </c>
      <c r="K129" s="98">
        <v>0.71824677749304378</v>
      </c>
      <c r="L129" s="98">
        <v>0.8699347606922283</v>
      </c>
      <c r="M129" s="98">
        <v>1.0580183976444175</v>
      </c>
      <c r="N129" s="98">
        <v>1.4836384545312815</v>
      </c>
      <c r="O129" s="98">
        <v>1.9007896697360862</v>
      </c>
      <c r="P129" s="98">
        <v>2.4080752375430405</v>
      </c>
      <c r="Q129" s="98">
        <v>2.8715317396629931</v>
      </c>
      <c r="R129" s="98">
        <v>3.4316582732317724</v>
      </c>
      <c r="S129" s="98">
        <v>3.5041366573531474</v>
      </c>
      <c r="T129" s="98">
        <v>4.546863822989538</v>
      </c>
      <c r="U129" s="98">
        <v>4.5196232173288067</v>
      </c>
      <c r="V129" s="98">
        <v>4.9682353439171436</v>
      </c>
      <c r="W129" s="98">
        <v>4.1716492394612956</v>
      </c>
      <c r="X129" s="98">
        <v>5.464097479418708</v>
      </c>
      <c r="Y129" s="98">
        <v>5.4329283169529106</v>
      </c>
      <c r="DA129" s="63" t="s">
        <v>1860</v>
      </c>
    </row>
    <row r="130" spans="1:105" ht="12" customHeight="1" x14ac:dyDescent="0.25">
      <c r="A130" s="121" t="s">
        <v>55</v>
      </c>
      <c r="B130" s="122">
        <v>15.426250759896275</v>
      </c>
      <c r="C130" s="122">
        <v>17.05400930865607</v>
      </c>
      <c r="D130" s="122">
        <v>18.855674999783858</v>
      </c>
      <c r="E130" s="122">
        <v>20.461208484786187</v>
      </c>
      <c r="F130" s="122">
        <v>21.036349801068699</v>
      </c>
      <c r="G130" s="122">
        <v>20.725976439022386</v>
      </c>
      <c r="H130" s="122">
        <v>20.551352043418603</v>
      </c>
      <c r="I130" s="122">
        <v>21.425488569560741</v>
      </c>
      <c r="J130" s="122">
        <v>22.201261863849396</v>
      </c>
      <c r="K130" s="122">
        <v>23.015378398811887</v>
      </c>
      <c r="L130" s="122">
        <v>28.010769095953926</v>
      </c>
      <c r="M130" s="122">
        <v>23.471322331162519</v>
      </c>
      <c r="N130" s="122">
        <v>26.303430065948952</v>
      </c>
      <c r="O130" s="122">
        <v>30.423747327441877</v>
      </c>
      <c r="P130" s="122">
        <v>26.569268735817946</v>
      </c>
      <c r="Q130" s="122">
        <v>32.539145474352161</v>
      </c>
      <c r="R130" s="122">
        <v>33.20752375571746</v>
      </c>
      <c r="S130" s="122">
        <v>31.745359446905045</v>
      </c>
      <c r="T130" s="122">
        <v>32.223140629917935</v>
      </c>
      <c r="U130" s="122">
        <v>29.800586200176106</v>
      </c>
      <c r="V130" s="122">
        <v>26.911372943062293</v>
      </c>
      <c r="W130" s="122">
        <v>27.215750061912338</v>
      </c>
      <c r="X130" s="122">
        <v>20.125452481496456</v>
      </c>
      <c r="Y130" s="122">
        <v>16.094355235595788</v>
      </c>
      <c r="DA130" s="130" t="s">
        <v>1861</v>
      </c>
    </row>
    <row r="131" spans="1:105" ht="12" customHeight="1" x14ac:dyDescent="0.25">
      <c r="A131" s="97" t="s">
        <v>128</v>
      </c>
      <c r="B131" s="98">
        <v>15.121657805414298</v>
      </c>
      <c r="C131" s="98">
        <v>16.731188903693045</v>
      </c>
      <c r="D131" s="98">
        <v>18.477413717021626</v>
      </c>
      <c r="E131" s="98">
        <v>20.045145554430931</v>
      </c>
      <c r="F131" s="98">
        <v>20.593566085553547</v>
      </c>
      <c r="G131" s="98">
        <v>20.269650133792702</v>
      </c>
      <c r="H131" s="98">
        <v>20.088418049229546</v>
      </c>
      <c r="I131" s="98">
        <v>20.922009053575742</v>
      </c>
      <c r="J131" s="98">
        <v>21.693954545381516</v>
      </c>
      <c r="K131" s="98">
        <v>22.466943117497507</v>
      </c>
      <c r="L131" s="98">
        <v>27.403430196358634</v>
      </c>
      <c r="M131" s="98">
        <v>22.878323708691102</v>
      </c>
      <c r="N131" s="98">
        <v>25.663491669821045</v>
      </c>
      <c r="O131" s="98">
        <v>29.696433139489855</v>
      </c>
      <c r="P131" s="98">
        <v>25.83161897826394</v>
      </c>
      <c r="Q131" s="98">
        <v>31.691603234202187</v>
      </c>
      <c r="R131" s="98">
        <v>32.328201614643099</v>
      </c>
      <c r="S131" s="98">
        <v>30.893995582347504</v>
      </c>
      <c r="T131" s="98">
        <v>31.392761561656982</v>
      </c>
      <c r="U131" s="98">
        <v>28.988575946588597</v>
      </c>
      <c r="V131" s="98">
        <v>26.138064265864735</v>
      </c>
      <c r="W131" s="98">
        <v>26.448965839112748</v>
      </c>
      <c r="X131" s="98">
        <v>19.549631651113021</v>
      </c>
      <c r="Y131" s="98">
        <v>15.729536731501424</v>
      </c>
      <c r="DA131" s="63" t="s">
        <v>1862</v>
      </c>
    </row>
    <row r="132" spans="1:105" ht="12" customHeight="1" x14ac:dyDescent="0.25">
      <c r="A132" s="97" t="s">
        <v>127</v>
      </c>
      <c r="B132" s="98">
        <v>6.7612889390651076E-2</v>
      </c>
      <c r="C132" s="98">
        <v>9.7467047289668512E-2</v>
      </c>
      <c r="D132" s="98">
        <v>0.10015755927494437</v>
      </c>
      <c r="E132" s="98">
        <v>0.11728211366160221</v>
      </c>
      <c r="F132" s="98">
        <v>0.13419024050089221</v>
      </c>
      <c r="G132" s="98">
        <v>0.1306888677044406</v>
      </c>
      <c r="H132" s="98">
        <v>0.12911776886099946</v>
      </c>
      <c r="I132" s="98">
        <v>0.13786232140433283</v>
      </c>
      <c r="J132" s="98">
        <v>0.15975634844596609</v>
      </c>
      <c r="K132" s="98">
        <v>0.16555886049006885</v>
      </c>
      <c r="L132" s="98">
        <v>0.21234906746313564</v>
      </c>
      <c r="M132" s="98">
        <v>0.16088913366531443</v>
      </c>
      <c r="N132" s="98">
        <v>0.1828824627986782</v>
      </c>
      <c r="O132" s="98">
        <v>0.23216948048881297</v>
      </c>
      <c r="P132" s="98">
        <v>0.18545839693419297</v>
      </c>
      <c r="Q132" s="98">
        <v>0.24417495375575748</v>
      </c>
      <c r="R132" s="98">
        <v>0.24873270676235865</v>
      </c>
      <c r="S132" s="98">
        <v>0.22276696816617911</v>
      </c>
      <c r="T132" s="98">
        <v>0.22497033040122927</v>
      </c>
      <c r="U132" s="98">
        <v>0.19542475419829874</v>
      </c>
      <c r="V132" s="98">
        <v>0.16512544250358677</v>
      </c>
      <c r="W132" s="98">
        <v>0.16898432482914733</v>
      </c>
      <c r="X132" s="98">
        <v>0.11434583016511532</v>
      </c>
      <c r="Y132" s="98">
        <v>0.10261562500565605</v>
      </c>
      <c r="DA132" s="63" t="s">
        <v>1863</v>
      </c>
    </row>
    <row r="133" spans="1:105" ht="12" customHeight="1" x14ac:dyDescent="0.25">
      <c r="A133" s="100" t="s">
        <v>198</v>
      </c>
      <c r="B133" s="101">
        <v>3.5482774124144974E-2</v>
      </c>
      <c r="C133" s="101">
        <v>4.6639979576575855E-2</v>
      </c>
      <c r="D133" s="101">
        <v>4.9761265433810015E-2</v>
      </c>
      <c r="E133" s="101">
        <v>5.6718941855249817E-2</v>
      </c>
      <c r="F133" s="101">
        <v>6.451833365863785E-2</v>
      </c>
      <c r="G133" s="101">
        <v>6.3102856901261897E-2</v>
      </c>
      <c r="H133" s="101">
        <v>6.092690869509871E-2</v>
      </c>
      <c r="I133" s="101">
        <v>6.8987932069243016E-2</v>
      </c>
      <c r="J133" s="101">
        <v>7.2635726967828607E-2</v>
      </c>
      <c r="K133" s="101">
        <v>7.704131097566011E-2</v>
      </c>
      <c r="L133" s="101">
        <v>8.5280403504166546E-2</v>
      </c>
      <c r="M133" s="101">
        <v>6.7401634288543871E-2</v>
      </c>
      <c r="N133" s="101">
        <v>7.166169923468009E-2</v>
      </c>
      <c r="O133" s="101">
        <v>9.5566159213025928E-2</v>
      </c>
      <c r="P133" s="101">
        <v>7.8731405290326628E-2</v>
      </c>
      <c r="Q133" s="101">
        <v>0.10447861317151648</v>
      </c>
      <c r="R133" s="101">
        <v>0.11174732803643159</v>
      </c>
      <c r="S133" s="101">
        <v>0.10058637356654961</v>
      </c>
      <c r="T133" s="101">
        <v>9.7608891419059624E-2</v>
      </c>
      <c r="U133" s="101">
        <v>8.1577872675663049E-2</v>
      </c>
      <c r="V133" s="101">
        <v>6.6300515378337546E-2</v>
      </c>
      <c r="W133" s="101">
        <v>5.9824506297756756E-2</v>
      </c>
      <c r="X133" s="101">
        <v>4.2886087827548332E-2</v>
      </c>
      <c r="Y133" s="101">
        <v>3.8678098938236101E-2</v>
      </c>
      <c r="DA133" s="131" t="s">
        <v>1864</v>
      </c>
    </row>
    <row r="134" spans="1:105" ht="12" customHeight="1" x14ac:dyDescent="0.25">
      <c r="A134" s="103" t="s">
        <v>52</v>
      </c>
      <c r="B134" s="104">
        <v>3.2130115266506096E-2</v>
      </c>
      <c r="C134" s="104">
        <v>5.0827067713092665E-2</v>
      </c>
      <c r="D134" s="104">
        <v>5.0396293841134351E-2</v>
      </c>
      <c r="E134" s="104">
        <v>6.0563171806352387E-2</v>
      </c>
      <c r="F134" s="104">
        <v>6.9671906842254355E-2</v>
      </c>
      <c r="G134" s="104">
        <v>6.758601080317872E-2</v>
      </c>
      <c r="H134" s="104">
        <v>6.8190860165900744E-2</v>
      </c>
      <c r="I134" s="104">
        <v>6.8874389335089811E-2</v>
      </c>
      <c r="J134" s="104">
        <v>8.7120621478137483E-2</v>
      </c>
      <c r="K134" s="104">
        <v>8.8517549514408725E-2</v>
      </c>
      <c r="L134" s="104">
        <v>0.1270686639589691</v>
      </c>
      <c r="M134" s="104">
        <v>9.3487499376770561E-2</v>
      </c>
      <c r="N134" s="104">
        <v>0.11122076356399813</v>
      </c>
      <c r="O134" s="104">
        <v>0.13660332127578706</v>
      </c>
      <c r="P134" s="104">
        <v>0.10672699164386636</v>
      </c>
      <c r="Q134" s="104">
        <v>0.13969634058424102</v>
      </c>
      <c r="R134" s="104">
        <v>0.13698537872592706</v>
      </c>
      <c r="S134" s="104">
        <v>0.1221805945996295</v>
      </c>
      <c r="T134" s="104">
        <v>0.12736143898216964</v>
      </c>
      <c r="U134" s="104">
        <v>0.1138468815226357</v>
      </c>
      <c r="V134" s="104">
        <v>9.8824927125249221E-2</v>
      </c>
      <c r="W134" s="104">
        <v>0.10915981853139058</v>
      </c>
      <c r="X134" s="104">
        <v>7.1459742337566981E-2</v>
      </c>
      <c r="Y134" s="104">
        <v>6.3937526067419953E-2</v>
      </c>
      <c r="DA134" s="132" t="s">
        <v>1865</v>
      </c>
    </row>
    <row r="135" spans="1:105" ht="12" customHeight="1" x14ac:dyDescent="0.25">
      <c r="A135" s="106" t="s">
        <v>122</v>
      </c>
      <c r="B135" s="101">
        <v>0.14175480310398988</v>
      </c>
      <c r="C135" s="101">
        <v>0.12893151853512264</v>
      </c>
      <c r="D135" s="101">
        <v>0.15655140044800597</v>
      </c>
      <c r="E135" s="101">
        <v>0.16500995414088881</v>
      </c>
      <c r="F135" s="101">
        <v>0.16176059101938589</v>
      </c>
      <c r="G135" s="101">
        <v>0.16756178611727252</v>
      </c>
      <c r="H135" s="101">
        <v>0.17217287240728188</v>
      </c>
      <c r="I135" s="101">
        <v>0.17825703980277222</v>
      </c>
      <c r="J135" s="101">
        <v>0.1724312518343859</v>
      </c>
      <c r="K135" s="101">
        <v>0.17921407476211662</v>
      </c>
      <c r="L135" s="101">
        <v>0.21388637024883228</v>
      </c>
      <c r="M135" s="101">
        <v>0.20196798034987953</v>
      </c>
      <c r="N135" s="101">
        <v>0.22689634086410768</v>
      </c>
      <c r="O135" s="101">
        <v>0.2451439947019998</v>
      </c>
      <c r="P135" s="101">
        <v>0.25179192928851174</v>
      </c>
      <c r="Q135" s="101">
        <v>0.28923503951733859</v>
      </c>
      <c r="R135" s="101">
        <v>0.29768144191195584</v>
      </c>
      <c r="S135" s="101">
        <v>0.29966858718815109</v>
      </c>
      <c r="T135" s="101">
        <v>0.29873593935776827</v>
      </c>
      <c r="U135" s="101">
        <v>0.31307121776805358</v>
      </c>
      <c r="V135" s="101">
        <v>0.3209199805305854</v>
      </c>
      <c r="W135" s="101">
        <v>0.34907637887694221</v>
      </c>
      <c r="X135" s="101">
        <v>0.27811838686296891</v>
      </c>
      <c r="Y135" s="101">
        <v>0.16470093729397439</v>
      </c>
      <c r="DA135" s="131" t="s">
        <v>1866</v>
      </c>
    </row>
    <row r="136" spans="1:105" ht="12" customHeight="1" x14ac:dyDescent="0.25">
      <c r="A136" s="107" t="s">
        <v>121</v>
      </c>
      <c r="B136" s="104">
        <v>9.5225261987337967E-2</v>
      </c>
      <c r="C136" s="104">
        <v>9.6421839138233809E-2</v>
      </c>
      <c r="D136" s="104">
        <v>0.12155232303928112</v>
      </c>
      <c r="E136" s="104">
        <v>0.13377086255276655</v>
      </c>
      <c r="F136" s="104">
        <v>0.14683288399487121</v>
      </c>
      <c r="G136" s="104">
        <v>0.15807565140797411</v>
      </c>
      <c r="H136" s="104">
        <v>0.16164335292077825</v>
      </c>
      <c r="I136" s="104">
        <v>0.187360154777893</v>
      </c>
      <c r="J136" s="104">
        <v>0.17511971818752622</v>
      </c>
      <c r="K136" s="104">
        <v>0.20366234606219102</v>
      </c>
      <c r="L136" s="104">
        <v>0.18110346188332008</v>
      </c>
      <c r="M136" s="104">
        <v>0.2301415084562215</v>
      </c>
      <c r="N136" s="104">
        <v>0.23015959246511958</v>
      </c>
      <c r="O136" s="104">
        <v>0.25000071276120645</v>
      </c>
      <c r="P136" s="104">
        <v>0.30039943133129932</v>
      </c>
      <c r="Q136" s="104">
        <v>0.3141322468768778</v>
      </c>
      <c r="R136" s="104">
        <v>0.33290799240004354</v>
      </c>
      <c r="S136" s="104">
        <v>0.3289283092032107</v>
      </c>
      <c r="T136" s="104">
        <v>0.30667279850195089</v>
      </c>
      <c r="U136" s="104">
        <v>0.30351428162115479</v>
      </c>
      <c r="V136" s="104">
        <v>0.28726325416338416</v>
      </c>
      <c r="W136" s="104">
        <v>0.24872351909350282</v>
      </c>
      <c r="X136" s="104">
        <v>0.18335661335535389</v>
      </c>
      <c r="Y136" s="104">
        <v>9.7501941794735675E-2</v>
      </c>
      <c r="DA136" s="132" t="s">
        <v>1867</v>
      </c>
    </row>
    <row r="137" spans="1:105" ht="12" customHeight="1" x14ac:dyDescent="0.25">
      <c r="A137" s="108" t="s">
        <v>53</v>
      </c>
      <c r="B137" s="98">
        <v>5.0401866200692536E-2</v>
      </c>
      <c r="C137" s="98">
        <v>4.5741697291269715E-2</v>
      </c>
      <c r="D137" s="98">
        <v>6.0485596590437403E-2</v>
      </c>
      <c r="E137" s="98">
        <v>6.4525205514409462E-2</v>
      </c>
      <c r="F137" s="98">
        <v>7.04167112748805E-2</v>
      </c>
      <c r="G137" s="98">
        <v>7.6379201240189959E-2</v>
      </c>
      <c r="H137" s="98">
        <v>7.6094320196261139E-2</v>
      </c>
      <c r="I137" s="98">
        <v>9.4556680452652683E-2</v>
      </c>
      <c r="J137" s="98">
        <v>7.8725081939640507E-2</v>
      </c>
      <c r="K137" s="98">
        <v>9.448389137563068E-2</v>
      </c>
      <c r="L137" s="98">
        <v>6.8473531458132023E-2</v>
      </c>
      <c r="M137" s="98">
        <v>9.7260853899647712E-2</v>
      </c>
      <c r="N137" s="98">
        <v>9.056061713730866E-2</v>
      </c>
      <c r="O137" s="98">
        <v>0.10064481045005177</v>
      </c>
      <c r="P137" s="98">
        <v>0.12857323137335508</v>
      </c>
      <c r="Q137" s="98">
        <v>0.13356913024973177</v>
      </c>
      <c r="R137" s="98">
        <v>0.14810721075091385</v>
      </c>
      <c r="S137" s="98">
        <v>0.14821493804059102</v>
      </c>
      <c r="T137" s="98">
        <v>0.13231802192578968</v>
      </c>
      <c r="U137" s="98">
        <v>0.12656329223484453</v>
      </c>
      <c r="V137" s="98">
        <v>0.11573030541226385</v>
      </c>
      <c r="W137" s="98">
        <v>8.4897114625296879E-2</v>
      </c>
      <c r="X137" s="98">
        <v>6.8255336093296079E-2</v>
      </c>
      <c r="Y137" s="98">
        <v>3.7105134160742001E-2</v>
      </c>
      <c r="DA137" s="63" t="s">
        <v>1868</v>
      </c>
    </row>
    <row r="138" spans="1:105" ht="12" customHeight="1" x14ac:dyDescent="0.25">
      <c r="A138" s="108" t="s">
        <v>52</v>
      </c>
      <c r="B138" s="98">
        <v>4.4823395786645424E-2</v>
      </c>
      <c r="C138" s="98">
        <v>5.0680141846964094E-2</v>
      </c>
      <c r="D138" s="98">
        <v>6.1066726448843714E-2</v>
      </c>
      <c r="E138" s="98">
        <v>6.9245657038357084E-2</v>
      </c>
      <c r="F138" s="98">
        <v>7.641617271999071E-2</v>
      </c>
      <c r="G138" s="98">
        <v>8.1696450167784151E-2</v>
      </c>
      <c r="H138" s="98">
        <v>8.5549032724517096E-2</v>
      </c>
      <c r="I138" s="98">
        <v>9.2803474325240318E-2</v>
      </c>
      <c r="J138" s="98">
        <v>9.6394636247885718E-2</v>
      </c>
      <c r="K138" s="98">
        <v>0.10917845468656036</v>
      </c>
      <c r="L138" s="98">
        <v>0.11262993042518805</v>
      </c>
      <c r="M138" s="98">
        <v>0.13288065455657377</v>
      </c>
      <c r="N138" s="98">
        <v>0.13959897532781093</v>
      </c>
      <c r="O138" s="98">
        <v>0.14935590231115467</v>
      </c>
      <c r="P138" s="98">
        <v>0.17182619995794426</v>
      </c>
      <c r="Q138" s="98">
        <v>0.18056311662714603</v>
      </c>
      <c r="R138" s="98">
        <v>0.18480078164912969</v>
      </c>
      <c r="S138" s="98">
        <v>0.18071337116261965</v>
      </c>
      <c r="T138" s="98">
        <v>0.17435477657616122</v>
      </c>
      <c r="U138" s="98">
        <v>0.17695098938631029</v>
      </c>
      <c r="V138" s="98">
        <v>0.1715329487511203</v>
      </c>
      <c r="W138" s="98">
        <v>0.16382640446820596</v>
      </c>
      <c r="X138" s="98">
        <v>0.11510127726205781</v>
      </c>
      <c r="Y138" s="98">
        <v>6.0396807633993674E-2</v>
      </c>
      <c r="DA138" s="63" t="s">
        <v>1869</v>
      </c>
    </row>
    <row r="139" spans="1:105" ht="12" customHeight="1" x14ac:dyDescent="0.25">
      <c r="A139" s="121" t="s">
        <v>54</v>
      </c>
      <c r="B139" s="122">
        <v>2.9348363970798488</v>
      </c>
      <c r="C139" s="122">
        <v>3.2678810421821423</v>
      </c>
      <c r="D139" s="122">
        <v>3.444783662266123</v>
      </c>
      <c r="E139" s="122">
        <v>3.6240675700176164</v>
      </c>
      <c r="F139" s="122">
        <v>3.8894600639515642</v>
      </c>
      <c r="G139" s="122">
        <v>4.008061478129628</v>
      </c>
      <c r="H139" s="122">
        <v>4.4842302897318334</v>
      </c>
      <c r="I139" s="122">
        <v>4.3434293642205422</v>
      </c>
      <c r="J139" s="122">
        <v>4.5870099373736339</v>
      </c>
      <c r="K139" s="122">
        <v>4.3362438177006677</v>
      </c>
      <c r="L139" s="122">
        <v>5.5604531989374033</v>
      </c>
      <c r="M139" s="122">
        <v>5.8899309927696395</v>
      </c>
      <c r="N139" s="122">
        <v>6.2673772129019625</v>
      </c>
      <c r="O139" s="122">
        <v>6.5052256852970896</v>
      </c>
      <c r="P139" s="122">
        <v>6.6669078639361361</v>
      </c>
      <c r="Q139" s="122">
        <v>6.734621708179537</v>
      </c>
      <c r="R139" s="122">
        <v>6.6603986721179416</v>
      </c>
      <c r="S139" s="122">
        <v>6.5726213327581933</v>
      </c>
      <c r="T139" s="122">
        <v>6.5310972982035089</v>
      </c>
      <c r="U139" s="122">
        <v>6.4395932910123754</v>
      </c>
      <c r="V139" s="122">
        <v>6.3231140171643601</v>
      </c>
      <c r="W139" s="122">
        <v>6.2507248415304861</v>
      </c>
      <c r="X139" s="122">
        <v>6.1771394888147313</v>
      </c>
      <c r="Y139" s="122">
        <v>5.4766387076020102</v>
      </c>
      <c r="DA139" s="130" t="s">
        <v>1870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1871</v>
      </c>
    </row>
    <row r="141" spans="1:105" ht="12" customHeight="1" x14ac:dyDescent="0.25">
      <c r="A141" s="109" t="s">
        <v>120</v>
      </c>
      <c r="B141" s="33">
        <v>2.9348363970798488</v>
      </c>
      <c r="C141" s="33">
        <v>3.2678810421821423</v>
      </c>
      <c r="D141" s="33">
        <v>3.444783662266123</v>
      </c>
      <c r="E141" s="33">
        <v>3.6240675700176164</v>
      </c>
      <c r="F141" s="33">
        <v>3.8894600639515642</v>
      </c>
      <c r="G141" s="33">
        <v>4.008061478129628</v>
      </c>
      <c r="H141" s="33">
        <v>4.4842302897318334</v>
      </c>
      <c r="I141" s="33">
        <v>4.3434293642205422</v>
      </c>
      <c r="J141" s="33">
        <v>4.5870099373736339</v>
      </c>
      <c r="K141" s="33">
        <v>4.3362438177006677</v>
      </c>
      <c r="L141" s="33">
        <v>5.5604531989374033</v>
      </c>
      <c r="M141" s="33">
        <v>5.8899309927696395</v>
      </c>
      <c r="N141" s="33">
        <v>6.2673772129019625</v>
      </c>
      <c r="O141" s="33">
        <v>6.5052256852970896</v>
      </c>
      <c r="P141" s="33">
        <v>6.6669078639361361</v>
      </c>
      <c r="Q141" s="33">
        <v>6.734621708179537</v>
      </c>
      <c r="R141" s="33">
        <v>6.6603986721179416</v>
      </c>
      <c r="S141" s="33">
        <v>6.5726213327581933</v>
      </c>
      <c r="T141" s="33">
        <v>6.5310972982035089</v>
      </c>
      <c r="U141" s="33">
        <v>6.4395932910123754</v>
      </c>
      <c r="V141" s="33">
        <v>6.3231140171643601</v>
      </c>
      <c r="W141" s="33">
        <v>6.2507248415304861</v>
      </c>
      <c r="X141" s="33">
        <v>6.1771394888147313</v>
      </c>
      <c r="Y141" s="33">
        <v>5.4766387076020102</v>
      </c>
      <c r="DA141" s="60" t="s">
        <v>1872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4.7486632180825294</v>
      </c>
      <c r="C143" s="117">
        <f t="shared" si="49"/>
        <v>5.2400958001285254</v>
      </c>
      <c r="D143" s="117">
        <f t="shared" si="49"/>
        <v>6.8826200170224743</v>
      </c>
      <c r="E143" s="117">
        <f t="shared" si="49"/>
        <v>8.8442016148831932</v>
      </c>
      <c r="F143" s="117">
        <f t="shared" si="49"/>
        <v>10.511730203798152</v>
      </c>
      <c r="G143" s="117">
        <f t="shared" si="49"/>
        <v>12.219094944574975</v>
      </c>
      <c r="H143" s="117">
        <f t="shared" si="49"/>
        <v>15.818426980127272</v>
      </c>
      <c r="I143" s="117">
        <f t="shared" si="49"/>
        <v>19.275814616981521</v>
      </c>
      <c r="J143" s="117">
        <f t="shared" si="49"/>
        <v>25.917196456846959</v>
      </c>
      <c r="K143" s="117">
        <f t="shared" si="49"/>
        <v>34.667564940194389</v>
      </c>
      <c r="L143" s="117">
        <f t="shared" si="49"/>
        <v>41.952111047987813</v>
      </c>
      <c r="M143" s="117">
        <f t="shared" si="49"/>
        <v>49.931341497784715</v>
      </c>
      <c r="N143" s="117">
        <f t="shared" si="49"/>
        <v>56.382485701060318</v>
      </c>
      <c r="O143" s="117">
        <f t="shared" si="49"/>
        <v>61.513538212346468</v>
      </c>
      <c r="P143" s="117">
        <f t="shared" si="49"/>
        <v>67.990110290399286</v>
      </c>
      <c r="Q143" s="117">
        <f t="shared" si="49"/>
        <v>75.075005365292796</v>
      </c>
      <c r="R143" s="117">
        <f t="shared" ref="R143:V143" si="50">R144+R146+R148+R157</f>
        <v>88.931035751555143</v>
      </c>
      <c r="S143" s="117">
        <f t="shared" si="50"/>
        <v>110.66331900173634</v>
      </c>
      <c r="T143" s="117">
        <f t="shared" si="50"/>
        <v>141.23815379740387</v>
      </c>
      <c r="U143" s="117">
        <f t="shared" si="50"/>
        <v>186.94283960112659</v>
      </c>
      <c r="V143" s="117">
        <f t="shared" si="50"/>
        <v>254.1196946033148</v>
      </c>
      <c r="W143" s="117">
        <f t="shared" ref="W143:Y143" si="51">W144+W146+W148+W157</f>
        <v>327.03931131288834</v>
      </c>
      <c r="X143" s="117">
        <f t="shared" si="51"/>
        <v>448.22612311197355</v>
      </c>
      <c r="Y143" s="117">
        <f t="shared" si="51"/>
        <v>597.49771361155001</v>
      </c>
      <c r="DA143" s="129" t="s">
        <v>1873</v>
      </c>
    </row>
    <row r="144" spans="1:105" ht="12.95" customHeight="1" x14ac:dyDescent="0.25">
      <c r="A144" s="121" t="s">
        <v>57</v>
      </c>
      <c r="B144" s="122">
        <f t="shared" ref="B144:Y144" si="52">B145</f>
        <v>4.0601663060643753</v>
      </c>
      <c r="C144" s="122">
        <f t="shared" si="52"/>
        <v>4.5319773992898797</v>
      </c>
      <c r="D144" s="122">
        <f t="shared" si="52"/>
        <v>5.8786135811257614</v>
      </c>
      <c r="E144" s="122">
        <f t="shared" si="52"/>
        <v>7.5839296038427531</v>
      </c>
      <c r="F144" s="122">
        <f t="shared" si="52"/>
        <v>9.0271359002885116</v>
      </c>
      <c r="G144" s="122">
        <f t="shared" si="52"/>
        <v>10.38191697566821</v>
      </c>
      <c r="H144" s="122">
        <f t="shared" si="52"/>
        <v>13.439924723880399</v>
      </c>
      <c r="I144" s="122">
        <f t="shared" si="52"/>
        <v>16.230238003992937</v>
      </c>
      <c r="J144" s="122">
        <f t="shared" si="52"/>
        <v>22.355940029137976</v>
      </c>
      <c r="K144" s="122">
        <f t="shared" si="52"/>
        <v>30.017883723323969</v>
      </c>
      <c r="L144" s="122">
        <f t="shared" si="52"/>
        <v>36.269584459108863</v>
      </c>
      <c r="M144" s="122">
        <f t="shared" si="52"/>
        <v>42.985039294905953</v>
      </c>
      <c r="N144" s="122">
        <f t="shared" si="52"/>
        <v>48.386569536503679</v>
      </c>
      <c r="O144" s="122">
        <f t="shared" si="52"/>
        <v>52.327876517013159</v>
      </c>
      <c r="P144" s="122">
        <f t="shared" si="52"/>
        <v>56.835230143831851</v>
      </c>
      <c r="Q144" s="122">
        <f t="shared" si="52"/>
        <v>61.944127203285667</v>
      </c>
      <c r="R144" s="122">
        <f t="shared" si="52"/>
        <v>73.071965264574104</v>
      </c>
      <c r="S144" s="122">
        <f t="shared" si="52"/>
        <v>91.166538470909202</v>
      </c>
      <c r="T144" s="122">
        <f t="shared" si="52"/>
        <v>115.75354427714508</v>
      </c>
      <c r="U144" s="122">
        <f t="shared" si="52"/>
        <v>154.83328083351279</v>
      </c>
      <c r="V144" s="122">
        <f t="shared" si="52"/>
        <v>212.59567670588908</v>
      </c>
      <c r="W144" s="122">
        <f t="shared" si="52"/>
        <v>276.00010725735126</v>
      </c>
      <c r="X144" s="122">
        <f t="shared" si="52"/>
        <v>376.67720140124061</v>
      </c>
      <c r="Y144" s="122">
        <f t="shared" si="52"/>
        <v>509.90078037086158</v>
      </c>
      <c r="DA144" s="130" t="s">
        <v>1874</v>
      </c>
    </row>
    <row r="145" spans="1:105" ht="12" customHeight="1" x14ac:dyDescent="0.25">
      <c r="A145" s="97" t="s">
        <v>53</v>
      </c>
      <c r="B145" s="98">
        <v>4.0601663060643753</v>
      </c>
      <c r="C145" s="98">
        <v>4.5319773992898797</v>
      </c>
      <c r="D145" s="98">
        <v>5.8786135811257614</v>
      </c>
      <c r="E145" s="98">
        <v>7.5839296038427531</v>
      </c>
      <c r="F145" s="98">
        <v>9.0271359002885116</v>
      </c>
      <c r="G145" s="98">
        <v>10.38191697566821</v>
      </c>
      <c r="H145" s="98">
        <v>13.439924723880399</v>
      </c>
      <c r="I145" s="98">
        <v>16.230238003992937</v>
      </c>
      <c r="J145" s="98">
        <v>22.355940029137976</v>
      </c>
      <c r="K145" s="98">
        <v>30.017883723323969</v>
      </c>
      <c r="L145" s="98">
        <v>36.269584459108863</v>
      </c>
      <c r="M145" s="98">
        <v>42.985039294905953</v>
      </c>
      <c r="N145" s="98">
        <v>48.386569536503679</v>
      </c>
      <c r="O145" s="98">
        <v>52.327876517013159</v>
      </c>
      <c r="P145" s="98">
        <v>56.835230143831851</v>
      </c>
      <c r="Q145" s="98">
        <v>61.944127203285667</v>
      </c>
      <c r="R145" s="98">
        <v>73.071965264574104</v>
      </c>
      <c r="S145" s="98">
        <v>91.166538470909202</v>
      </c>
      <c r="T145" s="98">
        <v>115.75354427714508</v>
      </c>
      <c r="U145" s="98">
        <v>154.83328083351279</v>
      </c>
      <c r="V145" s="98">
        <v>212.59567670588908</v>
      </c>
      <c r="W145" s="98">
        <v>276.00010725735126</v>
      </c>
      <c r="X145" s="98">
        <v>376.67720140124061</v>
      </c>
      <c r="Y145" s="98">
        <v>509.90078037086158</v>
      </c>
      <c r="DA145" s="63" t="s">
        <v>1875</v>
      </c>
    </row>
    <row r="146" spans="1:105" ht="12.95" customHeight="1" x14ac:dyDescent="0.25">
      <c r="A146" s="121" t="s">
        <v>92</v>
      </c>
      <c r="B146" s="122">
        <f t="shared" ref="B146:Y146" si="53">B147</f>
        <v>5.5907814325241681E-2</v>
      </c>
      <c r="C146" s="122">
        <f t="shared" si="53"/>
        <v>5.9332525326617813E-2</v>
      </c>
      <c r="D146" s="122">
        <f t="shared" si="53"/>
        <v>6.7924351521033793E-2</v>
      </c>
      <c r="E146" s="122">
        <f t="shared" si="53"/>
        <v>0.10542118731746258</v>
      </c>
      <c r="F146" s="122">
        <f t="shared" si="53"/>
        <v>8.9109729167957563E-2</v>
      </c>
      <c r="G146" s="122">
        <f t="shared" si="53"/>
        <v>0.10342799856563445</v>
      </c>
      <c r="H146" s="122">
        <f t="shared" si="53"/>
        <v>0.19275927811269572</v>
      </c>
      <c r="I146" s="122">
        <f t="shared" si="53"/>
        <v>0.18358520268493111</v>
      </c>
      <c r="J146" s="122">
        <f t="shared" si="53"/>
        <v>0.25211947280459335</v>
      </c>
      <c r="K146" s="122">
        <f t="shared" si="53"/>
        <v>0.35633699689551163</v>
      </c>
      <c r="L146" s="122">
        <f t="shared" si="53"/>
        <v>0.4880643872365803</v>
      </c>
      <c r="M146" s="122">
        <f t="shared" si="53"/>
        <v>0.60270972769457054</v>
      </c>
      <c r="N146" s="122">
        <f t="shared" si="53"/>
        <v>0.86851280106373918</v>
      </c>
      <c r="O146" s="122">
        <f t="shared" si="53"/>
        <v>1.1501481324333787</v>
      </c>
      <c r="P146" s="122">
        <f t="shared" si="53"/>
        <v>1.5084089357169712</v>
      </c>
      <c r="Q146" s="122">
        <f t="shared" si="53"/>
        <v>2.0112137536426791</v>
      </c>
      <c r="R146" s="122">
        <f t="shared" si="53"/>
        <v>2.5776213253051607</v>
      </c>
      <c r="S146" s="122">
        <f t="shared" si="53"/>
        <v>3.2065516360894808</v>
      </c>
      <c r="T146" s="122">
        <f t="shared" si="53"/>
        <v>5.1437095670255628</v>
      </c>
      <c r="U146" s="122">
        <f t="shared" si="53"/>
        <v>6.6877092420903903</v>
      </c>
      <c r="V146" s="122">
        <f t="shared" si="53"/>
        <v>9.7244770896969861</v>
      </c>
      <c r="W146" s="122">
        <f t="shared" si="53"/>
        <v>12.031556009691956</v>
      </c>
      <c r="X146" s="122">
        <f t="shared" si="53"/>
        <v>22.608590330849985</v>
      </c>
      <c r="Y146" s="122">
        <f t="shared" si="53"/>
        <v>36.120915089375231</v>
      </c>
      <c r="DA146" s="130" t="s">
        <v>1876</v>
      </c>
    </row>
    <row r="147" spans="1:105" ht="12" customHeight="1" x14ac:dyDescent="0.25">
      <c r="A147" s="97" t="s">
        <v>53</v>
      </c>
      <c r="B147" s="98">
        <v>5.5907814325241681E-2</v>
      </c>
      <c r="C147" s="98">
        <v>5.9332525326617813E-2</v>
      </c>
      <c r="D147" s="98">
        <v>6.7924351521033793E-2</v>
      </c>
      <c r="E147" s="98">
        <v>0.10542118731746258</v>
      </c>
      <c r="F147" s="98">
        <v>8.9109729167957563E-2</v>
      </c>
      <c r="G147" s="98">
        <v>0.10342799856563445</v>
      </c>
      <c r="H147" s="98">
        <v>0.19275927811269572</v>
      </c>
      <c r="I147" s="98">
        <v>0.18358520268493111</v>
      </c>
      <c r="J147" s="98">
        <v>0.25211947280459335</v>
      </c>
      <c r="K147" s="98">
        <v>0.35633699689551163</v>
      </c>
      <c r="L147" s="98">
        <v>0.4880643872365803</v>
      </c>
      <c r="M147" s="98">
        <v>0.60270972769457054</v>
      </c>
      <c r="N147" s="98">
        <v>0.86851280106373918</v>
      </c>
      <c r="O147" s="98">
        <v>1.1501481324333787</v>
      </c>
      <c r="P147" s="98">
        <v>1.5084089357169712</v>
      </c>
      <c r="Q147" s="98">
        <v>2.0112137536426791</v>
      </c>
      <c r="R147" s="98">
        <v>2.5776213253051607</v>
      </c>
      <c r="S147" s="98">
        <v>3.2065516360894808</v>
      </c>
      <c r="T147" s="98">
        <v>5.1437095670255628</v>
      </c>
      <c r="U147" s="98">
        <v>6.6877092420903903</v>
      </c>
      <c r="V147" s="98">
        <v>9.7244770896969861</v>
      </c>
      <c r="W147" s="98">
        <v>12.031556009691956</v>
      </c>
      <c r="X147" s="98">
        <v>22.608590330849985</v>
      </c>
      <c r="Y147" s="98">
        <v>36.120915089375231</v>
      </c>
      <c r="DA147" s="63" t="s">
        <v>1877</v>
      </c>
    </row>
    <row r="148" spans="1:105" ht="12" customHeight="1" x14ac:dyDescent="0.25">
      <c r="A148" s="121" t="s">
        <v>55</v>
      </c>
      <c r="B148" s="122">
        <v>0.53998528908561427</v>
      </c>
      <c r="C148" s="122">
        <v>0.53890522145414388</v>
      </c>
      <c r="D148" s="122">
        <v>0.79401328864618947</v>
      </c>
      <c r="E148" s="122">
        <v>0.97886435104830349</v>
      </c>
      <c r="F148" s="122">
        <v>1.1706865886464413</v>
      </c>
      <c r="G148" s="122">
        <v>1.4533553204410783</v>
      </c>
      <c r="H148" s="122">
        <v>1.7978092986085268</v>
      </c>
      <c r="I148" s="122">
        <v>2.3952891781330132</v>
      </c>
      <c r="J148" s="122">
        <v>2.7174614022448607</v>
      </c>
      <c r="K148" s="122">
        <v>3.6131136194189315</v>
      </c>
      <c r="L148" s="122">
        <v>4.2055206660202833</v>
      </c>
      <c r="M148" s="122">
        <v>5.150906930190903</v>
      </c>
      <c r="N148" s="122">
        <v>5.7680242545023201</v>
      </c>
      <c r="O148" s="122">
        <v>6.5211394671524268</v>
      </c>
      <c r="P148" s="122">
        <v>7.8824628813465658</v>
      </c>
      <c r="Q148" s="122">
        <v>9.1323344589199422</v>
      </c>
      <c r="R148" s="122">
        <v>10.977881856322975</v>
      </c>
      <c r="S148" s="122">
        <v>13.493590882276816</v>
      </c>
      <c r="T148" s="122">
        <v>16.78508937219064</v>
      </c>
      <c r="U148" s="122">
        <v>20.860867313809983</v>
      </c>
      <c r="V148" s="122">
        <v>25.775889318653448</v>
      </c>
      <c r="W148" s="122">
        <v>30.885680431708487</v>
      </c>
      <c r="X148" s="122">
        <v>37.737705275070127</v>
      </c>
      <c r="Y148" s="122">
        <v>38.733778563434768</v>
      </c>
      <c r="DA148" s="130" t="s">
        <v>1878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1879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1880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1881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1882</v>
      </c>
    </row>
    <row r="153" spans="1:105" ht="12" customHeight="1" x14ac:dyDescent="0.25">
      <c r="A153" s="106" t="s">
        <v>122</v>
      </c>
      <c r="B153" s="101">
        <v>0.32302072492156136</v>
      </c>
      <c r="C153" s="101">
        <v>0.30576214757987424</v>
      </c>
      <c r="D153" s="101">
        <v>0.44240711171651725</v>
      </c>
      <c r="E153" s="101">
        <v>0.53504264960320636</v>
      </c>
      <c r="F153" s="101">
        <v>0.59892537523883027</v>
      </c>
      <c r="G153" s="101">
        <v>0.73719054541984452</v>
      </c>
      <c r="H153" s="101">
        <v>0.9347614676117052</v>
      </c>
      <c r="I153" s="101">
        <v>1.1331542026319747</v>
      </c>
      <c r="J153" s="101">
        <v>1.3399182655072173</v>
      </c>
      <c r="K153" s="101">
        <v>1.6361634842057058</v>
      </c>
      <c r="L153" s="101">
        <v>2.3050281725540551</v>
      </c>
      <c r="M153" s="101">
        <v>2.3467386940095367</v>
      </c>
      <c r="N153" s="101">
        <v>2.8114239112585109</v>
      </c>
      <c r="O153" s="101">
        <v>3.1868360672276732</v>
      </c>
      <c r="P153" s="101">
        <v>3.4839067235635572</v>
      </c>
      <c r="Q153" s="101">
        <v>4.3220394966549733</v>
      </c>
      <c r="R153" s="101">
        <v>5.1060567417065297</v>
      </c>
      <c r="S153" s="101">
        <v>6.4772869306849232</v>
      </c>
      <c r="T153" s="101">
        <v>8.8424384927651154</v>
      </c>
      <c r="U153" s="101">
        <v>10.975234567763604</v>
      </c>
      <c r="V153" s="101">
        <v>14.213122354467588</v>
      </c>
      <c r="W153" s="101">
        <v>18.94571701618305</v>
      </c>
      <c r="X153" s="101">
        <v>21.877599156032751</v>
      </c>
      <c r="Y153" s="101">
        <v>19.836195774309893</v>
      </c>
      <c r="DA153" s="131" t="s">
        <v>1883</v>
      </c>
    </row>
    <row r="154" spans="1:105" ht="12" customHeight="1" x14ac:dyDescent="0.25">
      <c r="A154" s="107" t="s">
        <v>121</v>
      </c>
      <c r="B154" s="104">
        <v>0.21696456416405296</v>
      </c>
      <c r="C154" s="104">
        <v>0.23314307387426969</v>
      </c>
      <c r="D154" s="104">
        <v>0.35160617692967228</v>
      </c>
      <c r="E154" s="104">
        <v>0.44382170144509714</v>
      </c>
      <c r="F154" s="104">
        <v>0.57176121340761088</v>
      </c>
      <c r="G154" s="104">
        <v>0.71616477502123366</v>
      </c>
      <c r="H154" s="104">
        <v>0.86304783099682147</v>
      </c>
      <c r="I154" s="104">
        <v>1.2621349755010383</v>
      </c>
      <c r="J154" s="104">
        <v>1.3775431367376432</v>
      </c>
      <c r="K154" s="104">
        <v>1.9769501352132257</v>
      </c>
      <c r="L154" s="104">
        <v>1.9004924934662282</v>
      </c>
      <c r="M154" s="104">
        <v>2.8041682361813662</v>
      </c>
      <c r="N154" s="104">
        <v>2.9566003432438093</v>
      </c>
      <c r="O154" s="104">
        <v>3.334303399924754</v>
      </c>
      <c r="P154" s="104">
        <v>4.398556157783009</v>
      </c>
      <c r="Q154" s="104">
        <v>4.8102949622649689</v>
      </c>
      <c r="R154" s="104">
        <v>5.8718251146164455</v>
      </c>
      <c r="S154" s="104">
        <v>7.0163039515918939</v>
      </c>
      <c r="T154" s="104">
        <v>7.9426508794255231</v>
      </c>
      <c r="U154" s="104">
        <v>9.8856327460463813</v>
      </c>
      <c r="V154" s="104">
        <v>11.562766964185858</v>
      </c>
      <c r="W154" s="104">
        <v>11.939963415525439</v>
      </c>
      <c r="X154" s="104">
        <v>15.860106119037374</v>
      </c>
      <c r="Y154" s="104">
        <v>18.897582789124872</v>
      </c>
      <c r="DA154" s="132" t="s">
        <v>1884</v>
      </c>
    </row>
    <row r="155" spans="1:105" ht="12" customHeight="1" x14ac:dyDescent="0.25">
      <c r="A155" s="108" t="s">
        <v>53</v>
      </c>
      <c r="B155" s="98">
        <v>0.1148373730359728</v>
      </c>
      <c r="C155" s="98">
        <v>0.11060108380036358</v>
      </c>
      <c r="D155" s="98">
        <v>0.17496259096258812</v>
      </c>
      <c r="E155" s="98">
        <v>0.21408015131997449</v>
      </c>
      <c r="F155" s="98">
        <v>0.2741997786007212</v>
      </c>
      <c r="G155" s="98">
        <v>0.34603743831052036</v>
      </c>
      <c r="H155" s="98">
        <v>0.40628356693855083</v>
      </c>
      <c r="I155" s="98">
        <v>0.63697264612128646</v>
      </c>
      <c r="J155" s="98">
        <v>0.61927461645941073</v>
      </c>
      <c r="K155" s="98">
        <v>0.9171550138850213</v>
      </c>
      <c r="L155" s="98">
        <v>0.71855850343239136</v>
      </c>
      <c r="M155" s="98">
        <v>1.1850786890151537</v>
      </c>
      <c r="N155" s="98">
        <v>1.1633299696301616</v>
      </c>
      <c r="O155" s="98">
        <v>1.3423175076661742</v>
      </c>
      <c r="P155" s="98">
        <v>1.8826153434345954</v>
      </c>
      <c r="Q155" s="98">
        <v>2.0453389320652118</v>
      </c>
      <c r="R155" s="98">
        <v>2.6123122892705082</v>
      </c>
      <c r="S155" s="98">
        <v>3.1615431884784604</v>
      </c>
      <c r="T155" s="98">
        <v>3.4269614336402676</v>
      </c>
      <c r="U155" s="98">
        <v>4.1222383984089008</v>
      </c>
      <c r="V155" s="98">
        <v>4.658314395529926</v>
      </c>
      <c r="W155" s="98">
        <v>4.0754828751383405</v>
      </c>
      <c r="X155" s="98">
        <v>5.9039968824698423</v>
      </c>
      <c r="Y155" s="98">
        <v>7.1916244107260026</v>
      </c>
      <c r="DA155" s="63" t="s">
        <v>1885</v>
      </c>
    </row>
    <row r="156" spans="1:105" ht="12" customHeight="1" x14ac:dyDescent="0.25">
      <c r="A156" s="108" t="s">
        <v>52</v>
      </c>
      <c r="B156" s="98">
        <v>0.10212719112808016</v>
      </c>
      <c r="C156" s="98">
        <v>0.12254199007390609</v>
      </c>
      <c r="D156" s="98">
        <v>0.17664358596708415</v>
      </c>
      <c r="E156" s="98">
        <v>0.22974155012512268</v>
      </c>
      <c r="F156" s="98">
        <v>0.29756143480688968</v>
      </c>
      <c r="G156" s="98">
        <v>0.37012733671071324</v>
      </c>
      <c r="H156" s="98">
        <v>0.4567642640582707</v>
      </c>
      <c r="I156" s="98">
        <v>0.6251623293797518</v>
      </c>
      <c r="J156" s="98">
        <v>0.75826852027823244</v>
      </c>
      <c r="K156" s="98">
        <v>1.0597951213282044</v>
      </c>
      <c r="L156" s="98">
        <v>1.1819339900338368</v>
      </c>
      <c r="M156" s="98">
        <v>1.6190895471662126</v>
      </c>
      <c r="N156" s="98">
        <v>1.7932703736136477</v>
      </c>
      <c r="O156" s="98">
        <v>1.9919858922585798</v>
      </c>
      <c r="P156" s="98">
        <v>2.5159408143484141</v>
      </c>
      <c r="Q156" s="98">
        <v>2.7649560301997576</v>
      </c>
      <c r="R156" s="98">
        <v>3.2595128253459373</v>
      </c>
      <c r="S156" s="98">
        <v>3.854760763113434</v>
      </c>
      <c r="T156" s="98">
        <v>4.5156894457852559</v>
      </c>
      <c r="U156" s="98">
        <v>5.7633943476374805</v>
      </c>
      <c r="V156" s="98">
        <v>6.9044525686559322</v>
      </c>
      <c r="W156" s="98">
        <v>7.8644805403870981</v>
      </c>
      <c r="X156" s="98">
        <v>9.9561092365675314</v>
      </c>
      <c r="Y156" s="98">
        <v>11.705958378398869</v>
      </c>
      <c r="DA156" s="63" t="s">
        <v>1886</v>
      </c>
    </row>
    <row r="157" spans="1:105" ht="12" customHeight="1" x14ac:dyDescent="0.25">
      <c r="A157" s="121" t="s">
        <v>54</v>
      </c>
      <c r="B157" s="122">
        <v>9.2603808607298069E-2</v>
      </c>
      <c r="C157" s="122">
        <v>0.1098806540578834</v>
      </c>
      <c r="D157" s="122">
        <v>0.14206879572948927</v>
      </c>
      <c r="E157" s="122">
        <v>0.17598647267467418</v>
      </c>
      <c r="F157" s="122">
        <v>0.22479798569524245</v>
      </c>
      <c r="G157" s="122">
        <v>0.28039464990005231</v>
      </c>
      <c r="H157" s="122">
        <v>0.38793367952565105</v>
      </c>
      <c r="I157" s="122">
        <v>0.46670223217063983</v>
      </c>
      <c r="J157" s="122">
        <v>0.59167555265952598</v>
      </c>
      <c r="K157" s="122">
        <v>0.68023060055598217</v>
      </c>
      <c r="L157" s="122">
        <v>0.98894153562208198</v>
      </c>
      <c r="M157" s="122">
        <v>1.1926855449932823</v>
      </c>
      <c r="N157" s="122">
        <v>1.3593791089905842</v>
      </c>
      <c r="O157" s="122">
        <v>1.5143740957475083</v>
      </c>
      <c r="P157" s="122">
        <v>1.7640083295038966</v>
      </c>
      <c r="Q157" s="122">
        <v>1.9873299494445107</v>
      </c>
      <c r="R157" s="122">
        <v>2.3035673053529022</v>
      </c>
      <c r="S157" s="122">
        <v>2.796638012460837</v>
      </c>
      <c r="T157" s="122">
        <v>3.5558105810425866</v>
      </c>
      <c r="U157" s="122">
        <v>4.5609822117134211</v>
      </c>
      <c r="V157" s="122">
        <v>6.0236514890752844</v>
      </c>
      <c r="W157" s="122">
        <v>8.1219676141366808</v>
      </c>
      <c r="X157" s="122">
        <v>11.202626104812785</v>
      </c>
      <c r="Y157" s="122">
        <v>12.742239587878412</v>
      </c>
      <c r="DA157" s="130" t="s">
        <v>1887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1888</v>
      </c>
    </row>
    <row r="159" spans="1:105" ht="12" customHeight="1" x14ac:dyDescent="0.25">
      <c r="A159" s="109" t="s">
        <v>120</v>
      </c>
      <c r="B159" s="33">
        <v>9.2603808607298069E-2</v>
      </c>
      <c r="C159" s="33">
        <v>0.1098806540578834</v>
      </c>
      <c r="D159" s="33">
        <v>0.14206879572948927</v>
      </c>
      <c r="E159" s="33">
        <v>0.17598647267467418</v>
      </c>
      <c r="F159" s="33">
        <v>0.22479798569524245</v>
      </c>
      <c r="G159" s="33">
        <v>0.28039464990005231</v>
      </c>
      <c r="H159" s="33">
        <v>0.38793367952565105</v>
      </c>
      <c r="I159" s="33">
        <v>0.46670223217063983</v>
      </c>
      <c r="J159" s="33">
        <v>0.59167555265952598</v>
      </c>
      <c r="K159" s="33">
        <v>0.68023060055598217</v>
      </c>
      <c r="L159" s="33">
        <v>0.98894153562208198</v>
      </c>
      <c r="M159" s="33">
        <v>1.1926855449932823</v>
      </c>
      <c r="N159" s="33">
        <v>1.3593791089905842</v>
      </c>
      <c r="O159" s="33">
        <v>1.5143740957475083</v>
      </c>
      <c r="P159" s="33">
        <v>1.7640083295038966</v>
      </c>
      <c r="Q159" s="33">
        <v>1.9873299494445107</v>
      </c>
      <c r="R159" s="33">
        <v>2.3035673053529022</v>
      </c>
      <c r="S159" s="33">
        <v>2.796638012460837</v>
      </c>
      <c r="T159" s="33">
        <v>3.5558105810425866</v>
      </c>
      <c r="U159" s="33">
        <v>4.5609822117134211</v>
      </c>
      <c r="V159" s="33">
        <v>6.0236514890752844</v>
      </c>
      <c r="W159" s="33">
        <v>8.1219676141366808</v>
      </c>
      <c r="X159" s="33">
        <v>11.202626104812785</v>
      </c>
      <c r="Y159" s="33">
        <v>12.742239587878412</v>
      </c>
      <c r="DA159" s="60" t="s">
        <v>1889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87.815754050017162</v>
      </c>
      <c r="C161" s="117">
        <f t="shared" si="54"/>
        <v>75.83319645677048</v>
      </c>
      <c r="D161" s="117">
        <f t="shared" si="54"/>
        <v>89.612144053056582</v>
      </c>
      <c r="E161" s="117">
        <f t="shared" si="54"/>
        <v>92.763257460087019</v>
      </c>
      <c r="F161" s="117">
        <f t="shared" si="54"/>
        <v>85.758274801712346</v>
      </c>
      <c r="G161" s="117">
        <f t="shared" si="54"/>
        <v>87.335358612500173</v>
      </c>
      <c r="H161" s="117">
        <f t="shared" si="54"/>
        <v>84.72445133873201</v>
      </c>
      <c r="I161" s="117">
        <f t="shared" si="54"/>
        <v>87.516197320719741</v>
      </c>
      <c r="J161" s="117">
        <f t="shared" si="54"/>
        <v>85.654927425144052</v>
      </c>
      <c r="K161" s="117">
        <f t="shared" si="54"/>
        <v>96.405103569703982</v>
      </c>
      <c r="L161" s="117">
        <f t="shared" si="54"/>
        <v>75.367296232811114</v>
      </c>
      <c r="M161" s="117">
        <f t="shared" si="54"/>
        <v>106.55494991731248</v>
      </c>
      <c r="N161" s="117">
        <f t="shared" si="54"/>
        <v>129.85046662412705</v>
      </c>
      <c r="O161" s="117">
        <f t="shared" si="54"/>
        <v>112.99365860692438</v>
      </c>
      <c r="P161" s="117">
        <f t="shared" si="54"/>
        <v>90.957892861441692</v>
      </c>
      <c r="Q161" s="117">
        <f t="shared" si="54"/>
        <v>19.763522279907978</v>
      </c>
      <c r="R161" s="117">
        <f t="shared" ref="R161:V161" si="55">R162+R164+R166+R175</f>
        <v>14.690475904798181</v>
      </c>
      <c r="S161" s="117">
        <f t="shared" si="55"/>
        <v>17.418516942701128</v>
      </c>
      <c r="T161" s="117">
        <f t="shared" si="55"/>
        <v>18.382542729108884</v>
      </c>
      <c r="U161" s="117">
        <f t="shared" si="55"/>
        <v>26.34856467138458</v>
      </c>
      <c r="V161" s="117">
        <f t="shared" si="55"/>
        <v>36.291084845494879</v>
      </c>
      <c r="W161" s="117">
        <f t="shared" ref="W161:Y161" si="56">W162+W164+W166+W175</f>
        <v>38.142104370669486</v>
      </c>
      <c r="X161" s="117">
        <f t="shared" si="56"/>
        <v>52.066203970321233</v>
      </c>
      <c r="Y161" s="117">
        <f t="shared" si="56"/>
        <v>4.3794638556621894</v>
      </c>
      <c r="DA161" s="129" t="s">
        <v>1890</v>
      </c>
    </row>
    <row r="162" spans="1:105" ht="12.95" customHeight="1" x14ac:dyDescent="0.25">
      <c r="A162" s="121" t="s">
        <v>57</v>
      </c>
      <c r="B162" s="122">
        <f t="shared" ref="B162:Y162" si="57">B163</f>
        <v>76.398335981407527</v>
      </c>
      <c r="C162" s="122">
        <f t="shared" si="57"/>
        <v>65.139355684208809</v>
      </c>
      <c r="D162" s="122">
        <f t="shared" si="57"/>
        <v>77.504285859664265</v>
      </c>
      <c r="E162" s="122">
        <f t="shared" si="57"/>
        <v>80.27341269526184</v>
      </c>
      <c r="F162" s="122">
        <f t="shared" si="57"/>
        <v>73.695811864166146</v>
      </c>
      <c r="G162" s="122">
        <f t="shared" si="57"/>
        <v>75.119346203195988</v>
      </c>
      <c r="H162" s="122">
        <f t="shared" si="57"/>
        <v>72.319704997227504</v>
      </c>
      <c r="I162" s="122">
        <f t="shared" si="57"/>
        <v>74.893529777001717</v>
      </c>
      <c r="J162" s="122">
        <f t="shared" si="57"/>
        <v>73.625603000716751</v>
      </c>
      <c r="K162" s="122">
        <f t="shared" si="57"/>
        <v>83.761059345581643</v>
      </c>
      <c r="L162" s="122">
        <f t="shared" si="57"/>
        <v>62.308228865237218</v>
      </c>
      <c r="M162" s="122">
        <f t="shared" si="57"/>
        <v>92.659114366926332</v>
      </c>
      <c r="N162" s="122">
        <f t="shared" si="57"/>
        <v>115.4847901632741</v>
      </c>
      <c r="O162" s="122">
        <f t="shared" si="57"/>
        <v>98.775940796057569</v>
      </c>
      <c r="P162" s="122">
        <f t="shared" si="57"/>
        <v>78.847338433789233</v>
      </c>
      <c r="Q162" s="122">
        <f t="shared" si="57"/>
        <v>13.212412993019241</v>
      </c>
      <c r="R162" s="122">
        <f t="shared" si="57"/>
        <v>9.7214109751955124</v>
      </c>
      <c r="S162" s="122">
        <f t="shared" si="57"/>
        <v>13.536432730168151</v>
      </c>
      <c r="T162" s="122">
        <f t="shared" si="57"/>
        <v>14.820635178847581</v>
      </c>
      <c r="U162" s="122">
        <f t="shared" si="57"/>
        <v>22.772489691424518</v>
      </c>
      <c r="V162" s="122">
        <f t="shared" si="57"/>
        <v>32.240995509968833</v>
      </c>
      <c r="W162" s="122">
        <f t="shared" si="57"/>
        <v>34.250047718254557</v>
      </c>
      <c r="X162" s="122">
        <f t="shared" si="57"/>
        <v>48.771674663855343</v>
      </c>
      <c r="Y162" s="122">
        <f t="shared" si="57"/>
        <v>1.7566487333002483</v>
      </c>
      <c r="DA162" s="130" t="s">
        <v>1891</v>
      </c>
    </row>
    <row r="163" spans="1:105" ht="12" customHeight="1" x14ac:dyDescent="0.25">
      <c r="A163" s="97" t="s">
        <v>53</v>
      </c>
      <c r="B163" s="33">
        <v>76.398335981407527</v>
      </c>
      <c r="C163" s="33">
        <v>65.139355684208809</v>
      </c>
      <c r="D163" s="33">
        <v>77.504285859664265</v>
      </c>
      <c r="E163" s="33">
        <v>80.27341269526184</v>
      </c>
      <c r="F163" s="33">
        <v>73.695811864166146</v>
      </c>
      <c r="G163" s="33">
        <v>75.119346203195988</v>
      </c>
      <c r="H163" s="33">
        <v>72.319704997227504</v>
      </c>
      <c r="I163" s="33">
        <v>74.893529777001717</v>
      </c>
      <c r="J163" s="33">
        <v>73.625603000716751</v>
      </c>
      <c r="K163" s="33">
        <v>83.761059345581643</v>
      </c>
      <c r="L163" s="33">
        <v>62.308228865237218</v>
      </c>
      <c r="M163" s="33">
        <v>92.659114366926332</v>
      </c>
      <c r="N163" s="33">
        <v>115.4847901632741</v>
      </c>
      <c r="O163" s="33">
        <v>98.775940796057569</v>
      </c>
      <c r="P163" s="33">
        <v>78.847338433789233</v>
      </c>
      <c r="Q163" s="33">
        <v>13.212412993019241</v>
      </c>
      <c r="R163" s="33">
        <v>9.7214109751955124</v>
      </c>
      <c r="S163" s="33">
        <v>13.536432730168151</v>
      </c>
      <c r="T163" s="33">
        <v>14.820635178847581</v>
      </c>
      <c r="U163" s="33">
        <v>22.772489691424518</v>
      </c>
      <c r="V163" s="33">
        <v>32.240995509968833</v>
      </c>
      <c r="W163" s="33">
        <v>34.250047718254557</v>
      </c>
      <c r="X163" s="33">
        <v>48.771674663855343</v>
      </c>
      <c r="Y163" s="33">
        <v>1.7566487333002483</v>
      </c>
      <c r="DA163" s="60" t="s">
        <v>1892</v>
      </c>
    </row>
    <row r="164" spans="1:105" ht="12.95" customHeight="1" x14ac:dyDescent="0.25">
      <c r="A164" s="121" t="s">
        <v>92</v>
      </c>
      <c r="B164" s="122">
        <f t="shared" ref="B164:Y164" si="58">B165</f>
        <v>0.48322920237362316</v>
      </c>
      <c r="C164" s="122">
        <f t="shared" si="58"/>
        <v>0.50773074876715663</v>
      </c>
      <c r="D164" s="122">
        <f t="shared" si="58"/>
        <v>0.5522918115863098</v>
      </c>
      <c r="E164" s="122">
        <f t="shared" si="58"/>
        <v>0.77829369083647715</v>
      </c>
      <c r="F164" s="122">
        <f t="shared" si="58"/>
        <v>0.56215417125125577</v>
      </c>
      <c r="G164" s="122">
        <f t="shared" si="58"/>
        <v>0.53753925434201544</v>
      </c>
      <c r="H164" s="122">
        <f t="shared" si="58"/>
        <v>0.7697776447526109</v>
      </c>
      <c r="I164" s="122">
        <f t="shared" si="58"/>
        <v>0.57657586216300494</v>
      </c>
      <c r="J164" s="122">
        <f t="shared" si="58"/>
        <v>0.64747222138994998</v>
      </c>
      <c r="K164" s="122">
        <f t="shared" si="58"/>
        <v>0.73083030083885492</v>
      </c>
      <c r="L164" s="122">
        <f t="shared" si="58"/>
        <v>0.83729748635858869</v>
      </c>
      <c r="M164" s="122">
        <f t="shared" si="58"/>
        <v>0.90497527513530884</v>
      </c>
      <c r="N164" s="122">
        <f t="shared" si="58"/>
        <v>1.2200450608911362</v>
      </c>
      <c r="O164" s="122">
        <f t="shared" si="58"/>
        <v>1.452142819202511</v>
      </c>
      <c r="P164" s="122">
        <f t="shared" si="58"/>
        <v>1.3015798501050786</v>
      </c>
      <c r="Q164" s="122">
        <f t="shared" si="58"/>
        <v>0.78681869358643741</v>
      </c>
      <c r="R164" s="122">
        <f t="shared" si="58"/>
        <v>0.59841689361451944</v>
      </c>
      <c r="S164" s="122">
        <f t="shared" si="58"/>
        <v>0.45118368234751216</v>
      </c>
      <c r="T164" s="122">
        <f t="shared" si="58"/>
        <v>0.46963948564032515</v>
      </c>
      <c r="U164" s="122">
        <f t="shared" si="58"/>
        <v>0.39615653088846264</v>
      </c>
      <c r="V164" s="122">
        <f t="shared" si="58"/>
        <v>0.46783692886048811</v>
      </c>
      <c r="W164" s="122">
        <f t="shared" si="58"/>
        <v>0.51226361001943521</v>
      </c>
      <c r="X164" s="122">
        <f t="shared" si="58"/>
        <v>0.69259561545062953</v>
      </c>
      <c r="Y164" s="122">
        <f t="shared" si="58"/>
        <v>0.79724519929958748</v>
      </c>
      <c r="DA164" s="130" t="s">
        <v>1893</v>
      </c>
    </row>
    <row r="165" spans="1:105" ht="12" customHeight="1" x14ac:dyDescent="0.25">
      <c r="A165" s="97" t="s">
        <v>53</v>
      </c>
      <c r="B165" s="98">
        <v>0.48322920237362316</v>
      </c>
      <c r="C165" s="98">
        <v>0.50773074876715663</v>
      </c>
      <c r="D165" s="98">
        <v>0.5522918115863098</v>
      </c>
      <c r="E165" s="98">
        <v>0.77829369083647715</v>
      </c>
      <c r="F165" s="98">
        <v>0.56215417125125577</v>
      </c>
      <c r="G165" s="98">
        <v>0.53753925434201544</v>
      </c>
      <c r="H165" s="98">
        <v>0.7697776447526109</v>
      </c>
      <c r="I165" s="98">
        <v>0.57657586216300494</v>
      </c>
      <c r="J165" s="98">
        <v>0.64747222138994998</v>
      </c>
      <c r="K165" s="98">
        <v>0.73083030083885492</v>
      </c>
      <c r="L165" s="98">
        <v>0.83729748635858869</v>
      </c>
      <c r="M165" s="98">
        <v>0.90497527513530884</v>
      </c>
      <c r="N165" s="98">
        <v>1.2200450608911362</v>
      </c>
      <c r="O165" s="98">
        <v>1.452142819202511</v>
      </c>
      <c r="P165" s="98">
        <v>1.3015798501050786</v>
      </c>
      <c r="Q165" s="98">
        <v>0.78681869358643741</v>
      </c>
      <c r="R165" s="98">
        <v>0.59841689361451944</v>
      </c>
      <c r="S165" s="98">
        <v>0.45118368234751216</v>
      </c>
      <c r="T165" s="98">
        <v>0.46963948564032515</v>
      </c>
      <c r="U165" s="98">
        <v>0.39615653088846264</v>
      </c>
      <c r="V165" s="98">
        <v>0.46783692886048811</v>
      </c>
      <c r="W165" s="98">
        <v>0.51226361001943521</v>
      </c>
      <c r="X165" s="98">
        <v>0.69259561545062953</v>
      </c>
      <c r="Y165" s="98">
        <v>0.79724519929958748</v>
      </c>
      <c r="DA165" s="63" t="s">
        <v>1894</v>
      </c>
    </row>
    <row r="166" spans="1:105" ht="12" customHeight="1" x14ac:dyDescent="0.25">
      <c r="A166" s="121" t="s">
        <v>55</v>
      </c>
      <c r="B166" s="122">
        <v>9.3335486769918639</v>
      </c>
      <c r="C166" s="122">
        <v>8.461037571597382</v>
      </c>
      <c r="D166" s="122">
        <v>9.8022531353246514</v>
      </c>
      <c r="E166" s="122">
        <v>9.9276874723139308</v>
      </c>
      <c r="F166" s="122">
        <v>9.6490312370400098</v>
      </c>
      <c r="G166" s="122">
        <v>9.7914902904938845</v>
      </c>
      <c r="H166" s="122">
        <v>9.5725158410553526</v>
      </c>
      <c r="I166" s="122">
        <v>10.084832308314819</v>
      </c>
      <c r="J166" s="122">
        <v>9.3502433315968769</v>
      </c>
      <c r="K166" s="122">
        <v>10.029417293106896</v>
      </c>
      <c r="L166" s="122">
        <v>9.8994411095216428</v>
      </c>
      <c r="M166" s="122">
        <v>10.552569234711507</v>
      </c>
      <c r="N166" s="122">
        <v>10.641754357493884</v>
      </c>
      <c r="O166" s="122">
        <v>10.363305413394007</v>
      </c>
      <c r="P166" s="122">
        <v>8.8416113412479831</v>
      </c>
      <c r="Q166" s="122">
        <v>4.7409773787650877</v>
      </c>
      <c r="R166" s="122">
        <v>3.6197026408128412</v>
      </c>
      <c r="S166" s="122">
        <v>2.8485590775096847</v>
      </c>
      <c r="T166" s="122">
        <v>2.5590500001358993</v>
      </c>
      <c r="U166" s="122">
        <v>2.616911039336987</v>
      </c>
      <c r="V166" s="122">
        <v>2.9108669039282726</v>
      </c>
      <c r="W166" s="122">
        <v>2.6836663962113825</v>
      </c>
      <c r="X166" s="122">
        <v>2.0148420780170415</v>
      </c>
      <c r="Y166" s="122">
        <v>1.3819356503402189</v>
      </c>
      <c r="DA166" s="130" t="s">
        <v>1895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1896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1897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1898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1899</v>
      </c>
    </row>
    <row r="171" spans="1:105" ht="12" customHeight="1" x14ac:dyDescent="0.25">
      <c r="A171" s="106" t="s">
        <v>122</v>
      </c>
      <c r="B171" s="101">
        <v>5.5840648171392013</v>
      </c>
      <c r="C171" s="101">
        <v>4.8835919294537211</v>
      </c>
      <c r="D171" s="101">
        <v>5.5766358391767961</v>
      </c>
      <c r="E171" s="101">
        <v>5.5436202991831891</v>
      </c>
      <c r="F171" s="101">
        <v>5.1340125239922543</v>
      </c>
      <c r="G171" s="101">
        <v>5.088087972083664</v>
      </c>
      <c r="H171" s="101">
        <v>4.9552582317349039</v>
      </c>
      <c r="I171" s="101">
        <v>4.9504290860271301</v>
      </c>
      <c r="J171" s="101">
        <v>4.6655722752019813</v>
      </c>
      <c r="K171" s="101">
        <v>4.7432000147043274</v>
      </c>
      <c r="L171" s="101">
        <v>5.2896103518459299</v>
      </c>
      <c r="M171" s="101">
        <v>4.8781101722619118</v>
      </c>
      <c r="N171" s="101">
        <v>5.1903305824983939</v>
      </c>
      <c r="O171" s="101">
        <v>5.0406437433969291</v>
      </c>
      <c r="P171" s="101">
        <v>4.247921289355685</v>
      </c>
      <c r="Q171" s="101">
        <v>2.2984814103715974</v>
      </c>
      <c r="R171" s="101">
        <v>1.7337474511213256</v>
      </c>
      <c r="S171" s="101">
        <v>1.4279839650867301</v>
      </c>
      <c r="T171" s="101">
        <v>1.1674397744313938</v>
      </c>
      <c r="U171" s="101">
        <v>1.388325008392548</v>
      </c>
      <c r="V171" s="101">
        <v>1.5813377765078434</v>
      </c>
      <c r="W171" s="101">
        <v>1.5883778669663535</v>
      </c>
      <c r="X171" s="101">
        <v>1.2084861424051869</v>
      </c>
      <c r="Y171" s="101">
        <v>0.82611321765156431</v>
      </c>
      <c r="DA171" s="131" t="s">
        <v>1900</v>
      </c>
    </row>
    <row r="172" spans="1:105" ht="12" customHeight="1" x14ac:dyDescent="0.25">
      <c r="A172" s="107" t="s">
        <v>121</v>
      </c>
      <c r="B172" s="104">
        <v>3.7494838598526616</v>
      </c>
      <c r="C172" s="104">
        <v>3.5774456421436609</v>
      </c>
      <c r="D172" s="104">
        <v>4.2256172961478544</v>
      </c>
      <c r="E172" s="104">
        <v>4.3840671731307426</v>
      </c>
      <c r="F172" s="104">
        <v>4.5150187130477555</v>
      </c>
      <c r="G172" s="104">
        <v>4.7034023184102205</v>
      </c>
      <c r="H172" s="104">
        <v>4.6172576093204487</v>
      </c>
      <c r="I172" s="104">
        <v>5.1344032222876885</v>
      </c>
      <c r="J172" s="104">
        <v>4.6846710563948957</v>
      </c>
      <c r="K172" s="104">
        <v>5.2862172784025674</v>
      </c>
      <c r="L172" s="104">
        <v>4.609830757675712</v>
      </c>
      <c r="M172" s="104">
        <v>5.6744590624495954</v>
      </c>
      <c r="N172" s="104">
        <v>5.4514237749954892</v>
      </c>
      <c r="O172" s="104">
        <v>5.3226616699970783</v>
      </c>
      <c r="P172" s="104">
        <v>4.5936900518922981</v>
      </c>
      <c r="Q172" s="104">
        <v>2.4424959683934899</v>
      </c>
      <c r="R172" s="104">
        <v>1.8859551896915157</v>
      </c>
      <c r="S172" s="104">
        <v>1.4205751124229546</v>
      </c>
      <c r="T172" s="104">
        <v>1.3916102257045053</v>
      </c>
      <c r="U172" s="104">
        <v>1.228586030944439</v>
      </c>
      <c r="V172" s="104">
        <v>1.3295291274204293</v>
      </c>
      <c r="W172" s="104">
        <v>1.0952885292450287</v>
      </c>
      <c r="X172" s="104">
        <v>0.80635593561185437</v>
      </c>
      <c r="Y172" s="104">
        <v>0.55582243268865472</v>
      </c>
      <c r="DA172" s="132" t="s">
        <v>1901</v>
      </c>
    </row>
    <row r="173" spans="1:105" ht="12" customHeight="1" x14ac:dyDescent="0.25">
      <c r="A173" s="108" t="s">
        <v>53</v>
      </c>
      <c r="B173" s="98">
        <v>1.984567748955931</v>
      </c>
      <c r="C173" s="98">
        <v>1.6971096703964481</v>
      </c>
      <c r="D173" s="98">
        <v>2.1027075149997532</v>
      </c>
      <c r="E173" s="98">
        <v>2.1146820012740277</v>
      </c>
      <c r="F173" s="98">
        <v>2.1652695259222154</v>
      </c>
      <c r="G173" s="98">
        <v>2.2725961208552588</v>
      </c>
      <c r="H173" s="98">
        <v>2.1735943520328331</v>
      </c>
      <c r="I173" s="98">
        <v>2.5912239738510907</v>
      </c>
      <c r="J173" s="98">
        <v>2.1059942112288077</v>
      </c>
      <c r="K173" s="98">
        <v>2.452404132514769</v>
      </c>
      <c r="L173" s="98">
        <v>1.7429340561459716</v>
      </c>
      <c r="M173" s="98">
        <v>2.3981016616019422</v>
      </c>
      <c r="N173" s="98">
        <v>2.1449651350742895</v>
      </c>
      <c r="O173" s="98">
        <v>2.1427869902846863</v>
      </c>
      <c r="P173" s="98">
        <v>1.9661341277575504</v>
      </c>
      <c r="Q173" s="98">
        <v>1.038550054571963</v>
      </c>
      <c r="R173" s="98">
        <v>0.83904132409884657</v>
      </c>
      <c r="S173" s="98">
        <v>0.64011046291456908</v>
      </c>
      <c r="T173" s="98">
        <v>0.60042857813406847</v>
      </c>
      <c r="U173" s="98">
        <v>0.51231161854899376</v>
      </c>
      <c r="V173" s="98">
        <v>0.53562998309332466</v>
      </c>
      <c r="W173" s="98">
        <v>0.37385622459021017</v>
      </c>
      <c r="X173" s="98">
        <v>0.30016967694175745</v>
      </c>
      <c r="Y173" s="98">
        <v>0.21152261744571793</v>
      </c>
      <c r="DA173" s="63" t="s">
        <v>1902</v>
      </c>
    </row>
    <row r="174" spans="1:105" ht="12" customHeight="1" x14ac:dyDescent="0.25">
      <c r="A174" s="115" t="s">
        <v>52</v>
      </c>
      <c r="B174" s="33">
        <v>1.7649161108967306</v>
      </c>
      <c r="C174" s="33">
        <v>1.8803359717472128</v>
      </c>
      <c r="D174" s="33">
        <v>2.1229097811481017</v>
      </c>
      <c r="E174" s="33">
        <v>2.2693851718567148</v>
      </c>
      <c r="F174" s="33">
        <v>2.34974918712554</v>
      </c>
      <c r="G174" s="33">
        <v>2.4308061975549617</v>
      </c>
      <c r="H174" s="33">
        <v>2.4436632572876151</v>
      </c>
      <c r="I174" s="33">
        <v>2.5431792484365978</v>
      </c>
      <c r="J174" s="33">
        <v>2.5786768451660875</v>
      </c>
      <c r="K174" s="33">
        <v>2.833813145887798</v>
      </c>
      <c r="L174" s="33">
        <v>2.8668967015297402</v>
      </c>
      <c r="M174" s="33">
        <v>3.2763574008476533</v>
      </c>
      <c r="N174" s="33">
        <v>3.3064586399211997</v>
      </c>
      <c r="O174" s="33">
        <v>3.1798746797123916</v>
      </c>
      <c r="P174" s="33">
        <v>2.6275559241347475</v>
      </c>
      <c r="Q174" s="33">
        <v>1.4039459138215269</v>
      </c>
      <c r="R174" s="33">
        <v>1.0469138655926691</v>
      </c>
      <c r="S174" s="33">
        <v>0.78046464950838557</v>
      </c>
      <c r="T174" s="33">
        <v>0.79118164757043685</v>
      </c>
      <c r="U174" s="33">
        <v>0.71627441239544509</v>
      </c>
      <c r="V174" s="33">
        <v>0.79389914432710462</v>
      </c>
      <c r="W174" s="33">
        <v>0.72143230465481856</v>
      </c>
      <c r="X174" s="33">
        <v>0.50618625867009692</v>
      </c>
      <c r="Y174" s="33">
        <v>0.34429981524293679</v>
      </c>
      <c r="DA174" s="60" t="s">
        <v>1903</v>
      </c>
    </row>
    <row r="175" spans="1:105" ht="12" customHeight="1" x14ac:dyDescent="0.25">
      <c r="A175" s="121" t="s">
        <v>54</v>
      </c>
      <c r="B175" s="122">
        <v>1.6006401892441495</v>
      </c>
      <c r="C175" s="122">
        <v>1.7250724521971303</v>
      </c>
      <c r="D175" s="122">
        <v>1.7533132464813526</v>
      </c>
      <c r="E175" s="122">
        <v>1.7838636016747624</v>
      </c>
      <c r="F175" s="122">
        <v>1.8512775292549377</v>
      </c>
      <c r="G175" s="122">
        <v>1.8869828644682842</v>
      </c>
      <c r="H175" s="122">
        <v>2.0624528556965438</v>
      </c>
      <c r="I175" s="122">
        <v>1.9612593732401946</v>
      </c>
      <c r="J175" s="122">
        <v>2.0316088714404796</v>
      </c>
      <c r="K175" s="122">
        <v>1.8837966301765878</v>
      </c>
      <c r="L175" s="122">
        <v>2.3223287716936576</v>
      </c>
      <c r="M175" s="122">
        <v>2.4382910405393261</v>
      </c>
      <c r="N175" s="122">
        <v>2.5038770424679408</v>
      </c>
      <c r="O175" s="122">
        <v>2.4022695782703125</v>
      </c>
      <c r="P175" s="122">
        <v>1.9673632362993876</v>
      </c>
      <c r="Q175" s="122">
        <v>1.023313214537211</v>
      </c>
      <c r="R175" s="122">
        <v>0.75094539517530756</v>
      </c>
      <c r="S175" s="122">
        <v>0.58234145267578141</v>
      </c>
      <c r="T175" s="122">
        <v>0.53321806448507825</v>
      </c>
      <c r="U175" s="122">
        <v>0.56300740973461305</v>
      </c>
      <c r="V175" s="122">
        <v>0.67138550273728992</v>
      </c>
      <c r="W175" s="122">
        <v>0.69612664618411269</v>
      </c>
      <c r="X175" s="122">
        <v>0.58709161299822188</v>
      </c>
      <c r="Y175" s="122">
        <v>0.44363427272213485</v>
      </c>
      <c r="DA175" s="130" t="s">
        <v>1904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1905</v>
      </c>
    </row>
    <row r="177" spans="1:105" ht="12" customHeight="1" x14ac:dyDescent="0.25">
      <c r="A177" s="109" t="s">
        <v>120</v>
      </c>
      <c r="B177" s="33">
        <v>1.6006401892441495</v>
      </c>
      <c r="C177" s="33">
        <v>1.7250724521971303</v>
      </c>
      <c r="D177" s="33">
        <v>1.7533132464813526</v>
      </c>
      <c r="E177" s="33">
        <v>1.7838636016747624</v>
      </c>
      <c r="F177" s="33">
        <v>1.8512775292549377</v>
      </c>
      <c r="G177" s="33">
        <v>1.8869828644682842</v>
      </c>
      <c r="H177" s="33">
        <v>2.0624528556965438</v>
      </c>
      <c r="I177" s="33">
        <v>1.9612593732401946</v>
      </c>
      <c r="J177" s="33">
        <v>2.0316088714404796</v>
      </c>
      <c r="K177" s="33">
        <v>1.8837966301765878</v>
      </c>
      <c r="L177" s="33">
        <v>2.3223287716936576</v>
      </c>
      <c r="M177" s="33">
        <v>2.4382910405393261</v>
      </c>
      <c r="N177" s="33">
        <v>2.5038770424679408</v>
      </c>
      <c r="O177" s="33">
        <v>2.4022695782703125</v>
      </c>
      <c r="P177" s="33">
        <v>1.9673632362993876</v>
      </c>
      <c r="Q177" s="33">
        <v>1.023313214537211</v>
      </c>
      <c r="R177" s="33">
        <v>0.75094539517530756</v>
      </c>
      <c r="S177" s="33">
        <v>0.58234145267578141</v>
      </c>
      <c r="T177" s="33">
        <v>0.53321806448507825</v>
      </c>
      <c r="U177" s="33">
        <v>0.56300740973461305</v>
      </c>
      <c r="V177" s="33">
        <v>0.67138550273728992</v>
      </c>
      <c r="W177" s="33">
        <v>0.69612664618411269</v>
      </c>
      <c r="X177" s="33">
        <v>0.58709161299822188</v>
      </c>
      <c r="Y177" s="33">
        <v>0.44363427272213485</v>
      </c>
      <c r="DA177" s="60" t="s">
        <v>1906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0.67198460049079789</v>
      </c>
      <c r="C3" s="119">
        <f>IF(RES_hhdet_tes!C3=0,"",RES_hhdet_tes!C3/RES_hhdet_fec!C3)</f>
        <v>0.67554929308879941</v>
      </c>
      <c r="D3" s="119">
        <f>IF(RES_hhdet_tes!D3=0,"",RES_hhdet_tes!D3/RES_hhdet_fec!D3)</f>
        <v>0.68007481631587996</v>
      </c>
      <c r="E3" s="119">
        <f>IF(RES_hhdet_tes!E3=0,"",RES_hhdet_tes!E3/RES_hhdet_fec!E3)</f>
        <v>0.68291018021880023</v>
      </c>
      <c r="F3" s="119">
        <f>IF(RES_hhdet_tes!F3=0,"",RES_hhdet_tes!F3/RES_hhdet_fec!F3)</f>
        <v>0.69294196767065019</v>
      </c>
      <c r="G3" s="119">
        <f>IF(RES_hhdet_tes!G3=0,"",RES_hhdet_tes!G3/RES_hhdet_fec!G3)</f>
        <v>0.69834178657055124</v>
      </c>
      <c r="H3" s="119">
        <f>IF(RES_hhdet_tes!H3=0,"",RES_hhdet_tes!H3/RES_hhdet_fec!H3)</f>
        <v>0.70613526672674476</v>
      </c>
      <c r="I3" s="119">
        <f>IF(RES_hhdet_tes!I3=0,"",RES_hhdet_tes!I3/RES_hhdet_fec!I3)</f>
        <v>0.71193562901349039</v>
      </c>
      <c r="J3" s="119">
        <f>IF(RES_hhdet_tes!J3=0,"",RES_hhdet_tes!J3/RES_hhdet_fec!J3)</f>
        <v>0.70635629940886335</v>
      </c>
      <c r="K3" s="119">
        <f>IF(RES_hhdet_tes!K3=0,"",RES_hhdet_tes!K3/RES_hhdet_fec!K3)</f>
        <v>0.72056938728980979</v>
      </c>
      <c r="L3" s="119">
        <f>IF(RES_hhdet_tes!L3=0,"",RES_hhdet_tes!L3/RES_hhdet_fec!L3)</f>
        <v>0.72428630699166052</v>
      </c>
      <c r="M3" s="119">
        <f>IF(RES_hhdet_tes!M3=0,"",RES_hhdet_tes!M3/RES_hhdet_fec!M3)</f>
        <v>0.72648261852538809</v>
      </c>
      <c r="N3" s="119">
        <f>IF(RES_hhdet_tes!N3=0,"",RES_hhdet_tes!N3/RES_hhdet_fec!N3)</f>
        <v>0.72990978649655558</v>
      </c>
      <c r="O3" s="119">
        <f>IF(RES_hhdet_tes!O3=0,"",RES_hhdet_tes!O3/RES_hhdet_fec!O3)</f>
        <v>0.73967906623898971</v>
      </c>
      <c r="P3" s="119">
        <f>IF(RES_hhdet_tes!P3=0,"",RES_hhdet_tes!P3/RES_hhdet_fec!P3)</f>
        <v>0.74410000228106787</v>
      </c>
      <c r="Q3" s="119">
        <f>IF(RES_hhdet_tes!Q3=0,"",RES_hhdet_tes!Q3/RES_hhdet_fec!Q3)</f>
        <v>0.74632100488443531</v>
      </c>
      <c r="R3" s="119">
        <f>IF(RES_hhdet_tes!R3=0,"",RES_hhdet_tes!R3/RES_hhdet_fec!R3)</f>
        <v>0.74232009695034273</v>
      </c>
      <c r="S3" s="119">
        <f>IF(RES_hhdet_tes!S3=0,"",RES_hhdet_tes!S3/RES_hhdet_fec!S3)</f>
        <v>0.74563464264003898</v>
      </c>
      <c r="T3" s="119">
        <f>IF(RES_hhdet_tes!T3=0,"",RES_hhdet_tes!T3/RES_hhdet_fec!T3)</f>
        <v>0.75497878547210129</v>
      </c>
      <c r="U3" s="119">
        <f>IF(RES_hhdet_tes!U3=0,"",RES_hhdet_tes!U3/RES_hhdet_fec!U3)</f>
        <v>0.76472399632306376</v>
      </c>
      <c r="V3" s="119">
        <f>IF(RES_hhdet_tes!V3=0,"",RES_hhdet_tes!V3/RES_hhdet_fec!V3)</f>
        <v>0.78461249269422417</v>
      </c>
      <c r="W3" s="119">
        <f>IF(RES_hhdet_tes!W3=0,"",RES_hhdet_tes!W3/RES_hhdet_fec!W3)</f>
        <v>0.78045749313395785</v>
      </c>
      <c r="X3" s="119">
        <f>IF(RES_hhdet_tes!X3=0,"",RES_hhdet_tes!X3/RES_hhdet_fec!X3)</f>
        <v>0.81146273166075233</v>
      </c>
      <c r="Y3" s="119">
        <f>IF(RES_hhdet_tes!Y3=0,"",RES_hhdet_tes!Y3/RES_hhdet_fec!Y3)</f>
        <v>0.81488952767798384</v>
      </c>
      <c r="DA3" s="129" t="s">
        <v>1908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0.66153763083378025</v>
      </c>
      <c r="C4" s="124">
        <f>IF(RES_hhdet_tes!C4=0,"",RES_hhdet_tes!C4/RES_hhdet_fec!C4)</f>
        <v>0.66417594392304247</v>
      </c>
      <c r="D4" s="124">
        <f>IF(RES_hhdet_tes!D4=0,"",RES_hhdet_tes!D4/RES_hhdet_fec!D4)</f>
        <v>0.6676799893701908</v>
      </c>
      <c r="E4" s="124">
        <f>IF(RES_hhdet_tes!E4=0,"",RES_hhdet_tes!E4/RES_hhdet_fec!E4)</f>
        <v>0.67027603871534824</v>
      </c>
      <c r="F4" s="124">
        <f>IF(RES_hhdet_tes!F4=0,"",RES_hhdet_tes!F4/RES_hhdet_fec!F4)</f>
        <v>0.67449078708725452</v>
      </c>
      <c r="G4" s="124">
        <f>IF(RES_hhdet_tes!G4=0,"",RES_hhdet_tes!G4/RES_hhdet_fec!G4)</f>
        <v>0.67964807231271784</v>
      </c>
      <c r="H4" s="124">
        <f>IF(RES_hhdet_tes!H4=0,"",RES_hhdet_tes!H4/RES_hhdet_fec!H4)</f>
        <v>0.6860759116879257</v>
      </c>
      <c r="I4" s="124">
        <f>IF(RES_hhdet_tes!I4=0,"",RES_hhdet_tes!I4/RES_hhdet_fec!I4)</f>
        <v>0.69492165336341916</v>
      </c>
      <c r="J4" s="124">
        <f>IF(RES_hhdet_tes!J4=0,"",RES_hhdet_tes!J4/RES_hhdet_fec!J4)</f>
        <v>0.70199226191345654</v>
      </c>
      <c r="K4" s="124">
        <f>IF(RES_hhdet_tes!K4=0,"",RES_hhdet_tes!K4/RES_hhdet_fec!K4)</f>
        <v>0.70730119386478185</v>
      </c>
      <c r="L4" s="124">
        <f>IF(RES_hhdet_tes!L4=0,"",RES_hhdet_tes!L4/RES_hhdet_fec!L4)</f>
        <v>0.71115896078830576</v>
      </c>
      <c r="M4" s="124">
        <f>IF(RES_hhdet_tes!M4=0,"",RES_hhdet_tes!M4/RES_hhdet_fec!M4)</f>
        <v>0.71533053665538804</v>
      </c>
      <c r="N4" s="124">
        <f>IF(RES_hhdet_tes!N4=0,"",RES_hhdet_tes!N4/RES_hhdet_fec!N4)</f>
        <v>0.72018715371023112</v>
      </c>
      <c r="O4" s="124">
        <f>IF(RES_hhdet_tes!O4=0,"",RES_hhdet_tes!O4/RES_hhdet_fec!O4)</f>
        <v>0.7255204946874394</v>
      </c>
      <c r="P4" s="124">
        <f>IF(RES_hhdet_tes!P4=0,"",RES_hhdet_tes!P4/RES_hhdet_fec!P4)</f>
        <v>0.725554651393995</v>
      </c>
      <c r="Q4" s="124">
        <f>IF(RES_hhdet_tes!Q4=0,"",RES_hhdet_tes!Q4/RES_hhdet_fec!Q4)</f>
        <v>0.72612562532190505</v>
      </c>
      <c r="R4" s="124">
        <f>IF(RES_hhdet_tes!R4=0,"",RES_hhdet_tes!R4/RES_hhdet_fec!R4)</f>
        <v>0.73079101386169787</v>
      </c>
      <c r="S4" s="124">
        <f>IF(RES_hhdet_tes!S4=0,"",RES_hhdet_tes!S4/RES_hhdet_fec!S4)</f>
        <v>0.73519012147554308</v>
      </c>
      <c r="T4" s="124">
        <f>IF(RES_hhdet_tes!T4=0,"",RES_hhdet_tes!T4/RES_hhdet_fec!T4)</f>
        <v>0.74377755959047043</v>
      </c>
      <c r="U4" s="124">
        <f>IF(RES_hhdet_tes!U4=0,"",RES_hhdet_tes!U4/RES_hhdet_fec!U4)</f>
        <v>0.75504156471097084</v>
      </c>
      <c r="V4" s="124">
        <f>IF(RES_hhdet_tes!V4=0,"",RES_hhdet_tes!V4/RES_hhdet_fec!V4)</f>
        <v>0.76122635951810913</v>
      </c>
      <c r="W4" s="124">
        <f>IF(RES_hhdet_tes!W4=0,"",RES_hhdet_tes!W4/RES_hhdet_fec!W4)</f>
        <v>0.76605488203159033</v>
      </c>
      <c r="X4" s="124">
        <f>IF(RES_hhdet_tes!X4=0,"",RES_hhdet_tes!X4/RES_hhdet_fec!X4)</f>
        <v>0.77648677098167307</v>
      </c>
      <c r="Y4" s="124">
        <f>IF(RES_hhdet_tes!Y4=0,"",RES_hhdet_tes!Y4/RES_hhdet_fec!Y4)</f>
        <v>0.79198480959281992</v>
      </c>
      <c r="DA4" s="130" t="s">
        <v>1909</v>
      </c>
    </row>
    <row r="5" spans="1:105" ht="12" customHeight="1" x14ac:dyDescent="0.25">
      <c r="A5" s="97" t="s">
        <v>51</v>
      </c>
      <c r="B5" s="111">
        <f>IF(RES_hhdet_tes!B5=0,"",RES_hhdet_tes!B5/RES_hhdet_fec!B5)</f>
        <v>0.65945450675614725</v>
      </c>
      <c r="C5" s="111">
        <f>IF(RES_hhdet_tes!C5=0,"",RES_hhdet_tes!C5/RES_hhdet_fec!C5)</f>
        <v>0.66213520237561085</v>
      </c>
      <c r="D5" s="111">
        <f>IF(RES_hhdet_tes!D5=0,"",RES_hhdet_tes!D5/RES_hhdet_fec!D5)</f>
        <v>0.6656902203670102</v>
      </c>
      <c r="E5" s="111">
        <f>IF(RES_hhdet_tes!E5=0,"",RES_hhdet_tes!E5/RES_hhdet_fec!E5)</f>
        <v>0.66833252816525734</v>
      </c>
      <c r="F5" s="111">
        <f>IF(RES_hhdet_tes!F5=0,"",RES_hhdet_tes!F5/RES_hhdet_fec!F5)</f>
        <v>0.67260095053866809</v>
      </c>
      <c r="G5" s="111">
        <f>IF(RES_hhdet_tes!G5=0,"",RES_hhdet_tes!G5/RES_hhdet_fec!G5)</f>
        <v>0.67782012480550657</v>
      </c>
      <c r="H5" s="111">
        <f>IF(RES_hhdet_tes!H5=0,"",RES_hhdet_tes!H5/RES_hhdet_fec!H5)</f>
        <v>0.68431484037571966</v>
      </c>
      <c r="I5" s="111">
        <f>IF(RES_hhdet_tes!I5=0,"",RES_hhdet_tes!I5/RES_hhdet_fec!I5)</f>
        <v>0.69323966449113095</v>
      </c>
      <c r="J5" s="111">
        <f>IF(RES_hhdet_tes!J5=0,"",RES_hhdet_tes!J5/RES_hhdet_fec!J5)</f>
        <v>0.70032579773480486</v>
      </c>
      <c r="K5" s="111">
        <f>IF(RES_hhdet_tes!K5=0,"",RES_hhdet_tes!K5/RES_hhdet_fec!K5)</f>
        <v>0.70567288851019105</v>
      </c>
      <c r="L5" s="111">
        <f>IF(RES_hhdet_tes!L5=0,"",RES_hhdet_tes!L5/RES_hhdet_fec!L5)</f>
        <v>0.70951098399430401</v>
      </c>
      <c r="M5" s="111">
        <f>IF(RES_hhdet_tes!M5=0,"",RES_hhdet_tes!M5/RES_hhdet_fec!M5)</f>
        <v>0.71379658020250114</v>
      </c>
      <c r="N5" s="111">
        <f>IF(RES_hhdet_tes!N5=0,"",RES_hhdet_tes!N5/RES_hhdet_fec!N5)</f>
        <v>0.71867066825020864</v>
      </c>
      <c r="O5" s="111">
        <f>IF(RES_hhdet_tes!O5=0,"",RES_hhdet_tes!O5/RES_hhdet_fec!O5)</f>
        <v>0.72401247150545478</v>
      </c>
      <c r="P5" s="111">
        <f>IF(RES_hhdet_tes!P5=0,"",RES_hhdet_tes!P5/RES_hhdet_fec!P5)</f>
        <v>0.72414795986839298</v>
      </c>
      <c r="Q5" s="111">
        <f>IF(RES_hhdet_tes!Q5=0,"",RES_hhdet_tes!Q5/RES_hhdet_fec!Q5)</f>
        <v>0.72468666604267507</v>
      </c>
      <c r="R5" s="111">
        <f>IF(RES_hhdet_tes!R5=0,"",RES_hhdet_tes!R5/RES_hhdet_fec!R5)</f>
        <v>0.72936050646242045</v>
      </c>
      <c r="S5" s="111">
        <f>IF(RES_hhdet_tes!S5=0,"",RES_hhdet_tes!S5/RES_hhdet_fec!S5)</f>
        <v>0.73379620293748926</v>
      </c>
      <c r="T5" s="111">
        <f>IF(RES_hhdet_tes!T5=0,"",RES_hhdet_tes!T5/RES_hhdet_fec!T5)</f>
        <v>0.74242623086017689</v>
      </c>
      <c r="U5" s="111">
        <f>IF(RES_hhdet_tes!U5=0,"",RES_hhdet_tes!U5/RES_hhdet_fec!U5)</f>
        <v>0.75375379180703739</v>
      </c>
      <c r="V5" s="111">
        <f>IF(RES_hhdet_tes!V5=0,"",RES_hhdet_tes!V5/RES_hhdet_fec!V5)</f>
        <v>0.75999028016781689</v>
      </c>
      <c r="W5" s="111">
        <f>IF(RES_hhdet_tes!W5=0,"",RES_hhdet_tes!W5/RES_hhdet_fec!W5)</f>
        <v>0.76480710138605923</v>
      </c>
      <c r="X5" s="111">
        <f>IF(RES_hhdet_tes!X5=0,"",RES_hhdet_tes!X5/RES_hhdet_fec!X5)</f>
        <v>0.77536823185372383</v>
      </c>
      <c r="Y5" s="111">
        <f>IF(RES_hhdet_tes!Y5=0,"",RES_hhdet_tes!Y5/RES_hhdet_fec!Y5)</f>
        <v>0.79099653264880188</v>
      </c>
      <c r="DA5" s="63" t="s">
        <v>1910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X6" s="111">
        <f>IF(RES_hhdet_tes!X6=0,"",RES_hhdet_tes!X6/RES_hhdet_fec!X6)</f>
        <v>1</v>
      </c>
      <c r="Y6" s="111">
        <f>IF(RES_hhdet_tes!Y6=0,"",RES_hhdet_tes!Y6/RES_hhdet_fec!Y6)</f>
        <v>1</v>
      </c>
      <c r="DA6" s="63" t="s">
        <v>1911</v>
      </c>
    </row>
    <row r="7" spans="1:105" ht="12.95" customHeight="1" x14ac:dyDescent="0.25">
      <c r="A7" s="121" t="s">
        <v>92</v>
      </c>
      <c r="B7" s="124">
        <f>IF(RES_hhdet_tes!B7=0,"",RES_hhdet_tes!B7/RES_hhdet_fec!B7)</f>
        <v>1.9948621447266519</v>
      </c>
      <c r="C7" s="124">
        <f>IF(RES_hhdet_tes!C7=0,"",RES_hhdet_tes!C7/RES_hhdet_fec!C7)</f>
        <v>2.0824118106158505</v>
      </c>
      <c r="D7" s="124">
        <f>IF(RES_hhdet_tes!D7=0,"",RES_hhdet_tes!D7/RES_hhdet_fec!D7)</f>
        <v>2.1676122290607283</v>
      </c>
      <c r="E7" s="124">
        <f>IF(RES_hhdet_tes!E7=0,"",RES_hhdet_tes!E7/RES_hhdet_fec!E7)</f>
        <v>2.2987768300441922</v>
      </c>
      <c r="F7" s="124">
        <f>IF(RES_hhdet_tes!F7=0,"",RES_hhdet_tes!F7/RES_hhdet_fec!F7)</f>
        <v>2.451136436510672</v>
      </c>
      <c r="G7" s="124">
        <f>IF(RES_hhdet_tes!G7=0,"",RES_hhdet_tes!G7/RES_hhdet_fec!G7)</f>
        <v>2.6792531073901564</v>
      </c>
      <c r="H7" s="124">
        <f>IF(RES_hhdet_tes!H7=0,"",RES_hhdet_tes!H7/RES_hhdet_fec!H7)</f>
        <v>2.9468114837698178</v>
      </c>
      <c r="I7" s="124">
        <f>IF(RES_hhdet_tes!I7=0,"",RES_hhdet_tes!I7/RES_hhdet_fec!I7)</f>
        <v>3.0688522214019702</v>
      </c>
      <c r="J7" s="124">
        <f>IF(RES_hhdet_tes!J7=0,"",RES_hhdet_tes!J7/RES_hhdet_fec!J7)</f>
        <v>3.1839196940325065</v>
      </c>
      <c r="K7" s="124">
        <f>IF(RES_hhdet_tes!K7=0,"",RES_hhdet_tes!K7/RES_hhdet_fec!K7)</f>
        <v>3.3110524272422008</v>
      </c>
      <c r="L7" s="124">
        <f>IF(RES_hhdet_tes!L7=0,"",RES_hhdet_tes!L7/RES_hhdet_fec!L7)</f>
        <v>3.4081255469045946</v>
      </c>
      <c r="M7" s="124">
        <f>IF(RES_hhdet_tes!M7=0,"",RES_hhdet_tes!M7/RES_hhdet_fec!M7)</f>
        <v>3.4725968237885914</v>
      </c>
      <c r="N7" s="124">
        <f>IF(RES_hhdet_tes!N7=0,"",RES_hhdet_tes!N7/RES_hhdet_fec!N7)</f>
        <v>3.5270185156989453</v>
      </c>
      <c r="O7" s="124">
        <f>IF(RES_hhdet_tes!O7=0,"",RES_hhdet_tes!O7/RES_hhdet_fec!O7)</f>
        <v>3.5865066251377082</v>
      </c>
      <c r="P7" s="124">
        <f>IF(RES_hhdet_tes!P7=0,"",RES_hhdet_tes!P7/RES_hhdet_fec!P7)</f>
        <v>3.6508953978463778</v>
      </c>
      <c r="Q7" s="124">
        <f>IF(RES_hhdet_tes!Q7=0,"",RES_hhdet_tes!Q7/RES_hhdet_fec!Q7)</f>
        <v>3.690770881050458</v>
      </c>
      <c r="R7" s="124">
        <f>IF(RES_hhdet_tes!R7=0,"",RES_hhdet_tes!R7/RES_hhdet_fec!R7)</f>
        <v>3.9320808668541751</v>
      </c>
      <c r="S7" s="124">
        <f>IF(RES_hhdet_tes!S7=0,"",RES_hhdet_tes!S7/RES_hhdet_fec!S7)</f>
        <v>4.3444686115060831</v>
      </c>
      <c r="T7" s="124">
        <f>IF(RES_hhdet_tes!T7=0,"",RES_hhdet_tes!T7/RES_hhdet_fec!T7)</f>
        <v>4.6032925724539595</v>
      </c>
      <c r="U7" s="124">
        <f>IF(RES_hhdet_tes!U7=0,"",RES_hhdet_tes!U7/RES_hhdet_fec!U7)</f>
        <v>4.7090885886171314</v>
      </c>
      <c r="V7" s="124">
        <f>IF(RES_hhdet_tes!V7=0,"",RES_hhdet_tes!V7/RES_hhdet_fec!V7)</f>
        <v>4.7136770270685115</v>
      </c>
      <c r="W7" s="124">
        <f>IF(RES_hhdet_tes!W7=0,"",RES_hhdet_tes!W7/RES_hhdet_fec!W7)</f>
        <v>4.7158524868494709</v>
      </c>
      <c r="X7" s="124">
        <f>IF(RES_hhdet_tes!X7=0,"",RES_hhdet_tes!X7/RES_hhdet_fec!X7)</f>
        <v>4.7180192551532532</v>
      </c>
      <c r="Y7" s="124">
        <f>IF(RES_hhdet_tes!Y7=0,"",RES_hhdet_tes!Y7/RES_hhdet_fec!Y7)</f>
        <v>4.733262212258853</v>
      </c>
      <c r="DA7" s="130" t="s">
        <v>1912</v>
      </c>
    </row>
    <row r="8" spans="1:105" ht="12" customHeight="1" x14ac:dyDescent="0.25">
      <c r="A8" s="97" t="s">
        <v>53</v>
      </c>
      <c r="B8" s="111">
        <f>IF(RES_hhdet_tes!B8=0,"",RES_hhdet_tes!B8/RES_hhdet_fec!B8)</f>
        <v>1.9948621447266519</v>
      </c>
      <c r="C8" s="111">
        <f>IF(RES_hhdet_tes!C8=0,"",RES_hhdet_tes!C8/RES_hhdet_fec!C8)</f>
        <v>2.0824118106158505</v>
      </c>
      <c r="D8" s="111">
        <f>IF(RES_hhdet_tes!D8=0,"",RES_hhdet_tes!D8/RES_hhdet_fec!D8)</f>
        <v>2.1676122290607283</v>
      </c>
      <c r="E8" s="111">
        <f>IF(RES_hhdet_tes!E8=0,"",RES_hhdet_tes!E8/RES_hhdet_fec!E8)</f>
        <v>2.2987768300441922</v>
      </c>
      <c r="F8" s="111">
        <f>IF(RES_hhdet_tes!F8=0,"",RES_hhdet_tes!F8/RES_hhdet_fec!F8)</f>
        <v>2.451136436510672</v>
      </c>
      <c r="G8" s="111">
        <f>IF(RES_hhdet_tes!G8=0,"",RES_hhdet_tes!G8/RES_hhdet_fec!G8)</f>
        <v>2.6792531073901564</v>
      </c>
      <c r="H8" s="111">
        <f>IF(RES_hhdet_tes!H8=0,"",RES_hhdet_tes!H8/RES_hhdet_fec!H8)</f>
        <v>2.9468114837698178</v>
      </c>
      <c r="I8" s="111">
        <f>IF(RES_hhdet_tes!I8=0,"",RES_hhdet_tes!I8/RES_hhdet_fec!I8)</f>
        <v>3.0688522214019702</v>
      </c>
      <c r="J8" s="111">
        <f>IF(RES_hhdet_tes!J8=0,"",RES_hhdet_tes!J8/RES_hhdet_fec!J8)</f>
        <v>3.1839196940325065</v>
      </c>
      <c r="K8" s="111">
        <f>IF(RES_hhdet_tes!K8=0,"",RES_hhdet_tes!K8/RES_hhdet_fec!K8)</f>
        <v>3.3110524272422008</v>
      </c>
      <c r="L8" s="111">
        <f>IF(RES_hhdet_tes!L8=0,"",RES_hhdet_tes!L8/RES_hhdet_fec!L8)</f>
        <v>3.4081255469045946</v>
      </c>
      <c r="M8" s="111">
        <f>IF(RES_hhdet_tes!M8=0,"",RES_hhdet_tes!M8/RES_hhdet_fec!M8)</f>
        <v>3.4725968237885914</v>
      </c>
      <c r="N8" s="111">
        <f>IF(RES_hhdet_tes!N8=0,"",RES_hhdet_tes!N8/RES_hhdet_fec!N8)</f>
        <v>3.5270185156989453</v>
      </c>
      <c r="O8" s="111">
        <f>IF(RES_hhdet_tes!O8=0,"",RES_hhdet_tes!O8/RES_hhdet_fec!O8)</f>
        <v>3.5865066251377082</v>
      </c>
      <c r="P8" s="111">
        <f>IF(RES_hhdet_tes!P8=0,"",RES_hhdet_tes!P8/RES_hhdet_fec!P8)</f>
        <v>3.6508953978463778</v>
      </c>
      <c r="Q8" s="111">
        <f>IF(RES_hhdet_tes!Q8=0,"",RES_hhdet_tes!Q8/RES_hhdet_fec!Q8)</f>
        <v>3.690770881050458</v>
      </c>
      <c r="R8" s="111">
        <f>IF(RES_hhdet_tes!R8=0,"",RES_hhdet_tes!R8/RES_hhdet_fec!R8)</f>
        <v>3.9320808668541751</v>
      </c>
      <c r="S8" s="111">
        <f>IF(RES_hhdet_tes!S8=0,"",RES_hhdet_tes!S8/RES_hhdet_fec!S8)</f>
        <v>4.3444686115060831</v>
      </c>
      <c r="T8" s="111">
        <f>IF(RES_hhdet_tes!T8=0,"",RES_hhdet_tes!T8/RES_hhdet_fec!T8)</f>
        <v>4.6032925724539595</v>
      </c>
      <c r="U8" s="111">
        <f>IF(RES_hhdet_tes!U8=0,"",RES_hhdet_tes!U8/RES_hhdet_fec!U8)</f>
        <v>4.7090885886171314</v>
      </c>
      <c r="V8" s="111">
        <f>IF(RES_hhdet_tes!V8=0,"",RES_hhdet_tes!V8/RES_hhdet_fec!V8)</f>
        <v>4.7136770270685115</v>
      </c>
      <c r="W8" s="111">
        <f>IF(RES_hhdet_tes!W8=0,"",RES_hhdet_tes!W8/RES_hhdet_fec!W8)</f>
        <v>4.7158524868494709</v>
      </c>
      <c r="X8" s="111">
        <f>IF(RES_hhdet_tes!X8=0,"",RES_hhdet_tes!X8/RES_hhdet_fec!X8)</f>
        <v>4.7180192551532532</v>
      </c>
      <c r="Y8" s="111">
        <f>IF(RES_hhdet_tes!Y8=0,"",RES_hhdet_tes!Y8/RES_hhdet_fec!Y8)</f>
        <v>4.733262212258853</v>
      </c>
      <c r="DA8" s="63" t="s">
        <v>1913</v>
      </c>
    </row>
    <row r="9" spans="1:105" ht="12" customHeight="1" x14ac:dyDescent="0.25">
      <c r="A9" s="121" t="s">
        <v>55</v>
      </c>
      <c r="B9" s="124">
        <f>IF(RES_hhdet_tes!B9=0,"",RES_hhdet_tes!B9/RES_hhdet_fec!B9)</f>
        <v>0.74810358832054991</v>
      </c>
      <c r="C9" s="124">
        <f>IF(RES_hhdet_tes!C9=0,"",RES_hhdet_tes!C9/RES_hhdet_fec!C9)</f>
        <v>0.75827571685942918</v>
      </c>
      <c r="D9" s="124">
        <f>IF(RES_hhdet_tes!D9=0,"",RES_hhdet_tes!D9/RES_hhdet_fec!D9)</f>
        <v>0.76014351475485697</v>
      </c>
      <c r="E9" s="124">
        <f>IF(RES_hhdet_tes!E9=0,"",RES_hhdet_tes!E9/RES_hhdet_fec!E9)</f>
        <v>0.76568004271019197</v>
      </c>
      <c r="F9" s="124">
        <f>IF(RES_hhdet_tes!F9=0,"",RES_hhdet_tes!F9/RES_hhdet_fec!F9)</f>
        <v>0.77272816750962292</v>
      </c>
      <c r="G9" s="124">
        <f>IF(RES_hhdet_tes!G9=0,"",RES_hhdet_tes!G9/RES_hhdet_fec!G9)</f>
        <v>0.77775138222925821</v>
      </c>
      <c r="H9" s="124">
        <f>IF(RES_hhdet_tes!H9=0,"",RES_hhdet_tes!H9/RES_hhdet_fec!H9)</f>
        <v>0.78327424238624621</v>
      </c>
      <c r="I9" s="124">
        <f>IF(RES_hhdet_tes!I9=0,"",RES_hhdet_tes!I9/RES_hhdet_fec!I9)</f>
        <v>0.78578976367248199</v>
      </c>
      <c r="J9" s="124">
        <f>IF(RES_hhdet_tes!J9=0,"",RES_hhdet_tes!J9/RES_hhdet_fec!J9)</f>
        <v>0.79185018400010665</v>
      </c>
      <c r="K9" s="124">
        <f>IF(RES_hhdet_tes!K9=0,"",RES_hhdet_tes!K9/RES_hhdet_fec!K9)</f>
        <v>0.79311872034238085</v>
      </c>
      <c r="L9" s="124">
        <f>IF(RES_hhdet_tes!L9=0,"",RES_hhdet_tes!L9/RES_hhdet_fec!L9)</f>
        <v>0.80072960904772827</v>
      </c>
      <c r="M9" s="124">
        <f>IF(RES_hhdet_tes!M9=0,"",RES_hhdet_tes!M9/RES_hhdet_fec!M9)</f>
        <v>0.79871579477891597</v>
      </c>
      <c r="N9" s="124">
        <f>IF(RES_hhdet_tes!N9=0,"",RES_hhdet_tes!N9/RES_hhdet_fec!N9)</f>
        <v>0.80182028109470294</v>
      </c>
      <c r="O9" s="124">
        <f>IF(RES_hhdet_tes!O9=0,"",RES_hhdet_tes!O9/RES_hhdet_fec!O9)</f>
        <v>0.80323022787303655</v>
      </c>
      <c r="P9" s="124">
        <f>IF(RES_hhdet_tes!P9=0,"",RES_hhdet_tes!P9/RES_hhdet_fec!P9)</f>
        <v>0.80757811774515065</v>
      </c>
      <c r="Q9" s="124">
        <f>IF(RES_hhdet_tes!Q9=0,"",RES_hhdet_tes!Q9/RES_hhdet_fec!Q9)</f>
        <v>0.81134843570113491</v>
      </c>
      <c r="R9" s="124">
        <f>IF(RES_hhdet_tes!R9=0,"",RES_hhdet_tes!R9/RES_hhdet_fec!R9)</f>
        <v>0.82035353070964301</v>
      </c>
      <c r="S9" s="124">
        <f>IF(RES_hhdet_tes!S9=0,"",RES_hhdet_tes!S9/RES_hhdet_fec!S9)</f>
        <v>0.82488283442132759</v>
      </c>
      <c r="T9" s="124">
        <f>IF(RES_hhdet_tes!T9=0,"",RES_hhdet_tes!T9/RES_hhdet_fec!T9)</f>
        <v>0.8320401504854108</v>
      </c>
      <c r="U9" s="124">
        <f>IF(RES_hhdet_tes!U9=0,"",RES_hhdet_tes!U9/RES_hhdet_fec!U9)</f>
        <v>0.83784751031786342</v>
      </c>
      <c r="V9" s="124">
        <f>IF(RES_hhdet_tes!V9=0,"",RES_hhdet_tes!V9/RES_hhdet_fec!V9)</f>
        <v>0.84198154562653238</v>
      </c>
      <c r="W9" s="124">
        <f>IF(RES_hhdet_tes!W9=0,"",RES_hhdet_tes!W9/RES_hhdet_fec!W9)</f>
        <v>0.84637383879838457</v>
      </c>
      <c r="X9" s="124">
        <f>IF(RES_hhdet_tes!X9=0,"",RES_hhdet_tes!X9/RES_hhdet_fec!X9)</f>
        <v>0.84853715464924306</v>
      </c>
      <c r="Y9" s="124">
        <f>IF(RES_hhdet_tes!Y9=0,"",RES_hhdet_tes!Y9/RES_hhdet_fec!Y9)</f>
        <v>0.8517870074839814</v>
      </c>
      <c r="DA9" s="130" t="s">
        <v>1914</v>
      </c>
    </row>
    <row r="10" spans="1:105" ht="12" customHeight="1" x14ac:dyDescent="0.25">
      <c r="A10" s="97" t="s">
        <v>143</v>
      </c>
      <c r="B10" s="111" t="str">
        <f>IF(RES_hhdet_tes!B10=0,"",RES_hhdet_tes!B10/RES_hhdet_fec!B10)</f>
        <v/>
      </c>
      <c r="C10" s="111" t="str">
        <f>IF(RES_hhdet_tes!C10=0,"",RES_hhdet_tes!C10/RES_hhdet_fec!C10)</f>
        <v/>
      </c>
      <c r="D10" s="111" t="str">
        <f>IF(RES_hhdet_tes!D10=0,"",RES_hhdet_tes!D10/RES_hhdet_fec!D10)</f>
        <v/>
      </c>
      <c r="E10" s="111" t="str">
        <f>IF(RES_hhdet_tes!E10=0,"",RES_hhdet_tes!E10/RES_hhdet_fec!E10)</f>
        <v/>
      </c>
      <c r="F10" s="111" t="str">
        <f>IF(RES_hhdet_tes!F10=0,"",RES_hhdet_tes!F10/RES_hhdet_fec!F10)</f>
        <v/>
      </c>
      <c r="G10" s="111" t="str">
        <f>IF(RES_hhdet_tes!G10=0,"",RES_hhdet_tes!G10/RES_hhdet_fec!G10)</f>
        <v/>
      </c>
      <c r="H10" s="111" t="str">
        <f>IF(RES_hhdet_tes!H10=0,"",RES_hhdet_tes!H10/RES_hhdet_fec!H10)</f>
        <v/>
      </c>
      <c r="I10" s="111" t="str">
        <f>IF(RES_hhdet_tes!I10=0,"",RES_hhdet_tes!I10/RES_hhdet_fec!I10)</f>
        <v/>
      </c>
      <c r="J10" s="111" t="str">
        <f>IF(RES_hhdet_tes!J10=0,"",RES_hhdet_tes!J10/RES_hhdet_fec!J10)</f>
        <v/>
      </c>
      <c r="K10" s="111" t="str">
        <f>IF(RES_hhdet_tes!K10=0,"",RES_hhdet_tes!K10/RES_hhdet_fec!K10)</f>
        <v/>
      </c>
      <c r="L10" s="111" t="str">
        <f>IF(RES_hhdet_tes!L10=0,"",RES_hhdet_tes!L10/RES_hhdet_fec!L10)</f>
        <v/>
      </c>
      <c r="M10" s="111" t="str">
        <f>IF(RES_hhdet_tes!M10=0,"",RES_hhdet_tes!M10/RES_hhdet_fec!M10)</f>
        <v/>
      </c>
      <c r="N10" s="111" t="str">
        <f>IF(RES_hhdet_tes!N10=0,"",RES_hhdet_tes!N10/RES_hhdet_fec!N10)</f>
        <v/>
      </c>
      <c r="O10" s="111" t="str">
        <f>IF(RES_hhdet_tes!O10=0,"",RES_hhdet_tes!O10/RES_hhdet_fec!O10)</f>
        <v/>
      </c>
      <c r="P10" s="111" t="str">
        <f>IF(RES_hhdet_tes!P10=0,"",RES_hhdet_tes!P10/RES_hhdet_fec!P10)</f>
        <v/>
      </c>
      <c r="Q10" s="111" t="str">
        <f>IF(RES_hhdet_tes!Q10=0,"",RES_hhdet_tes!Q10/RES_hhdet_fec!Q10)</f>
        <v/>
      </c>
      <c r="R10" s="111" t="str">
        <f>IF(RES_hhdet_tes!R10=0,"",RES_hhdet_tes!R10/RES_hhdet_fec!R10)</f>
        <v/>
      </c>
      <c r="S10" s="111" t="str">
        <f>IF(RES_hhdet_tes!S10=0,"",RES_hhdet_tes!S10/RES_hhdet_fec!S10)</f>
        <v/>
      </c>
      <c r="T10" s="111" t="str">
        <f>IF(RES_hhdet_tes!T10=0,"",RES_hhdet_tes!T10/RES_hhdet_fec!T10)</f>
        <v/>
      </c>
      <c r="U10" s="111" t="str">
        <f>IF(RES_hhdet_tes!U10=0,"",RES_hhdet_tes!U10/RES_hhdet_fec!U10)</f>
        <v/>
      </c>
      <c r="V10" s="111" t="str">
        <f>IF(RES_hhdet_tes!V10=0,"",RES_hhdet_tes!V10/RES_hhdet_fec!V10)</f>
        <v/>
      </c>
      <c r="W10" s="111" t="str">
        <f>IF(RES_hhdet_tes!W10=0,"",RES_hhdet_tes!W10/RES_hhdet_fec!W10)</f>
        <v/>
      </c>
      <c r="X10" s="111" t="str">
        <f>IF(RES_hhdet_tes!X10=0,"",RES_hhdet_tes!X10/RES_hhdet_fec!X10)</f>
        <v/>
      </c>
      <c r="Y10" s="111" t="str">
        <f>IF(RES_hhdet_tes!Y10=0,"",RES_hhdet_tes!Y10/RES_hhdet_fec!Y10)</f>
        <v/>
      </c>
      <c r="DA10" s="63" t="s">
        <v>1915</v>
      </c>
    </row>
    <row r="11" spans="1:105" ht="12" customHeight="1" x14ac:dyDescent="0.25">
      <c r="A11" s="97" t="s">
        <v>124</v>
      </c>
      <c r="B11" s="111" t="str">
        <f>IF(RES_hhdet_tes!B11=0,"",RES_hhdet_tes!B11/RES_hhdet_fec!B11)</f>
        <v/>
      </c>
      <c r="C11" s="111" t="str">
        <f>IF(RES_hhdet_tes!C11=0,"",RES_hhdet_tes!C11/RES_hhdet_fec!C11)</f>
        <v/>
      </c>
      <c r="D11" s="111" t="str">
        <f>IF(RES_hhdet_tes!D11=0,"",RES_hhdet_tes!D11/RES_hhdet_fec!D11)</f>
        <v/>
      </c>
      <c r="E11" s="111" t="str">
        <f>IF(RES_hhdet_tes!E11=0,"",RES_hhdet_tes!E11/RES_hhdet_fec!E11)</f>
        <v/>
      </c>
      <c r="F11" s="111" t="str">
        <f>IF(RES_hhdet_tes!F11=0,"",RES_hhdet_tes!F11/RES_hhdet_fec!F11)</f>
        <v/>
      </c>
      <c r="G11" s="111" t="str">
        <f>IF(RES_hhdet_tes!G11=0,"",RES_hhdet_tes!G11/RES_hhdet_fec!G11)</f>
        <v/>
      </c>
      <c r="H11" s="111" t="str">
        <f>IF(RES_hhdet_tes!H11=0,"",RES_hhdet_tes!H11/RES_hhdet_fec!H11)</f>
        <v/>
      </c>
      <c r="I11" s="111" t="str">
        <f>IF(RES_hhdet_tes!I11=0,"",RES_hhdet_tes!I11/RES_hhdet_fec!I11)</f>
        <v/>
      </c>
      <c r="J11" s="111" t="str">
        <f>IF(RES_hhdet_tes!J11=0,"",RES_hhdet_tes!J11/RES_hhdet_fec!J11)</f>
        <v/>
      </c>
      <c r="K11" s="111" t="str">
        <f>IF(RES_hhdet_tes!K11=0,"",RES_hhdet_tes!K11/RES_hhdet_fec!K11)</f>
        <v/>
      </c>
      <c r="L11" s="111" t="str">
        <f>IF(RES_hhdet_tes!L11=0,"",RES_hhdet_tes!L11/RES_hhdet_fec!L11)</f>
        <v/>
      </c>
      <c r="M11" s="111" t="str">
        <f>IF(RES_hhdet_tes!M11=0,"",RES_hhdet_tes!M11/RES_hhdet_fec!M11)</f>
        <v/>
      </c>
      <c r="N11" s="111" t="str">
        <f>IF(RES_hhdet_tes!N11=0,"",RES_hhdet_tes!N11/RES_hhdet_fec!N11)</f>
        <v/>
      </c>
      <c r="O11" s="111" t="str">
        <f>IF(RES_hhdet_tes!O11=0,"",RES_hhdet_tes!O11/RES_hhdet_fec!O11)</f>
        <v/>
      </c>
      <c r="P11" s="111" t="str">
        <f>IF(RES_hhdet_tes!P11=0,"",RES_hhdet_tes!P11/RES_hhdet_fec!P11)</f>
        <v/>
      </c>
      <c r="Q11" s="111" t="str">
        <f>IF(RES_hhdet_tes!Q11=0,"",RES_hhdet_tes!Q11/RES_hhdet_fec!Q11)</f>
        <v/>
      </c>
      <c r="R11" s="111" t="str">
        <f>IF(RES_hhdet_tes!R11=0,"",RES_hhdet_tes!R11/RES_hhdet_fec!R11)</f>
        <v/>
      </c>
      <c r="S11" s="111" t="str">
        <f>IF(RES_hhdet_tes!S11=0,"",RES_hhdet_tes!S11/RES_hhdet_fec!S11)</f>
        <v/>
      </c>
      <c r="T11" s="111" t="str">
        <f>IF(RES_hhdet_tes!T11=0,"",RES_hhdet_tes!T11/RES_hhdet_fec!T11)</f>
        <v/>
      </c>
      <c r="U11" s="111" t="str">
        <f>IF(RES_hhdet_tes!U11=0,"",RES_hhdet_tes!U11/RES_hhdet_fec!U11)</f>
        <v/>
      </c>
      <c r="V11" s="111" t="str">
        <f>IF(RES_hhdet_tes!V11=0,"",RES_hhdet_tes!V11/RES_hhdet_fec!V11)</f>
        <v/>
      </c>
      <c r="W11" s="111" t="str">
        <f>IF(RES_hhdet_tes!W11=0,"",RES_hhdet_tes!W11/RES_hhdet_fec!W11)</f>
        <v/>
      </c>
      <c r="X11" s="111" t="str">
        <f>IF(RES_hhdet_tes!X11=0,"",RES_hhdet_tes!X11/RES_hhdet_fec!X11)</f>
        <v/>
      </c>
      <c r="Y11" s="111" t="str">
        <f>IF(RES_hhdet_tes!Y11=0,"",RES_hhdet_tes!Y11/RES_hhdet_fec!Y11)</f>
        <v/>
      </c>
      <c r="DA11" s="63" t="s">
        <v>1916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 t="str">
        <f>IF(RES_hhdet_tes!F12=0,"",RES_hhdet_tes!F12/RES_hhdet_fec!F12)</f>
        <v/>
      </c>
      <c r="G12" s="111" t="str">
        <f>IF(RES_hhdet_tes!G12=0,"",RES_hhdet_tes!G12/RES_hhdet_fec!G12)</f>
        <v/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 t="str">
        <f>IF(RES_hhdet_tes!K12=0,"",RES_hhdet_tes!K12/RES_hhdet_fec!K12)</f>
        <v/>
      </c>
      <c r="L12" s="111" t="str">
        <f>IF(RES_hhdet_tes!L12=0,"",RES_hhdet_tes!L12/RES_hhdet_fec!L12)</f>
        <v/>
      </c>
      <c r="M12" s="111" t="str">
        <f>IF(RES_hhdet_tes!M12=0,"",RES_hhdet_tes!M12/RES_hhdet_fec!M12)</f>
        <v/>
      </c>
      <c r="N12" s="111" t="str">
        <f>IF(RES_hhdet_tes!N12=0,"",RES_hhdet_tes!N12/RES_hhdet_fec!N12)</f>
        <v/>
      </c>
      <c r="O12" s="111" t="str">
        <f>IF(RES_hhdet_tes!O12=0,"",RES_hhdet_tes!O12/RES_hhdet_fec!O12)</f>
        <v/>
      </c>
      <c r="P12" s="111" t="str">
        <f>IF(RES_hhdet_tes!P12=0,"",RES_hhdet_tes!P12/RES_hhdet_fec!P12)</f>
        <v/>
      </c>
      <c r="Q12" s="111" t="str">
        <f>IF(RES_hhdet_tes!Q12=0,"",RES_hhdet_tes!Q12/RES_hhdet_fec!Q12)</f>
        <v/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X12" s="111" t="str">
        <f>IF(RES_hhdet_tes!X12=0,"",RES_hhdet_tes!X12/RES_hhdet_fec!X12)</f>
        <v/>
      </c>
      <c r="Y12" s="111" t="str">
        <f>IF(RES_hhdet_tes!Y12=0,"",RES_hhdet_tes!Y12/RES_hhdet_fec!Y12)</f>
        <v/>
      </c>
      <c r="DA12" s="63" t="s">
        <v>1917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 t="str">
        <f>IF(RES_hhdet_tes!F13=0,"",RES_hhdet_tes!F13/RES_hhdet_fec!F13)</f>
        <v/>
      </c>
      <c r="G13" s="112" t="str">
        <f>IF(RES_hhdet_tes!G13=0,"",RES_hhdet_tes!G13/RES_hhdet_fec!G13)</f>
        <v/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 t="str">
        <f>IF(RES_hhdet_tes!K13=0,"",RES_hhdet_tes!K13/RES_hhdet_fec!K13)</f>
        <v/>
      </c>
      <c r="L13" s="112" t="str">
        <f>IF(RES_hhdet_tes!L13=0,"",RES_hhdet_tes!L13/RES_hhdet_fec!L13)</f>
        <v/>
      </c>
      <c r="M13" s="112" t="str">
        <f>IF(RES_hhdet_tes!M13=0,"",RES_hhdet_tes!M13/RES_hhdet_fec!M13)</f>
        <v/>
      </c>
      <c r="N13" s="112" t="str">
        <f>IF(RES_hhdet_tes!N13=0,"",RES_hhdet_tes!N13/RES_hhdet_fec!N13)</f>
        <v/>
      </c>
      <c r="O13" s="112" t="str">
        <f>IF(RES_hhdet_tes!O13=0,"",RES_hhdet_tes!O13/RES_hhdet_fec!O13)</f>
        <v/>
      </c>
      <c r="P13" s="112" t="str">
        <f>IF(RES_hhdet_tes!P13=0,"",RES_hhdet_tes!P13/RES_hhdet_fec!P13)</f>
        <v/>
      </c>
      <c r="Q13" s="112" t="str">
        <f>IF(RES_hhdet_tes!Q13=0,"",RES_hhdet_tes!Q13/RES_hhdet_fec!Q13)</f>
        <v/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X13" s="112" t="str">
        <f>IF(RES_hhdet_tes!X13=0,"",RES_hhdet_tes!X13/RES_hhdet_fec!X13)</f>
        <v/>
      </c>
      <c r="Y13" s="112" t="str">
        <f>IF(RES_hhdet_tes!Y13=0,"",RES_hhdet_tes!Y13/RES_hhdet_fec!Y13)</f>
        <v/>
      </c>
      <c r="DA13" s="131" t="s">
        <v>1918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 t="str">
        <f>IF(RES_hhdet_tes!F14=0,"",RES_hhdet_tes!F14/RES_hhdet_fec!F14)</f>
        <v/>
      </c>
      <c r="G14" s="113" t="str">
        <f>IF(RES_hhdet_tes!G14=0,"",RES_hhdet_tes!G14/RES_hhdet_fec!G14)</f>
        <v/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 t="str">
        <f>IF(RES_hhdet_tes!K14=0,"",RES_hhdet_tes!K14/RES_hhdet_fec!K14)</f>
        <v/>
      </c>
      <c r="L14" s="113" t="str">
        <f>IF(RES_hhdet_tes!L14=0,"",RES_hhdet_tes!L14/RES_hhdet_fec!L14)</f>
        <v/>
      </c>
      <c r="M14" s="113" t="str">
        <f>IF(RES_hhdet_tes!M14=0,"",RES_hhdet_tes!M14/RES_hhdet_fec!M14)</f>
        <v/>
      </c>
      <c r="N14" s="113" t="str">
        <f>IF(RES_hhdet_tes!N14=0,"",RES_hhdet_tes!N14/RES_hhdet_fec!N14)</f>
        <v/>
      </c>
      <c r="O14" s="113" t="str">
        <f>IF(RES_hhdet_tes!O14=0,"",RES_hhdet_tes!O14/RES_hhdet_fec!O14)</f>
        <v/>
      </c>
      <c r="P14" s="113" t="str">
        <f>IF(RES_hhdet_tes!P14=0,"",RES_hhdet_tes!P14/RES_hhdet_fec!P14)</f>
        <v/>
      </c>
      <c r="Q14" s="113" t="str">
        <f>IF(RES_hhdet_tes!Q14=0,"",RES_hhdet_tes!Q14/RES_hhdet_fec!Q14)</f>
        <v/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X14" s="113" t="str">
        <f>IF(RES_hhdet_tes!X14=0,"",RES_hhdet_tes!X14/RES_hhdet_fec!X14)</f>
        <v/>
      </c>
      <c r="Y14" s="113" t="str">
        <f>IF(RES_hhdet_tes!Y14=0,"",RES_hhdet_tes!Y14/RES_hhdet_fec!Y14)</f>
        <v/>
      </c>
      <c r="DA14" s="132" t="s">
        <v>1919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0.7066251110173748</v>
      </c>
      <c r="C15" s="112">
        <f>IF(RES_hhdet_tes!C15=0,"",RES_hhdet_tes!C15/RES_hhdet_fec!C15)</f>
        <v>0.70919945564920517</v>
      </c>
      <c r="D15" s="112">
        <f>IF(RES_hhdet_tes!D15=0,"",RES_hhdet_tes!D15/RES_hhdet_fec!D15)</f>
        <v>0.7126630373850914</v>
      </c>
      <c r="E15" s="112">
        <f>IF(RES_hhdet_tes!E15=0,"",RES_hhdet_tes!E15/RES_hhdet_fec!E15)</f>
        <v>0.71584873255144632</v>
      </c>
      <c r="F15" s="112">
        <f>IF(RES_hhdet_tes!F15=0,"",RES_hhdet_tes!F15/RES_hhdet_fec!F15)</f>
        <v>0.71948918973602893</v>
      </c>
      <c r="G15" s="112">
        <f>IF(RES_hhdet_tes!G15=0,"",RES_hhdet_tes!G15/RES_hhdet_fec!G15)</f>
        <v>0.72407432954268836</v>
      </c>
      <c r="H15" s="112">
        <f>IF(RES_hhdet_tes!H15=0,"",RES_hhdet_tes!H15/RES_hhdet_fec!H15)</f>
        <v>0.72929650183190542</v>
      </c>
      <c r="I15" s="112">
        <f>IF(RES_hhdet_tes!I15=0,"",RES_hhdet_tes!I15/RES_hhdet_fec!I15)</f>
        <v>0.73167512107261035</v>
      </c>
      <c r="J15" s="112">
        <f>IF(RES_hhdet_tes!J15=0,"",RES_hhdet_tes!J15/RES_hhdet_fec!J15)</f>
        <v>0.7326483876315204</v>
      </c>
      <c r="K15" s="112">
        <f>IF(RES_hhdet_tes!K15=0,"",RES_hhdet_tes!K15/RES_hhdet_fec!K15)</f>
        <v>0.73348463144813647</v>
      </c>
      <c r="L15" s="112">
        <f>IF(RES_hhdet_tes!L15=0,"",RES_hhdet_tes!L15/RES_hhdet_fec!L15)</f>
        <v>0.7347213829889474</v>
      </c>
      <c r="M15" s="112">
        <f>IF(RES_hhdet_tes!M15=0,"",RES_hhdet_tes!M15/RES_hhdet_fec!M15)</f>
        <v>0.73536038782756696</v>
      </c>
      <c r="N15" s="112">
        <f>IF(RES_hhdet_tes!N15=0,"",RES_hhdet_tes!N15/RES_hhdet_fec!N15)</f>
        <v>0.73748338623455467</v>
      </c>
      <c r="O15" s="112">
        <f>IF(RES_hhdet_tes!O15=0,"",RES_hhdet_tes!O15/RES_hhdet_fec!O15)</f>
        <v>0.73985914041364664</v>
      </c>
      <c r="P15" s="112">
        <f>IF(RES_hhdet_tes!P15=0,"",RES_hhdet_tes!P15/RES_hhdet_fec!P15)</f>
        <v>0.74343397972055569</v>
      </c>
      <c r="Q15" s="112">
        <f>IF(RES_hhdet_tes!Q15=0,"",RES_hhdet_tes!Q15/RES_hhdet_fec!Q15)</f>
        <v>0.75450163525544911</v>
      </c>
      <c r="R15" s="112">
        <f>IF(RES_hhdet_tes!R15=0,"",RES_hhdet_tes!R15/RES_hhdet_fec!R15)</f>
        <v>0.76492809245718485</v>
      </c>
      <c r="S15" s="112">
        <f>IF(RES_hhdet_tes!S15=0,"",RES_hhdet_tes!S15/RES_hhdet_fec!S15)</f>
        <v>0.77259034705696261</v>
      </c>
      <c r="T15" s="112">
        <f>IF(RES_hhdet_tes!T15=0,"",RES_hhdet_tes!T15/RES_hhdet_fec!T15)</f>
        <v>0.78145291175222531</v>
      </c>
      <c r="U15" s="112">
        <f>IF(RES_hhdet_tes!U15=0,"",RES_hhdet_tes!U15/RES_hhdet_fec!U15)</f>
        <v>0.78652225509295137</v>
      </c>
      <c r="V15" s="112">
        <f>IF(RES_hhdet_tes!V15=0,"",RES_hhdet_tes!V15/RES_hhdet_fec!V15)</f>
        <v>0.79113455197455695</v>
      </c>
      <c r="W15" s="112">
        <f>IF(RES_hhdet_tes!W15=0,"",RES_hhdet_tes!W15/RES_hhdet_fec!W15)</f>
        <v>0.79385171353400785</v>
      </c>
      <c r="X15" s="112">
        <f>IF(RES_hhdet_tes!X15=0,"",RES_hhdet_tes!X15/RES_hhdet_fec!X15)</f>
        <v>0.79996004022486455</v>
      </c>
      <c r="Y15" s="112">
        <f>IF(RES_hhdet_tes!Y15=0,"",RES_hhdet_tes!Y15/RES_hhdet_fec!Y15)</f>
        <v>0.80500119631414424</v>
      </c>
      <c r="DA15" s="131" t="s">
        <v>1920</v>
      </c>
    </row>
    <row r="16" spans="1:105" ht="12" customHeight="1" x14ac:dyDescent="0.25">
      <c r="A16" s="107" t="s">
        <v>121</v>
      </c>
      <c r="B16" s="113">
        <f>IF(RES_hhdet_tes!B16=0,"",RES_hhdet_tes!B16/RES_hhdet_fec!B16)</f>
        <v>0.81984032545517727</v>
      </c>
      <c r="C16" s="113">
        <f>IF(RES_hhdet_tes!C16=0,"",RES_hhdet_tes!C16/RES_hhdet_fec!C16)</f>
        <v>0.83808177361859015</v>
      </c>
      <c r="D16" s="113">
        <f>IF(RES_hhdet_tes!D16=0,"",RES_hhdet_tes!D16/RES_hhdet_fec!D16)</f>
        <v>0.83402513925125055</v>
      </c>
      <c r="E16" s="113">
        <f>IF(RES_hhdet_tes!E16=0,"",RES_hhdet_tes!E16/RES_hhdet_fec!E16)</f>
        <v>0.84049026127905913</v>
      </c>
      <c r="F16" s="113">
        <f>IF(RES_hhdet_tes!F16=0,"",RES_hhdet_tes!F16/RES_hhdet_fec!F16)</f>
        <v>0.84404274870242413</v>
      </c>
      <c r="G16" s="113">
        <f>IF(RES_hhdet_tes!G16=0,"",RES_hhdet_tes!G16/RES_hhdet_fec!G16)</f>
        <v>0.84560550027999581</v>
      </c>
      <c r="H16" s="113">
        <f>IF(RES_hhdet_tes!H16=0,"",RES_hhdet_tes!H16/RES_hhdet_fec!H16)</f>
        <v>0.85148745844783758</v>
      </c>
      <c r="I16" s="113">
        <f>IF(RES_hhdet_tes!I16=0,"",RES_hhdet_tes!I16/RES_hhdet_fec!I16)</f>
        <v>0.8440003467004078</v>
      </c>
      <c r="J16" s="113">
        <f>IF(RES_hhdet_tes!J16=0,"",RES_hhdet_tes!J16/RES_hhdet_fec!J16)</f>
        <v>0.85911259874359291</v>
      </c>
      <c r="K16" s="113">
        <f>IF(RES_hhdet_tes!K16=0,"",RES_hhdet_tes!K16/RES_hhdet_fec!K16)</f>
        <v>0.85595017830681541</v>
      </c>
      <c r="L16" s="113">
        <f>IF(RES_hhdet_tes!L16=0,"",RES_hhdet_tes!L16/RES_hhdet_fec!L16)</f>
        <v>0.87967507377576359</v>
      </c>
      <c r="M16" s="113">
        <f>IF(RES_hhdet_tes!M16=0,"",RES_hhdet_tes!M16/RES_hhdet_fec!M16)</f>
        <v>0.86809458929625438</v>
      </c>
      <c r="N16" s="113">
        <f>IF(RES_hhdet_tes!N16=0,"",RES_hhdet_tes!N16/RES_hhdet_fec!N16)</f>
        <v>0.87690176869898984</v>
      </c>
      <c r="O16" s="113">
        <f>IF(RES_hhdet_tes!O16=0,"",RES_hhdet_tes!O16/RES_hhdet_fec!O16)</f>
        <v>0.875708578831631</v>
      </c>
      <c r="P16" s="113">
        <f>IF(RES_hhdet_tes!P16=0,"",RES_hhdet_tes!P16/RES_hhdet_fec!P16)</f>
        <v>0.8726768147884183</v>
      </c>
      <c r="Q16" s="113">
        <f>IF(RES_hhdet_tes!Q16=0,"",RES_hhdet_tes!Q16/RES_hhdet_fec!Q16)</f>
        <v>0.87845941042986286</v>
      </c>
      <c r="R16" s="113">
        <f>IF(RES_hhdet_tes!R16=0,"",RES_hhdet_tes!R16/RES_hhdet_fec!R16)</f>
        <v>0.88046156910522189</v>
      </c>
      <c r="S16" s="113">
        <f>IF(RES_hhdet_tes!S16=0,"",RES_hhdet_tes!S16/RES_hhdet_fec!S16)</f>
        <v>0.88346734365294843</v>
      </c>
      <c r="T16" s="113">
        <f>IF(RES_hhdet_tes!T16=0,"",RES_hhdet_tes!T16/RES_hhdet_fec!T16)</f>
        <v>0.8906223790166814</v>
      </c>
      <c r="U16" s="113">
        <f>IF(RES_hhdet_tes!U16=0,"",RES_hhdet_tes!U16/RES_hhdet_fec!U16)</f>
        <v>0.89777500192154525</v>
      </c>
      <c r="V16" s="113">
        <f>IF(RES_hhdet_tes!V16=0,"",RES_hhdet_tes!V16/RES_hhdet_fec!V16)</f>
        <v>0.90289160642670419</v>
      </c>
      <c r="W16" s="113">
        <f>IF(RES_hhdet_tes!W16=0,"",RES_hhdet_tes!W16/RES_hhdet_fec!W16)</f>
        <v>0.91752531036723151</v>
      </c>
      <c r="X16" s="113">
        <f>IF(RES_hhdet_tes!X16=0,"",RES_hhdet_tes!X16/RES_hhdet_fec!X16)</f>
        <v>0.91680222694218028</v>
      </c>
      <c r="Y16" s="113">
        <f>IF(RES_hhdet_tes!Y16=0,"",RES_hhdet_tes!Y16/RES_hhdet_fec!Y16)</f>
        <v>0.91718755079086889</v>
      </c>
      <c r="DA16" s="132" t="s">
        <v>1921</v>
      </c>
    </row>
    <row r="17" spans="1:105" ht="12" customHeight="1" x14ac:dyDescent="0.25">
      <c r="A17" s="108" t="s">
        <v>53</v>
      </c>
      <c r="B17" s="111">
        <f>IF(RES_hhdet_tes!B17=0,"",RES_hhdet_tes!B17/RES_hhdet_fec!B17)</f>
        <v>0.7066251110173748</v>
      </c>
      <c r="C17" s="111">
        <f>IF(RES_hhdet_tes!C17=0,"",RES_hhdet_tes!C17/RES_hhdet_fec!C17)</f>
        <v>0.71060040062048357</v>
      </c>
      <c r="D17" s="111">
        <f>IF(RES_hhdet_tes!D17=0,"",RES_hhdet_tes!D17/RES_hhdet_fec!D17)</f>
        <v>0.71432590214684522</v>
      </c>
      <c r="E17" s="111">
        <f>IF(RES_hhdet_tes!E17=0,"",RES_hhdet_tes!E17/RES_hhdet_fec!E17)</f>
        <v>0.71764461293105608</v>
      </c>
      <c r="F17" s="111">
        <f>IF(RES_hhdet_tes!F17=0,"",RES_hhdet_tes!F17/RES_hhdet_fec!F17)</f>
        <v>0.72187005650545033</v>
      </c>
      <c r="G17" s="111">
        <f>IF(RES_hhdet_tes!G17=0,"",RES_hhdet_tes!G17/RES_hhdet_fec!G17)</f>
        <v>0.72575261159797122</v>
      </c>
      <c r="H17" s="111">
        <f>IF(RES_hhdet_tes!H17=0,"",RES_hhdet_tes!H17/RES_hhdet_fec!H17)</f>
        <v>0.72965967617909822</v>
      </c>
      <c r="I17" s="111">
        <f>IF(RES_hhdet_tes!I17=0,"",RES_hhdet_tes!I17/RES_hhdet_fec!I17)</f>
        <v>0.73193571000665192</v>
      </c>
      <c r="J17" s="111">
        <f>IF(RES_hhdet_tes!J17=0,"",RES_hhdet_tes!J17/RES_hhdet_fec!J17)</f>
        <v>0.73271297328896812</v>
      </c>
      <c r="K17" s="111">
        <f>IF(RES_hhdet_tes!K17=0,"",RES_hhdet_tes!K17/RES_hhdet_fec!K17)</f>
        <v>0.73380590774974319</v>
      </c>
      <c r="L17" s="111">
        <f>IF(RES_hhdet_tes!L17=0,"",RES_hhdet_tes!L17/RES_hhdet_fec!L17)</f>
        <v>0.73433624458676516</v>
      </c>
      <c r="M17" s="111">
        <f>IF(RES_hhdet_tes!M17=0,"",RES_hhdet_tes!M17/RES_hhdet_fec!M17)</f>
        <v>0.7355405642709083</v>
      </c>
      <c r="N17" s="111">
        <f>IF(RES_hhdet_tes!N17=0,"",RES_hhdet_tes!N17/RES_hhdet_fec!N17)</f>
        <v>0.7370435967004848</v>
      </c>
      <c r="O17" s="111">
        <f>IF(RES_hhdet_tes!O17=0,"",RES_hhdet_tes!O17/RES_hhdet_fec!O17)</f>
        <v>0.73933945756107655</v>
      </c>
      <c r="P17" s="111">
        <f>IF(RES_hhdet_tes!P17=0,"",RES_hhdet_tes!P17/RES_hhdet_fec!P17)</f>
        <v>0.7457784187149411</v>
      </c>
      <c r="Q17" s="111">
        <f>IF(RES_hhdet_tes!Q17=0,"",RES_hhdet_tes!Q17/RES_hhdet_fec!Q17)</f>
        <v>0.75449411011883694</v>
      </c>
      <c r="R17" s="111">
        <f>IF(RES_hhdet_tes!R17=0,"",RES_hhdet_tes!R17/RES_hhdet_fec!R17)</f>
        <v>0.76618234297642251</v>
      </c>
      <c r="S17" s="111">
        <f>IF(RES_hhdet_tes!S17=0,"",RES_hhdet_tes!S17/RES_hhdet_fec!S17)</f>
        <v>0.77355706386720446</v>
      </c>
      <c r="T17" s="111">
        <f>IF(RES_hhdet_tes!T17=0,"",RES_hhdet_tes!T17/RES_hhdet_fec!T17)</f>
        <v>0.77843010599602547</v>
      </c>
      <c r="U17" s="111">
        <f>IF(RES_hhdet_tes!U17=0,"",RES_hhdet_tes!U17/RES_hhdet_fec!U17)</f>
        <v>0.78550781219069188</v>
      </c>
      <c r="V17" s="111">
        <f>IF(RES_hhdet_tes!V17=0,"",RES_hhdet_tes!V17/RES_hhdet_fec!V17)</f>
        <v>0.78928786154311981</v>
      </c>
      <c r="W17" s="111">
        <f>IF(RES_hhdet_tes!W17=0,"",RES_hhdet_tes!W17/RES_hhdet_fec!W17)</f>
        <v>0.79154885496550698</v>
      </c>
      <c r="X17" s="111">
        <f>IF(RES_hhdet_tes!X17=0,"",RES_hhdet_tes!X17/RES_hhdet_fec!X17)</f>
        <v>0.80400145541038825</v>
      </c>
      <c r="Y17" s="111">
        <f>IF(RES_hhdet_tes!Y17=0,"",RES_hhdet_tes!Y17/RES_hhdet_fec!Y17)</f>
        <v>0.80824033701444675</v>
      </c>
      <c r="DA17" s="63" t="s">
        <v>1922</v>
      </c>
    </row>
    <row r="18" spans="1:105" ht="12" customHeight="1" x14ac:dyDescent="0.25">
      <c r="A18" s="108" t="s">
        <v>52</v>
      </c>
      <c r="B18" s="111">
        <f>IF(RES_hhdet_tes!B18=0,"",RES_hhdet_tes!B18/RES_hhdet_fec!B18)</f>
        <v>1</v>
      </c>
      <c r="C18" s="111">
        <f>IF(RES_hhdet_tes!C18=0,"",RES_hhdet_tes!C18/RES_hhdet_fec!C18)</f>
        <v>1</v>
      </c>
      <c r="D18" s="111">
        <f>IF(RES_hhdet_tes!D18=0,"",RES_hhdet_tes!D18/RES_hhdet_fec!D18)</f>
        <v>1</v>
      </c>
      <c r="E18" s="111">
        <f>IF(RES_hhdet_tes!E18=0,"",RES_hhdet_tes!E18/RES_hhdet_fec!E18)</f>
        <v>1</v>
      </c>
      <c r="F18" s="111">
        <f>IF(RES_hhdet_tes!F18=0,"",RES_hhdet_tes!F18/RES_hhdet_fec!F18)</f>
        <v>1</v>
      </c>
      <c r="G18" s="111">
        <f>IF(RES_hhdet_tes!G18=0,"",RES_hhdet_tes!G18/RES_hhdet_fec!G18)</f>
        <v>1</v>
      </c>
      <c r="H18" s="111">
        <f>IF(RES_hhdet_tes!H18=0,"",RES_hhdet_tes!H18/RES_hhdet_fec!H18)</f>
        <v>1</v>
      </c>
      <c r="I18" s="111">
        <f>IF(RES_hhdet_tes!I18=0,"",RES_hhdet_tes!I18/RES_hhdet_fec!I18)</f>
        <v>1</v>
      </c>
      <c r="J18" s="111">
        <f>IF(RES_hhdet_tes!J18=0,"",RES_hhdet_tes!J18/RES_hhdet_fec!J18)</f>
        <v>1</v>
      </c>
      <c r="K18" s="111">
        <f>IF(RES_hhdet_tes!K18=0,"",RES_hhdet_tes!K18/RES_hhdet_fec!K18)</f>
        <v>1</v>
      </c>
      <c r="L18" s="111">
        <f>IF(RES_hhdet_tes!L18=0,"",RES_hhdet_tes!L18/RES_hhdet_fec!L18)</f>
        <v>1</v>
      </c>
      <c r="M18" s="111">
        <f>IF(RES_hhdet_tes!M18=0,"",RES_hhdet_tes!M18/RES_hhdet_fec!M18)</f>
        <v>1</v>
      </c>
      <c r="N18" s="111">
        <f>IF(RES_hhdet_tes!N18=0,"",RES_hhdet_tes!N18/RES_hhdet_fec!N18)</f>
        <v>1</v>
      </c>
      <c r="O18" s="111">
        <f>IF(RES_hhdet_tes!O18=0,"",RES_hhdet_tes!O18/RES_hhdet_fec!O18)</f>
        <v>1</v>
      </c>
      <c r="P18" s="111">
        <f>IF(RES_hhdet_tes!P18=0,"",RES_hhdet_tes!P18/RES_hhdet_fec!P18)</f>
        <v>1</v>
      </c>
      <c r="Q18" s="111">
        <f>IF(RES_hhdet_tes!Q18=0,"",RES_hhdet_tes!Q18/RES_hhdet_fec!Q18)</f>
        <v>1</v>
      </c>
      <c r="R18" s="111">
        <f>IF(RES_hhdet_tes!R18=0,"",RES_hhdet_tes!R18/RES_hhdet_fec!R18)</f>
        <v>1</v>
      </c>
      <c r="S18" s="111">
        <f>IF(RES_hhdet_tes!S18=0,"",RES_hhdet_tes!S18/RES_hhdet_fec!S18)</f>
        <v>1</v>
      </c>
      <c r="T18" s="111">
        <f>IF(RES_hhdet_tes!T18=0,"",RES_hhdet_tes!T18/RES_hhdet_fec!T18)</f>
        <v>1</v>
      </c>
      <c r="U18" s="111">
        <f>IF(RES_hhdet_tes!U18=0,"",RES_hhdet_tes!U18/RES_hhdet_fec!U18)</f>
        <v>1</v>
      </c>
      <c r="V18" s="111">
        <f>IF(RES_hhdet_tes!V18=0,"",RES_hhdet_tes!V18/RES_hhdet_fec!V18)</f>
        <v>1</v>
      </c>
      <c r="W18" s="111">
        <f>IF(RES_hhdet_tes!W18=0,"",RES_hhdet_tes!W18/RES_hhdet_fec!W18)</f>
        <v>1</v>
      </c>
      <c r="X18" s="111">
        <f>IF(RES_hhdet_tes!X18=0,"",RES_hhdet_tes!X18/RES_hhdet_fec!X18)</f>
        <v>1</v>
      </c>
      <c r="Y18" s="111">
        <f>IF(RES_hhdet_tes!Y18=0,"",RES_hhdet_tes!Y18/RES_hhdet_fec!Y18)</f>
        <v>1</v>
      </c>
      <c r="DA18" s="63" t="s">
        <v>1923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0.75471830959415909</v>
      </c>
      <c r="C19" s="124">
        <f>IF(RES_hhdet_tes!C19=0,"",RES_hhdet_tes!C19/RES_hhdet_fec!C19)</f>
        <v>0.7566325611703254</v>
      </c>
      <c r="D19" s="124">
        <f>IF(RES_hhdet_tes!D19=0,"",RES_hhdet_tes!D19/RES_hhdet_fec!D19)</f>
        <v>0.75889487474340345</v>
      </c>
      <c r="E19" s="124">
        <f>IF(RES_hhdet_tes!E19=0,"",RES_hhdet_tes!E19/RES_hhdet_fec!E19)</f>
        <v>0.76101910427719022</v>
      </c>
      <c r="F19" s="124">
        <f>IF(RES_hhdet_tes!F19=0,"",RES_hhdet_tes!F19/RES_hhdet_fec!F19)</f>
        <v>0.76370420824975782</v>
      </c>
      <c r="G19" s="124">
        <f>IF(RES_hhdet_tes!G19=0,"",RES_hhdet_tes!G19/RES_hhdet_fec!G19)</f>
        <v>0.76671088982047175</v>
      </c>
      <c r="H19" s="124">
        <f>IF(RES_hhdet_tes!H19=0,"",RES_hhdet_tes!H19/RES_hhdet_fec!H19)</f>
        <v>0.77007878217105075</v>
      </c>
      <c r="I19" s="124">
        <f>IF(RES_hhdet_tes!I19=0,"",RES_hhdet_tes!I19/RES_hhdet_fec!I19)</f>
        <v>0.77203609536259465</v>
      </c>
      <c r="J19" s="124">
        <f>IF(RES_hhdet_tes!J19=0,"",RES_hhdet_tes!J19/RES_hhdet_fec!J19)</f>
        <v>0.7730019111609544</v>
      </c>
      <c r="K19" s="124">
        <f>IF(RES_hhdet_tes!K19=0,"",RES_hhdet_tes!K19/RES_hhdet_fec!K19)</f>
        <v>0.77408186207137797</v>
      </c>
      <c r="L19" s="124">
        <f>IF(RES_hhdet_tes!L19=0,"",RES_hhdet_tes!L19/RES_hhdet_fec!L19)</f>
        <v>0.77503090671241659</v>
      </c>
      <c r="M19" s="124">
        <f>IF(RES_hhdet_tes!M19=0,"",RES_hhdet_tes!M19/RES_hhdet_fec!M19)</f>
        <v>0.77593179536975976</v>
      </c>
      <c r="N19" s="124">
        <f>IF(RES_hhdet_tes!N19=0,"",RES_hhdet_tes!N19/RES_hhdet_fec!N19)</f>
        <v>0.77746905305514324</v>
      </c>
      <c r="O19" s="124">
        <f>IF(RES_hhdet_tes!O19=0,"",RES_hhdet_tes!O19/RES_hhdet_fec!O19)</f>
        <v>0.77932924390123981</v>
      </c>
      <c r="P19" s="124">
        <f>IF(RES_hhdet_tes!P19=0,"",RES_hhdet_tes!P19/RES_hhdet_fec!P19)</f>
        <v>0.78245397168551301</v>
      </c>
      <c r="Q19" s="124">
        <f>IF(RES_hhdet_tes!Q19=0,"",RES_hhdet_tes!Q19/RES_hhdet_fec!Q19)</f>
        <v>0.78862984369939748</v>
      </c>
      <c r="R19" s="124">
        <f>IF(RES_hhdet_tes!R19=0,"",RES_hhdet_tes!R19/RES_hhdet_fec!R19)</f>
        <v>0.7967845331008907</v>
      </c>
      <c r="S19" s="124">
        <f>IF(RES_hhdet_tes!S19=0,"",RES_hhdet_tes!S19/RES_hhdet_fec!S19)</f>
        <v>0.80357881511477924</v>
      </c>
      <c r="T19" s="124">
        <f>IF(RES_hhdet_tes!T19=0,"",RES_hhdet_tes!T19/RES_hhdet_fec!T19)</f>
        <v>0.81048454042170293</v>
      </c>
      <c r="U19" s="124">
        <f>IF(RES_hhdet_tes!U19=0,"",RES_hhdet_tes!U19/RES_hhdet_fec!U19)</f>
        <v>0.81795830001879477</v>
      </c>
      <c r="V19" s="124">
        <f>IF(RES_hhdet_tes!V19=0,"",RES_hhdet_tes!V19/RES_hhdet_fec!V19)</f>
        <v>0.82231503755963631</v>
      </c>
      <c r="W19" s="124">
        <f>IF(RES_hhdet_tes!W19=0,"",RES_hhdet_tes!W19/RES_hhdet_fec!W19)</f>
        <v>0.82536767057061344</v>
      </c>
      <c r="X19" s="124">
        <f>IF(RES_hhdet_tes!X19=0,"",RES_hhdet_tes!X19/RES_hhdet_fec!X19)</f>
        <v>0.83443616074271287</v>
      </c>
      <c r="Y19" s="124">
        <f>IF(RES_hhdet_tes!Y19=0,"",RES_hhdet_tes!Y19/RES_hhdet_fec!Y19)</f>
        <v>0.84234396129227906</v>
      </c>
      <c r="DA19" s="130" t="s">
        <v>1924</v>
      </c>
    </row>
    <row r="20" spans="1:105" ht="12" customHeight="1" x14ac:dyDescent="0.25">
      <c r="A20" s="97" t="s">
        <v>51</v>
      </c>
      <c r="B20" s="111" t="str">
        <f>IF(RES_hhdet_tes!B20=0,"",RES_hhdet_tes!B20/RES_hhdet_fec!B20)</f>
        <v/>
      </c>
      <c r="C20" s="111" t="str">
        <f>IF(RES_hhdet_tes!C20=0,"",RES_hhdet_tes!C20/RES_hhdet_fec!C20)</f>
        <v/>
      </c>
      <c r="D20" s="111" t="str">
        <f>IF(RES_hhdet_tes!D20=0,"",RES_hhdet_tes!D20/RES_hhdet_fec!D20)</f>
        <v/>
      </c>
      <c r="E20" s="111" t="str">
        <f>IF(RES_hhdet_tes!E20=0,"",RES_hhdet_tes!E20/RES_hhdet_fec!E20)</f>
        <v/>
      </c>
      <c r="F20" s="111" t="str">
        <f>IF(RES_hhdet_tes!F20=0,"",RES_hhdet_tes!F20/RES_hhdet_fec!F20)</f>
        <v/>
      </c>
      <c r="G20" s="111" t="str">
        <f>IF(RES_hhdet_tes!G20=0,"",RES_hhdet_tes!G20/RES_hhdet_fec!G20)</f>
        <v/>
      </c>
      <c r="H20" s="111" t="str">
        <f>IF(RES_hhdet_tes!H20=0,"",RES_hhdet_tes!H20/RES_hhdet_fec!H20)</f>
        <v/>
      </c>
      <c r="I20" s="111" t="str">
        <f>IF(RES_hhdet_tes!I20=0,"",RES_hhdet_tes!I20/RES_hhdet_fec!I20)</f>
        <v/>
      </c>
      <c r="J20" s="111" t="str">
        <f>IF(RES_hhdet_tes!J20=0,"",RES_hhdet_tes!J20/RES_hhdet_fec!J20)</f>
        <v/>
      </c>
      <c r="K20" s="111" t="str">
        <f>IF(RES_hhdet_tes!K20=0,"",RES_hhdet_tes!K20/RES_hhdet_fec!K20)</f>
        <v/>
      </c>
      <c r="L20" s="111" t="str">
        <f>IF(RES_hhdet_tes!L20=0,"",RES_hhdet_tes!L20/RES_hhdet_fec!L20)</f>
        <v/>
      </c>
      <c r="M20" s="111" t="str">
        <f>IF(RES_hhdet_tes!M20=0,"",RES_hhdet_tes!M20/RES_hhdet_fec!M20)</f>
        <v/>
      </c>
      <c r="N20" s="111" t="str">
        <f>IF(RES_hhdet_tes!N20=0,"",RES_hhdet_tes!N20/RES_hhdet_fec!N20)</f>
        <v/>
      </c>
      <c r="O20" s="111" t="str">
        <f>IF(RES_hhdet_tes!O20=0,"",RES_hhdet_tes!O20/RES_hhdet_fec!O20)</f>
        <v/>
      </c>
      <c r="P20" s="111" t="str">
        <f>IF(RES_hhdet_tes!P20=0,"",RES_hhdet_tes!P20/RES_hhdet_fec!P20)</f>
        <v/>
      </c>
      <c r="Q20" s="111" t="str">
        <f>IF(RES_hhdet_tes!Q20=0,"",RES_hhdet_tes!Q20/RES_hhdet_fec!Q20)</f>
        <v/>
      </c>
      <c r="R20" s="111" t="str">
        <f>IF(RES_hhdet_tes!R20=0,"",RES_hhdet_tes!R20/RES_hhdet_fec!R20)</f>
        <v/>
      </c>
      <c r="S20" s="111" t="str">
        <f>IF(RES_hhdet_tes!S20=0,"",RES_hhdet_tes!S20/RES_hhdet_fec!S20)</f>
        <v/>
      </c>
      <c r="T20" s="111" t="str">
        <f>IF(RES_hhdet_tes!T20=0,"",RES_hhdet_tes!T20/RES_hhdet_fec!T20)</f>
        <v/>
      </c>
      <c r="U20" s="111" t="str">
        <f>IF(RES_hhdet_tes!U20=0,"",RES_hhdet_tes!U20/RES_hhdet_fec!U20)</f>
        <v/>
      </c>
      <c r="V20" s="111" t="str">
        <f>IF(RES_hhdet_tes!V20=0,"",RES_hhdet_tes!V20/RES_hhdet_fec!V20)</f>
        <v/>
      </c>
      <c r="W20" s="111" t="str">
        <f>IF(RES_hhdet_tes!W20=0,"",RES_hhdet_tes!W20/RES_hhdet_fec!W20)</f>
        <v/>
      </c>
      <c r="X20" s="111" t="str">
        <f>IF(RES_hhdet_tes!X20=0,"",RES_hhdet_tes!X20/RES_hhdet_fec!X20)</f>
        <v/>
      </c>
      <c r="Y20" s="111" t="str">
        <f>IF(RES_hhdet_tes!Y20=0,"",RES_hhdet_tes!Y20/RES_hhdet_fec!Y20)</f>
        <v/>
      </c>
      <c r="DA20" s="63" t="s">
        <v>1925</v>
      </c>
    </row>
    <row r="21" spans="1:105" ht="12" customHeight="1" x14ac:dyDescent="0.25">
      <c r="A21" s="97" t="s">
        <v>50</v>
      </c>
      <c r="B21" s="111" t="str">
        <f>IF(RES_hhdet_tes!B21=0,"",RES_hhdet_tes!B21/RES_hhdet_fec!B21)</f>
        <v/>
      </c>
      <c r="C21" s="111" t="str">
        <f>IF(RES_hhdet_tes!C21=0,"",RES_hhdet_tes!C21/RES_hhdet_fec!C21)</f>
        <v/>
      </c>
      <c r="D21" s="111" t="str">
        <f>IF(RES_hhdet_tes!D21=0,"",RES_hhdet_tes!D21/RES_hhdet_fec!D21)</f>
        <v/>
      </c>
      <c r="E21" s="111" t="str">
        <f>IF(RES_hhdet_tes!E21=0,"",RES_hhdet_tes!E21/RES_hhdet_fec!E21)</f>
        <v/>
      </c>
      <c r="F21" s="111" t="str">
        <f>IF(RES_hhdet_tes!F21=0,"",RES_hhdet_tes!F21/RES_hhdet_fec!F21)</f>
        <v/>
      </c>
      <c r="G21" s="111" t="str">
        <f>IF(RES_hhdet_tes!G21=0,"",RES_hhdet_tes!G21/RES_hhdet_fec!G21)</f>
        <v/>
      </c>
      <c r="H21" s="111" t="str">
        <f>IF(RES_hhdet_tes!H21=0,"",RES_hhdet_tes!H21/RES_hhdet_fec!H21)</f>
        <v/>
      </c>
      <c r="I21" s="111" t="str">
        <f>IF(RES_hhdet_tes!I21=0,"",RES_hhdet_tes!I21/RES_hhdet_fec!I21)</f>
        <v/>
      </c>
      <c r="J21" s="111" t="str">
        <f>IF(RES_hhdet_tes!J21=0,"",RES_hhdet_tes!J21/RES_hhdet_fec!J21)</f>
        <v/>
      </c>
      <c r="K21" s="111" t="str">
        <f>IF(RES_hhdet_tes!K21=0,"",RES_hhdet_tes!K21/RES_hhdet_fec!K21)</f>
        <v/>
      </c>
      <c r="L21" s="111" t="str">
        <f>IF(RES_hhdet_tes!L21=0,"",RES_hhdet_tes!L21/RES_hhdet_fec!L21)</f>
        <v/>
      </c>
      <c r="M21" s="111" t="str">
        <f>IF(RES_hhdet_tes!M21=0,"",RES_hhdet_tes!M21/RES_hhdet_fec!M21)</f>
        <v/>
      </c>
      <c r="N21" s="111" t="str">
        <f>IF(RES_hhdet_tes!N21=0,"",RES_hhdet_tes!N21/RES_hhdet_fec!N21)</f>
        <v/>
      </c>
      <c r="O21" s="111" t="str">
        <f>IF(RES_hhdet_tes!O21=0,"",RES_hhdet_tes!O21/RES_hhdet_fec!O21)</f>
        <v/>
      </c>
      <c r="P21" s="111" t="str">
        <f>IF(RES_hhdet_tes!P21=0,"",RES_hhdet_tes!P21/RES_hhdet_fec!P21)</f>
        <v/>
      </c>
      <c r="Q21" s="111" t="str">
        <f>IF(RES_hhdet_tes!Q21=0,"",RES_hhdet_tes!Q21/RES_hhdet_fec!Q21)</f>
        <v/>
      </c>
      <c r="R21" s="111" t="str">
        <f>IF(RES_hhdet_tes!R21=0,"",RES_hhdet_tes!R21/RES_hhdet_fec!R21)</f>
        <v/>
      </c>
      <c r="S21" s="111" t="str">
        <f>IF(RES_hhdet_tes!S21=0,"",RES_hhdet_tes!S21/RES_hhdet_fec!S21)</f>
        <v/>
      </c>
      <c r="T21" s="111" t="str">
        <f>IF(RES_hhdet_tes!T21=0,"",RES_hhdet_tes!T21/RES_hhdet_fec!T21)</f>
        <v/>
      </c>
      <c r="U21" s="111" t="str">
        <f>IF(RES_hhdet_tes!U21=0,"",RES_hhdet_tes!U21/RES_hhdet_fec!U21)</f>
        <v/>
      </c>
      <c r="V21" s="111" t="str">
        <f>IF(RES_hhdet_tes!V21=0,"",RES_hhdet_tes!V21/RES_hhdet_fec!V21)</f>
        <v/>
      </c>
      <c r="W21" s="111" t="str">
        <f>IF(RES_hhdet_tes!W21=0,"",RES_hhdet_tes!W21/RES_hhdet_fec!W21)</f>
        <v/>
      </c>
      <c r="X21" s="111" t="str">
        <f>IF(RES_hhdet_tes!X21=0,"",RES_hhdet_tes!X21/RES_hhdet_fec!X21)</f>
        <v/>
      </c>
      <c r="Y21" s="111" t="str">
        <f>IF(RES_hhdet_tes!Y21=0,"",RES_hhdet_tes!Y21/RES_hhdet_fec!Y21)</f>
        <v/>
      </c>
      <c r="DA21" s="63" t="s">
        <v>1926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0.75471830959415909</v>
      </c>
      <c r="C22" s="45">
        <f>IF(RES_hhdet_tes!C22=0,"",RES_hhdet_tes!C22/RES_hhdet_fec!C22)</f>
        <v>0.7566325611703254</v>
      </c>
      <c r="D22" s="45">
        <f>IF(RES_hhdet_tes!D22=0,"",RES_hhdet_tes!D22/RES_hhdet_fec!D22)</f>
        <v>0.75889487474340345</v>
      </c>
      <c r="E22" s="45">
        <f>IF(RES_hhdet_tes!E22=0,"",RES_hhdet_tes!E22/RES_hhdet_fec!E22)</f>
        <v>0.76101910427719022</v>
      </c>
      <c r="F22" s="45">
        <f>IF(RES_hhdet_tes!F22=0,"",RES_hhdet_tes!F22/RES_hhdet_fec!F22)</f>
        <v>0.76370420824975782</v>
      </c>
      <c r="G22" s="45">
        <f>IF(RES_hhdet_tes!G22=0,"",RES_hhdet_tes!G22/RES_hhdet_fec!G22)</f>
        <v>0.76671088982047175</v>
      </c>
      <c r="H22" s="45">
        <f>IF(RES_hhdet_tes!H22=0,"",RES_hhdet_tes!H22/RES_hhdet_fec!H22)</f>
        <v>0.77007878217105075</v>
      </c>
      <c r="I22" s="45">
        <f>IF(RES_hhdet_tes!I22=0,"",RES_hhdet_tes!I22/RES_hhdet_fec!I22)</f>
        <v>0.77203609536259465</v>
      </c>
      <c r="J22" s="45">
        <f>IF(RES_hhdet_tes!J22=0,"",RES_hhdet_tes!J22/RES_hhdet_fec!J22)</f>
        <v>0.7730019111609544</v>
      </c>
      <c r="K22" s="45">
        <f>IF(RES_hhdet_tes!K22=0,"",RES_hhdet_tes!K22/RES_hhdet_fec!K22)</f>
        <v>0.77408186207137797</v>
      </c>
      <c r="L22" s="45">
        <f>IF(RES_hhdet_tes!L22=0,"",RES_hhdet_tes!L22/RES_hhdet_fec!L22)</f>
        <v>0.77503090671241659</v>
      </c>
      <c r="M22" s="45">
        <f>IF(RES_hhdet_tes!M22=0,"",RES_hhdet_tes!M22/RES_hhdet_fec!M22)</f>
        <v>0.77593179536975976</v>
      </c>
      <c r="N22" s="45">
        <f>IF(RES_hhdet_tes!N22=0,"",RES_hhdet_tes!N22/RES_hhdet_fec!N22)</f>
        <v>0.77746905305514324</v>
      </c>
      <c r="O22" s="45">
        <f>IF(RES_hhdet_tes!O22=0,"",RES_hhdet_tes!O22/RES_hhdet_fec!O22)</f>
        <v>0.77932924390123981</v>
      </c>
      <c r="P22" s="45">
        <f>IF(RES_hhdet_tes!P22=0,"",RES_hhdet_tes!P22/RES_hhdet_fec!P22)</f>
        <v>0.78245397168551301</v>
      </c>
      <c r="Q22" s="45">
        <f>IF(RES_hhdet_tes!Q22=0,"",RES_hhdet_tes!Q22/RES_hhdet_fec!Q22)</f>
        <v>0.78862984369939748</v>
      </c>
      <c r="R22" s="45">
        <f>IF(RES_hhdet_tes!R22=0,"",RES_hhdet_tes!R22/RES_hhdet_fec!R22)</f>
        <v>0.7967845331008907</v>
      </c>
      <c r="S22" s="45">
        <f>IF(RES_hhdet_tes!S22=0,"",RES_hhdet_tes!S22/RES_hhdet_fec!S22)</f>
        <v>0.80357881511477924</v>
      </c>
      <c r="T22" s="45">
        <f>IF(RES_hhdet_tes!T22=0,"",RES_hhdet_tes!T22/RES_hhdet_fec!T22)</f>
        <v>0.81048454042170293</v>
      </c>
      <c r="U22" s="45">
        <f>IF(RES_hhdet_tes!U22=0,"",RES_hhdet_tes!U22/RES_hhdet_fec!U22)</f>
        <v>0.81795830001879477</v>
      </c>
      <c r="V22" s="45">
        <f>IF(RES_hhdet_tes!V22=0,"",RES_hhdet_tes!V22/RES_hhdet_fec!V22)</f>
        <v>0.82231503755963631</v>
      </c>
      <c r="W22" s="45">
        <f>IF(RES_hhdet_tes!W22=0,"",RES_hhdet_tes!W22/RES_hhdet_fec!W22)</f>
        <v>0.82536767057061344</v>
      </c>
      <c r="X22" s="45">
        <f>IF(RES_hhdet_tes!X22=0,"",RES_hhdet_tes!X22/RES_hhdet_fec!X22)</f>
        <v>0.83443616074271287</v>
      </c>
      <c r="Y22" s="45">
        <f>IF(RES_hhdet_tes!Y22=0,"",RES_hhdet_tes!Y22/RES_hhdet_fec!Y22)</f>
        <v>0.84234396129227906</v>
      </c>
      <c r="DA22" s="60" t="s">
        <v>1927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0.51301110966521435</v>
      </c>
      <c r="C24" s="119">
        <f>IF(RES_hhdet_tes!C24=0,"",RES_hhdet_tes!C24/RES_hhdet_fec!C24)</f>
        <v>0.51444157782482158</v>
      </c>
      <c r="D24" s="119">
        <f>IF(RES_hhdet_tes!D24=0,"",RES_hhdet_tes!D24/RES_hhdet_fec!D24)</f>
        <v>0.52188157784708955</v>
      </c>
      <c r="E24" s="119">
        <f>IF(RES_hhdet_tes!E24=0,"",RES_hhdet_tes!E24/RES_hhdet_fec!E24)</f>
        <v>0.52715926205351715</v>
      </c>
      <c r="F24" s="119">
        <f>IF(RES_hhdet_tes!F24=0,"",RES_hhdet_tes!F24/RES_hhdet_fec!F24)</f>
        <v>0.53404436897377872</v>
      </c>
      <c r="G24" s="119">
        <f>IF(RES_hhdet_tes!G24=0,"",RES_hhdet_tes!G24/RES_hhdet_fec!G24)</f>
        <v>0.54317492494235642</v>
      </c>
      <c r="H24" s="119">
        <f>IF(RES_hhdet_tes!H24=0,"",RES_hhdet_tes!H24/RES_hhdet_fec!H24)</f>
        <v>0.55074233082016466</v>
      </c>
      <c r="I24" s="119">
        <f>IF(RES_hhdet_tes!I24=0,"",RES_hhdet_tes!I24/RES_hhdet_fec!I24)</f>
        <v>0.55977197335291395</v>
      </c>
      <c r="J24" s="119">
        <f>IF(RES_hhdet_tes!J24=0,"",RES_hhdet_tes!J24/RES_hhdet_fec!J24)</f>
        <v>0.56305948459672606</v>
      </c>
      <c r="K24" s="119">
        <f>IF(RES_hhdet_tes!K24=0,"",RES_hhdet_tes!K24/RES_hhdet_fec!K24)</f>
        <v>0.57013798328720644</v>
      </c>
      <c r="L24" s="119">
        <f>IF(RES_hhdet_tes!L24=0,"",RES_hhdet_tes!L24/RES_hhdet_fec!L24)</f>
        <v>0.57470268427693183</v>
      </c>
      <c r="M24" s="119">
        <f>IF(RES_hhdet_tes!M24=0,"",RES_hhdet_tes!M24/RES_hhdet_fec!M24)</f>
        <v>0.58819904104678133</v>
      </c>
      <c r="N24" s="119">
        <f>IF(RES_hhdet_tes!N24=0,"",RES_hhdet_tes!N24/RES_hhdet_fec!N24)</f>
        <v>0.59753346557192999</v>
      </c>
      <c r="O24" s="119">
        <f>IF(RES_hhdet_tes!O24=0,"",RES_hhdet_tes!O24/RES_hhdet_fec!O24)</f>
        <v>0.60828122788179084</v>
      </c>
      <c r="P24" s="119">
        <f>IF(RES_hhdet_tes!P24=0,"",RES_hhdet_tes!P24/RES_hhdet_fec!P24)</f>
        <v>0.62017427938022929</v>
      </c>
      <c r="Q24" s="119">
        <f>IF(RES_hhdet_tes!Q24=0,"",RES_hhdet_tes!Q24/RES_hhdet_fec!Q24)</f>
        <v>0.62660913330872547</v>
      </c>
      <c r="R24" s="119">
        <f>IF(RES_hhdet_tes!R24=0,"",RES_hhdet_tes!R24/RES_hhdet_fec!R24)</f>
        <v>0.63495479076163264</v>
      </c>
      <c r="S24" s="119">
        <f>IF(RES_hhdet_tes!S24=0,"",RES_hhdet_tes!S24/RES_hhdet_fec!S24)</f>
        <v>0.6466408410827893</v>
      </c>
      <c r="T24" s="119">
        <f>IF(RES_hhdet_tes!T24=0,"",RES_hhdet_tes!T24/RES_hhdet_fec!T24)</f>
        <v>0.66168199694452878</v>
      </c>
      <c r="U24" s="119">
        <f>IF(RES_hhdet_tes!U24=0,"",RES_hhdet_tes!U24/RES_hhdet_fec!U24)</f>
        <v>0.67522299982196943</v>
      </c>
      <c r="V24" s="119">
        <f>IF(RES_hhdet_tes!V24=0,"",RES_hhdet_tes!V24/RES_hhdet_fec!V24)</f>
        <v>0.68890900982201586</v>
      </c>
      <c r="W24" s="119">
        <f>IF(RES_hhdet_tes!W24=0,"",RES_hhdet_tes!W24/RES_hhdet_fec!W24)</f>
        <v>0.70287930207667992</v>
      </c>
      <c r="X24" s="119">
        <f>IF(RES_hhdet_tes!X24=0,"",RES_hhdet_tes!X24/RES_hhdet_fec!X24)</f>
        <v>0.72280856838415486</v>
      </c>
      <c r="Y24" s="119">
        <f>IF(RES_hhdet_tes!Y24=0,"",RES_hhdet_tes!Y24/RES_hhdet_fec!Y24)</f>
        <v>0.73729466106713049</v>
      </c>
      <c r="DA24" s="129" t="s">
        <v>1928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0.48897607409876287</v>
      </c>
      <c r="C25" s="124">
        <f>IF(RES_hhdet_tes!C25=0,"",RES_hhdet_tes!C25/RES_hhdet_fec!C25)</f>
        <v>0.49279068950134913</v>
      </c>
      <c r="D25" s="124">
        <f>IF(RES_hhdet_tes!D25=0,"",RES_hhdet_tes!D25/RES_hhdet_fec!D25)</f>
        <v>0.49711732074252313</v>
      </c>
      <c r="E25" s="124">
        <f>IF(RES_hhdet_tes!E25=0,"",RES_hhdet_tes!E25/RES_hhdet_fec!E25)</f>
        <v>0.50213607826250906</v>
      </c>
      <c r="F25" s="124">
        <f>IF(RES_hhdet_tes!F25=0,"",RES_hhdet_tes!F25/RES_hhdet_fec!F25)</f>
        <v>0.50899514188406225</v>
      </c>
      <c r="G25" s="124">
        <f>IF(RES_hhdet_tes!G25=0,"",RES_hhdet_tes!G25/RES_hhdet_fec!G25)</f>
        <v>0.51694439752258892</v>
      </c>
      <c r="H25" s="124">
        <f>IF(RES_hhdet_tes!H25=0,"",RES_hhdet_tes!H25/RES_hhdet_fec!H25)</f>
        <v>0.52546568660439441</v>
      </c>
      <c r="I25" s="124">
        <f>IF(RES_hhdet_tes!I25=0,"",RES_hhdet_tes!I25/RES_hhdet_fec!I25)</f>
        <v>0.53293044030005254</v>
      </c>
      <c r="J25" s="124">
        <f>IF(RES_hhdet_tes!J25=0,"",RES_hhdet_tes!J25/RES_hhdet_fec!J25)</f>
        <v>0.53926244215490815</v>
      </c>
      <c r="K25" s="124">
        <f>IF(RES_hhdet_tes!K25=0,"",RES_hhdet_tes!K25/RES_hhdet_fec!K25)</f>
        <v>0.54579120611629817</v>
      </c>
      <c r="L25" s="124">
        <f>IF(RES_hhdet_tes!L25=0,"",RES_hhdet_tes!L25/RES_hhdet_fec!L25)</f>
        <v>0.55319893157147093</v>
      </c>
      <c r="M25" s="124">
        <f>IF(RES_hhdet_tes!M25=0,"",RES_hhdet_tes!M25/RES_hhdet_fec!M25)</f>
        <v>0.56181109553622388</v>
      </c>
      <c r="N25" s="124">
        <f>IF(RES_hhdet_tes!N25=0,"",RES_hhdet_tes!N25/RES_hhdet_fec!N25)</f>
        <v>0.57323101919056973</v>
      </c>
      <c r="O25" s="124">
        <f>IF(RES_hhdet_tes!O25=0,"",RES_hhdet_tes!O25/RES_hhdet_fec!O25)</f>
        <v>0.58581167865150319</v>
      </c>
      <c r="P25" s="124">
        <f>IF(RES_hhdet_tes!P25=0,"",RES_hhdet_tes!P25/RES_hhdet_fec!P25)</f>
        <v>0.59132916690466408</v>
      </c>
      <c r="Q25" s="124">
        <f>IF(RES_hhdet_tes!Q25=0,"",RES_hhdet_tes!Q25/RES_hhdet_fec!Q25)</f>
        <v>0.59722131622275088</v>
      </c>
      <c r="R25" s="124">
        <f>IF(RES_hhdet_tes!R25=0,"",RES_hhdet_tes!R25/RES_hhdet_fec!R25)</f>
        <v>0.60537801085335829</v>
      </c>
      <c r="S25" s="124">
        <f>IF(RES_hhdet_tes!S25=0,"",RES_hhdet_tes!S25/RES_hhdet_fec!S25)</f>
        <v>0.61788465008730009</v>
      </c>
      <c r="T25" s="124">
        <f>IF(RES_hhdet_tes!T25=0,"",RES_hhdet_tes!T25/RES_hhdet_fec!T25)</f>
        <v>0.63209377515781784</v>
      </c>
      <c r="U25" s="124">
        <f>IF(RES_hhdet_tes!U25=0,"",RES_hhdet_tes!U25/RES_hhdet_fec!U25)</f>
        <v>0.64653245322451036</v>
      </c>
      <c r="V25" s="124">
        <f>IF(RES_hhdet_tes!V25=0,"",RES_hhdet_tes!V25/RES_hhdet_fec!V25)</f>
        <v>0.66060611848639683</v>
      </c>
      <c r="W25" s="124">
        <f>IF(RES_hhdet_tes!W25=0,"",RES_hhdet_tes!W25/RES_hhdet_fec!W25)</f>
        <v>0.67748836312130201</v>
      </c>
      <c r="X25" s="124">
        <f>IF(RES_hhdet_tes!X25=0,"",RES_hhdet_tes!X25/RES_hhdet_fec!X25)</f>
        <v>0.69397675552153526</v>
      </c>
      <c r="Y25" s="124">
        <f>IF(RES_hhdet_tes!Y25=0,"",RES_hhdet_tes!Y25/RES_hhdet_fec!Y25)</f>
        <v>0.70785821636961122</v>
      </c>
      <c r="DA25" s="130" t="s">
        <v>1929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0.48321450056431792</v>
      </c>
      <c r="C26" s="111">
        <f>IF(RES_hhdet_tes!C26=0,"",RES_hhdet_tes!C26/RES_hhdet_fec!C26)</f>
        <v>0.48712184740950581</v>
      </c>
      <c r="D26" s="111">
        <f>IF(RES_hhdet_tes!D26=0,"",RES_hhdet_tes!D26/RES_hhdet_fec!D26)</f>
        <v>0.49155883895310032</v>
      </c>
      <c r="E26" s="111">
        <f>IF(RES_hhdet_tes!E26=0,"",RES_hhdet_tes!E26/RES_hhdet_fec!E26)</f>
        <v>0.49668384418467465</v>
      </c>
      <c r="F26" s="111">
        <f>IF(RES_hhdet_tes!F26=0,"",RES_hhdet_tes!F26/RES_hhdet_fec!F26)</f>
        <v>0.50365853176884412</v>
      </c>
      <c r="G26" s="111">
        <f>IF(RES_hhdet_tes!G26=0,"",RES_hhdet_tes!G26/RES_hhdet_fec!G26)</f>
        <v>0.5117419219795305</v>
      </c>
      <c r="H26" s="111">
        <f>IF(RES_hhdet_tes!H26=0,"",RES_hhdet_tes!H26/RES_hhdet_fec!H26)</f>
        <v>0.52040458464457406</v>
      </c>
      <c r="I26" s="111">
        <f>IF(RES_hhdet_tes!I26=0,"",RES_hhdet_tes!I26/RES_hhdet_fec!I26)</f>
        <v>0.52802694248279347</v>
      </c>
      <c r="J26" s="111">
        <f>IF(RES_hhdet_tes!J26=0,"",RES_hhdet_tes!J26/RES_hhdet_fec!J26)</f>
        <v>0.53434786654075905</v>
      </c>
      <c r="K26" s="111">
        <f>IF(RES_hhdet_tes!K26=0,"",RES_hhdet_tes!K26/RES_hhdet_fec!K26)</f>
        <v>0.54094877826466714</v>
      </c>
      <c r="L26" s="111">
        <f>IF(RES_hhdet_tes!L26=0,"",RES_hhdet_tes!L26/RES_hhdet_fec!L26)</f>
        <v>0.54827417159280534</v>
      </c>
      <c r="M26" s="111">
        <f>IF(RES_hhdet_tes!M26=0,"",RES_hhdet_tes!M26/RES_hhdet_fec!M26)</f>
        <v>0.5572030942699322</v>
      </c>
      <c r="N26" s="111">
        <f>IF(RES_hhdet_tes!N26=0,"",RES_hhdet_tes!N26/RES_hhdet_fec!N26)</f>
        <v>0.56865568395531263</v>
      </c>
      <c r="O26" s="111">
        <f>IF(RES_hhdet_tes!O26=0,"",RES_hhdet_tes!O26/RES_hhdet_fec!O26)</f>
        <v>0.58124449204398887</v>
      </c>
      <c r="P26" s="111">
        <f>IF(RES_hhdet_tes!P26=0,"",RES_hhdet_tes!P26/RES_hhdet_fec!P26)</f>
        <v>0.58708366215100993</v>
      </c>
      <c r="Q26" s="111">
        <f>IF(RES_hhdet_tes!Q26=0,"",RES_hhdet_tes!Q26/RES_hhdet_fec!Q26)</f>
        <v>0.592892894507006</v>
      </c>
      <c r="R26" s="111">
        <f>IF(RES_hhdet_tes!R26=0,"",RES_hhdet_tes!R26/RES_hhdet_fec!R26)</f>
        <v>0.60105788991077391</v>
      </c>
      <c r="S26" s="111">
        <f>IF(RES_hhdet_tes!S26=0,"",RES_hhdet_tes!S26/RES_hhdet_fec!S26)</f>
        <v>0.61367928496890811</v>
      </c>
      <c r="T26" s="111">
        <f>IF(RES_hhdet_tes!T26=0,"",RES_hhdet_tes!T26/RES_hhdet_fec!T26)</f>
        <v>0.62799059276864788</v>
      </c>
      <c r="U26" s="111">
        <f>IF(RES_hhdet_tes!U26=0,"",RES_hhdet_tes!U26/RES_hhdet_fec!U26)</f>
        <v>0.64257214648911998</v>
      </c>
      <c r="V26" s="111">
        <f>IF(RES_hhdet_tes!V26=0,"",RES_hhdet_tes!V26/RES_hhdet_fec!V26)</f>
        <v>0.65681003522590831</v>
      </c>
      <c r="W26" s="111">
        <f>IF(RES_hhdet_tes!W26=0,"",RES_hhdet_tes!W26/RES_hhdet_fec!W26)</f>
        <v>0.67370023687079661</v>
      </c>
      <c r="X26" s="111">
        <f>IF(RES_hhdet_tes!X26=0,"",RES_hhdet_tes!X26/RES_hhdet_fec!X26)</f>
        <v>0.69056686758438823</v>
      </c>
      <c r="Y26" s="111">
        <f>IF(RES_hhdet_tes!Y26=0,"",RES_hhdet_tes!Y26/RES_hhdet_fec!Y26)</f>
        <v>0.70476658274760717</v>
      </c>
      <c r="DA26" s="63" t="s">
        <v>1930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X27" s="111">
        <f>IF(RES_hhdet_tes!X27=0,"",RES_hhdet_tes!X27/RES_hhdet_fec!X27)</f>
        <v>1</v>
      </c>
      <c r="Y27" s="111">
        <f>IF(RES_hhdet_tes!Y27=0,"",RES_hhdet_tes!Y27/RES_hhdet_fec!Y27)</f>
        <v>1</v>
      </c>
      <c r="DA27" s="63" t="s">
        <v>1931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1.9948621447266519</v>
      </c>
      <c r="C28" s="124">
        <f>IF(RES_hhdet_tes!C28=0,"",RES_hhdet_tes!C28/RES_hhdet_fec!C28)</f>
        <v>2.0836767804854168</v>
      </c>
      <c r="D28" s="124">
        <f>IF(RES_hhdet_tes!D28=0,"",RES_hhdet_tes!D28/RES_hhdet_fec!D28)</f>
        <v>2.1785971528242807</v>
      </c>
      <c r="E28" s="124">
        <f>IF(RES_hhdet_tes!E28=0,"",RES_hhdet_tes!E28/RES_hhdet_fec!E28)</f>
        <v>2.3113727397385895</v>
      </c>
      <c r="F28" s="124">
        <f>IF(RES_hhdet_tes!F28=0,"",RES_hhdet_tes!F28/RES_hhdet_fec!F28)</f>
        <v>2.4941865877063942</v>
      </c>
      <c r="G28" s="124">
        <f>IF(RES_hhdet_tes!G28=0,"",RES_hhdet_tes!G28/RES_hhdet_fec!G28)</f>
        <v>2.7517809155749653</v>
      </c>
      <c r="H28" s="124">
        <f>IF(RES_hhdet_tes!H28=0,"",RES_hhdet_tes!H28/RES_hhdet_fec!H28)</f>
        <v>2.9937949887666551</v>
      </c>
      <c r="I28" s="124">
        <f>IF(RES_hhdet_tes!I28=0,"",RES_hhdet_tes!I28/RES_hhdet_fec!I28)</f>
        <v>3.0956689270889823</v>
      </c>
      <c r="J28" s="124">
        <f>IF(RES_hhdet_tes!J28=0,"",RES_hhdet_tes!J28/RES_hhdet_fec!J28)</f>
        <v>3.1656478319070667</v>
      </c>
      <c r="K28" s="124">
        <f>IF(RES_hhdet_tes!K28=0,"",RES_hhdet_tes!K28/RES_hhdet_fec!K28)</f>
        <v>3.272622136575944</v>
      </c>
      <c r="L28" s="124">
        <f>IF(RES_hhdet_tes!L28=0,"",RES_hhdet_tes!L28/RES_hhdet_fec!L28)</f>
        <v>3.378010799079731</v>
      </c>
      <c r="M28" s="124">
        <f>IF(RES_hhdet_tes!M28=0,"",RES_hhdet_tes!M28/RES_hhdet_fec!M28)</f>
        <v>3.5384369106456091</v>
      </c>
      <c r="N28" s="124">
        <f>IF(RES_hhdet_tes!N28=0,"",RES_hhdet_tes!N28/RES_hhdet_fec!N28)</f>
        <v>3.7010638475304383</v>
      </c>
      <c r="O28" s="124">
        <f>IF(RES_hhdet_tes!O28=0,"",RES_hhdet_tes!O28/RES_hhdet_fec!O28)</f>
        <v>3.8801812518367478</v>
      </c>
      <c r="P28" s="124">
        <f>IF(RES_hhdet_tes!P28=0,"",RES_hhdet_tes!P28/RES_hhdet_fec!P28)</f>
        <v>4.0686774842271554</v>
      </c>
      <c r="Q28" s="124">
        <f>IF(RES_hhdet_tes!Q28=0,"",RES_hhdet_tes!Q28/RES_hhdet_fec!Q28)</f>
        <v>4.2015358636021212</v>
      </c>
      <c r="R28" s="124">
        <f>IF(RES_hhdet_tes!R28=0,"",RES_hhdet_tes!R28/RES_hhdet_fec!R28)</f>
        <v>4.3269634301892266</v>
      </c>
      <c r="S28" s="124">
        <f>IF(RES_hhdet_tes!S28=0,"",RES_hhdet_tes!S28/RES_hhdet_fec!S28)</f>
        <v>4.4263910033090186</v>
      </c>
      <c r="T28" s="124">
        <f>IF(RES_hhdet_tes!T28=0,"",RES_hhdet_tes!T28/RES_hhdet_fec!T28)</f>
        <v>4.5189900287865301</v>
      </c>
      <c r="U28" s="124">
        <f>IF(RES_hhdet_tes!U28=0,"",RES_hhdet_tes!U28/RES_hhdet_fec!U28)</f>
        <v>4.6061326731491805</v>
      </c>
      <c r="V28" s="124">
        <f>IF(RES_hhdet_tes!V28=0,"",RES_hhdet_tes!V28/RES_hhdet_fec!V28)</f>
        <v>4.6657128807418422</v>
      </c>
      <c r="W28" s="124">
        <f>IF(RES_hhdet_tes!W28=0,"",RES_hhdet_tes!W28/RES_hhdet_fec!W28)</f>
        <v>4.7080147946861963</v>
      </c>
      <c r="X28" s="124">
        <f>IF(RES_hhdet_tes!X28=0,"",RES_hhdet_tes!X28/RES_hhdet_fec!X28)</f>
        <v>4.7518297120878659</v>
      </c>
      <c r="Y28" s="124">
        <f>IF(RES_hhdet_tes!Y28=0,"",RES_hhdet_tes!Y28/RES_hhdet_fec!Y28)</f>
        <v>4.7972962898532465</v>
      </c>
      <c r="DA28" s="130" t="s">
        <v>1932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1.9948621447266519</v>
      </c>
      <c r="C29" s="111">
        <f>IF(RES_hhdet_tes!C29=0,"",RES_hhdet_tes!C29/RES_hhdet_fec!C29)</f>
        <v>2.0836767804854168</v>
      </c>
      <c r="D29" s="111">
        <f>IF(RES_hhdet_tes!D29=0,"",RES_hhdet_tes!D29/RES_hhdet_fec!D29)</f>
        <v>2.1785971528242807</v>
      </c>
      <c r="E29" s="111">
        <f>IF(RES_hhdet_tes!E29=0,"",RES_hhdet_tes!E29/RES_hhdet_fec!E29)</f>
        <v>2.3113727397385895</v>
      </c>
      <c r="F29" s="111">
        <f>IF(RES_hhdet_tes!F29=0,"",RES_hhdet_tes!F29/RES_hhdet_fec!F29)</f>
        <v>2.4941865877063942</v>
      </c>
      <c r="G29" s="111">
        <f>IF(RES_hhdet_tes!G29=0,"",RES_hhdet_tes!G29/RES_hhdet_fec!G29)</f>
        <v>2.7517809155749653</v>
      </c>
      <c r="H29" s="111">
        <f>IF(RES_hhdet_tes!H29=0,"",RES_hhdet_tes!H29/RES_hhdet_fec!H29)</f>
        <v>2.9937949887666551</v>
      </c>
      <c r="I29" s="111">
        <f>IF(RES_hhdet_tes!I29=0,"",RES_hhdet_tes!I29/RES_hhdet_fec!I29)</f>
        <v>3.0956689270889823</v>
      </c>
      <c r="J29" s="111">
        <f>IF(RES_hhdet_tes!J29=0,"",RES_hhdet_tes!J29/RES_hhdet_fec!J29)</f>
        <v>3.1656478319070667</v>
      </c>
      <c r="K29" s="111">
        <f>IF(RES_hhdet_tes!K29=0,"",RES_hhdet_tes!K29/RES_hhdet_fec!K29)</f>
        <v>3.272622136575944</v>
      </c>
      <c r="L29" s="111">
        <f>IF(RES_hhdet_tes!L29=0,"",RES_hhdet_tes!L29/RES_hhdet_fec!L29)</f>
        <v>3.378010799079731</v>
      </c>
      <c r="M29" s="111">
        <f>IF(RES_hhdet_tes!M29=0,"",RES_hhdet_tes!M29/RES_hhdet_fec!M29)</f>
        <v>3.5384369106456091</v>
      </c>
      <c r="N29" s="111">
        <f>IF(RES_hhdet_tes!N29=0,"",RES_hhdet_tes!N29/RES_hhdet_fec!N29)</f>
        <v>3.7010638475304383</v>
      </c>
      <c r="O29" s="111">
        <f>IF(RES_hhdet_tes!O29=0,"",RES_hhdet_tes!O29/RES_hhdet_fec!O29)</f>
        <v>3.8801812518367478</v>
      </c>
      <c r="P29" s="111">
        <f>IF(RES_hhdet_tes!P29=0,"",RES_hhdet_tes!P29/RES_hhdet_fec!P29)</f>
        <v>4.0686774842271554</v>
      </c>
      <c r="Q29" s="111">
        <f>IF(RES_hhdet_tes!Q29=0,"",RES_hhdet_tes!Q29/RES_hhdet_fec!Q29)</f>
        <v>4.2015358636021212</v>
      </c>
      <c r="R29" s="111">
        <f>IF(RES_hhdet_tes!R29=0,"",RES_hhdet_tes!R29/RES_hhdet_fec!R29)</f>
        <v>4.3269634301892266</v>
      </c>
      <c r="S29" s="111">
        <f>IF(RES_hhdet_tes!S29=0,"",RES_hhdet_tes!S29/RES_hhdet_fec!S29)</f>
        <v>4.4263910033090186</v>
      </c>
      <c r="T29" s="111">
        <f>IF(RES_hhdet_tes!T29=0,"",RES_hhdet_tes!T29/RES_hhdet_fec!T29)</f>
        <v>4.5189900287865301</v>
      </c>
      <c r="U29" s="111">
        <f>IF(RES_hhdet_tes!U29=0,"",RES_hhdet_tes!U29/RES_hhdet_fec!U29)</f>
        <v>4.6061326731491805</v>
      </c>
      <c r="V29" s="111">
        <f>IF(RES_hhdet_tes!V29=0,"",RES_hhdet_tes!V29/RES_hhdet_fec!V29)</f>
        <v>4.6657128807418422</v>
      </c>
      <c r="W29" s="111">
        <f>IF(RES_hhdet_tes!W29=0,"",RES_hhdet_tes!W29/RES_hhdet_fec!W29)</f>
        <v>4.7080147946861963</v>
      </c>
      <c r="X29" s="111">
        <f>IF(RES_hhdet_tes!X29=0,"",RES_hhdet_tes!X29/RES_hhdet_fec!X29)</f>
        <v>4.7518297120878659</v>
      </c>
      <c r="Y29" s="111">
        <f>IF(RES_hhdet_tes!Y29=0,"",RES_hhdet_tes!Y29/RES_hhdet_fec!Y29)</f>
        <v>4.7972962898532465</v>
      </c>
      <c r="DA29" s="63" t="s">
        <v>1933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0.74812887192418387</v>
      </c>
      <c r="C30" s="124">
        <f>IF(RES_hhdet_tes!C30=0,"",RES_hhdet_tes!C30/RES_hhdet_fec!C30)</f>
        <v>0.75844639781751788</v>
      </c>
      <c r="D30" s="124">
        <f>IF(RES_hhdet_tes!D30=0,"",RES_hhdet_tes!D30/RES_hhdet_fec!D30)</f>
        <v>0.76019007318218423</v>
      </c>
      <c r="E30" s="124">
        <f>IF(RES_hhdet_tes!E30=0,"",RES_hhdet_tes!E30/RES_hhdet_fec!E30)</f>
        <v>0.7662525621481493</v>
      </c>
      <c r="F30" s="124">
        <f>IF(RES_hhdet_tes!F30=0,"",RES_hhdet_tes!F30/RES_hhdet_fec!F30)</f>
        <v>0.77380689834974059</v>
      </c>
      <c r="G30" s="124">
        <f>IF(RES_hhdet_tes!G30=0,"",RES_hhdet_tes!G30/RES_hhdet_fec!G30)</f>
        <v>0.77875117654544346</v>
      </c>
      <c r="H30" s="124">
        <f>IF(RES_hhdet_tes!H30=0,"",RES_hhdet_tes!H30/RES_hhdet_fec!H30)</f>
        <v>0.78369625509427587</v>
      </c>
      <c r="I30" s="124">
        <f>IF(RES_hhdet_tes!I30=0,"",RES_hhdet_tes!I30/RES_hhdet_fec!I30)</f>
        <v>0.78488042816819426</v>
      </c>
      <c r="J30" s="124">
        <f>IF(RES_hhdet_tes!J30=0,"",RES_hhdet_tes!J30/RES_hhdet_fec!J30)</f>
        <v>0.79098165077782145</v>
      </c>
      <c r="K30" s="124">
        <f>IF(RES_hhdet_tes!K30=0,"",RES_hhdet_tes!K30/RES_hhdet_fec!K30)</f>
        <v>0.79280826296466611</v>
      </c>
      <c r="L30" s="124">
        <f>IF(RES_hhdet_tes!L30=0,"",RES_hhdet_tes!L30/RES_hhdet_fec!L30)</f>
        <v>0.79638682408276118</v>
      </c>
      <c r="M30" s="124">
        <f>IF(RES_hhdet_tes!M30=0,"",RES_hhdet_tes!M30/RES_hhdet_fec!M30)</f>
        <v>0.80069139380665222</v>
      </c>
      <c r="N30" s="124">
        <f>IF(RES_hhdet_tes!N30=0,"",RES_hhdet_tes!N30/RES_hhdet_fec!N30)</f>
        <v>0.80325981813738834</v>
      </c>
      <c r="O30" s="124">
        <f>IF(RES_hhdet_tes!O30=0,"",RES_hhdet_tes!O30/RES_hhdet_fec!O30)</f>
        <v>0.80621857375649153</v>
      </c>
      <c r="P30" s="124">
        <f>IF(RES_hhdet_tes!P30=0,"",RES_hhdet_tes!P30/RES_hhdet_fec!P30)</f>
        <v>0.81047886588327989</v>
      </c>
      <c r="Q30" s="124">
        <f>IF(RES_hhdet_tes!Q30=0,"",RES_hhdet_tes!Q30/RES_hhdet_fec!Q30)</f>
        <v>0.81324331377368275</v>
      </c>
      <c r="R30" s="124">
        <f>IF(RES_hhdet_tes!R30=0,"",RES_hhdet_tes!R30/RES_hhdet_fec!R30)</f>
        <v>0.81707670817614608</v>
      </c>
      <c r="S30" s="124">
        <f>IF(RES_hhdet_tes!S30=0,"",RES_hhdet_tes!S30/RES_hhdet_fec!S30)</f>
        <v>0.82256535557825439</v>
      </c>
      <c r="T30" s="124">
        <f>IF(RES_hhdet_tes!T30=0,"",RES_hhdet_tes!T30/RES_hhdet_fec!T30)</f>
        <v>0.83058318877896409</v>
      </c>
      <c r="U30" s="124">
        <f>IF(RES_hhdet_tes!U30=0,"",RES_hhdet_tes!U30/RES_hhdet_fec!U30)</f>
        <v>0.83789705627878364</v>
      </c>
      <c r="V30" s="124">
        <f>IF(RES_hhdet_tes!V30=0,"",RES_hhdet_tes!V30/RES_hhdet_fec!V30)</f>
        <v>0.84555087648308436</v>
      </c>
      <c r="W30" s="124">
        <f>IF(RES_hhdet_tes!W30=0,"",RES_hhdet_tes!W30/RES_hhdet_fec!W30)</f>
        <v>0.8525821689770966</v>
      </c>
      <c r="X30" s="124">
        <f>IF(RES_hhdet_tes!X30=0,"",RES_hhdet_tes!X30/RES_hhdet_fec!X30)</f>
        <v>0.85707543445262879</v>
      </c>
      <c r="Y30" s="124">
        <f>IF(RES_hhdet_tes!Y30=0,"",RES_hhdet_tes!Y30/RES_hhdet_fec!Y30)</f>
        <v>0.86786962936184608</v>
      </c>
      <c r="DA30" s="130" t="s">
        <v>1934</v>
      </c>
    </row>
    <row r="31" spans="1:105" ht="12" customHeight="1" x14ac:dyDescent="0.25">
      <c r="A31" s="97" t="s">
        <v>141</v>
      </c>
      <c r="B31" s="111" t="str">
        <f>IF(RES_hhdet_tes!B31=0,"",RES_hhdet_tes!B31/RES_hhdet_fec!B31)</f>
        <v/>
      </c>
      <c r="C31" s="111" t="str">
        <f>IF(RES_hhdet_tes!C31=0,"",RES_hhdet_tes!C31/RES_hhdet_fec!C31)</f>
        <v/>
      </c>
      <c r="D31" s="111" t="str">
        <f>IF(RES_hhdet_tes!D31=0,"",RES_hhdet_tes!D31/RES_hhdet_fec!D31)</f>
        <v/>
      </c>
      <c r="E31" s="111" t="str">
        <f>IF(RES_hhdet_tes!E31=0,"",RES_hhdet_tes!E31/RES_hhdet_fec!E31)</f>
        <v/>
      </c>
      <c r="F31" s="111" t="str">
        <f>IF(RES_hhdet_tes!F31=0,"",RES_hhdet_tes!F31/RES_hhdet_fec!F31)</f>
        <v/>
      </c>
      <c r="G31" s="111" t="str">
        <f>IF(RES_hhdet_tes!G31=0,"",RES_hhdet_tes!G31/RES_hhdet_fec!G31)</f>
        <v/>
      </c>
      <c r="H31" s="111" t="str">
        <f>IF(RES_hhdet_tes!H31=0,"",RES_hhdet_tes!H31/RES_hhdet_fec!H31)</f>
        <v/>
      </c>
      <c r="I31" s="111" t="str">
        <f>IF(RES_hhdet_tes!I31=0,"",RES_hhdet_tes!I31/RES_hhdet_fec!I31)</f>
        <v/>
      </c>
      <c r="J31" s="111" t="str">
        <f>IF(RES_hhdet_tes!J31=0,"",RES_hhdet_tes!J31/RES_hhdet_fec!J31)</f>
        <v/>
      </c>
      <c r="K31" s="111" t="str">
        <f>IF(RES_hhdet_tes!K31=0,"",RES_hhdet_tes!K31/RES_hhdet_fec!K31)</f>
        <v/>
      </c>
      <c r="L31" s="111" t="str">
        <f>IF(RES_hhdet_tes!L31=0,"",RES_hhdet_tes!L31/RES_hhdet_fec!L31)</f>
        <v/>
      </c>
      <c r="M31" s="111" t="str">
        <f>IF(RES_hhdet_tes!M31=0,"",RES_hhdet_tes!M31/RES_hhdet_fec!M31)</f>
        <v/>
      </c>
      <c r="N31" s="111" t="str">
        <f>IF(RES_hhdet_tes!N31=0,"",RES_hhdet_tes!N31/RES_hhdet_fec!N31)</f>
        <v/>
      </c>
      <c r="O31" s="111" t="str">
        <f>IF(RES_hhdet_tes!O31=0,"",RES_hhdet_tes!O31/RES_hhdet_fec!O31)</f>
        <v/>
      </c>
      <c r="P31" s="111" t="str">
        <f>IF(RES_hhdet_tes!P31=0,"",RES_hhdet_tes!P31/RES_hhdet_fec!P31)</f>
        <v/>
      </c>
      <c r="Q31" s="111" t="str">
        <f>IF(RES_hhdet_tes!Q31=0,"",RES_hhdet_tes!Q31/RES_hhdet_fec!Q31)</f>
        <v/>
      </c>
      <c r="R31" s="111" t="str">
        <f>IF(RES_hhdet_tes!R31=0,"",RES_hhdet_tes!R31/RES_hhdet_fec!R31)</f>
        <v/>
      </c>
      <c r="S31" s="111" t="str">
        <f>IF(RES_hhdet_tes!S31=0,"",RES_hhdet_tes!S31/RES_hhdet_fec!S31)</f>
        <v/>
      </c>
      <c r="T31" s="111" t="str">
        <f>IF(RES_hhdet_tes!T31=0,"",RES_hhdet_tes!T31/RES_hhdet_fec!T31)</f>
        <v/>
      </c>
      <c r="U31" s="111" t="str">
        <f>IF(RES_hhdet_tes!U31=0,"",RES_hhdet_tes!U31/RES_hhdet_fec!U31)</f>
        <v/>
      </c>
      <c r="V31" s="111" t="str">
        <f>IF(RES_hhdet_tes!V31=0,"",RES_hhdet_tes!V31/RES_hhdet_fec!V31)</f>
        <v/>
      </c>
      <c r="W31" s="111" t="str">
        <f>IF(RES_hhdet_tes!W31=0,"",RES_hhdet_tes!W31/RES_hhdet_fec!W31)</f>
        <v/>
      </c>
      <c r="X31" s="111" t="str">
        <f>IF(RES_hhdet_tes!X31=0,"",RES_hhdet_tes!X31/RES_hhdet_fec!X31)</f>
        <v/>
      </c>
      <c r="Y31" s="111" t="str">
        <f>IF(RES_hhdet_tes!Y31=0,"",RES_hhdet_tes!Y31/RES_hhdet_fec!Y31)</f>
        <v/>
      </c>
      <c r="DA31" s="63" t="s">
        <v>1935</v>
      </c>
    </row>
    <row r="32" spans="1:105" ht="12" customHeight="1" x14ac:dyDescent="0.25">
      <c r="A32" s="97" t="s">
        <v>140</v>
      </c>
      <c r="B32" s="111" t="str">
        <f>IF(RES_hhdet_tes!B32=0,"",RES_hhdet_tes!B32/RES_hhdet_fec!B32)</f>
        <v/>
      </c>
      <c r="C32" s="111" t="str">
        <f>IF(RES_hhdet_tes!C32=0,"",RES_hhdet_tes!C32/RES_hhdet_fec!C32)</f>
        <v/>
      </c>
      <c r="D32" s="111" t="str">
        <f>IF(RES_hhdet_tes!D32=0,"",RES_hhdet_tes!D32/RES_hhdet_fec!D32)</f>
        <v/>
      </c>
      <c r="E32" s="111" t="str">
        <f>IF(RES_hhdet_tes!E32=0,"",RES_hhdet_tes!E32/RES_hhdet_fec!E32)</f>
        <v/>
      </c>
      <c r="F32" s="111" t="str">
        <f>IF(RES_hhdet_tes!F32=0,"",RES_hhdet_tes!F32/RES_hhdet_fec!F32)</f>
        <v/>
      </c>
      <c r="G32" s="111" t="str">
        <f>IF(RES_hhdet_tes!G32=0,"",RES_hhdet_tes!G32/RES_hhdet_fec!G32)</f>
        <v/>
      </c>
      <c r="H32" s="111" t="str">
        <f>IF(RES_hhdet_tes!H32=0,"",RES_hhdet_tes!H32/RES_hhdet_fec!H32)</f>
        <v/>
      </c>
      <c r="I32" s="111" t="str">
        <f>IF(RES_hhdet_tes!I32=0,"",RES_hhdet_tes!I32/RES_hhdet_fec!I32)</f>
        <v/>
      </c>
      <c r="J32" s="111" t="str">
        <f>IF(RES_hhdet_tes!J32=0,"",RES_hhdet_tes!J32/RES_hhdet_fec!J32)</f>
        <v/>
      </c>
      <c r="K32" s="111" t="str">
        <f>IF(RES_hhdet_tes!K32=0,"",RES_hhdet_tes!K32/RES_hhdet_fec!K32)</f>
        <v/>
      </c>
      <c r="L32" s="111" t="str">
        <f>IF(RES_hhdet_tes!L32=0,"",RES_hhdet_tes!L32/RES_hhdet_fec!L32)</f>
        <v/>
      </c>
      <c r="M32" s="111" t="str">
        <f>IF(RES_hhdet_tes!M32=0,"",RES_hhdet_tes!M32/RES_hhdet_fec!M32)</f>
        <v/>
      </c>
      <c r="N32" s="111" t="str">
        <f>IF(RES_hhdet_tes!N32=0,"",RES_hhdet_tes!N32/RES_hhdet_fec!N32)</f>
        <v/>
      </c>
      <c r="O32" s="111" t="str">
        <f>IF(RES_hhdet_tes!O32=0,"",RES_hhdet_tes!O32/RES_hhdet_fec!O32)</f>
        <v/>
      </c>
      <c r="P32" s="111" t="str">
        <f>IF(RES_hhdet_tes!P32=0,"",RES_hhdet_tes!P32/RES_hhdet_fec!P32)</f>
        <v/>
      </c>
      <c r="Q32" s="111" t="str">
        <f>IF(RES_hhdet_tes!Q32=0,"",RES_hhdet_tes!Q32/RES_hhdet_fec!Q32)</f>
        <v/>
      </c>
      <c r="R32" s="111" t="str">
        <f>IF(RES_hhdet_tes!R32=0,"",RES_hhdet_tes!R32/RES_hhdet_fec!R32)</f>
        <v/>
      </c>
      <c r="S32" s="111" t="str">
        <f>IF(RES_hhdet_tes!S32=0,"",RES_hhdet_tes!S32/RES_hhdet_fec!S32)</f>
        <v/>
      </c>
      <c r="T32" s="111" t="str">
        <f>IF(RES_hhdet_tes!T32=0,"",RES_hhdet_tes!T32/RES_hhdet_fec!T32)</f>
        <v/>
      </c>
      <c r="U32" s="111" t="str">
        <f>IF(RES_hhdet_tes!U32=0,"",RES_hhdet_tes!U32/RES_hhdet_fec!U32)</f>
        <v/>
      </c>
      <c r="V32" s="111" t="str">
        <f>IF(RES_hhdet_tes!V32=0,"",RES_hhdet_tes!V32/RES_hhdet_fec!V32)</f>
        <v/>
      </c>
      <c r="W32" s="111" t="str">
        <f>IF(RES_hhdet_tes!W32=0,"",RES_hhdet_tes!W32/RES_hhdet_fec!W32)</f>
        <v/>
      </c>
      <c r="X32" s="111" t="str">
        <f>IF(RES_hhdet_tes!X32=0,"",RES_hhdet_tes!X32/RES_hhdet_fec!X32)</f>
        <v/>
      </c>
      <c r="Y32" s="111" t="str">
        <f>IF(RES_hhdet_tes!Y32=0,"",RES_hhdet_tes!Y32/RES_hhdet_fec!Y32)</f>
        <v/>
      </c>
      <c r="DA32" s="63" t="s">
        <v>1936</v>
      </c>
    </row>
    <row r="33" spans="1:105" ht="12" customHeight="1" x14ac:dyDescent="0.25">
      <c r="A33" s="100" t="s">
        <v>50</v>
      </c>
      <c r="B33" s="112" t="str">
        <f>IF(RES_hhdet_tes!B33=0,"",RES_hhdet_tes!B33/RES_hhdet_fec!B33)</f>
        <v/>
      </c>
      <c r="C33" s="112" t="str">
        <f>IF(RES_hhdet_tes!C33=0,"",RES_hhdet_tes!C33/RES_hhdet_fec!C33)</f>
        <v/>
      </c>
      <c r="D33" s="112" t="str">
        <f>IF(RES_hhdet_tes!D33=0,"",RES_hhdet_tes!D33/RES_hhdet_fec!D33)</f>
        <v/>
      </c>
      <c r="E33" s="112" t="str">
        <f>IF(RES_hhdet_tes!E33=0,"",RES_hhdet_tes!E33/RES_hhdet_fec!E33)</f>
        <v/>
      </c>
      <c r="F33" s="112" t="str">
        <f>IF(RES_hhdet_tes!F33=0,"",RES_hhdet_tes!F33/RES_hhdet_fec!F33)</f>
        <v/>
      </c>
      <c r="G33" s="112" t="str">
        <f>IF(RES_hhdet_tes!G33=0,"",RES_hhdet_tes!G33/RES_hhdet_fec!G33)</f>
        <v/>
      </c>
      <c r="H33" s="112" t="str">
        <f>IF(RES_hhdet_tes!H33=0,"",RES_hhdet_tes!H33/RES_hhdet_fec!H33)</f>
        <v/>
      </c>
      <c r="I33" s="112" t="str">
        <f>IF(RES_hhdet_tes!I33=0,"",RES_hhdet_tes!I33/RES_hhdet_fec!I33)</f>
        <v/>
      </c>
      <c r="J33" s="112" t="str">
        <f>IF(RES_hhdet_tes!J33=0,"",RES_hhdet_tes!J33/RES_hhdet_fec!J33)</f>
        <v/>
      </c>
      <c r="K33" s="112" t="str">
        <f>IF(RES_hhdet_tes!K33=0,"",RES_hhdet_tes!K33/RES_hhdet_fec!K33)</f>
        <v/>
      </c>
      <c r="L33" s="112" t="str">
        <f>IF(RES_hhdet_tes!L33=0,"",RES_hhdet_tes!L33/RES_hhdet_fec!L33)</f>
        <v/>
      </c>
      <c r="M33" s="112" t="str">
        <f>IF(RES_hhdet_tes!M33=0,"",RES_hhdet_tes!M33/RES_hhdet_fec!M33)</f>
        <v/>
      </c>
      <c r="N33" s="112" t="str">
        <f>IF(RES_hhdet_tes!N33=0,"",RES_hhdet_tes!N33/RES_hhdet_fec!N33)</f>
        <v/>
      </c>
      <c r="O33" s="112" t="str">
        <f>IF(RES_hhdet_tes!O33=0,"",RES_hhdet_tes!O33/RES_hhdet_fec!O33)</f>
        <v/>
      </c>
      <c r="P33" s="112" t="str">
        <f>IF(RES_hhdet_tes!P33=0,"",RES_hhdet_tes!P33/RES_hhdet_fec!P33)</f>
        <v/>
      </c>
      <c r="Q33" s="112" t="str">
        <f>IF(RES_hhdet_tes!Q33=0,"",RES_hhdet_tes!Q33/RES_hhdet_fec!Q33)</f>
        <v/>
      </c>
      <c r="R33" s="112" t="str">
        <f>IF(RES_hhdet_tes!R33=0,"",RES_hhdet_tes!R33/RES_hhdet_fec!R33)</f>
        <v/>
      </c>
      <c r="S33" s="112" t="str">
        <f>IF(RES_hhdet_tes!S33=0,"",RES_hhdet_tes!S33/RES_hhdet_fec!S33)</f>
        <v/>
      </c>
      <c r="T33" s="112" t="str">
        <f>IF(RES_hhdet_tes!T33=0,"",RES_hhdet_tes!T33/RES_hhdet_fec!T33)</f>
        <v/>
      </c>
      <c r="U33" s="112" t="str">
        <f>IF(RES_hhdet_tes!U33=0,"",RES_hhdet_tes!U33/RES_hhdet_fec!U33)</f>
        <v/>
      </c>
      <c r="V33" s="112" t="str">
        <f>IF(RES_hhdet_tes!V33=0,"",RES_hhdet_tes!V33/RES_hhdet_fec!V33)</f>
        <v/>
      </c>
      <c r="W33" s="112" t="str">
        <f>IF(RES_hhdet_tes!W33=0,"",RES_hhdet_tes!W33/RES_hhdet_fec!W33)</f>
        <v/>
      </c>
      <c r="X33" s="112" t="str">
        <f>IF(RES_hhdet_tes!X33=0,"",RES_hhdet_tes!X33/RES_hhdet_fec!X33)</f>
        <v/>
      </c>
      <c r="Y33" s="112" t="str">
        <f>IF(RES_hhdet_tes!Y33=0,"",RES_hhdet_tes!Y33/RES_hhdet_fec!Y33)</f>
        <v/>
      </c>
      <c r="DA33" s="131" t="s">
        <v>1937</v>
      </c>
    </row>
    <row r="34" spans="1:105" ht="12" customHeight="1" x14ac:dyDescent="0.25">
      <c r="A34" s="103" t="s">
        <v>52</v>
      </c>
      <c r="B34" s="113" t="str">
        <f>IF(RES_hhdet_tes!B34=0,"",RES_hhdet_tes!B34/RES_hhdet_fec!B34)</f>
        <v/>
      </c>
      <c r="C34" s="113" t="str">
        <f>IF(RES_hhdet_tes!C34=0,"",RES_hhdet_tes!C34/RES_hhdet_fec!C34)</f>
        <v/>
      </c>
      <c r="D34" s="113" t="str">
        <f>IF(RES_hhdet_tes!D34=0,"",RES_hhdet_tes!D34/RES_hhdet_fec!D34)</f>
        <v/>
      </c>
      <c r="E34" s="113" t="str">
        <f>IF(RES_hhdet_tes!E34=0,"",RES_hhdet_tes!E34/RES_hhdet_fec!E34)</f>
        <v/>
      </c>
      <c r="F34" s="113" t="str">
        <f>IF(RES_hhdet_tes!F34=0,"",RES_hhdet_tes!F34/RES_hhdet_fec!F34)</f>
        <v/>
      </c>
      <c r="G34" s="113" t="str">
        <f>IF(RES_hhdet_tes!G34=0,"",RES_hhdet_tes!G34/RES_hhdet_fec!G34)</f>
        <v/>
      </c>
      <c r="H34" s="113" t="str">
        <f>IF(RES_hhdet_tes!H34=0,"",RES_hhdet_tes!H34/RES_hhdet_fec!H34)</f>
        <v/>
      </c>
      <c r="I34" s="113" t="str">
        <f>IF(RES_hhdet_tes!I34=0,"",RES_hhdet_tes!I34/RES_hhdet_fec!I34)</f>
        <v/>
      </c>
      <c r="J34" s="113" t="str">
        <f>IF(RES_hhdet_tes!J34=0,"",RES_hhdet_tes!J34/RES_hhdet_fec!J34)</f>
        <v/>
      </c>
      <c r="K34" s="113" t="str">
        <f>IF(RES_hhdet_tes!K34=0,"",RES_hhdet_tes!K34/RES_hhdet_fec!K34)</f>
        <v/>
      </c>
      <c r="L34" s="113" t="str">
        <f>IF(RES_hhdet_tes!L34=0,"",RES_hhdet_tes!L34/RES_hhdet_fec!L34)</f>
        <v/>
      </c>
      <c r="M34" s="113" t="str">
        <f>IF(RES_hhdet_tes!M34=0,"",RES_hhdet_tes!M34/RES_hhdet_fec!M34)</f>
        <v/>
      </c>
      <c r="N34" s="113" t="str">
        <f>IF(RES_hhdet_tes!N34=0,"",RES_hhdet_tes!N34/RES_hhdet_fec!N34)</f>
        <v/>
      </c>
      <c r="O34" s="113" t="str">
        <f>IF(RES_hhdet_tes!O34=0,"",RES_hhdet_tes!O34/RES_hhdet_fec!O34)</f>
        <v/>
      </c>
      <c r="P34" s="113" t="str">
        <f>IF(RES_hhdet_tes!P34=0,"",RES_hhdet_tes!P34/RES_hhdet_fec!P34)</f>
        <v/>
      </c>
      <c r="Q34" s="113" t="str">
        <f>IF(RES_hhdet_tes!Q34=0,"",RES_hhdet_tes!Q34/RES_hhdet_fec!Q34)</f>
        <v/>
      </c>
      <c r="R34" s="113" t="str">
        <f>IF(RES_hhdet_tes!R34=0,"",RES_hhdet_tes!R34/RES_hhdet_fec!R34)</f>
        <v/>
      </c>
      <c r="S34" s="113" t="str">
        <f>IF(RES_hhdet_tes!S34=0,"",RES_hhdet_tes!S34/RES_hhdet_fec!S34)</f>
        <v/>
      </c>
      <c r="T34" s="113" t="str">
        <f>IF(RES_hhdet_tes!T34=0,"",RES_hhdet_tes!T34/RES_hhdet_fec!T34)</f>
        <v/>
      </c>
      <c r="U34" s="113" t="str">
        <f>IF(RES_hhdet_tes!U34=0,"",RES_hhdet_tes!U34/RES_hhdet_fec!U34)</f>
        <v/>
      </c>
      <c r="V34" s="113" t="str">
        <f>IF(RES_hhdet_tes!V34=0,"",RES_hhdet_tes!V34/RES_hhdet_fec!V34)</f>
        <v/>
      </c>
      <c r="W34" s="113" t="str">
        <f>IF(RES_hhdet_tes!W34=0,"",RES_hhdet_tes!W34/RES_hhdet_fec!W34)</f>
        <v/>
      </c>
      <c r="X34" s="113" t="str">
        <f>IF(RES_hhdet_tes!X34=0,"",RES_hhdet_tes!X34/RES_hhdet_fec!X34)</f>
        <v/>
      </c>
      <c r="Y34" s="113" t="str">
        <f>IF(RES_hhdet_tes!Y34=0,"",RES_hhdet_tes!Y34/RES_hhdet_fec!Y34)</f>
        <v/>
      </c>
      <c r="DA34" s="132" t="s">
        <v>1938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0.7066251110173748</v>
      </c>
      <c r="C35" s="112">
        <f>IF(RES_hhdet_tes!C35=0,"",RES_hhdet_tes!C35/RES_hhdet_fec!C35)</f>
        <v>0.70927938855171424</v>
      </c>
      <c r="D35" s="112">
        <f>IF(RES_hhdet_tes!D35=0,"",RES_hhdet_tes!D35/RES_hhdet_fec!D35)</f>
        <v>0.71265398551966241</v>
      </c>
      <c r="E35" s="112">
        <f>IF(RES_hhdet_tes!E35=0,"",RES_hhdet_tes!E35/RES_hhdet_fec!E35)</f>
        <v>0.71631779205551926</v>
      </c>
      <c r="F35" s="112">
        <f>IF(RES_hhdet_tes!F35=0,"",RES_hhdet_tes!F35/RES_hhdet_fec!F35)</f>
        <v>0.72019997233207045</v>
      </c>
      <c r="G35" s="112">
        <f>IF(RES_hhdet_tes!G35=0,"",RES_hhdet_tes!G35/RES_hhdet_fec!G35)</f>
        <v>0.72484687048165564</v>
      </c>
      <c r="H35" s="112">
        <f>IF(RES_hhdet_tes!H35=0,"",RES_hhdet_tes!H35/RES_hhdet_fec!H35)</f>
        <v>0.72966893513526465</v>
      </c>
      <c r="I35" s="112">
        <f>IF(RES_hhdet_tes!I35=0,"",RES_hhdet_tes!I35/RES_hhdet_fec!I35)</f>
        <v>0.7316554859278267</v>
      </c>
      <c r="J35" s="112">
        <f>IF(RES_hhdet_tes!J35=0,"",RES_hhdet_tes!J35/RES_hhdet_fec!J35)</f>
        <v>0.73243254059914853</v>
      </c>
      <c r="K35" s="112">
        <f>IF(RES_hhdet_tes!K35=0,"",RES_hhdet_tes!K35/RES_hhdet_fec!K35)</f>
        <v>0.73331781676198604</v>
      </c>
      <c r="L35" s="112">
        <f>IF(RES_hhdet_tes!L35=0,"",RES_hhdet_tes!L35/RES_hhdet_fec!L35)</f>
        <v>0.73520513991176595</v>
      </c>
      <c r="M35" s="112">
        <f>IF(RES_hhdet_tes!M35=0,"",RES_hhdet_tes!M35/RES_hhdet_fec!M35)</f>
        <v>0.73621230681170124</v>
      </c>
      <c r="N35" s="112">
        <f>IF(RES_hhdet_tes!N35=0,"",RES_hhdet_tes!N35/RES_hhdet_fec!N35)</f>
        <v>0.73984024252469738</v>
      </c>
      <c r="O35" s="112">
        <f>IF(RES_hhdet_tes!O35=0,"",RES_hhdet_tes!O35/RES_hhdet_fec!O35)</f>
        <v>0.74429233899947544</v>
      </c>
      <c r="P35" s="112">
        <f>IF(RES_hhdet_tes!P35=0,"",RES_hhdet_tes!P35/RES_hhdet_fec!P35)</f>
        <v>0.74772471194343793</v>
      </c>
      <c r="Q35" s="112">
        <f>IF(RES_hhdet_tes!Q35=0,"",RES_hhdet_tes!Q35/RES_hhdet_fec!Q35)</f>
        <v>0.75374451234661266</v>
      </c>
      <c r="R35" s="112">
        <f>IF(RES_hhdet_tes!R35=0,"",RES_hhdet_tes!R35/RES_hhdet_fec!R35)</f>
        <v>0.75979215618639395</v>
      </c>
      <c r="S35" s="112">
        <f>IF(RES_hhdet_tes!S35=0,"",RES_hhdet_tes!S35/RES_hhdet_fec!S35)</f>
        <v>0.76843441473957519</v>
      </c>
      <c r="T35" s="112">
        <f>IF(RES_hhdet_tes!T35=0,"",RES_hhdet_tes!T35/RES_hhdet_fec!T35)</f>
        <v>0.77997824845041197</v>
      </c>
      <c r="U35" s="112">
        <f>IF(RES_hhdet_tes!U35=0,"",RES_hhdet_tes!U35/RES_hhdet_fec!U35)</f>
        <v>0.78826910625903668</v>
      </c>
      <c r="V35" s="112">
        <f>IF(RES_hhdet_tes!V35=0,"",RES_hhdet_tes!V35/RES_hhdet_fec!V35)</f>
        <v>0.79842557175893536</v>
      </c>
      <c r="W35" s="112">
        <f>IF(RES_hhdet_tes!W35=0,"",RES_hhdet_tes!W35/RES_hhdet_fec!W35)</f>
        <v>0.80776518381835227</v>
      </c>
      <c r="X35" s="112">
        <f>IF(RES_hhdet_tes!X35=0,"",RES_hhdet_tes!X35/RES_hhdet_fec!X35)</f>
        <v>0.81467276292405744</v>
      </c>
      <c r="Y35" s="112">
        <f>IF(RES_hhdet_tes!Y35=0,"",RES_hhdet_tes!Y35/RES_hhdet_fec!Y35)</f>
        <v>0.82139777523535573</v>
      </c>
      <c r="DA35" s="131" t="s">
        <v>1939</v>
      </c>
    </row>
    <row r="36" spans="1:105" ht="12" customHeight="1" x14ac:dyDescent="0.25">
      <c r="A36" s="107" t="s">
        <v>121</v>
      </c>
      <c r="B36" s="113">
        <f>IF(RES_hhdet_tes!B36=0,"",RES_hhdet_tes!B36/RES_hhdet_fec!B36)</f>
        <v>0.81984032545517727</v>
      </c>
      <c r="C36" s="113">
        <f>IF(RES_hhdet_tes!C36=0,"",RES_hhdet_tes!C36/RES_hhdet_fec!C36)</f>
        <v>0.83816182709029241</v>
      </c>
      <c r="D36" s="113">
        <f>IF(RES_hhdet_tes!D36=0,"",RES_hhdet_tes!D36/RES_hhdet_fec!D36)</f>
        <v>0.83402408407635575</v>
      </c>
      <c r="E36" s="113">
        <f>IF(RES_hhdet_tes!E36=0,"",RES_hhdet_tes!E36/RES_hhdet_fec!E36)</f>
        <v>0.84080044880331894</v>
      </c>
      <c r="F36" s="113">
        <f>IF(RES_hhdet_tes!F36=0,"",RES_hhdet_tes!F36/RES_hhdet_fec!F36)</f>
        <v>0.84448388457982038</v>
      </c>
      <c r="G36" s="113">
        <f>IF(RES_hhdet_tes!G36=0,"",RES_hhdet_tes!G36/RES_hhdet_fec!G36)</f>
        <v>0.84603286216801654</v>
      </c>
      <c r="H36" s="113">
        <f>IF(RES_hhdet_tes!H36=0,"",RES_hhdet_tes!H36/RES_hhdet_fec!H36)</f>
        <v>0.85168035702438194</v>
      </c>
      <c r="I36" s="113">
        <f>IF(RES_hhdet_tes!I36=0,"",RES_hhdet_tes!I36/RES_hhdet_fec!I36)</f>
        <v>0.8439271963674061</v>
      </c>
      <c r="J36" s="113">
        <f>IF(RES_hhdet_tes!J36=0,"",RES_hhdet_tes!J36/RES_hhdet_fec!J36)</f>
        <v>0.85896375612279829</v>
      </c>
      <c r="K36" s="113">
        <f>IF(RES_hhdet_tes!K36=0,"",RES_hhdet_tes!K36/RES_hhdet_fec!K36)</f>
        <v>0.85587786225389728</v>
      </c>
      <c r="L36" s="113">
        <f>IF(RES_hhdet_tes!L36=0,"",RES_hhdet_tes!L36/RES_hhdet_fec!L36)</f>
        <v>0.87967812088735553</v>
      </c>
      <c r="M36" s="113">
        <f>IF(RES_hhdet_tes!M36=0,"",RES_hhdet_tes!M36/RES_hhdet_fec!M36)</f>
        <v>0.86901948455672939</v>
      </c>
      <c r="N36" s="113">
        <f>IF(RES_hhdet_tes!N36=0,"",RES_hhdet_tes!N36/RES_hhdet_fec!N36)</f>
        <v>0.87832656191328606</v>
      </c>
      <c r="O36" s="113">
        <f>IF(RES_hhdet_tes!O36=0,"",RES_hhdet_tes!O36/RES_hhdet_fec!O36)</f>
        <v>0.87835740474008162</v>
      </c>
      <c r="P36" s="113">
        <f>IF(RES_hhdet_tes!P36=0,"",RES_hhdet_tes!P36/RES_hhdet_fec!P36)</f>
        <v>0.87506445132068478</v>
      </c>
      <c r="Q36" s="113">
        <f>IF(RES_hhdet_tes!Q36=0,"",RES_hhdet_tes!Q36/RES_hhdet_fec!Q36)</f>
        <v>0.87842641346270367</v>
      </c>
      <c r="R36" s="113">
        <f>IF(RES_hhdet_tes!R36=0,"",RES_hhdet_tes!R36/RES_hhdet_fec!R36)</f>
        <v>0.87722325729863693</v>
      </c>
      <c r="S36" s="113">
        <f>IF(RES_hhdet_tes!S36=0,"",RES_hhdet_tes!S36/RES_hhdet_fec!S36)</f>
        <v>0.88030913016176304</v>
      </c>
      <c r="T36" s="113">
        <f>IF(RES_hhdet_tes!T36=0,"",RES_hhdet_tes!T36/RES_hhdet_fec!T36)</f>
        <v>0.88881058771412713</v>
      </c>
      <c r="U36" s="113">
        <f>IF(RES_hhdet_tes!U36=0,"",RES_hhdet_tes!U36/RES_hhdet_fec!U36)</f>
        <v>0.89830271419375063</v>
      </c>
      <c r="V36" s="113">
        <f>IF(RES_hhdet_tes!V36=0,"",RES_hhdet_tes!V36/RES_hhdet_fec!V36)</f>
        <v>0.90580044348304445</v>
      </c>
      <c r="W36" s="113">
        <f>IF(RES_hhdet_tes!W36=0,"",RES_hhdet_tes!W36/RES_hhdet_fec!W36)</f>
        <v>0.92262912854555024</v>
      </c>
      <c r="X36" s="113">
        <f>IF(RES_hhdet_tes!X36=0,"",RES_hhdet_tes!X36/RES_hhdet_fec!X36)</f>
        <v>0.92167173635128852</v>
      </c>
      <c r="Y36" s="113">
        <f>IF(RES_hhdet_tes!Y36=0,"",RES_hhdet_tes!Y36/RES_hhdet_fec!Y36)</f>
        <v>0.92587907615569109</v>
      </c>
      <c r="DA36" s="132" t="s">
        <v>1940</v>
      </c>
    </row>
    <row r="37" spans="1:105" ht="12" customHeight="1" x14ac:dyDescent="0.25">
      <c r="A37" s="108" t="s">
        <v>53</v>
      </c>
      <c r="B37" s="111">
        <f>IF(RES_hhdet_tes!B37=0,"",RES_hhdet_tes!B37/RES_hhdet_fec!B37)</f>
        <v>0.7066251110173748</v>
      </c>
      <c r="C37" s="111">
        <f>IF(RES_hhdet_tes!C37=0,"",RES_hhdet_tes!C37/RES_hhdet_fec!C37)</f>
        <v>0.71072172667445677</v>
      </c>
      <c r="D37" s="111">
        <f>IF(RES_hhdet_tes!D37=0,"",RES_hhdet_tes!D37/RES_hhdet_fec!D37)</f>
        <v>0.71432434664739464</v>
      </c>
      <c r="E37" s="111">
        <f>IF(RES_hhdet_tes!E37=0,"",RES_hhdet_tes!E37/RES_hhdet_fec!E37)</f>
        <v>0.71811357033814349</v>
      </c>
      <c r="F37" s="111">
        <f>IF(RES_hhdet_tes!F37=0,"",RES_hhdet_tes!F37/RES_hhdet_fec!F37)</f>
        <v>0.72254316797082552</v>
      </c>
      <c r="G37" s="111">
        <f>IF(RES_hhdet_tes!G37=0,"",RES_hhdet_tes!G37/RES_hhdet_fec!G37)</f>
        <v>0.72640438658686857</v>
      </c>
      <c r="H37" s="111">
        <f>IF(RES_hhdet_tes!H37=0,"",RES_hhdet_tes!H37/RES_hhdet_fec!H37)</f>
        <v>0.72996062976921228</v>
      </c>
      <c r="I37" s="111">
        <f>IF(RES_hhdet_tes!I37=0,"",RES_hhdet_tes!I37/RES_hhdet_fec!I37)</f>
        <v>0.73182670789530724</v>
      </c>
      <c r="J37" s="111">
        <f>IF(RES_hhdet_tes!J37=0,"",RES_hhdet_tes!J37/RES_hhdet_fec!J37)</f>
        <v>0.73247217725836866</v>
      </c>
      <c r="K37" s="111">
        <f>IF(RES_hhdet_tes!K37=0,"",RES_hhdet_tes!K37/RES_hhdet_fec!K37)</f>
        <v>0.73369135065062152</v>
      </c>
      <c r="L37" s="111">
        <f>IF(RES_hhdet_tes!L37=0,"",RES_hhdet_tes!L37/RES_hhdet_fec!L37)</f>
        <v>0.73434186074787722</v>
      </c>
      <c r="M37" s="111">
        <f>IF(RES_hhdet_tes!M37=0,"",RES_hhdet_tes!M37/RES_hhdet_fec!M37)</f>
        <v>0.73711343787816952</v>
      </c>
      <c r="N37" s="111">
        <f>IF(RES_hhdet_tes!N37=0,"",RES_hhdet_tes!N37/RES_hhdet_fec!N37)</f>
        <v>0.73960647784313482</v>
      </c>
      <c r="O37" s="111">
        <f>IF(RES_hhdet_tes!O37=0,"",RES_hhdet_tes!O37/RES_hhdet_fec!O37)</f>
        <v>0.74404506321652575</v>
      </c>
      <c r="P37" s="111">
        <f>IF(RES_hhdet_tes!P37=0,"",RES_hhdet_tes!P37/RES_hhdet_fec!P37)</f>
        <v>0.749863638151266</v>
      </c>
      <c r="Q37" s="111">
        <f>IF(RES_hhdet_tes!Q37=0,"",RES_hhdet_tes!Q37/RES_hhdet_fec!Q37)</f>
        <v>0.75443686583616965</v>
      </c>
      <c r="R37" s="111">
        <f>IF(RES_hhdet_tes!R37=0,"",RES_hhdet_tes!R37/RES_hhdet_fec!R37)</f>
        <v>0.76068964419126328</v>
      </c>
      <c r="S37" s="111">
        <f>IF(RES_hhdet_tes!S37=0,"",RES_hhdet_tes!S37/RES_hhdet_fec!S37)</f>
        <v>0.7682016548216839</v>
      </c>
      <c r="T37" s="111">
        <f>IF(RES_hhdet_tes!T37=0,"",RES_hhdet_tes!T37/RES_hhdet_fec!T37)</f>
        <v>0.77522891790467385</v>
      </c>
      <c r="U37" s="111">
        <f>IF(RES_hhdet_tes!U37=0,"",RES_hhdet_tes!U37/RES_hhdet_fec!U37)</f>
        <v>0.78647723896128974</v>
      </c>
      <c r="V37" s="111">
        <f>IF(RES_hhdet_tes!V37=0,"",RES_hhdet_tes!V37/RES_hhdet_fec!V37)</f>
        <v>0.79482635836636228</v>
      </c>
      <c r="W37" s="111">
        <f>IF(RES_hhdet_tes!W37=0,"",RES_hhdet_tes!W37/RES_hhdet_fec!W37)</f>
        <v>0.80277276712478085</v>
      </c>
      <c r="X37" s="111">
        <f>IF(RES_hhdet_tes!X37=0,"",RES_hhdet_tes!X37/RES_hhdet_fec!X37)</f>
        <v>0.81413464859749318</v>
      </c>
      <c r="Y37" s="111">
        <f>IF(RES_hhdet_tes!Y37=0,"",RES_hhdet_tes!Y37/RES_hhdet_fec!Y37)</f>
        <v>0.8261995928608562</v>
      </c>
      <c r="DA37" s="63" t="s">
        <v>1941</v>
      </c>
    </row>
    <row r="38" spans="1:105" ht="12" customHeight="1" x14ac:dyDescent="0.25">
      <c r="A38" s="108" t="s">
        <v>52</v>
      </c>
      <c r="B38" s="111">
        <f>IF(RES_hhdet_tes!B38=0,"",RES_hhdet_tes!B38/RES_hhdet_fec!B38)</f>
        <v>1</v>
      </c>
      <c r="C38" s="111">
        <f>IF(RES_hhdet_tes!C38=0,"",RES_hhdet_tes!C38/RES_hhdet_fec!C38)</f>
        <v>1</v>
      </c>
      <c r="D38" s="111">
        <f>IF(RES_hhdet_tes!D38=0,"",RES_hhdet_tes!D38/RES_hhdet_fec!D38)</f>
        <v>1</v>
      </c>
      <c r="E38" s="111">
        <f>IF(RES_hhdet_tes!E38=0,"",RES_hhdet_tes!E38/RES_hhdet_fec!E38)</f>
        <v>1</v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X38" s="111">
        <f>IF(RES_hhdet_tes!X38=0,"",RES_hhdet_tes!X38/RES_hhdet_fec!X38)</f>
        <v>1</v>
      </c>
      <c r="Y38" s="111">
        <f>IF(RES_hhdet_tes!Y38=0,"",RES_hhdet_tes!Y38/RES_hhdet_fec!Y38)</f>
        <v>1</v>
      </c>
      <c r="DA38" s="63" t="s">
        <v>1942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0.75471830959415909</v>
      </c>
      <c r="C39" s="124">
        <f>IF(RES_hhdet_tes!C39=0,"",RES_hhdet_tes!C39/RES_hhdet_fec!C39)</f>
        <v>0.75669199100401707</v>
      </c>
      <c r="D39" s="124">
        <f>IF(RES_hhdet_tes!D39=0,"",RES_hhdet_tes!D39/RES_hhdet_fec!D39)</f>
        <v>0.75888869602065578</v>
      </c>
      <c r="E39" s="124">
        <f>IF(RES_hhdet_tes!E39=0,"",RES_hhdet_tes!E39/RES_hhdet_fec!E39)</f>
        <v>0.76133390928163114</v>
      </c>
      <c r="F39" s="124">
        <f>IF(RES_hhdet_tes!F39=0,"",RES_hhdet_tes!F39/RES_hhdet_fec!F39)</f>
        <v>0.76418947210789712</v>
      </c>
      <c r="G39" s="124">
        <f>IF(RES_hhdet_tes!G39=0,"",RES_hhdet_tes!G39/RES_hhdet_fec!G39)</f>
        <v>0.76723903527043547</v>
      </c>
      <c r="H39" s="124">
        <f>IF(RES_hhdet_tes!H39=0,"",RES_hhdet_tes!H39/RES_hhdet_fec!H39)</f>
        <v>0.77036516360467489</v>
      </c>
      <c r="I39" s="124">
        <f>IF(RES_hhdet_tes!I39=0,"",RES_hhdet_tes!I39/RES_hhdet_fec!I39)</f>
        <v>0.77195820804533966</v>
      </c>
      <c r="J39" s="124">
        <f>IF(RES_hhdet_tes!J39=0,"",RES_hhdet_tes!J39/RES_hhdet_fec!J39)</f>
        <v>0.77275701210926029</v>
      </c>
      <c r="K39" s="124">
        <f>IF(RES_hhdet_tes!K39=0,"",RES_hhdet_tes!K39/RES_hhdet_fec!K39)</f>
        <v>0.77392079940867309</v>
      </c>
      <c r="L39" s="124">
        <f>IF(RES_hhdet_tes!L39=0,"",RES_hhdet_tes!L39/RES_hhdet_fec!L39)</f>
        <v>0.77526938004047607</v>
      </c>
      <c r="M39" s="124">
        <f>IF(RES_hhdet_tes!M39=0,"",RES_hhdet_tes!M39/RES_hhdet_fec!M39)</f>
        <v>0.77700853590485386</v>
      </c>
      <c r="N39" s="124">
        <f>IF(RES_hhdet_tes!N39=0,"",RES_hhdet_tes!N39/RES_hhdet_fec!N39)</f>
        <v>0.77939332333474765</v>
      </c>
      <c r="O39" s="124">
        <f>IF(RES_hhdet_tes!O39=0,"",RES_hhdet_tes!O39/RES_hhdet_fec!O39)</f>
        <v>0.78239912650150989</v>
      </c>
      <c r="P39" s="124">
        <f>IF(RES_hhdet_tes!P39=0,"",RES_hhdet_tes!P39/RES_hhdet_fec!P39)</f>
        <v>0.78530733567815636</v>
      </c>
      <c r="Q39" s="124">
        <f>IF(RES_hhdet_tes!Q39=0,"",RES_hhdet_tes!Q39/RES_hhdet_fec!Q39)</f>
        <v>0.78862696016407641</v>
      </c>
      <c r="R39" s="124">
        <f>IF(RES_hhdet_tes!R39=0,"",RES_hhdet_tes!R39/RES_hhdet_fec!R39)</f>
        <v>0.79324725051150335</v>
      </c>
      <c r="S39" s="124">
        <f>IF(RES_hhdet_tes!S39=0,"",RES_hhdet_tes!S39/RES_hhdet_fec!S39)</f>
        <v>0.80065112780078074</v>
      </c>
      <c r="T39" s="124">
        <f>IF(RES_hhdet_tes!T39=0,"",RES_hhdet_tes!T39/RES_hhdet_fec!T39)</f>
        <v>0.81074178834948096</v>
      </c>
      <c r="U39" s="124">
        <f>IF(RES_hhdet_tes!U39=0,"",RES_hhdet_tes!U39/RES_hhdet_fec!U39)</f>
        <v>0.82279743087592949</v>
      </c>
      <c r="V39" s="124">
        <f>IF(RES_hhdet_tes!V39=0,"",RES_hhdet_tes!V39/RES_hhdet_fec!V39)</f>
        <v>0.83537641512155336</v>
      </c>
      <c r="W39" s="124">
        <f>IF(RES_hhdet_tes!W39=0,"",RES_hhdet_tes!W39/RES_hhdet_fec!W39)</f>
        <v>0.84865492629241213</v>
      </c>
      <c r="X39" s="124">
        <f>IF(RES_hhdet_tes!X39=0,"",RES_hhdet_tes!X39/RES_hhdet_fec!X39)</f>
        <v>0.86068564505991441</v>
      </c>
      <c r="Y39" s="124">
        <f>IF(RES_hhdet_tes!Y39=0,"",RES_hhdet_tes!Y39/RES_hhdet_fec!Y39)</f>
        <v>0.87145742015686656</v>
      </c>
      <c r="DA39" s="130" t="s">
        <v>1943</v>
      </c>
    </row>
    <row r="40" spans="1:105" ht="12" customHeight="1" x14ac:dyDescent="0.25">
      <c r="A40" s="97" t="s">
        <v>50</v>
      </c>
      <c r="B40" s="111" t="str">
        <f>IF(RES_hhdet_tes!B40=0,"",RES_hhdet_tes!B40/RES_hhdet_fec!B40)</f>
        <v/>
      </c>
      <c r="C40" s="111" t="str">
        <f>IF(RES_hhdet_tes!C40=0,"",RES_hhdet_tes!C40/RES_hhdet_fec!C40)</f>
        <v/>
      </c>
      <c r="D40" s="111" t="str">
        <f>IF(RES_hhdet_tes!D40=0,"",RES_hhdet_tes!D40/RES_hhdet_fec!D40)</f>
        <v/>
      </c>
      <c r="E40" s="111" t="str">
        <f>IF(RES_hhdet_tes!E40=0,"",RES_hhdet_tes!E40/RES_hhdet_fec!E40)</f>
        <v/>
      </c>
      <c r="F40" s="111" t="str">
        <f>IF(RES_hhdet_tes!F40=0,"",RES_hhdet_tes!F40/RES_hhdet_fec!F40)</f>
        <v/>
      </c>
      <c r="G40" s="111" t="str">
        <f>IF(RES_hhdet_tes!G40=0,"",RES_hhdet_tes!G40/RES_hhdet_fec!G40)</f>
        <v/>
      </c>
      <c r="H40" s="111" t="str">
        <f>IF(RES_hhdet_tes!H40=0,"",RES_hhdet_tes!H40/RES_hhdet_fec!H40)</f>
        <v/>
      </c>
      <c r="I40" s="111" t="str">
        <f>IF(RES_hhdet_tes!I40=0,"",RES_hhdet_tes!I40/RES_hhdet_fec!I40)</f>
        <v/>
      </c>
      <c r="J40" s="111" t="str">
        <f>IF(RES_hhdet_tes!J40=0,"",RES_hhdet_tes!J40/RES_hhdet_fec!J40)</f>
        <v/>
      </c>
      <c r="K40" s="111" t="str">
        <f>IF(RES_hhdet_tes!K40=0,"",RES_hhdet_tes!K40/RES_hhdet_fec!K40)</f>
        <v/>
      </c>
      <c r="L40" s="111" t="str">
        <f>IF(RES_hhdet_tes!L40=0,"",RES_hhdet_tes!L40/RES_hhdet_fec!L40)</f>
        <v/>
      </c>
      <c r="M40" s="111" t="str">
        <f>IF(RES_hhdet_tes!M40=0,"",RES_hhdet_tes!M40/RES_hhdet_fec!M40)</f>
        <v/>
      </c>
      <c r="N40" s="111" t="str">
        <f>IF(RES_hhdet_tes!N40=0,"",RES_hhdet_tes!N40/RES_hhdet_fec!N40)</f>
        <v/>
      </c>
      <c r="O40" s="111" t="str">
        <f>IF(RES_hhdet_tes!O40=0,"",RES_hhdet_tes!O40/RES_hhdet_fec!O40)</f>
        <v/>
      </c>
      <c r="P40" s="111" t="str">
        <f>IF(RES_hhdet_tes!P40=0,"",RES_hhdet_tes!P40/RES_hhdet_fec!P40)</f>
        <v/>
      </c>
      <c r="Q40" s="111" t="str">
        <f>IF(RES_hhdet_tes!Q40=0,"",RES_hhdet_tes!Q40/RES_hhdet_fec!Q40)</f>
        <v/>
      </c>
      <c r="R40" s="111" t="str">
        <f>IF(RES_hhdet_tes!R40=0,"",RES_hhdet_tes!R40/RES_hhdet_fec!R40)</f>
        <v/>
      </c>
      <c r="S40" s="111" t="str">
        <f>IF(RES_hhdet_tes!S40=0,"",RES_hhdet_tes!S40/RES_hhdet_fec!S40)</f>
        <v/>
      </c>
      <c r="T40" s="111" t="str">
        <f>IF(RES_hhdet_tes!T40=0,"",RES_hhdet_tes!T40/RES_hhdet_fec!T40)</f>
        <v/>
      </c>
      <c r="U40" s="111" t="str">
        <f>IF(RES_hhdet_tes!U40=0,"",RES_hhdet_tes!U40/RES_hhdet_fec!U40)</f>
        <v/>
      </c>
      <c r="V40" s="111" t="str">
        <f>IF(RES_hhdet_tes!V40=0,"",RES_hhdet_tes!V40/RES_hhdet_fec!V40)</f>
        <v/>
      </c>
      <c r="W40" s="111" t="str">
        <f>IF(RES_hhdet_tes!W40=0,"",RES_hhdet_tes!W40/RES_hhdet_fec!W40)</f>
        <v/>
      </c>
      <c r="X40" s="111" t="str">
        <f>IF(RES_hhdet_tes!X40=0,"",RES_hhdet_tes!X40/RES_hhdet_fec!X40)</f>
        <v/>
      </c>
      <c r="Y40" s="111" t="str">
        <f>IF(RES_hhdet_tes!Y40=0,"",RES_hhdet_tes!Y40/RES_hhdet_fec!Y40)</f>
        <v/>
      </c>
      <c r="DA40" s="63" t="s">
        <v>1944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0.75471830959415909</v>
      </c>
      <c r="C41" s="45">
        <f>IF(RES_hhdet_tes!C41=0,"",RES_hhdet_tes!C41/RES_hhdet_fec!C41)</f>
        <v>0.75669199100401707</v>
      </c>
      <c r="D41" s="45">
        <f>IF(RES_hhdet_tes!D41=0,"",RES_hhdet_tes!D41/RES_hhdet_fec!D41)</f>
        <v>0.75888869602065578</v>
      </c>
      <c r="E41" s="45">
        <f>IF(RES_hhdet_tes!E41=0,"",RES_hhdet_tes!E41/RES_hhdet_fec!E41)</f>
        <v>0.76133390928163114</v>
      </c>
      <c r="F41" s="45">
        <f>IF(RES_hhdet_tes!F41=0,"",RES_hhdet_tes!F41/RES_hhdet_fec!F41)</f>
        <v>0.76418947210789712</v>
      </c>
      <c r="G41" s="45">
        <f>IF(RES_hhdet_tes!G41=0,"",RES_hhdet_tes!G41/RES_hhdet_fec!G41)</f>
        <v>0.76723903527043547</v>
      </c>
      <c r="H41" s="45">
        <f>IF(RES_hhdet_tes!H41=0,"",RES_hhdet_tes!H41/RES_hhdet_fec!H41)</f>
        <v>0.77036516360467489</v>
      </c>
      <c r="I41" s="45">
        <f>IF(RES_hhdet_tes!I41=0,"",RES_hhdet_tes!I41/RES_hhdet_fec!I41)</f>
        <v>0.77195820804533966</v>
      </c>
      <c r="J41" s="45">
        <f>IF(RES_hhdet_tes!J41=0,"",RES_hhdet_tes!J41/RES_hhdet_fec!J41)</f>
        <v>0.77275701210926029</v>
      </c>
      <c r="K41" s="45">
        <f>IF(RES_hhdet_tes!K41=0,"",RES_hhdet_tes!K41/RES_hhdet_fec!K41)</f>
        <v>0.77392079940867309</v>
      </c>
      <c r="L41" s="45">
        <f>IF(RES_hhdet_tes!L41=0,"",RES_hhdet_tes!L41/RES_hhdet_fec!L41)</f>
        <v>0.77526938004047607</v>
      </c>
      <c r="M41" s="45">
        <f>IF(RES_hhdet_tes!M41=0,"",RES_hhdet_tes!M41/RES_hhdet_fec!M41)</f>
        <v>0.77700853590485386</v>
      </c>
      <c r="N41" s="45">
        <f>IF(RES_hhdet_tes!N41=0,"",RES_hhdet_tes!N41/RES_hhdet_fec!N41)</f>
        <v>0.77939332333474765</v>
      </c>
      <c r="O41" s="45">
        <f>IF(RES_hhdet_tes!O41=0,"",RES_hhdet_tes!O41/RES_hhdet_fec!O41)</f>
        <v>0.78239912650150989</v>
      </c>
      <c r="P41" s="45">
        <f>IF(RES_hhdet_tes!P41=0,"",RES_hhdet_tes!P41/RES_hhdet_fec!P41)</f>
        <v>0.78530733567815636</v>
      </c>
      <c r="Q41" s="45">
        <f>IF(RES_hhdet_tes!Q41=0,"",RES_hhdet_tes!Q41/RES_hhdet_fec!Q41)</f>
        <v>0.78862696016407641</v>
      </c>
      <c r="R41" s="45">
        <f>IF(RES_hhdet_tes!R41=0,"",RES_hhdet_tes!R41/RES_hhdet_fec!R41)</f>
        <v>0.79324725051150335</v>
      </c>
      <c r="S41" s="45">
        <f>IF(RES_hhdet_tes!S41=0,"",RES_hhdet_tes!S41/RES_hhdet_fec!S41)</f>
        <v>0.80065112780078074</v>
      </c>
      <c r="T41" s="45">
        <f>IF(RES_hhdet_tes!T41=0,"",RES_hhdet_tes!T41/RES_hhdet_fec!T41)</f>
        <v>0.81074178834948096</v>
      </c>
      <c r="U41" s="45">
        <f>IF(RES_hhdet_tes!U41=0,"",RES_hhdet_tes!U41/RES_hhdet_fec!U41)</f>
        <v>0.82279743087592949</v>
      </c>
      <c r="V41" s="45">
        <f>IF(RES_hhdet_tes!V41=0,"",RES_hhdet_tes!V41/RES_hhdet_fec!V41)</f>
        <v>0.83537641512155336</v>
      </c>
      <c r="W41" s="45">
        <f>IF(RES_hhdet_tes!W41=0,"",RES_hhdet_tes!W41/RES_hhdet_fec!W41)</f>
        <v>0.84865492629241213</v>
      </c>
      <c r="X41" s="45">
        <f>IF(RES_hhdet_tes!X41=0,"",RES_hhdet_tes!X41/RES_hhdet_fec!X41)</f>
        <v>0.86068564505991441</v>
      </c>
      <c r="Y41" s="45">
        <f>IF(RES_hhdet_tes!Y41=0,"",RES_hhdet_tes!Y41/RES_hhdet_fec!Y41)</f>
        <v>0.87145742015686656</v>
      </c>
      <c r="DA41" s="60" t="s">
        <v>1945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0.51486532633828785</v>
      </c>
      <c r="C43" s="119">
        <f>IF(RES_hhdet_tes!C43=0,"",RES_hhdet_tes!C43/RES_hhdet_fec!C43)</f>
        <v>0.51410194666101106</v>
      </c>
      <c r="D43" s="119">
        <f>IF(RES_hhdet_tes!D43=0,"",RES_hhdet_tes!D43/RES_hhdet_fec!D43)</f>
        <v>0.51653512362078058</v>
      </c>
      <c r="E43" s="119">
        <f>IF(RES_hhdet_tes!E43=0,"",RES_hhdet_tes!E43/RES_hhdet_fec!E43)</f>
        <v>0.51678444684398406</v>
      </c>
      <c r="F43" s="119">
        <f>IF(RES_hhdet_tes!F43=0,"",RES_hhdet_tes!F43/RES_hhdet_fec!F43)</f>
        <v>0.51653823478343619</v>
      </c>
      <c r="G43" s="119">
        <f>IF(RES_hhdet_tes!G43=0,"",RES_hhdet_tes!G43/RES_hhdet_fec!G43)</f>
        <v>0.5178978847776885</v>
      </c>
      <c r="H43" s="119">
        <f>IF(RES_hhdet_tes!H43=0,"",RES_hhdet_tes!H43/RES_hhdet_fec!H43)</f>
        <v>0.52223756963132995</v>
      </c>
      <c r="I43" s="119">
        <f>IF(RES_hhdet_tes!I43=0,"",RES_hhdet_tes!I43/RES_hhdet_fec!I43)</f>
        <v>0.51993529344611356</v>
      </c>
      <c r="J43" s="119">
        <f>IF(RES_hhdet_tes!J43=0,"",RES_hhdet_tes!J43/RES_hhdet_fec!J43)</f>
        <v>0.51649702121876151</v>
      </c>
      <c r="K43" s="119">
        <f>IF(RES_hhdet_tes!K43=0,"",RES_hhdet_tes!K43/RES_hhdet_fec!K43)</f>
        <v>0.51671862448216965</v>
      </c>
      <c r="L43" s="119">
        <f>IF(RES_hhdet_tes!L43=0,"",RES_hhdet_tes!L43/RES_hhdet_fec!L43)</f>
        <v>0.53635025916670165</v>
      </c>
      <c r="M43" s="119">
        <f>IF(RES_hhdet_tes!M43=0,"",RES_hhdet_tes!M43/RES_hhdet_fec!M43)</f>
        <v>0.57073354944701404</v>
      </c>
      <c r="N43" s="119">
        <f>IF(RES_hhdet_tes!N43=0,"",RES_hhdet_tes!N43/RES_hhdet_fec!N43)</f>
        <v>0.60880261250518197</v>
      </c>
      <c r="O43" s="119">
        <f>IF(RES_hhdet_tes!O43=0,"",RES_hhdet_tes!O43/RES_hhdet_fec!O43)</f>
        <v>0.65933777256368453</v>
      </c>
      <c r="P43" s="119">
        <f>IF(RES_hhdet_tes!P43=0,"",RES_hhdet_tes!P43/RES_hhdet_fec!P43)</f>
        <v>0.69201040442467221</v>
      </c>
      <c r="Q43" s="119">
        <f>IF(RES_hhdet_tes!Q43=0,"",RES_hhdet_tes!Q43/RES_hhdet_fec!Q43)</f>
        <v>0.69360463652457227</v>
      </c>
      <c r="R43" s="119">
        <f>IF(RES_hhdet_tes!R43=0,"",RES_hhdet_tes!R43/RES_hhdet_fec!R43)</f>
        <v>0.70750547350956883</v>
      </c>
      <c r="S43" s="119">
        <f>IF(RES_hhdet_tes!S43=0,"",RES_hhdet_tes!S43/RES_hhdet_fec!S43)</f>
        <v>0.71326630215886344</v>
      </c>
      <c r="T43" s="119">
        <f>IF(RES_hhdet_tes!T43=0,"",RES_hhdet_tes!T43/RES_hhdet_fec!T43)</f>
        <v>0.71863749159362689</v>
      </c>
      <c r="U43" s="119">
        <f>IF(RES_hhdet_tes!U43=0,"",RES_hhdet_tes!U43/RES_hhdet_fec!U43)</f>
        <v>0.7185191725761827</v>
      </c>
      <c r="V43" s="119">
        <f>IF(RES_hhdet_tes!V43=0,"",RES_hhdet_tes!V43/RES_hhdet_fec!V43)</f>
        <v>0.71919863473435641</v>
      </c>
      <c r="W43" s="119">
        <f>IF(RES_hhdet_tes!W43=0,"",RES_hhdet_tes!W43/RES_hhdet_fec!W43)</f>
        <v>0.7146834467065154</v>
      </c>
      <c r="X43" s="119">
        <f>IF(RES_hhdet_tes!X43=0,"",RES_hhdet_tes!X43/RES_hhdet_fec!X43)</f>
        <v>0.71686496424179236</v>
      </c>
      <c r="Y43" s="119">
        <f>IF(RES_hhdet_tes!Y43=0,"",RES_hhdet_tes!Y43/RES_hhdet_fec!Y43)</f>
        <v>0.71833684361491168</v>
      </c>
      <c r="DA43" s="129" t="s">
        <v>1946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0.49217422056080062</v>
      </c>
      <c r="C44" s="124">
        <f>IF(RES_hhdet_tes!C44=0,"",RES_hhdet_tes!C44/RES_hhdet_fec!C44)</f>
        <v>0.49207933856516783</v>
      </c>
      <c r="D44" s="124">
        <f>IF(RES_hhdet_tes!D44=0,"",RES_hhdet_tes!D44/RES_hhdet_fec!D44)</f>
        <v>0.49196742768710877</v>
      </c>
      <c r="E44" s="124">
        <f>IF(RES_hhdet_tes!E44=0,"",RES_hhdet_tes!E44/RES_hhdet_fec!E44)</f>
        <v>0.49186049942549592</v>
      </c>
      <c r="F44" s="124">
        <f>IF(RES_hhdet_tes!F44=0,"",RES_hhdet_tes!F44/RES_hhdet_fec!F44)</f>
        <v>0.49174575001244397</v>
      </c>
      <c r="G44" s="124">
        <f>IF(RES_hhdet_tes!G44=0,"",RES_hhdet_tes!G44/RES_hhdet_fec!G44)</f>
        <v>0.49161507814573019</v>
      </c>
      <c r="H44" s="124">
        <f>IF(RES_hhdet_tes!H44=0,"",RES_hhdet_tes!H44/RES_hhdet_fec!H44)</f>
        <v>0.49148012648989126</v>
      </c>
      <c r="I44" s="124">
        <f>IF(RES_hhdet_tes!I44=0,"",RES_hhdet_tes!I44/RES_hhdet_fec!I44)</f>
        <v>0.49133018005141654</v>
      </c>
      <c r="J44" s="124">
        <f>IF(RES_hhdet_tes!J44=0,"",RES_hhdet_tes!J44/RES_hhdet_fec!J44)</f>
        <v>0.49134973887535138</v>
      </c>
      <c r="K44" s="124">
        <f>IF(RES_hhdet_tes!K44=0,"",RES_hhdet_tes!K44/RES_hhdet_fec!K44)</f>
        <v>0.49128754377026362</v>
      </c>
      <c r="L44" s="124">
        <f>IF(RES_hhdet_tes!L44=0,"",RES_hhdet_tes!L44/RES_hhdet_fec!L44)</f>
        <v>0.51249308606895527</v>
      </c>
      <c r="M44" s="124">
        <f>IF(RES_hhdet_tes!M44=0,"",RES_hhdet_tes!M44/RES_hhdet_fec!M44)</f>
        <v>0.54480067776538088</v>
      </c>
      <c r="N44" s="124">
        <f>IF(RES_hhdet_tes!N44=0,"",RES_hhdet_tes!N44/RES_hhdet_fec!N44)</f>
        <v>0.58356284560316563</v>
      </c>
      <c r="O44" s="124">
        <f>IF(RES_hhdet_tes!O44=0,"",RES_hhdet_tes!O44/RES_hhdet_fec!O44)</f>
        <v>0.62970636111414313</v>
      </c>
      <c r="P44" s="124">
        <f>IF(RES_hhdet_tes!P44=0,"",RES_hhdet_tes!P44/RES_hhdet_fec!P44)</f>
        <v>0.64815697585256682</v>
      </c>
      <c r="Q44" s="124">
        <f>IF(RES_hhdet_tes!Q44=0,"",RES_hhdet_tes!Q44/RES_hhdet_fec!Q44)</f>
        <v>0.67131087473400552</v>
      </c>
      <c r="R44" s="124">
        <f>IF(RES_hhdet_tes!R44=0,"",RES_hhdet_tes!R44/RES_hhdet_fec!R44)</f>
        <v>0.67864285606929475</v>
      </c>
      <c r="S44" s="124">
        <f>IF(RES_hhdet_tes!S44=0,"",RES_hhdet_tes!S44/RES_hhdet_fec!S44)</f>
        <v>0.68189471311967687</v>
      </c>
      <c r="T44" s="124">
        <f>IF(RES_hhdet_tes!T44=0,"",RES_hhdet_tes!T44/RES_hhdet_fec!T44)</f>
        <v>0.68235725234113009</v>
      </c>
      <c r="U44" s="124">
        <f>IF(RES_hhdet_tes!U44=0,"",RES_hhdet_tes!U44/RES_hhdet_fec!U44)</f>
        <v>0.68282210898022699</v>
      </c>
      <c r="V44" s="124">
        <f>IF(RES_hhdet_tes!V44=0,"",RES_hhdet_tes!V44/RES_hhdet_fec!V44)</f>
        <v>0.68325595540309436</v>
      </c>
      <c r="W44" s="124">
        <f>IF(RES_hhdet_tes!W44=0,"",RES_hhdet_tes!W44/RES_hhdet_fec!W44)</f>
        <v>0.68416816007338366</v>
      </c>
      <c r="X44" s="124">
        <f>IF(RES_hhdet_tes!X44=0,"",RES_hhdet_tes!X44/RES_hhdet_fec!X44)</f>
        <v>0.6863882143730613</v>
      </c>
      <c r="Y44" s="124">
        <f>IF(RES_hhdet_tes!Y44=0,"",RES_hhdet_tes!Y44/RES_hhdet_fec!Y44)</f>
        <v>0.69215883757880015</v>
      </c>
      <c r="DA44" s="130" t="s">
        <v>1947</v>
      </c>
    </row>
    <row r="45" spans="1:105" ht="12" customHeight="1" x14ac:dyDescent="0.25">
      <c r="A45" s="97" t="s">
        <v>211</v>
      </c>
      <c r="B45" s="111">
        <f>IF(RES_hhdet_tes!B45=0,"",RES_hhdet_tes!B45/RES_hhdet_fec!B45)</f>
        <v>0.48641083202554813</v>
      </c>
      <c r="C45" s="111">
        <f>IF(RES_hhdet_tes!C45=0,"",RES_hhdet_tes!C45/RES_hhdet_fec!C45)</f>
        <v>0.48641083202554813</v>
      </c>
      <c r="D45" s="111">
        <f>IF(RES_hhdet_tes!D45=0,"",RES_hhdet_tes!D45/RES_hhdet_fec!D45)</f>
        <v>0.48641083202554819</v>
      </c>
      <c r="E45" s="111">
        <f>IF(RES_hhdet_tes!E45=0,"",RES_hhdet_tes!E45/RES_hhdet_fec!E45)</f>
        <v>0.48641083202554813</v>
      </c>
      <c r="F45" s="111">
        <f>IF(RES_hhdet_tes!F45=0,"",RES_hhdet_tes!F45/RES_hhdet_fec!F45)</f>
        <v>0.48641083202554813</v>
      </c>
      <c r="G45" s="111">
        <f>IF(RES_hhdet_tes!G45=0,"",RES_hhdet_tes!G45/RES_hhdet_fec!G45)</f>
        <v>0.48641083202554813</v>
      </c>
      <c r="H45" s="111">
        <f>IF(RES_hhdet_tes!H45=0,"",RES_hhdet_tes!H45/RES_hhdet_fec!H45)</f>
        <v>0.48641083202554813</v>
      </c>
      <c r="I45" s="111">
        <f>IF(RES_hhdet_tes!I45=0,"",RES_hhdet_tes!I45/RES_hhdet_fec!I45)</f>
        <v>0.48641083202554813</v>
      </c>
      <c r="J45" s="111">
        <f>IF(RES_hhdet_tes!J45=0,"",RES_hhdet_tes!J45/RES_hhdet_fec!J45)</f>
        <v>0.48641083202554813</v>
      </c>
      <c r="K45" s="111">
        <f>IF(RES_hhdet_tes!K45=0,"",RES_hhdet_tes!K45/RES_hhdet_fec!K45)</f>
        <v>0.48641083202554813</v>
      </c>
      <c r="L45" s="111">
        <f>IF(RES_hhdet_tes!L45=0,"",RES_hhdet_tes!L45/RES_hhdet_fec!L45)</f>
        <v>0.50751908089544373</v>
      </c>
      <c r="M45" s="111">
        <f>IF(RES_hhdet_tes!M45=0,"",RES_hhdet_tes!M45/RES_hhdet_fec!M45)</f>
        <v>0.54016020862486791</v>
      </c>
      <c r="N45" s="111">
        <f>IF(RES_hhdet_tes!N45=0,"",RES_hhdet_tes!N45/RES_hhdet_fec!N45)</f>
        <v>0.57901692943806504</v>
      </c>
      <c r="O45" s="111">
        <f>IF(RES_hhdet_tes!O45=0,"",RES_hhdet_tes!O45/RES_hhdet_fec!O45)</f>
        <v>0.62531361409706199</v>
      </c>
      <c r="P45" s="111">
        <f>IF(RES_hhdet_tes!P45=0,"",RES_hhdet_tes!P45/RES_hhdet_fec!P45)</f>
        <v>0.64414656071502374</v>
      </c>
      <c r="Q45" s="111">
        <f>IF(RES_hhdet_tes!Q45=0,"",RES_hhdet_tes!Q45/RES_hhdet_fec!Q45)</f>
        <v>0.66733515116550179</v>
      </c>
      <c r="R45" s="111">
        <f>IF(RES_hhdet_tes!R45=0,"",RES_hhdet_tes!R45/RES_hhdet_fec!R45)</f>
        <v>0.67469380271515833</v>
      </c>
      <c r="S45" s="111">
        <f>IF(RES_hhdet_tes!S45=0,"",RES_hhdet_tes!S45/RES_hhdet_fec!S45)</f>
        <v>0.67802672209310721</v>
      </c>
      <c r="T45" s="111">
        <f>IF(RES_hhdet_tes!T45=0,"",RES_hhdet_tes!T45/RES_hhdet_fec!T45)</f>
        <v>0.67852954912159791</v>
      </c>
      <c r="U45" s="111">
        <f>IF(RES_hhdet_tes!U45=0,"",RES_hhdet_tes!U45/RES_hhdet_fec!U45)</f>
        <v>0.67906656684930611</v>
      </c>
      <c r="V45" s="111">
        <f>IF(RES_hhdet_tes!V45=0,"",RES_hhdet_tes!V45/RES_hhdet_fec!V45)</f>
        <v>0.67959033412965419</v>
      </c>
      <c r="W45" s="111">
        <f>IF(RES_hhdet_tes!W45=0,"",RES_hhdet_tes!W45/RES_hhdet_fec!W45)</f>
        <v>0.68042148282909842</v>
      </c>
      <c r="X45" s="111">
        <f>IF(RES_hhdet_tes!X45=0,"",RES_hhdet_tes!X45/RES_hhdet_fec!X45)</f>
        <v>0.6829324028543855</v>
      </c>
      <c r="Y45" s="111">
        <f>IF(RES_hhdet_tes!Y45=0,"",RES_hhdet_tes!Y45/RES_hhdet_fec!Y45)</f>
        <v>0.68897406367914904</v>
      </c>
      <c r="DA45" s="63" t="s">
        <v>1948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X46" s="111">
        <f>IF(RES_hhdet_tes!X46=0,"",RES_hhdet_tes!X46/RES_hhdet_fec!X46)</f>
        <v>1</v>
      </c>
      <c r="Y46" s="111">
        <f>IF(RES_hhdet_tes!Y46=0,"",RES_hhdet_tes!Y46/RES_hhdet_fec!Y46)</f>
        <v>1</v>
      </c>
      <c r="DA46" s="63" t="s">
        <v>1949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1.9948621447266519</v>
      </c>
      <c r="C47" s="124">
        <f>IF(RES_hhdet_tes!C47=0,"",RES_hhdet_tes!C47/RES_hhdet_fec!C47)</f>
        <v>2.0698250113635934</v>
      </c>
      <c r="D47" s="124">
        <f>IF(RES_hhdet_tes!D47=0,"",RES_hhdet_tes!D47/RES_hhdet_fec!D47)</f>
        <v>2.1505891794436844</v>
      </c>
      <c r="E47" s="124">
        <f>IF(RES_hhdet_tes!E47=0,"",RES_hhdet_tes!E47/RES_hhdet_fec!E47)</f>
        <v>2.1863936491672571</v>
      </c>
      <c r="F47" s="124">
        <f>IF(RES_hhdet_tes!F47=0,"",RES_hhdet_tes!F47/RES_hhdet_fec!F47)</f>
        <v>2.2378641947771447</v>
      </c>
      <c r="G47" s="124">
        <f>IF(RES_hhdet_tes!G47=0,"",RES_hhdet_tes!G47/RES_hhdet_fec!G47)</f>
        <v>2.3280487319438987</v>
      </c>
      <c r="H47" s="124">
        <f>IF(RES_hhdet_tes!H47=0,"",RES_hhdet_tes!H47/RES_hhdet_fec!H47)</f>
        <v>2.5244364344778893</v>
      </c>
      <c r="I47" s="124">
        <f>IF(RES_hhdet_tes!I47=0,"",RES_hhdet_tes!I47/RES_hhdet_fec!I47)</f>
        <v>2.7187407373161387</v>
      </c>
      <c r="J47" s="124">
        <f>IF(RES_hhdet_tes!J47=0,"",RES_hhdet_tes!J47/RES_hhdet_fec!J47)</f>
        <v>2.7535742819209168</v>
      </c>
      <c r="K47" s="124">
        <f>IF(RES_hhdet_tes!K47=0,"",RES_hhdet_tes!K47/RES_hhdet_fec!K47)</f>
        <v>2.92200823665419</v>
      </c>
      <c r="L47" s="124">
        <f>IF(RES_hhdet_tes!L47=0,"",RES_hhdet_tes!L47/RES_hhdet_fec!L47)</f>
        <v>3.6573764857070228</v>
      </c>
      <c r="M47" s="124">
        <f>IF(RES_hhdet_tes!M47=0,"",RES_hhdet_tes!M47/RES_hhdet_fec!M47)</f>
        <v>3.8572013753281182</v>
      </c>
      <c r="N47" s="124">
        <f>IF(RES_hhdet_tes!N47=0,"",RES_hhdet_tes!N47/RES_hhdet_fec!N47)</f>
        <v>3.9742987790609017</v>
      </c>
      <c r="O47" s="124">
        <f>IF(RES_hhdet_tes!O47=0,"",RES_hhdet_tes!O47/RES_hhdet_fec!O47)</f>
        <v>4.1146628793665823</v>
      </c>
      <c r="P47" s="124">
        <f>IF(RES_hhdet_tes!P47=0,"",RES_hhdet_tes!P47/RES_hhdet_fec!P47)</f>
        <v>4.3078454563838884</v>
      </c>
      <c r="Q47" s="124">
        <f>IF(RES_hhdet_tes!Q47=0,"",RES_hhdet_tes!Q47/RES_hhdet_fec!Q47)</f>
        <v>4.4623720852564484</v>
      </c>
      <c r="R47" s="124">
        <f>IF(RES_hhdet_tes!R47=0,"",RES_hhdet_tes!R47/RES_hhdet_fec!R47)</f>
        <v>4.5556148213243448</v>
      </c>
      <c r="S47" s="124">
        <f>IF(RES_hhdet_tes!S47=0,"",RES_hhdet_tes!S47/RES_hhdet_fec!S47)</f>
        <v>4.5896867349540589</v>
      </c>
      <c r="T47" s="124">
        <f>IF(RES_hhdet_tes!T47=0,"",RES_hhdet_tes!T47/RES_hhdet_fec!T47)</f>
        <v>4.6140961078729923</v>
      </c>
      <c r="U47" s="124">
        <f>IF(RES_hhdet_tes!U47=0,"",RES_hhdet_tes!U47/RES_hhdet_fec!U47)</f>
        <v>4.6380154609825102</v>
      </c>
      <c r="V47" s="124">
        <f>IF(RES_hhdet_tes!V47=0,"",RES_hhdet_tes!V47/RES_hhdet_fec!V47)</f>
        <v>4.6594387870771499</v>
      </c>
      <c r="W47" s="124">
        <f>IF(RES_hhdet_tes!W47=0,"",RES_hhdet_tes!W47/RES_hhdet_fec!W47)</f>
        <v>4.6807090710747046</v>
      </c>
      <c r="X47" s="124">
        <f>IF(RES_hhdet_tes!X47=0,"",RES_hhdet_tes!X47/RES_hhdet_fec!X47)</f>
        <v>4.7049525521302549</v>
      </c>
      <c r="Y47" s="124">
        <f>IF(RES_hhdet_tes!Y47=0,"",RES_hhdet_tes!Y47/RES_hhdet_fec!Y47)</f>
        <v>4.7568733736527475</v>
      </c>
      <c r="DA47" s="130" t="s">
        <v>1950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1.9948621447266519</v>
      </c>
      <c r="C48" s="111">
        <f>IF(RES_hhdet_tes!C48=0,"",RES_hhdet_tes!C48/RES_hhdet_fec!C48)</f>
        <v>2.0698250113635934</v>
      </c>
      <c r="D48" s="111">
        <f>IF(RES_hhdet_tes!D48=0,"",RES_hhdet_tes!D48/RES_hhdet_fec!D48)</f>
        <v>2.1505891794436844</v>
      </c>
      <c r="E48" s="111">
        <f>IF(RES_hhdet_tes!E48=0,"",RES_hhdet_tes!E48/RES_hhdet_fec!E48)</f>
        <v>2.1863936491672571</v>
      </c>
      <c r="F48" s="111">
        <f>IF(RES_hhdet_tes!F48=0,"",RES_hhdet_tes!F48/RES_hhdet_fec!F48)</f>
        <v>2.2378641947771447</v>
      </c>
      <c r="G48" s="111">
        <f>IF(RES_hhdet_tes!G48=0,"",RES_hhdet_tes!G48/RES_hhdet_fec!G48)</f>
        <v>2.3280487319438987</v>
      </c>
      <c r="H48" s="111">
        <f>IF(RES_hhdet_tes!H48=0,"",RES_hhdet_tes!H48/RES_hhdet_fec!H48)</f>
        <v>2.5244364344778893</v>
      </c>
      <c r="I48" s="111">
        <f>IF(RES_hhdet_tes!I48=0,"",RES_hhdet_tes!I48/RES_hhdet_fec!I48)</f>
        <v>2.7187407373161387</v>
      </c>
      <c r="J48" s="111">
        <f>IF(RES_hhdet_tes!J48=0,"",RES_hhdet_tes!J48/RES_hhdet_fec!J48)</f>
        <v>2.7535742819209168</v>
      </c>
      <c r="K48" s="111">
        <f>IF(RES_hhdet_tes!K48=0,"",RES_hhdet_tes!K48/RES_hhdet_fec!K48)</f>
        <v>2.92200823665419</v>
      </c>
      <c r="L48" s="111">
        <f>IF(RES_hhdet_tes!L48=0,"",RES_hhdet_tes!L48/RES_hhdet_fec!L48)</f>
        <v>3.6573764857070228</v>
      </c>
      <c r="M48" s="111">
        <f>IF(RES_hhdet_tes!M48=0,"",RES_hhdet_tes!M48/RES_hhdet_fec!M48)</f>
        <v>3.8572013753281182</v>
      </c>
      <c r="N48" s="111">
        <f>IF(RES_hhdet_tes!N48=0,"",RES_hhdet_tes!N48/RES_hhdet_fec!N48)</f>
        <v>3.9742987790609017</v>
      </c>
      <c r="O48" s="111">
        <f>IF(RES_hhdet_tes!O48=0,"",RES_hhdet_tes!O48/RES_hhdet_fec!O48)</f>
        <v>4.1146628793665823</v>
      </c>
      <c r="P48" s="111">
        <f>IF(RES_hhdet_tes!P48=0,"",RES_hhdet_tes!P48/RES_hhdet_fec!P48)</f>
        <v>4.3078454563838884</v>
      </c>
      <c r="Q48" s="111">
        <f>IF(RES_hhdet_tes!Q48=0,"",RES_hhdet_tes!Q48/RES_hhdet_fec!Q48)</f>
        <v>4.4623720852564484</v>
      </c>
      <c r="R48" s="111">
        <f>IF(RES_hhdet_tes!R48=0,"",RES_hhdet_tes!R48/RES_hhdet_fec!R48)</f>
        <v>4.5556148213243448</v>
      </c>
      <c r="S48" s="111">
        <f>IF(RES_hhdet_tes!S48=0,"",RES_hhdet_tes!S48/RES_hhdet_fec!S48)</f>
        <v>4.5896867349540589</v>
      </c>
      <c r="T48" s="111">
        <f>IF(RES_hhdet_tes!T48=0,"",RES_hhdet_tes!T48/RES_hhdet_fec!T48)</f>
        <v>4.6140961078729923</v>
      </c>
      <c r="U48" s="111">
        <f>IF(RES_hhdet_tes!U48=0,"",RES_hhdet_tes!U48/RES_hhdet_fec!U48)</f>
        <v>4.6380154609825102</v>
      </c>
      <c r="V48" s="111">
        <f>IF(RES_hhdet_tes!V48=0,"",RES_hhdet_tes!V48/RES_hhdet_fec!V48)</f>
        <v>4.6594387870771499</v>
      </c>
      <c r="W48" s="111">
        <f>IF(RES_hhdet_tes!W48=0,"",RES_hhdet_tes!W48/RES_hhdet_fec!W48)</f>
        <v>4.6807090710747046</v>
      </c>
      <c r="X48" s="111">
        <f>IF(RES_hhdet_tes!X48=0,"",RES_hhdet_tes!X48/RES_hhdet_fec!X48)</f>
        <v>4.7049525521302549</v>
      </c>
      <c r="Y48" s="111">
        <f>IF(RES_hhdet_tes!Y48=0,"",RES_hhdet_tes!Y48/RES_hhdet_fec!Y48)</f>
        <v>4.7568733736527475</v>
      </c>
      <c r="DA48" s="63" t="s">
        <v>1951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0.74812915915726197</v>
      </c>
      <c r="C49" s="124">
        <f>IF(RES_hhdet_tes!C49=0,"",RES_hhdet_tes!C49/RES_hhdet_fec!C49)</f>
        <v>0.75546746955348165</v>
      </c>
      <c r="D49" s="124">
        <f>IF(RES_hhdet_tes!D49=0,"",RES_hhdet_tes!D49/RES_hhdet_fec!D49)</f>
        <v>0.75476595989250195</v>
      </c>
      <c r="E49" s="124">
        <f>IF(RES_hhdet_tes!E49=0,"",RES_hhdet_tes!E49/RES_hhdet_fec!E49)</f>
        <v>0.75828313150129445</v>
      </c>
      <c r="F49" s="124">
        <f>IF(RES_hhdet_tes!F49=0,"",RES_hhdet_tes!F49/RES_hhdet_fec!F49)</f>
        <v>0.76291548701225298</v>
      </c>
      <c r="G49" s="124">
        <f>IF(RES_hhdet_tes!G49=0,"",RES_hhdet_tes!G49/RES_hhdet_fec!G49)</f>
        <v>0.76879382299628696</v>
      </c>
      <c r="H49" s="124">
        <f>IF(RES_hhdet_tes!H49=0,"",RES_hhdet_tes!H49/RES_hhdet_fec!H49)</f>
        <v>0.77953776432077093</v>
      </c>
      <c r="I49" s="124">
        <f>IF(RES_hhdet_tes!I49=0,"",RES_hhdet_tes!I49/RES_hhdet_fec!I49)</f>
        <v>0.7846563113058187</v>
      </c>
      <c r="J49" s="124">
        <f>IF(RES_hhdet_tes!J49=0,"",RES_hhdet_tes!J49/RES_hhdet_fec!J49)</f>
        <v>0.79121679531429734</v>
      </c>
      <c r="K49" s="124">
        <f>IF(RES_hhdet_tes!K49=0,"",RES_hhdet_tes!K49/RES_hhdet_fec!K49)</f>
        <v>0.79319518882250317</v>
      </c>
      <c r="L49" s="124">
        <f>IF(RES_hhdet_tes!L49=0,"",RES_hhdet_tes!L49/RES_hhdet_fec!L49)</f>
        <v>0.79249611084885918</v>
      </c>
      <c r="M49" s="124">
        <f>IF(RES_hhdet_tes!M49=0,"",RES_hhdet_tes!M49/RES_hhdet_fec!M49)</f>
        <v>0.80354836519844974</v>
      </c>
      <c r="N49" s="124">
        <f>IF(RES_hhdet_tes!N49=0,"",RES_hhdet_tes!N49/RES_hhdet_fec!N49)</f>
        <v>0.80429335580175032</v>
      </c>
      <c r="O49" s="124">
        <f>IF(RES_hhdet_tes!O49=0,"",RES_hhdet_tes!O49/RES_hhdet_fec!O49)</f>
        <v>0.80962349976595738</v>
      </c>
      <c r="P49" s="124">
        <f>IF(RES_hhdet_tes!P49=0,"",RES_hhdet_tes!P49/RES_hhdet_fec!P49)</f>
        <v>0.82142186680167661</v>
      </c>
      <c r="Q49" s="124">
        <f>IF(RES_hhdet_tes!Q49=0,"",RES_hhdet_tes!Q49/RES_hhdet_fec!Q49)</f>
        <v>0.82281389970110264</v>
      </c>
      <c r="R49" s="124">
        <f>IF(RES_hhdet_tes!R49=0,"",RES_hhdet_tes!R49/RES_hhdet_fec!R49)</f>
        <v>0.82525548096653034</v>
      </c>
      <c r="S49" s="124">
        <f>IF(RES_hhdet_tes!S49=0,"",RES_hhdet_tes!S49/RES_hhdet_fec!S49)</f>
        <v>0.82759316869045685</v>
      </c>
      <c r="T49" s="124">
        <f>IF(RES_hhdet_tes!T49=0,"",RES_hhdet_tes!T49/RES_hhdet_fec!T49)</f>
        <v>0.83179435810147961</v>
      </c>
      <c r="U49" s="124">
        <f>IF(RES_hhdet_tes!U49=0,"",RES_hhdet_tes!U49/RES_hhdet_fec!U49)</f>
        <v>0.8362272828532914</v>
      </c>
      <c r="V49" s="124">
        <f>IF(RES_hhdet_tes!V49=0,"",RES_hhdet_tes!V49/RES_hhdet_fec!V49)</f>
        <v>0.84162249954986956</v>
      </c>
      <c r="W49" s="124">
        <f>IF(RES_hhdet_tes!W49=0,"",RES_hhdet_tes!W49/RES_hhdet_fec!W49)</f>
        <v>0.84935541128379743</v>
      </c>
      <c r="X49" s="124">
        <f>IF(RES_hhdet_tes!X49=0,"",RES_hhdet_tes!X49/RES_hhdet_fec!X49)</f>
        <v>0.85583135780872388</v>
      </c>
      <c r="Y49" s="124">
        <f>IF(RES_hhdet_tes!Y49=0,"",RES_hhdet_tes!Y49/RES_hhdet_fec!Y49)</f>
        <v>0.87185417368339413</v>
      </c>
      <c r="DA49" s="130" t="s">
        <v>1952</v>
      </c>
    </row>
    <row r="50" spans="1:105" ht="12" customHeight="1" x14ac:dyDescent="0.25">
      <c r="A50" s="97" t="s">
        <v>138</v>
      </c>
      <c r="B50" s="111" t="str">
        <f>IF(RES_hhdet_tes!B50=0,"",RES_hhdet_tes!B50/RES_hhdet_fec!B50)</f>
        <v/>
      </c>
      <c r="C50" s="111" t="str">
        <f>IF(RES_hhdet_tes!C50=0,"",RES_hhdet_tes!C50/RES_hhdet_fec!C50)</f>
        <v/>
      </c>
      <c r="D50" s="111" t="str">
        <f>IF(RES_hhdet_tes!D50=0,"",RES_hhdet_tes!D50/RES_hhdet_fec!D50)</f>
        <v/>
      </c>
      <c r="E50" s="111" t="str">
        <f>IF(RES_hhdet_tes!E50=0,"",RES_hhdet_tes!E50/RES_hhdet_fec!E50)</f>
        <v/>
      </c>
      <c r="F50" s="111" t="str">
        <f>IF(RES_hhdet_tes!F50=0,"",RES_hhdet_tes!F50/RES_hhdet_fec!F50)</f>
        <v/>
      </c>
      <c r="G50" s="111" t="str">
        <f>IF(RES_hhdet_tes!G50=0,"",RES_hhdet_tes!G50/RES_hhdet_fec!G50)</f>
        <v/>
      </c>
      <c r="H50" s="111" t="str">
        <f>IF(RES_hhdet_tes!H50=0,"",RES_hhdet_tes!H50/RES_hhdet_fec!H50)</f>
        <v/>
      </c>
      <c r="I50" s="111" t="str">
        <f>IF(RES_hhdet_tes!I50=0,"",RES_hhdet_tes!I50/RES_hhdet_fec!I50)</f>
        <v/>
      </c>
      <c r="J50" s="111" t="str">
        <f>IF(RES_hhdet_tes!J50=0,"",RES_hhdet_tes!J50/RES_hhdet_fec!J50)</f>
        <v/>
      </c>
      <c r="K50" s="111" t="str">
        <f>IF(RES_hhdet_tes!K50=0,"",RES_hhdet_tes!K50/RES_hhdet_fec!K50)</f>
        <v/>
      </c>
      <c r="L50" s="111" t="str">
        <f>IF(RES_hhdet_tes!L50=0,"",RES_hhdet_tes!L50/RES_hhdet_fec!L50)</f>
        <v/>
      </c>
      <c r="M50" s="111" t="str">
        <f>IF(RES_hhdet_tes!M50=0,"",RES_hhdet_tes!M50/RES_hhdet_fec!M50)</f>
        <v/>
      </c>
      <c r="N50" s="111" t="str">
        <f>IF(RES_hhdet_tes!N50=0,"",RES_hhdet_tes!N50/RES_hhdet_fec!N50)</f>
        <v/>
      </c>
      <c r="O50" s="111" t="str">
        <f>IF(RES_hhdet_tes!O50=0,"",RES_hhdet_tes!O50/RES_hhdet_fec!O50)</f>
        <v/>
      </c>
      <c r="P50" s="111" t="str">
        <f>IF(RES_hhdet_tes!P50=0,"",RES_hhdet_tes!P50/RES_hhdet_fec!P50)</f>
        <v/>
      </c>
      <c r="Q50" s="111" t="str">
        <f>IF(RES_hhdet_tes!Q50=0,"",RES_hhdet_tes!Q50/RES_hhdet_fec!Q50)</f>
        <v/>
      </c>
      <c r="R50" s="111" t="str">
        <f>IF(RES_hhdet_tes!R50=0,"",RES_hhdet_tes!R50/RES_hhdet_fec!R50)</f>
        <v/>
      </c>
      <c r="S50" s="111" t="str">
        <f>IF(RES_hhdet_tes!S50=0,"",RES_hhdet_tes!S50/RES_hhdet_fec!S50)</f>
        <v/>
      </c>
      <c r="T50" s="111" t="str">
        <f>IF(RES_hhdet_tes!T50=0,"",RES_hhdet_tes!T50/RES_hhdet_fec!T50)</f>
        <v/>
      </c>
      <c r="U50" s="111" t="str">
        <f>IF(RES_hhdet_tes!U50=0,"",RES_hhdet_tes!U50/RES_hhdet_fec!U50)</f>
        <v/>
      </c>
      <c r="V50" s="111" t="str">
        <f>IF(RES_hhdet_tes!V50=0,"",RES_hhdet_tes!V50/RES_hhdet_fec!V50)</f>
        <v/>
      </c>
      <c r="W50" s="111" t="str">
        <f>IF(RES_hhdet_tes!W50=0,"",RES_hhdet_tes!W50/RES_hhdet_fec!W50)</f>
        <v/>
      </c>
      <c r="X50" s="111" t="str">
        <f>IF(RES_hhdet_tes!X50=0,"",RES_hhdet_tes!X50/RES_hhdet_fec!X50)</f>
        <v/>
      </c>
      <c r="Y50" s="111" t="str">
        <f>IF(RES_hhdet_tes!Y50=0,"",RES_hhdet_tes!Y50/RES_hhdet_fec!Y50)</f>
        <v/>
      </c>
      <c r="DA50" s="63" t="s">
        <v>1953</v>
      </c>
    </row>
    <row r="51" spans="1:105" ht="12" customHeight="1" x14ac:dyDescent="0.25">
      <c r="A51" s="97" t="s">
        <v>137</v>
      </c>
      <c r="B51" s="111" t="str">
        <f>IF(RES_hhdet_tes!B51=0,"",RES_hhdet_tes!B51/RES_hhdet_fec!B51)</f>
        <v/>
      </c>
      <c r="C51" s="111" t="str">
        <f>IF(RES_hhdet_tes!C51=0,"",RES_hhdet_tes!C51/RES_hhdet_fec!C51)</f>
        <v/>
      </c>
      <c r="D51" s="111" t="str">
        <f>IF(RES_hhdet_tes!D51=0,"",RES_hhdet_tes!D51/RES_hhdet_fec!D51)</f>
        <v/>
      </c>
      <c r="E51" s="111" t="str">
        <f>IF(RES_hhdet_tes!E51=0,"",RES_hhdet_tes!E51/RES_hhdet_fec!E51)</f>
        <v/>
      </c>
      <c r="F51" s="111" t="str">
        <f>IF(RES_hhdet_tes!F51=0,"",RES_hhdet_tes!F51/RES_hhdet_fec!F51)</f>
        <v/>
      </c>
      <c r="G51" s="111" t="str">
        <f>IF(RES_hhdet_tes!G51=0,"",RES_hhdet_tes!G51/RES_hhdet_fec!G51)</f>
        <v/>
      </c>
      <c r="H51" s="111" t="str">
        <f>IF(RES_hhdet_tes!H51=0,"",RES_hhdet_tes!H51/RES_hhdet_fec!H51)</f>
        <v/>
      </c>
      <c r="I51" s="111" t="str">
        <f>IF(RES_hhdet_tes!I51=0,"",RES_hhdet_tes!I51/RES_hhdet_fec!I51)</f>
        <v/>
      </c>
      <c r="J51" s="111" t="str">
        <f>IF(RES_hhdet_tes!J51=0,"",RES_hhdet_tes!J51/RES_hhdet_fec!J51)</f>
        <v/>
      </c>
      <c r="K51" s="111" t="str">
        <f>IF(RES_hhdet_tes!K51=0,"",RES_hhdet_tes!K51/RES_hhdet_fec!K51)</f>
        <v/>
      </c>
      <c r="L51" s="111" t="str">
        <f>IF(RES_hhdet_tes!L51=0,"",RES_hhdet_tes!L51/RES_hhdet_fec!L51)</f>
        <v/>
      </c>
      <c r="M51" s="111" t="str">
        <f>IF(RES_hhdet_tes!M51=0,"",RES_hhdet_tes!M51/RES_hhdet_fec!M51)</f>
        <v/>
      </c>
      <c r="N51" s="111" t="str">
        <f>IF(RES_hhdet_tes!N51=0,"",RES_hhdet_tes!N51/RES_hhdet_fec!N51)</f>
        <v/>
      </c>
      <c r="O51" s="111" t="str">
        <f>IF(RES_hhdet_tes!O51=0,"",RES_hhdet_tes!O51/RES_hhdet_fec!O51)</f>
        <v/>
      </c>
      <c r="P51" s="111" t="str">
        <f>IF(RES_hhdet_tes!P51=0,"",RES_hhdet_tes!P51/RES_hhdet_fec!P51)</f>
        <v/>
      </c>
      <c r="Q51" s="111" t="str">
        <f>IF(RES_hhdet_tes!Q51=0,"",RES_hhdet_tes!Q51/RES_hhdet_fec!Q51)</f>
        <v/>
      </c>
      <c r="R51" s="111" t="str">
        <f>IF(RES_hhdet_tes!R51=0,"",RES_hhdet_tes!R51/RES_hhdet_fec!R51)</f>
        <v/>
      </c>
      <c r="S51" s="111" t="str">
        <f>IF(RES_hhdet_tes!S51=0,"",RES_hhdet_tes!S51/RES_hhdet_fec!S51)</f>
        <v/>
      </c>
      <c r="T51" s="111" t="str">
        <f>IF(RES_hhdet_tes!T51=0,"",RES_hhdet_tes!T51/RES_hhdet_fec!T51)</f>
        <v/>
      </c>
      <c r="U51" s="111" t="str">
        <f>IF(RES_hhdet_tes!U51=0,"",RES_hhdet_tes!U51/RES_hhdet_fec!U51)</f>
        <v/>
      </c>
      <c r="V51" s="111" t="str">
        <f>IF(RES_hhdet_tes!V51=0,"",RES_hhdet_tes!V51/RES_hhdet_fec!V51)</f>
        <v/>
      </c>
      <c r="W51" s="111" t="str">
        <f>IF(RES_hhdet_tes!W51=0,"",RES_hhdet_tes!W51/RES_hhdet_fec!W51)</f>
        <v/>
      </c>
      <c r="X51" s="111" t="str">
        <f>IF(RES_hhdet_tes!X51=0,"",RES_hhdet_tes!X51/RES_hhdet_fec!X51)</f>
        <v/>
      </c>
      <c r="Y51" s="111" t="str">
        <f>IF(RES_hhdet_tes!Y51=0,"",RES_hhdet_tes!Y51/RES_hhdet_fec!Y51)</f>
        <v/>
      </c>
      <c r="DA51" s="63" t="s">
        <v>1954</v>
      </c>
    </row>
    <row r="52" spans="1:105" ht="12" customHeight="1" x14ac:dyDescent="0.25">
      <c r="A52" s="100" t="s">
        <v>211</v>
      </c>
      <c r="B52" s="112" t="str">
        <f>IF(RES_hhdet_tes!B52=0,"",RES_hhdet_tes!B52/RES_hhdet_fec!B52)</f>
        <v/>
      </c>
      <c r="C52" s="112" t="str">
        <f>IF(RES_hhdet_tes!C52=0,"",RES_hhdet_tes!C52/RES_hhdet_fec!C52)</f>
        <v/>
      </c>
      <c r="D52" s="112" t="str">
        <f>IF(RES_hhdet_tes!D52=0,"",RES_hhdet_tes!D52/RES_hhdet_fec!D52)</f>
        <v/>
      </c>
      <c r="E52" s="112" t="str">
        <f>IF(RES_hhdet_tes!E52=0,"",RES_hhdet_tes!E52/RES_hhdet_fec!E52)</f>
        <v/>
      </c>
      <c r="F52" s="112" t="str">
        <f>IF(RES_hhdet_tes!F52=0,"",RES_hhdet_tes!F52/RES_hhdet_fec!F52)</f>
        <v/>
      </c>
      <c r="G52" s="112" t="str">
        <f>IF(RES_hhdet_tes!G52=0,"",RES_hhdet_tes!G52/RES_hhdet_fec!G52)</f>
        <v/>
      </c>
      <c r="H52" s="112" t="str">
        <f>IF(RES_hhdet_tes!H52=0,"",RES_hhdet_tes!H52/RES_hhdet_fec!H52)</f>
        <v/>
      </c>
      <c r="I52" s="112" t="str">
        <f>IF(RES_hhdet_tes!I52=0,"",RES_hhdet_tes!I52/RES_hhdet_fec!I52)</f>
        <v/>
      </c>
      <c r="J52" s="112" t="str">
        <f>IF(RES_hhdet_tes!J52=0,"",RES_hhdet_tes!J52/RES_hhdet_fec!J52)</f>
        <v/>
      </c>
      <c r="K52" s="112" t="str">
        <f>IF(RES_hhdet_tes!K52=0,"",RES_hhdet_tes!K52/RES_hhdet_fec!K52)</f>
        <v/>
      </c>
      <c r="L52" s="112" t="str">
        <f>IF(RES_hhdet_tes!L52=0,"",RES_hhdet_tes!L52/RES_hhdet_fec!L52)</f>
        <v/>
      </c>
      <c r="M52" s="112" t="str">
        <f>IF(RES_hhdet_tes!M52=0,"",RES_hhdet_tes!M52/RES_hhdet_fec!M52)</f>
        <v/>
      </c>
      <c r="N52" s="112" t="str">
        <f>IF(RES_hhdet_tes!N52=0,"",RES_hhdet_tes!N52/RES_hhdet_fec!N52)</f>
        <v/>
      </c>
      <c r="O52" s="112" t="str">
        <f>IF(RES_hhdet_tes!O52=0,"",RES_hhdet_tes!O52/RES_hhdet_fec!O52)</f>
        <v/>
      </c>
      <c r="P52" s="112" t="str">
        <f>IF(RES_hhdet_tes!P52=0,"",RES_hhdet_tes!P52/RES_hhdet_fec!P52)</f>
        <v/>
      </c>
      <c r="Q52" s="112" t="str">
        <f>IF(RES_hhdet_tes!Q52=0,"",RES_hhdet_tes!Q52/RES_hhdet_fec!Q52)</f>
        <v/>
      </c>
      <c r="R52" s="112" t="str">
        <f>IF(RES_hhdet_tes!R52=0,"",RES_hhdet_tes!R52/RES_hhdet_fec!R52)</f>
        <v/>
      </c>
      <c r="S52" s="112" t="str">
        <f>IF(RES_hhdet_tes!S52=0,"",RES_hhdet_tes!S52/RES_hhdet_fec!S52)</f>
        <v/>
      </c>
      <c r="T52" s="112" t="str">
        <f>IF(RES_hhdet_tes!T52=0,"",RES_hhdet_tes!T52/RES_hhdet_fec!T52)</f>
        <v/>
      </c>
      <c r="U52" s="112" t="str">
        <f>IF(RES_hhdet_tes!U52=0,"",RES_hhdet_tes!U52/RES_hhdet_fec!U52)</f>
        <v/>
      </c>
      <c r="V52" s="112" t="str">
        <f>IF(RES_hhdet_tes!V52=0,"",RES_hhdet_tes!V52/RES_hhdet_fec!V52)</f>
        <v/>
      </c>
      <c r="W52" s="112" t="str">
        <f>IF(RES_hhdet_tes!W52=0,"",RES_hhdet_tes!W52/RES_hhdet_fec!W52)</f>
        <v/>
      </c>
      <c r="X52" s="112" t="str">
        <f>IF(RES_hhdet_tes!X52=0,"",RES_hhdet_tes!X52/RES_hhdet_fec!X52)</f>
        <v/>
      </c>
      <c r="Y52" s="112" t="str">
        <f>IF(RES_hhdet_tes!Y52=0,"",RES_hhdet_tes!Y52/RES_hhdet_fec!Y52)</f>
        <v/>
      </c>
      <c r="DA52" s="131" t="s">
        <v>1955</v>
      </c>
    </row>
    <row r="53" spans="1:105" ht="12" customHeight="1" x14ac:dyDescent="0.25">
      <c r="A53" s="103" t="s">
        <v>52</v>
      </c>
      <c r="B53" s="113" t="str">
        <f>IF(RES_hhdet_tes!B53=0,"",RES_hhdet_tes!B53/RES_hhdet_fec!B53)</f>
        <v/>
      </c>
      <c r="C53" s="113" t="str">
        <f>IF(RES_hhdet_tes!C53=0,"",RES_hhdet_tes!C53/RES_hhdet_fec!C53)</f>
        <v/>
      </c>
      <c r="D53" s="113" t="str">
        <f>IF(RES_hhdet_tes!D53=0,"",RES_hhdet_tes!D53/RES_hhdet_fec!D53)</f>
        <v/>
      </c>
      <c r="E53" s="113" t="str">
        <f>IF(RES_hhdet_tes!E53=0,"",RES_hhdet_tes!E53/RES_hhdet_fec!E53)</f>
        <v/>
      </c>
      <c r="F53" s="113" t="str">
        <f>IF(RES_hhdet_tes!F53=0,"",RES_hhdet_tes!F53/RES_hhdet_fec!F53)</f>
        <v/>
      </c>
      <c r="G53" s="113" t="str">
        <f>IF(RES_hhdet_tes!G53=0,"",RES_hhdet_tes!G53/RES_hhdet_fec!G53)</f>
        <v/>
      </c>
      <c r="H53" s="113" t="str">
        <f>IF(RES_hhdet_tes!H53=0,"",RES_hhdet_tes!H53/RES_hhdet_fec!H53)</f>
        <v/>
      </c>
      <c r="I53" s="113" t="str">
        <f>IF(RES_hhdet_tes!I53=0,"",RES_hhdet_tes!I53/RES_hhdet_fec!I53)</f>
        <v/>
      </c>
      <c r="J53" s="113" t="str">
        <f>IF(RES_hhdet_tes!J53=0,"",RES_hhdet_tes!J53/RES_hhdet_fec!J53)</f>
        <v/>
      </c>
      <c r="K53" s="113" t="str">
        <f>IF(RES_hhdet_tes!K53=0,"",RES_hhdet_tes!K53/RES_hhdet_fec!K53)</f>
        <v/>
      </c>
      <c r="L53" s="113" t="str">
        <f>IF(RES_hhdet_tes!L53=0,"",RES_hhdet_tes!L53/RES_hhdet_fec!L53)</f>
        <v/>
      </c>
      <c r="M53" s="113" t="str">
        <f>IF(RES_hhdet_tes!M53=0,"",RES_hhdet_tes!M53/RES_hhdet_fec!M53)</f>
        <v/>
      </c>
      <c r="N53" s="113" t="str">
        <f>IF(RES_hhdet_tes!N53=0,"",RES_hhdet_tes!N53/RES_hhdet_fec!N53)</f>
        <v/>
      </c>
      <c r="O53" s="113" t="str">
        <f>IF(RES_hhdet_tes!O53=0,"",RES_hhdet_tes!O53/RES_hhdet_fec!O53)</f>
        <v/>
      </c>
      <c r="P53" s="113" t="str">
        <f>IF(RES_hhdet_tes!P53=0,"",RES_hhdet_tes!P53/RES_hhdet_fec!P53)</f>
        <v/>
      </c>
      <c r="Q53" s="113" t="str">
        <f>IF(RES_hhdet_tes!Q53=0,"",RES_hhdet_tes!Q53/RES_hhdet_fec!Q53)</f>
        <v/>
      </c>
      <c r="R53" s="113" t="str">
        <f>IF(RES_hhdet_tes!R53=0,"",RES_hhdet_tes!R53/RES_hhdet_fec!R53)</f>
        <v/>
      </c>
      <c r="S53" s="113" t="str">
        <f>IF(RES_hhdet_tes!S53=0,"",RES_hhdet_tes!S53/RES_hhdet_fec!S53)</f>
        <v/>
      </c>
      <c r="T53" s="113" t="str">
        <f>IF(RES_hhdet_tes!T53=0,"",RES_hhdet_tes!T53/RES_hhdet_fec!T53)</f>
        <v/>
      </c>
      <c r="U53" s="113" t="str">
        <f>IF(RES_hhdet_tes!U53=0,"",RES_hhdet_tes!U53/RES_hhdet_fec!U53)</f>
        <v/>
      </c>
      <c r="V53" s="113" t="str">
        <f>IF(RES_hhdet_tes!V53=0,"",RES_hhdet_tes!V53/RES_hhdet_fec!V53)</f>
        <v/>
      </c>
      <c r="W53" s="113" t="str">
        <f>IF(RES_hhdet_tes!W53=0,"",RES_hhdet_tes!W53/RES_hhdet_fec!W53)</f>
        <v/>
      </c>
      <c r="X53" s="113" t="str">
        <f>IF(RES_hhdet_tes!X53=0,"",RES_hhdet_tes!X53/RES_hhdet_fec!X53)</f>
        <v/>
      </c>
      <c r="Y53" s="113" t="str">
        <f>IF(RES_hhdet_tes!Y53=0,"",RES_hhdet_tes!Y53/RES_hhdet_fec!Y53)</f>
        <v/>
      </c>
      <c r="DA53" s="132" t="s">
        <v>1956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0.7066251110173748</v>
      </c>
      <c r="C54" s="112">
        <f>IF(RES_hhdet_tes!C54=0,"",RES_hhdet_tes!C54/RES_hhdet_fec!C54)</f>
        <v>0.70772613813630081</v>
      </c>
      <c r="D54" s="112">
        <f>IF(RES_hhdet_tes!D54=0,"",RES_hhdet_tes!D54/RES_hhdet_fec!D54)</f>
        <v>0.70887313603778057</v>
      </c>
      <c r="E54" s="112">
        <f>IF(RES_hhdet_tes!E54=0,"",RES_hhdet_tes!E54/RES_hhdet_fec!E54)</f>
        <v>0.71033991413384301</v>
      </c>
      <c r="F54" s="112">
        <f>IF(RES_hhdet_tes!F54=0,"",RES_hhdet_tes!F54/RES_hhdet_fec!F54)</f>
        <v>0.7126637890221178</v>
      </c>
      <c r="G54" s="112">
        <f>IF(RES_hhdet_tes!G54=0,"",RES_hhdet_tes!G54/RES_hhdet_fec!G54)</f>
        <v>0.71721249165456546</v>
      </c>
      <c r="H54" s="112">
        <f>IF(RES_hhdet_tes!H54=0,"",RES_hhdet_tes!H54/RES_hhdet_fec!H54)</f>
        <v>0.72619853308725058</v>
      </c>
      <c r="I54" s="112">
        <f>IF(RES_hhdet_tes!I54=0,"",RES_hhdet_tes!I54/RES_hhdet_fec!I54)</f>
        <v>0.73166566532933996</v>
      </c>
      <c r="J54" s="112">
        <f>IF(RES_hhdet_tes!J54=0,"",RES_hhdet_tes!J54/RES_hhdet_fec!J54)</f>
        <v>0.73200784267790142</v>
      </c>
      <c r="K54" s="112">
        <f>IF(RES_hhdet_tes!K54=0,"",RES_hhdet_tes!K54/RES_hhdet_fec!K54)</f>
        <v>0.73303252007575548</v>
      </c>
      <c r="L54" s="112">
        <f>IF(RES_hhdet_tes!L54=0,"",RES_hhdet_tes!L54/RES_hhdet_fec!L54)</f>
        <v>0.7356837647803236</v>
      </c>
      <c r="M54" s="112">
        <f>IF(RES_hhdet_tes!M54=0,"",RES_hhdet_tes!M54/RES_hhdet_fec!M54)</f>
        <v>0.73720858123866584</v>
      </c>
      <c r="N54" s="112">
        <f>IF(RES_hhdet_tes!N54=0,"",RES_hhdet_tes!N54/RES_hhdet_fec!N54)</f>
        <v>0.74236308716427568</v>
      </c>
      <c r="O54" s="112">
        <f>IF(RES_hhdet_tes!O54=0,"",RES_hhdet_tes!O54/RES_hhdet_fec!O54)</f>
        <v>0.74996438283530964</v>
      </c>
      <c r="P54" s="112">
        <f>IF(RES_hhdet_tes!P54=0,"",RES_hhdet_tes!P54/RES_hhdet_fec!P54)</f>
        <v>0.75484173922967257</v>
      </c>
      <c r="Q54" s="112">
        <f>IF(RES_hhdet_tes!Q54=0,"",RES_hhdet_tes!Q54/RES_hhdet_fec!Q54)</f>
        <v>0.76719487125838359</v>
      </c>
      <c r="R54" s="112">
        <f>IF(RES_hhdet_tes!R54=0,"",RES_hhdet_tes!R54/RES_hhdet_fec!R54)</f>
        <v>0.77135117003953102</v>
      </c>
      <c r="S54" s="112">
        <f>IF(RES_hhdet_tes!S54=0,"",RES_hhdet_tes!S54/RES_hhdet_fec!S54)</f>
        <v>0.77554338582168669</v>
      </c>
      <c r="T54" s="112">
        <f>IF(RES_hhdet_tes!T54=0,"",RES_hhdet_tes!T54/RES_hhdet_fec!T54)</f>
        <v>0.78011988693565482</v>
      </c>
      <c r="U54" s="112">
        <f>IF(RES_hhdet_tes!U54=0,"",RES_hhdet_tes!U54/RES_hhdet_fec!U54)</f>
        <v>0.78453092317709816</v>
      </c>
      <c r="V54" s="112">
        <f>IF(RES_hhdet_tes!V54=0,"",RES_hhdet_tes!V54/RES_hhdet_fec!V54)</f>
        <v>0.79188158474469261</v>
      </c>
      <c r="W54" s="112">
        <f>IF(RES_hhdet_tes!W54=0,"",RES_hhdet_tes!W54/RES_hhdet_fec!W54)</f>
        <v>0.80177940577704454</v>
      </c>
      <c r="X54" s="112">
        <f>IF(RES_hhdet_tes!X54=0,"",RES_hhdet_tes!X54/RES_hhdet_fec!X54)</f>
        <v>0.81209455609517556</v>
      </c>
      <c r="Y54" s="112">
        <f>IF(RES_hhdet_tes!Y54=0,"",RES_hhdet_tes!Y54/RES_hhdet_fec!Y54)</f>
        <v>0.82384305206946618</v>
      </c>
      <c r="DA54" s="131" t="s">
        <v>1957</v>
      </c>
    </row>
    <row r="55" spans="1:105" ht="12" customHeight="1" x14ac:dyDescent="0.25">
      <c r="A55" s="107" t="s">
        <v>121</v>
      </c>
      <c r="B55" s="113">
        <f>IF(RES_hhdet_tes!B55=0,"",RES_hhdet_tes!B55/RES_hhdet_fec!B55)</f>
        <v>0.81984032545517727</v>
      </c>
      <c r="C55" s="113">
        <f>IF(RES_hhdet_tes!C55=0,"",RES_hhdet_tes!C55/RES_hhdet_fec!C55)</f>
        <v>0.83662908453738116</v>
      </c>
      <c r="D55" s="113">
        <f>IF(RES_hhdet_tes!D55=0,"",RES_hhdet_tes!D55/RES_hhdet_fec!D55)</f>
        <v>0.83094467973907571</v>
      </c>
      <c r="E55" s="113">
        <f>IF(RES_hhdet_tes!E55=0,"",RES_hhdet_tes!E55/RES_hhdet_fec!E55)</f>
        <v>0.83646614307023159</v>
      </c>
      <c r="F55" s="113">
        <f>IF(RES_hhdet_tes!F55=0,"",RES_hhdet_tes!F55/RES_hhdet_fec!F55)</f>
        <v>0.83941710922609847</v>
      </c>
      <c r="G55" s="113">
        <f>IF(RES_hhdet_tes!G55=0,"",RES_hhdet_tes!G55/RES_hhdet_fec!G55)</f>
        <v>0.84159700752003985</v>
      </c>
      <c r="H55" s="113">
        <f>IF(RES_hhdet_tes!H55=0,"",RES_hhdet_tes!H55/RES_hhdet_fec!H55)</f>
        <v>0.84994166779184754</v>
      </c>
      <c r="I55" s="113">
        <f>IF(RES_hhdet_tes!I55=0,"",RES_hhdet_tes!I55/RES_hhdet_fec!I55)</f>
        <v>0.84390731868010738</v>
      </c>
      <c r="J55" s="113">
        <f>IF(RES_hhdet_tes!J55=0,"",RES_hhdet_tes!J55/RES_hhdet_fec!J55)</f>
        <v>0.85875453760143061</v>
      </c>
      <c r="K55" s="113">
        <f>IF(RES_hhdet_tes!K55=0,"",RES_hhdet_tes!K55/RES_hhdet_fec!K55)</f>
        <v>0.85577361281095554</v>
      </c>
      <c r="L55" s="113">
        <f>IF(RES_hhdet_tes!L55=0,"",RES_hhdet_tes!L55/RES_hhdet_fec!L55)</f>
        <v>0.87965879593113339</v>
      </c>
      <c r="M55" s="113">
        <f>IF(RES_hhdet_tes!M55=0,"",RES_hhdet_tes!M55/RES_hhdet_fec!M55)</f>
        <v>0.87000914549141828</v>
      </c>
      <c r="N55" s="113">
        <f>IF(RES_hhdet_tes!N55=0,"",RES_hhdet_tes!N55/RES_hhdet_fec!N55)</f>
        <v>0.87990533627367529</v>
      </c>
      <c r="O55" s="113">
        <f>IF(RES_hhdet_tes!O55=0,"",RES_hhdet_tes!O55/RES_hhdet_fec!O55)</f>
        <v>0.88194571343706385</v>
      </c>
      <c r="P55" s="113">
        <f>IF(RES_hhdet_tes!P55=0,"",RES_hhdet_tes!P55/RES_hhdet_fec!P55)</f>
        <v>0.88029894436554013</v>
      </c>
      <c r="Q55" s="113">
        <f>IF(RES_hhdet_tes!Q55=0,"",RES_hhdet_tes!Q55/RES_hhdet_fec!Q55)</f>
        <v>0.88498038771919929</v>
      </c>
      <c r="R55" s="113">
        <f>IF(RES_hhdet_tes!R55=0,"",RES_hhdet_tes!R55/RES_hhdet_fec!R55)</f>
        <v>0.88302029615451283</v>
      </c>
      <c r="S55" s="113">
        <f>IF(RES_hhdet_tes!S55=0,"",RES_hhdet_tes!S55/RES_hhdet_fec!S55)</f>
        <v>0.8837920496759688</v>
      </c>
      <c r="T55" s="113">
        <f>IF(RES_hhdet_tes!T55=0,"",RES_hhdet_tes!T55/RES_hhdet_fec!T55)</f>
        <v>0.88991933360201902</v>
      </c>
      <c r="U55" s="113">
        <f>IF(RES_hhdet_tes!U55=0,"",RES_hhdet_tes!U55/RES_hhdet_fec!U55)</f>
        <v>0.89632537427101688</v>
      </c>
      <c r="V55" s="113">
        <f>IF(RES_hhdet_tes!V55=0,"",RES_hhdet_tes!V55/RES_hhdet_fec!V55)</f>
        <v>0.90261670579826925</v>
      </c>
      <c r="W55" s="113">
        <f>IF(RES_hhdet_tes!W55=0,"",RES_hhdet_tes!W55/RES_hhdet_fec!W55)</f>
        <v>0.91965656944819885</v>
      </c>
      <c r="X55" s="113">
        <f>IF(RES_hhdet_tes!X55=0,"",RES_hhdet_tes!X55/RES_hhdet_fec!X55)</f>
        <v>0.92036897448089516</v>
      </c>
      <c r="Y55" s="113">
        <f>IF(RES_hhdet_tes!Y55=0,"",RES_hhdet_tes!Y55/RES_hhdet_fec!Y55)</f>
        <v>0.92714527765886723</v>
      </c>
      <c r="DA55" s="132" t="s">
        <v>1958</v>
      </c>
    </row>
    <row r="56" spans="1:105" ht="12" customHeight="1" x14ac:dyDescent="0.25">
      <c r="A56" s="108" t="s">
        <v>53</v>
      </c>
      <c r="B56" s="111">
        <f>IF(RES_hhdet_tes!B56=0,"",RES_hhdet_tes!B56/RES_hhdet_fec!B56)</f>
        <v>0.7066251110173748</v>
      </c>
      <c r="C56" s="111">
        <f>IF(RES_hhdet_tes!C56=0,"",RES_hhdet_tes!C56/RES_hhdet_fec!C56)</f>
        <v>0.70840192509974809</v>
      </c>
      <c r="D56" s="111">
        <f>IF(RES_hhdet_tes!D56=0,"",RES_hhdet_tes!D56/RES_hhdet_fec!D56)</f>
        <v>0.70979686355726157</v>
      </c>
      <c r="E56" s="111">
        <f>IF(RES_hhdet_tes!E56=0,"",RES_hhdet_tes!E56/RES_hhdet_fec!E56)</f>
        <v>0.71158481823323672</v>
      </c>
      <c r="F56" s="111">
        <f>IF(RES_hhdet_tes!F56=0,"",RES_hhdet_tes!F56/RES_hhdet_fec!F56)</f>
        <v>0.71484502881412404</v>
      </c>
      <c r="G56" s="111">
        <f>IF(RES_hhdet_tes!G56=0,"",RES_hhdet_tes!G56/RES_hhdet_fec!G56)</f>
        <v>0.71966401244690426</v>
      </c>
      <c r="H56" s="111">
        <f>IF(RES_hhdet_tes!H56=0,"",RES_hhdet_tes!H56/RES_hhdet_fec!H56)</f>
        <v>0.7272520215245849</v>
      </c>
      <c r="I56" s="111">
        <f>IF(RES_hhdet_tes!I56=0,"",RES_hhdet_tes!I56/RES_hhdet_fec!I56)</f>
        <v>0.73179709028116191</v>
      </c>
      <c r="J56" s="111">
        <f>IF(RES_hhdet_tes!J56=0,"",RES_hhdet_tes!J56/RES_hhdet_fec!J56)</f>
        <v>0.73213383224371242</v>
      </c>
      <c r="K56" s="111">
        <f>IF(RES_hhdet_tes!K56=0,"",RES_hhdet_tes!K56/RES_hhdet_fec!K56)</f>
        <v>0.73352623620131185</v>
      </c>
      <c r="L56" s="111">
        <f>IF(RES_hhdet_tes!L56=0,"",RES_hhdet_tes!L56/RES_hhdet_fec!L56)</f>
        <v>0.73430624352856078</v>
      </c>
      <c r="M56" s="111">
        <f>IF(RES_hhdet_tes!M56=0,"",RES_hhdet_tes!M56/RES_hhdet_fec!M56)</f>
        <v>0.73880019013522857</v>
      </c>
      <c r="N56" s="111">
        <f>IF(RES_hhdet_tes!N56=0,"",RES_hhdet_tes!N56/RES_hhdet_fec!N56)</f>
        <v>0.74245743090780369</v>
      </c>
      <c r="O56" s="111">
        <f>IF(RES_hhdet_tes!O56=0,"",RES_hhdet_tes!O56/RES_hhdet_fec!O56)</f>
        <v>0.75046985457912463</v>
      </c>
      <c r="P56" s="111">
        <f>IF(RES_hhdet_tes!P56=0,"",RES_hhdet_tes!P56/RES_hhdet_fec!P56)</f>
        <v>0.75889844577952492</v>
      </c>
      <c r="Q56" s="111">
        <f>IF(RES_hhdet_tes!Q56=0,"",RES_hhdet_tes!Q56/RES_hhdet_fec!Q56)</f>
        <v>0.76589367038023903</v>
      </c>
      <c r="R56" s="111">
        <f>IF(RES_hhdet_tes!R56=0,"",RES_hhdet_tes!R56/RES_hhdet_fec!R56)</f>
        <v>0.77054975044024621</v>
      </c>
      <c r="S56" s="111">
        <f>IF(RES_hhdet_tes!S56=0,"",RES_hhdet_tes!S56/RES_hhdet_fec!S56)</f>
        <v>0.77410971861468225</v>
      </c>
      <c r="T56" s="111">
        <f>IF(RES_hhdet_tes!T56=0,"",RES_hhdet_tes!T56/RES_hhdet_fec!T56)</f>
        <v>0.77718633572672446</v>
      </c>
      <c r="U56" s="111">
        <f>IF(RES_hhdet_tes!U56=0,"",RES_hhdet_tes!U56/RES_hhdet_fec!U56)</f>
        <v>0.78285122315712219</v>
      </c>
      <c r="V56" s="111">
        <f>IF(RES_hhdet_tes!V56=0,"",RES_hhdet_tes!V56/RES_hhdet_fec!V56)</f>
        <v>0.78876660242627994</v>
      </c>
      <c r="W56" s="111">
        <f>IF(RES_hhdet_tes!W56=0,"",RES_hhdet_tes!W56/RES_hhdet_fec!W56)</f>
        <v>0.79621247481570312</v>
      </c>
      <c r="X56" s="111">
        <f>IF(RES_hhdet_tes!X56=0,"",RES_hhdet_tes!X56/RES_hhdet_fec!X56)</f>
        <v>0.81140929420132291</v>
      </c>
      <c r="Y56" s="111">
        <f>IF(RES_hhdet_tes!Y56=0,"",RES_hhdet_tes!Y56/RES_hhdet_fec!Y56)</f>
        <v>0.82885384978444177</v>
      </c>
      <c r="DA56" s="63" t="s">
        <v>1959</v>
      </c>
    </row>
    <row r="57" spans="1:105" ht="12" customHeight="1" x14ac:dyDescent="0.25">
      <c r="A57" s="108" t="s">
        <v>52</v>
      </c>
      <c r="B57" s="111">
        <f>IF(RES_hhdet_tes!B57=0,"",RES_hhdet_tes!B57/RES_hhdet_fec!B57)</f>
        <v>1</v>
      </c>
      <c r="C57" s="111">
        <f>IF(RES_hhdet_tes!C57=0,"",RES_hhdet_tes!C57/RES_hhdet_fec!C57)</f>
        <v>1</v>
      </c>
      <c r="D57" s="111">
        <f>IF(RES_hhdet_tes!D57=0,"",RES_hhdet_tes!D57/RES_hhdet_fec!D57)</f>
        <v>1</v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>
        <f>IF(RES_hhdet_tes!H57=0,"",RES_hhdet_tes!H57/RES_hhdet_fec!H57)</f>
        <v>1</v>
      </c>
      <c r="I57" s="111">
        <f>IF(RES_hhdet_tes!I57=0,"",RES_hhdet_tes!I57/RES_hhdet_fec!I57)</f>
        <v>1</v>
      </c>
      <c r="J57" s="111">
        <f>IF(RES_hhdet_tes!J57=0,"",RES_hhdet_tes!J57/RES_hhdet_fec!J57)</f>
        <v>1</v>
      </c>
      <c r="K57" s="111">
        <f>IF(RES_hhdet_tes!K57=0,"",RES_hhdet_tes!K57/RES_hhdet_fec!K57)</f>
        <v>1</v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X57" s="111">
        <f>IF(RES_hhdet_tes!X57=0,"",RES_hhdet_tes!X57/RES_hhdet_fec!X57)</f>
        <v>1</v>
      </c>
      <c r="Y57" s="111">
        <f>IF(RES_hhdet_tes!Y57=0,"",RES_hhdet_tes!Y57/RES_hhdet_fec!Y57)</f>
        <v>1</v>
      </c>
      <c r="DA57" s="63" t="s">
        <v>1960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0.75471830959415909</v>
      </c>
      <c r="C58" s="124">
        <f>IF(RES_hhdet_tes!C58=0,"",RES_hhdet_tes!C58/RES_hhdet_fec!C58)</f>
        <v>0.75555328658491072</v>
      </c>
      <c r="D58" s="124">
        <f>IF(RES_hhdet_tes!D58=0,"",RES_hhdet_tes!D58/RES_hhdet_fec!D58)</f>
        <v>0.75633881559633664</v>
      </c>
      <c r="E58" s="124">
        <f>IF(RES_hhdet_tes!E58=0,"",RES_hhdet_tes!E58/RES_hhdet_fec!E58)</f>
        <v>0.75737467677044257</v>
      </c>
      <c r="F58" s="124">
        <f>IF(RES_hhdet_tes!F58=0,"",RES_hhdet_tes!F58/RES_hhdet_fec!F58)</f>
        <v>0.7591998759109031</v>
      </c>
      <c r="G58" s="124">
        <f>IF(RES_hhdet_tes!G58=0,"",RES_hhdet_tes!G58/RES_hhdet_fec!G58)</f>
        <v>0.76240807345107553</v>
      </c>
      <c r="H58" s="124">
        <f>IF(RES_hhdet_tes!H58=0,"",RES_hhdet_tes!H58/RES_hhdet_fec!H58)</f>
        <v>0.76826038031621136</v>
      </c>
      <c r="I58" s="124">
        <f>IF(RES_hhdet_tes!I58=0,"",RES_hhdet_tes!I58/RES_hhdet_fec!I58)</f>
        <v>0.77193628918015711</v>
      </c>
      <c r="J58" s="124">
        <f>IF(RES_hhdet_tes!J58=0,"",RES_hhdet_tes!J58/RES_hhdet_fec!J58)</f>
        <v>0.77233347085115078</v>
      </c>
      <c r="K58" s="124">
        <f>IF(RES_hhdet_tes!K58=0,"",RES_hhdet_tes!K58/RES_hhdet_fec!K58)</f>
        <v>0.77368135892125889</v>
      </c>
      <c r="L58" s="124">
        <f>IF(RES_hhdet_tes!L58=0,"",RES_hhdet_tes!L58/RES_hhdet_fec!L58)</f>
        <v>0.77554238452915158</v>
      </c>
      <c r="M58" s="124">
        <f>IF(RES_hhdet_tes!M58=0,"",RES_hhdet_tes!M58/RES_hhdet_fec!M58)</f>
        <v>0.77823627263882922</v>
      </c>
      <c r="N58" s="124">
        <f>IF(RES_hhdet_tes!N58=0,"",RES_hhdet_tes!N58/RES_hhdet_fec!N58)</f>
        <v>0.78152699288060845</v>
      </c>
      <c r="O58" s="124">
        <f>IF(RES_hhdet_tes!O58=0,"",RES_hhdet_tes!O58/RES_hhdet_fec!O58)</f>
        <v>0.78638720085155933</v>
      </c>
      <c r="P58" s="124">
        <f>IF(RES_hhdet_tes!P58=0,"",RES_hhdet_tes!P58/RES_hhdet_fec!P58)</f>
        <v>0.79023289872600033</v>
      </c>
      <c r="Q58" s="124">
        <f>IF(RES_hhdet_tes!Q58=0,"",RES_hhdet_tes!Q58/RES_hhdet_fec!Q58)</f>
        <v>0.79614934468124721</v>
      </c>
      <c r="R58" s="124">
        <f>IF(RES_hhdet_tes!R58=0,"",RES_hhdet_tes!R58/RES_hhdet_fec!R58)</f>
        <v>0.79997189632693688</v>
      </c>
      <c r="S58" s="124">
        <f>IF(RES_hhdet_tes!S58=0,"",RES_hhdet_tes!S58/RES_hhdet_fec!S58)</f>
        <v>0.80397219729801628</v>
      </c>
      <c r="T58" s="124">
        <f>IF(RES_hhdet_tes!T58=0,"",RES_hhdet_tes!T58/RES_hhdet_fec!T58)</f>
        <v>0.80808067018412544</v>
      </c>
      <c r="U58" s="124">
        <f>IF(RES_hhdet_tes!U58=0,"",RES_hhdet_tes!U58/RES_hhdet_fec!U58)</f>
        <v>0.81437810484300877</v>
      </c>
      <c r="V58" s="124">
        <f>IF(RES_hhdet_tes!V58=0,"",RES_hhdet_tes!V58/RES_hhdet_fec!V58)</f>
        <v>0.82377240021731279</v>
      </c>
      <c r="W58" s="124">
        <f>IF(RES_hhdet_tes!W58=0,"",RES_hhdet_tes!W58/RES_hhdet_fec!W58)</f>
        <v>0.83720314615101998</v>
      </c>
      <c r="X58" s="124">
        <f>IF(RES_hhdet_tes!X58=0,"",RES_hhdet_tes!X58/RES_hhdet_fec!X58)</f>
        <v>0.85501739384510755</v>
      </c>
      <c r="Y58" s="124">
        <f>IF(RES_hhdet_tes!Y58=0,"",RES_hhdet_tes!Y58/RES_hhdet_fec!Y58)</f>
        <v>0.87361350345498967</v>
      </c>
      <c r="DA58" s="130" t="s">
        <v>1961</v>
      </c>
    </row>
    <row r="59" spans="1:105" ht="12" customHeight="1" x14ac:dyDescent="0.25">
      <c r="A59" s="97" t="s">
        <v>50</v>
      </c>
      <c r="B59" s="111" t="str">
        <f>IF(RES_hhdet_tes!B59=0,"",RES_hhdet_tes!B59/RES_hhdet_fec!B59)</f>
        <v/>
      </c>
      <c r="C59" s="111" t="str">
        <f>IF(RES_hhdet_tes!C59=0,"",RES_hhdet_tes!C59/RES_hhdet_fec!C59)</f>
        <v/>
      </c>
      <c r="D59" s="111" t="str">
        <f>IF(RES_hhdet_tes!D59=0,"",RES_hhdet_tes!D59/RES_hhdet_fec!D59)</f>
        <v/>
      </c>
      <c r="E59" s="111" t="str">
        <f>IF(RES_hhdet_tes!E59=0,"",RES_hhdet_tes!E59/RES_hhdet_fec!E59)</f>
        <v/>
      </c>
      <c r="F59" s="111" t="str">
        <f>IF(RES_hhdet_tes!F59=0,"",RES_hhdet_tes!F59/RES_hhdet_fec!F59)</f>
        <v/>
      </c>
      <c r="G59" s="111" t="str">
        <f>IF(RES_hhdet_tes!G59=0,"",RES_hhdet_tes!G59/RES_hhdet_fec!G59)</f>
        <v/>
      </c>
      <c r="H59" s="111" t="str">
        <f>IF(RES_hhdet_tes!H59=0,"",RES_hhdet_tes!H59/RES_hhdet_fec!H59)</f>
        <v/>
      </c>
      <c r="I59" s="111" t="str">
        <f>IF(RES_hhdet_tes!I59=0,"",RES_hhdet_tes!I59/RES_hhdet_fec!I59)</f>
        <v/>
      </c>
      <c r="J59" s="111" t="str">
        <f>IF(RES_hhdet_tes!J59=0,"",RES_hhdet_tes!J59/RES_hhdet_fec!J59)</f>
        <v/>
      </c>
      <c r="K59" s="111" t="str">
        <f>IF(RES_hhdet_tes!K59=0,"",RES_hhdet_tes!K59/RES_hhdet_fec!K59)</f>
        <v/>
      </c>
      <c r="L59" s="111" t="str">
        <f>IF(RES_hhdet_tes!L59=0,"",RES_hhdet_tes!L59/RES_hhdet_fec!L59)</f>
        <v/>
      </c>
      <c r="M59" s="111" t="str">
        <f>IF(RES_hhdet_tes!M59=0,"",RES_hhdet_tes!M59/RES_hhdet_fec!M59)</f>
        <v/>
      </c>
      <c r="N59" s="111" t="str">
        <f>IF(RES_hhdet_tes!N59=0,"",RES_hhdet_tes!N59/RES_hhdet_fec!N59)</f>
        <v/>
      </c>
      <c r="O59" s="111" t="str">
        <f>IF(RES_hhdet_tes!O59=0,"",RES_hhdet_tes!O59/RES_hhdet_fec!O59)</f>
        <v/>
      </c>
      <c r="P59" s="111" t="str">
        <f>IF(RES_hhdet_tes!P59=0,"",RES_hhdet_tes!P59/RES_hhdet_fec!P59)</f>
        <v/>
      </c>
      <c r="Q59" s="111" t="str">
        <f>IF(RES_hhdet_tes!Q59=0,"",RES_hhdet_tes!Q59/RES_hhdet_fec!Q59)</f>
        <v/>
      </c>
      <c r="R59" s="111" t="str">
        <f>IF(RES_hhdet_tes!R59=0,"",RES_hhdet_tes!R59/RES_hhdet_fec!R59)</f>
        <v/>
      </c>
      <c r="S59" s="111" t="str">
        <f>IF(RES_hhdet_tes!S59=0,"",RES_hhdet_tes!S59/RES_hhdet_fec!S59)</f>
        <v/>
      </c>
      <c r="T59" s="111" t="str">
        <f>IF(RES_hhdet_tes!T59=0,"",RES_hhdet_tes!T59/RES_hhdet_fec!T59)</f>
        <v/>
      </c>
      <c r="U59" s="111" t="str">
        <f>IF(RES_hhdet_tes!U59=0,"",RES_hhdet_tes!U59/RES_hhdet_fec!U59)</f>
        <v/>
      </c>
      <c r="V59" s="111" t="str">
        <f>IF(RES_hhdet_tes!V59=0,"",RES_hhdet_tes!V59/RES_hhdet_fec!V59)</f>
        <v/>
      </c>
      <c r="W59" s="111" t="str">
        <f>IF(RES_hhdet_tes!W59=0,"",RES_hhdet_tes!W59/RES_hhdet_fec!W59)</f>
        <v/>
      </c>
      <c r="X59" s="111" t="str">
        <f>IF(RES_hhdet_tes!X59=0,"",RES_hhdet_tes!X59/RES_hhdet_fec!X59)</f>
        <v/>
      </c>
      <c r="Y59" s="111" t="str">
        <f>IF(RES_hhdet_tes!Y59=0,"",RES_hhdet_tes!Y59/RES_hhdet_fec!Y59)</f>
        <v/>
      </c>
      <c r="DA59" s="63" t="s">
        <v>1962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0.75471830959415909</v>
      </c>
      <c r="C60" s="45">
        <f>IF(RES_hhdet_tes!C60=0,"",RES_hhdet_tes!C60/RES_hhdet_fec!C60)</f>
        <v>0.75555328658491072</v>
      </c>
      <c r="D60" s="45">
        <f>IF(RES_hhdet_tes!D60=0,"",RES_hhdet_tes!D60/RES_hhdet_fec!D60)</f>
        <v>0.75633881559633664</v>
      </c>
      <c r="E60" s="45">
        <f>IF(RES_hhdet_tes!E60=0,"",RES_hhdet_tes!E60/RES_hhdet_fec!E60)</f>
        <v>0.75737467677044257</v>
      </c>
      <c r="F60" s="45">
        <f>IF(RES_hhdet_tes!F60=0,"",RES_hhdet_tes!F60/RES_hhdet_fec!F60)</f>
        <v>0.7591998759109031</v>
      </c>
      <c r="G60" s="45">
        <f>IF(RES_hhdet_tes!G60=0,"",RES_hhdet_tes!G60/RES_hhdet_fec!G60)</f>
        <v>0.76240807345107553</v>
      </c>
      <c r="H60" s="45">
        <f>IF(RES_hhdet_tes!H60=0,"",RES_hhdet_tes!H60/RES_hhdet_fec!H60)</f>
        <v>0.76826038031621136</v>
      </c>
      <c r="I60" s="45">
        <f>IF(RES_hhdet_tes!I60=0,"",RES_hhdet_tes!I60/RES_hhdet_fec!I60)</f>
        <v>0.77193628918015711</v>
      </c>
      <c r="J60" s="45">
        <f>IF(RES_hhdet_tes!J60=0,"",RES_hhdet_tes!J60/RES_hhdet_fec!J60)</f>
        <v>0.77233347085115078</v>
      </c>
      <c r="K60" s="45">
        <f>IF(RES_hhdet_tes!K60=0,"",RES_hhdet_tes!K60/RES_hhdet_fec!K60)</f>
        <v>0.77368135892125889</v>
      </c>
      <c r="L60" s="45">
        <f>IF(RES_hhdet_tes!L60=0,"",RES_hhdet_tes!L60/RES_hhdet_fec!L60)</f>
        <v>0.77554238452915158</v>
      </c>
      <c r="M60" s="45">
        <f>IF(RES_hhdet_tes!M60=0,"",RES_hhdet_tes!M60/RES_hhdet_fec!M60)</f>
        <v>0.77823627263882922</v>
      </c>
      <c r="N60" s="45">
        <f>IF(RES_hhdet_tes!N60=0,"",RES_hhdet_tes!N60/RES_hhdet_fec!N60)</f>
        <v>0.78152699288060845</v>
      </c>
      <c r="O60" s="45">
        <f>IF(RES_hhdet_tes!O60=0,"",RES_hhdet_tes!O60/RES_hhdet_fec!O60)</f>
        <v>0.78638720085155933</v>
      </c>
      <c r="P60" s="45">
        <f>IF(RES_hhdet_tes!P60=0,"",RES_hhdet_tes!P60/RES_hhdet_fec!P60)</f>
        <v>0.79023289872600033</v>
      </c>
      <c r="Q60" s="45">
        <f>IF(RES_hhdet_tes!Q60=0,"",RES_hhdet_tes!Q60/RES_hhdet_fec!Q60)</f>
        <v>0.79614934468124721</v>
      </c>
      <c r="R60" s="45">
        <f>IF(RES_hhdet_tes!R60=0,"",RES_hhdet_tes!R60/RES_hhdet_fec!R60)</f>
        <v>0.79997189632693688</v>
      </c>
      <c r="S60" s="45">
        <f>IF(RES_hhdet_tes!S60=0,"",RES_hhdet_tes!S60/RES_hhdet_fec!S60)</f>
        <v>0.80397219729801628</v>
      </c>
      <c r="T60" s="45">
        <f>IF(RES_hhdet_tes!T60=0,"",RES_hhdet_tes!T60/RES_hhdet_fec!T60)</f>
        <v>0.80808067018412544</v>
      </c>
      <c r="U60" s="45">
        <f>IF(RES_hhdet_tes!U60=0,"",RES_hhdet_tes!U60/RES_hhdet_fec!U60)</f>
        <v>0.81437810484300877</v>
      </c>
      <c r="V60" s="45">
        <f>IF(RES_hhdet_tes!V60=0,"",RES_hhdet_tes!V60/RES_hhdet_fec!V60)</f>
        <v>0.82377240021731279</v>
      </c>
      <c r="W60" s="45">
        <f>IF(RES_hhdet_tes!W60=0,"",RES_hhdet_tes!W60/RES_hhdet_fec!W60)</f>
        <v>0.83720314615101998</v>
      </c>
      <c r="X60" s="45">
        <f>IF(RES_hhdet_tes!X60=0,"",RES_hhdet_tes!X60/RES_hhdet_fec!X60)</f>
        <v>0.85501739384510755</v>
      </c>
      <c r="Y60" s="45">
        <f>IF(RES_hhdet_tes!Y60=0,"",RES_hhdet_tes!Y60/RES_hhdet_fec!Y60)</f>
        <v>0.87361350345498967</v>
      </c>
      <c r="DA60" s="60" t="s">
        <v>1963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0.54857594139056765</v>
      </c>
      <c r="C62" s="119">
        <f>IF(RES_hhdet_tes!C62=0,"",RES_hhdet_tes!C62/RES_hhdet_fec!C62)</f>
        <v>0.55272756529673028</v>
      </c>
      <c r="D62" s="119">
        <f>IF(RES_hhdet_tes!D62=0,"",RES_hhdet_tes!D62/RES_hhdet_fec!D62)</f>
        <v>0.55781793237150568</v>
      </c>
      <c r="E62" s="119">
        <f>IF(RES_hhdet_tes!E62=0,"",RES_hhdet_tes!E62/RES_hhdet_fec!E62)</f>
        <v>0.56274013576763238</v>
      </c>
      <c r="F62" s="119">
        <f>IF(RES_hhdet_tes!F62=0,"",RES_hhdet_tes!F62/RES_hhdet_fec!F62)</f>
        <v>0.56761476578126702</v>
      </c>
      <c r="G62" s="119">
        <f>IF(RES_hhdet_tes!G62=0,"",RES_hhdet_tes!G62/RES_hhdet_fec!G62)</f>
        <v>0.57308536123459786</v>
      </c>
      <c r="H62" s="119">
        <f>IF(RES_hhdet_tes!H62=0,"",RES_hhdet_tes!H62/RES_hhdet_fec!H62)</f>
        <v>0.57960039820614251</v>
      </c>
      <c r="I62" s="119">
        <f>IF(RES_hhdet_tes!I62=0,"",RES_hhdet_tes!I62/RES_hhdet_fec!I62)</f>
        <v>0.58611666913830907</v>
      </c>
      <c r="J62" s="119">
        <f>IF(RES_hhdet_tes!J62=0,"",RES_hhdet_tes!J62/RES_hhdet_fec!J62)</f>
        <v>0.59252367306613885</v>
      </c>
      <c r="K62" s="119">
        <f>IF(RES_hhdet_tes!K62=0,"",RES_hhdet_tes!K62/RES_hhdet_fec!K62)</f>
        <v>0.60060421114807594</v>
      </c>
      <c r="L62" s="119">
        <f>IF(RES_hhdet_tes!L62=0,"",RES_hhdet_tes!L62/RES_hhdet_fec!L62)</f>
        <v>0.60961390704026308</v>
      </c>
      <c r="M62" s="119">
        <f>IF(RES_hhdet_tes!M62=0,"",RES_hhdet_tes!M62/RES_hhdet_fec!M62)</f>
        <v>0.62028159276735995</v>
      </c>
      <c r="N62" s="119">
        <f>IF(RES_hhdet_tes!N62=0,"",RES_hhdet_tes!N62/RES_hhdet_fec!N62)</f>
        <v>0.63308457406775842</v>
      </c>
      <c r="O62" s="119">
        <f>IF(RES_hhdet_tes!O62=0,"",RES_hhdet_tes!O62/RES_hhdet_fec!O62)</f>
        <v>0.64767293740133192</v>
      </c>
      <c r="P62" s="119">
        <f>IF(RES_hhdet_tes!P62=0,"",RES_hhdet_tes!P62/RES_hhdet_fec!P62)</f>
        <v>0.65492906408473728</v>
      </c>
      <c r="Q62" s="119">
        <f>IF(RES_hhdet_tes!Q62=0,"",RES_hhdet_tes!Q62/RES_hhdet_fec!Q62)</f>
        <v>0.66445145005507344</v>
      </c>
      <c r="R62" s="119">
        <f>IF(RES_hhdet_tes!R62=0,"",RES_hhdet_tes!R62/RES_hhdet_fec!R62)</f>
        <v>0.67690545463520668</v>
      </c>
      <c r="S62" s="119">
        <f>IF(RES_hhdet_tes!S62=0,"",RES_hhdet_tes!S62/RES_hhdet_fec!S62)</f>
        <v>0.69159728480661986</v>
      </c>
      <c r="T62" s="119">
        <f>IF(RES_hhdet_tes!T62=0,"",RES_hhdet_tes!T62/RES_hhdet_fec!T62)</f>
        <v>0.70800388237003797</v>
      </c>
      <c r="U62" s="119">
        <f>IF(RES_hhdet_tes!U62=0,"",RES_hhdet_tes!U62/RES_hhdet_fec!U62)</f>
        <v>0.72288835443328503</v>
      </c>
      <c r="V62" s="119">
        <f>IF(RES_hhdet_tes!V62=0,"",RES_hhdet_tes!V62/RES_hhdet_fec!V62)</f>
        <v>0.73911265432178286</v>
      </c>
      <c r="W62" s="119">
        <f>IF(RES_hhdet_tes!W62=0,"",RES_hhdet_tes!W62/RES_hhdet_fec!W62)</f>
        <v>0.75057874458716201</v>
      </c>
      <c r="X62" s="119">
        <f>IF(RES_hhdet_tes!X62=0,"",RES_hhdet_tes!X62/RES_hhdet_fec!X62)</f>
        <v>0.77006225133394646</v>
      </c>
      <c r="Y62" s="119">
        <f>IF(RES_hhdet_tes!Y62=0,"",RES_hhdet_tes!Y62/RES_hhdet_fec!Y62)</f>
        <v>0.785731382079361</v>
      </c>
      <c r="DA62" s="129" t="s">
        <v>1964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0.54211332736107487</v>
      </c>
      <c r="C63" s="124">
        <f>IF(RES_hhdet_tes!C63=0,"",RES_hhdet_tes!C63/RES_hhdet_fec!C63)</f>
        <v>0.54640765512639466</v>
      </c>
      <c r="D63" s="124">
        <f>IF(RES_hhdet_tes!D63=0,"",RES_hhdet_tes!D63/RES_hhdet_fec!D63)</f>
        <v>0.55085375236718215</v>
      </c>
      <c r="E63" s="124">
        <f>IF(RES_hhdet_tes!E63=0,"",RES_hhdet_tes!E63/RES_hhdet_fec!E63)</f>
        <v>0.55554809386024795</v>
      </c>
      <c r="F63" s="124">
        <f>IF(RES_hhdet_tes!F63=0,"",RES_hhdet_tes!F63/RES_hhdet_fec!F63)</f>
        <v>0.56042967644495278</v>
      </c>
      <c r="G63" s="124">
        <f>IF(RES_hhdet_tes!G63=0,"",RES_hhdet_tes!G63/RES_hhdet_fec!G63)</f>
        <v>0.56560295838335994</v>
      </c>
      <c r="H63" s="124">
        <f>IF(RES_hhdet_tes!H63=0,"",RES_hhdet_tes!H63/RES_hhdet_fec!H63)</f>
        <v>0.57138946432175741</v>
      </c>
      <c r="I63" s="124">
        <f>IF(RES_hhdet_tes!I63=0,"",RES_hhdet_tes!I63/RES_hhdet_fec!I63)</f>
        <v>0.57774799304184266</v>
      </c>
      <c r="J63" s="124">
        <f>IF(RES_hhdet_tes!J63=0,"",RES_hhdet_tes!J63/RES_hhdet_fec!J63)</f>
        <v>0.58483829329462755</v>
      </c>
      <c r="K63" s="124">
        <f>IF(RES_hhdet_tes!K63=0,"",RES_hhdet_tes!K63/RES_hhdet_fec!K63)</f>
        <v>0.59266592833929443</v>
      </c>
      <c r="L63" s="124">
        <f>IF(RES_hhdet_tes!L63=0,"",RES_hhdet_tes!L63/RES_hhdet_fec!L63)</f>
        <v>0.60159256341269574</v>
      </c>
      <c r="M63" s="124">
        <f>IF(RES_hhdet_tes!M63=0,"",RES_hhdet_tes!M63/RES_hhdet_fec!M63)</f>
        <v>0.61147640350202614</v>
      </c>
      <c r="N63" s="124">
        <f>IF(RES_hhdet_tes!N63=0,"",RES_hhdet_tes!N63/RES_hhdet_fec!N63)</f>
        <v>0.62412386341416048</v>
      </c>
      <c r="O63" s="124">
        <f>IF(RES_hhdet_tes!O63=0,"",RES_hhdet_tes!O63/RES_hhdet_fec!O63)</f>
        <v>0.63846245395766155</v>
      </c>
      <c r="P63" s="124">
        <f>IF(RES_hhdet_tes!P63=0,"",RES_hhdet_tes!P63/RES_hhdet_fec!P63)</f>
        <v>0.643450380153199</v>
      </c>
      <c r="Q63" s="124">
        <f>IF(RES_hhdet_tes!Q63=0,"",RES_hhdet_tes!Q63/RES_hhdet_fec!Q63)</f>
        <v>0.65221398904262529</v>
      </c>
      <c r="R63" s="124">
        <f>IF(RES_hhdet_tes!R63=0,"",RES_hhdet_tes!R63/RES_hhdet_fec!R63)</f>
        <v>0.66424380685184503</v>
      </c>
      <c r="S63" s="124">
        <f>IF(RES_hhdet_tes!S63=0,"",RES_hhdet_tes!S63/RES_hhdet_fec!S63)</f>
        <v>0.67892123092482271</v>
      </c>
      <c r="T63" s="124">
        <f>IF(RES_hhdet_tes!T63=0,"",RES_hhdet_tes!T63/RES_hhdet_fec!T63)</f>
        <v>0.6935377888073252</v>
      </c>
      <c r="U63" s="124">
        <f>IF(RES_hhdet_tes!U63=0,"",RES_hhdet_tes!U63/RES_hhdet_fec!U63)</f>
        <v>0.70851291108347347</v>
      </c>
      <c r="V63" s="124">
        <f>IF(RES_hhdet_tes!V63=0,"",RES_hhdet_tes!V63/RES_hhdet_fec!V63)</f>
        <v>0.72371302408091642</v>
      </c>
      <c r="W63" s="124">
        <f>IF(RES_hhdet_tes!W63=0,"",RES_hhdet_tes!W63/RES_hhdet_fec!W63)</f>
        <v>0.73831903976718294</v>
      </c>
      <c r="X63" s="124">
        <f>IF(RES_hhdet_tes!X63=0,"",RES_hhdet_tes!X63/RES_hhdet_fec!X63)</f>
        <v>0.7526049877464952</v>
      </c>
      <c r="Y63" s="124">
        <f>IF(RES_hhdet_tes!Y63=0,"",RES_hhdet_tes!Y63/RES_hhdet_fec!Y63)</f>
        <v>0.76727639304726059</v>
      </c>
      <c r="DA63" s="130" t="s">
        <v>1965</v>
      </c>
    </row>
    <row r="64" spans="1:105" ht="12" customHeight="1" x14ac:dyDescent="0.25">
      <c r="A64" s="97" t="s">
        <v>212</v>
      </c>
      <c r="B64" s="111">
        <f>IF(RES_hhdet_tes!B64=0,"",RES_hhdet_tes!B64/RES_hhdet_fec!B64)</f>
        <v>0.53638282386168479</v>
      </c>
      <c r="C64" s="111">
        <f>IF(RES_hhdet_tes!C64=0,"",RES_hhdet_tes!C64/RES_hhdet_fec!C64)</f>
        <v>0.54077963580082611</v>
      </c>
      <c r="D64" s="111">
        <f>IF(RES_hhdet_tes!D64=0,"",RES_hhdet_tes!D64/RES_hhdet_fec!D64)</f>
        <v>0.54534600625433127</v>
      </c>
      <c r="E64" s="111">
        <f>IF(RES_hhdet_tes!E64=0,"",RES_hhdet_tes!E64/RES_hhdet_fec!E64)</f>
        <v>0.5501567747074958</v>
      </c>
      <c r="F64" s="111">
        <f>IF(RES_hhdet_tes!F64=0,"",RES_hhdet_tes!F64/RES_hhdet_fec!F64)</f>
        <v>0.55516353178143207</v>
      </c>
      <c r="G64" s="111">
        <f>IF(RES_hhdet_tes!G64=0,"",RES_hhdet_tes!G64/RES_hhdet_fec!G64)</f>
        <v>0.56047897032468985</v>
      </c>
      <c r="H64" s="111">
        <f>IF(RES_hhdet_tes!H64=0,"",RES_hhdet_tes!H64/RES_hhdet_fec!H64)</f>
        <v>0.56641400503989026</v>
      </c>
      <c r="I64" s="111">
        <f>IF(RES_hhdet_tes!I64=0,"",RES_hhdet_tes!I64/RES_hhdet_fec!I64)</f>
        <v>0.57293796439802003</v>
      </c>
      <c r="J64" s="111">
        <f>IF(RES_hhdet_tes!J64=0,"",RES_hhdet_tes!J64/RES_hhdet_fec!J64)</f>
        <v>0.5800312612730929</v>
      </c>
      <c r="K64" s="111">
        <f>IF(RES_hhdet_tes!K64=0,"",RES_hhdet_tes!K64/RES_hhdet_fec!K64)</f>
        <v>0.5879459541817379</v>
      </c>
      <c r="L64" s="111">
        <f>IF(RES_hhdet_tes!L64=0,"",RES_hhdet_tes!L64/RES_hhdet_fec!L64)</f>
        <v>0.59681244794394095</v>
      </c>
      <c r="M64" s="111">
        <f>IF(RES_hhdet_tes!M64=0,"",RES_hhdet_tes!M64/RES_hhdet_fec!M64)</f>
        <v>0.60702535907985045</v>
      </c>
      <c r="N64" s="111">
        <f>IF(RES_hhdet_tes!N64=0,"",RES_hhdet_tes!N64/RES_hhdet_fec!N64)</f>
        <v>0.6197321953934164</v>
      </c>
      <c r="O64" s="111">
        <f>IF(RES_hhdet_tes!O64=0,"",RES_hhdet_tes!O64/RES_hhdet_fec!O64)</f>
        <v>0.6341132249731638</v>
      </c>
      <c r="P64" s="111">
        <f>IF(RES_hhdet_tes!P64=0,"",RES_hhdet_tes!P64/RES_hhdet_fec!P64)</f>
        <v>0.6394161629089542</v>
      </c>
      <c r="Q64" s="111">
        <f>IF(RES_hhdet_tes!Q64=0,"",RES_hhdet_tes!Q64/RES_hhdet_fec!Q64)</f>
        <v>0.64812835022355986</v>
      </c>
      <c r="R64" s="111">
        <f>IF(RES_hhdet_tes!R64=0,"",RES_hhdet_tes!R64/RES_hhdet_fec!R64)</f>
        <v>0.66020640399313935</v>
      </c>
      <c r="S64" s="111">
        <f>IF(RES_hhdet_tes!S64=0,"",RES_hhdet_tes!S64/RES_hhdet_fec!S64)</f>
        <v>0.67503431452477769</v>
      </c>
      <c r="T64" s="111">
        <f>IF(RES_hhdet_tes!T64=0,"",RES_hhdet_tes!T64/RES_hhdet_fec!T64)</f>
        <v>0.68978356360857818</v>
      </c>
      <c r="U64" s="111">
        <f>IF(RES_hhdet_tes!U64=0,"",RES_hhdet_tes!U64/RES_hhdet_fec!U64)</f>
        <v>0.70493010942841861</v>
      </c>
      <c r="V64" s="111">
        <f>IF(RES_hhdet_tes!V64=0,"",RES_hhdet_tes!V64/RES_hhdet_fec!V64)</f>
        <v>0.72032395662798121</v>
      </c>
      <c r="W64" s="111">
        <f>IF(RES_hhdet_tes!W64=0,"",RES_hhdet_tes!W64/RES_hhdet_fec!W64)</f>
        <v>0.73496589989717998</v>
      </c>
      <c r="X64" s="111">
        <f>IF(RES_hhdet_tes!X64=0,"",RES_hhdet_tes!X64/RES_hhdet_fec!X64)</f>
        <v>0.74961266929106896</v>
      </c>
      <c r="Y64" s="111">
        <f>IF(RES_hhdet_tes!Y64=0,"",RES_hhdet_tes!Y64/RES_hhdet_fec!Y64)</f>
        <v>0.764604455483332</v>
      </c>
      <c r="DA64" s="63" t="s">
        <v>1966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X65" s="111">
        <f>IF(RES_hhdet_tes!X65=0,"",RES_hhdet_tes!X65/RES_hhdet_fec!X65)</f>
        <v>1</v>
      </c>
      <c r="Y65" s="111">
        <f>IF(RES_hhdet_tes!Y65=0,"",RES_hhdet_tes!Y65/RES_hhdet_fec!Y65)</f>
        <v>1</v>
      </c>
      <c r="DA65" s="63" t="s">
        <v>1967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1.9948621447266519</v>
      </c>
      <c r="C66" s="124">
        <f>IF(RES_hhdet_tes!C66=0,"",RES_hhdet_tes!C66/RES_hhdet_fec!C66)</f>
        <v>2.085798497746147</v>
      </c>
      <c r="D66" s="124">
        <f>IF(RES_hhdet_tes!D66=0,"",RES_hhdet_tes!D66/RES_hhdet_fec!D66)</f>
        <v>2.181881698946337</v>
      </c>
      <c r="E66" s="124">
        <f>IF(RES_hhdet_tes!E66=0,"",RES_hhdet_tes!E66/RES_hhdet_fec!E66)</f>
        <v>2.3206807641510561</v>
      </c>
      <c r="F66" s="124">
        <f>IF(RES_hhdet_tes!F66=0,"",RES_hhdet_tes!F66/RES_hhdet_fec!F66)</f>
        <v>2.4898205828040783</v>
      </c>
      <c r="G66" s="124">
        <f>IF(RES_hhdet_tes!G66=0,"",RES_hhdet_tes!G66/RES_hhdet_fec!G66)</f>
        <v>2.7081388539376094</v>
      </c>
      <c r="H66" s="124">
        <f>IF(RES_hhdet_tes!H66=0,"",RES_hhdet_tes!H66/RES_hhdet_fec!H66)</f>
        <v>2.9356359120810605</v>
      </c>
      <c r="I66" s="124">
        <f>IF(RES_hhdet_tes!I66=0,"",RES_hhdet_tes!I66/RES_hhdet_fec!I66)</f>
        <v>3.0437295271846909</v>
      </c>
      <c r="J66" s="124">
        <f>IF(RES_hhdet_tes!J66=0,"",RES_hhdet_tes!J66/RES_hhdet_fec!J66)</f>
        <v>3.1206579298138468</v>
      </c>
      <c r="K66" s="124">
        <f>IF(RES_hhdet_tes!K66=0,"",RES_hhdet_tes!K66/RES_hhdet_fec!K66)</f>
        <v>3.2576398730025633</v>
      </c>
      <c r="L66" s="124">
        <f>IF(RES_hhdet_tes!L66=0,"",RES_hhdet_tes!L66/RES_hhdet_fec!L66)</f>
        <v>3.3998893205721106</v>
      </c>
      <c r="M66" s="124">
        <f>IF(RES_hhdet_tes!M66=0,"",RES_hhdet_tes!M66/RES_hhdet_fec!M66)</f>
        <v>3.587074014771551</v>
      </c>
      <c r="N66" s="124">
        <f>IF(RES_hhdet_tes!N66=0,"",RES_hhdet_tes!N66/RES_hhdet_fec!N66)</f>
        <v>3.7476696242131404</v>
      </c>
      <c r="O66" s="124">
        <f>IF(RES_hhdet_tes!O66=0,"",RES_hhdet_tes!O66/RES_hhdet_fec!O66)</f>
        <v>3.9068377562161936</v>
      </c>
      <c r="P66" s="124">
        <f>IF(RES_hhdet_tes!P66=0,"",RES_hhdet_tes!P66/RES_hhdet_fec!P66)</f>
        <v>4.062207356800922</v>
      </c>
      <c r="Q66" s="124">
        <f>IF(RES_hhdet_tes!Q66=0,"",RES_hhdet_tes!Q66/RES_hhdet_fec!Q66)</f>
        <v>4.1886582402965571</v>
      </c>
      <c r="R66" s="124">
        <f>IF(RES_hhdet_tes!R66=0,"",RES_hhdet_tes!R66/RES_hhdet_fec!R66)</f>
        <v>4.324738729383828</v>
      </c>
      <c r="S66" s="124">
        <f>IF(RES_hhdet_tes!S66=0,"",RES_hhdet_tes!S66/RES_hhdet_fec!S66)</f>
        <v>4.4337697529374056</v>
      </c>
      <c r="T66" s="124">
        <f>IF(RES_hhdet_tes!T66=0,"",RES_hhdet_tes!T66/RES_hhdet_fec!T66)</f>
        <v>4.5284369804654219</v>
      </c>
      <c r="U66" s="124">
        <f>IF(RES_hhdet_tes!U66=0,"",RES_hhdet_tes!U66/RES_hhdet_fec!U66)</f>
        <v>4.6117648843348338</v>
      </c>
      <c r="V66" s="124">
        <f>IF(RES_hhdet_tes!V66=0,"",RES_hhdet_tes!V66/RES_hhdet_fec!V66)</f>
        <v>4.6675656875917966</v>
      </c>
      <c r="W66" s="124">
        <f>IF(RES_hhdet_tes!W66=0,"",RES_hhdet_tes!W66/RES_hhdet_fec!W66)</f>
        <v>4.7066882252178859</v>
      </c>
      <c r="X66" s="124">
        <f>IF(RES_hhdet_tes!X66=0,"",RES_hhdet_tes!X66/RES_hhdet_fec!X66)</f>
        <v>4.741902388614986</v>
      </c>
      <c r="Y66" s="124">
        <f>IF(RES_hhdet_tes!Y66=0,"",RES_hhdet_tes!Y66/RES_hhdet_fec!Y66)</f>
        <v>4.7776572498028917</v>
      </c>
      <c r="DA66" s="130" t="s">
        <v>1968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1.9948621447266519</v>
      </c>
      <c r="C67" s="111">
        <f>IF(RES_hhdet_tes!C67=0,"",RES_hhdet_tes!C67/RES_hhdet_fec!C67)</f>
        <v>2.085798497746147</v>
      </c>
      <c r="D67" s="111">
        <f>IF(RES_hhdet_tes!D67=0,"",RES_hhdet_tes!D67/RES_hhdet_fec!D67)</f>
        <v>2.181881698946337</v>
      </c>
      <c r="E67" s="111">
        <f>IF(RES_hhdet_tes!E67=0,"",RES_hhdet_tes!E67/RES_hhdet_fec!E67)</f>
        <v>2.3206807641510561</v>
      </c>
      <c r="F67" s="111">
        <f>IF(RES_hhdet_tes!F67=0,"",RES_hhdet_tes!F67/RES_hhdet_fec!F67)</f>
        <v>2.4898205828040783</v>
      </c>
      <c r="G67" s="111">
        <f>IF(RES_hhdet_tes!G67=0,"",RES_hhdet_tes!G67/RES_hhdet_fec!G67)</f>
        <v>2.7081388539376094</v>
      </c>
      <c r="H67" s="111">
        <f>IF(RES_hhdet_tes!H67=0,"",RES_hhdet_tes!H67/RES_hhdet_fec!H67)</f>
        <v>2.9356359120810605</v>
      </c>
      <c r="I67" s="111">
        <f>IF(RES_hhdet_tes!I67=0,"",RES_hhdet_tes!I67/RES_hhdet_fec!I67)</f>
        <v>3.0437295271846909</v>
      </c>
      <c r="J67" s="111">
        <f>IF(RES_hhdet_tes!J67=0,"",RES_hhdet_tes!J67/RES_hhdet_fec!J67)</f>
        <v>3.1206579298138468</v>
      </c>
      <c r="K67" s="111">
        <f>IF(RES_hhdet_tes!K67=0,"",RES_hhdet_tes!K67/RES_hhdet_fec!K67)</f>
        <v>3.2576398730025633</v>
      </c>
      <c r="L67" s="111">
        <f>IF(RES_hhdet_tes!L67=0,"",RES_hhdet_tes!L67/RES_hhdet_fec!L67)</f>
        <v>3.3998893205721106</v>
      </c>
      <c r="M67" s="111">
        <f>IF(RES_hhdet_tes!M67=0,"",RES_hhdet_tes!M67/RES_hhdet_fec!M67)</f>
        <v>3.587074014771551</v>
      </c>
      <c r="N67" s="111">
        <f>IF(RES_hhdet_tes!N67=0,"",RES_hhdet_tes!N67/RES_hhdet_fec!N67)</f>
        <v>3.7476696242131404</v>
      </c>
      <c r="O67" s="111">
        <f>IF(RES_hhdet_tes!O67=0,"",RES_hhdet_tes!O67/RES_hhdet_fec!O67)</f>
        <v>3.9068377562161936</v>
      </c>
      <c r="P67" s="111">
        <f>IF(RES_hhdet_tes!P67=0,"",RES_hhdet_tes!P67/RES_hhdet_fec!P67)</f>
        <v>4.062207356800922</v>
      </c>
      <c r="Q67" s="111">
        <f>IF(RES_hhdet_tes!Q67=0,"",RES_hhdet_tes!Q67/RES_hhdet_fec!Q67)</f>
        <v>4.1886582402965571</v>
      </c>
      <c r="R67" s="111">
        <f>IF(RES_hhdet_tes!R67=0,"",RES_hhdet_tes!R67/RES_hhdet_fec!R67)</f>
        <v>4.324738729383828</v>
      </c>
      <c r="S67" s="111">
        <f>IF(RES_hhdet_tes!S67=0,"",RES_hhdet_tes!S67/RES_hhdet_fec!S67)</f>
        <v>4.4337697529374056</v>
      </c>
      <c r="T67" s="111">
        <f>IF(RES_hhdet_tes!T67=0,"",RES_hhdet_tes!T67/RES_hhdet_fec!T67)</f>
        <v>4.5284369804654219</v>
      </c>
      <c r="U67" s="111">
        <f>IF(RES_hhdet_tes!U67=0,"",RES_hhdet_tes!U67/RES_hhdet_fec!U67)</f>
        <v>4.6117648843348338</v>
      </c>
      <c r="V67" s="111">
        <f>IF(RES_hhdet_tes!V67=0,"",RES_hhdet_tes!V67/RES_hhdet_fec!V67)</f>
        <v>4.6675656875917966</v>
      </c>
      <c r="W67" s="111">
        <f>IF(RES_hhdet_tes!W67=0,"",RES_hhdet_tes!W67/RES_hhdet_fec!W67)</f>
        <v>4.7066882252178859</v>
      </c>
      <c r="X67" s="111">
        <f>IF(RES_hhdet_tes!X67=0,"",RES_hhdet_tes!X67/RES_hhdet_fec!X67)</f>
        <v>4.741902388614986</v>
      </c>
      <c r="Y67" s="111">
        <f>IF(RES_hhdet_tes!Y67=0,"",RES_hhdet_tes!Y67/RES_hhdet_fec!Y67)</f>
        <v>4.7776572498028917</v>
      </c>
      <c r="DA67" s="63" t="s">
        <v>1969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0.58604137709330717</v>
      </c>
      <c r="C68" s="124">
        <f>IF(RES_hhdet_tes!C68=0,"",RES_hhdet_tes!C68/RES_hhdet_fec!C68)</f>
        <v>0.59108142573355893</v>
      </c>
      <c r="D68" s="124">
        <f>IF(RES_hhdet_tes!D68=0,"",RES_hhdet_tes!D68/RES_hhdet_fec!D68)</f>
        <v>0.59617164670994327</v>
      </c>
      <c r="E68" s="124">
        <f>IF(RES_hhdet_tes!E68=0,"",RES_hhdet_tes!E68/RES_hhdet_fec!E68)</f>
        <v>0.60154392825920411</v>
      </c>
      <c r="F68" s="124">
        <f>IF(RES_hhdet_tes!F68=0,"",RES_hhdet_tes!F68/RES_hhdet_fec!F68)</f>
        <v>0.60723201390238324</v>
      </c>
      <c r="G68" s="124">
        <f>IF(RES_hhdet_tes!G68=0,"",RES_hhdet_tes!G68/RES_hhdet_fec!G68)</f>
        <v>0.61329222858783028</v>
      </c>
      <c r="H68" s="124">
        <f>IF(RES_hhdet_tes!H68=0,"",RES_hhdet_tes!H68/RES_hhdet_fec!H68)</f>
        <v>0.6201142827316527</v>
      </c>
      <c r="I68" s="124">
        <f>IF(RES_hhdet_tes!I68=0,"",RES_hhdet_tes!I68/RES_hhdet_fec!I68)</f>
        <v>0.62787297619822813</v>
      </c>
      <c r="J68" s="124">
        <f>IF(RES_hhdet_tes!J68=0,"",RES_hhdet_tes!J68/RES_hhdet_fec!J68)</f>
        <v>0.6362082515694536</v>
      </c>
      <c r="K68" s="124">
        <f>IF(RES_hhdet_tes!K68=0,"",RES_hhdet_tes!K68/RES_hhdet_fec!K68)</f>
        <v>0.64552954190935075</v>
      </c>
      <c r="L68" s="124">
        <f>IF(RES_hhdet_tes!L68=0,"",RES_hhdet_tes!L68/RES_hhdet_fec!L68)</f>
        <v>0.65587645363064795</v>
      </c>
      <c r="M68" s="124">
        <f>IF(RES_hhdet_tes!M68=0,"",RES_hhdet_tes!M68/RES_hhdet_fec!M68)</f>
        <v>0.66775305923173711</v>
      </c>
      <c r="N68" s="124">
        <f>IF(RES_hhdet_tes!N68=0,"",RES_hhdet_tes!N68/RES_hhdet_fec!N68)</f>
        <v>0.68177317301767748</v>
      </c>
      <c r="O68" s="124">
        <f>IF(RES_hhdet_tes!O68=0,"",RES_hhdet_tes!O68/RES_hhdet_fec!O68)</f>
        <v>0.69656326149263381</v>
      </c>
      <c r="P68" s="124">
        <f>IF(RES_hhdet_tes!P68=0,"",RES_hhdet_tes!P68/RES_hhdet_fec!P68)</f>
        <v>0.70182977463262686</v>
      </c>
      <c r="Q68" s="124">
        <f>IF(RES_hhdet_tes!Q68=0,"",RES_hhdet_tes!Q68/RES_hhdet_fec!Q68)</f>
        <v>0.71013363408778596</v>
      </c>
      <c r="R68" s="124">
        <f>IF(RES_hhdet_tes!R68=0,"",RES_hhdet_tes!R68/RES_hhdet_fec!R68)</f>
        <v>0.72184645720763096</v>
      </c>
      <c r="S68" s="124">
        <f>IF(RES_hhdet_tes!S68=0,"",RES_hhdet_tes!S68/RES_hhdet_fec!S68)</f>
        <v>0.73612758746309637</v>
      </c>
      <c r="T68" s="124">
        <f>IF(RES_hhdet_tes!T68=0,"",RES_hhdet_tes!T68/RES_hhdet_fec!T68)</f>
        <v>0.75036921862257933</v>
      </c>
      <c r="U68" s="124">
        <f>IF(RES_hhdet_tes!U68=0,"",RES_hhdet_tes!U68/RES_hhdet_fec!U68)</f>
        <v>0.7649704485969584</v>
      </c>
      <c r="V68" s="124">
        <f>IF(RES_hhdet_tes!V68=0,"",RES_hhdet_tes!V68/RES_hhdet_fec!V68)</f>
        <v>0.77969055290808176</v>
      </c>
      <c r="W68" s="124">
        <f>IF(RES_hhdet_tes!W68=0,"",RES_hhdet_tes!W68/RES_hhdet_fec!W68)</f>
        <v>0.79343263186226698</v>
      </c>
      <c r="X68" s="124">
        <f>IF(RES_hhdet_tes!X68=0,"",RES_hhdet_tes!X68/RES_hhdet_fec!X68)</f>
        <v>0.80685143112308222</v>
      </c>
      <c r="Y68" s="124">
        <f>IF(RES_hhdet_tes!Y68=0,"",RES_hhdet_tes!Y68/RES_hhdet_fec!Y68)</f>
        <v>0.8205219854616832</v>
      </c>
      <c r="DA68" s="130" t="s">
        <v>1970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0.58453501710542699</v>
      </c>
      <c r="C69" s="111">
        <f>IF(RES_hhdet_tes!C69=0,"",RES_hhdet_tes!C69/RES_hhdet_fec!C69)</f>
        <v>0.589126739486171</v>
      </c>
      <c r="D69" s="111">
        <f>IF(RES_hhdet_tes!D69=0,"",RES_hhdet_tes!D69/RES_hhdet_fec!D69)</f>
        <v>0.5941467761008844</v>
      </c>
      <c r="E69" s="111">
        <f>IF(RES_hhdet_tes!E69=0,"",RES_hhdet_tes!E69/RES_hhdet_fec!E69)</f>
        <v>0.59952206173318145</v>
      </c>
      <c r="F69" s="111">
        <f>IF(RES_hhdet_tes!F69=0,"",RES_hhdet_tes!F69/RES_hhdet_fec!F69)</f>
        <v>0.60516884923830483</v>
      </c>
      <c r="G69" s="111">
        <f>IF(RES_hhdet_tes!G69=0,"",RES_hhdet_tes!G69/RES_hhdet_fec!G69)</f>
        <v>0.6112385343086133</v>
      </c>
      <c r="H69" s="111">
        <f>IF(RES_hhdet_tes!H69=0,"",RES_hhdet_tes!H69/RES_hhdet_fec!H69)</f>
        <v>0.61806900030063594</v>
      </c>
      <c r="I69" s="111">
        <f>IF(RES_hhdet_tes!I69=0,"",RES_hhdet_tes!I69/RES_hhdet_fec!I69)</f>
        <v>0.62555346370246878</v>
      </c>
      <c r="J69" s="111">
        <f>IF(RES_hhdet_tes!J69=0,"",RES_hhdet_tes!J69/RES_hhdet_fec!J69)</f>
        <v>0.63381846120744301</v>
      </c>
      <c r="K69" s="111">
        <f>IF(RES_hhdet_tes!K69=0,"",RES_hhdet_tes!K69/RES_hhdet_fec!K69)</f>
        <v>0.64317547131618547</v>
      </c>
      <c r="L69" s="111">
        <f>IF(RES_hhdet_tes!L69=0,"",RES_hhdet_tes!L69/RES_hhdet_fec!L69)</f>
        <v>0.65367032697071781</v>
      </c>
      <c r="M69" s="111">
        <f>IF(RES_hhdet_tes!M69=0,"",RES_hhdet_tes!M69/RES_hhdet_fec!M69)</f>
        <v>0.66556437969308979</v>
      </c>
      <c r="N69" s="111">
        <f>IF(RES_hhdet_tes!N69=0,"",RES_hhdet_tes!N69/RES_hhdet_fec!N69)</f>
        <v>0.67966286656793184</v>
      </c>
      <c r="O69" s="111">
        <f>IF(RES_hhdet_tes!O69=0,"",RES_hhdet_tes!O69/RES_hhdet_fec!O69)</f>
        <v>0.69477886596499083</v>
      </c>
      <c r="P69" s="111">
        <f>IF(RES_hhdet_tes!P69=0,"",RES_hhdet_tes!P69/RES_hhdet_fec!P69)</f>
        <v>0.7003966133212185</v>
      </c>
      <c r="Q69" s="111">
        <f>IF(RES_hhdet_tes!Q69=0,"",RES_hhdet_tes!Q69/RES_hhdet_fec!Q69)</f>
        <v>0.70858808846093468</v>
      </c>
      <c r="R69" s="111">
        <f>IF(RES_hhdet_tes!R69=0,"",RES_hhdet_tes!R69/RES_hhdet_fec!R69)</f>
        <v>0.7205278902763832</v>
      </c>
      <c r="S69" s="111">
        <f>IF(RES_hhdet_tes!S69=0,"",RES_hhdet_tes!S69/RES_hhdet_fec!S69)</f>
        <v>0.7349195904266218</v>
      </c>
      <c r="T69" s="111">
        <f>IF(RES_hhdet_tes!T69=0,"",RES_hhdet_tes!T69/RES_hhdet_fec!T69)</f>
        <v>0.74911543036537875</v>
      </c>
      <c r="U69" s="111">
        <f>IF(RES_hhdet_tes!U69=0,"",RES_hhdet_tes!U69/RES_hhdet_fec!U69)</f>
        <v>0.76365020593069943</v>
      </c>
      <c r="V69" s="111">
        <f>IF(RES_hhdet_tes!V69=0,"",RES_hhdet_tes!V69/RES_hhdet_fec!V69)</f>
        <v>0.77835300571119981</v>
      </c>
      <c r="W69" s="111">
        <f>IF(RES_hhdet_tes!W69=0,"",RES_hhdet_tes!W69/RES_hhdet_fec!W69)</f>
        <v>0.7922830408812388</v>
      </c>
      <c r="X69" s="111">
        <f>IF(RES_hhdet_tes!X69=0,"",RES_hhdet_tes!X69/RES_hhdet_fec!X69)</f>
        <v>0.80569939982495076</v>
      </c>
      <c r="Y69" s="111">
        <f>IF(RES_hhdet_tes!Y69=0,"",RES_hhdet_tes!Y69/RES_hhdet_fec!Y69)</f>
        <v>0.81961783064016414</v>
      </c>
      <c r="DA69" s="63" t="s">
        <v>1971</v>
      </c>
    </row>
    <row r="70" spans="1:105" ht="12" customHeight="1" x14ac:dyDescent="0.25">
      <c r="A70" s="97" t="s">
        <v>133</v>
      </c>
      <c r="B70" s="111">
        <f>IF(RES_hhdet_tes!B70=0,"",RES_hhdet_tes!B70/RES_hhdet_fec!B70)</f>
        <v>0.7282789906577789</v>
      </c>
      <c r="C70" s="111">
        <f>IF(RES_hhdet_tes!C70=0,"",RES_hhdet_tes!C70/RES_hhdet_fec!C70)</f>
        <v>0.75766217782960543</v>
      </c>
      <c r="D70" s="111">
        <f>IF(RES_hhdet_tes!D70=0,"",RES_hhdet_tes!D70/RES_hhdet_fec!D70)</f>
        <v>0.75233361024907019</v>
      </c>
      <c r="E70" s="111">
        <f>IF(RES_hhdet_tes!E70=0,"",RES_hhdet_tes!E70/RES_hhdet_fec!E70)</f>
        <v>0.763076073297285</v>
      </c>
      <c r="F70" s="111">
        <f>IF(RES_hhdet_tes!F70=0,"",RES_hhdet_tes!F70/RES_hhdet_fec!F70)</f>
        <v>0.77032220023828701</v>
      </c>
      <c r="G70" s="111">
        <f>IF(RES_hhdet_tes!G70=0,"",RES_hhdet_tes!G70/RES_hhdet_fec!G70)</f>
        <v>0.77338578793215151</v>
      </c>
      <c r="H70" s="111">
        <f>IF(RES_hhdet_tes!H70=0,"",RES_hhdet_tes!H70/RES_hhdet_fec!H70)</f>
        <v>0.78192949845866333</v>
      </c>
      <c r="I70" s="111">
        <f>IF(RES_hhdet_tes!I70=0,"",RES_hhdet_tes!I70/RES_hhdet_fec!I70)</f>
        <v>0.77508085991657028</v>
      </c>
      <c r="J70" s="111">
        <f>IF(RES_hhdet_tes!J70=0,"",RES_hhdet_tes!J70/RES_hhdet_fec!J70)</f>
        <v>0.79998186468795895</v>
      </c>
      <c r="K70" s="111">
        <f>IF(RES_hhdet_tes!K70=0,"",RES_hhdet_tes!K70/RES_hhdet_fec!K70)</f>
        <v>0.80131590952308307</v>
      </c>
      <c r="L70" s="111">
        <f>IF(RES_hhdet_tes!L70=0,"",RES_hhdet_tes!L70/RES_hhdet_fec!L70)</f>
        <v>0.82975072432868902</v>
      </c>
      <c r="M70" s="111">
        <f>IF(RES_hhdet_tes!M70=0,"",RES_hhdet_tes!M70/RES_hhdet_fec!M70)</f>
        <v>0.82648969437954001</v>
      </c>
      <c r="N70" s="111">
        <f>IF(RES_hhdet_tes!N70=0,"",RES_hhdet_tes!N70/RES_hhdet_fec!N70)</f>
        <v>0.84074378381703652</v>
      </c>
      <c r="O70" s="111">
        <f>IF(RES_hhdet_tes!O70=0,"",RES_hhdet_tes!O70/RES_hhdet_fec!O70)</f>
        <v>0.84599750982678701</v>
      </c>
      <c r="P70" s="111">
        <f>IF(RES_hhdet_tes!P70=0,"",RES_hhdet_tes!P70/RES_hhdet_fec!P70)</f>
        <v>0.84312719663866087</v>
      </c>
      <c r="Q70" s="111">
        <f>IF(RES_hhdet_tes!Q70=0,"",RES_hhdet_tes!Q70/RES_hhdet_fec!Q70)</f>
        <v>0.84924509576819718</v>
      </c>
      <c r="R70" s="111">
        <f>IF(RES_hhdet_tes!R70=0,"",RES_hhdet_tes!R70/RES_hhdet_fec!R70)</f>
        <v>0.85381329623016766</v>
      </c>
      <c r="S70" s="111">
        <f>IF(RES_hhdet_tes!S70=0,"",RES_hhdet_tes!S70/RES_hhdet_fec!S70)</f>
        <v>0.86007470206589098</v>
      </c>
      <c r="T70" s="111">
        <f>IF(RES_hhdet_tes!T70=0,"",RES_hhdet_tes!T70/RES_hhdet_fec!T70)</f>
        <v>0.87072167775777831</v>
      </c>
      <c r="U70" s="111">
        <f>IF(RES_hhdet_tes!U70=0,"",RES_hhdet_tes!U70/RES_hhdet_fec!U70)</f>
        <v>0.88159372152983473</v>
      </c>
      <c r="V70" s="111">
        <f>IF(RES_hhdet_tes!V70=0,"",RES_hhdet_tes!V70/RES_hhdet_fec!V70)</f>
        <v>0.89084043940089763</v>
      </c>
      <c r="W70" s="111">
        <f>IF(RES_hhdet_tes!W70=0,"",RES_hhdet_tes!W70/RES_hhdet_fec!W70)</f>
        <v>0.91211921153823849</v>
      </c>
      <c r="X70" s="111">
        <f>IF(RES_hhdet_tes!X70=0,"",RES_hhdet_tes!X70/RES_hhdet_fec!X70)</f>
        <v>0.91182411088641413</v>
      </c>
      <c r="Y70" s="111">
        <f>IF(RES_hhdet_tes!Y70=0,"",RES_hhdet_tes!Y70/RES_hhdet_fec!Y70)</f>
        <v>0.92089299582796269</v>
      </c>
      <c r="DA70" s="63" t="s">
        <v>1972</v>
      </c>
    </row>
    <row r="71" spans="1:105" ht="12" customHeight="1" x14ac:dyDescent="0.25">
      <c r="A71" s="100" t="s">
        <v>212</v>
      </c>
      <c r="B71" s="112">
        <f>IF(RES_hhdet_tes!B71=0,"",RES_hhdet_tes!B71/RES_hhdet_fec!B71)</f>
        <v>0.58453501710542699</v>
      </c>
      <c r="C71" s="112">
        <f>IF(RES_hhdet_tes!C71=0,"",RES_hhdet_tes!C71/RES_hhdet_fec!C71)</f>
        <v>0.59931612607785401</v>
      </c>
      <c r="D71" s="112">
        <f>IF(RES_hhdet_tes!D71=0,"",RES_hhdet_tes!D71/RES_hhdet_fec!D71)</f>
        <v>0.60151242748018552</v>
      </c>
      <c r="E71" s="112">
        <f>IF(RES_hhdet_tes!E71=0,"",RES_hhdet_tes!E71/RES_hhdet_fec!E71)</f>
        <v>0.60901311356698651</v>
      </c>
      <c r="F71" s="112">
        <f>IF(RES_hhdet_tes!F71=0,"",RES_hhdet_tes!F71/RES_hhdet_fec!F71)</f>
        <v>0.61712386970288602</v>
      </c>
      <c r="G71" s="112">
        <f>IF(RES_hhdet_tes!G71=0,"",RES_hhdet_tes!G71/RES_hhdet_fec!G71)</f>
        <v>0.62233569830330993</v>
      </c>
      <c r="H71" s="112">
        <f>IF(RES_hhdet_tes!H71=0,"",RES_hhdet_tes!H71/RES_hhdet_fec!H71)</f>
        <v>0.62866233492594015</v>
      </c>
      <c r="I71" s="112">
        <f>IF(RES_hhdet_tes!I71=0,"",RES_hhdet_tes!I71/RES_hhdet_fec!I71)</f>
        <v>0.63286966534773004</v>
      </c>
      <c r="J71" s="112">
        <f>IF(RES_hhdet_tes!J71=0,"",RES_hhdet_tes!J71/RES_hhdet_fec!J71)</f>
        <v>0.6452153797036827</v>
      </c>
      <c r="K71" s="112">
        <f>IF(RES_hhdet_tes!K71=0,"",RES_hhdet_tes!K71/RES_hhdet_fec!K71)</f>
        <v>0.65250938466112773</v>
      </c>
      <c r="L71" s="112">
        <f>IF(RES_hhdet_tes!L71=0,"",RES_hhdet_tes!L71/RES_hhdet_fec!L71)</f>
        <v>0.66209689886189005</v>
      </c>
      <c r="M71" s="112">
        <f>IF(RES_hhdet_tes!M71=0,"",RES_hhdet_tes!M71/RES_hhdet_fec!M71)</f>
        <v>0.66647105788437044</v>
      </c>
      <c r="N71" s="112">
        <f>IF(RES_hhdet_tes!N71=0,"",RES_hhdet_tes!N71/RES_hhdet_fec!N71)</f>
        <v>0.674100754451745</v>
      </c>
      <c r="O71" s="112">
        <f>IF(RES_hhdet_tes!O71=0,"",RES_hhdet_tes!O71/RES_hhdet_fec!O71)</f>
        <v>0.69339395346709942</v>
      </c>
      <c r="P71" s="112">
        <f>IF(RES_hhdet_tes!P71=0,"",RES_hhdet_tes!P71/RES_hhdet_fec!P71)</f>
        <v>0.69541950917805107</v>
      </c>
      <c r="Q71" s="112">
        <f>IF(RES_hhdet_tes!Q71=0,"",RES_hhdet_tes!Q71/RES_hhdet_fec!Q71)</f>
        <v>0.70663685115277219</v>
      </c>
      <c r="R71" s="112">
        <f>IF(RES_hhdet_tes!R71=0,"",RES_hhdet_tes!R71/RES_hhdet_fec!R71)</f>
        <v>0.72411952283725001</v>
      </c>
      <c r="S71" s="112">
        <f>IF(RES_hhdet_tes!S71=0,"",RES_hhdet_tes!S71/RES_hhdet_fec!S71)</f>
        <v>0.73520649179613318</v>
      </c>
      <c r="T71" s="112">
        <f>IF(RES_hhdet_tes!T71=0,"",RES_hhdet_tes!T71/RES_hhdet_fec!T71)</f>
        <v>0.7449981454148632</v>
      </c>
      <c r="U71" s="112">
        <f>IF(RES_hhdet_tes!U71=0,"",RES_hhdet_tes!U71/RES_hhdet_fec!U71)</f>
        <v>0.75657326593137031</v>
      </c>
      <c r="V71" s="112">
        <f>IF(RES_hhdet_tes!V71=0,"",RES_hhdet_tes!V71/RES_hhdet_fec!V71)</f>
        <v>0.76614310263143826</v>
      </c>
      <c r="W71" s="112">
        <f>IF(RES_hhdet_tes!W71=0,"",RES_hhdet_tes!W71/RES_hhdet_fec!W71)</f>
        <v>0.78639797388830257</v>
      </c>
      <c r="X71" s="112">
        <f>IF(RES_hhdet_tes!X71=0,"",RES_hhdet_tes!X71/RES_hhdet_fec!X71)</f>
        <v>0.79514883394343749</v>
      </c>
      <c r="Y71" s="112">
        <f>IF(RES_hhdet_tes!Y71=0,"",RES_hhdet_tes!Y71/RES_hhdet_fec!Y71)</f>
        <v>0.81431156081958622</v>
      </c>
      <c r="DA71" s="131" t="s">
        <v>1973</v>
      </c>
    </row>
    <row r="72" spans="1:105" ht="12" customHeight="1" x14ac:dyDescent="0.25">
      <c r="A72" s="103" t="s">
        <v>52</v>
      </c>
      <c r="B72" s="113">
        <f>IF(RES_hhdet_tes!B72=0,"",RES_hhdet_tes!B72/RES_hhdet_fec!B72)</f>
        <v>1</v>
      </c>
      <c r="C72" s="113">
        <f>IF(RES_hhdet_tes!C72=0,"",RES_hhdet_tes!C72/RES_hhdet_fec!C72)</f>
        <v>1</v>
      </c>
      <c r="D72" s="113">
        <f>IF(RES_hhdet_tes!D72=0,"",RES_hhdet_tes!D72/RES_hhdet_fec!D72)</f>
        <v>1</v>
      </c>
      <c r="E72" s="113">
        <f>IF(RES_hhdet_tes!E72=0,"",RES_hhdet_tes!E72/RES_hhdet_fec!E72)</f>
        <v>1</v>
      </c>
      <c r="F72" s="113">
        <f>IF(RES_hhdet_tes!F72=0,"",RES_hhdet_tes!F72/RES_hhdet_fec!F72)</f>
        <v>1</v>
      </c>
      <c r="G72" s="113">
        <f>IF(RES_hhdet_tes!G72=0,"",RES_hhdet_tes!G72/RES_hhdet_fec!G72)</f>
        <v>1</v>
      </c>
      <c r="H72" s="113">
        <f>IF(RES_hhdet_tes!H72=0,"",RES_hhdet_tes!H72/RES_hhdet_fec!H72)</f>
        <v>1</v>
      </c>
      <c r="I72" s="113">
        <f>IF(RES_hhdet_tes!I72=0,"",RES_hhdet_tes!I72/RES_hhdet_fec!I72)</f>
        <v>1</v>
      </c>
      <c r="J72" s="113">
        <f>IF(RES_hhdet_tes!J72=0,"",RES_hhdet_tes!J72/RES_hhdet_fec!J72)</f>
        <v>1</v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X72" s="113">
        <f>IF(RES_hhdet_tes!X72=0,"",RES_hhdet_tes!X72/RES_hhdet_fec!X72)</f>
        <v>1</v>
      </c>
      <c r="Y72" s="113">
        <f>IF(RES_hhdet_tes!Y72=0,"",RES_hhdet_tes!Y72/RES_hhdet_fec!Y72)</f>
        <v>1</v>
      </c>
      <c r="DA72" s="132" t="s">
        <v>1974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0.7066251110173748</v>
      </c>
      <c r="C73" s="112">
        <f>IF(RES_hhdet_tes!C73=0,"",RES_hhdet_tes!C73/RES_hhdet_fec!C73)</f>
        <v>0.71317680440696984</v>
      </c>
      <c r="D73" s="112">
        <f>IF(RES_hhdet_tes!D73=0,"",RES_hhdet_tes!D73/RES_hhdet_fec!D73)</f>
        <v>0.71675487897074952</v>
      </c>
      <c r="E73" s="112">
        <f>IF(RES_hhdet_tes!E73=0,"",RES_hhdet_tes!E73/RES_hhdet_fec!E73)</f>
        <v>0.71921912604349136</v>
      </c>
      <c r="F73" s="112">
        <f>IF(RES_hhdet_tes!F73=0,"",RES_hhdet_tes!F73/RES_hhdet_fec!F73)</f>
        <v>0.72179256275226367</v>
      </c>
      <c r="G73" s="112">
        <f>IF(RES_hhdet_tes!G73=0,"",RES_hhdet_tes!G73/RES_hhdet_fec!G73)</f>
        <v>0.72507134748702251</v>
      </c>
      <c r="H73" s="112">
        <f>IF(RES_hhdet_tes!H73=0,"",RES_hhdet_tes!H73/RES_hhdet_fec!H73)</f>
        <v>0.72904871099862789</v>
      </c>
      <c r="I73" s="112">
        <f>IF(RES_hhdet_tes!I73=0,"",RES_hhdet_tes!I73/RES_hhdet_fec!I73)</f>
        <v>0.73145992956058403</v>
      </c>
      <c r="J73" s="112">
        <f>IF(RES_hhdet_tes!J73=0,"",RES_hhdet_tes!J73/RES_hhdet_fec!J73)</f>
        <v>0.73265896174635436</v>
      </c>
      <c r="K73" s="112">
        <f>IF(RES_hhdet_tes!K73=0,"",RES_hhdet_tes!K73/RES_hhdet_fec!K73)</f>
        <v>0.7339451111028219</v>
      </c>
      <c r="L73" s="112">
        <f>IF(RES_hhdet_tes!L73=0,"",RES_hhdet_tes!L73/RES_hhdet_fec!L73)</f>
        <v>0.73525785347549688</v>
      </c>
      <c r="M73" s="112">
        <f>IF(RES_hhdet_tes!M73=0,"",RES_hhdet_tes!M73/RES_hhdet_fec!M73)</f>
        <v>0.73573616442603196</v>
      </c>
      <c r="N73" s="112">
        <f>IF(RES_hhdet_tes!N73=0,"",RES_hhdet_tes!N73/RES_hhdet_fec!N73)</f>
        <v>0.73994457999137275</v>
      </c>
      <c r="O73" s="112">
        <f>IF(RES_hhdet_tes!O73=0,"",RES_hhdet_tes!O73/RES_hhdet_fec!O73)</f>
        <v>0.74128688651841679</v>
      </c>
      <c r="P73" s="112">
        <f>IF(RES_hhdet_tes!P73=0,"",RES_hhdet_tes!P73/RES_hhdet_fec!P73)</f>
        <v>0.74464837914176807</v>
      </c>
      <c r="Q73" s="112">
        <f>IF(RES_hhdet_tes!Q73=0,"",RES_hhdet_tes!Q73/RES_hhdet_fec!Q73)</f>
        <v>0.75803184945105173</v>
      </c>
      <c r="R73" s="112">
        <f>IF(RES_hhdet_tes!R73=0,"",RES_hhdet_tes!R73/RES_hhdet_fec!R73)</f>
        <v>0.76176067576386264</v>
      </c>
      <c r="S73" s="112">
        <f>IF(RES_hhdet_tes!S73=0,"",RES_hhdet_tes!S73/RES_hhdet_fec!S73)</f>
        <v>0.76775107102069817</v>
      </c>
      <c r="T73" s="112">
        <f>IF(RES_hhdet_tes!T73=0,"",RES_hhdet_tes!T73/RES_hhdet_fec!T73)</f>
        <v>0.78272092989386322</v>
      </c>
      <c r="U73" s="112">
        <f>IF(RES_hhdet_tes!U73=0,"",RES_hhdet_tes!U73/RES_hhdet_fec!U73)</f>
        <v>0.79255221206472304</v>
      </c>
      <c r="V73" s="112">
        <f>IF(RES_hhdet_tes!V73=0,"",RES_hhdet_tes!V73/RES_hhdet_fec!V73)</f>
        <v>0.80402044955000329</v>
      </c>
      <c r="W73" s="112">
        <f>IF(RES_hhdet_tes!W73=0,"",RES_hhdet_tes!W73/RES_hhdet_fec!W73)</f>
        <v>0.8091383856914397</v>
      </c>
      <c r="X73" s="112">
        <f>IF(RES_hhdet_tes!X73=0,"",RES_hhdet_tes!X73/RES_hhdet_fec!X73)</f>
        <v>0.8139325158550923</v>
      </c>
      <c r="Y73" s="112">
        <f>IF(RES_hhdet_tes!Y73=0,"",RES_hhdet_tes!Y73/RES_hhdet_fec!Y73)</f>
        <v>0.82199619771668608</v>
      </c>
      <c r="DA73" s="131" t="s">
        <v>1975</v>
      </c>
    </row>
    <row r="74" spans="1:105" ht="12" customHeight="1" x14ac:dyDescent="0.25">
      <c r="A74" s="107" t="s">
        <v>121</v>
      </c>
      <c r="B74" s="113">
        <f>IF(RES_hhdet_tes!B74=0,"",RES_hhdet_tes!B74/RES_hhdet_fec!B74)</f>
        <v>0.81984032545517738</v>
      </c>
      <c r="C74" s="113">
        <f>IF(RES_hhdet_tes!C74=0,"",RES_hhdet_tes!C74/RES_hhdet_fec!C74)</f>
        <v>0.84143941057455152</v>
      </c>
      <c r="D74" s="113">
        <f>IF(RES_hhdet_tes!D74=0,"",RES_hhdet_tes!D74/RES_hhdet_fec!D74)</f>
        <v>0.83714303349131891</v>
      </c>
      <c r="E74" s="113">
        <f>IF(RES_hhdet_tes!E74=0,"",RES_hhdet_tes!E74/RES_hhdet_fec!E74)</f>
        <v>0.84281926976634935</v>
      </c>
      <c r="F74" s="113">
        <f>IF(RES_hhdet_tes!F74=0,"",RES_hhdet_tes!F74/RES_hhdet_fec!F74)</f>
        <v>0.84524976197724133</v>
      </c>
      <c r="G74" s="113">
        <f>IF(RES_hhdet_tes!G74=0,"",RES_hhdet_tes!G74/RES_hhdet_fec!G74)</f>
        <v>0.84600266112616573</v>
      </c>
      <c r="H74" s="113">
        <f>IF(RES_hhdet_tes!H74=0,"",RES_hhdet_tes!H74/RES_hhdet_fec!H74)</f>
        <v>0.85123779355970997</v>
      </c>
      <c r="I74" s="113">
        <f>IF(RES_hhdet_tes!I74=0,"",RES_hhdet_tes!I74/RES_hhdet_fec!I74)</f>
        <v>0.84396679300985944</v>
      </c>
      <c r="J74" s="113">
        <f>IF(RES_hhdet_tes!J74=0,"",RES_hhdet_tes!J74/RES_hhdet_fec!J74)</f>
        <v>0.85917110537951857</v>
      </c>
      <c r="K74" s="113">
        <f>IF(RES_hhdet_tes!K74=0,"",RES_hhdet_tes!K74/RES_hhdet_fec!K74)</f>
        <v>0.8562825143306324</v>
      </c>
      <c r="L74" s="113">
        <f>IF(RES_hhdet_tes!L74=0,"",RES_hhdet_tes!L74/RES_hhdet_fec!L74)</f>
        <v>0.87995423107118675</v>
      </c>
      <c r="M74" s="113">
        <f>IF(RES_hhdet_tes!M74=0,"",RES_hhdet_tes!M74/RES_hhdet_fec!M74)</f>
        <v>0.86812348955304874</v>
      </c>
      <c r="N74" s="113">
        <f>IF(RES_hhdet_tes!N74=0,"",RES_hhdet_tes!N74/RES_hhdet_fec!N74)</f>
        <v>0.87766380675999567</v>
      </c>
      <c r="O74" s="113">
        <f>IF(RES_hhdet_tes!O74=0,"",RES_hhdet_tes!O74/RES_hhdet_fec!O74)</f>
        <v>0.87589672608838309</v>
      </c>
      <c r="P74" s="113">
        <f>IF(RES_hhdet_tes!P74=0,"",RES_hhdet_tes!P74/RES_hhdet_fec!P74)</f>
        <v>0.87139866200586169</v>
      </c>
      <c r="Q74" s="113">
        <f>IF(RES_hhdet_tes!Q74=0,"",RES_hhdet_tes!Q74/RES_hhdet_fec!Q74)</f>
        <v>0.87960738016074846</v>
      </c>
      <c r="R74" s="113">
        <f>IF(RES_hhdet_tes!R74=0,"",RES_hhdet_tes!R74/RES_hhdet_fec!R74)</f>
        <v>0.87843520424574451</v>
      </c>
      <c r="S74" s="113">
        <f>IF(RES_hhdet_tes!S74=0,"",RES_hhdet_tes!S74/RES_hhdet_fec!S74)</f>
        <v>0.88119601138209336</v>
      </c>
      <c r="T74" s="113">
        <f>IF(RES_hhdet_tes!T74=0,"",RES_hhdet_tes!T74/RES_hhdet_fec!T74)</f>
        <v>0.89224982191043778</v>
      </c>
      <c r="U74" s="113">
        <f>IF(RES_hhdet_tes!U74=0,"",RES_hhdet_tes!U74/RES_hhdet_fec!U74)</f>
        <v>0.90258409432392162</v>
      </c>
      <c r="V74" s="113">
        <f>IF(RES_hhdet_tes!V74=0,"",RES_hhdet_tes!V74/RES_hhdet_fec!V74)</f>
        <v>0.91072565319011378</v>
      </c>
      <c r="W74" s="113">
        <f>IF(RES_hhdet_tes!W74=0,"",RES_hhdet_tes!W74/RES_hhdet_fec!W74)</f>
        <v>0.92553101467832166</v>
      </c>
      <c r="X74" s="113">
        <f>IF(RES_hhdet_tes!X74=0,"",RES_hhdet_tes!X74/RES_hhdet_fec!X74)</f>
        <v>0.92231565332260801</v>
      </c>
      <c r="Y74" s="113">
        <f>IF(RES_hhdet_tes!Y74=0,"",RES_hhdet_tes!Y74/RES_hhdet_fec!Y74)</f>
        <v>0.92429598009183012</v>
      </c>
      <c r="DA74" s="132" t="s">
        <v>1976</v>
      </c>
    </row>
    <row r="75" spans="1:105" ht="12" customHeight="1" x14ac:dyDescent="0.25">
      <c r="A75" s="108" t="s">
        <v>53</v>
      </c>
      <c r="B75" s="111">
        <f>IF(RES_hhdet_tes!B75=0,"",RES_hhdet_tes!B75/RES_hhdet_fec!B75)</f>
        <v>0.7066251110173748</v>
      </c>
      <c r="C75" s="111">
        <f>IF(RES_hhdet_tes!C75=0,"",RES_hhdet_tes!C75/RES_hhdet_fec!C75)</f>
        <v>0.71570482790542511</v>
      </c>
      <c r="D75" s="111">
        <f>IF(RES_hhdet_tes!D75=0,"",RES_hhdet_tes!D75/RES_hhdet_fec!D75)</f>
        <v>0.71893461508587708</v>
      </c>
      <c r="E75" s="111">
        <f>IF(RES_hhdet_tes!E75=0,"",RES_hhdet_tes!E75/RES_hhdet_fec!E75)</f>
        <v>0.7211722548863958</v>
      </c>
      <c r="F75" s="111">
        <f>IF(RES_hhdet_tes!F75=0,"",RES_hhdet_tes!F75/RES_hhdet_fec!F75)</f>
        <v>0.72371310006040179</v>
      </c>
      <c r="G75" s="111">
        <f>IF(RES_hhdet_tes!G75=0,"",RES_hhdet_tes!G75/RES_hhdet_fec!G75)</f>
        <v>0.72635830979866178</v>
      </c>
      <c r="H75" s="111">
        <f>IF(RES_hhdet_tes!H75=0,"",RES_hhdet_tes!H75/RES_hhdet_fec!H75)</f>
        <v>0.72927032381831969</v>
      </c>
      <c r="I75" s="111">
        <f>IF(RES_hhdet_tes!I75=0,"",RES_hhdet_tes!I75/RES_hhdet_fec!I75)</f>
        <v>0.73188570960031774</v>
      </c>
      <c r="J75" s="111">
        <f>IF(RES_hhdet_tes!J75=0,"",RES_hhdet_tes!J75/RES_hhdet_fec!J75)</f>
        <v>0.73280764520734798</v>
      </c>
      <c r="K75" s="111">
        <f>IF(RES_hhdet_tes!K75=0,"",RES_hhdet_tes!K75/RES_hhdet_fec!K75)</f>
        <v>0.73433257804860552</v>
      </c>
      <c r="L75" s="111">
        <f>IF(RES_hhdet_tes!L75=0,"",RES_hhdet_tes!L75/RES_hhdet_fec!L75)</f>
        <v>0.73485095726518601</v>
      </c>
      <c r="M75" s="111">
        <f>IF(RES_hhdet_tes!M75=0,"",RES_hhdet_tes!M75/RES_hhdet_fec!M75)</f>
        <v>0.73558966096693301</v>
      </c>
      <c r="N75" s="111">
        <f>IF(RES_hhdet_tes!N75=0,"",RES_hhdet_tes!N75/RES_hhdet_fec!N75)</f>
        <v>0.73841315282966724</v>
      </c>
      <c r="O75" s="111">
        <f>IF(RES_hhdet_tes!O75=0,"",RES_hhdet_tes!O75/RES_hhdet_fec!O75)</f>
        <v>0.73967266807742515</v>
      </c>
      <c r="P75" s="111">
        <f>IF(RES_hhdet_tes!P75=0,"",RES_hhdet_tes!P75/RES_hhdet_fec!P75)</f>
        <v>0.74360065595865266</v>
      </c>
      <c r="Q75" s="111">
        <f>IF(RES_hhdet_tes!Q75=0,"",RES_hhdet_tes!Q75/RES_hhdet_fec!Q75)</f>
        <v>0.75648838221230286</v>
      </c>
      <c r="R75" s="111">
        <f>IF(RES_hhdet_tes!R75=0,"",RES_hhdet_tes!R75/RES_hhdet_fec!R75)</f>
        <v>0.76274078858096384</v>
      </c>
      <c r="S75" s="111">
        <f>IF(RES_hhdet_tes!S75=0,"",RES_hhdet_tes!S75/RES_hhdet_fec!S75)</f>
        <v>0.769701908871402</v>
      </c>
      <c r="T75" s="111">
        <f>IF(RES_hhdet_tes!T75=0,"",RES_hhdet_tes!T75/RES_hhdet_fec!T75)</f>
        <v>0.78131698666031268</v>
      </c>
      <c r="U75" s="111">
        <f>IF(RES_hhdet_tes!U75=0,"",RES_hhdet_tes!U75/RES_hhdet_fec!U75)</f>
        <v>0.79438883417001294</v>
      </c>
      <c r="V75" s="111">
        <f>IF(RES_hhdet_tes!V75=0,"",RES_hhdet_tes!V75/RES_hhdet_fec!V75)</f>
        <v>0.80430024241571785</v>
      </c>
      <c r="W75" s="111">
        <f>IF(RES_hhdet_tes!W75=0,"",RES_hhdet_tes!W75/RES_hhdet_fec!W75)</f>
        <v>0.80924056483321394</v>
      </c>
      <c r="X75" s="111">
        <f>IF(RES_hhdet_tes!X75=0,"",RES_hhdet_tes!X75/RES_hhdet_fec!X75)</f>
        <v>0.81548562118805423</v>
      </c>
      <c r="Y75" s="111">
        <f>IF(RES_hhdet_tes!Y75=0,"",RES_hhdet_tes!Y75/RES_hhdet_fec!Y75)</f>
        <v>0.82289475266970646</v>
      </c>
      <c r="DA75" s="63" t="s">
        <v>1977</v>
      </c>
    </row>
    <row r="76" spans="1:105" ht="12" customHeight="1" x14ac:dyDescent="0.25">
      <c r="A76" s="108" t="s">
        <v>52</v>
      </c>
      <c r="B76" s="111">
        <f>IF(RES_hhdet_tes!B76=0,"",RES_hhdet_tes!B76/RES_hhdet_fec!B76)</f>
        <v>1</v>
      </c>
      <c r="C76" s="111">
        <f>IF(RES_hhdet_tes!C76=0,"",RES_hhdet_tes!C76/RES_hhdet_fec!C76)</f>
        <v>1</v>
      </c>
      <c r="D76" s="111">
        <f>IF(RES_hhdet_tes!D76=0,"",RES_hhdet_tes!D76/RES_hhdet_fec!D76)</f>
        <v>1</v>
      </c>
      <c r="E76" s="111">
        <f>IF(RES_hhdet_tes!E76=0,"",RES_hhdet_tes!E76/RES_hhdet_fec!E76)</f>
        <v>1</v>
      </c>
      <c r="F76" s="111">
        <f>IF(RES_hhdet_tes!F76=0,"",RES_hhdet_tes!F76/RES_hhdet_fec!F76)</f>
        <v>1</v>
      </c>
      <c r="G76" s="111">
        <f>IF(RES_hhdet_tes!G76=0,"",RES_hhdet_tes!G76/RES_hhdet_fec!G76)</f>
        <v>1</v>
      </c>
      <c r="H76" s="111">
        <f>IF(RES_hhdet_tes!H76=0,"",RES_hhdet_tes!H76/RES_hhdet_fec!H76)</f>
        <v>1</v>
      </c>
      <c r="I76" s="111">
        <f>IF(RES_hhdet_tes!I76=0,"",RES_hhdet_tes!I76/RES_hhdet_fec!I76)</f>
        <v>1</v>
      </c>
      <c r="J76" s="111">
        <f>IF(RES_hhdet_tes!J76=0,"",RES_hhdet_tes!J76/RES_hhdet_fec!J76)</f>
        <v>1</v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X76" s="111">
        <f>IF(RES_hhdet_tes!X76=0,"",RES_hhdet_tes!X76/RES_hhdet_fec!X76)</f>
        <v>1</v>
      </c>
      <c r="Y76" s="111">
        <f>IF(RES_hhdet_tes!Y76=0,"",RES_hhdet_tes!Y76/RES_hhdet_fec!Y76)</f>
        <v>1</v>
      </c>
      <c r="DA76" s="63" t="s">
        <v>1978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0.63958862284919038</v>
      </c>
      <c r="C77" s="124">
        <f>IF(RES_hhdet_tes!C77=0,"",RES_hhdet_tes!C77/RES_hhdet_fec!C77)</f>
        <v>0.64037520410157966</v>
      </c>
      <c r="D77" s="124">
        <f>IF(RES_hhdet_tes!D77=0,"",RES_hhdet_tes!D77/RES_hhdet_fec!D77)</f>
        <v>0.64186873627665342</v>
      </c>
      <c r="E77" s="124">
        <f>IF(RES_hhdet_tes!E77=0,"",RES_hhdet_tes!E77/RES_hhdet_fec!E77)</f>
        <v>0.64291991813667926</v>
      </c>
      <c r="F77" s="124">
        <f>IF(RES_hhdet_tes!F77=0,"",RES_hhdet_tes!F77/RES_hhdet_fec!F77)</f>
        <v>0.64449890757435946</v>
      </c>
      <c r="G77" s="124">
        <f>IF(RES_hhdet_tes!G77=0,"",RES_hhdet_tes!G77/RES_hhdet_fec!G77)</f>
        <v>0.64591772102452438</v>
      </c>
      <c r="H77" s="124">
        <f>IF(RES_hhdet_tes!H77=0,"",RES_hhdet_tes!H77/RES_hhdet_fec!H77)</f>
        <v>0.6469628298429132</v>
      </c>
      <c r="I77" s="124">
        <f>IF(RES_hhdet_tes!I77=0,"",RES_hhdet_tes!I77/RES_hhdet_fec!I77)</f>
        <v>0.64869716146650258</v>
      </c>
      <c r="J77" s="124">
        <f>IF(RES_hhdet_tes!J77=0,"",RES_hhdet_tes!J77/RES_hhdet_fec!J77)</f>
        <v>0.64806348246622292</v>
      </c>
      <c r="K77" s="124">
        <f>IF(RES_hhdet_tes!K77=0,"",RES_hhdet_tes!K77/RES_hhdet_fec!K77)</f>
        <v>0.64855456961651081</v>
      </c>
      <c r="L77" s="124">
        <f>IF(RES_hhdet_tes!L77=0,"",RES_hhdet_tes!L77/RES_hhdet_fec!L77)</f>
        <v>0.64807741367243876</v>
      </c>
      <c r="M77" s="124">
        <f>IF(RES_hhdet_tes!M77=0,"",RES_hhdet_tes!M77/RES_hhdet_fec!M77)</f>
        <v>0.65036477972580331</v>
      </c>
      <c r="N77" s="124">
        <f>IF(RES_hhdet_tes!N77=0,"",RES_hhdet_tes!N77/RES_hhdet_fec!N77)</f>
        <v>0.65144635631189063</v>
      </c>
      <c r="O77" s="124">
        <f>IF(RES_hhdet_tes!O77=0,"",RES_hhdet_tes!O77/RES_hhdet_fec!O77)</f>
        <v>0.65243439902572609</v>
      </c>
      <c r="P77" s="124">
        <f>IF(RES_hhdet_tes!P77=0,"",RES_hhdet_tes!P77/RES_hhdet_fec!P77)</f>
        <v>0.65328129855114758</v>
      </c>
      <c r="Q77" s="124">
        <f>IF(RES_hhdet_tes!Q77=0,"",RES_hhdet_tes!Q77/RES_hhdet_fec!Q77)</f>
        <v>0.65531152695668604</v>
      </c>
      <c r="R77" s="124">
        <f>IF(RES_hhdet_tes!R77=0,"",RES_hhdet_tes!R77/RES_hhdet_fec!R77)</f>
        <v>0.65770992540305584</v>
      </c>
      <c r="S77" s="124">
        <f>IF(RES_hhdet_tes!S77=0,"",RES_hhdet_tes!S77/RES_hhdet_fec!S77)</f>
        <v>0.66097912733007635</v>
      </c>
      <c r="T77" s="124">
        <f>IF(RES_hhdet_tes!T77=0,"",RES_hhdet_tes!T77/RES_hhdet_fec!T77)</f>
        <v>0.66460173580033111</v>
      </c>
      <c r="U77" s="124">
        <f>IF(RES_hhdet_tes!U77=0,"",RES_hhdet_tes!U77/RES_hhdet_fec!U77)</f>
        <v>0.66864767144780968</v>
      </c>
      <c r="V77" s="124">
        <f>IF(RES_hhdet_tes!V77=0,"",RES_hhdet_tes!V77/RES_hhdet_fec!V77)</f>
        <v>0.67235741799434479</v>
      </c>
      <c r="W77" s="124">
        <f>IF(RES_hhdet_tes!W77=0,"",RES_hhdet_tes!W77/RES_hhdet_fec!W77)</f>
        <v>0.67457086050166948</v>
      </c>
      <c r="X77" s="124">
        <f>IF(RES_hhdet_tes!X77=0,"",RES_hhdet_tes!X77/RES_hhdet_fec!X77)</f>
        <v>0.67451473239404658</v>
      </c>
      <c r="Y77" s="124">
        <f>IF(RES_hhdet_tes!Y77=0,"",RES_hhdet_tes!Y77/RES_hhdet_fec!Y77)</f>
        <v>0.66542694415137926</v>
      </c>
      <c r="DA77" s="130" t="s">
        <v>1979</v>
      </c>
    </row>
    <row r="78" spans="1:105" ht="12" customHeight="1" x14ac:dyDescent="0.25">
      <c r="A78" s="97" t="s">
        <v>189</v>
      </c>
      <c r="B78" s="111">
        <f>IF(RES_hhdet_tes!B78=0,"",RES_hhdet_tes!B78/RES_hhdet_fec!B78)</f>
        <v>0.60508491264223885</v>
      </c>
      <c r="C78" s="111">
        <f>IF(RES_hhdet_tes!C78=0,"",RES_hhdet_tes!C78/RES_hhdet_fec!C78)</f>
        <v>0.60613715026035442</v>
      </c>
      <c r="D78" s="111">
        <f>IF(RES_hhdet_tes!D78=0,"",RES_hhdet_tes!D78/RES_hhdet_fec!D78)</f>
        <v>0.60718013659101877</v>
      </c>
      <c r="E78" s="111">
        <f>IF(RES_hhdet_tes!E78=0,"",RES_hhdet_tes!E78/RES_hhdet_fec!E78)</f>
        <v>0.60824297936025773</v>
      </c>
      <c r="F78" s="111">
        <f>IF(RES_hhdet_tes!F78=0,"",RES_hhdet_tes!F78/RES_hhdet_fec!F78)</f>
        <v>0.60932401450916107</v>
      </c>
      <c r="G78" s="111">
        <f>IF(RES_hhdet_tes!G78=0,"",RES_hhdet_tes!G78/RES_hhdet_fec!G78)</f>
        <v>0.61044645967374322</v>
      </c>
      <c r="H78" s="111">
        <f>IF(RES_hhdet_tes!H78=0,"",RES_hhdet_tes!H78/RES_hhdet_fec!H78)</f>
        <v>0.61163562588689646</v>
      </c>
      <c r="I78" s="111">
        <f>IF(RES_hhdet_tes!I78=0,"",RES_hhdet_tes!I78/RES_hhdet_fec!I78)</f>
        <v>0.61218809102171934</v>
      </c>
      <c r="J78" s="111">
        <f>IF(RES_hhdet_tes!J78=0,"",RES_hhdet_tes!J78/RES_hhdet_fec!J78)</f>
        <v>0.61236324156231459</v>
      </c>
      <c r="K78" s="111">
        <f>IF(RES_hhdet_tes!K78=0,"",RES_hhdet_tes!K78/RES_hhdet_fec!K78)</f>
        <v>0.61260263662852676</v>
      </c>
      <c r="L78" s="111">
        <f>IF(RES_hhdet_tes!L78=0,"",RES_hhdet_tes!L78/RES_hhdet_fec!L78)</f>
        <v>0.61283939030396906</v>
      </c>
      <c r="M78" s="111">
        <f>IF(RES_hhdet_tes!M78=0,"",RES_hhdet_tes!M78/RES_hhdet_fec!M78)</f>
        <v>0.61307489691232442</v>
      </c>
      <c r="N78" s="111">
        <f>IF(RES_hhdet_tes!N78=0,"",RES_hhdet_tes!N78/RES_hhdet_fec!N78)</f>
        <v>0.61329917033133241</v>
      </c>
      <c r="O78" s="111">
        <f>IF(RES_hhdet_tes!O78=0,"",RES_hhdet_tes!O78/RES_hhdet_fec!O78)</f>
        <v>0.61349313327864174</v>
      </c>
      <c r="P78" s="111">
        <f>IF(RES_hhdet_tes!P78=0,"",RES_hhdet_tes!P78/RES_hhdet_fec!P78)</f>
        <v>0.6136072555793286</v>
      </c>
      <c r="Q78" s="111">
        <f>IF(RES_hhdet_tes!Q78=0,"",RES_hhdet_tes!Q78/RES_hhdet_fec!Q78)</f>
        <v>0.61380950998173411</v>
      </c>
      <c r="R78" s="111">
        <f>IF(RES_hhdet_tes!R78=0,"",RES_hhdet_tes!R78/RES_hhdet_fec!R78)</f>
        <v>0.61430769846869959</v>
      </c>
      <c r="S78" s="111">
        <f>IF(RES_hhdet_tes!S78=0,"",RES_hhdet_tes!S78/RES_hhdet_fec!S78)</f>
        <v>0.61521342262825496</v>
      </c>
      <c r="T78" s="111">
        <f>IF(RES_hhdet_tes!T78=0,"",RES_hhdet_tes!T78/RES_hhdet_fec!T78)</f>
        <v>0.6165089828673137</v>
      </c>
      <c r="U78" s="111">
        <f>IF(RES_hhdet_tes!U78=0,"",RES_hhdet_tes!U78/RES_hhdet_fec!U78)</f>
        <v>0.61815419581393172</v>
      </c>
      <c r="V78" s="111">
        <f>IF(RES_hhdet_tes!V78=0,"",RES_hhdet_tes!V78/RES_hhdet_fec!V78)</f>
        <v>0.6199793164405808</v>
      </c>
      <c r="W78" s="111">
        <f>IF(RES_hhdet_tes!W78=0,"",RES_hhdet_tes!W78/RES_hhdet_fec!W78)</f>
        <v>0.62166587398087714</v>
      </c>
      <c r="X78" s="111">
        <f>IF(RES_hhdet_tes!X78=0,"",RES_hhdet_tes!X78/RES_hhdet_fec!X78)</f>
        <v>0.62312312076547072</v>
      </c>
      <c r="Y78" s="111">
        <f>IF(RES_hhdet_tes!Y78=0,"",RES_hhdet_tes!Y78/RES_hhdet_fec!Y78)</f>
        <v>0.62456435073837691</v>
      </c>
      <c r="DA78" s="63" t="s">
        <v>1980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0.75471830959415909</v>
      </c>
      <c r="C79" s="45">
        <f>IF(RES_hhdet_tes!C79=0,"",RES_hhdet_tes!C79/RES_hhdet_fec!C79)</f>
        <v>0.75672872968072036</v>
      </c>
      <c r="D79" s="45">
        <f>IF(RES_hhdet_tes!D79=0,"",RES_hhdet_tes!D79/RES_hhdet_fec!D79)</f>
        <v>0.75895203564883162</v>
      </c>
      <c r="E79" s="45">
        <f>IF(RES_hhdet_tes!E79=0,"",RES_hhdet_tes!E79/RES_hhdet_fec!E79)</f>
        <v>0.76132200683295226</v>
      </c>
      <c r="F79" s="45">
        <f>IF(RES_hhdet_tes!F79=0,"",RES_hhdet_tes!F79/RES_hhdet_fec!F79)</f>
        <v>0.76388977731043206</v>
      </c>
      <c r="G79" s="45">
        <f>IF(RES_hhdet_tes!G79=0,"",RES_hhdet_tes!G79/RES_hhdet_fec!G79)</f>
        <v>0.76670701303940658</v>
      </c>
      <c r="H79" s="45">
        <f>IF(RES_hhdet_tes!H79=0,"",RES_hhdet_tes!H79/RES_hhdet_fec!H79)</f>
        <v>0.76987478360968131</v>
      </c>
      <c r="I79" s="45">
        <f>IF(RES_hhdet_tes!I79=0,"",RES_hhdet_tes!I79/RES_hhdet_fec!I79)</f>
        <v>0.77160760449325649</v>
      </c>
      <c r="J79" s="45">
        <f>IF(RES_hhdet_tes!J79=0,"",RES_hhdet_tes!J79/RES_hhdet_fec!J79)</f>
        <v>0.77240888035297484</v>
      </c>
      <c r="K79" s="45">
        <f>IF(RES_hhdet_tes!K79=0,"",RES_hhdet_tes!K79/RES_hhdet_fec!K79)</f>
        <v>0.77383913104984781</v>
      </c>
      <c r="L79" s="45">
        <f>IF(RES_hhdet_tes!L79=0,"",RES_hhdet_tes!L79/RES_hhdet_fec!L79)</f>
        <v>0.77549073061849039</v>
      </c>
      <c r="M79" s="45">
        <f>IF(RES_hhdet_tes!M79=0,"",RES_hhdet_tes!M79/RES_hhdet_fec!M79)</f>
        <v>0.77722585048717252</v>
      </c>
      <c r="N79" s="45">
        <f>IF(RES_hhdet_tes!N79=0,"",RES_hhdet_tes!N79/RES_hhdet_fec!N79)</f>
        <v>0.77931573990104985</v>
      </c>
      <c r="O79" s="45">
        <f>IF(RES_hhdet_tes!O79=0,"",RES_hhdet_tes!O79/RES_hhdet_fec!O79)</f>
        <v>0.78200776006319783</v>
      </c>
      <c r="P79" s="45">
        <f>IF(RES_hhdet_tes!P79=0,"",RES_hhdet_tes!P79/RES_hhdet_fec!P79)</f>
        <v>0.78487175256476915</v>
      </c>
      <c r="Q79" s="45">
        <f>IF(RES_hhdet_tes!Q79=0,"",RES_hhdet_tes!Q79/RES_hhdet_fec!Q79)</f>
        <v>0.78908995451265251</v>
      </c>
      <c r="R79" s="45">
        <f>IF(RES_hhdet_tes!R79=0,"",RES_hhdet_tes!R79/RES_hhdet_fec!R79)</f>
        <v>0.79466183854610006</v>
      </c>
      <c r="S79" s="45">
        <f>IF(RES_hhdet_tes!S79=0,"",RES_hhdet_tes!S79/RES_hhdet_fec!S79)</f>
        <v>0.80266886065449017</v>
      </c>
      <c r="T79" s="45">
        <f>IF(RES_hhdet_tes!T79=0,"",RES_hhdet_tes!T79/RES_hhdet_fec!T79)</f>
        <v>0.8122426958239426</v>
      </c>
      <c r="U79" s="45">
        <f>IF(RES_hhdet_tes!U79=0,"",RES_hhdet_tes!U79/RES_hhdet_fec!U79)</f>
        <v>0.82269125003611521</v>
      </c>
      <c r="V79" s="45">
        <f>IF(RES_hhdet_tes!V79=0,"",RES_hhdet_tes!V79/RES_hhdet_fec!V79)</f>
        <v>0.83340942278363717</v>
      </c>
      <c r="W79" s="45">
        <f>IF(RES_hhdet_tes!W79=0,"",RES_hhdet_tes!W79/RES_hhdet_fec!W79)</f>
        <v>0.84314294441615223</v>
      </c>
      <c r="X79" s="45">
        <f>IF(RES_hhdet_tes!X79=0,"",RES_hhdet_tes!X79/RES_hhdet_fec!X79)</f>
        <v>0.85141965224382188</v>
      </c>
      <c r="Y79" s="45">
        <f>IF(RES_hhdet_tes!Y79=0,"",RES_hhdet_tes!Y79/RES_hhdet_fec!Y79)</f>
        <v>0.85771009758323291</v>
      </c>
      <c r="DA79" s="60" t="s">
        <v>1981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9">
        <f>IF(RES_hhdet_tes!B81=0,"",RES_hhdet_tes!B81/RES_hhdet_fec!B81)</f>
        <v>0.51215294158945457</v>
      </c>
      <c r="C81" s="119">
        <f>IF(RES_hhdet_tes!C81=0,"",RES_hhdet_tes!C81/RES_hhdet_fec!C81)</f>
        <v>0.51820821313424292</v>
      </c>
      <c r="D81" s="119">
        <f>IF(RES_hhdet_tes!D81=0,"",RES_hhdet_tes!D81/RES_hhdet_fec!D81)</f>
        <v>0.5339672104558113</v>
      </c>
      <c r="E81" s="119">
        <f>IF(RES_hhdet_tes!E81=0,"",RES_hhdet_tes!E81/RES_hhdet_fec!E81)</f>
        <v>0.54922108275627302</v>
      </c>
      <c r="F81" s="119">
        <f>IF(RES_hhdet_tes!F81=0,"",RES_hhdet_tes!F81/RES_hhdet_fec!F81)</f>
        <v>0.56719749065078329</v>
      </c>
      <c r="G81" s="119">
        <f>IF(RES_hhdet_tes!G81=0,"",RES_hhdet_tes!G81/RES_hhdet_fec!G81)</f>
        <v>0.58653235711464269</v>
      </c>
      <c r="H81" s="119">
        <f>IF(RES_hhdet_tes!H81=0,"",RES_hhdet_tes!H81/RES_hhdet_fec!H81)</f>
        <v>0.60378983787735563</v>
      </c>
      <c r="I81" s="119">
        <f>IF(RES_hhdet_tes!I81=0,"",RES_hhdet_tes!I81/RES_hhdet_fec!I81)</f>
        <v>0.61664074903631672</v>
      </c>
      <c r="J81" s="119">
        <f>IF(RES_hhdet_tes!J81=0,"",RES_hhdet_tes!J81/RES_hhdet_fec!J81)</f>
        <v>0.62822734466432528</v>
      </c>
      <c r="K81" s="119">
        <f>IF(RES_hhdet_tes!K81=0,"",RES_hhdet_tes!K81/RES_hhdet_fec!K81)</f>
        <v>0.64220096976388097</v>
      </c>
      <c r="L81" s="119">
        <f>IF(RES_hhdet_tes!L81=0,"",RES_hhdet_tes!L81/RES_hhdet_fec!L81)</f>
        <v>0.65843338860137535</v>
      </c>
      <c r="M81" s="119">
        <f>IF(RES_hhdet_tes!M81=0,"",RES_hhdet_tes!M81/RES_hhdet_fec!M81)</f>
        <v>0.67675224975929171</v>
      </c>
      <c r="N81" s="119">
        <f>IF(RES_hhdet_tes!N81=0,"",RES_hhdet_tes!N81/RES_hhdet_fec!N81)</f>
        <v>0.69594199380046184</v>
      </c>
      <c r="O81" s="119">
        <f>IF(RES_hhdet_tes!O81=0,"",RES_hhdet_tes!O81/RES_hhdet_fec!O81)</f>
        <v>0.71425710164251999</v>
      </c>
      <c r="P81" s="119">
        <f>IF(RES_hhdet_tes!P81=0,"",RES_hhdet_tes!P81/RES_hhdet_fec!P81)</f>
        <v>0.72510431014933807</v>
      </c>
      <c r="Q81" s="119">
        <f>IF(RES_hhdet_tes!Q81=0,"",RES_hhdet_tes!Q81/RES_hhdet_fec!Q81)</f>
        <v>0.73324017941470676</v>
      </c>
      <c r="R81" s="119">
        <f>IF(RES_hhdet_tes!R81=0,"",RES_hhdet_tes!R81/RES_hhdet_fec!R81)</f>
        <v>0.74200665358138784</v>
      </c>
      <c r="S81" s="119">
        <f>IF(RES_hhdet_tes!S81=0,"",RES_hhdet_tes!S81/RES_hhdet_fec!S81)</f>
        <v>0.75084701895648442</v>
      </c>
      <c r="T81" s="119">
        <f>IF(RES_hhdet_tes!T81=0,"",RES_hhdet_tes!T81/RES_hhdet_fec!T81)</f>
        <v>0.7637950813484552</v>
      </c>
      <c r="U81" s="119">
        <f>IF(RES_hhdet_tes!U81=0,"",RES_hhdet_tes!U81/RES_hhdet_fec!U81)</f>
        <v>0.77385744367975196</v>
      </c>
      <c r="V81" s="119">
        <f>IF(RES_hhdet_tes!V81=0,"",RES_hhdet_tes!V81/RES_hhdet_fec!V81)</f>
        <v>0.78570793482864953</v>
      </c>
      <c r="W81" s="119">
        <f>IF(RES_hhdet_tes!W81=0,"",RES_hhdet_tes!W81/RES_hhdet_fec!W81)</f>
        <v>0.79579643753337492</v>
      </c>
      <c r="X81" s="119">
        <f>IF(RES_hhdet_tes!X81=0,"",RES_hhdet_tes!X81/RES_hhdet_fec!X81)</f>
        <v>0.81230432308979195</v>
      </c>
      <c r="Y81" s="119">
        <f>IF(RES_hhdet_tes!Y81=0,"",RES_hhdet_tes!Y81/RES_hhdet_fec!Y81)</f>
        <v>0.82541473737100679</v>
      </c>
      <c r="DA81" s="129" t="s">
        <v>1982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0.48839335410312729</v>
      </c>
      <c r="C82" s="124">
        <f>IF(RES_hhdet_tes!C82=0,"",RES_hhdet_tes!C82/RES_hhdet_fec!C82)</f>
        <v>0.49619456734052325</v>
      </c>
      <c r="D82" s="124">
        <f>IF(RES_hhdet_tes!D82=0,"",RES_hhdet_tes!D82/RES_hhdet_fec!D82)</f>
        <v>0.50960375235730404</v>
      </c>
      <c r="E82" s="124">
        <f>IF(RES_hhdet_tes!E82=0,"",RES_hhdet_tes!E82/RES_hhdet_fec!E82)</f>
        <v>0.52501825298829286</v>
      </c>
      <c r="F82" s="124">
        <f>IF(RES_hhdet_tes!F82=0,"",RES_hhdet_tes!F82/RES_hhdet_fec!F82)</f>
        <v>0.54409268053546711</v>
      </c>
      <c r="G82" s="124">
        <f>IF(RES_hhdet_tes!G82=0,"",RES_hhdet_tes!G82/RES_hhdet_fec!G82)</f>
        <v>0.56382453442418934</v>
      </c>
      <c r="H82" s="124">
        <f>IF(RES_hhdet_tes!H82=0,"",RES_hhdet_tes!H82/RES_hhdet_fec!H82)</f>
        <v>0.58107792465925967</v>
      </c>
      <c r="I82" s="124">
        <f>IF(RES_hhdet_tes!I82=0,"",RES_hhdet_tes!I82/RES_hhdet_fec!I82)</f>
        <v>0.59487125584129152</v>
      </c>
      <c r="J82" s="124">
        <f>IF(RES_hhdet_tes!J82=0,"",RES_hhdet_tes!J82/RES_hhdet_fec!J82)</f>
        <v>0.60832981279703202</v>
      </c>
      <c r="K82" s="124">
        <f>IF(RES_hhdet_tes!K82=0,"",RES_hhdet_tes!K82/RES_hhdet_fec!K82)</f>
        <v>0.62291925426047201</v>
      </c>
      <c r="L82" s="124">
        <f>IF(RES_hhdet_tes!L82=0,"",RES_hhdet_tes!L82/RES_hhdet_fec!L82)</f>
        <v>0.64023078124285004</v>
      </c>
      <c r="M82" s="124">
        <f>IF(RES_hhdet_tes!M82=0,"",RES_hhdet_tes!M82/RES_hhdet_fec!M82)</f>
        <v>0.65949178841852685</v>
      </c>
      <c r="N82" s="124">
        <f>IF(RES_hhdet_tes!N82=0,"",RES_hhdet_tes!N82/RES_hhdet_fec!N82)</f>
        <v>0.67932542259300777</v>
      </c>
      <c r="O82" s="124">
        <f>IF(RES_hhdet_tes!O82=0,"",RES_hhdet_tes!O82/RES_hhdet_fec!O82)</f>
        <v>0.69842697407943133</v>
      </c>
      <c r="P82" s="124">
        <f>IF(RES_hhdet_tes!P82=0,"",RES_hhdet_tes!P82/RES_hhdet_fec!P82)</f>
        <v>0.70727044279392204</v>
      </c>
      <c r="Q82" s="124">
        <f>IF(RES_hhdet_tes!Q82=0,"",RES_hhdet_tes!Q82/RES_hhdet_fec!Q82)</f>
        <v>0.71410547235200839</v>
      </c>
      <c r="R82" s="124">
        <f>IF(RES_hhdet_tes!R82=0,"",RES_hhdet_tes!R82/RES_hhdet_fec!R82)</f>
        <v>0.72140706418617917</v>
      </c>
      <c r="S82" s="124">
        <f>IF(RES_hhdet_tes!S82=0,"",RES_hhdet_tes!S82/RES_hhdet_fec!S82)</f>
        <v>0.73050827046556555</v>
      </c>
      <c r="T82" s="124">
        <f>IF(RES_hhdet_tes!T82=0,"",RES_hhdet_tes!T82/RES_hhdet_fec!T82)</f>
        <v>0.74160286642725415</v>
      </c>
      <c r="U82" s="124">
        <f>IF(RES_hhdet_tes!U82=0,"",RES_hhdet_tes!U82/RES_hhdet_fec!U82)</f>
        <v>0.7522920015585024</v>
      </c>
      <c r="V82" s="124">
        <f>IF(RES_hhdet_tes!V82=0,"",RES_hhdet_tes!V82/RES_hhdet_fec!V82)</f>
        <v>0.76379938994893659</v>
      </c>
      <c r="W82" s="124">
        <f>IF(RES_hhdet_tes!W82=0,"",RES_hhdet_tes!W82/RES_hhdet_fec!W82)</f>
        <v>0.77694444589677958</v>
      </c>
      <c r="X82" s="124">
        <f>IF(RES_hhdet_tes!X82=0,"",RES_hhdet_tes!X82/RES_hhdet_fec!X82)</f>
        <v>0.79013687857895476</v>
      </c>
      <c r="Y82" s="124">
        <f>IF(RES_hhdet_tes!Y82=0,"",RES_hhdet_tes!Y82/RES_hhdet_fec!Y82)</f>
        <v>0.80236407761835826</v>
      </c>
      <c r="DA82" s="130" t="s">
        <v>1983</v>
      </c>
    </row>
    <row r="83" spans="1:105" ht="12" customHeight="1" x14ac:dyDescent="0.25">
      <c r="A83" s="97" t="s">
        <v>199</v>
      </c>
      <c r="B83" s="111">
        <f>IF(RES_hhdet_tes!B83=0,"",RES_hhdet_tes!B83/RES_hhdet_fec!B83)</f>
        <v>0.48607245055517262</v>
      </c>
      <c r="C83" s="111">
        <f>IF(RES_hhdet_tes!C83=0,"",RES_hhdet_tes!C83/RES_hhdet_fec!C83)</f>
        <v>0.49391085738398854</v>
      </c>
      <c r="D83" s="111">
        <f>IF(RES_hhdet_tes!D83=0,"",RES_hhdet_tes!D83/RES_hhdet_fec!D83)</f>
        <v>0.50736584369943283</v>
      </c>
      <c r="E83" s="111">
        <f>IF(RES_hhdet_tes!E83=0,"",RES_hhdet_tes!E83/RES_hhdet_fec!E83)</f>
        <v>0.52282807396691044</v>
      </c>
      <c r="F83" s="111">
        <f>IF(RES_hhdet_tes!F83=0,"",RES_hhdet_tes!F83/RES_hhdet_fec!F83)</f>
        <v>0.5419598949505624</v>
      </c>
      <c r="G83" s="111">
        <f>IF(RES_hhdet_tes!G83=0,"",RES_hhdet_tes!G83/RES_hhdet_fec!G83)</f>
        <v>0.56176183766905363</v>
      </c>
      <c r="H83" s="111">
        <f>IF(RES_hhdet_tes!H83=0,"",RES_hhdet_tes!H83/RES_hhdet_fec!H83)</f>
        <v>0.57908919819564419</v>
      </c>
      <c r="I83" s="111">
        <f>IF(RES_hhdet_tes!I83=0,"",RES_hhdet_tes!I83/RES_hhdet_fec!I83)</f>
        <v>0.59296075453564967</v>
      </c>
      <c r="J83" s="111">
        <f>IF(RES_hhdet_tes!J83=0,"",RES_hhdet_tes!J83/RES_hhdet_fec!J83)</f>
        <v>0.60643322992875281</v>
      </c>
      <c r="K83" s="111">
        <f>IF(RES_hhdet_tes!K83=0,"",RES_hhdet_tes!K83/RES_hhdet_fec!K83)</f>
        <v>0.62107301286885197</v>
      </c>
      <c r="L83" s="111">
        <f>IF(RES_hhdet_tes!L83=0,"",RES_hhdet_tes!L83/RES_hhdet_fec!L83)</f>
        <v>0.63838389988142208</v>
      </c>
      <c r="M83" s="111">
        <f>IF(RES_hhdet_tes!M83=0,"",RES_hhdet_tes!M83/RES_hhdet_fec!M83)</f>
        <v>0.65780088140344595</v>
      </c>
      <c r="N83" s="111">
        <f>IF(RES_hhdet_tes!N83=0,"",RES_hhdet_tes!N83/RES_hhdet_fec!N83)</f>
        <v>0.67768659183724378</v>
      </c>
      <c r="O83" s="111">
        <f>IF(RES_hhdet_tes!O83=0,"",RES_hhdet_tes!O83/RES_hhdet_fec!O83)</f>
        <v>0.69683229677639968</v>
      </c>
      <c r="P83" s="111">
        <f>IF(RES_hhdet_tes!P83=0,"",RES_hhdet_tes!P83/RES_hhdet_fec!P83)</f>
        <v>0.70580803377018142</v>
      </c>
      <c r="Q83" s="111">
        <f>IF(RES_hhdet_tes!Q83=0,"",RES_hhdet_tes!Q83/RES_hhdet_fec!Q83)</f>
        <v>0.71262835236659117</v>
      </c>
      <c r="R83" s="111">
        <f>IF(RES_hhdet_tes!R83=0,"",RES_hhdet_tes!R83/RES_hhdet_fec!R83)</f>
        <v>0.71994580176363787</v>
      </c>
      <c r="S83" s="111">
        <f>IF(RES_hhdet_tes!S83=0,"",RES_hhdet_tes!S83/RES_hhdet_fec!S83)</f>
        <v>0.72909878834945907</v>
      </c>
      <c r="T83" s="111">
        <f>IF(RES_hhdet_tes!T83=0,"",RES_hhdet_tes!T83/RES_hhdet_fec!T83)</f>
        <v>0.74024407383604762</v>
      </c>
      <c r="U83" s="111">
        <f>IF(RES_hhdet_tes!U83=0,"",RES_hhdet_tes!U83/RES_hhdet_fec!U83)</f>
        <v>0.75099454094238871</v>
      </c>
      <c r="V83" s="111">
        <f>IF(RES_hhdet_tes!V83=0,"",RES_hhdet_tes!V83/RES_hhdet_fec!V83)</f>
        <v>0.76257247608685252</v>
      </c>
      <c r="W83" s="111">
        <f>IF(RES_hhdet_tes!W83=0,"",RES_hhdet_tes!W83/RES_hhdet_fec!W83)</f>
        <v>0.77573774312436516</v>
      </c>
      <c r="X83" s="111">
        <f>IF(RES_hhdet_tes!X83=0,"",RES_hhdet_tes!X83/RES_hhdet_fec!X83)</f>
        <v>0.78906809307316994</v>
      </c>
      <c r="Y83" s="111">
        <f>IF(RES_hhdet_tes!Y83=0,"",RES_hhdet_tes!Y83/RES_hhdet_fec!Y83)</f>
        <v>0.80141274767958859</v>
      </c>
      <c r="DA83" s="63" t="s">
        <v>1984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X84" s="111">
        <f>IF(RES_hhdet_tes!X84=0,"",RES_hhdet_tes!X84/RES_hhdet_fec!X84)</f>
        <v>1</v>
      </c>
      <c r="Y84" s="111">
        <f>IF(RES_hhdet_tes!Y84=0,"",RES_hhdet_tes!Y84/RES_hhdet_fec!Y84)</f>
        <v>1</v>
      </c>
      <c r="DA84" s="63" t="s">
        <v>1985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1.9948621447266519</v>
      </c>
      <c r="C85" s="124">
        <f>IF(RES_hhdet_tes!C85=0,"",RES_hhdet_tes!C85/RES_hhdet_fec!C85)</f>
        <v>2.0834865834872911</v>
      </c>
      <c r="D85" s="124">
        <f>IF(RES_hhdet_tes!D85=0,"",RES_hhdet_tes!D85/RES_hhdet_fec!D85)</f>
        <v>2.1815030692360446</v>
      </c>
      <c r="E85" s="124">
        <f>IF(RES_hhdet_tes!E85=0,"",RES_hhdet_tes!E85/RES_hhdet_fec!E85)</f>
        <v>2.3389521494861221</v>
      </c>
      <c r="F85" s="124">
        <f>IF(RES_hhdet_tes!F85=0,"",RES_hhdet_tes!F85/RES_hhdet_fec!F85)</f>
        <v>2.5546646398342086</v>
      </c>
      <c r="G85" s="124">
        <f>IF(RES_hhdet_tes!G85=0,"",RES_hhdet_tes!G85/RES_hhdet_fec!G85)</f>
        <v>2.8112866350323382</v>
      </c>
      <c r="H85" s="124">
        <f>IF(RES_hhdet_tes!H85=0,"",RES_hhdet_tes!H85/RES_hhdet_fec!H85)</f>
        <v>3.0164660842143718</v>
      </c>
      <c r="I85" s="124">
        <f>IF(RES_hhdet_tes!I85=0,"",RES_hhdet_tes!I85/RES_hhdet_fec!I85)</f>
        <v>3.0980351057128193</v>
      </c>
      <c r="J85" s="124">
        <f>IF(RES_hhdet_tes!J85=0,"",RES_hhdet_tes!J85/RES_hhdet_fec!J85)</f>
        <v>3.1540762192804714</v>
      </c>
      <c r="K85" s="124">
        <f>IF(RES_hhdet_tes!K85=0,"",RES_hhdet_tes!K85/RES_hhdet_fec!K85)</f>
        <v>3.2453072624771178</v>
      </c>
      <c r="L85" s="124">
        <f>IF(RES_hhdet_tes!L85=0,"",RES_hhdet_tes!L85/RES_hhdet_fec!L85)</f>
        <v>3.3548797824553795</v>
      </c>
      <c r="M85" s="124">
        <f>IF(RES_hhdet_tes!M85=0,"",RES_hhdet_tes!M85/RES_hhdet_fec!M85)</f>
        <v>3.5376671366010877</v>
      </c>
      <c r="N85" s="124">
        <f>IF(RES_hhdet_tes!N85=0,"",RES_hhdet_tes!N85/RES_hhdet_fec!N85)</f>
        <v>3.7150956164702786</v>
      </c>
      <c r="O85" s="124">
        <f>IF(RES_hhdet_tes!O85=0,"",RES_hhdet_tes!O85/RES_hhdet_fec!O85)</f>
        <v>3.9071635955597119</v>
      </c>
      <c r="P85" s="124">
        <f>IF(RES_hhdet_tes!P85=0,"",RES_hhdet_tes!P85/RES_hhdet_fec!P85)</f>
        <v>4.1366597967453345</v>
      </c>
      <c r="Q85" s="124">
        <f>IF(RES_hhdet_tes!Q85=0,"",RES_hhdet_tes!Q85/RES_hhdet_fec!Q85)</f>
        <v>4.2895813735952641</v>
      </c>
      <c r="R85" s="124">
        <f>IF(RES_hhdet_tes!R85=0,"",RES_hhdet_tes!R85/RES_hhdet_fec!R85)</f>
        <v>4.4111956912237629</v>
      </c>
      <c r="S85" s="124">
        <f>IF(RES_hhdet_tes!S85=0,"",RES_hhdet_tes!S85/RES_hhdet_fec!S85)</f>
        <v>4.4825809849096592</v>
      </c>
      <c r="T85" s="124">
        <f>IF(RES_hhdet_tes!T85=0,"",RES_hhdet_tes!T85/RES_hhdet_fec!T85)</f>
        <v>4.5470660271825238</v>
      </c>
      <c r="U85" s="124">
        <f>IF(RES_hhdet_tes!U85=0,"",RES_hhdet_tes!U85/RES_hhdet_fec!U85)</f>
        <v>4.611031187845982</v>
      </c>
      <c r="V85" s="124">
        <f>IF(RES_hhdet_tes!V85=0,"",RES_hhdet_tes!V85/RES_hhdet_fec!V85)</f>
        <v>4.657836085684492</v>
      </c>
      <c r="W85" s="124">
        <f>IF(RES_hhdet_tes!W85=0,"",RES_hhdet_tes!W85/RES_hhdet_fec!W85)</f>
        <v>4.6974102200857502</v>
      </c>
      <c r="X85" s="124">
        <f>IF(RES_hhdet_tes!X85=0,"",RES_hhdet_tes!X85/RES_hhdet_fec!X85)</f>
        <v>4.7455286382774364</v>
      </c>
      <c r="Y85" s="124">
        <f>IF(RES_hhdet_tes!Y85=0,"",RES_hhdet_tes!Y85/RES_hhdet_fec!Y85)</f>
        <v>4.7959148935334728</v>
      </c>
      <c r="DA85" s="130" t="s">
        <v>1986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1.9948621447266519</v>
      </c>
      <c r="C86" s="111">
        <f>IF(RES_hhdet_tes!C86=0,"",RES_hhdet_tes!C86/RES_hhdet_fec!C86)</f>
        <v>2.0834865834872911</v>
      </c>
      <c r="D86" s="111">
        <f>IF(RES_hhdet_tes!D86=0,"",RES_hhdet_tes!D86/RES_hhdet_fec!D86)</f>
        <v>2.1815030692360446</v>
      </c>
      <c r="E86" s="111">
        <f>IF(RES_hhdet_tes!E86=0,"",RES_hhdet_tes!E86/RES_hhdet_fec!E86)</f>
        <v>2.3389521494861221</v>
      </c>
      <c r="F86" s="111">
        <f>IF(RES_hhdet_tes!F86=0,"",RES_hhdet_tes!F86/RES_hhdet_fec!F86)</f>
        <v>2.5546646398342086</v>
      </c>
      <c r="G86" s="111">
        <f>IF(RES_hhdet_tes!G86=0,"",RES_hhdet_tes!G86/RES_hhdet_fec!G86)</f>
        <v>2.8112866350323382</v>
      </c>
      <c r="H86" s="111">
        <f>IF(RES_hhdet_tes!H86=0,"",RES_hhdet_tes!H86/RES_hhdet_fec!H86)</f>
        <v>3.0164660842143718</v>
      </c>
      <c r="I86" s="111">
        <f>IF(RES_hhdet_tes!I86=0,"",RES_hhdet_tes!I86/RES_hhdet_fec!I86)</f>
        <v>3.0980351057128193</v>
      </c>
      <c r="J86" s="111">
        <f>IF(RES_hhdet_tes!J86=0,"",RES_hhdet_tes!J86/RES_hhdet_fec!J86)</f>
        <v>3.1540762192804714</v>
      </c>
      <c r="K86" s="111">
        <f>IF(RES_hhdet_tes!K86=0,"",RES_hhdet_tes!K86/RES_hhdet_fec!K86)</f>
        <v>3.2453072624771178</v>
      </c>
      <c r="L86" s="111">
        <f>IF(RES_hhdet_tes!L86=0,"",RES_hhdet_tes!L86/RES_hhdet_fec!L86)</f>
        <v>3.3548797824553795</v>
      </c>
      <c r="M86" s="111">
        <f>IF(RES_hhdet_tes!M86=0,"",RES_hhdet_tes!M86/RES_hhdet_fec!M86)</f>
        <v>3.5376671366010877</v>
      </c>
      <c r="N86" s="111">
        <f>IF(RES_hhdet_tes!N86=0,"",RES_hhdet_tes!N86/RES_hhdet_fec!N86)</f>
        <v>3.7150956164702786</v>
      </c>
      <c r="O86" s="111">
        <f>IF(RES_hhdet_tes!O86=0,"",RES_hhdet_tes!O86/RES_hhdet_fec!O86)</f>
        <v>3.9071635955597119</v>
      </c>
      <c r="P86" s="111">
        <f>IF(RES_hhdet_tes!P86=0,"",RES_hhdet_tes!P86/RES_hhdet_fec!P86)</f>
        <v>4.1366597967453345</v>
      </c>
      <c r="Q86" s="111">
        <f>IF(RES_hhdet_tes!Q86=0,"",RES_hhdet_tes!Q86/RES_hhdet_fec!Q86)</f>
        <v>4.2895813735952641</v>
      </c>
      <c r="R86" s="111">
        <f>IF(RES_hhdet_tes!R86=0,"",RES_hhdet_tes!R86/RES_hhdet_fec!R86)</f>
        <v>4.4111956912237629</v>
      </c>
      <c r="S86" s="111">
        <f>IF(RES_hhdet_tes!S86=0,"",RES_hhdet_tes!S86/RES_hhdet_fec!S86)</f>
        <v>4.4825809849096592</v>
      </c>
      <c r="T86" s="111">
        <f>IF(RES_hhdet_tes!T86=0,"",RES_hhdet_tes!T86/RES_hhdet_fec!T86)</f>
        <v>4.5470660271825238</v>
      </c>
      <c r="U86" s="111">
        <f>IF(RES_hhdet_tes!U86=0,"",RES_hhdet_tes!U86/RES_hhdet_fec!U86)</f>
        <v>4.611031187845982</v>
      </c>
      <c r="V86" s="111">
        <f>IF(RES_hhdet_tes!V86=0,"",RES_hhdet_tes!V86/RES_hhdet_fec!V86)</f>
        <v>4.657836085684492</v>
      </c>
      <c r="W86" s="111">
        <f>IF(RES_hhdet_tes!W86=0,"",RES_hhdet_tes!W86/RES_hhdet_fec!W86)</f>
        <v>4.6974102200857502</v>
      </c>
      <c r="X86" s="111">
        <f>IF(RES_hhdet_tes!X86=0,"",RES_hhdet_tes!X86/RES_hhdet_fec!X86)</f>
        <v>4.7455286382774364</v>
      </c>
      <c r="Y86" s="111">
        <f>IF(RES_hhdet_tes!Y86=0,"",RES_hhdet_tes!Y86/RES_hhdet_fec!Y86)</f>
        <v>4.7959148935334728</v>
      </c>
      <c r="DA86" s="63" t="s">
        <v>1987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0.74812789814542535</v>
      </c>
      <c r="C87" s="124">
        <f>IF(RES_hhdet_tes!C87=0,"",RES_hhdet_tes!C87/RES_hhdet_fec!C87)</f>
        <v>0.75834436724336785</v>
      </c>
      <c r="D87" s="124">
        <f>IF(RES_hhdet_tes!D87=0,"",RES_hhdet_tes!D87/RES_hhdet_fec!D87)</f>
        <v>0.76075509246561701</v>
      </c>
      <c r="E87" s="124">
        <f>IF(RES_hhdet_tes!E87=0,"",RES_hhdet_tes!E87/RES_hhdet_fec!E87)</f>
        <v>0.76732764805842946</v>
      </c>
      <c r="F87" s="124">
        <f>IF(RES_hhdet_tes!F87=0,"",RES_hhdet_tes!F87/RES_hhdet_fec!F87)</f>
        <v>0.77530864083484996</v>
      </c>
      <c r="G87" s="124">
        <f>IF(RES_hhdet_tes!G87=0,"",RES_hhdet_tes!G87/RES_hhdet_fec!G87)</f>
        <v>0.77979354320865557</v>
      </c>
      <c r="H87" s="124">
        <f>IF(RES_hhdet_tes!H87=0,"",RES_hhdet_tes!H87/RES_hhdet_fec!H87)</f>
        <v>0.78413232862764481</v>
      </c>
      <c r="I87" s="124">
        <f>IF(RES_hhdet_tes!I87=0,"",RES_hhdet_tes!I87/RES_hhdet_fec!I87)</f>
        <v>0.78445550080448412</v>
      </c>
      <c r="J87" s="124">
        <f>IF(RES_hhdet_tes!J87=0,"",RES_hhdet_tes!J87/RES_hhdet_fec!J87)</f>
        <v>0.79054044910448273</v>
      </c>
      <c r="K87" s="124">
        <f>IF(RES_hhdet_tes!K87=0,"",RES_hhdet_tes!K87/RES_hhdet_fec!K87)</f>
        <v>0.79259880506396907</v>
      </c>
      <c r="L87" s="124">
        <f>IF(RES_hhdet_tes!L87=0,"",RES_hhdet_tes!L87/RES_hhdet_fec!L87)</f>
        <v>0.7947088475282702</v>
      </c>
      <c r="M87" s="124">
        <f>IF(RES_hhdet_tes!M87=0,"",RES_hhdet_tes!M87/RES_hhdet_fec!M87)</f>
        <v>0.80070392726365391</v>
      </c>
      <c r="N87" s="124">
        <f>IF(RES_hhdet_tes!N87=0,"",RES_hhdet_tes!N87/RES_hhdet_fec!N87)</f>
        <v>0.80317251145742408</v>
      </c>
      <c r="O87" s="124">
        <f>IF(RES_hhdet_tes!O87=0,"",RES_hhdet_tes!O87/RES_hhdet_fec!O87)</f>
        <v>0.80616135168432634</v>
      </c>
      <c r="P87" s="124">
        <f>IF(RES_hhdet_tes!P87=0,"",RES_hhdet_tes!P87/RES_hhdet_fec!P87)</f>
        <v>0.81228438762278521</v>
      </c>
      <c r="Q87" s="124">
        <f>IF(RES_hhdet_tes!Q87=0,"",RES_hhdet_tes!Q87/RES_hhdet_fec!Q87)</f>
        <v>0.81515034532726438</v>
      </c>
      <c r="R87" s="124">
        <f>IF(RES_hhdet_tes!R87=0,"",RES_hhdet_tes!R87/RES_hhdet_fec!R87)</f>
        <v>0.81868942948746271</v>
      </c>
      <c r="S87" s="124">
        <f>IF(RES_hhdet_tes!S87=0,"",RES_hhdet_tes!S87/RES_hhdet_fec!S87)</f>
        <v>0.8236425705560787</v>
      </c>
      <c r="T87" s="124">
        <f>IF(RES_hhdet_tes!T87=0,"",RES_hhdet_tes!T87/RES_hhdet_fec!T87)</f>
        <v>0.83141865916666158</v>
      </c>
      <c r="U87" s="124">
        <f>IF(RES_hhdet_tes!U87=0,"",RES_hhdet_tes!U87/RES_hhdet_fec!U87)</f>
        <v>0.83790107951454429</v>
      </c>
      <c r="V87" s="124">
        <f>IF(RES_hhdet_tes!V87=0,"",RES_hhdet_tes!V87/RES_hhdet_fec!V87)</f>
        <v>0.8452764749738052</v>
      </c>
      <c r="W87" s="124">
        <f>IF(RES_hhdet_tes!W87=0,"",RES_hhdet_tes!W87/RES_hhdet_fec!W87)</f>
        <v>0.85230489025731648</v>
      </c>
      <c r="X87" s="124">
        <f>IF(RES_hhdet_tes!X87=0,"",RES_hhdet_tes!X87/RES_hhdet_fec!X87)</f>
        <v>0.85703390626422982</v>
      </c>
      <c r="Y87" s="124">
        <f>IF(RES_hhdet_tes!Y87=0,"",RES_hhdet_tes!Y87/RES_hhdet_fec!Y87)</f>
        <v>0.86790743807971527</v>
      </c>
      <c r="DA87" s="130" t="s">
        <v>1988</v>
      </c>
    </row>
    <row r="88" spans="1:105" ht="12" customHeight="1" x14ac:dyDescent="0.25">
      <c r="A88" s="97" t="s">
        <v>132</v>
      </c>
      <c r="B88" s="111" t="str">
        <f>IF(RES_hhdet_tes!B88=0,"",RES_hhdet_tes!B88/RES_hhdet_fec!B88)</f>
        <v/>
      </c>
      <c r="C88" s="111" t="str">
        <f>IF(RES_hhdet_tes!C88=0,"",RES_hhdet_tes!C88/RES_hhdet_fec!C88)</f>
        <v/>
      </c>
      <c r="D88" s="111" t="str">
        <f>IF(RES_hhdet_tes!D88=0,"",RES_hhdet_tes!D88/RES_hhdet_fec!D88)</f>
        <v/>
      </c>
      <c r="E88" s="111" t="str">
        <f>IF(RES_hhdet_tes!E88=0,"",RES_hhdet_tes!E88/RES_hhdet_fec!E88)</f>
        <v/>
      </c>
      <c r="F88" s="111" t="str">
        <f>IF(RES_hhdet_tes!F88=0,"",RES_hhdet_tes!F88/RES_hhdet_fec!F88)</f>
        <v/>
      </c>
      <c r="G88" s="111" t="str">
        <f>IF(RES_hhdet_tes!G88=0,"",RES_hhdet_tes!G88/RES_hhdet_fec!G88)</f>
        <v/>
      </c>
      <c r="H88" s="111" t="str">
        <f>IF(RES_hhdet_tes!H88=0,"",RES_hhdet_tes!H88/RES_hhdet_fec!H88)</f>
        <v/>
      </c>
      <c r="I88" s="111" t="str">
        <f>IF(RES_hhdet_tes!I88=0,"",RES_hhdet_tes!I88/RES_hhdet_fec!I88)</f>
        <v/>
      </c>
      <c r="J88" s="111" t="str">
        <f>IF(RES_hhdet_tes!J88=0,"",RES_hhdet_tes!J88/RES_hhdet_fec!J88)</f>
        <v/>
      </c>
      <c r="K88" s="111" t="str">
        <f>IF(RES_hhdet_tes!K88=0,"",RES_hhdet_tes!K88/RES_hhdet_fec!K88)</f>
        <v/>
      </c>
      <c r="L88" s="111" t="str">
        <f>IF(RES_hhdet_tes!L88=0,"",RES_hhdet_tes!L88/RES_hhdet_fec!L88)</f>
        <v/>
      </c>
      <c r="M88" s="111" t="str">
        <f>IF(RES_hhdet_tes!M88=0,"",RES_hhdet_tes!M88/RES_hhdet_fec!M88)</f>
        <v/>
      </c>
      <c r="N88" s="111" t="str">
        <f>IF(RES_hhdet_tes!N88=0,"",RES_hhdet_tes!N88/RES_hhdet_fec!N88)</f>
        <v/>
      </c>
      <c r="O88" s="111" t="str">
        <f>IF(RES_hhdet_tes!O88=0,"",RES_hhdet_tes!O88/RES_hhdet_fec!O88)</f>
        <v/>
      </c>
      <c r="P88" s="111" t="str">
        <f>IF(RES_hhdet_tes!P88=0,"",RES_hhdet_tes!P88/RES_hhdet_fec!P88)</f>
        <v/>
      </c>
      <c r="Q88" s="111" t="str">
        <f>IF(RES_hhdet_tes!Q88=0,"",RES_hhdet_tes!Q88/RES_hhdet_fec!Q88)</f>
        <v/>
      </c>
      <c r="R88" s="111" t="str">
        <f>IF(RES_hhdet_tes!R88=0,"",RES_hhdet_tes!R88/RES_hhdet_fec!R88)</f>
        <v/>
      </c>
      <c r="S88" s="111" t="str">
        <f>IF(RES_hhdet_tes!S88=0,"",RES_hhdet_tes!S88/RES_hhdet_fec!S88)</f>
        <v/>
      </c>
      <c r="T88" s="111" t="str">
        <f>IF(RES_hhdet_tes!T88=0,"",RES_hhdet_tes!T88/RES_hhdet_fec!T88)</f>
        <v/>
      </c>
      <c r="U88" s="111" t="str">
        <f>IF(RES_hhdet_tes!U88=0,"",RES_hhdet_tes!U88/RES_hhdet_fec!U88)</f>
        <v/>
      </c>
      <c r="V88" s="111" t="str">
        <f>IF(RES_hhdet_tes!V88=0,"",RES_hhdet_tes!V88/RES_hhdet_fec!V88)</f>
        <v/>
      </c>
      <c r="W88" s="111" t="str">
        <f>IF(RES_hhdet_tes!W88=0,"",RES_hhdet_tes!W88/RES_hhdet_fec!W88)</f>
        <v/>
      </c>
      <c r="X88" s="111" t="str">
        <f>IF(RES_hhdet_tes!X88=0,"",RES_hhdet_tes!X88/RES_hhdet_fec!X88)</f>
        <v/>
      </c>
      <c r="Y88" s="111" t="str">
        <f>IF(RES_hhdet_tes!Y88=0,"",RES_hhdet_tes!Y88/RES_hhdet_fec!Y88)</f>
        <v/>
      </c>
      <c r="DA88" s="63" t="s">
        <v>1989</v>
      </c>
    </row>
    <row r="89" spans="1:105" ht="12" customHeight="1" x14ac:dyDescent="0.25">
      <c r="A89" s="97" t="s">
        <v>131</v>
      </c>
      <c r="B89" s="111" t="str">
        <f>IF(RES_hhdet_tes!B89=0,"",RES_hhdet_tes!B89/RES_hhdet_fec!B89)</f>
        <v/>
      </c>
      <c r="C89" s="111" t="str">
        <f>IF(RES_hhdet_tes!C89=0,"",RES_hhdet_tes!C89/RES_hhdet_fec!C89)</f>
        <v/>
      </c>
      <c r="D89" s="111" t="str">
        <f>IF(RES_hhdet_tes!D89=0,"",RES_hhdet_tes!D89/RES_hhdet_fec!D89)</f>
        <v/>
      </c>
      <c r="E89" s="111" t="str">
        <f>IF(RES_hhdet_tes!E89=0,"",RES_hhdet_tes!E89/RES_hhdet_fec!E89)</f>
        <v/>
      </c>
      <c r="F89" s="111" t="str">
        <f>IF(RES_hhdet_tes!F89=0,"",RES_hhdet_tes!F89/RES_hhdet_fec!F89)</f>
        <v/>
      </c>
      <c r="G89" s="111" t="str">
        <f>IF(RES_hhdet_tes!G89=0,"",RES_hhdet_tes!G89/RES_hhdet_fec!G89)</f>
        <v/>
      </c>
      <c r="H89" s="111" t="str">
        <f>IF(RES_hhdet_tes!H89=0,"",RES_hhdet_tes!H89/RES_hhdet_fec!H89)</f>
        <v/>
      </c>
      <c r="I89" s="111" t="str">
        <f>IF(RES_hhdet_tes!I89=0,"",RES_hhdet_tes!I89/RES_hhdet_fec!I89)</f>
        <v/>
      </c>
      <c r="J89" s="111" t="str">
        <f>IF(RES_hhdet_tes!J89=0,"",RES_hhdet_tes!J89/RES_hhdet_fec!J89)</f>
        <v/>
      </c>
      <c r="K89" s="111" t="str">
        <f>IF(RES_hhdet_tes!K89=0,"",RES_hhdet_tes!K89/RES_hhdet_fec!K89)</f>
        <v/>
      </c>
      <c r="L89" s="111" t="str">
        <f>IF(RES_hhdet_tes!L89=0,"",RES_hhdet_tes!L89/RES_hhdet_fec!L89)</f>
        <v/>
      </c>
      <c r="M89" s="111" t="str">
        <f>IF(RES_hhdet_tes!M89=0,"",RES_hhdet_tes!M89/RES_hhdet_fec!M89)</f>
        <v/>
      </c>
      <c r="N89" s="111" t="str">
        <f>IF(RES_hhdet_tes!N89=0,"",RES_hhdet_tes!N89/RES_hhdet_fec!N89)</f>
        <v/>
      </c>
      <c r="O89" s="111" t="str">
        <f>IF(RES_hhdet_tes!O89=0,"",RES_hhdet_tes!O89/RES_hhdet_fec!O89)</f>
        <v/>
      </c>
      <c r="P89" s="111" t="str">
        <f>IF(RES_hhdet_tes!P89=0,"",RES_hhdet_tes!P89/RES_hhdet_fec!P89)</f>
        <v/>
      </c>
      <c r="Q89" s="111" t="str">
        <f>IF(RES_hhdet_tes!Q89=0,"",RES_hhdet_tes!Q89/RES_hhdet_fec!Q89)</f>
        <v/>
      </c>
      <c r="R89" s="111" t="str">
        <f>IF(RES_hhdet_tes!R89=0,"",RES_hhdet_tes!R89/RES_hhdet_fec!R89)</f>
        <v/>
      </c>
      <c r="S89" s="111" t="str">
        <f>IF(RES_hhdet_tes!S89=0,"",RES_hhdet_tes!S89/RES_hhdet_fec!S89)</f>
        <v/>
      </c>
      <c r="T89" s="111" t="str">
        <f>IF(RES_hhdet_tes!T89=0,"",RES_hhdet_tes!T89/RES_hhdet_fec!T89)</f>
        <v/>
      </c>
      <c r="U89" s="111" t="str">
        <f>IF(RES_hhdet_tes!U89=0,"",RES_hhdet_tes!U89/RES_hhdet_fec!U89)</f>
        <v/>
      </c>
      <c r="V89" s="111" t="str">
        <f>IF(RES_hhdet_tes!V89=0,"",RES_hhdet_tes!V89/RES_hhdet_fec!V89)</f>
        <v/>
      </c>
      <c r="W89" s="111" t="str">
        <f>IF(RES_hhdet_tes!W89=0,"",RES_hhdet_tes!W89/RES_hhdet_fec!W89)</f>
        <v/>
      </c>
      <c r="X89" s="111" t="str">
        <f>IF(RES_hhdet_tes!X89=0,"",RES_hhdet_tes!X89/RES_hhdet_fec!X89)</f>
        <v/>
      </c>
      <c r="Y89" s="111" t="str">
        <f>IF(RES_hhdet_tes!Y89=0,"",RES_hhdet_tes!Y89/RES_hhdet_fec!Y89)</f>
        <v/>
      </c>
      <c r="DA89" s="63" t="s">
        <v>1990</v>
      </c>
    </row>
    <row r="90" spans="1:105" ht="12" customHeight="1" x14ac:dyDescent="0.25">
      <c r="A90" s="100" t="s">
        <v>199</v>
      </c>
      <c r="B90" s="112" t="str">
        <f>IF(RES_hhdet_tes!B90=0,"",RES_hhdet_tes!B90/RES_hhdet_fec!B90)</f>
        <v/>
      </c>
      <c r="C90" s="112" t="str">
        <f>IF(RES_hhdet_tes!C90=0,"",RES_hhdet_tes!C90/RES_hhdet_fec!C90)</f>
        <v/>
      </c>
      <c r="D90" s="112" t="str">
        <f>IF(RES_hhdet_tes!D90=0,"",RES_hhdet_tes!D90/RES_hhdet_fec!D90)</f>
        <v/>
      </c>
      <c r="E90" s="112" t="str">
        <f>IF(RES_hhdet_tes!E90=0,"",RES_hhdet_tes!E90/RES_hhdet_fec!E90)</f>
        <v/>
      </c>
      <c r="F90" s="112" t="str">
        <f>IF(RES_hhdet_tes!F90=0,"",RES_hhdet_tes!F90/RES_hhdet_fec!F90)</f>
        <v/>
      </c>
      <c r="G90" s="112" t="str">
        <f>IF(RES_hhdet_tes!G90=0,"",RES_hhdet_tes!G90/RES_hhdet_fec!G90)</f>
        <v/>
      </c>
      <c r="H90" s="112" t="str">
        <f>IF(RES_hhdet_tes!H90=0,"",RES_hhdet_tes!H90/RES_hhdet_fec!H90)</f>
        <v/>
      </c>
      <c r="I90" s="112" t="str">
        <f>IF(RES_hhdet_tes!I90=0,"",RES_hhdet_tes!I90/RES_hhdet_fec!I90)</f>
        <v/>
      </c>
      <c r="J90" s="112" t="str">
        <f>IF(RES_hhdet_tes!J90=0,"",RES_hhdet_tes!J90/RES_hhdet_fec!J90)</f>
        <v/>
      </c>
      <c r="K90" s="112" t="str">
        <f>IF(RES_hhdet_tes!K90=0,"",RES_hhdet_tes!K90/RES_hhdet_fec!K90)</f>
        <v/>
      </c>
      <c r="L90" s="112" t="str">
        <f>IF(RES_hhdet_tes!L90=0,"",RES_hhdet_tes!L90/RES_hhdet_fec!L90)</f>
        <v/>
      </c>
      <c r="M90" s="112" t="str">
        <f>IF(RES_hhdet_tes!M90=0,"",RES_hhdet_tes!M90/RES_hhdet_fec!M90)</f>
        <v/>
      </c>
      <c r="N90" s="112" t="str">
        <f>IF(RES_hhdet_tes!N90=0,"",RES_hhdet_tes!N90/RES_hhdet_fec!N90)</f>
        <v/>
      </c>
      <c r="O90" s="112" t="str">
        <f>IF(RES_hhdet_tes!O90=0,"",RES_hhdet_tes!O90/RES_hhdet_fec!O90)</f>
        <v/>
      </c>
      <c r="P90" s="112" t="str">
        <f>IF(RES_hhdet_tes!P90=0,"",RES_hhdet_tes!P90/RES_hhdet_fec!P90)</f>
        <v/>
      </c>
      <c r="Q90" s="112" t="str">
        <f>IF(RES_hhdet_tes!Q90=0,"",RES_hhdet_tes!Q90/RES_hhdet_fec!Q90)</f>
        <v/>
      </c>
      <c r="R90" s="112" t="str">
        <f>IF(RES_hhdet_tes!R90=0,"",RES_hhdet_tes!R90/RES_hhdet_fec!R90)</f>
        <v/>
      </c>
      <c r="S90" s="112" t="str">
        <f>IF(RES_hhdet_tes!S90=0,"",RES_hhdet_tes!S90/RES_hhdet_fec!S90)</f>
        <v/>
      </c>
      <c r="T90" s="112" t="str">
        <f>IF(RES_hhdet_tes!T90=0,"",RES_hhdet_tes!T90/RES_hhdet_fec!T90)</f>
        <v/>
      </c>
      <c r="U90" s="112" t="str">
        <f>IF(RES_hhdet_tes!U90=0,"",RES_hhdet_tes!U90/RES_hhdet_fec!U90)</f>
        <v/>
      </c>
      <c r="V90" s="112" t="str">
        <f>IF(RES_hhdet_tes!V90=0,"",RES_hhdet_tes!V90/RES_hhdet_fec!V90)</f>
        <v/>
      </c>
      <c r="W90" s="112" t="str">
        <f>IF(RES_hhdet_tes!W90=0,"",RES_hhdet_tes!W90/RES_hhdet_fec!W90)</f>
        <v/>
      </c>
      <c r="X90" s="112" t="str">
        <f>IF(RES_hhdet_tes!X90=0,"",RES_hhdet_tes!X90/RES_hhdet_fec!X90)</f>
        <v/>
      </c>
      <c r="Y90" s="112" t="str">
        <f>IF(RES_hhdet_tes!Y90=0,"",RES_hhdet_tes!Y90/RES_hhdet_fec!Y90)</f>
        <v/>
      </c>
      <c r="DA90" s="131" t="s">
        <v>1991</v>
      </c>
    </row>
    <row r="91" spans="1:105" ht="12" customHeight="1" x14ac:dyDescent="0.25">
      <c r="A91" s="103" t="s">
        <v>52</v>
      </c>
      <c r="B91" s="113" t="str">
        <f>IF(RES_hhdet_tes!B91=0,"",RES_hhdet_tes!B91/RES_hhdet_fec!B91)</f>
        <v/>
      </c>
      <c r="C91" s="113" t="str">
        <f>IF(RES_hhdet_tes!C91=0,"",RES_hhdet_tes!C91/RES_hhdet_fec!C91)</f>
        <v/>
      </c>
      <c r="D91" s="113" t="str">
        <f>IF(RES_hhdet_tes!D91=0,"",RES_hhdet_tes!D91/RES_hhdet_fec!D91)</f>
        <v/>
      </c>
      <c r="E91" s="113" t="str">
        <f>IF(RES_hhdet_tes!E91=0,"",RES_hhdet_tes!E91/RES_hhdet_fec!E91)</f>
        <v/>
      </c>
      <c r="F91" s="113" t="str">
        <f>IF(RES_hhdet_tes!F91=0,"",RES_hhdet_tes!F91/RES_hhdet_fec!F91)</f>
        <v/>
      </c>
      <c r="G91" s="113" t="str">
        <f>IF(RES_hhdet_tes!G91=0,"",RES_hhdet_tes!G91/RES_hhdet_fec!G91)</f>
        <v/>
      </c>
      <c r="H91" s="113" t="str">
        <f>IF(RES_hhdet_tes!H91=0,"",RES_hhdet_tes!H91/RES_hhdet_fec!H91)</f>
        <v/>
      </c>
      <c r="I91" s="113" t="str">
        <f>IF(RES_hhdet_tes!I91=0,"",RES_hhdet_tes!I91/RES_hhdet_fec!I91)</f>
        <v/>
      </c>
      <c r="J91" s="113" t="str">
        <f>IF(RES_hhdet_tes!J91=0,"",RES_hhdet_tes!J91/RES_hhdet_fec!J91)</f>
        <v/>
      </c>
      <c r="K91" s="113" t="str">
        <f>IF(RES_hhdet_tes!K91=0,"",RES_hhdet_tes!K91/RES_hhdet_fec!K91)</f>
        <v/>
      </c>
      <c r="L91" s="113" t="str">
        <f>IF(RES_hhdet_tes!L91=0,"",RES_hhdet_tes!L91/RES_hhdet_fec!L91)</f>
        <v/>
      </c>
      <c r="M91" s="113" t="str">
        <f>IF(RES_hhdet_tes!M91=0,"",RES_hhdet_tes!M91/RES_hhdet_fec!M91)</f>
        <v/>
      </c>
      <c r="N91" s="113" t="str">
        <f>IF(RES_hhdet_tes!N91=0,"",RES_hhdet_tes!N91/RES_hhdet_fec!N91)</f>
        <v/>
      </c>
      <c r="O91" s="113" t="str">
        <f>IF(RES_hhdet_tes!O91=0,"",RES_hhdet_tes!O91/RES_hhdet_fec!O91)</f>
        <v/>
      </c>
      <c r="P91" s="113" t="str">
        <f>IF(RES_hhdet_tes!P91=0,"",RES_hhdet_tes!P91/RES_hhdet_fec!P91)</f>
        <v/>
      </c>
      <c r="Q91" s="113" t="str">
        <f>IF(RES_hhdet_tes!Q91=0,"",RES_hhdet_tes!Q91/RES_hhdet_fec!Q91)</f>
        <v/>
      </c>
      <c r="R91" s="113" t="str">
        <f>IF(RES_hhdet_tes!R91=0,"",RES_hhdet_tes!R91/RES_hhdet_fec!R91)</f>
        <v/>
      </c>
      <c r="S91" s="113" t="str">
        <f>IF(RES_hhdet_tes!S91=0,"",RES_hhdet_tes!S91/RES_hhdet_fec!S91)</f>
        <v/>
      </c>
      <c r="T91" s="113" t="str">
        <f>IF(RES_hhdet_tes!T91=0,"",RES_hhdet_tes!T91/RES_hhdet_fec!T91)</f>
        <v/>
      </c>
      <c r="U91" s="113" t="str">
        <f>IF(RES_hhdet_tes!U91=0,"",RES_hhdet_tes!U91/RES_hhdet_fec!U91)</f>
        <v/>
      </c>
      <c r="V91" s="113" t="str">
        <f>IF(RES_hhdet_tes!V91=0,"",RES_hhdet_tes!V91/RES_hhdet_fec!V91)</f>
        <v/>
      </c>
      <c r="W91" s="113" t="str">
        <f>IF(RES_hhdet_tes!W91=0,"",RES_hhdet_tes!W91/RES_hhdet_fec!W91)</f>
        <v/>
      </c>
      <c r="X91" s="113" t="str">
        <f>IF(RES_hhdet_tes!X91=0,"",RES_hhdet_tes!X91/RES_hhdet_fec!X91)</f>
        <v/>
      </c>
      <c r="Y91" s="113" t="str">
        <f>IF(RES_hhdet_tes!Y91=0,"",RES_hhdet_tes!Y91/RES_hhdet_fec!Y91)</f>
        <v/>
      </c>
      <c r="DA91" s="132" t="s">
        <v>1992</v>
      </c>
    </row>
    <row r="92" spans="1:105" ht="12" customHeight="1" x14ac:dyDescent="0.25">
      <c r="A92" s="106" t="s">
        <v>124</v>
      </c>
      <c r="B92" s="112" t="str">
        <f>IF(RES_hhdet_tes!B92=0,"",RES_hhdet_tes!B92/RES_hhdet_fec!B92)</f>
        <v/>
      </c>
      <c r="C92" s="112" t="str">
        <f>IF(RES_hhdet_tes!C92=0,"",RES_hhdet_tes!C92/RES_hhdet_fec!C92)</f>
        <v/>
      </c>
      <c r="D92" s="112" t="str">
        <f>IF(RES_hhdet_tes!D92=0,"",RES_hhdet_tes!D92/RES_hhdet_fec!D92)</f>
        <v/>
      </c>
      <c r="E92" s="112" t="str">
        <f>IF(RES_hhdet_tes!E92=0,"",RES_hhdet_tes!E92/RES_hhdet_fec!E92)</f>
        <v/>
      </c>
      <c r="F92" s="112" t="str">
        <f>IF(RES_hhdet_tes!F92=0,"",RES_hhdet_tes!F92/RES_hhdet_fec!F92)</f>
        <v/>
      </c>
      <c r="G92" s="112" t="str">
        <f>IF(RES_hhdet_tes!G92=0,"",RES_hhdet_tes!G92/RES_hhdet_fec!G92)</f>
        <v/>
      </c>
      <c r="H92" s="112" t="str">
        <f>IF(RES_hhdet_tes!H92=0,"",RES_hhdet_tes!H92/RES_hhdet_fec!H92)</f>
        <v/>
      </c>
      <c r="I92" s="112" t="str">
        <f>IF(RES_hhdet_tes!I92=0,"",RES_hhdet_tes!I92/RES_hhdet_fec!I92)</f>
        <v/>
      </c>
      <c r="J92" s="112" t="str">
        <f>IF(RES_hhdet_tes!J92=0,"",RES_hhdet_tes!J92/RES_hhdet_fec!J92)</f>
        <v/>
      </c>
      <c r="K92" s="112" t="str">
        <f>IF(RES_hhdet_tes!K92=0,"",RES_hhdet_tes!K92/RES_hhdet_fec!K92)</f>
        <v/>
      </c>
      <c r="L92" s="112" t="str">
        <f>IF(RES_hhdet_tes!L92=0,"",RES_hhdet_tes!L92/RES_hhdet_fec!L92)</f>
        <v/>
      </c>
      <c r="M92" s="112" t="str">
        <f>IF(RES_hhdet_tes!M92=0,"",RES_hhdet_tes!M92/RES_hhdet_fec!M92)</f>
        <v/>
      </c>
      <c r="N92" s="112" t="str">
        <f>IF(RES_hhdet_tes!N92=0,"",RES_hhdet_tes!N92/RES_hhdet_fec!N92)</f>
        <v/>
      </c>
      <c r="O92" s="112" t="str">
        <f>IF(RES_hhdet_tes!O92=0,"",RES_hhdet_tes!O92/RES_hhdet_fec!O92)</f>
        <v/>
      </c>
      <c r="P92" s="112" t="str">
        <f>IF(RES_hhdet_tes!P92=0,"",RES_hhdet_tes!P92/RES_hhdet_fec!P92)</f>
        <v/>
      </c>
      <c r="Q92" s="112" t="str">
        <f>IF(RES_hhdet_tes!Q92=0,"",RES_hhdet_tes!Q92/RES_hhdet_fec!Q92)</f>
        <v/>
      </c>
      <c r="R92" s="112" t="str">
        <f>IF(RES_hhdet_tes!R92=0,"",RES_hhdet_tes!R92/RES_hhdet_fec!R92)</f>
        <v/>
      </c>
      <c r="S92" s="112" t="str">
        <f>IF(RES_hhdet_tes!S92=0,"",RES_hhdet_tes!S92/RES_hhdet_fec!S92)</f>
        <v/>
      </c>
      <c r="T92" s="112" t="str">
        <f>IF(RES_hhdet_tes!T92=0,"",RES_hhdet_tes!T92/RES_hhdet_fec!T92)</f>
        <v/>
      </c>
      <c r="U92" s="112" t="str">
        <f>IF(RES_hhdet_tes!U92=0,"",RES_hhdet_tes!U92/RES_hhdet_fec!U92)</f>
        <v/>
      </c>
      <c r="V92" s="112" t="str">
        <f>IF(RES_hhdet_tes!V92=0,"",RES_hhdet_tes!V92/RES_hhdet_fec!V92)</f>
        <v/>
      </c>
      <c r="W92" s="112" t="str">
        <f>IF(RES_hhdet_tes!W92=0,"",RES_hhdet_tes!W92/RES_hhdet_fec!W92)</f>
        <v/>
      </c>
      <c r="X92" s="112" t="str">
        <f>IF(RES_hhdet_tes!X92=0,"",RES_hhdet_tes!X92/RES_hhdet_fec!X92)</f>
        <v/>
      </c>
      <c r="Y92" s="112" t="str">
        <f>IF(RES_hhdet_tes!Y92=0,"",RES_hhdet_tes!Y92/RES_hhdet_fec!Y92)</f>
        <v/>
      </c>
      <c r="DA92" s="131" t="s">
        <v>1993</v>
      </c>
    </row>
    <row r="93" spans="1:105" ht="12" customHeight="1" x14ac:dyDescent="0.25">
      <c r="A93" s="107" t="s">
        <v>123</v>
      </c>
      <c r="B93" s="113" t="str">
        <f>IF(RES_hhdet_tes!B93=0,"",RES_hhdet_tes!B93/RES_hhdet_fec!B93)</f>
        <v/>
      </c>
      <c r="C93" s="113" t="str">
        <f>IF(RES_hhdet_tes!C93=0,"",RES_hhdet_tes!C93/RES_hhdet_fec!C93)</f>
        <v/>
      </c>
      <c r="D93" s="113" t="str">
        <f>IF(RES_hhdet_tes!D93=0,"",RES_hhdet_tes!D93/RES_hhdet_fec!D93)</f>
        <v/>
      </c>
      <c r="E93" s="113" t="str">
        <f>IF(RES_hhdet_tes!E93=0,"",RES_hhdet_tes!E93/RES_hhdet_fec!E93)</f>
        <v/>
      </c>
      <c r="F93" s="113" t="str">
        <f>IF(RES_hhdet_tes!F93=0,"",RES_hhdet_tes!F93/RES_hhdet_fec!F93)</f>
        <v/>
      </c>
      <c r="G93" s="113" t="str">
        <f>IF(RES_hhdet_tes!G93=0,"",RES_hhdet_tes!G93/RES_hhdet_fec!G93)</f>
        <v/>
      </c>
      <c r="H93" s="113" t="str">
        <f>IF(RES_hhdet_tes!H93=0,"",RES_hhdet_tes!H93/RES_hhdet_fec!H93)</f>
        <v/>
      </c>
      <c r="I93" s="113" t="str">
        <f>IF(RES_hhdet_tes!I93=0,"",RES_hhdet_tes!I93/RES_hhdet_fec!I93)</f>
        <v/>
      </c>
      <c r="J93" s="113" t="str">
        <f>IF(RES_hhdet_tes!J93=0,"",RES_hhdet_tes!J93/RES_hhdet_fec!J93)</f>
        <v/>
      </c>
      <c r="K93" s="113" t="str">
        <f>IF(RES_hhdet_tes!K93=0,"",RES_hhdet_tes!K93/RES_hhdet_fec!K93)</f>
        <v/>
      </c>
      <c r="L93" s="113" t="str">
        <f>IF(RES_hhdet_tes!L93=0,"",RES_hhdet_tes!L93/RES_hhdet_fec!L93)</f>
        <v/>
      </c>
      <c r="M93" s="113" t="str">
        <f>IF(RES_hhdet_tes!M93=0,"",RES_hhdet_tes!M93/RES_hhdet_fec!M93)</f>
        <v/>
      </c>
      <c r="N93" s="113" t="str">
        <f>IF(RES_hhdet_tes!N93=0,"",RES_hhdet_tes!N93/RES_hhdet_fec!N93)</f>
        <v/>
      </c>
      <c r="O93" s="113" t="str">
        <f>IF(RES_hhdet_tes!O93=0,"",RES_hhdet_tes!O93/RES_hhdet_fec!O93)</f>
        <v/>
      </c>
      <c r="P93" s="113" t="str">
        <f>IF(RES_hhdet_tes!P93=0,"",RES_hhdet_tes!P93/RES_hhdet_fec!P93)</f>
        <v/>
      </c>
      <c r="Q93" s="113" t="str">
        <f>IF(RES_hhdet_tes!Q93=0,"",RES_hhdet_tes!Q93/RES_hhdet_fec!Q93)</f>
        <v/>
      </c>
      <c r="R93" s="113" t="str">
        <f>IF(RES_hhdet_tes!R93=0,"",RES_hhdet_tes!R93/RES_hhdet_fec!R93)</f>
        <v/>
      </c>
      <c r="S93" s="113" t="str">
        <f>IF(RES_hhdet_tes!S93=0,"",RES_hhdet_tes!S93/RES_hhdet_fec!S93)</f>
        <v/>
      </c>
      <c r="T93" s="113" t="str">
        <f>IF(RES_hhdet_tes!T93=0,"",RES_hhdet_tes!T93/RES_hhdet_fec!T93)</f>
        <v/>
      </c>
      <c r="U93" s="113" t="str">
        <f>IF(RES_hhdet_tes!U93=0,"",RES_hhdet_tes!U93/RES_hhdet_fec!U93)</f>
        <v/>
      </c>
      <c r="V93" s="113" t="str">
        <f>IF(RES_hhdet_tes!V93=0,"",RES_hhdet_tes!V93/RES_hhdet_fec!V93)</f>
        <v/>
      </c>
      <c r="W93" s="113" t="str">
        <f>IF(RES_hhdet_tes!W93=0,"",RES_hhdet_tes!W93/RES_hhdet_fec!W93)</f>
        <v/>
      </c>
      <c r="X93" s="113" t="str">
        <f>IF(RES_hhdet_tes!X93=0,"",RES_hhdet_tes!X93/RES_hhdet_fec!X93)</f>
        <v/>
      </c>
      <c r="Y93" s="113" t="str">
        <f>IF(RES_hhdet_tes!Y93=0,"",RES_hhdet_tes!Y93/RES_hhdet_fec!Y93)</f>
        <v/>
      </c>
      <c r="DA93" s="132" t="s">
        <v>1994</v>
      </c>
    </row>
    <row r="94" spans="1:105" ht="12" customHeight="1" x14ac:dyDescent="0.25">
      <c r="A94" s="108" t="s">
        <v>50</v>
      </c>
      <c r="B94" s="111" t="str">
        <f>IF(RES_hhdet_tes!B94=0,"",RES_hhdet_tes!B94/RES_hhdet_fec!B94)</f>
        <v/>
      </c>
      <c r="C94" s="111" t="str">
        <f>IF(RES_hhdet_tes!C94=0,"",RES_hhdet_tes!C94/RES_hhdet_fec!C94)</f>
        <v/>
      </c>
      <c r="D94" s="111" t="str">
        <f>IF(RES_hhdet_tes!D94=0,"",RES_hhdet_tes!D94/RES_hhdet_fec!D94)</f>
        <v/>
      </c>
      <c r="E94" s="111" t="str">
        <f>IF(RES_hhdet_tes!E94=0,"",RES_hhdet_tes!E94/RES_hhdet_fec!E94)</f>
        <v/>
      </c>
      <c r="F94" s="111" t="str">
        <f>IF(RES_hhdet_tes!F94=0,"",RES_hhdet_tes!F94/RES_hhdet_fec!F94)</f>
        <v/>
      </c>
      <c r="G94" s="111" t="str">
        <f>IF(RES_hhdet_tes!G94=0,"",RES_hhdet_tes!G94/RES_hhdet_fec!G94)</f>
        <v/>
      </c>
      <c r="H94" s="111" t="str">
        <f>IF(RES_hhdet_tes!H94=0,"",RES_hhdet_tes!H94/RES_hhdet_fec!H94)</f>
        <v/>
      </c>
      <c r="I94" s="111" t="str">
        <f>IF(RES_hhdet_tes!I94=0,"",RES_hhdet_tes!I94/RES_hhdet_fec!I94)</f>
        <v/>
      </c>
      <c r="J94" s="111" t="str">
        <f>IF(RES_hhdet_tes!J94=0,"",RES_hhdet_tes!J94/RES_hhdet_fec!J94)</f>
        <v/>
      </c>
      <c r="K94" s="111" t="str">
        <f>IF(RES_hhdet_tes!K94=0,"",RES_hhdet_tes!K94/RES_hhdet_fec!K94)</f>
        <v/>
      </c>
      <c r="L94" s="111" t="str">
        <f>IF(RES_hhdet_tes!L94=0,"",RES_hhdet_tes!L94/RES_hhdet_fec!L94)</f>
        <v/>
      </c>
      <c r="M94" s="111" t="str">
        <f>IF(RES_hhdet_tes!M94=0,"",RES_hhdet_tes!M94/RES_hhdet_fec!M94)</f>
        <v/>
      </c>
      <c r="N94" s="111" t="str">
        <f>IF(RES_hhdet_tes!N94=0,"",RES_hhdet_tes!N94/RES_hhdet_fec!N94)</f>
        <v/>
      </c>
      <c r="O94" s="111" t="str">
        <f>IF(RES_hhdet_tes!O94=0,"",RES_hhdet_tes!O94/RES_hhdet_fec!O94)</f>
        <v/>
      </c>
      <c r="P94" s="111" t="str">
        <f>IF(RES_hhdet_tes!P94=0,"",RES_hhdet_tes!P94/RES_hhdet_fec!P94)</f>
        <v/>
      </c>
      <c r="Q94" s="111" t="str">
        <f>IF(RES_hhdet_tes!Q94=0,"",RES_hhdet_tes!Q94/RES_hhdet_fec!Q94)</f>
        <v/>
      </c>
      <c r="R94" s="111" t="str">
        <f>IF(RES_hhdet_tes!R94=0,"",RES_hhdet_tes!R94/RES_hhdet_fec!R94)</f>
        <v/>
      </c>
      <c r="S94" s="111" t="str">
        <f>IF(RES_hhdet_tes!S94=0,"",RES_hhdet_tes!S94/RES_hhdet_fec!S94)</f>
        <v/>
      </c>
      <c r="T94" s="111" t="str">
        <f>IF(RES_hhdet_tes!T94=0,"",RES_hhdet_tes!T94/RES_hhdet_fec!T94)</f>
        <v/>
      </c>
      <c r="U94" s="111" t="str">
        <f>IF(RES_hhdet_tes!U94=0,"",RES_hhdet_tes!U94/RES_hhdet_fec!U94)</f>
        <v/>
      </c>
      <c r="V94" s="111" t="str">
        <f>IF(RES_hhdet_tes!V94=0,"",RES_hhdet_tes!V94/RES_hhdet_fec!V94)</f>
        <v/>
      </c>
      <c r="W94" s="111" t="str">
        <f>IF(RES_hhdet_tes!W94=0,"",RES_hhdet_tes!W94/RES_hhdet_fec!W94)</f>
        <v/>
      </c>
      <c r="X94" s="111" t="str">
        <f>IF(RES_hhdet_tes!X94=0,"",RES_hhdet_tes!X94/RES_hhdet_fec!X94)</f>
        <v/>
      </c>
      <c r="Y94" s="111" t="str">
        <f>IF(RES_hhdet_tes!Y94=0,"",RES_hhdet_tes!Y94/RES_hhdet_fec!Y94)</f>
        <v/>
      </c>
      <c r="DA94" s="63" t="s">
        <v>1995</v>
      </c>
    </row>
    <row r="95" spans="1:105" ht="12" customHeight="1" x14ac:dyDescent="0.25">
      <c r="A95" s="108" t="s">
        <v>52</v>
      </c>
      <c r="B95" s="111" t="str">
        <f>IF(RES_hhdet_tes!B95=0,"",RES_hhdet_tes!B95/RES_hhdet_fec!B95)</f>
        <v/>
      </c>
      <c r="C95" s="111" t="str">
        <f>IF(RES_hhdet_tes!C95=0,"",RES_hhdet_tes!C95/RES_hhdet_fec!C95)</f>
        <v/>
      </c>
      <c r="D95" s="111" t="str">
        <f>IF(RES_hhdet_tes!D95=0,"",RES_hhdet_tes!D95/RES_hhdet_fec!D95)</f>
        <v/>
      </c>
      <c r="E95" s="111" t="str">
        <f>IF(RES_hhdet_tes!E95=0,"",RES_hhdet_tes!E95/RES_hhdet_fec!E95)</f>
        <v/>
      </c>
      <c r="F95" s="111" t="str">
        <f>IF(RES_hhdet_tes!F95=0,"",RES_hhdet_tes!F95/RES_hhdet_fec!F95)</f>
        <v/>
      </c>
      <c r="G95" s="111" t="str">
        <f>IF(RES_hhdet_tes!G95=0,"",RES_hhdet_tes!G95/RES_hhdet_fec!G95)</f>
        <v/>
      </c>
      <c r="H95" s="111" t="str">
        <f>IF(RES_hhdet_tes!H95=0,"",RES_hhdet_tes!H95/RES_hhdet_fec!H95)</f>
        <v/>
      </c>
      <c r="I95" s="111" t="str">
        <f>IF(RES_hhdet_tes!I95=0,"",RES_hhdet_tes!I95/RES_hhdet_fec!I95)</f>
        <v/>
      </c>
      <c r="J95" s="111" t="str">
        <f>IF(RES_hhdet_tes!J95=0,"",RES_hhdet_tes!J95/RES_hhdet_fec!J95)</f>
        <v/>
      </c>
      <c r="K95" s="111" t="str">
        <f>IF(RES_hhdet_tes!K95=0,"",RES_hhdet_tes!K95/RES_hhdet_fec!K95)</f>
        <v/>
      </c>
      <c r="L95" s="111" t="str">
        <f>IF(RES_hhdet_tes!L95=0,"",RES_hhdet_tes!L95/RES_hhdet_fec!L95)</f>
        <v/>
      </c>
      <c r="M95" s="111" t="str">
        <f>IF(RES_hhdet_tes!M95=0,"",RES_hhdet_tes!M95/RES_hhdet_fec!M95)</f>
        <v/>
      </c>
      <c r="N95" s="111" t="str">
        <f>IF(RES_hhdet_tes!N95=0,"",RES_hhdet_tes!N95/RES_hhdet_fec!N95)</f>
        <v/>
      </c>
      <c r="O95" s="111" t="str">
        <f>IF(RES_hhdet_tes!O95=0,"",RES_hhdet_tes!O95/RES_hhdet_fec!O95)</f>
        <v/>
      </c>
      <c r="P95" s="111" t="str">
        <f>IF(RES_hhdet_tes!P95=0,"",RES_hhdet_tes!P95/RES_hhdet_fec!P95)</f>
        <v/>
      </c>
      <c r="Q95" s="111" t="str">
        <f>IF(RES_hhdet_tes!Q95=0,"",RES_hhdet_tes!Q95/RES_hhdet_fec!Q95)</f>
        <v/>
      </c>
      <c r="R95" s="111" t="str">
        <f>IF(RES_hhdet_tes!R95=0,"",RES_hhdet_tes!R95/RES_hhdet_fec!R95)</f>
        <v/>
      </c>
      <c r="S95" s="111" t="str">
        <f>IF(RES_hhdet_tes!S95=0,"",RES_hhdet_tes!S95/RES_hhdet_fec!S95)</f>
        <v/>
      </c>
      <c r="T95" s="111" t="str">
        <f>IF(RES_hhdet_tes!T95=0,"",RES_hhdet_tes!T95/RES_hhdet_fec!T95)</f>
        <v/>
      </c>
      <c r="U95" s="111" t="str">
        <f>IF(RES_hhdet_tes!U95=0,"",RES_hhdet_tes!U95/RES_hhdet_fec!U95)</f>
        <v/>
      </c>
      <c r="V95" s="111" t="str">
        <f>IF(RES_hhdet_tes!V95=0,"",RES_hhdet_tes!V95/RES_hhdet_fec!V95)</f>
        <v/>
      </c>
      <c r="W95" s="111" t="str">
        <f>IF(RES_hhdet_tes!W95=0,"",RES_hhdet_tes!W95/RES_hhdet_fec!W95)</f>
        <v/>
      </c>
      <c r="X95" s="111" t="str">
        <f>IF(RES_hhdet_tes!X95=0,"",RES_hhdet_tes!X95/RES_hhdet_fec!X95)</f>
        <v/>
      </c>
      <c r="Y95" s="111" t="str">
        <f>IF(RES_hhdet_tes!Y95=0,"",RES_hhdet_tes!Y95/RES_hhdet_fec!Y95)</f>
        <v/>
      </c>
      <c r="DA95" s="63" t="s">
        <v>1996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0.7066251110173748</v>
      </c>
      <c r="C96" s="112">
        <f>IF(RES_hhdet_tes!C96=0,"",RES_hhdet_tes!C96/RES_hhdet_fec!C96)</f>
        <v>0.70922911827791124</v>
      </c>
      <c r="D96" s="112">
        <f>IF(RES_hhdet_tes!D96=0,"",RES_hhdet_tes!D96/RES_hhdet_fec!D96)</f>
        <v>0.71321903759221772</v>
      </c>
      <c r="E96" s="112">
        <f>IF(RES_hhdet_tes!E96=0,"",RES_hhdet_tes!E96/RES_hhdet_fec!E96)</f>
        <v>0.71734693203045852</v>
      </c>
      <c r="F96" s="112">
        <f>IF(RES_hhdet_tes!F96=0,"",RES_hhdet_tes!F96/RES_hhdet_fec!F96)</f>
        <v>0.72136143508657347</v>
      </c>
      <c r="G96" s="112">
        <f>IF(RES_hhdet_tes!G96=0,"",RES_hhdet_tes!G96/RES_hhdet_fec!G96)</f>
        <v>0.72573187999829114</v>
      </c>
      <c r="H96" s="112">
        <f>IF(RES_hhdet_tes!H96=0,"",RES_hhdet_tes!H96/RES_hhdet_fec!H96)</f>
        <v>0.72985730695214468</v>
      </c>
      <c r="I96" s="112">
        <f>IF(RES_hhdet_tes!I96=0,"",RES_hhdet_tes!I96/RES_hhdet_fec!I96)</f>
        <v>0.73154169643762423</v>
      </c>
      <c r="J96" s="112">
        <f>IF(RES_hhdet_tes!J96=0,"",RES_hhdet_tes!J96/RES_hhdet_fec!J96)</f>
        <v>0.73231028731779235</v>
      </c>
      <c r="K96" s="112">
        <f>IF(RES_hhdet_tes!K96=0,"",RES_hhdet_tes!K96/RES_hhdet_fec!K96)</f>
        <v>0.73322251549772866</v>
      </c>
      <c r="L96" s="112">
        <f>IF(RES_hhdet_tes!L96=0,"",RES_hhdet_tes!L96/RES_hhdet_fec!L96)</f>
        <v>0.73540621527928529</v>
      </c>
      <c r="M96" s="112">
        <f>IF(RES_hhdet_tes!M96=0,"",RES_hhdet_tes!M96/RES_hhdet_fec!M96)</f>
        <v>0.73651836860174547</v>
      </c>
      <c r="N96" s="112">
        <f>IF(RES_hhdet_tes!N96=0,"",RES_hhdet_tes!N96/RES_hhdet_fec!N96)</f>
        <v>0.74012923712413514</v>
      </c>
      <c r="O96" s="112">
        <f>IF(RES_hhdet_tes!O96=0,"",RES_hhdet_tes!O96/RES_hhdet_fec!O96)</f>
        <v>0.74462111104278295</v>
      </c>
      <c r="P96" s="112">
        <f>IF(RES_hhdet_tes!P96=0,"",RES_hhdet_tes!P96/RES_hhdet_fec!P96)</f>
        <v>0.74856924637032352</v>
      </c>
      <c r="Q96" s="112">
        <f>IF(RES_hhdet_tes!Q96=0,"",RES_hhdet_tes!Q96/RES_hhdet_fec!Q96)</f>
        <v>0.75487102331689027</v>
      </c>
      <c r="R96" s="112">
        <f>IF(RES_hhdet_tes!R96=0,"",RES_hhdet_tes!R96/RES_hhdet_fec!R96)</f>
        <v>0.7607717159390216</v>
      </c>
      <c r="S96" s="112">
        <f>IF(RES_hhdet_tes!S96=0,"",RES_hhdet_tes!S96/RES_hhdet_fec!S96)</f>
        <v>0.76859785334739317</v>
      </c>
      <c r="T96" s="112">
        <f>IF(RES_hhdet_tes!T96=0,"",RES_hhdet_tes!T96/RES_hhdet_fec!T96)</f>
        <v>0.77972975549204249</v>
      </c>
      <c r="U96" s="112">
        <f>IF(RES_hhdet_tes!U96=0,"",RES_hhdet_tes!U96/RES_hhdet_fec!U96)</f>
        <v>0.78746970250677151</v>
      </c>
      <c r="V96" s="112">
        <f>IF(RES_hhdet_tes!V96=0,"",RES_hhdet_tes!V96/RES_hhdet_fec!V96)</f>
        <v>0.79760036065649098</v>
      </c>
      <c r="W96" s="112">
        <f>IF(RES_hhdet_tes!W96=0,"",RES_hhdet_tes!W96/RES_hhdet_fec!W96)</f>
        <v>0.80740186068354181</v>
      </c>
      <c r="X96" s="112">
        <f>IF(RES_hhdet_tes!X96=0,"",RES_hhdet_tes!X96/RES_hhdet_fec!X96)</f>
        <v>0.81497175572438363</v>
      </c>
      <c r="Y96" s="112">
        <f>IF(RES_hhdet_tes!Y96=0,"",RES_hhdet_tes!Y96/RES_hhdet_fec!Y96)</f>
        <v>0.82185610798680109</v>
      </c>
      <c r="DA96" s="131" t="s">
        <v>1997</v>
      </c>
    </row>
    <row r="97" spans="1:105" ht="12" customHeight="1" x14ac:dyDescent="0.25">
      <c r="A97" s="107" t="s">
        <v>121</v>
      </c>
      <c r="B97" s="113">
        <f>IF(RES_hhdet_tes!B97=0,"",RES_hhdet_tes!B97/RES_hhdet_fec!B97)</f>
        <v>0.81984032545517738</v>
      </c>
      <c r="C97" s="113">
        <f>IF(RES_hhdet_tes!C97=0,"",RES_hhdet_tes!C97/RES_hhdet_fec!C97)</f>
        <v>0.83811133986198361</v>
      </c>
      <c r="D97" s="113">
        <f>IF(RES_hhdet_tes!D97=0,"",RES_hhdet_tes!D97/RES_hhdet_fec!D97)</f>
        <v>0.83439256252732341</v>
      </c>
      <c r="E97" s="113">
        <f>IF(RES_hhdet_tes!E97=0,"",RES_hhdet_tes!E97/RES_hhdet_fec!E97)</f>
        <v>0.84143392007029627</v>
      </c>
      <c r="F97" s="113">
        <f>IF(RES_hhdet_tes!F97=0,"",RES_hhdet_tes!F97/RES_hhdet_fec!F97)</f>
        <v>0.84515471311740453</v>
      </c>
      <c r="G97" s="113">
        <f>IF(RES_hhdet_tes!G97=0,"",RES_hhdet_tes!G97/RES_hhdet_fec!G97)</f>
        <v>0.84649462012224885</v>
      </c>
      <c r="H97" s="113">
        <f>IF(RES_hhdet_tes!H97=0,"",RES_hhdet_tes!H97/RES_hhdet_fec!H97)</f>
        <v>0.85178220445992392</v>
      </c>
      <c r="I97" s="113">
        <f>IF(RES_hhdet_tes!I97=0,"",RES_hhdet_tes!I97/RES_hhdet_fec!I97)</f>
        <v>0.84383229206189403</v>
      </c>
      <c r="J97" s="113">
        <f>IF(RES_hhdet_tes!J97=0,"",RES_hhdet_tes!J97/RES_hhdet_fec!J97)</f>
        <v>0.85887183072799722</v>
      </c>
      <c r="K97" s="113">
        <f>IF(RES_hhdet_tes!K97=0,"",RES_hhdet_tes!K97/RES_hhdet_fec!K97)</f>
        <v>0.85582430564839373</v>
      </c>
      <c r="L97" s="113">
        <f>IF(RES_hhdet_tes!L97=0,"",RES_hhdet_tes!L97/RES_hhdet_fec!L97)</f>
        <v>0.87968071226727196</v>
      </c>
      <c r="M97" s="113">
        <f>IF(RES_hhdet_tes!M97=0,"",RES_hhdet_tes!M97/RES_hhdet_fec!M97)</f>
        <v>0.86926358147186922</v>
      </c>
      <c r="N97" s="113">
        <f>IF(RES_hhdet_tes!N97=0,"",RES_hhdet_tes!N97/RES_hhdet_fec!N97)</f>
        <v>0.87857516736423569</v>
      </c>
      <c r="O97" s="113">
        <f>IF(RES_hhdet_tes!O97=0,"",RES_hhdet_tes!O97/RES_hhdet_fec!O97)</f>
        <v>0.87863536531727859</v>
      </c>
      <c r="P97" s="113">
        <f>IF(RES_hhdet_tes!P97=0,"",RES_hhdet_tes!P97/RES_hhdet_fec!P97)</f>
        <v>0.87597523647128972</v>
      </c>
      <c r="Q97" s="113">
        <f>IF(RES_hhdet_tes!Q97=0,"",RES_hhdet_tes!Q97/RES_hhdet_fec!Q97)</f>
        <v>0.87923892232422352</v>
      </c>
      <c r="R97" s="113">
        <f>IF(RES_hhdet_tes!R97=0,"",RES_hhdet_tes!R97/RES_hhdet_fec!R97)</f>
        <v>0.87781681986855342</v>
      </c>
      <c r="S97" s="113">
        <f>IF(RES_hhdet_tes!S97=0,"",RES_hhdet_tes!S97/RES_hhdet_fec!S97)</f>
        <v>0.88036336482555544</v>
      </c>
      <c r="T97" s="113">
        <f>IF(RES_hhdet_tes!T97=0,"",RES_hhdet_tes!T97/RES_hhdet_fec!T97)</f>
        <v>0.88860072660662393</v>
      </c>
      <c r="U97" s="113">
        <f>IF(RES_hhdet_tes!U97=0,"",RES_hhdet_tes!U97/RES_hhdet_fec!U97)</f>
        <v>0.89758620285168678</v>
      </c>
      <c r="V97" s="113">
        <f>IF(RES_hhdet_tes!V97=0,"",RES_hhdet_tes!V97/RES_hhdet_fec!V97)</f>
        <v>0.90503367878270768</v>
      </c>
      <c r="W97" s="113">
        <f>IF(RES_hhdet_tes!W97=0,"",RES_hhdet_tes!W97/RES_hhdet_fec!W97)</f>
        <v>0.92212099761934896</v>
      </c>
      <c r="X97" s="113">
        <f>IF(RES_hhdet_tes!X97=0,"",RES_hhdet_tes!X97/RES_hhdet_fec!X97)</f>
        <v>0.92178120724435852</v>
      </c>
      <c r="Y97" s="113">
        <f>IF(RES_hhdet_tes!Y97=0,"",RES_hhdet_tes!Y97/RES_hhdet_fec!Y97)</f>
        <v>0.92607751553069972</v>
      </c>
      <c r="DA97" s="132" t="s">
        <v>1998</v>
      </c>
    </row>
    <row r="98" spans="1:105" ht="12" customHeight="1" x14ac:dyDescent="0.25">
      <c r="A98" s="108" t="s">
        <v>53</v>
      </c>
      <c r="B98" s="111">
        <f>IF(RES_hhdet_tes!B98=0,"",RES_hhdet_tes!B98/RES_hhdet_fec!B98)</f>
        <v>0.7066251110173748</v>
      </c>
      <c r="C98" s="111">
        <f>IF(RES_hhdet_tes!C98=0,"",RES_hhdet_tes!C98/RES_hhdet_fec!C98)</f>
        <v>0.71064520799016651</v>
      </c>
      <c r="D98" s="111">
        <f>IF(RES_hhdet_tes!D98=0,"",RES_hhdet_tes!D98/RES_hhdet_fec!D98)</f>
        <v>0.71486771646444069</v>
      </c>
      <c r="E98" s="111">
        <f>IF(RES_hhdet_tes!E98=0,"",RES_hhdet_tes!E98/RES_hhdet_fec!E98)</f>
        <v>0.71907211351911471</v>
      </c>
      <c r="F98" s="111">
        <f>IF(RES_hhdet_tes!F98=0,"",RES_hhdet_tes!F98/RES_hhdet_fec!F98)</f>
        <v>0.72356781568759265</v>
      </c>
      <c r="G98" s="111">
        <f>IF(RES_hhdet_tes!G98=0,"",RES_hhdet_tes!G98/RES_hhdet_fec!G98)</f>
        <v>0.7271091947299162</v>
      </c>
      <c r="H98" s="111">
        <f>IF(RES_hhdet_tes!H98=0,"",RES_hhdet_tes!H98/RES_hhdet_fec!H98)</f>
        <v>0.7301195736974867</v>
      </c>
      <c r="I98" s="111">
        <f>IF(RES_hhdet_tes!I98=0,"",RES_hhdet_tes!I98/RES_hhdet_fec!I98)</f>
        <v>0.73168531017688587</v>
      </c>
      <c r="J98" s="111">
        <f>IF(RES_hhdet_tes!J98=0,"",RES_hhdet_tes!J98/RES_hhdet_fec!J98)</f>
        <v>0.73232349870163482</v>
      </c>
      <c r="K98" s="111">
        <f>IF(RES_hhdet_tes!K98=0,"",RES_hhdet_tes!K98/RES_hhdet_fec!K98)</f>
        <v>0.73360652129139448</v>
      </c>
      <c r="L98" s="111">
        <f>IF(RES_hhdet_tes!L98=0,"",RES_hhdet_tes!L98/RES_hhdet_fec!L98)</f>
        <v>0.73434663698246905</v>
      </c>
      <c r="M98" s="111">
        <f>IF(RES_hhdet_tes!M98=0,"",RES_hhdet_tes!M98/RES_hhdet_fec!M98)</f>
        <v>0.73752911073351324</v>
      </c>
      <c r="N98" s="111">
        <f>IF(RES_hhdet_tes!N98=0,"",RES_hhdet_tes!N98/RES_hhdet_fec!N98)</f>
        <v>0.74005463455151477</v>
      </c>
      <c r="O98" s="111">
        <f>IF(RES_hhdet_tes!O98=0,"",RES_hhdet_tes!O98/RES_hhdet_fec!O98)</f>
        <v>0.74454067404479662</v>
      </c>
      <c r="P98" s="111">
        <f>IF(RES_hhdet_tes!P98=0,"",RES_hhdet_tes!P98/RES_hhdet_fec!P98)</f>
        <v>0.75142787392456412</v>
      </c>
      <c r="Q98" s="111">
        <f>IF(RES_hhdet_tes!Q98=0,"",RES_hhdet_tes!Q98/RES_hhdet_fec!Q98)</f>
        <v>0.75584771128672568</v>
      </c>
      <c r="R98" s="111">
        <f>IF(RES_hhdet_tes!R98=0,"",RES_hhdet_tes!R98/RES_hhdet_fec!R98)</f>
        <v>0.76169353913173721</v>
      </c>
      <c r="S98" s="111">
        <f>IF(RES_hhdet_tes!S98=0,"",RES_hhdet_tes!S98/RES_hhdet_fec!S98)</f>
        <v>0.7682933172491303</v>
      </c>
      <c r="T98" s="111">
        <f>IF(RES_hhdet_tes!T98=0,"",RES_hhdet_tes!T98/RES_hhdet_fec!T98)</f>
        <v>0.77485898328961555</v>
      </c>
      <c r="U98" s="111">
        <f>IF(RES_hhdet_tes!U98=0,"",RES_hhdet_tes!U98/RES_hhdet_fec!U98)</f>
        <v>0.78516128531149487</v>
      </c>
      <c r="V98" s="111">
        <f>IF(RES_hhdet_tes!V98=0,"",RES_hhdet_tes!V98/RES_hhdet_fec!V98)</f>
        <v>0.79336235636990649</v>
      </c>
      <c r="W98" s="111">
        <f>IF(RES_hhdet_tes!W98=0,"",RES_hhdet_tes!W98/RES_hhdet_fec!W98)</f>
        <v>0.80164671077317673</v>
      </c>
      <c r="X98" s="111">
        <f>IF(RES_hhdet_tes!X98=0,"",RES_hhdet_tes!X98/RES_hhdet_fec!X98)</f>
        <v>0.81436414157016246</v>
      </c>
      <c r="Y98" s="111">
        <f>IF(RES_hhdet_tes!Y98=0,"",RES_hhdet_tes!Y98/RES_hhdet_fec!Y98)</f>
        <v>0.82661492325845598</v>
      </c>
      <c r="DA98" s="63" t="s">
        <v>1999</v>
      </c>
    </row>
    <row r="99" spans="1:105" ht="12" customHeight="1" x14ac:dyDescent="0.25">
      <c r="A99" s="108" t="s">
        <v>52</v>
      </c>
      <c r="B99" s="111">
        <f>IF(RES_hhdet_tes!B99=0,"",RES_hhdet_tes!B99/RES_hhdet_fec!B99)</f>
        <v>1</v>
      </c>
      <c r="C99" s="111">
        <f>IF(RES_hhdet_tes!C99=0,"",RES_hhdet_tes!C99/RES_hhdet_fec!C99)</f>
        <v>1</v>
      </c>
      <c r="D99" s="111">
        <f>IF(RES_hhdet_tes!D99=0,"",RES_hhdet_tes!D99/RES_hhdet_fec!D99)</f>
        <v>1</v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X99" s="111">
        <f>IF(RES_hhdet_tes!X99=0,"",RES_hhdet_tes!X99/RES_hhdet_fec!X99)</f>
        <v>1</v>
      </c>
      <c r="Y99" s="111">
        <f>IF(RES_hhdet_tes!Y99=0,"",RES_hhdet_tes!Y99/RES_hhdet_fec!Y99)</f>
        <v>1</v>
      </c>
      <c r="DA99" s="63" t="s">
        <v>2000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0.75471830959415909</v>
      </c>
      <c r="C100" s="124">
        <f>IF(RES_hhdet_tes!C100=0,"",RES_hhdet_tes!C100/RES_hhdet_fec!C100)</f>
        <v>0.75665454787509012</v>
      </c>
      <c r="D100" s="124">
        <f>IF(RES_hhdet_tes!D100=0,"",RES_hhdet_tes!D100/RES_hhdet_fec!D100)</f>
        <v>0.75924422914158618</v>
      </c>
      <c r="E100" s="124">
        <f>IF(RES_hhdet_tes!E100=0,"",RES_hhdet_tes!E100/RES_hhdet_fec!E100)</f>
        <v>0.76198973516377566</v>
      </c>
      <c r="F100" s="124">
        <f>IF(RES_hhdet_tes!F100=0,"",RES_hhdet_tes!F100/RES_hhdet_fec!F100)</f>
        <v>0.76493791380201059</v>
      </c>
      <c r="G100" s="124">
        <f>IF(RES_hhdet_tes!G100=0,"",RES_hhdet_tes!G100/RES_hhdet_fec!G100)</f>
        <v>0.76780002600786035</v>
      </c>
      <c r="H100" s="124">
        <f>IF(RES_hhdet_tes!H100=0,"",RES_hhdet_tes!H100/RES_hhdet_fec!H100)</f>
        <v>0.77047219772816333</v>
      </c>
      <c r="I100" s="124">
        <f>IF(RES_hhdet_tes!I100=0,"",RES_hhdet_tes!I100/RES_hhdet_fec!I100)</f>
        <v>0.77181274453761872</v>
      </c>
      <c r="J100" s="124">
        <f>IF(RES_hhdet_tes!J100=0,"",RES_hhdet_tes!J100/RES_hhdet_fec!J100)</f>
        <v>0.77260348665800838</v>
      </c>
      <c r="K100" s="124">
        <f>IF(RES_hhdet_tes!K100=0,"",RES_hhdet_tes!K100/RES_hhdet_fec!K100)</f>
        <v>0.77381281594890317</v>
      </c>
      <c r="L100" s="124">
        <f>IF(RES_hhdet_tes!L100=0,"",RES_hhdet_tes!L100/RES_hhdet_fec!L100)</f>
        <v>0.77538109387641851</v>
      </c>
      <c r="M100" s="124">
        <f>IF(RES_hhdet_tes!M100=0,"",RES_hhdet_tes!M100/RES_hhdet_fec!M100)</f>
        <v>0.77733569951230641</v>
      </c>
      <c r="N100" s="124">
        <f>IF(RES_hhdet_tes!N100=0,"",RES_hhdet_tes!N100/RES_hhdet_fec!N100)</f>
        <v>0.77971679944300798</v>
      </c>
      <c r="O100" s="124">
        <f>IF(RES_hhdet_tes!O100=0,"",RES_hhdet_tes!O100/RES_hhdet_fec!O100)</f>
        <v>0.78271947687110976</v>
      </c>
      <c r="P100" s="124">
        <f>IF(RES_hhdet_tes!P100=0,"",RES_hhdet_tes!P100/RES_hhdet_fec!P100)</f>
        <v>0.78606484123353981</v>
      </c>
      <c r="Q100" s="124">
        <f>IF(RES_hhdet_tes!Q100=0,"",RES_hhdet_tes!Q100/RES_hhdet_fec!Q100)</f>
        <v>0.78939713560737002</v>
      </c>
      <c r="R100" s="124">
        <f>IF(RES_hhdet_tes!R100=0,"",RES_hhdet_tes!R100/RES_hhdet_fec!R100)</f>
        <v>0.79383575519394112</v>
      </c>
      <c r="S100" s="124">
        <f>IF(RES_hhdet_tes!S100=0,"",RES_hhdet_tes!S100/RES_hhdet_fec!S100)</f>
        <v>0.80035880632481815</v>
      </c>
      <c r="T100" s="124">
        <f>IF(RES_hhdet_tes!T100=0,"",RES_hhdet_tes!T100/RES_hhdet_fec!T100)</f>
        <v>0.80986696359096733</v>
      </c>
      <c r="U100" s="124">
        <f>IF(RES_hhdet_tes!U100=0,"",RES_hhdet_tes!U100/RES_hhdet_fec!U100)</f>
        <v>0.82094515310625327</v>
      </c>
      <c r="V100" s="124">
        <f>IF(RES_hhdet_tes!V100=0,"",RES_hhdet_tes!V100/RES_hhdet_fec!V100)</f>
        <v>0.8335392037587408</v>
      </c>
      <c r="W100" s="124">
        <f>IF(RES_hhdet_tes!W100=0,"",RES_hhdet_tes!W100/RES_hhdet_fec!W100)</f>
        <v>0.84749536986796858</v>
      </c>
      <c r="X100" s="124">
        <f>IF(RES_hhdet_tes!X100=0,"",RES_hhdet_tes!X100/RES_hhdet_fec!X100)</f>
        <v>0.8609182300716508</v>
      </c>
      <c r="Y100" s="124">
        <f>IF(RES_hhdet_tes!Y100=0,"",RES_hhdet_tes!Y100/RES_hhdet_fec!Y100)</f>
        <v>0.87201339892559271</v>
      </c>
      <c r="DA100" s="130" t="s">
        <v>2001</v>
      </c>
    </row>
    <row r="101" spans="1:105" ht="12" customHeight="1" x14ac:dyDescent="0.25">
      <c r="A101" s="97" t="s">
        <v>202</v>
      </c>
      <c r="B101" s="111" t="str">
        <f>IF(RES_hhdet_tes!B101=0,"",RES_hhdet_tes!B101/RES_hhdet_fec!B101)</f>
        <v/>
      </c>
      <c r="C101" s="111" t="str">
        <f>IF(RES_hhdet_tes!C101=0,"",RES_hhdet_tes!C101/RES_hhdet_fec!C101)</f>
        <v/>
      </c>
      <c r="D101" s="111" t="str">
        <f>IF(RES_hhdet_tes!D101=0,"",RES_hhdet_tes!D101/RES_hhdet_fec!D101)</f>
        <v/>
      </c>
      <c r="E101" s="111" t="str">
        <f>IF(RES_hhdet_tes!E101=0,"",RES_hhdet_tes!E101/RES_hhdet_fec!E101)</f>
        <v/>
      </c>
      <c r="F101" s="111" t="str">
        <f>IF(RES_hhdet_tes!F101=0,"",RES_hhdet_tes!F101/RES_hhdet_fec!F101)</f>
        <v/>
      </c>
      <c r="G101" s="111" t="str">
        <f>IF(RES_hhdet_tes!G101=0,"",RES_hhdet_tes!G101/RES_hhdet_fec!G101)</f>
        <v/>
      </c>
      <c r="H101" s="111" t="str">
        <f>IF(RES_hhdet_tes!H101=0,"",RES_hhdet_tes!H101/RES_hhdet_fec!H101)</f>
        <v/>
      </c>
      <c r="I101" s="111" t="str">
        <f>IF(RES_hhdet_tes!I101=0,"",RES_hhdet_tes!I101/RES_hhdet_fec!I101)</f>
        <v/>
      </c>
      <c r="J101" s="111" t="str">
        <f>IF(RES_hhdet_tes!J101=0,"",RES_hhdet_tes!J101/RES_hhdet_fec!J101)</f>
        <v/>
      </c>
      <c r="K101" s="111" t="str">
        <f>IF(RES_hhdet_tes!K101=0,"",RES_hhdet_tes!K101/RES_hhdet_fec!K101)</f>
        <v/>
      </c>
      <c r="L101" s="111" t="str">
        <f>IF(RES_hhdet_tes!L101=0,"",RES_hhdet_tes!L101/RES_hhdet_fec!L101)</f>
        <v/>
      </c>
      <c r="M101" s="111" t="str">
        <f>IF(RES_hhdet_tes!M101=0,"",RES_hhdet_tes!M101/RES_hhdet_fec!M101)</f>
        <v/>
      </c>
      <c r="N101" s="111" t="str">
        <f>IF(RES_hhdet_tes!N101=0,"",RES_hhdet_tes!N101/RES_hhdet_fec!N101)</f>
        <v/>
      </c>
      <c r="O101" s="111" t="str">
        <f>IF(RES_hhdet_tes!O101=0,"",RES_hhdet_tes!O101/RES_hhdet_fec!O101)</f>
        <v/>
      </c>
      <c r="P101" s="111" t="str">
        <f>IF(RES_hhdet_tes!P101=0,"",RES_hhdet_tes!P101/RES_hhdet_fec!P101)</f>
        <v/>
      </c>
      <c r="Q101" s="111" t="str">
        <f>IF(RES_hhdet_tes!Q101=0,"",RES_hhdet_tes!Q101/RES_hhdet_fec!Q101)</f>
        <v/>
      </c>
      <c r="R101" s="111" t="str">
        <f>IF(RES_hhdet_tes!R101=0,"",RES_hhdet_tes!R101/RES_hhdet_fec!R101)</f>
        <v/>
      </c>
      <c r="S101" s="111" t="str">
        <f>IF(RES_hhdet_tes!S101=0,"",RES_hhdet_tes!S101/RES_hhdet_fec!S101)</f>
        <v/>
      </c>
      <c r="T101" s="111" t="str">
        <f>IF(RES_hhdet_tes!T101=0,"",RES_hhdet_tes!T101/RES_hhdet_fec!T101)</f>
        <v/>
      </c>
      <c r="U101" s="111" t="str">
        <f>IF(RES_hhdet_tes!U101=0,"",RES_hhdet_tes!U101/RES_hhdet_fec!U101)</f>
        <v/>
      </c>
      <c r="V101" s="111" t="str">
        <f>IF(RES_hhdet_tes!V101=0,"",RES_hhdet_tes!V101/RES_hhdet_fec!V101)</f>
        <v/>
      </c>
      <c r="W101" s="111" t="str">
        <f>IF(RES_hhdet_tes!W101=0,"",RES_hhdet_tes!W101/RES_hhdet_fec!W101)</f>
        <v/>
      </c>
      <c r="X101" s="111" t="str">
        <f>IF(RES_hhdet_tes!X101=0,"",RES_hhdet_tes!X101/RES_hhdet_fec!X101)</f>
        <v/>
      </c>
      <c r="Y101" s="111" t="str">
        <f>IF(RES_hhdet_tes!Y101=0,"",RES_hhdet_tes!Y101/RES_hhdet_fec!Y101)</f>
        <v/>
      </c>
      <c r="DA101" s="63" t="s">
        <v>2002</v>
      </c>
    </row>
    <row r="102" spans="1:105" ht="12" customHeight="1" x14ac:dyDescent="0.25">
      <c r="A102" s="97" t="s">
        <v>50</v>
      </c>
      <c r="B102" s="111" t="str">
        <f>IF(RES_hhdet_tes!B102=0,"",RES_hhdet_tes!B102/RES_hhdet_fec!B102)</f>
        <v/>
      </c>
      <c r="C102" s="111" t="str">
        <f>IF(RES_hhdet_tes!C102=0,"",RES_hhdet_tes!C102/RES_hhdet_fec!C102)</f>
        <v/>
      </c>
      <c r="D102" s="111" t="str">
        <f>IF(RES_hhdet_tes!D102=0,"",RES_hhdet_tes!D102/RES_hhdet_fec!D102)</f>
        <v/>
      </c>
      <c r="E102" s="111" t="str">
        <f>IF(RES_hhdet_tes!E102=0,"",RES_hhdet_tes!E102/RES_hhdet_fec!E102)</f>
        <v/>
      </c>
      <c r="F102" s="111" t="str">
        <f>IF(RES_hhdet_tes!F102=0,"",RES_hhdet_tes!F102/RES_hhdet_fec!F102)</f>
        <v/>
      </c>
      <c r="G102" s="111" t="str">
        <f>IF(RES_hhdet_tes!G102=0,"",RES_hhdet_tes!G102/RES_hhdet_fec!G102)</f>
        <v/>
      </c>
      <c r="H102" s="111" t="str">
        <f>IF(RES_hhdet_tes!H102=0,"",RES_hhdet_tes!H102/RES_hhdet_fec!H102)</f>
        <v/>
      </c>
      <c r="I102" s="111" t="str">
        <f>IF(RES_hhdet_tes!I102=0,"",RES_hhdet_tes!I102/RES_hhdet_fec!I102)</f>
        <v/>
      </c>
      <c r="J102" s="111" t="str">
        <f>IF(RES_hhdet_tes!J102=0,"",RES_hhdet_tes!J102/RES_hhdet_fec!J102)</f>
        <v/>
      </c>
      <c r="K102" s="111" t="str">
        <f>IF(RES_hhdet_tes!K102=0,"",RES_hhdet_tes!K102/RES_hhdet_fec!K102)</f>
        <v/>
      </c>
      <c r="L102" s="111" t="str">
        <f>IF(RES_hhdet_tes!L102=0,"",RES_hhdet_tes!L102/RES_hhdet_fec!L102)</f>
        <v/>
      </c>
      <c r="M102" s="111" t="str">
        <f>IF(RES_hhdet_tes!M102=0,"",RES_hhdet_tes!M102/RES_hhdet_fec!M102)</f>
        <v/>
      </c>
      <c r="N102" s="111" t="str">
        <f>IF(RES_hhdet_tes!N102=0,"",RES_hhdet_tes!N102/RES_hhdet_fec!N102)</f>
        <v/>
      </c>
      <c r="O102" s="111" t="str">
        <f>IF(RES_hhdet_tes!O102=0,"",RES_hhdet_tes!O102/RES_hhdet_fec!O102)</f>
        <v/>
      </c>
      <c r="P102" s="111" t="str">
        <f>IF(RES_hhdet_tes!P102=0,"",RES_hhdet_tes!P102/RES_hhdet_fec!P102)</f>
        <v/>
      </c>
      <c r="Q102" s="111" t="str">
        <f>IF(RES_hhdet_tes!Q102=0,"",RES_hhdet_tes!Q102/RES_hhdet_fec!Q102)</f>
        <v/>
      </c>
      <c r="R102" s="111" t="str">
        <f>IF(RES_hhdet_tes!R102=0,"",RES_hhdet_tes!R102/RES_hhdet_fec!R102)</f>
        <v/>
      </c>
      <c r="S102" s="111" t="str">
        <f>IF(RES_hhdet_tes!S102=0,"",RES_hhdet_tes!S102/RES_hhdet_fec!S102)</f>
        <v/>
      </c>
      <c r="T102" s="111" t="str">
        <f>IF(RES_hhdet_tes!T102=0,"",RES_hhdet_tes!T102/RES_hhdet_fec!T102)</f>
        <v/>
      </c>
      <c r="U102" s="111" t="str">
        <f>IF(RES_hhdet_tes!U102=0,"",RES_hhdet_tes!U102/RES_hhdet_fec!U102)</f>
        <v/>
      </c>
      <c r="V102" s="111" t="str">
        <f>IF(RES_hhdet_tes!V102=0,"",RES_hhdet_tes!V102/RES_hhdet_fec!V102)</f>
        <v/>
      </c>
      <c r="W102" s="111" t="str">
        <f>IF(RES_hhdet_tes!W102=0,"",RES_hhdet_tes!W102/RES_hhdet_fec!W102)</f>
        <v/>
      </c>
      <c r="X102" s="111" t="str">
        <f>IF(RES_hhdet_tes!X102=0,"",RES_hhdet_tes!X102/RES_hhdet_fec!X102)</f>
        <v/>
      </c>
      <c r="Y102" s="111" t="str">
        <f>IF(RES_hhdet_tes!Y102=0,"",RES_hhdet_tes!Y102/RES_hhdet_fec!Y102)</f>
        <v/>
      </c>
      <c r="DA102" s="63" t="s">
        <v>2003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0.75471830959415909</v>
      </c>
      <c r="C103" s="45">
        <f>IF(RES_hhdet_tes!C103=0,"",RES_hhdet_tes!C103/RES_hhdet_fec!C103)</f>
        <v>0.75665454787509012</v>
      </c>
      <c r="D103" s="45">
        <f>IF(RES_hhdet_tes!D103=0,"",RES_hhdet_tes!D103/RES_hhdet_fec!D103)</f>
        <v>0.75924422914158618</v>
      </c>
      <c r="E103" s="45">
        <f>IF(RES_hhdet_tes!E103=0,"",RES_hhdet_tes!E103/RES_hhdet_fec!E103)</f>
        <v>0.76198973516377566</v>
      </c>
      <c r="F103" s="45">
        <f>IF(RES_hhdet_tes!F103=0,"",RES_hhdet_tes!F103/RES_hhdet_fec!F103)</f>
        <v>0.76493791380201059</v>
      </c>
      <c r="G103" s="45">
        <f>IF(RES_hhdet_tes!G103=0,"",RES_hhdet_tes!G103/RES_hhdet_fec!G103)</f>
        <v>0.76780002600786035</v>
      </c>
      <c r="H103" s="45">
        <f>IF(RES_hhdet_tes!H103=0,"",RES_hhdet_tes!H103/RES_hhdet_fec!H103)</f>
        <v>0.77047219772816333</v>
      </c>
      <c r="I103" s="45">
        <f>IF(RES_hhdet_tes!I103=0,"",RES_hhdet_tes!I103/RES_hhdet_fec!I103)</f>
        <v>0.77181274453761872</v>
      </c>
      <c r="J103" s="45">
        <f>IF(RES_hhdet_tes!J103=0,"",RES_hhdet_tes!J103/RES_hhdet_fec!J103)</f>
        <v>0.77260348665800838</v>
      </c>
      <c r="K103" s="45">
        <f>IF(RES_hhdet_tes!K103=0,"",RES_hhdet_tes!K103/RES_hhdet_fec!K103)</f>
        <v>0.77381281594890317</v>
      </c>
      <c r="L103" s="45">
        <f>IF(RES_hhdet_tes!L103=0,"",RES_hhdet_tes!L103/RES_hhdet_fec!L103)</f>
        <v>0.77538109387641851</v>
      </c>
      <c r="M103" s="45">
        <f>IF(RES_hhdet_tes!M103=0,"",RES_hhdet_tes!M103/RES_hhdet_fec!M103)</f>
        <v>0.77733569951230641</v>
      </c>
      <c r="N103" s="45">
        <f>IF(RES_hhdet_tes!N103=0,"",RES_hhdet_tes!N103/RES_hhdet_fec!N103)</f>
        <v>0.77971679944300798</v>
      </c>
      <c r="O103" s="45">
        <f>IF(RES_hhdet_tes!O103=0,"",RES_hhdet_tes!O103/RES_hhdet_fec!O103)</f>
        <v>0.78271947687110976</v>
      </c>
      <c r="P103" s="45">
        <f>IF(RES_hhdet_tes!P103=0,"",RES_hhdet_tes!P103/RES_hhdet_fec!P103)</f>
        <v>0.78606484123353981</v>
      </c>
      <c r="Q103" s="45">
        <f>IF(RES_hhdet_tes!Q103=0,"",RES_hhdet_tes!Q103/RES_hhdet_fec!Q103)</f>
        <v>0.78939713560737002</v>
      </c>
      <c r="R103" s="45">
        <f>IF(RES_hhdet_tes!R103=0,"",RES_hhdet_tes!R103/RES_hhdet_fec!R103)</f>
        <v>0.79383575519394112</v>
      </c>
      <c r="S103" s="45">
        <f>IF(RES_hhdet_tes!S103=0,"",RES_hhdet_tes!S103/RES_hhdet_fec!S103)</f>
        <v>0.80035880632481815</v>
      </c>
      <c r="T103" s="45">
        <f>IF(RES_hhdet_tes!T103=0,"",RES_hhdet_tes!T103/RES_hhdet_fec!T103)</f>
        <v>0.80986696359096733</v>
      </c>
      <c r="U103" s="45">
        <f>IF(RES_hhdet_tes!U103=0,"",RES_hhdet_tes!U103/RES_hhdet_fec!U103)</f>
        <v>0.82094515310625327</v>
      </c>
      <c r="V103" s="45">
        <f>IF(RES_hhdet_tes!V103=0,"",RES_hhdet_tes!V103/RES_hhdet_fec!V103)</f>
        <v>0.8335392037587408</v>
      </c>
      <c r="W103" s="45">
        <f>IF(RES_hhdet_tes!W103=0,"",RES_hhdet_tes!W103/RES_hhdet_fec!W103)</f>
        <v>0.84749536986796858</v>
      </c>
      <c r="X103" s="45">
        <f>IF(RES_hhdet_tes!X103=0,"",RES_hhdet_tes!X103/RES_hhdet_fec!X103)</f>
        <v>0.8609182300716508</v>
      </c>
      <c r="Y103" s="45">
        <f>IF(RES_hhdet_tes!Y103=0,"",RES_hhdet_tes!Y103/RES_hhdet_fec!Y103)</f>
        <v>0.87201339892559271</v>
      </c>
      <c r="DA103" s="60" t="s">
        <v>2004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X105" s="119" t="str">
        <f>IF(RES_hhdet_tes!X105=0,"",RES_hhdet_tes!X105/RES_hhdet_fec!X105)</f>
        <v/>
      </c>
      <c r="Y105" s="119" t="str">
        <f>IF(RES_hhdet_tes!Y105=0,"",RES_hhdet_tes!Y105/RES_hhdet_fec!Y105)</f>
        <v/>
      </c>
      <c r="DA105" s="129" t="s">
        <v>2005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X106" s="124" t="str">
        <f>IF(RES_hhdet_tes!X106=0,"",RES_hhdet_tes!X106/RES_hhdet_fec!X106)</f>
        <v/>
      </c>
      <c r="Y106" s="124" t="str">
        <f>IF(RES_hhdet_tes!Y106=0,"",RES_hhdet_tes!Y106/RES_hhdet_fec!Y106)</f>
        <v/>
      </c>
      <c r="DA106" s="130" t="s">
        <v>2006</v>
      </c>
    </row>
    <row r="107" spans="1:105" ht="12" customHeight="1" x14ac:dyDescent="0.25">
      <c r="A107" s="97" t="s">
        <v>197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X107" s="111" t="str">
        <f>IF(RES_hhdet_tes!X107=0,"",RES_hhdet_tes!X107/RES_hhdet_fec!X107)</f>
        <v/>
      </c>
      <c r="Y107" s="111" t="str">
        <f>IF(RES_hhdet_tes!Y107=0,"",RES_hhdet_tes!Y107/RES_hhdet_fec!Y107)</f>
        <v/>
      </c>
      <c r="DA107" s="63" t="s">
        <v>2007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X108" s="111" t="str">
        <f>IF(RES_hhdet_tes!X108=0,"",RES_hhdet_tes!X108/RES_hhdet_fec!X108)</f>
        <v/>
      </c>
      <c r="Y108" s="111" t="str">
        <f>IF(RES_hhdet_tes!Y108=0,"",RES_hhdet_tes!Y108/RES_hhdet_fec!Y108)</f>
        <v/>
      </c>
      <c r="DA108" s="63" t="s">
        <v>2008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X109" s="124" t="str">
        <f>IF(RES_hhdet_tes!X109=0,"",RES_hhdet_tes!X109/RES_hhdet_fec!X109)</f>
        <v/>
      </c>
      <c r="Y109" s="124" t="str">
        <f>IF(RES_hhdet_tes!Y109=0,"",RES_hhdet_tes!Y109/RES_hhdet_fec!Y109)</f>
        <v/>
      </c>
      <c r="DA109" s="130" t="s">
        <v>2009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X110" s="111" t="str">
        <f>IF(RES_hhdet_tes!X110=0,"",RES_hhdet_tes!X110/RES_hhdet_fec!X110)</f>
        <v/>
      </c>
      <c r="Y110" s="111" t="str">
        <f>IF(RES_hhdet_tes!Y110=0,"",RES_hhdet_tes!Y110/RES_hhdet_fec!Y110)</f>
        <v/>
      </c>
      <c r="DA110" s="63" t="s">
        <v>2010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X111" s="124" t="str">
        <f>IF(RES_hhdet_tes!X111=0,"",RES_hhdet_tes!X111/RES_hhdet_fec!X111)</f>
        <v/>
      </c>
      <c r="Y111" s="124" t="str">
        <f>IF(RES_hhdet_tes!Y111=0,"",RES_hhdet_tes!Y111/RES_hhdet_fec!Y111)</f>
        <v/>
      </c>
      <c r="DA111" s="130" t="s">
        <v>2011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X112" s="111" t="str">
        <f>IF(RES_hhdet_tes!X112=0,"",RES_hhdet_tes!X112/RES_hhdet_fec!X112)</f>
        <v/>
      </c>
      <c r="Y112" s="111" t="str">
        <f>IF(RES_hhdet_tes!Y112=0,"",RES_hhdet_tes!Y112/RES_hhdet_fec!Y112)</f>
        <v/>
      </c>
      <c r="DA112" s="63" t="s">
        <v>2012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X113" s="111" t="str">
        <f>IF(RES_hhdet_tes!X113=0,"",RES_hhdet_tes!X113/RES_hhdet_fec!X113)</f>
        <v/>
      </c>
      <c r="Y113" s="111" t="str">
        <f>IF(RES_hhdet_tes!Y113=0,"",RES_hhdet_tes!Y113/RES_hhdet_fec!Y113)</f>
        <v/>
      </c>
      <c r="DA113" s="63" t="s">
        <v>2013</v>
      </c>
    </row>
    <row r="114" spans="1:105" ht="12" customHeight="1" x14ac:dyDescent="0.25">
      <c r="A114" s="100" t="s">
        <v>197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X114" s="112" t="str">
        <f>IF(RES_hhdet_tes!X114=0,"",RES_hhdet_tes!X114/RES_hhdet_fec!X114)</f>
        <v/>
      </c>
      <c r="Y114" s="112" t="str">
        <f>IF(RES_hhdet_tes!Y114=0,"",RES_hhdet_tes!Y114/RES_hhdet_fec!Y114)</f>
        <v/>
      </c>
      <c r="DA114" s="131" t="s">
        <v>2014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X115" s="113" t="str">
        <f>IF(RES_hhdet_tes!X115=0,"",RES_hhdet_tes!X115/RES_hhdet_fec!X115)</f>
        <v/>
      </c>
      <c r="Y115" s="113" t="str">
        <f>IF(RES_hhdet_tes!Y115=0,"",RES_hhdet_tes!Y115/RES_hhdet_fec!Y115)</f>
        <v/>
      </c>
      <c r="DA115" s="132" t="s">
        <v>2015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X116" s="112" t="str">
        <f>IF(RES_hhdet_tes!X116=0,"",RES_hhdet_tes!X116/RES_hhdet_fec!X116)</f>
        <v/>
      </c>
      <c r="Y116" s="112" t="str">
        <f>IF(RES_hhdet_tes!Y116=0,"",RES_hhdet_tes!Y116/RES_hhdet_fec!Y116)</f>
        <v/>
      </c>
      <c r="DA116" s="131" t="s">
        <v>2016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X117" s="113" t="str">
        <f>IF(RES_hhdet_tes!X117=0,"",RES_hhdet_tes!X117/RES_hhdet_fec!X117)</f>
        <v/>
      </c>
      <c r="Y117" s="113" t="str">
        <f>IF(RES_hhdet_tes!Y117=0,"",RES_hhdet_tes!Y117/RES_hhdet_fec!Y117)</f>
        <v/>
      </c>
      <c r="DA117" s="132" t="s">
        <v>2017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X118" s="111" t="str">
        <f>IF(RES_hhdet_tes!X118=0,"",RES_hhdet_tes!X118/RES_hhdet_fec!X118)</f>
        <v/>
      </c>
      <c r="Y118" s="111" t="str">
        <f>IF(RES_hhdet_tes!Y118=0,"",RES_hhdet_tes!Y118/RES_hhdet_fec!Y118)</f>
        <v/>
      </c>
      <c r="DA118" s="63" t="s">
        <v>2018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X119" s="111" t="str">
        <f>IF(RES_hhdet_tes!X119=0,"",RES_hhdet_tes!X119/RES_hhdet_fec!X119)</f>
        <v/>
      </c>
      <c r="Y119" s="111" t="str">
        <f>IF(RES_hhdet_tes!Y119=0,"",RES_hhdet_tes!Y119/RES_hhdet_fec!Y119)</f>
        <v/>
      </c>
      <c r="DA119" s="63" t="s">
        <v>2019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X120" s="124" t="str">
        <f>IF(RES_hhdet_tes!X120=0,"",RES_hhdet_tes!X120/RES_hhdet_fec!X120)</f>
        <v/>
      </c>
      <c r="Y120" s="124" t="str">
        <f>IF(RES_hhdet_tes!Y120=0,"",RES_hhdet_tes!Y120/RES_hhdet_fec!Y120)</f>
        <v/>
      </c>
      <c r="DA120" s="130" t="s">
        <v>2020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X121" s="111" t="str">
        <f>IF(RES_hhdet_tes!X121=0,"",RES_hhdet_tes!X121/RES_hhdet_fec!X121)</f>
        <v/>
      </c>
      <c r="Y121" s="111" t="str">
        <f>IF(RES_hhdet_tes!Y121=0,"",RES_hhdet_tes!Y121/RES_hhdet_fec!Y121)</f>
        <v/>
      </c>
      <c r="DA121" s="63" t="s">
        <v>2021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X122" s="45" t="str">
        <f>IF(RES_hhdet_tes!X122=0,"",RES_hhdet_tes!X122/RES_hhdet_fec!X122)</f>
        <v/>
      </c>
      <c r="Y122" s="45" t="str">
        <f>IF(RES_hhdet_tes!Y122=0,"",RES_hhdet_tes!Y122/RES_hhdet_fec!Y122)</f>
        <v/>
      </c>
      <c r="DA122" s="60" t="s">
        <v>2022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9">
        <f>IF(RES_hhdet_tes!B124=0,"",RES_hhdet_tes!B124/RES_hhdet_fec!B124)</f>
        <v>0.82847328623945504</v>
      </c>
      <c r="C124" s="119">
        <f>IF(RES_hhdet_tes!C124=0,"",RES_hhdet_tes!C124/RES_hhdet_fec!C124)</f>
        <v>0.83162741468076884</v>
      </c>
      <c r="D124" s="119">
        <f>IF(RES_hhdet_tes!D124=0,"",RES_hhdet_tes!D124/RES_hhdet_fec!D124)</f>
        <v>0.83490062681388666</v>
      </c>
      <c r="E124" s="119">
        <f>IF(RES_hhdet_tes!E124=0,"",RES_hhdet_tes!E124/RES_hhdet_fec!E124)</f>
        <v>0.83857171756043991</v>
      </c>
      <c r="F124" s="119">
        <f>IF(RES_hhdet_tes!F124=0,"",RES_hhdet_tes!F124/RES_hhdet_fec!F124)</f>
        <v>0.84133363171981312</v>
      </c>
      <c r="G124" s="119">
        <f>IF(RES_hhdet_tes!G124=0,"",RES_hhdet_tes!G124/RES_hhdet_fec!G124)</f>
        <v>0.84421288334133227</v>
      </c>
      <c r="H124" s="119">
        <f>IF(RES_hhdet_tes!H124=0,"",RES_hhdet_tes!H124/RES_hhdet_fec!H124)</f>
        <v>0.84767855612917842</v>
      </c>
      <c r="I124" s="119">
        <f>IF(RES_hhdet_tes!I124=0,"",RES_hhdet_tes!I124/RES_hhdet_fec!I124)</f>
        <v>0.85012878694244098</v>
      </c>
      <c r="J124" s="119">
        <f>IF(RES_hhdet_tes!J124=0,"",RES_hhdet_tes!J124/RES_hhdet_fec!J124)</f>
        <v>0.85301678978408058</v>
      </c>
      <c r="K124" s="119">
        <f>IF(RES_hhdet_tes!K124=0,"",RES_hhdet_tes!K124/RES_hhdet_fec!K124)</f>
        <v>0.8565472177011233</v>
      </c>
      <c r="L124" s="119">
        <f>IF(RES_hhdet_tes!L124=0,"",RES_hhdet_tes!L124/RES_hhdet_fec!L124)</f>
        <v>0.85980231920185457</v>
      </c>
      <c r="M124" s="119">
        <f>IF(RES_hhdet_tes!M124=0,"",RES_hhdet_tes!M124/RES_hhdet_fec!M124)</f>
        <v>0.86380842138648972</v>
      </c>
      <c r="N124" s="119">
        <f>IF(RES_hhdet_tes!N124=0,"",RES_hhdet_tes!N124/RES_hhdet_fec!N124)</f>
        <v>0.86859731265757734</v>
      </c>
      <c r="O124" s="119">
        <f>IF(RES_hhdet_tes!O124=0,"",RES_hhdet_tes!O124/RES_hhdet_fec!O124)</f>
        <v>0.87315698097072891</v>
      </c>
      <c r="P124" s="119">
        <f>IF(RES_hhdet_tes!P124=0,"",RES_hhdet_tes!P124/RES_hhdet_fec!P124)</f>
        <v>0.87717301656786673</v>
      </c>
      <c r="Q124" s="119">
        <f>IF(RES_hhdet_tes!Q124=0,"",RES_hhdet_tes!Q124/RES_hhdet_fec!Q124)</f>
        <v>0.88048020614843225</v>
      </c>
      <c r="R124" s="119">
        <f>IF(RES_hhdet_tes!R124=0,"",RES_hhdet_tes!R124/RES_hhdet_fec!R124)</f>
        <v>0.88434529633138104</v>
      </c>
      <c r="S124" s="119">
        <f>IF(RES_hhdet_tes!S124=0,"",RES_hhdet_tes!S124/RES_hhdet_fec!S124)</f>
        <v>0.88783469376058244</v>
      </c>
      <c r="T124" s="119">
        <f>IF(RES_hhdet_tes!T124=0,"",RES_hhdet_tes!T124/RES_hhdet_fec!T124)</f>
        <v>0.89369246996445362</v>
      </c>
      <c r="U124" s="119">
        <f>IF(RES_hhdet_tes!U124=0,"",RES_hhdet_tes!U124/RES_hhdet_fec!U124)</f>
        <v>0.89732934737606063</v>
      </c>
      <c r="V124" s="119">
        <f>IF(RES_hhdet_tes!V124=0,"",RES_hhdet_tes!V124/RES_hhdet_fec!V124)</f>
        <v>0.90212196794766886</v>
      </c>
      <c r="W124" s="119">
        <f>IF(RES_hhdet_tes!W124=0,"",RES_hhdet_tes!W124/RES_hhdet_fec!W124)</f>
        <v>0.90207994601230534</v>
      </c>
      <c r="X124" s="119">
        <f>IF(RES_hhdet_tes!X124=0,"",RES_hhdet_tes!X124/RES_hhdet_fec!X124)</f>
        <v>0.91164116445773802</v>
      </c>
      <c r="Y124" s="119">
        <f>IF(RES_hhdet_tes!Y124=0,"",RES_hhdet_tes!Y124/RES_hhdet_fec!Y124)</f>
        <v>0.9170819421724794</v>
      </c>
      <c r="DA124" s="129" t="s">
        <v>2023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0.82874787378141734</v>
      </c>
      <c r="C125" s="124">
        <f>IF(RES_hhdet_tes!C125=0,"",RES_hhdet_tes!C125/RES_hhdet_fec!C125)</f>
        <v>0.83185915722375137</v>
      </c>
      <c r="D125" s="124">
        <f>IF(RES_hhdet_tes!D125=0,"",RES_hhdet_tes!D125/RES_hhdet_fec!D125)</f>
        <v>0.83507387808737721</v>
      </c>
      <c r="E125" s="124">
        <f>IF(RES_hhdet_tes!E125=0,"",RES_hhdet_tes!E125/RES_hhdet_fec!E125)</f>
        <v>0.83827171946519574</v>
      </c>
      <c r="F125" s="124">
        <f>IF(RES_hhdet_tes!F125=0,"",RES_hhdet_tes!F125/RES_hhdet_fec!F125)</f>
        <v>0.84118798584638832</v>
      </c>
      <c r="G125" s="124">
        <f>IF(RES_hhdet_tes!G125=0,"",RES_hhdet_tes!G125/RES_hhdet_fec!G125)</f>
        <v>0.84383056380144872</v>
      </c>
      <c r="H125" s="124">
        <f>IF(RES_hhdet_tes!H125=0,"",RES_hhdet_tes!H125/RES_hhdet_fec!H125)</f>
        <v>0.84642818894917393</v>
      </c>
      <c r="I125" s="124">
        <f>IF(RES_hhdet_tes!I125=0,"",RES_hhdet_tes!I125/RES_hhdet_fec!I125)</f>
        <v>0.84930698789378711</v>
      </c>
      <c r="J125" s="124">
        <f>IF(RES_hhdet_tes!J125=0,"",RES_hhdet_tes!J125/RES_hhdet_fec!J125)</f>
        <v>0.85214490417359068</v>
      </c>
      <c r="K125" s="124">
        <f>IF(RES_hhdet_tes!K125=0,"",RES_hhdet_tes!K125/RES_hhdet_fec!K125)</f>
        <v>0.85514808396781739</v>
      </c>
      <c r="L125" s="124">
        <f>IF(RES_hhdet_tes!L125=0,"",RES_hhdet_tes!L125/RES_hhdet_fec!L125)</f>
        <v>0.85843744281101597</v>
      </c>
      <c r="M125" s="124">
        <f>IF(RES_hhdet_tes!M125=0,"",RES_hhdet_tes!M125/RES_hhdet_fec!M125)</f>
        <v>0.86199808812516288</v>
      </c>
      <c r="N125" s="124">
        <f>IF(RES_hhdet_tes!N125=0,"",RES_hhdet_tes!N125/RES_hhdet_fec!N125)</f>
        <v>0.86586942938194156</v>
      </c>
      <c r="O125" s="124">
        <f>IF(RES_hhdet_tes!O125=0,"",RES_hhdet_tes!O125/RES_hhdet_fec!O125)</f>
        <v>0.86957014423585666</v>
      </c>
      <c r="P125" s="124">
        <f>IF(RES_hhdet_tes!P125=0,"",RES_hhdet_tes!P125/RES_hhdet_fec!P125)</f>
        <v>0.87140580524223643</v>
      </c>
      <c r="Q125" s="124">
        <f>IF(RES_hhdet_tes!Q125=0,"",RES_hhdet_tes!Q125/RES_hhdet_fec!Q125)</f>
        <v>0.8735435714274763</v>
      </c>
      <c r="R125" s="124">
        <f>IF(RES_hhdet_tes!R125=0,"",RES_hhdet_tes!R125/RES_hhdet_fec!R125)</f>
        <v>0.87576187339868261</v>
      </c>
      <c r="S125" s="124">
        <f>IF(RES_hhdet_tes!S125=0,"",RES_hhdet_tes!S125/RES_hhdet_fec!S125)</f>
        <v>0.87859094885788236</v>
      </c>
      <c r="T125" s="124">
        <f>IF(RES_hhdet_tes!T125=0,"",RES_hhdet_tes!T125/RES_hhdet_fec!T125)</f>
        <v>0.88174107515087474</v>
      </c>
      <c r="U125" s="124">
        <f>IF(RES_hhdet_tes!U125=0,"",RES_hhdet_tes!U125/RES_hhdet_fec!U125)</f>
        <v>0.8847881459934952</v>
      </c>
      <c r="V125" s="124">
        <f>IF(RES_hhdet_tes!V125=0,"",RES_hhdet_tes!V125/RES_hhdet_fec!V125)</f>
        <v>0.88780985056493</v>
      </c>
      <c r="W125" s="124">
        <f>IF(RES_hhdet_tes!W125=0,"",RES_hhdet_tes!W125/RES_hhdet_fec!W125)</f>
        <v>0.89094513099645178</v>
      </c>
      <c r="X125" s="124">
        <f>IF(RES_hhdet_tes!X125=0,"",RES_hhdet_tes!X125/RES_hhdet_fec!X125)</f>
        <v>0.89419921950002823</v>
      </c>
      <c r="Y125" s="124">
        <f>IF(RES_hhdet_tes!Y125=0,"",RES_hhdet_tes!Y125/RES_hhdet_fec!Y125)</f>
        <v>0.89823904993223547</v>
      </c>
      <c r="DA125" s="130" t="s">
        <v>2024</v>
      </c>
    </row>
    <row r="126" spans="1:105" ht="12" customHeight="1" x14ac:dyDescent="0.25">
      <c r="A126" s="97" t="s">
        <v>198</v>
      </c>
      <c r="B126" s="111">
        <f>IF(RES_hhdet_tes!B126=0,"",RES_hhdet_tes!B126/RES_hhdet_fec!B126)</f>
        <v>0.82808611245089114</v>
      </c>
      <c r="C126" s="111">
        <f>IF(RES_hhdet_tes!C126=0,"",RES_hhdet_tes!C126/RES_hhdet_fec!C126)</f>
        <v>0.83121781830611863</v>
      </c>
      <c r="D126" s="111">
        <f>IF(RES_hhdet_tes!D126=0,"",RES_hhdet_tes!D126/RES_hhdet_fec!D126)</f>
        <v>0.83445495548816662</v>
      </c>
      <c r="E126" s="111">
        <f>IF(RES_hhdet_tes!E126=0,"",RES_hhdet_tes!E126/RES_hhdet_fec!E126)</f>
        <v>0.83767430606082383</v>
      </c>
      <c r="F126" s="111">
        <f>IF(RES_hhdet_tes!F126=0,"",RES_hhdet_tes!F126/RES_hhdet_fec!F126)</f>
        <v>0.84061181360744242</v>
      </c>
      <c r="G126" s="111">
        <f>IF(RES_hhdet_tes!G126=0,"",RES_hhdet_tes!G126/RES_hhdet_fec!G126)</f>
        <v>0.84327624726635819</v>
      </c>
      <c r="H126" s="111">
        <f>IF(RES_hhdet_tes!H126=0,"",RES_hhdet_tes!H126/RES_hhdet_fec!H126)</f>
        <v>0.84589571951830234</v>
      </c>
      <c r="I126" s="111">
        <f>IF(RES_hhdet_tes!I126=0,"",RES_hhdet_tes!I126/RES_hhdet_fec!I126)</f>
        <v>0.84879836490776028</v>
      </c>
      <c r="J126" s="111">
        <f>IF(RES_hhdet_tes!J126=0,"",RES_hhdet_tes!J126/RES_hhdet_fec!J126)</f>
        <v>0.85164217767178119</v>
      </c>
      <c r="K126" s="111">
        <f>IF(RES_hhdet_tes!K126=0,"",RES_hhdet_tes!K126/RES_hhdet_fec!K126)</f>
        <v>0.85466010719665031</v>
      </c>
      <c r="L126" s="111">
        <f>IF(RES_hhdet_tes!L126=0,"",RES_hhdet_tes!L126/RES_hhdet_fec!L126)</f>
        <v>0.85794911326356793</v>
      </c>
      <c r="M126" s="111">
        <f>IF(RES_hhdet_tes!M126=0,"",RES_hhdet_tes!M126/RES_hhdet_fec!M126)</f>
        <v>0.86154930870724133</v>
      </c>
      <c r="N126" s="111">
        <f>IF(RES_hhdet_tes!N126=0,"",RES_hhdet_tes!N126/RES_hhdet_fec!N126)</f>
        <v>0.86543173469546664</v>
      </c>
      <c r="O126" s="111">
        <f>IF(RES_hhdet_tes!O126=0,"",RES_hhdet_tes!O126/RES_hhdet_fec!O126)</f>
        <v>0.86914002504833288</v>
      </c>
      <c r="P126" s="111">
        <f>IF(RES_hhdet_tes!P126=0,"",RES_hhdet_tes!P126/RES_hhdet_fec!P126)</f>
        <v>0.87100940866215404</v>
      </c>
      <c r="Q126" s="111">
        <f>IF(RES_hhdet_tes!Q126=0,"",RES_hhdet_tes!Q126/RES_hhdet_fec!Q126)</f>
        <v>0.8731433104219134</v>
      </c>
      <c r="R126" s="111">
        <f>IF(RES_hhdet_tes!R126=0,"",RES_hhdet_tes!R126/RES_hhdet_fec!R126)</f>
        <v>0.87536571146563669</v>
      </c>
      <c r="S126" s="111">
        <f>IF(RES_hhdet_tes!S126=0,"",RES_hhdet_tes!S126/RES_hhdet_fec!S126)</f>
        <v>0.87820852368744329</v>
      </c>
      <c r="T126" s="111">
        <f>IF(RES_hhdet_tes!T126=0,"",RES_hhdet_tes!T126/RES_hhdet_fec!T126)</f>
        <v>0.88137086087802508</v>
      </c>
      <c r="U126" s="111">
        <f>IF(RES_hhdet_tes!U126=0,"",RES_hhdet_tes!U126/RES_hhdet_fec!U126)</f>
        <v>0.88443280166790006</v>
      </c>
      <c r="V126" s="111">
        <f>IF(RES_hhdet_tes!V126=0,"",RES_hhdet_tes!V126/RES_hhdet_fec!V126)</f>
        <v>0.88747074828445238</v>
      </c>
      <c r="W126" s="111">
        <f>IF(RES_hhdet_tes!W126=0,"",RES_hhdet_tes!W126/RES_hhdet_fec!W126)</f>
        <v>0.89060646370531515</v>
      </c>
      <c r="X126" s="111">
        <f>IF(RES_hhdet_tes!X126=0,"",RES_hhdet_tes!X126/RES_hhdet_fec!X126)</f>
        <v>0.89389401927297885</v>
      </c>
      <c r="Y126" s="111">
        <f>IF(RES_hhdet_tes!Y126=0,"",RES_hhdet_tes!Y126/RES_hhdet_fec!Y126)</f>
        <v>0.8979646276196096</v>
      </c>
      <c r="DA126" s="63" t="s">
        <v>2025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X127" s="111">
        <f>IF(RES_hhdet_tes!X127=0,"",RES_hhdet_tes!X127/RES_hhdet_fec!X127)</f>
        <v>1</v>
      </c>
      <c r="Y127" s="111">
        <f>IF(RES_hhdet_tes!Y127=0,"",RES_hhdet_tes!Y127/RES_hhdet_fec!Y127)</f>
        <v>1</v>
      </c>
      <c r="DA127" s="63" t="s">
        <v>2026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1.9948621447266519</v>
      </c>
      <c r="C128" s="124">
        <f>IF(RES_hhdet_tes!C128=0,"",RES_hhdet_tes!C128/RES_hhdet_fec!C128)</f>
        <v>2.0913910597760261</v>
      </c>
      <c r="D128" s="124">
        <f>IF(RES_hhdet_tes!D128=0,"",RES_hhdet_tes!D128/RES_hhdet_fec!D128)</f>
        <v>2.1921930996935504</v>
      </c>
      <c r="E128" s="124">
        <f>IF(RES_hhdet_tes!E128=0,"",RES_hhdet_tes!E128/RES_hhdet_fec!E128)</f>
        <v>2.3654310977790294</v>
      </c>
      <c r="F128" s="124">
        <f>IF(RES_hhdet_tes!F128=0,"",RES_hhdet_tes!F128/RES_hhdet_fec!F128)</f>
        <v>2.5581033698436504</v>
      </c>
      <c r="G128" s="124">
        <f>IF(RES_hhdet_tes!G128=0,"",RES_hhdet_tes!G128/RES_hhdet_fec!G128)</f>
        <v>2.7731417288742461</v>
      </c>
      <c r="H128" s="124">
        <f>IF(RES_hhdet_tes!H128=0,"",RES_hhdet_tes!H128/RES_hhdet_fec!H128)</f>
        <v>2.967310413333879</v>
      </c>
      <c r="I128" s="124">
        <f>IF(RES_hhdet_tes!I128=0,"",RES_hhdet_tes!I128/RES_hhdet_fec!I128)</f>
        <v>3.0556847786472994</v>
      </c>
      <c r="J128" s="124">
        <f>IF(RES_hhdet_tes!J128=0,"",RES_hhdet_tes!J128/RES_hhdet_fec!J128)</f>
        <v>3.1263920331736936</v>
      </c>
      <c r="K128" s="124">
        <f>IF(RES_hhdet_tes!K128=0,"",RES_hhdet_tes!K128/RES_hhdet_fec!K128)</f>
        <v>3.2560326620501003</v>
      </c>
      <c r="L128" s="124">
        <f>IF(RES_hhdet_tes!L128=0,"",RES_hhdet_tes!L128/RES_hhdet_fec!L128)</f>
        <v>3.3987413629872942</v>
      </c>
      <c r="M128" s="124">
        <f>IF(RES_hhdet_tes!M128=0,"",RES_hhdet_tes!M128/RES_hhdet_fec!M128)</f>
        <v>3.6042879740180576</v>
      </c>
      <c r="N128" s="124">
        <f>IF(RES_hhdet_tes!N128=0,"",RES_hhdet_tes!N128/RES_hhdet_fec!N128)</f>
        <v>3.7782696736466814</v>
      </c>
      <c r="O128" s="124">
        <f>IF(RES_hhdet_tes!O128=0,"",RES_hhdet_tes!O128/RES_hhdet_fec!O128)</f>
        <v>3.943074350298962</v>
      </c>
      <c r="P128" s="124">
        <f>IF(RES_hhdet_tes!P128=0,"",RES_hhdet_tes!P128/RES_hhdet_fec!P128)</f>
        <v>4.1142122339593437</v>
      </c>
      <c r="Q128" s="124">
        <f>IF(RES_hhdet_tes!Q128=0,"",RES_hhdet_tes!Q128/RES_hhdet_fec!Q128)</f>
        <v>4.244772428821225</v>
      </c>
      <c r="R128" s="124">
        <f>IF(RES_hhdet_tes!R128=0,"",RES_hhdet_tes!R128/RES_hhdet_fec!R128)</f>
        <v>4.3647380637832827</v>
      </c>
      <c r="S128" s="124">
        <f>IF(RES_hhdet_tes!S128=0,"",RES_hhdet_tes!S128/RES_hhdet_fec!S128)</f>
        <v>4.4479085068350344</v>
      </c>
      <c r="T128" s="124">
        <f>IF(RES_hhdet_tes!T128=0,"",RES_hhdet_tes!T128/RES_hhdet_fec!T128)</f>
        <v>4.5247059527136653</v>
      </c>
      <c r="U128" s="124">
        <f>IF(RES_hhdet_tes!U128=0,"",RES_hhdet_tes!U128/RES_hhdet_fec!U128)</f>
        <v>4.600894589012726</v>
      </c>
      <c r="V128" s="124">
        <f>IF(RES_hhdet_tes!V128=0,"",RES_hhdet_tes!V128/RES_hhdet_fec!V128)</f>
        <v>4.656857164449927</v>
      </c>
      <c r="W128" s="124">
        <f>IF(RES_hhdet_tes!W128=0,"",RES_hhdet_tes!W128/RES_hhdet_fec!W128)</f>
        <v>4.6990507262672674</v>
      </c>
      <c r="X128" s="124">
        <f>IF(RES_hhdet_tes!X128=0,"",RES_hhdet_tes!X128/RES_hhdet_fec!X128)</f>
        <v>4.7394865535528936</v>
      </c>
      <c r="Y128" s="124">
        <f>IF(RES_hhdet_tes!Y128=0,"",RES_hhdet_tes!Y128/RES_hhdet_fec!Y128)</f>
        <v>4.7811714800394922</v>
      </c>
      <c r="DA128" s="130" t="s">
        <v>2027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1.9948621447266519</v>
      </c>
      <c r="C129" s="111">
        <f>IF(RES_hhdet_tes!C129=0,"",RES_hhdet_tes!C129/RES_hhdet_fec!C129)</f>
        <v>2.0913910597760261</v>
      </c>
      <c r="D129" s="111">
        <f>IF(RES_hhdet_tes!D129=0,"",RES_hhdet_tes!D129/RES_hhdet_fec!D129)</f>
        <v>2.1921930996935504</v>
      </c>
      <c r="E129" s="111">
        <f>IF(RES_hhdet_tes!E129=0,"",RES_hhdet_tes!E129/RES_hhdet_fec!E129)</f>
        <v>2.3654310977790294</v>
      </c>
      <c r="F129" s="111">
        <f>IF(RES_hhdet_tes!F129=0,"",RES_hhdet_tes!F129/RES_hhdet_fec!F129)</f>
        <v>2.5581033698436504</v>
      </c>
      <c r="G129" s="111">
        <f>IF(RES_hhdet_tes!G129=0,"",RES_hhdet_tes!G129/RES_hhdet_fec!G129)</f>
        <v>2.7731417288742461</v>
      </c>
      <c r="H129" s="111">
        <f>IF(RES_hhdet_tes!H129=0,"",RES_hhdet_tes!H129/RES_hhdet_fec!H129)</f>
        <v>2.967310413333879</v>
      </c>
      <c r="I129" s="111">
        <f>IF(RES_hhdet_tes!I129=0,"",RES_hhdet_tes!I129/RES_hhdet_fec!I129)</f>
        <v>3.0556847786472994</v>
      </c>
      <c r="J129" s="111">
        <f>IF(RES_hhdet_tes!J129=0,"",RES_hhdet_tes!J129/RES_hhdet_fec!J129)</f>
        <v>3.1263920331736936</v>
      </c>
      <c r="K129" s="111">
        <f>IF(RES_hhdet_tes!K129=0,"",RES_hhdet_tes!K129/RES_hhdet_fec!K129)</f>
        <v>3.2560326620501003</v>
      </c>
      <c r="L129" s="111">
        <f>IF(RES_hhdet_tes!L129=0,"",RES_hhdet_tes!L129/RES_hhdet_fec!L129)</f>
        <v>3.3987413629872942</v>
      </c>
      <c r="M129" s="111">
        <f>IF(RES_hhdet_tes!M129=0,"",RES_hhdet_tes!M129/RES_hhdet_fec!M129)</f>
        <v>3.6042879740180576</v>
      </c>
      <c r="N129" s="111">
        <f>IF(RES_hhdet_tes!N129=0,"",RES_hhdet_tes!N129/RES_hhdet_fec!N129)</f>
        <v>3.7782696736466814</v>
      </c>
      <c r="O129" s="111">
        <f>IF(RES_hhdet_tes!O129=0,"",RES_hhdet_tes!O129/RES_hhdet_fec!O129)</f>
        <v>3.943074350298962</v>
      </c>
      <c r="P129" s="111">
        <f>IF(RES_hhdet_tes!P129=0,"",RES_hhdet_tes!P129/RES_hhdet_fec!P129)</f>
        <v>4.1142122339593437</v>
      </c>
      <c r="Q129" s="111">
        <f>IF(RES_hhdet_tes!Q129=0,"",RES_hhdet_tes!Q129/RES_hhdet_fec!Q129)</f>
        <v>4.244772428821225</v>
      </c>
      <c r="R129" s="111">
        <f>IF(RES_hhdet_tes!R129=0,"",RES_hhdet_tes!R129/RES_hhdet_fec!R129)</f>
        <v>4.3647380637832827</v>
      </c>
      <c r="S129" s="111">
        <f>IF(RES_hhdet_tes!S129=0,"",RES_hhdet_tes!S129/RES_hhdet_fec!S129)</f>
        <v>4.4479085068350344</v>
      </c>
      <c r="T129" s="111">
        <f>IF(RES_hhdet_tes!T129=0,"",RES_hhdet_tes!T129/RES_hhdet_fec!T129)</f>
        <v>4.5247059527136653</v>
      </c>
      <c r="U129" s="111">
        <f>IF(RES_hhdet_tes!U129=0,"",RES_hhdet_tes!U129/RES_hhdet_fec!U129)</f>
        <v>4.600894589012726</v>
      </c>
      <c r="V129" s="111">
        <f>IF(RES_hhdet_tes!V129=0,"",RES_hhdet_tes!V129/RES_hhdet_fec!V129)</f>
        <v>4.656857164449927</v>
      </c>
      <c r="W129" s="111">
        <f>IF(RES_hhdet_tes!W129=0,"",RES_hhdet_tes!W129/RES_hhdet_fec!W129)</f>
        <v>4.6990507262672674</v>
      </c>
      <c r="X129" s="111">
        <f>IF(RES_hhdet_tes!X129=0,"",RES_hhdet_tes!X129/RES_hhdet_fec!X129)</f>
        <v>4.7394865535528936</v>
      </c>
      <c r="Y129" s="111">
        <f>IF(RES_hhdet_tes!Y129=0,"",RES_hhdet_tes!Y129/RES_hhdet_fec!Y129)</f>
        <v>4.7811714800394922</v>
      </c>
      <c r="DA129" s="63" t="s">
        <v>2028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0.83612589676480875</v>
      </c>
      <c r="C130" s="124">
        <f>IF(RES_hhdet_tes!C130=0,"",RES_hhdet_tes!C130/RES_hhdet_fec!C130)</f>
        <v>0.83976328335812001</v>
      </c>
      <c r="D130" s="124">
        <f>IF(RES_hhdet_tes!D130=0,"",RES_hhdet_tes!D130/RES_hhdet_fec!D130)</f>
        <v>0.84292020586928873</v>
      </c>
      <c r="E130" s="124">
        <f>IF(RES_hhdet_tes!E130=0,"",RES_hhdet_tes!E130/RES_hhdet_fec!E130)</f>
        <v>0.84640274352370048</v>
      </c>
      <c r="F130" s="124">
        <f>IF(RES_hhdet_tes!F130=0,"",RES_hhdet_tes!F130/RES_hhdet_fec!F130)</f>
        <v>0.84963084306897663</v>
      </c>
      <c r="G130" s="124">
        <f>IF(RES_hhdet_tes!G130=0,"",RES_hhdet_tes!G130/RES_hhdet_fec!G130)</f>
        <v>0.85243527391308105</v>
      </c>
      <c r="H130" s="124">
        <f>IF(RES_hhdet_tes!H130=0,"",RES_hhdet_tes!H130/RES_hhdet_fec!H130)</f>
        <v>0.85529460429442117</v>
      </c>
      <c r="I130" s="124">
        <f>IF(RES_hhdet_tes!I130=0,"",RES_hhdet_tes!I130/RES_hhdet_fec!I130)</f>
        <v>0.85839988955211877</v>
      </c>
      <c r="J130" s="124">
        <f>IF(RES_hhdet_tes!J130=0,"",RES_hhdet_tes!J130/RES_hhdet_fec!J130)</f>
        <v>0.86187762896771591</v>
      </c>
      <c r="K130" s="124">
        <f>IF(RES_hhdet_tes!K130=0,"",RES_hhdet_tes!K130/RES_hhdet_fec!K130)</f>
        <v>0.86526098162028475</v>
      </c>
      <c r="L130" s="124">
        <f>IF(RES_hhdet_tes!L130=0,"",RES_hhdet_tes!L130/RES_hhdet_fec!L130)</f>
        <v>0.86934621227097097</v>
      </c>
      <c r="M130" s="124">
        <f>IF(RES_hhdet_tes!M130=0,"",RES_hhdet_tes!M130/RES_hhdet_fec!M130)</f>
        <v>0.87326115494871792</v>
      </c>
      <c r="N130" s="124">
        <f>IF(RES_hhdet_tes!N130=0,"",RES_hhdet_tes!N130/RES_hhdet_fec!N130)</f>
        <v>0.87799277956652599</v>
      </c>
      <c r="O130" s="124">
        <f>IF(RES_hhdet_tes!O130=0,"",RES_hhdet_tes!O130/RES_hhdet_fec!O130)</f>
        <v>0.88252937163374046</v>
      </c>
      <c r="P130" s="124">
        <f>IF(RES_hhdet_tes!P130=0,"",RES_hhdet_tes!P130/RES_hhdet_fec!P130)</f>
        <v>0.8846682054800209</v>
      </c>
      <c r="Q130" s="124">
        <f>IF(RES_hhdet_tes!Q130=0,"",RES_hhdet_tes!Q130/RES_hhdet_fec!Q130)</f>
        <v>0.88767240980186102</v>
      </c>
      <c r="R130" s="124">
        <f>IF(RES_hhdet_tes!R130=0,"",RES_hhdet_tes!R130/RES_hhdet_fec!R130)</f>
        <v>0.89059544145489378</v>
      </c>
      <c r="S130" s="124">
        <f>IF(RES_hhdet_tes!S130=0,"",RES_hhdet_tes!S130/RES_hhdet_fec!S130)</f>
        <v>0.89429594606769691</v>
      </c>
      <c r="T130" s="124">
        <f>IF(RES_hhdet_tes!T130=0,"",RES_hhdet_tes!T130/RES_hhdet_fec!T130)</f>
        <v>0.89865688641591335</v>
      </c>
      <c r="U130" s="124">
        <f>IF(RES_hhdet_tes!U130=0,"",RES_hhdet_tes!U130/RES_hhdet_fec!U130)</f>
        <v>0.90264264424802543</v>
      </c>
      <c r="V130" s="124">
        <f>IF(RES_hhdet_tes!V130=0,"",RES_hhdet_tes!V130/RES_hhdet_fec!V130)</f>
        <v>0.90663074637919672</v>
      </c>
      <c r="W130" s="124">
        <f>IF(RES_hhdet_tes!W130=0,"",RES_hhdet_tes!W130/RES_hhdet_fec!W130)</f>
        <v>0.91090459817434932</v>
      </c>
      <c r="X130" s="124">
        <f>IF(RES_hhdet_tes!X130=0,"",RES_hhdet_tes!X130/RES_hhdet_fec!X130)</f>
        <v>0.91514275695680336</v>
      </c>
      <c r="Y130" s="124">
        <f>IF(RES_hhdet_tes!Y130=0,"",RES_hhdet_tes!Y130/RES_hhdet_fec!Y130)</f>
        <v>0.92116502891116347</v>
      </c>
      <c r="DA130" s="130" t="s">
        <v>2029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0.8373747493730942</v>
      </c>
      <c r="C131" s="111">
        <f>IF(RES_hhdet_tes!C131=0,"",RES_hhdet_tes!C131/RES_hhdet_fec!C131)</f>
        <v>0.84052315761567886</v>
      </c>
      <c r="D131" s="111">
        <f>IF(RES_hhdet_tes!D131=0,"",RES_hhdet_tes!D131/RES_hhdet_fec!D131)</f>
        <v>0.84388283490609617</v>
      </c>
      <c r="E131" s="111">
        <f>IF(RES_hhdet_tes!E131=0,"",RES_hhdet_tes!E131/RES_hhdet_fec!E131)</f>
        <v>0.84726460988923658</v>
      </c>
      <c r="F131" s="111">
        <f>IF(RES_hhdet_tes!F131=0,"",RES_hhdet_tes!F131/RES_hhdet_fec!F131)</f>
        <v>0.85038971488763249</v>
      </c>
      <c r="G131" s="111">
        <f>IF(RES_hhdet_tes!G131=0,"",RES_hhdet_tes!G131/RES_hhdet_fec!G131)</f>
        <v>0.85327699482787966</v>
      </c>
      <c r="H131" s="111">
        <f>IF(RES_hhdet_tes!H131=0,"",RES_hhdet_tes!H131/RES_hhdet_fec!H131)</f>
        <v>0.85615365382559749</v>
      </c>
      <c r="I131" s="111">
        <f>IF(RES_hhdet_tes!I131=0,"",RES_hhdet_tes!I131/RES_hhdet_fec!I131)</f>
        <v>0.85938995991879075</v>
      </c>
      <c r="J131" s="111">
        <f>IF(RES_hhdet_tes!J131=0,"",RES_hhdet_tes!J131/RES_hhdet_fec!J131)</f>
        <v>0.86262091946958774</v>
      </c>
      <c r="K131" s="111">
        <f>IF(RES_hhdet_tes!K131=0,"",RES_hhdet_tes!K131/RES_hhdet_fec!K131)</f>
        <v>0.86611522976655175</v>
      </c>
      <c r="L131" s="111">
        <f>IF(RES_hhdet_tes!L131=0,"",RES_hhdet_tes!L131/RES_hhdet_fec!L131)</f>
        <v>0.86997423984238431</v>
      </c>
      <c r="M131" s="111">
        <f>IF(RES_hhdet_tes!M131=0,"",RES_hhdet_tes!M131/RES_hhdet_fec!M131)</f>
        <v>0.87427408816045882</v>
      </c>
      <c r="N131" s="111">
        <f>IF(RES_hhdet_tes!N131=0,"",RES_hhdet_tes!N131/RES_hhdet_fec!N131)</f>
        <v>0.87896754811458355</v>
      </c>
      <c r="O131" s="111">
        <f>IF(RES_hhdet_tes!O131=0,"",RES_hhdet_tes!O131/RES_hhdet_fec!O131)</f>
        <v>0.88343387288874886</v>
      </c>
      <c r="P131" s="111">
        <f>IF(RES_hhdet_tes!P131=0,"",RES_hhdet_tes!P131/RES_hhdet_fec!P131)</f>
        <v>0.88591638030589348</v>
      </c>
      <c r="Q131" s="111">
        <f>IF(RES_hhdet_tes!Q131=0,"",RES_hhdet_tes!Q131/RES_hhdet_fec!Q131)</f>
        <v>0.88870745722495426</v>
      </c>
      <c r="R131" s="111">
        <f>IF(RES_hhdet_tes!R131=0,"",RES_hhdet_tes!R131/RES_hhdet_fec!R131)</f>
        <v>0.89167567093634703</v>
      </c>
      <c r="S131" s="111">
        <f>IF(RES_hhdet_tes!S131=0,"",RES_hhdet_tes!S131/RES_hhdet_fec!S131)</f>
        <v>0.89546510523107092</v>
      </c>
      <c r="T131" s="111">
        <f>IF(RES_hhdet_tes!T131=0,"",RES_hhdet_tes!T131/RES_hhdet_fec!T131)</f>
        <v>0.8996893269931926</v>
      </c>
      <c r="U131" s="111">
        <f>IF(RES_hhdet_tes!U131=0,"",RES_hhdet_tes!U131/RES_hhdet_fec!U131)</f>
        <v>0.90375965179763862</v>
      </c>
      <c r="V131" s="111">
        <f>IF(RES_hhdet_tes!V131=0,"",RES_hhdet_tes!V131/RES_hhdet_fec!V131)</f>
        <v>0.9078278692027183</v>
      </c>
      <c r="W131" s="111">
        <f>IF(RES_hhdet_tes!W131=0,"",RES_hhdet_tes!W131/RES_hhdet_fec!W131)</f>
        <v>0.91197937974262311</v>
      </c>
      <c r="X131" s="111">
        <f>IF(RES_hhdet_tes!X131=0,"",RES_hhdet_tes!X131/RES_hhdet_fec!X131)</f>
        <v>0.91649182176408173</v>
      </c>
      <c r="Y131" s="111">
        <f>IF(RES_hhdet_tes!Y131=0,"",RES_hhdet_tes!Y131/RES_hhdet_fec!Y131)</f>
        <v>0.92208924832282657</v>
      </c>
      <c r="DA131" s="63" t="s">
        <v>2030</v>
      </c>
    </row>
    <row r="132" spans="1:105" ht="12" customHeight="1" x14ac:dyDescent="0.25">
      <c r="A132" s="97" t="s">
        <v>127</v>
      </c>
      <c r="B132" s="111">
        <f>IF(RES_hhdet_tes!B132=0,"",RES_hhdet_tes!B132/RES_hhdet_fec!B132)</f>
        <v>0.90750752053959705</v>
      </c>
      <c r="C132" s="111">
        <f>IF(RES_hhdet_tes!C132=0,"",RES_hhdet_tes!C132/RES_hhdet_fec!C132)</f>
        <v>0.91994585087679903</v>
      </c>
      <c r="D132" s="111">
        <f>IF(RES_hhdet_tes!D132=0,"",RES_hhdet_tes!D132/RES_hhdet_fec!D132)</f>
        <v>0.91787471653612307</v>
      </c>
      <c r="E132" s="111">
        <f>IF(RES_hhdet_tes!E132=0,"",RES_hhdet_tes!E132/RES_hhdet_fec!E132)</f>
        <v>0.92229629263391089</v>
      </c>
      <c r="F132" s="111">
        <f>IF(RES_hhdet_tes!F132=0,"",RES_hhdet_tes!F132/RES_hhdet_fec!F132)</f>
        <v>0.92509529796777634</v>
      </c>
      <c r="G132" s="111">
        <f>IF(RES_hhdet_tes!G132=0,"",RES_hhdet_tes!G132/RES_hhdet_fec!G132)</f>
        <v>0.92586940794026662</v>
      </c>
      <c r="H132" s="111">
        <f>IF(RES_hhdet_tes!H132=0,"",RES_hhdet_tes!H132/RES_hhdet_fec!H132)</f>
        <v>0.92854483361358542</v>
      </c>
      <c r="I132" s="111">
        <f>IF(RES_hhdet_tes!I132=0,"",RES_hhdet_tes!I132/RES_hhdet_fec!I132)</f>
        <v>0.92617591892624895</v>
      </c>
      <c r="J132" s="111">
        <f>IF(RES_hhdet_tes!J132=0,"",RES_hhdet_tes!J132/RES_hhdet_fec!J132)</f>
        <v>0.93460092359454983</v>
      </c>
      <c r="K132" s="111">
        <f>IF(RES_hhdet_tes!K132=0,"",RES_hhdet_tes!K132/RES_hhdet_fec!K132)</f>
        <v>0.93447187799365139</v>
      </c>
      <c r="L132" s="111">
        <f>IF(RES_hhdet_tes!L132=0,"",RES_hhdet_tes!L132/RES_hhdet_fec!L132)</f>
        <v>0.94456031716796707</v>
      </c>
      <c r="M132" s="111">
        <f>IF(RES_hhdet_tes!M132=0,"",RES_hhdet_tes!M132/RES_hhdet_fec!M132)</f>
        <v>0.94310189543293077</v>
      </c>
      <c r="N132" s="111">
        <f>IF(RES_hhdet_tes!N132=0,"",RES_hhdet_tes!N132/RES_hhdet_fec!N132)</f>
        <v>0.94845259794910131</v>
      </c>
      <c r="O132" s="111">
        <f>IF(RES_hhdet_tes!O132=0,"",RES_hhdet_tes!O132/RES_hhdet_fec!O132)</f>
        <v>0.94865108223552519</v>
      </c>
      <c r="P132" s="111">
        <f>IF(RES_hhdet_tes!P132=0,"",RES_hhdet_tes!P132/RES_hhdet_fec!P132)</f>
        <v>0.94741872953888995</v>
      </c>
      <c r="Q132" s="111">
        <f>IF(RES_hhdet_tes!Q132=0,"",RES_hhdet_tes!Q132/RES_hhdet_fec!Q132)</f>
        <v>0.94952596807891587</v>
      </c>
      <c r="R132" s="111">
        <f>IF(RES_hhdet_tes!R132=0,"",RES_hhdet_tes!R132/RES_hhdet_fec!R132)</f>
        <v>0.94876308935356857</v>
      </c>
      <c r="S132" s="111">
        <f>IF(RES_hhdet_tes!S132=0,"",RES_hhdet_tes!S132/RES_hhdet_fec!S132)</f>
        <v>0.94957929237233485</v>
      </c>
      <c r="T132" s="111">
        <f>IF(RES_hhdet_tes!T132=0,"",RES_hhdet_tes!T132/RES_hhdet_fec!T132)</f>
        <v>0.95328715541513742</v>
      </c>
      <c r="U132" s="111">
        <f>IF(RES_hhdet_tes!U132=0,"",RES_hhdet_tes!U132/RES_hhdet_fec!U132)</f>
        <v>0.95610220870726437</v>
      </c>
      <c r="V132" s="111">
        <f>IF(RES_hhdet_tes!V132=0,"",RES_hhdet_tes!V132/RES_hhdet_fec!V132)</f>
        <v>0.95874658458749806</v>
      </c>
      <c r="W132" s="111">
        <f>IF(RES_hhdet_tes!W132=0,"",RES_hhdet_tes!W132/RES_hhdet_fec!W132)</f>
        <v>0.96537426897332967</v>
      </c>
      <c r="X132" s="111">
        <f>IF(RES_hhdet_tes!X132=0,"",RES_hhdet_tes!X132/RES_hhdet_fec!X132)</f>
        <v>0.96424569737870325</v>
      </c>
      <c r="Y132" s="111">
        <f>IF(RES_hhdet_tes!Y132=0,"",RES_hhdet_tes!Y132/RES_hhdet_fec!Y132)</f>
        <v>0.96858644034492969</v>
      </c>
      <c r="DA132" s="63" t="s">
        <v>2031</v>
      </c>
    </row>
    <row r="133" spans="1:105" ht="12" customHeight="1" x14ac:dyDescent="0.25">
      <c r="A133" s="100" t="s">
        <v>198</v>
      </c>
      <c r="B133" s="112">
        <f>IF(RES_hhdet_tes!B133=0,"",RES_hhdet_tes!B133/RES_hhdet_fec!B133)</f>
        <v>0.8373747493730942</v>
      </c>
      <c r="C133" s="112">
        <f>IF(RES_hhdet_tes!C133=0,"",RES_hhdet_tes!C133/RES_hhdet_fec!C133)</f>
        <v>0.84612874734388099</v>
      </c>
      <c r="D133" s="112">
        <f>IF(RES_hhdet_tes!D133=0,"",RES_hhdet_tes!D133/RES_hhdet_fec!D133)</f>
        <v>0.84739412898898958</v>
      </c>
      <c r="E133" s="112">
        <f>IF(RES_hhdet_tes!E133=0,"",RES_hhdet_tes!E133/RES_hhdet_fec!E133)</f>
        <v>0.85163587804464036</v>
      </c>
      <c r="F133" s="112">
        <f>IF(RES_hhdet_tes!F133=0,"",RES_hhdet_tes!F133/RES_hhdet_fec!F133)</f>
        <v>0.85586607641463508</v>
      </c>
      <c r="G133" s="112">
        <f>IF(RES_hhdet_tes!G133=0,"",RES_hhdet_tes!G133/RES_hhdet_fec!G133)</f>
        <v>0.85776523826699957</v>
      </c>
      <c r="H133" s="112">
        <f>IF(RES_hhdet_tes!H133=0,"",RES_hhdet_tes!H133/RES_hhdet_fec!H133)</f>
        <v>0.85978416334095475</v>
      </c>
      <c r="I133" s="112">
        <f>IF(RES_hhdet_tes!I133=0,"",RES_hhdet_tes!I133/RES_hhdet_fec!I133)</f>
        <v>0.86260006931240263</v>
      </c>
      <c r="J133" s="112">
        <f>IF(RES_hhdet_tes!J133=0,"",RES_hhdet_tes!J133/RES_hhdet_fec!J133)</f>
        <v>0.86662233111248854</v>
      </c>
      <c r="K133" s="112">
        <f>IF(RES_hhdet_tes!K133=0,"",RES_hhdet_tes!K133/RES_hhdet_fec!K133)</f>
        <v>0.86904226686725905</v>
      </c>
      <c r="L133" s="112">
        <f>IF(RES_hhdet_tes!L133=0,"",RES_hhdet_tes!L133/RES_hhdet_fec!L133)</f>
        <v>0.87248785721196531</v>
      </c>
      <c r="M133" s="112">
        <f>IF(RES_hhdet_tes!M133=0,"",RES_hhdet_tes!M133/RES_hhdet_fec!M133)</f>
        <v>0.87411751945833094</v>
      </c>
      <c r="N133" s="112">
        <f>IF(RES_hhdet_tes!N133=0,"",RES_hhdet_tes!N133/RES_hhdet_fec!N133)</f>
        <v>0.87819451841098339</v>
      </c>
      <c r="O133" s="112">
        <f>IF(RES_hhdet_tes!O133=0,"",RES_hhdet_tes!O133/RES_hhdet_fec!O133)</f>
        <v>0.88378258170002244</v>
      </c>
      <c r="P133" s="112">
        <f>IF(RES_hhdet_tes!P133=0,"",RES_hhdet_tes!P133/RES_hhdet_fec!P133)</f>
        <v>0.88438151744219595</v>
      </c>
      <c r="Q133" s="112">
        <f>IF(RES_hhdet_tes!Q133=0,"",RES_hhdet_tes!Q133/RES_hhdet_fec!Q133)</f>
        <v>0.88949580376128734</v>
      </c>
      <c r="R133" s="112">
        <f>IF(RES_hhdet_tes!R133=0,"",RES_hhdet_tes!R133/RES_hhdet_fec!R133)</f>
        <v>0.89269410735232602</v>
      </c>
      <c r="S133" s="112">
        <f>IF(RES_hhdet_tes!S133=0,"",RES_hhdet_tes!S133/RES_hhdet_fec!S133)</f>
        <v>0.89477841414187542</v>
      </c>
      <c r="T133" s="112">
        <f>IF(RES_hhdet_tes!T133=0,"",RES_hhdet_tes!T133/RES_hhdet_fec!T133)</f>
        <v>0.89852089674942703</v>
      </c>
      <c r="U133" s="112">
        <f>IF(RES_hhdet_tes!U133=0,"",RES_hhdet_tes!U133/RES_hhdet_fec!U133)</f>
        <v>0.90091059086456693</v>
      </c>
      <c r="V133" s="112">
        <f>IF(RES_hhdet_tes!V133=0,"",RES_hhdet_tes!V133/RES_hhdet_fec!V133)</f>
        <v>0.90320770163014852</v>
      </c>
      <c r="W133" s="112">
        <f>IF(RES_hhdet_tes!W133=0,"",RES_hhdet_tes!W133/RES_hhdet_fec!W133)</f>
        <v>0.90800604902318893</v>
      </c>
      <c r="X133" s="112">
        <f>IF(RES_hhdet_tes!X133=0,"",RES_hhdet_tes!X133/RES_hhdet_fec!X133)</f>
        <v>0.91002953015180232</v>
      </c>
      <c r="Y133" s="112">
        <f>IF(RES_hhdet_tes!Y133=0,"",RES_hhdet_tes!Y133/RES_hhdet_fec!Y133)</f>
        <v>0.92077190714592605</v>
      </c>
      <c r="DA133" s="131" t="s">
        <v>2032</v>
      </c>
    </row>
    <row r="134" spans="1:105" ht="12" customHeight="1" x14ac:dyDescent="0.25">
      <c r="A134" s="103" t="s">
        <v>52</v>
      </c>
      <c r="B134" s="113">
        <f>IF(RES_hhdet_tes!B134=0,"",RES_hhdet_tes!B134/RES_hhdet_fec!B134)</f>
        <v>1</v>
      </c>
      <c r="C134" s="113">
        <f>IF(RES_hhdet_tes!C134=0,"",RES_hhdet_tes!C134/RES_hhdet_fec!C134)</f>
        <v>1</v>
      </c>
      <c r="D134" s="113">
        <f>IF(RES_hhdet_tes!D134=0,"",RES_hhdet_tes!D134/RES_hhdet_fec!D134)</f>
        <v>1</v>
      </c>
      <c r="E134" s="113">
        <f>IF(RES_hhdet_tes!E134=0,"",RES_hhdet_tes!E134/RES_hhdet_fec!E134)</f>
        <v>1</v>
      </c>
      <c r="F134" s="113">
        <f>IF(RES_hhdet_tes!F134=0,"",RES_hhdet_tes!F134/RES_hhdet_fec!F134)</f>
        <v>1</v>
      </c>
      <c r="G134" s="113">
        <f>IF(RES_hhdet_tes!G134=0,"",RES_hhdet_tes!G134/RES_hhdet_fec!G134)</f>
        <v>1</v>
      </c>
      <c r="H134" s="113">
        <f>IF(RES_hhdet_tes!H134=0,"",RES_hhdet_tes!H134/RES_hhdet_fec!H134)</f>
        <v>1</v>
      </c>
      <c r="I134" s="113">
        <f>IF(RES_hhdet_tes!I134=0,"",RES_hhdet_tes!I134/RES_hhdet_fec!I134)</f>
        <v>1</v>
      </c>
      <c r="J134" s="113">
        <f>IF(RES_hhdet_tes!J134=0,"",RES_hhdet_tes!J134/RES_hhdet_fec!J134)</f>
        <v>1</v>
      </c>
      <c r="K134" s="113">
        <f>IF(RES_hhdet_tes!K134=0,"",RES_hhdet_tes!K134/RES_hhdet_fec!K134)</f>
        <v>1</v>
      </c>
      <c r="L134" s="113">
        <f>IF(RES_hhdet_tes!L134=0,"",RES_hhdet_tes!L134/RES_hhdet_fec!L134)</f>
        <v>1</v>
      </c>
      <c r="M134" s="113">
        <f>IF(RES_hhdet_tes!M134=0,"",RES_hhdet_tes!M134/RES_hhdet_fec!M134)</f>
        <v>1</v>
      </c>
      <c r="N134" s="113">
        <f>IF(RES_hhdet_tes!N134=0,"",RES_hhdet_tes!N134/RES_hhdet_fec!N134)</f>
        <v>1</v>
      </c>
      <c r="O134" s="113">
        <f>IF(RES_hhdet_tes!O134=0,"",RES_hhdet_tes!O134/RES_hhdet_fec!O134)</f>
        <v>1</v>
      </c>
      <c r="P134" s="113">
        <f>IF(RES_hhdet_tes!P134=0,"",RES_hhdet_tes!P134/RES_hhdet_fec!P134)</f>
        <v>1</v>
      </c>
      <c r="Q134" s="113">
        <f>IF(RES_hhdet_tes!Q134=0,"",RES_hhdet_tes!Q134/RES_hhdet_fec!Q134)</f>
        <v>1</v>
      </c>
      <c r="R134" s="113">
        <f>IF(RES_hhdet_tes!R134=0,"",RES_hhdet_tes!R134/RES_hhdet_fec!R134)</f>
        <v>1</v>
      </c>
      <c r="S134" s="113">
        <f>IF(RES_hhdet_tes!S134=0,"",RES_hhdet_tes!S134/RES_hhdet_fec!S134)</f>
        <v>1</v>
      </c>
      <c r="T134" s="113">
        <f>IF(RES_hhdet_tes!T134=0,"",RES_hhdet_tes!T134/RES_hhdet_fec!T134)</f>
        <v>1</v>
      </c>
      <c r="U134" s="113">
        <f>IF(RES_hhdet_tes!U134=0,"",RES_hhdet_tes!U134/RES_hhdet_fec!U134)</f>
        <v>1</v>
      </c>
      <c r="V134" s="113">
        <f>IF(RES_hhdet_tes!V134=0,"",RES_hhdet_tes!V134/RES_hhdet_fec!V134)</f>
        <v>1</v>
      </c>
      <c r="W134" s="113">
        <f>IF(RES_hhdet_tes!W134=0,"",RES_hhdet_tes!W134/RES_hhdet_fec!W134)</f>
        <v>1</v>
      </c>
      <c r="X134" s="113">
        <f>IF(RES_hhdet_tes!X134=0,"",RES_hhdet_tes!X134/RES_hhdet_fec!X134)</f>
        <v>1</v>
      </c>
      <c r="Y134" s="113">
        <f>IF(RES_hhdet_tes!Y134=0,"",RES_hhdet_tes!Y134/RES_hhdet_fec!Y134)</f>
        <v>1</v>
      </c>
      <c r="DA134" s="132" t="s">
        <v>2033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0.7066251110173748</v>
      </c>
      <c r="C135" s="112">
        <f>IF(RES_hhdet_tes!C135=0,"",RES_hhdet_tes!C135/RES_hhdet_fec!C135)</f>
        <v>0.71016203567485203</v>
      </c>
      <c r="D135" s="112">
        <f>IF(RES_hhdet_tes!D135=0,"",RES_hhdet_tes!D135/RES_hhdet_fec!D135)</f>
        <v>0.71443578918493078</v>
      </c>
      <c r="E135" s="112">
        <f>IF(RES_hhdet_tes!E135=0,"",RES_hhdet_tes!E135/RES_hhdet_fec!E135)</f>
        <v>0.71849622881516062</v>
      </c>
      <c r="F135" s="112">
        <f>IF(RES_hhdet_tes!F135=0,"",RES_hhdet_tes!F135/RES_hhdet_fec!F135)</f>
        <v>0.72199345269566473</v>
      </c>
      <c r="G135" s="112">
        <f>IF(RES_hhdet_tes!G135=0,"",RES_hhdet_tes!G135/RES_hhdet_fec!G135)</f>
        <v>0.72576614082472224</v>
      </c>
      <c r="H135" s="112">
        <f>IF(RES_hhdet_tes!H135=0,"",RES_hhdet_tes!H135/RES_hhdet_fec!H135)</f>
        <v>0.72964966170249934</v>
      </c>
      <c r="I135" s="112">
        <f>IF(RES_hhdet_tes!I135=0,"",RES_hhdet_tes!I135/RES_hhdet_fec!I135)</f>
        <v>0.73141220234687132</v>
      </c>
      <c r="J135" s="112">
        <f>IF(RES_hhdet_tes!J135=0,"",RES_hhdet_tes!J135/RES_hhdet_fec!J135)</f>
        <v>0.73229124721056371</v>
      </c>
      <c r="K135" s="112">
        <f>IF(RES_hhdet_tes!K135=0,"",RES_hhdet_tes!K135/RES_hhdet_fec!K135)</f>
        <v>0.73341603819133772</v>
      </c>
      <c r="L135" s="112">
        <f>IF(RES_hhdet_tes!L135=0,"",RES_hhdet_tes!L135/RES_hhdet_fec!L135)</f>
        <v>0.73570451638035672</v>
      </c>
      <c r="M135" s="112">
        <f>IF(RES_hhdet_tes!M135=0,"",RES_hhdet_tes!M135/RES_hhdet_fec!M135)</f>
        <v>0.73679981462928967</v>
      </c>
      <c r="N135" s="112">
        <f>IF(RES_hhdet_tes!N135=0,"",RES_hhdet_tes!N135/RES_hhdet_fec!N135)</f>
        <v>0.740280733900606</v>
      </c>
      <c r="O135" s="112">
        <f>IF(RES_hhdet_tes!O135=0,"",RES_hhdet_tes!O135/RES_hhdet_fec!O135)</f>
        <v>0.74450733093618549</v>
      </c>
      <c r="P135" s="112">
        <f>IF(RES_hhdet_tes!P135=0,"",RES_hhdet_tes!P135/RES_hhdet_fec!P135)</f>
        <v>0.74871688287195848</v>
      </c>
      <c r="Q135" s="112">
        <f>IF(RES_hhdet_tes!Q135=0,"",RES_hhdet_tes!Q135/RES_hhdet_fec!Q135)</f>
        <v>0.75672696342302259</v>
      </c>
      <c r="R135" s="112">
        <f>IF(RES_hhdet_tes!R135=0,"",RES_hhdet_tes!R135/RES_hhdet_fec!R135)</f>
        <v>0.76274883892553058</v>
      </c>
      <c r="S135" s="112">
        <f>IF(RES_hhdet_tes!S135=0,"",RES_hhdet_tes!S135/RES_hhdet_fec!S135)</f>
        <v>0.77003407887062791</v>
      </c>
      <c r="T135" s="112">
        <f>IF(RES_hhdet_tes!T135=0,"",RES_hhdet_tes!T135/RES_hhdet_fec!T135)</f>
        <v>0.779787969830391</v>
      </c>
      <c r="U135" s="112">
        <f>IF(RES_hhdet_tes!U135=0,"",RES_hhdet_tes!U135/RES_hhdet_fec!U135)</f>
        <v>0.78850655422172733</v>
      </c>
      <c r="V135" s="112">
        <f>IF(RES_hhdet_tes!V135=0,"",RES_hhdet_tes!V135/RES_hhdet_fec!V135)</f>
        <v>0.79897364519366743</v>
      </c>
      <c r="W135" s="112">
        <f>IF(RES_hhdet_tes!W135=0,"",RES_hhdet_tes!W135/RES_hhdet_fec!W135)</f>
        <v>0.80904384016547959</v>
      </c>
      <c r="X135" s="112">
        <f>IF(RES_hhdet_tes!X135=0,"",RES_hhdet_tes!X135/RES_hhdet_fec!X135)</f>
        <v>0.81191969754679327</v>
      </c>
      <c r="Y135" s="112">
        <f>IF(RES_hhdet_tes!Y135=0,"",RES_hhdet_tes!Y135/RES_hhdet_fec!Y135)</f>
        <v>0.81801462668187841</v>
      </c>
      <c r="DA135" s="131" t="s">
        <v>2034</v>
      </c>
    </row>
    <row r="136" spans="1:105" ht="12" customHeight="1" x14ac:dyDescent="0.25">
      <c r="A136" s="107" t="s">
        <v>121</v>
      </c>
      <c r="B136" s="113">
        <f>IF(RES_hhdet_tes!B136=0,"",RES_hhdet_tes!B136/RES_hhdet_fec!B136)</f>
        <v>0.81984032545517738</v>
      </c>
      <c r="C136" s="113">
        <f>IF(RES_hhdet_tes!C136=0,"",RES_hhdet_tes!C136/RES_hhdet_fec!C136)</f>
        <v>0.83896578750204254</v>
      </c>
      <c r="D136" s="113">
        <f>IF(RES_hhdet_tes!D136=0,"",RES_hhdet_tes!D136/RES_hhdet_fec!D136)</f>
        <v>0.83534595027887737</v>
      </c>
      <c r="E136" s="113">
        <f>IF(RES_hhdet_tes!E136=0,"",RES_hhdet_tes!E136/RES_hhdet_fec!E136)</f>
        <v>0.84220692498963767</v>
      </c>
      <c r="F136" s="113">
        <f>IF(RES_hhdet_tes!F136=0,"",RES_hhdet_tes!F136/RES_hhdet_fec!F136)</f>
        <v>0.84544454840388561</v>
      </c>
      <c r="G136" s="113">
        <f>IF(RES_hhdet_tes!G136=0,"",RES_hhdet_tes!G136/RES_hhdet_fec!G136)</f>
        <v>0.84646080961217607</v>
      </c>
      <c r="H136" s="113">
        <f>IF(RES_hhdet_tes!H136=0,"",RES_hhdet_tes!H136/RES_hhdet_fec!H136)</f>
        <v>0.8516376633237307</v>
      </c>
      <c r="I136" s="113">
        <f>IF(RES_hhdet_tes!I136=0,"",RES_hhdet_tes!I136/RES_hhdet_fec!I136)</f>
        <v>0.84379462239296199</v>
      </c>
      <c r="J136" s="113">
        <f>IF(RES_hhdet_tes!J136=0,"",RES_hhdet_tes!J136/RES_hhdet_fec!J136)</f>
        <v>0.85888365955417256</v>
      </c>
      <c r="K136" s="113">
        <f>IF(RES_hhdet_tes!K136=0,"",RES_hhdet_tes!K136/RES_hhdet_fec!K136)</f>
        <v>0.85599715706185497</v>
      </c>
      <c r="L136" s="113">
        <f>IF(RES_hhdet_tes!L136=0,"",RES_hhdet_tes!L136/RES_hhdet_fec!L136)</f>
        <v>0.87984655626217512</v>
      </c>
      <c r="M136" s="113">
        <f>IF(RES_hhdet_tes!M136=0,"",RES_hhdet_tes!M136/RES_hhdet_fec!M136)</f>
        <v>0.86942587610534738</v>
      </c>
      <c r="N136" s="113">
        <f>IF(RES_hhdet_tes!N136=0,"",RES_hhdet_tes!N136/RES_hhdet_fec!N136)</f>
        <v>0.87861110337224746</v>
      </c>
      <c r="O136" s="113">
        <f>IF(RES_hhdet_tes!O136=0,"",RES_hhdet_tes!O136/RES_hhdet_fec!O136)</f>
        <v>0.87852167105337897</v>
      </c>
      <c r="P136" s="113">
        <f>IF(RES_hhdet_tes!P136=0,"",RES_hhdet_tes!P136/RES_hhdet_fec!P136)</f>
        <v>0.8760427103054178</v>
      </c>
      <c r="Q136" s="113">
        <f>IF(RES_hhdet_tes!Q136=0,"",RES_hhdet_tes!Q136/RES_hhdet_fec!Q136)</f>
        <v>0.87992368626380479</v>
      </c>
      <c r="R136" s="113">
        <f>IF(RES_hhdet_tes!R136=0,"",RES_hhdet_tes!R136/RES_hhdet_fec!R136)</f>
        <v>0.8786691881817067</v>
      </c>
      <c r="S136" s="113">
        <f>IF(RES_hhdet_tes!S136=0,"",RES_hhdet_tes!S136/RES_hhdet_fec!S136)</f>
        <v>0.88104337755171835</v>
      </c>
      <c r="T136" s="113">
        <f>IF(RES_hhdet_tes!T136=0,"",RES_hhdet_tes!T136/RES_hhdet_fec!T136)</f>
        <v>0.88886398513516252</v>
      </c>
      <c r="U136" s="113">
        <f>IF(RES_hhdet_tes!U136=0,"",RES_hhdet_tes!U136/RES_hhdet_fec!U136)</f>
        <v>0.89838434341678963</v>
      </c>
      <c r="V136" s="113">
        <f>IF(RES_hhdet_tes!V136=0,"",RES_hhdet_tes!V136/RES_hhdet_fec!V136)</f>
        <v>0.90599610221595783</v>
      </c>
      <c r="W136" s="113">
        <f>IF(RES_hhdet_tes!W136=0,"",RES_hhdet_tes!W136/RES_hhdet_fec!W136)</f>
        <v>0.92294390690719808</v>
      </c>
      <c r="X136" s="113">
        <f>IF(RES_hhdet_tes!X136=0,"",RES_hhdet_tes!X136/RES_hhdet_fec!X136)</f>
        <v>0.91894535608803629</v>
      </c>
      <c r="Y136" s="113">
        <f>IF(RES_hhdet_tes!Y136=0,"",RES_hhdet_tes!Y136/RES_hhdet_fec!Y136)</f>
        <v>0.92096350065096821</v>
      </c>
      <c r="DA136" s="132" t="s">
        <v>2035</v>
      </c>
    </row>
    <row r="137" spans="1:105" ht="12" customHeight="1" x14ac:dyDescent="0.25">
      <c r="A137" s="108" t="s">
        <v>53</v>
      </c>
      <c r="B137" s="111">
        <f>IF(RES_hhdet_tes!B137=0,"",RES_hhdet_tes!B137/RES_hhdet_fec!B137)</f>
        <v>0.7066251110173748</v>
      </c>
      <c r="C137" s="111">
        <f>IF(RES_hhdet_tes!C137=0,"",RES_hhdet_tes!C137/RES_hhdet_fec!C137)</f>
        <v>0.71194119179784665</v>
      </c>
      <c r="D137" s="111">
        <f>IF(RES_hhdet_tes!D137=0,"",RES_hhdet_tes!D137/RES_hhdet_fec!D137)</f>
        <v>0.71627522059732851</v>
      </c>
      <c r="E137" s="111">
        <f>IF(RES_hhdet_tes!E137=0,"",RES_hhdet_tes!E137/RES_hhdet_fec!E137)</f>
        <v>0.72024330320946894</v>
      </c>
      <c r="F137" s="111">
        <f>IF(RES_hhdet_tes!F137=0,"",RES_hhdet_tes!F137/RES_hhdet_fec!F137)</f>
        <v>0.72401091579845456</v>
      </c>
      <c r="G137" s="111">
        <f>IF(RES_hhdet_tes!G137=0,"",RES_hhdet_tes!G137/RES_hhdet_fec!G137)</f>
        <v>0.72705756748275374</v>
      </c>
      <c r="H137" s="111">
        <f>IF(RES_hhdet_tes!H137=0,"",RES_hhdet_tes!H137/RES_hhdet_fec!H137)</f>
        <v>0.72989401091542039</v>
      </c>
      <c r="I137" s="111">
        <f>IF(RES_hhdet_tes!I137=0,"",RES_hhdet_tes!I137/RES_hhdet_fec!I137)</f>
        <v>0.73162919255093606</v>
      </c>
      <c r="J137" s="111">
        <f>IF(RES_hhdet_tes!J137=0,"",RES_hhdet_tes!J137/RES_hhdet_fec!J137)</f>
        <v>0.7323426288423055</v>
      </c>
      <c r="K137" s="111">
        <f>IF(RES_hhdet_tes!K137=0,"",RES_hhdet_tes!K137/RES_hhdet_fec!K137)</f>
        <v>0.73388033639607886</v>
      </c>
      <c r="L137" s="111">
        <f>IF(RES_hhdet_tes!L137=0,"",RES_hhdet_tes!L137/RES_hhdet_fec!L137)</f>
        <v>0.7346523787465985</v>
      </c>
      <c r="M137" s="111">
        <f>IF(RES_hhdet_tes!M137=0,"",RES_hhdet_tes!M137/RES_hhdet_fec!M137)</f>
        <v>0.73780561262824973</v>
      </c>
      <c r="N137" s="111">
        <f>IF(RES_hhdet_tes!N137=0,"",RES_hhdet_tes!N137/RES_hhdet_fec!N137)</f>
        <v>0.74011943970159744</v>
      </c>
      <c r="O137" s="111">
        <f>IF(RES_hhdet_tes!O137=0,"",RES_hhdet_tes!O137/RES_hhdet_fec!O137)</f>
        <v>0.74433791239125557</v>
      </c>
      <c r="P137" s="111">
        <f>IF(RES_hhdet_tes!P137=0,"",RES_hhdet_tes!P137/RES_hhdet_fec!P137)</f>
        <v>0.75154388741013489</v>
      </c>
      <c r="Q137" s="111">
        <f>IF(RES_hhdet_tes!Q137=0,"",RES_hhdet_tes!Q137/RES_hhdet_fec!Q137)</f>
        <v>0.75703881022548292</v>
      </c>
      <c r="R137" s="111">
        <f>IF(RES_hhdet_tes!R137=0,"",RES_hhdet_tes!R137/RES_hhdet_fec!R137)</f>
        <v>0.76313741226813891</v>
      </c>
      <c r="S137" s="111">
        <f>IF(RES_hhdet_tes!S137=0,"",RES_hhdet_tes!S137/RES_hhdet_fec!S137)</f>
        <v>0.76944351062031568</v>
      </c>
      <c r="T137" s="111">
        <f>IF(RES_hhdet_tes!T137=0,"",RES_hhdet_tes!T137/RES_hhdet_fec!T137)</f>
        <v>0.77532307318538796</v>
      </c>
      <c r="U137" s="111">
        <f>IF(RES_hhdet_tes!U137=0,"",RES_hhdet_tes!U137/RES_hhdet_fec!U137)</f>
        <v>0.78662730669392689</v>
      </c>
      <c r="V137" s="111">
        <f>IF(RES_hhdet_tes!V137=0,"",RES_hhdet_tes!V137/RES_hhdet_fec!V137)</f>
        <v>0.79520040194808561</v>
      </c>
      <c r="W137" s="111">
        <f>IF(RES_hhdet_tes!W137=0,"",RES_hhdet_tes!W137/RES_hhdet_fec!W137)</f>
        <v>0.80347130398403788</v>
      </c>
      <c r="X137" s="111">
        <f>IF(RES_hhdet_tes!X137=0,"",RES_hhdet_tes!X137/RES_hhdet_fec!X137)</f>
        <v>0.8084431560911256</v>
      </c>
      <c r="Y137" s="111">
        <f>IF(RES_hhdet_tes!Y137=0,"",RES_hhdet_tes!Y137/RES_hhdet_fec!Y137)</f>
        <v>0.81598725222387225</v>
      </c>
      <c r="DA137" s="63" t="s">
        <v>2036</v>
      </c>
    </row>
    <row r="138" spans="1:105" ht="12" customHeight="1" x14ac:dyDescent="0.25">
      <c r="A138" s="108" t="s">
        <v>52</v>
      </c>
      <c r="B138" s="111">
        <f>IF(RES_hhdet_tes!B138=0,"",RES_hhdet_tes!B138/RES_hhdet_fec!B138)</f>
        <v>1</v>
      </c>
      <c r="C138" s="111">
        <f>IF(RES_hhdet_tes!C138=0,"",RES_hhdet_tes!C138/RES_hhdet_fec!C138)</f>
        <v>1</v>
      </c>
      <c r="D138" s="111">
        <f>IF(RES_hhdet_tes!D138=0,"",RES_hhdet_tes!D138/RES_hhdet_fec!D138)</f>
        <v>1</v>
      </c>
      <c r="E138" s="111">
        <f>IF(RES_hhdet_tes!E138=0,"",RES_hhdet_tes!E138/RES_hhdet_fec!E138)</f>
        <v>1</v>
      </c>
      <c r="F138" s="111">
        <f>IF(RES_hhdet_tes!F138=0,"",RES_hhdet_tes!F138/RES_hhdet_fec!F138)</f>
        <v>1</v>
      </c>
      <c r="G138" s="111">
        <f>IF(RES_hhdet_tes!G138=0,"",RES_hhdet_tes!G138/RES_hhdet_fec!G138)</f>
        <v>1</v>
      </c>
      <c r="H138" s="111">
        <f>IF(RES_hhdet_tes!H138=0,"",RES_hhdet_tes!H138/RES_hhdet_fec!H138)</f>
        <v>1</v>
      </c>
      <c r="I138" s="111">
        <f>IF(RES_hhdet_tes!I138=0,"",RES_hhdet_tes!I138/RES_hhdet_fec!I138)</f>
        <v>1</v>
      </c>
      <c r="J138" s="111">
        <f>IF(RES_hhdet_tes!J138=0,"",RES_hhdet_tes!J138/RES_hhdet_fec!J138)</f>
        <v>1</v>
      </c>
      <c r="K138" s="111">
        <f>IF(RES_hhdet_tes!K138=0,"",RES_hhdet_tes!K138/RES_hhdet_fec!K138)</f>
        <v>1</v>
      </c>
      <c r="L138" s="111">
        <f>IF(RES_hhdet_tes!L138=0,"",RES_hhdet_tes!L138/RES_hhdet_fec!L138)</f>
        <v>1</v>
      </c>
      <c r="M138" s="111">
        <f>IF(RES_hhdet_tes!M138=0,"",RES_hhdet_tes!M138/RES_hhdet_fec!M138)</f>
        <v>1</v>
      </c>
      <c r="N138" s="111">
        <f>IF(RES_hhdet_tes!N138=0,"",RES_hhdet_tes!N138/RES_hhdet_fec!N138)</f>
        <v>1</v>
      </c>
      <c r="O138" s="111">
        <f>IF(RES_hhdet_tes!O138=0,"",RES_hhdet_tes!O138/RES_hhdet_fec!O138)</f>
        <v>1</v>
      </c>
      <c r="P138" s="111">
        <f>IF(RES_hhdet_tes!P138=0,"",RES_hhdet_tes!P138/RES_hhdet_fec!P138)</f>
        <v>1</v>
      </c>
      <c r="Q138" s="111">
        <f>IF(RES_hhdet_tes!Q138=0,"",RES_hhdet_tes!Q138/RES_hhdet_fec!Q138)</f>
        <v>1</v>
      </c>
      <c r="R138" s="111">
        <f>IF(RES_hhdet_tes!R138=0,"",RES_hhdet_tes!R138/RES_hhdet_fec!R138)</f>
        <v>1</v>
      </c>
      <c r="S138" s="111">
        <f>IF(RES_hhdet_tes!S138=0,"",RES_hhdet_tes!S138/RES_hhdet_fec!S138)</f>
        <v>1</v>
      </c>
      <c r="T138" s="111">
        <f>IF(RES_hhdet_tes!T138=0,"",RES_hhdet_tes!T138/RES_hhdet_fec!T138)</f>
        <v>1</v>
      </c>
      <c r="U138" s="111">
        <f>IF(RES_hhdet_tes!U138=0,"",RES_hhdet_tes!U138/RES_hhdet_fec!U138)</f>
        <v>1</v>
      </c>
      <c r="V138" s="111">
        <f>IF(RES_hhdet_tes!V138=0,"",RES_hhdet_tes!V138/RES_hhdet_fec!V138)</f>
        <v>1</v>
      </c>
      <c r="W138" s="111">
        <f>IF(RES_hhdet_tes!W138=0,"",RES_hhdet_tes!W138/RES_hhdet_fec!W138)</f>
        <v>1</v>
      </c>
      <c r="X138" s="111">
        <f>IF(RES_hhdet_tes!X138=0,"",RES_hhdet_tes!X138/RES_hhdet_fec!X138)</f>
        <v>1</v>
      </c>
      <c r="Y138" s="111">
        <f>IF(RES_hhdet_tes!Y138=0,"",RES_hhdet_tes!Y138/RES_hhdet_fec!Y138)</f>
        <v>1</v>
      </c>
      <c r="DA138" s="63" t="s">
        <v>2037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0.75471830959415909</v>
      </c>
      <c r="C139" s="124">
        <f>IF(RES_hhdet_tes!C139=0,"",RES_hhdet_tes!C139/RES_hhdet_fec!C139)</f>
        <v>0.75715910844603873</v>
      </c>
      <c r="D139" s="124">
        <f>IF(RES_hhdet_tes!D139=0,"",RES_hhdet_tes!D139/RES_hhdet_fec!D139)</f>
        <v>0.75969511639382004</v>
      </c>
      <c r="E139" s="124">
        <f>IF(RES_hhdet_tes!E139=0,"",RES_hhdet_tes!E139/RES_hhdet_fec!E139)</f>
        <v>0.76226482503574633</v>
      </c>
      <c r="F139" s="124">
        <f>IF(RES_hhdet_tes!F139=0,"",RES_hhdet_tes!F139/RES_hhdet_fec!F139)</f>
        <v>0.76477852786090339</v>
      </c>
      <c r="G139" s="124">
        <f>IF(RES_hhdet_tes!G139=0,"",RES_hhdet_tes!G139/RES_hhdet_fec!G139)</f>
        <v>0.76731109218304605</v>
      </c>
      <c r="H139" s="124">
        <f>IF(RES_hhdet_tes!H139=0,"",RES_hhdet_tes!H139/RES_hhdet_fec!H139)</f>
        <v>0.7700299232716129</v>
      </c>
      <c r="I139" s="124">
        <f>IF(RES_hhdet_tes!I139=0,"",RES_hhdet_tes!I139/RES_hhdet_fec!I139)</f>
        <v>0.77161144695301997</v>
      </c>
      <c r="J139" s="124">
        <f>IF(RES_hhdet_tes!J139=0,"",RES_hhdet_tes!J139/RES_hhdet_fec!J139)</f>
        <v>0.77261815886015095</v>
      </c>
      <c r="K139" s="124">
        <f>IF(RES_hhdet_tes!K139=0,"",RES_hhdet_tes!K139/RES_hhdet_fec!K139)</f>
        <v>0.77410948282355141</v>
      </c>
      <c r="L139" s="124">
        <f>IF(RES_hhdet_tes!L139=0,"",RES_hhdet_tes!L139/RES_hhdet_fec!L139)</f>
        <v>0.77575394765910011</v>
      </c>
      <c r="M139" s="124">
        <f>IF(RES_hhdet_tes!M139=0,"",RES_hhdet_tes!M139/RES_hhdet_fec!M139)</f>
        <v>0.77764974744998994</v>
      </c>
      <c r="N139" s="124">
        <f>IF(RES_hhdet_tes!N139=0,"",RES_hhdet_tes!N139/RES_hhdet_fec!N139)</f>
        <v>0.77988712915884073</v>
      </c>
      <c r="O139" s="124">
        <f>IF(RES_hhdet_tes!O139=0,"",RES_hhdet_tes!O139/RES_hhdet_fec!O139)</f>
        <v>0.78253799689285586</v>
      </c>
      <c r="P139" s="124">
        <f>IF(RES_hhdet_tes!P139=0,"",RES_hhdet_tes!P139/RES_hhdet_fec!P139)</f>
        <v>0.78525502478968323</v>
      </c>
      <c r="Q139" s="124">
        <f>IF(RES_hhdet_tes!Q139=0,"",RES_hhdet_tes!Q139/RES_hhdet_fec!Q139)</f>
        <v>0.78897259825926824</v>
      </c>
      <c r="R139" s="124">
        <f>IF(RES_hhdet_tes!R139=0,"",RES_hhdet_tes!R139/RES_hhdet_fec!R139)</f>
        <v>0.7939616502655602</v>
      </c>
      <c r="S139" s="124">
        <f>IF(RES_hhdet_tes!S139=0,"",RES_hhdet_tes!S139/RES_hhdet_fec!S139)</f>
        <v>0.80124809818134746</v>
      </c>
      <c r="T139" s="124">
        <f>IF(RES_hhdet_tes!T139=0,"",RES_hhdet_tes!T139/RES_hhdet_fec!T139)</f>
        <v>0.81099373649213147</v>
      </c>
      <c r="U139" s="124">
        <f>IF(RES_hhdet_tes!U139=0,"",RES_hhdet_tes!U139/RES_hhdet_fec!U139)</f>
        <v>0.82224231092835165</v>
      </c>
      <c r="V139" s="124">
        <f>IF(RES_hhdet_tes!V139=0,"",RES_hhdet_tes!V139/RES_hhdet_fec!V139)</f>
        <v>0.83419755389746642</v>
      </c>
      <c r="W139" s="124">
        <f>IF(RES_hhdet_tes!W139=0,"",RES_hhdet_tes!W139/RES_hhdet_fec!W139)</f>
        <v>0.84575948117707356</v>
      </c>
      <c r="X139" s="124">
        <f>IF(RES_hhdet_tes!X139=0,"",RES_hhdet_tes!X139/RES_hhdet_fec!X139)</f>
        <v>0.85629410023551511</v>
      </c>
      <c r="Y139" s="124">
        <f>IF(RES_hhdet_tes!Y139=0,"",RES_hhdet_tes!Y139/RES_hhdet_fec!Y139)</f>
        <v>0.86722046229425986</v>
      </c>
      <c r="DA139" s="130" t="s">
        <v>2038</v>
      </c>
    </row>
    <row r="140" spans="1:105" ht="12" customHeight="1" x14ac:dyDescent="0.25">
      <c r="A140" s="97" t="s">
        <v>50</v>
      </c>
      <c r="B140" s="111" t="str">
        <f>IF(RES_hhdet_tes!B140=0,"",RES_hhdet_tes!B140/RES_hhdet_fec!B140)</f>
        <v/>
      </c>
      <c r="C140" s="111" t="str">
        <f>IF(RES_hhdet_tes!C140=0,"",RES_hhdet_tes!C140/RES_hhdet_fec!C140)</f>
        <v/>
      </c>
      <c r="D140" s="111" t="str">
        <f>IF(RES_hhdet_tes!D140=0,"",RES_hhdet_tes!D140/RES_hhdet_fec!D140)</f>
        <v/>
      </c>
      <c r="E140" s="111" t="str">
        <f>IF(RES_hhdet_tes!E140=0,"",RES_hhdet_tes!E140/RES_hhdet_fec!E140)</f>
        <v/>
      </c>
      <c r="F140" s="111" t="str">
        <f>IF(RES_hhdet_tes!F140=0,"",RES_hhdet_tes!F140/RES_hhdet_fec!F140)</f>
        <v/>
      </c>
      <c r="G140" s="111" t="str">
        <f>IF(RES_hhdet_tes!G140=0,"",RES_hhdet_tes!G140/RES_hhdet_fec!G140)</f>
        <v/>
      </c>
      <c r="H140" s="111" t="str">
        <f>IF(RES_hhdet_tes!H140=0,"",RES_hhdet_tes!H140/RES_hhdet_fec!H140)</f>
        <v/>
      </c>
      <c r="I140" s="111" t="str">
        <f>IF(RES_hhdet_tes!I140=0,"",RES_hhdet_tes!I140/RES_hhdet_fec!I140)</f>
        <v/>
      </c>
      <c r="J140" s="111" t="str">
        <f>IF(RES_hhdet_tes!J140=0,"",RES_hhdet_tes!J140/RES_hhdet_fec!J140)</f>
        <v/>
      </c>
      <c r="K140" s="111" t="str">
        <f>IF(RES_hhdet_tes!K140=0,"",RES_hhdet_tes!K140/RES_hhdet_fec!K140)</f>
        <v/>
      </c>
      <c r="L140" s="111" t="str">
        <f>IF(RES_hhdet_tes!L140=0,"",RES_hhdet_tes!L140/RES_hhdet_fec!L140)</f>
        <v/>
      </c>
      <c r="M140" s="111" t="str">
        <f>IF(RES_hhdet_tes!M140=0,"",RES_hhdet_tes!M140/RES_hhdet_fec!M140)</f>
        <v/>
      </c>
      <c r="N140" s="111" t="str">
        <f>IF(RES_hhdet_tes!N140=0,"",RES_hhdet_tes!N140/RES_hhdet_fec!N140)</f>
        <v/>
      </c>
      <c r="O140" s="111" t="str">
        <f>IF(RES_hhdet_tes!O140=0,"",RES_hhdet_tes!O140/RES_hhdet_fec!O140)</f>
        <v/>
      </c>
      <c r="P140" s="111" t="str">
        <f>IF(RES_hhdet_tes!P140=0,"",RES_hhdet_tes!P140/RES_hhdet_fec!P140)</f>
        <v/>
      </c>
      <c r="Q140" s="111" t="str">
        <f>IF(RES_hhdet_tes!Q140=0,"",RES_hhdet_tes!Q140/RES_hhdet_fec!Q140)</f>
        <v/>
      </c>
      <c r="R140" s="111" t="str">
        <f>IF(RES_hhdet_tes!R140=0,"",RES_hhdet_tes!R140/RES_hhdet_fec!R140)</f>
        <v/>
      </c>
      <c r="S140" s="111" t="str">
        <f>IF(RES_hhdet_tes!S140=0,"",RES_hhdet_tes!S140/RES_hhdet_fec!S140)</f>
        <v/>
      </c>
      <c r="T140" s="111" t="str">
        <f>IF(RES_hhdet_tes!T140=0,"",RES_hhdet_tes!T140/RES_hhdet_fec!T140)</f>
        <v/>
      </c>
      <c r="U140" s="111" t="str">
        <f>IF(RES_hhdet_tes!U140=0,"",RES_hhdet_tes!U140/RES_hhdet_fec!U140)</f>
        <v/>
      </c>
      <c r="V140" s="111" t="str">
        <f>IF(RES_hhdet_tes!V140=0,"",RES_hhdet_tes!V140/RES_hhdet_fec!V140)</f>
        <v/>
      </c>
      <c r="W140" s="111" t="str">
        <f>IF(RES_hhdet_tes!W140=0,"",RES_hhdet_tes!W140/RES_hhdet_fec!W140)</f>
        <v/>
      </c>
      <c r="X140" s="111" t="str">
        <f>IF(RES_hhdet_tes!X140=0,"",RES_hhdet_tes!X140/RES_hhdet_fec!X140)</f>
        <v/>
      </c>
      <c r="Y140" s="111" t="str">
        <f>IF(RES_hhdet_tes!Y140=0,"",RES_hhdet_tes!Y140/RES_hhdet_fec!Y140)</f>
        <v/>
      </c>
      <c r="DA140" s="63" t="s">
        <v>2039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0.75471830959415909</v>
      </c>
      <c r="C141" s="45">
        <f>IF(RES_hhdet_tes!C141=0,"",RES_hhdet_tes!C141/RES_hhdet_fec!C141)</f>
        <v>0.75715910844603873</v>
      </c>
      <c r="D141" s="45">
        <f>IF(RES_hhdet_tes!D141=0,"",RES_hhdet_tes!D141/RES_hhdet_fec!D141)</f>
        <v>0.75969511639382004</v>
      </c>
      <c r="E141" s="45">
        <f>IF(RES_hhdet_tes!E141=0,"",RES_hhdet_tes!E141/RES_hhdet_fec!E141)</f>
        <v>0.76226482503574633</v>
      </c>
      <c r="F141" s="45">
        <f>IF(RES_hhdet_tes!F141=0,"",RES_hhdet_tes!F141/RES_hhdet_fec!F141)</f>
        <v>0.76477852786090339</v>
      </c>
      <c r="G141" s="45">
        <f>IF(RES_hhdet_tes!G141=0,"",RES_hhdet_tes!G141/RES_hhdet_fec!G141)</f>
        <v>0.76731109218304605</v>
      </c>
      <c r="H141" s="45">
        <f>IF(RES_hhdet_tes!H141=0,"",RES_hhdet_tes!H141/RES_hhdet_fec!H141)</f>
        <v>0.7700299232716129</v>
      </c>
      <c r="I141" s="45">
        <f>IF(RES_hhdet_tes!I141=0,"",RES_hhdet_tes!I141/RES_hhdet_fec!I141)</f>
        <v>0.77161144695301997</v>
      </c>
      <c r="J141" s="45">
        <f>IF(RES_hhdet_tes!J141=0,"",RES_hhdet_tes!J141/RES_hhdet_fec!J141)</f>
        <v>0.77261815886015095</v>
      </c>
      <c r="K141" s="45">
        <f>IF(RES_hhdet_tes!K141=0,"",RES_hhdet_tes!K141/RES_hhdet_fec!K141)</f>
        <v>0.77410948282355141</v>
      </c>
      <c r="L141" s="45">
        <f>IF(RES_hhdet_tes!L141=0,"",RES_hhdet_tes!L141/RES_hhdet_fec!L141)</f>
        <v>0.77575394765910011</v>
      </c>
      <c r="M141" s="45">
        <f>IF(RES_hhdet_tes!M141=0,"",RES_hhdet_tes!M141/RES_hhdet_fec!M141)</f>
        <v>0.77764974744998994</v>
      </c>
      <c r="N141" s="45">
        <f>IF(RES_hhdet_tes!N141=0,"",RES_hhdet_tes!N141/RES_hhdet_fec!N141)</f>
        <v>0.77988712915884073</v>
      </c>
      <c r="O141" s="45">
        <f>IF(RES_hhdet_tes!O141=0,"",RES_hhdet_tes!O141/RES_hhdet_fec!O141)</f>
        <v>0.78253799689285586</v>
      </c>
      <c r="P141" s="45">
        <f>IF(RES_hhdet_tes!P141=0,"",RES_hhdet_tes!P141/RES_hhdet_fec!P141)</f>
        <v>0.78525502478968323</v>
      </c>
      <c r="Q141" s="45">
        <f>IF(RES_hhdet_tes!Q141=0,"",RES_hhdet_tes!Q141/RES_hhdet_fec!Q141)</f>
        <v>0.78897259825926824</v>
      </c>
      <c r="R141" s="45">
        <f>IF(RES_hhdet_tes!R141=0,"",RES_hhdet_tes!R141/RES_hhdet_fec!R141)</f>
        <v>0.7939616502655602</v>
      </c>
      <c r="S141" s="45">
        <f>IF(RES_hhdet_tes!S141=0,"",RES_hhdet_tes!S141/RES_hhdet_fec!S141)</f>
        <v>0.80124809818134746</v>
      </c>
      <c r="T141" s="45">
        <f>IF(RES_hhdet_tes!T141=0,"",RES_hhdet_tes!T141/RES_hhdet_fec!T141)</f>
        <v>0.81099373649213147</v>
      </c>
      <c r="U141" s="45">
        <f>IF(RES_hhdet_tes!U141=0,"",RES_hhdet_tes!U141/RES_hhdet_fec!U141)</f>
        <v>0.82224231092835165</v>
      </c>
      <c r="V141" s="45">
        <f>IF(RES_hhdet_tes!V141=0,"",RES_hhdet_tes!V141/RES_hhdet_fec!V141)</f>
        <v>0.83419755389746642</v>
      </c>
      <c r="W141" s="45">
        <f>IF(RES_hhdet_tes!W141=0,"",RES_hhdet_tes!W141/RES_hhdet_fec!W141)</f>
        <v>0.84575948117707356</v>
      </c>
      <c r="X141" s="45">
        <f>IF(RES_hhdet_tes!X141=0,"",RES_hhdet_tes!X141/RES_hhdet_fec!X141)</f>
        <v>0.85629410023551511</v>
      </c>
      <c r="Y141" s="45">
        <f>IF(RES_hhdet_tes!Y141=0,"",RES_hhdet_tes!Y141/RES_hhdet_fec!Y141)</f>
        <v>0.86722046229425986</v>
      </c>
      <c r="DA141" s="60" t="s">
        <v>2040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1.5004915411014981</v>
      </c>
      <c r="C143" s="119">
        <f>IF(RES_hhdet_tes!C143=0,"",RES_hhdet_tes!C143/RES_hhdet_fec!C143)</f>
        <v>1.5406039979005162</v>
      </c>
      <c r="D143" s="119">
        <f>IF(RES_hhdet_tes!D143=0,"",RES_hhdet_tes!D143/RES_hhdet_fec!D143)</f>
        <v>1.5576079083357866</v>
      </c>
      <c r="E143" s="119">
        <f>IF(RES_hhdet_tes!E143=0,"",RES_hhdet_tes!E143/RES_hhdet_fec!E143)</f>
        <v>1.6078054605809196</v>
      </c>
      <c r="F143" s="119">
        <f>IF(RES_hhdet_tes!F143=0,"",RES_hhdet_tes!F143/RES_hhdet_fec!F143)</f>
        <v>1.6447385239526793</v>
      </c>
      <c r="G143" s="119">
        <f>IF(RES_hhdet_tes!G143=0,"",RES_hhdet_tes!G143/RES_hhdet_fec!G143)</f>
        <v>1.6663231357023178</v>
      </c>
      <c r="H143" s="119">
        <f>IF(RES_hhdet_tes!H143=0,"",RES_hhdet_tes!H143/RES_hhdet_fec!H143)</f>
        <v>1.7198597146426717</v>
      </c>
      <c r="I143" s="119">
        <f>IF(RES_hhdet_tes!I143=0,"",RES_hhdet_tes!I143/RES_hhdet_fec!I143)</f>
        <v>1.7399345338188594</v>
      </c>
      <c r="J143" s="119">
        <f>IF(RES_hhdet_tes!J143=0,"",RES_hhdet_tes!J143/RES_hhdet_fec!J143)</f>
        <v>1.8377078351673126</v>
      </c>
      <c r="K143" s="119">
        <f>IF(RES_hhdet_tes!K143=0,"",RES_hhdet_tes!K143/RES_hhdet_fec!K143)</f>
        <v>1.8982756760047528</v>
      </c>
      <c r="L143" s="119">
        <f>IF(RES_hhdet_tes!L143=0,"",RES_hhdet_tes!L143/RES_hhdet_fec!L143)</f>
        <v>1.9368566111202692</v>
      </c>
      <c r="M143" s="119">
        <f>IF(RES_hhdet_tes!M143=0,"",RES_hhdet_tes!M143/RES_hhdet_fec!M143)</f>
        <v>1.9776072521270776</v>
      </c>
      <c r="N143" s="119">
        <f>IF(RES_hhdet_tes!N143=0,"",RES_hhdet_tes!N143/RES_hhdet_fec!N143)</f>
        <v>2.021900463100732</v>
      </c>
      <c r="O143" s="119">
        <f>IF(RES_hhdet_tes!O143=0,"",RES_hhdet_tes!O143/RES_hhdet_fec!O143)</f>
        <v>2.0536236315066301</v>
      </c>
      <c r="P143" s="119">
        <f>IF(RES_hhdet_tes!P143=0,"",RES_hhdet_tes!P143/RES_hhdet_fec!P143)</f>
        <v>2.0733903700796099</v>
      </c>
      <c r="Q143" s="119">
        <f>IF(RES_hhdet_tes!Q143=0,"",RES_hhdet_tes!Q143/RES_hhdet_fec!Q143)</f>
        <v>2.1024613262322012</v>
      </c>
      <c r="R143" s="119">
        <f>IF(RES_hhdet_tes!R143=0,"",RES_hhdet_tes!R143/RES_hhdet_fec!R143)</f>
        <v>2.1535016054200722</v>
      </c>
      <c r="S143" s="119">
        <f>IF(RES_hhdet_tes!S143=0,"",RES_hhdet_tes!S143/RES_hhdet_fec!S143)</f>
        <v>2.2210935101302174</v>
      </c>
      <c r="T143" s="119">
        <f>IF(RES_hhdet_tes!T143=0,"",RES_hhdet_tes!T143/RES_hhdet_fec!T143)</f>
        <v>2.2946454803547653</v>
      </c>
      <c r="U143" s="119">
        <f>IF(RES_hhdet_tes!U143=0,"",RES_hhdet_tes!U143/RES_hhdet_fec!U143)</f>
        <v>2.3816226450502986</v>
      </c>
      <c r="V143" s="119">
        <f>IF(RES_hhdet_tes!V143=0,"",RES_hhdet_tes!V143/RES_hhdet_fec!V143)</f>
        <v>2.479746783318113</v>
      </c>
      <c r="W143" s="119">
        <f>IF(RES_hhdet_tes!W143=0,"",RES_hhdet_tes!W143/RES_hhdet_fec!W143)</f>
        <v>2.5494316839862852</v>
      </c>
      <c r="X143" s="119">
        <f>IF(RES_hhdet_tes!X143=0,"",RES_hhdet_tes!X143/RES_hhdet_fec!X143)</f>
        <v>2.6582504336384103</v>
      </c>
      <c r="Y143" s="119">
        <f>IF(RES_hhdet_tes!Y143=0,"",RES_hhdet_tes!Y143/RES_hhdet_fec!Y143)</f>
        <v>2.857424919824632</v>
      </c>
      <c r="DA143" s="129" t="s">
        <v>2041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1.7712669285940643</v>
      </c>
      <c r="C144" s="124">
        <f>IF(RES_hhdet_tes!C144=0,"",RES_hhdet_tes!C144/RES_hhdet_fec!C144)</f>
        <v>1.7983854958018715</v>
      </c>
      <c r="D144" s="124">
        <f>IF(RES_hhdet_tes!D144=0,"",RES_hhdet_tes!D144/RES_hhdet_fec!D144)</f>
        <v>1.857718692294434</v>
      </c>
      <c r="E144" s="124">
        <f>IF(RES_hhdet_tes!E144=0,"",RES_hhdet_tes!E144/RES_hhdet_fec!E144)</f>
        <v>1.9159116175351312</v>
      </c>
      <c r="F144" s="124">
        <f>IF(RES_hhdet_tes!F144=0,"",RES_hhdet_tes!F144/RES_hhdet_fec!F144)</f>
        <v>1.9788965909228167</v>
      </c>
      <c r="G144" s="124">
        <f>IF(RES_hhdet_tes!G144=0,"",RES_hhdet_tes!G144/RES_hhdet_fec!G144)</f>
        <v>2.0463759426506045</v>
      </c>
      <c r="H144" s="124">
        <f>IF(RES_hhdet_tes!H144=0,"",RES_hhdet_tes!H144/RES_hhdet_fec!H144)</f>
        <v>2.1206348964219828</v>
      </c>
      <c r="I144" s="124">
        <f>IF(RES_hhdet_tes!I144=0,"",RES_hhdet_tes!I144/RES_hhdet_fec!I144)</f>
        <v>2.20136681442954</v>
      </c>
      <c r="J144" s="124">
        <f>IF(RES_hhdet_tes!J144=0,"",RES_hhdet_tes!J144/RES_hhdet_fec!J144)</f>
        <v>2.2741831056698159</v>
      </c>
      <c r="K144" s="124">
        <f>IF(RES_hhdet_tes!K144=0,"",RES_hhdet_tes!K144/RES_hhdet_fec!K144)</f>
        <v>2.3554798002128163</v>
      </c>
      <c r="L144" s="124">
        <f>IF(RES_hhdet_tes!L144=0,"",RES_hhdet_tes!L144/RES_hhdet_fec!L144)</f>
        <v>2.4246539282733961</v>
      </c>
      <c r="M144" s="124">
        <f>IF(RES_hhdet_tes!M144=0,"",RES_hhdet_tes!M144/RES_hhdet_fec!M144)</f>
        <v>2.5071515449171793</v>
      </c>
      <c r="N144" s="124">
        <f>IF(RES_hhdet_tes!N144=0,"",RES_hhdet_tes!N144/RES_hhdet_fec!N144)</f>
        <v>2.579974555554756</v>
      </c>
      <c r="O144" s="124">
        <f>IF(RES_hhdet_tes!O144=0,"",RES_hhdet_tes!O144/RES_hhdet_fec!O144)</f>
        <v>2.6625336813883256</v>
      </c>
      <c r="P144" s="124">
        <f>IF(RES_hhdet_tes!P144=0,"",RES_hhdet_tes!P144/RES_hhdet_fec!P144)</f>
        <v>2.7698626535952058</v>
      </c>
      <c r="Q144" s="124">
        <f>IF(RES_hhdet_tes!Q144=0,"",RES_hhdet_tes!Q144/RES_hhdet_fec!Q144)</f>
        <v>2.8710500751662402</v>
      </c>
      <c r="R144" s="124">
        <f>IF(RES_hhdet_tes!R144=0,"",RES_hhdet_tes!R144/RES_hhdet_fec!R144)</f>
        <v>2.9807512569038859</v>
      </c>
      <c r="S144" s="124">
        <f>IF(RES_hhdet_tes!S144=0,"",RES_hhdet_tes!S144/RES_hhdet_fec!S144)</f>
        <v>3.1003328537141517</v>
      </c>
      <c r="T144" s="124">
        <f>IF(RES_hhdet_tes!T144=0,"",RES_hhdet_tes!T144/RES_hhdet_fec!T144)</f>
        <v>3.2139659174247819</v>
      </c>
      <c r="U144" s="124">
        <f>IF(RES_hhdet_tes!U144=0,"",RES_hhdet_tes!U144/RES_hhdet_fec!U144)</f>
        <v>3.3036141411914342</v>
      </c>
      <c r="V144" s="124">
        <f>IF(RES_hhdet_tes!V144=0,"",RES_hhdet_tes!V144/RES_hhdet_fec!V144)</f>
        <v>3.377352260406167</v>
      </c>
      <c r="W144" s="124">
        <f>IF(RES_hhdet_tes!W144=0,"",RES_hhdet_tes!W144/RES_hhdet_fec!W144)</f>
        <v>3.445375237891998</v>
      </c>
      <c r="X144" s="124">
        <f>IF(RES_hhdet_tes!X144=0,"",RES_hhdet_tes!X144/RES_hhdet_fec!X144)</f>
        <v>3.5128898964620698</v>
      </c>
      <c r="Y144" s="124">
        <f>IF(RES_hhdet_tes!Y144=0,"",RES_hhdet_tes!Y144/RES_hhdet_fec!Y144)</f>
        <v>3.5704734556464923</v>
      </c>
      <c r="DA144" s="130" t="s">
        <v>2042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1.7712669285940643</v>
      </c>
      <c r="C145" s="111">
        <f>IF(RES_hhdet_tes!C145=0,"",RES_hhdet_tes!C145/RES_hhdet_fec!C145)</f>
        <v>1.7983854958018715</v>
      </c>
      <c r="D145" s="111">
        <f>IF(RES_hhdet_tes!D145=0,"",RES_hhdet_tes!D145/RES_hhdet_fec!D145)</f>
        <v>1.857718692294434</v>
      </c>
      <c r="E145" s="111">
        <f>IF(RES_hhdet_tes!E145=0,"",RES_hhdet_tes!E145/RES_hhdet_fec!E145)</f>
        <v>1.9159116175351312</v>
      </c>
      <c r="F145" s="111">
        <f>IF(RES_hhdet_tes!F145=0,"",RES_hhdet_tes!F145/RES_hhdet_fec!F145)</f>
        <v>1.9788965909228167</v>
      </c>
      <c r="G145" s="111">
        <f>IF(RES_hhdet_tes!G145=0,"",RES_hhdet_tes!G145/RES_hhdet_fec!G145)</f>
        <v>2.0463759426506045</v>
      </c>
      <c r="H145" s="111">
        <f>IF(RES_hhdet_tes!H145=0,"",RES_hhdet_tes!H145/RES_hhdet_fec!H145)</f>
        <v>2.1206348964219828</v>
      </c>
      <c r="I145" s="111">
        <f>IF(RES_hhdet_tes!I145=0,"",RES_hhdet_tes!I145/RES_hhdet_fec!I145)</f>
        <v>2.20136681442954</v>
      </c>
      <c r="J145" s="111">
        <f>IF(RES_hhdet_tes!J145=0,"",RES_hhdet_tes!J145/RES_hhdet_fec!J145)</f>
        <v>2.2741831056698159</v>
      </c>
      <c r="K145" s="111">
        <f>IF(RES_hhdet_tes!K145=0,"",RES_hhdet_tes!K145/RES_hhdet_fec!K145)</f>
        <v>2.3554798002128163</v>
      </c>
      <c r="L145" s="111">
        <f>IF(RES_hhdet_tes!L145=0,"",RES_hhdet_tes!L145/RES_hhdet_fec!L145)</f>
        <v>2.4246539282733961</v>
      </c>
      <c r="M145" s="111">
        <f>IF(RES_hhdet_tes!M145=0,"",RES_hhdet_tes!M145/RES_hhdet_fec!M145)</f>
        <v>2.5071515449171793</v>
      </c>
      <c r="N145" s="111">
        <f>IF(RES_hhdet_tes!N145=0,"",RES_hhdet_tes!N145/RES_hhdet_fec!N145)</f>
        <v>2.579974555554756</v>
      </c>
      <c r="O145" s="111">
        <f>IF(RES_hhdet_tes!O145=0,"",RES_hhdet_tes!O145/RES_hhdet_fec!O145)</f>
        <v>2.6625336813883256</v>
      </c>
      <c r="P145" s="111">
        <f>IF(RES_hhdet_tes!P145=0,"",RES_hhdet_tes!P145/RES_hhdet_fec!P145)</f>
        <v>2.7698626535952058</v>
      </c>
      <c r="Q145" s="111">
        <f>IF(RES_hhdet_tes!Q145=0,"",RES_hhdet_tes!Q145/RES_hhdet_fec!Q145)</f>
        <v>2.8710500751662402</v>
      </c>
      <c r="R145" s="111">
        <f>IF(RES_hhdet_tes!R145=0,"",RES_hhdet_tes!R145/RES_hhdet_fec!R145)</f>
        <v>2.9807512569038859</v>
      </c>
      <c r="S145" s="111">
        <f>IF(RES_hhdet_tes!S145=0,"",RES_hhdet_tes!S145/RES_hhdet_fec!S145)</f>
        <v>3.1003328537141517</v>
      </c>
      <c r="T145" s="111">
        <f>IF(RES_hhdet_tes!T145=0,"",RES_hhdet_tes!T145/RES_hhdet_fec!T145)</f>
        <v>3.2139659174247819</v>
      </c>
      <c r="U145" s="111">
        <f>IF(RES_hhdet_tes!U145=0,"",RES_hhdet_tes!U145/RES_hhdet_fec!U145)</f>
        <v>3.3036141411914342</v>
      </c>
      <c r="V145" s="111">
        <f>IF(RES_hhdet_tes!V145=0,"",RES_hhdet_tes!V145/RES_hhdet_fec!V145)</f>
        <v>3.377352260406167</v>
      </c>
      <c r="W145" s="111">
        <f>IF(RES_hhdet_tes!W145=0,"",RES_hhdet_tes!W145/RES_hhdet_fec!W145)</f>
        <v>3.445375237891998</v>
      </c>
      <c r="X145" s="111">
        <f>IF(RES_hhdet_tes!X145=0,"",RES_hhdet_tes!X145/RES_hhdet_fec!X145)</f>
        <v>3.5128898964620698</v>
      </c>
      <c r="Y145" s="111">
        <f>IF(RES_hhdet_tes!Y145=0,"",RES_hhdet_tes!Y145/RES_hhdet_fec!Y145)</f>
        <v>3.5704734556464923</v>
      </c>
      <c r="DA145" s="63" t="s">
        <v>2043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1.9948621447266519</v>
      </c>
      <c r="C146" s="124">
        <f>IF(RES_hhdet_tes!C146=0,"",RES_hhdet_tes!C146/RES_hhdet_fec!C146)</f>
        <v>2.0847692772750759</v>
      </c>
      <c r="D146" s="124">
        <f>IF(RES_hhdet_tes!D146=0,"",RES_hhdet_tes!D146/RES_hhdet_fec!D146)</f>
        <v>2.1986128966332998</v>
      </c>
      <c r="E146" s="124">
        <f>IF(RES_hhdet_tes!E146=0,"",RES_hhdet_tes!E146/RES_hhdet_fec!E146)</f>
        <v>2.3390955046780681</v>
      </c>
      <c r="F146" s="124">
        <f>IF(RES_hhdet_tes!F146=0,"",RES_hhdet_tes!F146/RES_hhdet_fec!F146)</f>
        <v>2.521983101434484</v>
      </c>
      <c r="G146" s="124">
        <f>IF(RES_hhdet_tes!G146=0,"",RES_hhdet_tes!G146/RES_hhdet_fec!G146)</f>
        <v>2.7315599160725776</v>
      </c>
      <c r="H146" s="124">
        <f>IF(RES_hhdet_tes!H146=0,"",RES_hhdet_tes!H146/RES_hhdet_fec!H146)</f>
        <v>2.9604758090888357</v>
      </c>
      <c r="I146" s="124">
        <f>IF(RES_hhdet_tes!I146=0,"",RES_hhdet_tes!I146/RES_hhdet_fec!I146)</f>
        <v>3.1144808652357883</v>
      </c>
      <c r="J146" s="124">
        <f>IF(RES_hhdet_tes!J146=0,"",RES_hhdet_tes!J146/RES_hhdet_fec!J146)</f>
        <v>3.2299469327769361</v>
      </c>
      <c r="K146" s="124">
        <f>IF(RES_hhdet_tes!K146=0,"",RES_hhdet_tes!K146/RES_hhdet_fec!K146)</f>
        <v>3.3666724851937859</v>
      </c>
      <c r="L146" s="124">
        <f>IF(RES_hhdet_tes!L146=0,"",RES_hhdet_tes!L146/RES_hhdet_fec!L146)</f>
        <v>3.4972234006066296</v>
      </c>
      <c r="M146" s="124">
        <f>IF(RES_hhdet_tes!M146=0,"",RES_hhdet_tes!M146/RES_hhdet_fec!M146)</f>
        <v>3.6448992758744572</v>
      </c>
      <c r="N146" s="124">
        <f>IF(RES_hhdet_tes!N146=0,"",RES_hhdet_tes!N146/RES_hhdet_fec!N146)</f>
        <v>3.7852129897988704</v>
      </c>
      <c r="O146" s="124">
        <f>IF(RES_hhdet_tes!O146=0,"",RES_hhdet_tes!O146/RES_hhdet_fec!O146)</f>
        <v>3.9351659343041328</v>
      </c>
      <c r="P146" s="124">
        <f>IF(RES_hhdet_tes!P146=0,"",RES_hhdet_tes!P146/RES_hhdet_fec!P146)</f>
        <v>4.1246660494123519</v>
      </c>
      <c r="Q146" s="124">
        <f>IF(RES_hhdet_tes!Q146=0,"",RES_hhdet_tes!Q146/RES_hhdet_fec!Q146)</f>
        <v>4.307270878609855</v>
      </c>
      <c r="R146" s="124">
        <f>IF(RES_hhdet_tes!R146=0,"",RES_hhdet_tes!R146/RES_hhdet_fec!R146)</f>
        <v>4.4357562387775378</v>
      </c>
      <c r="S146" s="124">
        <f>IF(RES_hhdet_tes!S146=0,"",RES_hhdet_tes!S146/RES_hhdet_fec!S146)</f>
        <v>4.534433232751466</v>
      </c>
      <c r="T146" s="124">
        <f>IF(RES_hhdet_tes!T146=0,"",RES_hhdet_tes!T146/RES_hhdet_fec!T146)</f>
        <v>4.6068338602384351</v>
      </c>
      <c r="U146" s="124">
        <f>IF(RES_hhdet_tes!U146=0,"",RES_hhdet_tes!U146/RES_hhdet_fec!U146)</f>
        <v>4.6609962359530508</v>
      </c>
      <c r="V146" s="124">
        <f>IF(RES_hhdet_tes!V146=0,"",RES_hhdet_tes!V146/RES_hhdet_fec!V146)</f>
        <v>4.6958240815742398</v>
      </c>
      <c r="W146" s="124">
        <f>IF(RES_hhdet_tes!W146=0,"",RES_hhdet_tes!W146/RES_hhdet_fec!W146)</f>
        <v>4.7328189771118181</v>
      </c>
      <c r="X146" s="124">
        <f>IF(RES_hhdet_tes!X146=0,"",RES_hhdet_tes!X146/RES_hhdet_fec!X146)</f>
        <v>4.7724009396562144</v>
      </c>
      <c r="Y146" s="124">
        <f>IF(RES_hhdet_tes!Y146=0,"",RES_hhdet_tes!Y146/RES_hhdet_fec!Y146)</f>
        <v>4.8275429130609293</v>
      </c>
      <c r="DA146" s="130" t="s">
        <v>2044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1.9948621447266519</v>
      </c>
      <c r="C147" s="111">
        <f>IF(RES_hhdet_tes!C147=0,"",RES_hhdet_tes!C147/RES_hhdet_fec!C147)</f>
        <v>2.0847692772750759</v>
      </c>
      <c r="D147" s="111">
        <f>IF(RES_hhdet_tes!D147=0,"",RES_hhdet_tes!D147/RES_hhdet_fec!D147)</f>
        <v>2.1986128966332998</v>
      </c>
      <c r="E147" s="111">
        <f>IF(RES_hhdet_tes!E147=0,"",RES_hhdet_tes!E147/RES_hhdet_fec!E147)</f>
        <v>2.3390955046780681</v>
      </c>
      <c r="F147" s="111">
        <f>IF(RES_hhdet_tes!F147=0,"",RES_hhdet_tes!F147/RES_hhdet_fec!F147)</f>
        <v>2.521983101434484</v>
      </c>
      <c r="G147" s="111">
        <f>IF(RES_hhdet_tes!G147=0,"",RES_hhdet_tes!G147/RES_hhdet_fec!G147)</f>
        <v>2.7315599160725776</v>
      </c>
      <c r="H147" s="111">
        <f>IF(RES_hhdet_tes!H147=0,"",RES_hhdet_tes!H147/RES_hhdet_fec!H147)</f>
        <v>2.9604758090888357</v>
      </c>
      <c r="I147" s="111">
        <f>IF(RES_hhdet_tes!I147=0,"",RES_hhdet_tes!I147/RES_hhdet_fec!I147)</f>
        <v>3.1144808652357883</v>
      </c>
      <c r="J147" s="111">
        <f>IF(RES_hhdet_tes!J147=0,"",RES_hhdet_tes!J147/RES_hhdet_fec!J147)</f>
        <v>3.2299469327769361</v>
      </c>
      <c r="K147" s="111">
        <f>IF(RES_hhdet_tes!K147=0,"",RES_hhdet_tes!K147/RES_hhdet_fec!K147)</f>
        <v>3.3666724851937859</v>
      </c>
      <c r="L147" s="111">
        <f>IF(RES_hhdet_tes!L147=0,"",RES_hhdet_tes!L147/RES_hhdet_fec!L147)</f>
        <v>3.4972234006066296</v>
      </c>
      <c r="M147" s="111">
        <f>IF(RES_hhdet_tes!M147=0,"",RES_hhdet_tes!M147/RES_hhdet_fec!M147)</f>
        <v>3.6448992758744572</v>
      </c>
      <c r="N147" s="111">
        <f>IF(RES_hhdet_tes!N147=0,"",RES_hhdet_tes!N147/RES_hhdet_fec!N147)</f>
        <v>3.7852129897988704</v>
      </c>
      <c r="O147" s="111">
        <f>IF(RES_hhdet_tes!O147=0,"",RES_hhdet_tes!O147/RES_hhdet_fec!O147)</f>
        <v>3.9351659343041328</v>
      </c>
      <c r="P147" s="111">
        <f>IF(RES_hhdet_tes!P147=0,"",RES_hhdet_tes!P147/RES_hhdet_fec!P147)</f>
        <v>4.1246660494123519</v>
      </c>
      <c r="Q147" s="111">
        <f>IF(RES_hhdet_tes!Q147=0,"",RES_hhdet_tes!Q147/RES_hhdet_fec!Q147)</f>
        <v>4.307270878609855</v>
      </c>
      <c r="R147" s="111">
        <f>IF(RES_hhdet_tes!R147=0,"",RES_hhdet_tes!R147/RES_hhdet_fec!R147)</f>
        <v>4.4357562387775378</v>
      </c>
      <c r="S147" s="111">
        <f>IF(RES_hhdet_tes!S147=0,"",RES_hhdet_tes!S147/RES_hhdet_fec!S147)</f>
        <v>4.534433232751466</v>
      </c>
      <c r="T147" s="111">
        <f>IF(RES_hhdet_tes!T147=0,"",RES_hhdet_tes!T147/RES_hhdet_fec!T147)</f>
        <v>4.6068338602384351</v>
      </c>
      <c r="U147" s="111">
        <f>IF(RES_hhdet_tes!U147=0,"",RES_hhdet_tes!U147/RES_hhdet_fec!U147)</f>
        <v>4.6609962359530508</v>
      </c>
      <c r="V147" s="111">
        <f>IF(RES_hhdet_tes!V147=0,"",RES_hhdet_tes!V147/RES_hhdet_fec!V147)</f>
        <v>4.6958240815742398</v>
      </c>
      <c r="W147" s="111">
        <f>IF(RES_hhdet_tes!W147=0,"",RES_hhdet_tes!W147/RES_hhdet_fec!W147)</f>
        <v>4.7328189771118181</v>
      </c>
      <c r="X147" s="111">
        <f>IF(RES_hhdet_tes!X147=0,"",RES_hhdet_tes!X147/RES_hhdet_fec!X147)</f>
        <v>4.7724009396562144</v>
      </c>
      <c r="Y147" s="111">
        <f>IF(RES_hhdet_tes!Y147=0,"",RES_hhdet_tes!Y147/RES_hhdet_fec!Y147)</f>
        <v>4.8275429130609293</v>
      </c>
      <c r="DA147" s="63" t="s">
        <v>2045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0.74813609273398873</v>
      </c>
      <c r="C148" s="124">
        <f>IF(RES_hhdet_tes!C148=0,"",RES_hhdet_tes!C148/RES_hhdet_fec!C148)</f>
        <v>0.76133883380225342</v>
      </c>
      <c r="D148" s="124">
        <f>IF(RES_hhdet_tes!D148=0,"",RES_hhdet_tes!D148/RES_hhdet_fec!D148)</f>
        <v>0.76576765083761444</v>
      </c>
      <c r="E148" s="124">
        <f>IF(RES_hhdet_tes!E148=0,"",RES_hhdet_tes!E148/RES_hhdet_fec!E148)</f>
        <v>0.77247456417012406</v>
      </c>
      <c r="F148" s="124">
        <f>IF(RES_hhdet_tes!F148=0,"",RES_hhdet_tes!F148/RES_hhdet_fec!F148)</f>
        <v>0.77991480772153676</v>
      </c>
      <c r="G148" s="124">
        <f>IF(RES_hhdet_tes!G148=0,"",RES_hhdet_tes!G148/RES_hhdet_fec!G148)</f>
        <v>0.78252160720350594</v>
      </c>
      <c r="H148" s="124">
        <f>IF(RES_hhdet_tes!H148=0,"",RES_hhdet_tes!H148/RES_hhdet_fec!H148)</f>
        <v>0.78449880900607083</v>
      </c>
      <c r="I148" s="124">
        <f>IF(RES_hhdet_tes!I148=0,"",RES_hhdet_tes!I148/RES_hhdet_fec!I148)</f>
        <v>0.78724128464791876</v>
      </c>
      <c r="J148" s="124">
        <f>IF(RES_hhdet_tes!J148=0,"",RES_hhdet_tes!J148/RES_hhdet_fec!J148)</f>
        <v>0.79227957190778187</v>
      </c>
      <c r="K148" s="124">
        <f>IF(RES_hhdet_tes!K148=0,"",RES_hhdet_tes!K148/RES_hhdet_fec!K148)</f>
        <v>0.79663244786258403</v>
      </c>
      <c r="L148" s="124">
        <f>IF(RES_hhdet_tes!L148=0,"",RES_hhdet_tes!L148/RES_hhdet_fec!L148)</f>
        <v>0.7952536448626214</v>
      </c>
      <c r="M148" s="124">
        <f>IF(RES_hhdet_tes!M148=0,"",RES_hhdet_tes!M148/RES_hhdet_fec!M148)</f>
        <v>0.80411031406496758</v>
      </c>
      <c r="N148" s="124">
        <f>IF(RES_hhdet_tes!N148=0,"",RES_hhdet_tes!N148/RES_hhdet_fec!N148)</f>
        <v>0.80564462874181375</v>
      </c>
      <c r="O148" s="124">
        <f>IF(RES_hhdet_tes!O148=0,"",RES_hhdet_tes!O148/RES_hhdet_fec!O148)</f>
        <v>0.80772840274022695</v>
      </c>
      <c r="P148" s="124">
        <f>IF(RES_hhdet_tes!P148=0,"",RES_hhdet_tes!P148/RES_hhdet_fec!P148)</f>
        <v>0.81558607862940091</v>
      </c>
      <c r="Q148" s="124">
        <f>IF(RES_hhdet_tes!Q148=0,"",RES_hhdet_tes!Q148/RES_hhdet_fec!Q148)</f>
        <v>0.8186784174732169</v>
      </c>
      <c r="R148" s="124">
        <f>IF(RES_hhdet_tes!R148=0,"",RES_hhdet_tes!R148/RES_hhdet_fec!R148)</f>
        <v>0.82446501611718048</v>
      </c>
      <c r="S148" s="124">
        <f>IF(RES_hhdet_tes!S148=0,"",RES_hhdet_tes!S148/RES_hhdet_fec!S148)</f>
        <v>0.83030111188447908</v>
      </c>
      <c r="T148" s="124">
        <f>IF(RES_hhdet_tes!T148=0,"",RES_hhdet_tes!T148/RES_hhdet_fec!T148)</f>
        <v>0.8356453373703957</v>
      </c>
      <c r="U148" s="124">
        <f>IF(RES_hhdet_tes!U148=0,"",RES_hhdet_tes!U148/RES_hhdet_fec!U148)</f>
        <v>0.84381067244208374</v>
      </c>
      <c r="V148" s="124">
        <f>IF(RES_hhdet_tes!V148=0,"",RES_hhdet_tes!V148/RES_hhdet_fec!V148)</f>
        <v>0.84925747421901465</v>
      </c>
      <c r="W148" s="124">
        <f>IF(RES_hhdet_tes!W148=0,"",RES_hhdet_tes!W148/RES_hhdet_fec!W148)</f>
        <v>0.85362664549147094</v>
      </c>
      <c r="X148" s="124">
        <f>IF(RES_hhdet_tes!X148=0,"",RES_hhdet_tes!X148/RES_hhdet_fec!X148)</f>
        <v>0.8618354381016714</v>
      </c>
      <c r="Y148" s="124">
        <f>IF(RES_hhdet_tes!Y148=0,"",RES_hhdet_tes!Y148/RES_hhdet_fec!Y148)</f>
        <v>0.87395870816903731</v>
      </c>
      <c r="DA148" s="130" t="s">
        <v>2046</v>
      </c>
    </row>
    <row r="149" spans="1:105" ht="12" customHeight="1" x14ac:dyDescent="0.25">
      <c r="A149" s="97" t="s">
        <v>124</v>
      </c>
      <c r="B149" s="111" t="str">
        <f>IF(RES_hhdet_tes!B149=0,"",RES_hhdet_tes!B149/RES_hhdet_fec!B149)</f>
        <v/>
      </c>
      <c r="C149" s="111" t="str">
        <f>IF(RES_hhdet_tes!C149=0,"",RES_hhdet_tes!C149/RES_hhdet_fec!C149)</f>
        <v/>
      </c>
      <c r="D149" s="111" t="str">
        <f>IF(RES_hhdet_tes!D149=0,"",RES_hhdet_tes!D149/RES_hhdet_fec!D149)</f>
        <v/>
      </c>
      <c r="E149" s="111" t="str">
        <f>IF(RES_hhdet_tes!E149=0,"",RES_hhdet_tes!E149/RES_hhdet_fec!E149)</f>
        <v/>
      </c>
      <c r="F149" s="111" t="str">
        <f>IF(RES_hhdet_tes!F149=0,"",RES_hhdet_tes!F149/RES_hhdet_fec!F149)</f>
        <v/>
      </c>
      <c r="G149" s="111" t="str">
        <f>IF(RES_hhdet_tes!G149=0,"",RES_hhdet_tes!G149/RES_hhdet_fec!G149)</f>
        <v/>
      </c>
      <c r="H149" s="111" t="str">
        <f>IF(RES_hhdet_tes!H149=0,"",RES_hhdet_tes!H149/RES_hhdet_fec!H149)</f>
        <v/>
      </c>
      <c r="I149" s="111" t="str">
        <f>IF(RES_hhdet_tes!I149=0,"",RES_hhdet_tes!I149/RES_hhdet_fec!I149)</f>
        <v/>
      </c>
      <c r="J149" s="111" t="str">
        <f>IF(RES_hhdet_tes!J149=0,"",RES_hhdet_tes!J149/RES_hhdet_fec!J149)</f>
        <v/>
      </c>
      <c r="K149" s="111" t="str">
        <f>IF(RES_hhdet_tes!K149=0,"",RES_hhdet_tes!K149/RES_hhdet_fec!K149)</f>
        <v/>
      </c>
      <c r="L149" s="111" t="str">
        <f>IF(RES_hhdet_tes!L149=0,"",RES_hhdet_tes!L149/RES_hhdet_fec!L149)</f>
        <v/>
      </c>
      <c r="M149" s="111" t="str">
        <f>IF(RES_hhdet_tes!M149=0,"",RES_hhdet_tes!M149/RES_hhdet_fec!M149)</f>
        <v/>
      </c>
      <c r="N149" s="111" t="str">
        <f>IF(RES_hhdet_tes!N149=0,"",RES_hhdet_tes!N149/RES_hhdet_fec!N149)</f>
        <v/>
      </c>
      <c r="O149" s="111" t="str">
        <f>IF(RES_hhdet_tes!O149=0,"",RES_hhdet_tes!O149/RES_hhdet_fec!O149)</f>
        <v/>
      </c>
      <c r="P149" s="111" t="str">
        <f>IF(RES_hhdet_tes!P149=0,"",RES_hhdet_tes!P149/RES_hhdet_fec!P149)</f>
        <v/>
      </c>
      <c r="Q149" s="111" t="str">
        <f>IF(RES_hhdet_tes!Q149=0,"",RES_hhdet_tes!Q149/RES_hhdet_fec!Q149)</f>
        <v/>
      </c>
      <c r="R149" s="111" t="str">
        <f>IF(RES_hhdet_tes!R149=0,"",RES_hhdet_tes!R149/RES_hhdet_fec!R149)</f>
        <v/>
      </c>
      <c r="S149" s="111" t="str">
        <f>IF(RES_hhdet_tes!S149=0,"",RES_hhdet_tes!S149/RES_hhdet_fec!S149)</f>
        <v/>
      </c>
      <c r="T149" s="111" t="str">
        <f>IF(RES_hhdet_tes!T149=0,"",RES_hhdet_tes!T149/RES_hhdet_fec!T149)</f>
        <v/>
      </c>
      <c r="U149" s="111" t="str">
        <f>IF(RES_hhdet_tes!U149=0,"",RES_hhdet_tes!U149/RES_hhdet_fec!U149)</f>
        <v/>
      </c>
      <c r="V149" s="111" t="str">
        <f>IF(RES_hhdet_tes!V149=0,"",RES_hhdet_tes!V149/RES_hhdet_fec!V149)</f>
        <v/>
      </c>
      <c r="W149" s="111" t="str">
        <f>IF(RES_hhdet_tes!W149=0,"",RES_hhdet_tes!W149/RES_hhdet_fec!W149)</f>
        <v/>
      </c>
      <c r="X149" s="111" t="str">
        <f>IF(RES_hhdet_tes!X149=0,"",RES_hhdet_tes!X149/RES_hhdet_fec!X149)</f>
        <v/>
      </c>
      <c r="Y149" s="111" t="str">
        <f>IF(RES_hhdet_tes!Y149=0,"",RES_hhdet_tes!Y149/RES_hhdet_fec!Y149)</f>
        <v/>
      </c>
      <c r="DA149" s="63" t="s">
        <v>2047</v>
      </c>
    </row>
    <row r="150" spans="1:105" ht="12" customHeight="1" x14ac:dyDescent="0.25">
      <c r="A150" s="97" t="s">
        <v>123</v>
      </c>
      <c r="B150" s="111" t="str">
        <f>IF(RES_hhdet_tes!B150=0,"",RES_hhdet_tes!B150/RES_hhdet_fec!B150)</f>
        <v/>
      </c>
      <c r="C150" s="111" t="str">
        <f>IF(RES_hhdet_tes!C150=0,"",RES_hhdet_tes!C150/RES_hhdet_fec!C150)</f>
        <v/>
      </c>
      <c r="D150" s="111" t="str">
        <f>IF(RES_hhdet_tes!D150=0,"",RES_hhdet_tes!D150/RES_hhdet_fec!D150)</f>
        <v/>
      </c>
      <c r="E150" s="111" t="str">
        <f>IF(RES_hhdet_tes!E150=0,"",RES_hhdet_tes!E150/RES_hhdet_fec!E150)</f>
        <v/>
      </c>
      <c r="F150" s="111" t="str">
        <f>IF(RES_hhdet_tes!F150=0,"",RES_hhdet_tes!F150/RES_hhdet_fec!F150)</f>
        <v/>
      </c>
      <c r="G150" s="111" t="str">
        <f>IF(RES_hhdet_tes!G150=0,"",RES_hhdet_tes!G150/RES_hhdet_fec!G150)</f>
        <v/>
      </c>
      <c r="H150" s="111" t="str">
        <f>IF(RES_hhdet_tes!H150=0,"",RES_hhdet_tes!H150/RES_hhdet_fec!H150)</f>
        <v/>
      </c>
      <c r="I150" s="111" t="str">
        <f>IF(RES_hhdet_tes!I150=0,"",RES_hhdet_tes!I150/RES_hhdet_fec!I150)</f>
        <v/>
      </c>
      <c r="J150" s="111" t="str">
        <f>IF(RES_hhdet_tes!J150=0,"",RES_hhdet_tes!J150/RES_hhdet_fec!J150)</f>
        <v/>
      </c>
      <c r="K150" s="111" t="str">
        <f>IF(RES_hhdet_tes!K150=0,"",RES_hhdet_tes!K150/RES_hhdet_fec!K150)</f>
        <v/>
      </c>
      <c r="L150" s="111" t="str">
        <f>IF(RES_hhdet_tes!L150=0,"",RES_hhdet_tes!L150/RES_hhdet_fec!L150)</f>
        <v/>
      </c>
      <c r="M150" s="111" t="str">
        <f>IF(RES_hhdet_tes!M150=0,"",RES_hhdet_tes!M150/RES_hhdet_fec!M150)</f>
        <v/>
      </c>
      <c r="N150" s="111" t="str">
        <f>IF(RES_hhdet_tes!N150=0,"",RES_hhdet_tes!N150/RES_hhdet_fec!N150)</f>
        <v/>
      </c>
      <c r="O150" s="111" t="str">
        <f>IF(RES_hhdet_tes!O150=0,"",RES_hhdet_tes!O150/RES_hhdet_fec!O150)</f>
        <v/>
      </c>
      <c r="P150" s="111" t="str">
        <f>IF(RES_hhdet_tes!P150=0,"",RES_hhdet_tes!P150/RES_hhdet_fec!P150)</f>
        <v/>
      </c>
      <c r="Q150" s="111" t="str">
        <f>IF(RES_hhdet_tes!Q150=0,"",RES_hhdet_tes!Q150/RES_hhdet_fec!Q150)</f>
        <v/>
      </c>
      <c r="R150" s="111" t="str">
        <f>IF(RES_hhdet_tes!R150=0,"",RES_hhdet_tes!R150/RES_hhdet_fec!R150)</f>
        <v/>
      </c>
      <c r="S150" s="111" t="str">
        <f>IF(RES_hhdet_tes!S150=0,"",RES_hhdet_tes!S150/RES_hhdet_fec!S150)</f>
        <v/>
      </c>
      <c r="T150" s="111" t="str">
        <f>IF(RES_hhdet_tes!T150=0,"",RES_hhdet_tes!T150/RES_hhdet_fec!T150)</f>
        <v/>
      </c>
      <c r="U150" s="111" t="str">
        <f>IF(RES_hhdet_tes!U150=0,"",RES_hhdet_tes!U150/RES_hhdet_fec!U150)</f>
        <v/>
      </c>
      <c r="V150" s="111" t="str">
        <f>IF(RES_hhdet_tes!V150=0,"",RES_hhdet_tes!V150/RES_hhdet_fec!V150)</f>
        <v/>
      </c>
      <c r="W150" s="111" t="str">
        <f>IF(RES_hhdet_tes!W150=0,"",RES_hhdet_tes!W150/RES_hhdet_fec!W150)</f>
        <v/>
      </c>
      <c r="X150" s="111" t="str">
        <f>IF(RES_hhdet_tes!X150=0,"",RES_hhdet_tes!X150/RES_hhdet_fec!X150)</f>
        <v/>
      </c>
      <c r="Y150" s="111" t="str">
        <f>IF(RES_hhdet_tes!Y150=0,"",RES_hhdet_tes!Y150/RES_hhdet_fec!Y150)</f>
        <v/>
      </c>
      <c r="DA150" s="63" t="s">
        <v>2048</v>
      </c>
    </row>
    <row r="151" spans="1:105" ht="12" customHeight="1" x14ac:dyDescent="0.25">
      <c r="A151" s="100" t="s">
        <v>50</v>
      </c>
      <c r="B151" s="112" t="str">
        <f>IF(RES_hhdet_tes!B151=0,"",RES_hhdet_tes!B151/RES_hhdet_fec!B151)</f>
        <v/>
      </c>
      <c r="C151" s="112" t="str">
        <f>IF(RES_hhdet_tes!C151=0,"",RES_hhdet_tes!C151/RES_hhdet_fec!C151)</f>
        <v/>
      </c>
      <c r="D151" s="112" t="str">
        <f>IF(RES_hhdet_tes!D151=0,"",RES_hhdet_tes!D151/RES_hhdet_fec!D151)</f>
        <v/>
      </c>
      <c r="E151" s="112" t="str">
        <f>IF(RES_hhdet_tes!E151=0,"",RES_hhdet_tes!E151/RES_hhdet_fec!E151)</f>
        <v/>
      </c>
      <c r="F151" s="112" t="str">
        <f>IF(RES_hhdet_tes!F151=0,"",RES_hhdet_tes!F151/RES_hhdet_fec!F151)</f>
        <v/>
      </c>
      <c r="G151" s="112" t="str">
        <f>IF(RES_hhdet_tes!G151=0,"",RES_hhdet_tes!G151/RES_hhdet_fec!G151)</f>
        <v/>
      </c>
      <c r="H151" s="112" t="str">
        <f>IF(RES_hhdet_tes!H151=0,"",RES_hhdet_tes!H151/RES_hhdet_fec!H151)</f>
        <v/>
      </c>
      <c r="I151" s="112" t="str">
        <f>IF(RES_hhdet_tes!I151=0,"",RES_hhdet_tes!I151/RES_hhdet_fec!I151)</f>
        <v/>
      </c>
      <c r="J151" s="112" t="str">
        <f>IF(RES_hhdet_tes!J151=0,"",RES_hhdet_tes!J151/RES_hhdet_fec!J151)</f>
        <v/>
      </c>
      <c r="K151" s="112" t="str">
        <f>IF(RES_hhdet_tes!K151=0,"",RES_hhdet_tes!K151/RES_hhdet_fec!K151)</f>
        <v/>
      </c>
      <c r="L151" s="112" t="str">
        <f>IF(RES_hhdet_tes!L151=0,"",RES_hhdet_tes!L151/RES_hhdet_fec!L151)</f>
        <v/>
      </c>
      <c r="M151" s="112" t="str">
        <f>IF(RES_hhdet_tes!M151=0,"",RES_hhdet_tes!M151/RES_hhdet_fec!M151)</f>
        <v/>
      </c>
      <c r="N151" s="112" t="str">
        <f>IF(RES_hhdet_tes!N151=0,"",RES_hhdet_tes!N151/RES_hhdet_fec!N151)</f>
        <v/>
      </c>
      <c r="O151" s="112" t="str">
        <f>IF(RES_hhdet_tes!O151=0,"",RES_hhdet_tes!O151/RES_hhdet_fec!O151)</f>
        <v/>
      </c>
      <c r="P151" s="112" t="str">
        <f>IF(RES_hhdet_tes!P151=0,"",RES_hhdet_tes!P151/RES_hhdet_fec!P151)</f>
        <v/>
      </c>
      <c r="Q151" s="112" t="str">
        <f>IF(RES_hhdet_tes!Q151=0,"",RES_hhdet_tes!Q151/RES_hhdet_fec!Q151)</f>
        <v/>
      </c>
      <c r="R151" s="112" t="str">
        <f>IF(RES_hhdet_tes!R151=0,"",RES_hhdet_tes!R151/RES_hhdet_fec!R151)</f>
        <v/>
      </c>
      <c r="S151" s="112" t="str">
        <f>IF(RES_hhdet_tes!S151=0,"",RES_hhdet_tes!S151/RES_hhdet_fec!S151)</f>
        <v/>
      </c>
      <c r="T151" s="112" t="str">
        <f>IF(RES_hhdet_tes!T151=0,"",RES_hhdet_tes!T151/RES_hhdet_fec!T151)</f>
        <v/>
      </c>
      <c r="U151" s="112" t="str">
        <f>IF(RES_hhdet_tes!U151=0,"",RES_hhdet_tes!U151/RES_hhdet_fec!U151)</f>
        <v/>
      </c>
      <c r="V151" s="112" t="str">
        <f>IF(RES_hhdet_tes!V151=0,"",RES_hhdet_tes!V151/RES_hhdet_fec!V151)</f>
        <v/>
      </c>
      <c r="W151" s="112" t="str">
        <f>IF(RES_hhdet_tes!W151=0,"",RES_hhdet_tes!W151/RES_hhdet_fec!W151)</f>
        <v/>
      </c>
      <c r="X151" s="112" t="str">
        <f>IF(RES_hhdet_tes!X151=0,"",RES_hhdet_tes!X151/RES_hhdet_fec!X151)</f>
        <v/>
      </c>
      <c r="Y151" s="112" t="str">
        <f>IF(RES_hhdet_tes!Y151=0,"",RES_hhdet_tes!Y151/RES_hhdet_fec!Y151)</f>
        <v/>
      </c>
      <c r="DA151" s="131" t="s">
        <v>2049</v>
      </c>
    </row>
    <row r="152" spans="1:105" ht="12" customHeight="1" x14ac:dyDescent="0.25">
      <c r="A152" s="103" t="s">
        <v>52</v>
      </c>
      <c r="B152" s="113" t="str">
        <f>IF(RES_hhdet_tes!B152=0,"",RES_hhdet_tes!B152/RES_hhdet_fec!B152)</f>
        <v/>
      </c>
      <c r="C152" s="113" t="str">
        <f>IF(RES_hhdet_tes!C152=0,"",RES_hhdet_tes!C152/RES_hhdet_fec!C152)</f>
        <v/>
      </c>
      <c r="D152" s="113" t="str">
        <f>IF(RES_hhdet_tes!D152=0,"",RES_hhdet_tes!D152/RES_hhdet_fec!D152)</f>
        <v/>
      </c>
      <c r="E152" s="113" t="str">
        <f>IF(RES_hhdet_tes!E152=0,"",RES_hhdet_tes!E152/RES_hhdet_fec!E152)</f>
        <v/>
      </c>
      <c r="F152" s="113" t="str">
        <f>IF(RES_hhdet_tes!F152=0,"",RES_hhdet_tes!F152/RES_hhdet_fec!F152)</f>
        <v/>
      </c>
      <c r="G152" s="113" t="str">
        <f>IF(RES_hhdet_tes!G152=0,"",RES_hhdet_tes!G152/RES_hhdet_fec!G152)</f>
        <v/>
      </c>
      <c r="H152" s="113" t="str">
        <f>IF(RES_hhdet_tes!H152=0,"",RES_hhdet_tes!H152/RES_hhdet_fec!H152)</f>
        <v/>
      </c>
      <c r="I152" s="113" t="str">
        <f>IF(RES_hhdet_tes!I152=0,"",RES_hhdet_tes!I152/RES_hhdet_fec!I152)</f>
        <v/>
      </c>
      <c r="J152" s="113" t="str">
        <f>IF(RES_hhdet_tes!J152=0,"",RES_hhdet_tes!J152/RES_hhdet_fec!J152)</f>
        <v/>
      </c>
      <c r="K152" s="113" t="str">
        <f>IF(RES_hhdet_tes!K152=0,"",RES_hhdet_tes!K152/RES_hhdet_fec!K152)</f>
        <v/>
      </c>
      <c r="L152" s="113" t="str">
        <f>IF(RES_hhdet_tes!L152=0,"",RES_hhdet_tes!L152/RES_hhdet_fec!L152)</f>
        <v/>
      </c>
      <c r="M152" s="113" t="str">
        <f>IF(RES_hhdet_tes!M152=0,"",RES_hhdet_tes!M152/RES_hhdet_fec!M152)</f>
        <v/>
      </c>
      <c r="N152" s="113" t="str">
        <f>IF(RES_hhdet_tes!N152=0,"",RES_hhdet_tes!N152/RES_hhdet_fec!N152)</f>
        <v/>
      </c>
      <c r="O152" s="113" t="str">
        <f>IF(RES_hhdet_tes!O152=0,"",RES_hhdet_tes!O152/RES_hhdet_fec!O152)</f>
        <v/>
      </c>
      <c r="P152" s="113" t="str">
        <f>IF(RES_hhdet_tes!P152=0,"",RES_hhdet_tes!P152/RES_hhdet_fec!P152)</f>
        <v/>
      </c>
      <c r="Q152" s="113" t="str">
        <f>IF(RES_hhdet_tes!Q152=0,"",RES_hhdet_tes!Q152/RES_hhdet_fec!Q152)</f>
        <v/>
      </c>
      <c r="R152" s="113" t="str">
        <f>IF(RES_hhdet_tes!R152=0,"",RES_hhdet_tes!R152/RES_hhdet_fec!R152)</f>
        <v/>
      </c>
      <c r="S152" s="113" t="str">
        <f>IF(RES_hhdet_tes!S152=0,"",RES_hhdet_tes!S152/RES_hhdet_fec!S152)</f>
        <v/>
      </c>
      <c r="T152" s="113" t="str">
        <f>IF(RES_hhdet_tes!T152=0,"",RES_hhdet_tes!T152/RES_hhdet_fec!T152)</f>
        <v/>
      </c>
      <c r="U152" s="113" t="str">
        <f>IF(RES_hhdet_tes!U152=0,"",RES_hhdet_tes!U152/RES_hhdet_fec!U152)</f>
        <v/>
      </c>
      <c r="V152" s="113" t="str">
        <f>IF(RES_hhdet_tes!V152=0,"",RES_hhdet_tes!V152/RES_hhdet_fec!V152)</f>
        <v/>
      </c>
      <c r="W152" s="113" t="str">
        <f>IF(RES_hhdet_tes!W152=0,"",RES_hhdet_tes!W152/RES_hhdet_fec!W152)</f>
        <v/>
      </c>
      <c r="X152" s="113" t="str">
        <f>IF(RES_hhdet_tes!X152=0,"",RES_hhdet_tes!X152/RES_hhdet_fec!X152)</f>
        <v/>
      </c>
      <c r="Y152" s="113" t="str">
        <f>IF(RES_hhdet_tes!Y152=0,"",RES_hhdet_tes!Y152/RES_hhdet_fec!Y152)</f>
        <v/>
      </c>
      <c r="DA152" s="132" t="s">
        <v>2050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0.7066251110173748</v>
      </c>
      <c r="C153" s="112">
        <f>IF(RES_hhdet_tes!C153=0,"",RES_hhdet_tes!C153/RES_hhdet_fec!C153)</f>
        <v>0.71083890003430117</v>
      </c>
      <c r="D153" s="112">
        <f>IF(RES_hhdet_tes!D153=0,"",RES_hhdet_tes!D153/RES_hhdet_fec!D153)</f>
        <v>0.71718389283122563</v>
      </c>
      <c r="E153" s="112">
        <f>IF(RES_hhdet_tes!E153=0,"",RES_hhdet_tes!E153/RES_hhdet_fec!E153)</f>
        <v>0.72169417667620317</v>
      </c>
      <c r="F153" s="112">
        <f>IF(RES_hhdet_tes!F153=0,"",RES_hhdet_tes!F153/RES_hhdet_fec!F153)</f>
        <v>0.72503287979311304</v>
      </c>
      <c r="G153" s="112">
        <f>IF(RES_hhdet_tes!G153=0,"",RES_hhdet_tes!G153/RES_hhdet_fec!G153)</f>
        <v>0.72815361344164253</v>
      </c>
      <c r="H153" s="112">
        <f>IF(RES_hhdet_tes!H153=0,"",RES_hhdet_tes!H153/RES_hhdet_fec!H153)</f>
        <v>0.73084559377724378</v>
      </c>
      <c r="I153" s="112">
        <f>IF(RES_hhdet_tes!I153=0,"",RES_hhdet_tes!I153/RES_hhdet_fec!I153)</f>
        <v>0.73210349298834443</v>
      </c>
      <c r="J153" s="112">
        <f>IF(RES_hhdet_tes!J153=0,"",RES_hhdet_tes!J153/RES_hhdet_fec!J153)</f>
        <v>0.73332169563527994</v>
      </c>
      <c r="K153" s="112">
        <f>IF(RES_hhdet_tes!K153=0,"",RES_hhdet_tes!K153/RES_hhdet_fec!K153)</f>
        <v>0.73446050199827129</v>
      </c>
      <c r="L153" s="112">
        <f>IF(RES_hhdet_tes!L153=0,"",RES_hhdet_tes!L153/RES_hhdet_fec!L153)</f>
        <v>0.73657634495229618</v>
      </c>
      <c r="M153" s="112">
        <f>IF(RES_hhdet_tes!M153=0,"",RES_hhdet_tes!M153/RES_hhdet_fec!M153)</f>
        <v>0.73746699566771046</v>
      </c>
      <c r="N153" s="112">
        <f>IF(RES_hhdet_tes!N153=0,"",RES_hhdet_tes!N153/RES_hhdet_fec!N153)</f>
        <v>0.74074664364624043</v>
      </c>
      <c r="O153" s="112">
        <f>IF(RES_hhdet_tes!O153=0,"",RES_hhdet_tes!O153/RES_hhdet_fec!O153)</f>
        <v>0.74483008040781462</v>
      </c>
      <c r="P153" s="112">
        <f>IF(RES_hhdet_tes!P153=0,"",RES_hhdet_tes!P153/RES_hhdet_fec!P153)</f>
        <v>0.74956717352930091</v>
      </c>
      <c r="Q153" s="112">
        <f>IF(RES_hhdet_tes!Q153=0,"",RES_hhdet_tes!Q153/RES_hhdet_fec!Q153)</f>
        <v>0.75899535776713145</v>
      </c>
      <c r="R153" s="112">
        <f>IF(RES_hhdet_tes!R153=0,"",RES_hhdet_tes!R153/RES_hhdet_fec!R153)</f>
        <v>0.76757338917440621</v>
      </c>
      <c r="S153" s="112">
        <f>IF(RES_hhdet_tes!S153=0,"",RES_hhdet_tes!S153/RES_hhdet_fec!S153)</f>
        <v>0.77798168950373592</v>
      </c>
      <c r="T153" s="112">
        <f>IF(RES_hhdet_tes!T153=0,"",RES_hhdet_tes!T153/RES_hhdet_fec!T153)</f>
        <v>0.78936613617131579</v>
      </c>
      <c r="U153" s="112">
        <f>IF(RES_hhdet_tes!U153=0,"",RES_hhdet_tes!U153/RES_hhdet_fec!U153)</f>
        <v>0.79679930219935491</v>
      </c>
      <c r="V153" s="112">
        <f>IF(RES_hhdet_tes!V153=0,"",RES_hhdet_tes!V153/RES_hhdet_fec!V153)</f>
        <v>0.80548729649056894</v>
      </c>
      <c r="W153" s="112">
        <f>IF(RES_hhdet_tes!W153=0,"",RES_hhdet_tes!W153/RES_hhdet_fec!W153)</f>
        <v>0.81373601604762391</v>
      </c>
      <c r="X153" s="112">
        <f>IF(RES_hhdet_tes!X153=0,"",RES_hhdet_tes!X153/RES_hhdet_fec!X153)</f>
        <v>0.82104750666506199</v>
      </c>
      <c r="Y153" s="112">
        <f>IF(RES_hhdet_tes!Y153=0,"",RES_hhdet_tes!Y153/RES_hhdet_fec!Y153)</f>
        <v>0.82718498342312008</v>
      </c>
      <c r="DA153" s="131" t="s">
        <v>2051</v>
      </c>
    </row>
    <row r="154" spans="1:105" ht="12" customHeight="1" x14ac:dyDescent="0.25">
      <c r="A154" s="107" t="s">
        <v>121</v>
      </c>
      <c r="B154" s="113">
        <f>IF(RES_hhdet_tes!B154=0,"",RES_hhdet_tes!B154/RES_hhdet_fec!B154)</f>
        <v>0.81984032545517727</v>
      </c>
      <c r="C154" s="113">
        <f>IF(RES_hhdet_tes!C154=0,"",RES_hhdet_tes!C154/RES_hhdet_fec!C154)</f>
        <v>0.83956164388857313</v>
      </c>
      <c r="D154" s="113">
        <f>IF(RES_hhdet_tes!D154=0,"",RES_hhdet_tes!D154/RES_hhdet_fec!D154)</f>
        <v>0.83712100994374394</v>
      </c>
      <c r="E154" s="113">
        <f>IF(RES_hhdet_tes!E154=0,"",RES_hhdet_tes!E154/RES_hhdet_fec!E154)</f>
        <v>0.84407284713368824</v>
      </c>
      <c r="F154" s="113">
        <f>IF(RES_hhdet_tes!F154=0,"",RES_hhdet_tes!F154/RES_hhdet_fec!F154)</f>
        <v>0.84708165380650169</v>
      </c>
      <c r="G154" s="113">
        <f>IF(RES_hhdet_tes!G154=0,"",RES_hhdet_tes!G154/RES_hhdet_fec!G154)</f>
        <v>0.84767165847080128</v>
      </c>
      <c r="H154" s="113">
        <f>IF(RES_hhdet_tes!H154=0,"",RES_hhdet_tes!H154/RES_hhdet_fec!H154)</f>
        <v>0.85226459895513229</v>
      </c>
      <c r="I154" s="113">
        <f>IF(RES_hhdet_tes!I154=0,"",RES_hhdet_tes!I154/RES_hhdet_fec!I154)</f>
        <v>0.84433310897748326</v>
      </c>
      <c r="J154" s="113">
        <f>IF(RES_hhdet_tes!J154=0,"",RES_hhdet_tes!J154/RES_hhdet_fec!J154)</f>
        <v>0.85949412407860215</v>
      </c>
      <c r="K154" s="113">
        <f>IF(RES_hhdet_tes!K154=0,"",RES_hhdet_tes!K154/RES_hhdet_fec!K154)</f>
        <v>0.85664734542114973</v>
      </c>
      <c r="L154" s="113">
        <f>IF(RES_hhdet_tes!L154=0,"",RES_hhdet_tes!L154/RES_hhdet_fec!L154)</f>
        <v>0.88030811389837316</v>
      </c>
      <c r="M154" s="113">
        <f>IF(RES_hhdet_tes!M154=0,"",RES_hhdet_tes!M154/RES_hhdet_fec!M154)</f>
        <v>0.86989774036032808</v>
      </c>
      <c r="N154" s="113">
        <f>IF(RES_hhdet_tes!N154=0,"",RES_hhdet_tes!N154/RES_hhdet_fec!N154)</f>
        <v>0.8788623286404289</v>
      </c>
      <c r="O154" s="113">
        <f>IF(RES_hhdet_tes!O154=0,"",RES_hhdet_tes!O154/RES_hhdet_fec!O154)</f>
        <v>0.87864535803548993</v>
      </c>
      <c r="P154" s="113">
        <f>IF(RES_hhdet_tes!P154=0,"",RES_hhdet_tes!P154/RES_hhdet_fec!P154)</f>
        <v>0.8767491808872927</v>
      </c>
      <c r="Q154" s="113">
        <f>IF(RES_hhdet_tes!Q154=0,"",RES_hhdet_tes!Q154/RES_hhdet_fec!Q154)</f>
        <v>0.88091766024017104</v>
      </c>
      <c r="R154" s="113">
        <f>IF(RES_hhdet_tes!R154=0,"",RES_hhdet_tes!R154/RES_hhdet_fec!R154)</f>
        <v>0.88126489905190275</v>
      </c>
      <c r="S154" s="113">
        <f>IF(RES_hhdet_tes!S154=0,"",RES_hhdet_tes!S154/RES_hhdet_fec!S154)</f>
        <v>0.88526151246469975</v>
      </c>
      <c r="T154" s="113">
        <f>IF(RES_hhdet_tes!T154=0,"",RES_hhdet_tes!T154/RES_hhdet_fec!T154)</f>
        <v>0.89399653478260643</v>
      </c>
      <c r="U154" s="113">
        <f>IF(RES_hhdet_tes!U154=0,"",RES_hhdet_tes!U154/RES_hhdet_fec!U154)</f>
        <v>0.90295737722333369</v>
      </c>
      <c r="V154" s="113">
        <f>IF(RES_hhdet_tes!V154=0,"",RES_hhdet_tes!V154/RES_hhdet_fec!V154)</f>
        <v>0.91004436067848005</v>
      </c>
      <c r="W154" s="113">
        <f>IF(RES_hhdet_tes!W154=0,"",RES_hhdet_tes!W154/RES_hhdet_fec!W154)</f>
        <v>0.92562642120972838</v>
      </c>
      <c r="X154" s="113">
        <f>IF(RES_hhdet_tes!X154=0,"",RES_hhdet_tes!X154/RES_hhdet_fec!X154)</f>
        <v>0.92523856744471933</v>
      </c>
      <c r="Y154" s="113">
        <f>IF(RES_hhdet_tes!Y154=0,"",RES_hhdet_tes!Y154/RES_hhdet_fec!Y154)</f>
        <v>0.92910498996541047</v>
      </c>
      <c r="DA154" s="132" t="s">
        <v>2052</v>
      </c>
    </row>
    <row r="155" spans="1:105" ht="12" customHeight="1" x14ac:dyDescent="0.25">
      <c r="A155" s="108" t="s">
        <v>53</v>
      </c>
      <c r="B155" s="111">
        <f>IF(RES_hhdet_tes!B155=0,"",RES_hhdet_tes!B155/RES_hhdet_fec!B155)</f>
        <v>0.7066251110173748</v>
      </c>
      <c r="C155" s="111">
        <f>IF(RES_hhdet_tes!C155=0,"",RES_hhdet_tes!C155/RES_hhdet_fec!C155)</f>
        <v>0.71284619027408902</v>
      </c>
      <c r="D155" s="111">
        <f>IF(RES_hhdet_tes!D155=0,"",RES_hhdet_tes!D155/RES_hhdet_fec!D155)</f>
        <v>0.71890197361410813</v>
      </c>
      <c r="E155" s="111">
        <f>IF(RES_hhdet_tes!E155=0,"",RES_hhdet_tes!E155/RES_hhdet_fec!E155)</f>
        <v>0.72307724441005083</v>
      </c>
      <c r="F155" s="111">
        <f>IF(RES_hhdet_tes!F155=0,"",RES_hhdet_tes!F155/RES_hhdet_fec!F155)</f>
        <v>0.72651821087348289</v>
      </c>
      <c r="G155" s="111">
        <f>IF(RES_hhdet_tes!G155=0,"",RES_hhdet_tes!G155/RES_hhdet_fec!G155)</f>
        <v>0.72890848510847805</v>
      </c>
      <c r="H155" s="111">
        <f>IF(RES_hhdet_tes!H155=0,"",RES_hhdet_tes!H155/RES_hhdet_fec!H155)</f>
        <v>0.73087282648435337</v>
      </c>
      <c r="I155" s="111">
        <f>IF(RES_hhdet_tes!I155=0,"",RES_hhdet_tes!I155/RES_hhdet_fec!I155)</f>
        <v>0.73243173407601592</v>
      </c>
      <c r="J155" s="111">
        <f>IF(RES_hhdet_tes!J155=0,"",RES_hhdet_tes!J155/RES_hhdet_fec!J155)</f>
        <v>0.73333054296846656</v>
      </c>
      <c r="K155" s="111">
        <f>IF(RES_hhdet_tes!K155=0,"",RES_hhdet_tes!K155/RES_hhdet_fec!K155)</f>
        <v>0.73491114455965278</v>
      </c>
      <c r="L155" s="111">
        <f>IF(RES_hhdet_tes!L155=0,"",RES_hhdet_tes!L155/RES_hhdet_fec!L155)</f>
        <v>0.73550401719647185</v>
      </c>
      <c r="M155" s="111">
        <f>IF(RES_hhdet_tes!M155=0,"",RES_hhdet_tes!M155/RES_hhdet_fec!M155)</f>
        <v>0.73861012069166043</v>
      </c>
      <c r="N155" s="111">
        <f>IF(RES_hhdet_tes!N155=0,"",RES_hhdet_tes!N155/RES_hhdet_fec!N155)</f>
        <v>0.74057265542872075</v>
      </c>
      <c r="O155" s="111">
        <f>IF(RES_hhdet_tes!O155=0,"",RES_hhdet_tes!O155/RES_hhdet_fec!O155)</f>
        <v>0.74455849776907967</v>
      </c>
      <c r="P155" s="111">
        <f>IF(RES_hhdet_tes!P155=0,"",RES_hhdet_tes!P155/RES_hhdet_fec!P155)</f>
        <v>0.75275966088855439</v>
      </c>
      <c r="Q155" s="111">
        <f>IF(RES_hhdet_tes!Q155=0,"",RES_hhdet_tes!Q155/RES_hhdet_fec!Q155)</f>
        <v>0.75877113796264906</v>
      </c>
      <c r="R155" s="111">
        <f>IF(RES_hhdet_tes!R155=0,"",RES_hhdet_tes!R155/RES_hhdet_fec!R155)</f>
        <v>0.76755090481569166</v>
      </c>
      <c r="S155" s="111">
        <f>IF(RES_hhdet_tes!S155=0,"",RES_hhdet_tes!S155/RES_hhdet_fec!S155)</f>
        <v>0.77661556709070956</v>
      </c>
      <c r="T155" s="111">
        <f>IF(RES_hhdet_tes!T155=0,"",RES_hhdet_tes!T155/RES_hhdet_fec!T155)</f>
        <v>0.78442752502816193</v>
      </c>
      <c r="U155" s="111">
        <f>IF(RES_hhdet_tes!U155=0,"",RES_hhdet_tes!U155/RES_hhdet_fec!U155)</f>
        <v>0.79508257923244197</v>
      </c>
      <c r="V155" s="111">
        <f>IF(RES_hhdet_tes!V155=0,"",RES_hhdet_tes!V155/RES_hhdet_fec!V155)</f>
        <v>0.80298246905823845</v>
      </c>
      <c r="W155" s="111">
        <f>IF(RES_hhdet_tes!W155=0,"",RES_hhdet_tes!W155/RES_hhdet_fec!W155)</f>
        <v>0.80945428489057591</v>
      </c>
      <c r="X155" s="111">
        <f>IF(RES_hhdet_tes!X155=0,"",RES_hhdet_tes!X155/RES_hhdet_fec!X155)</f>
        <v>0.82165080902646037</v>
      </c>
      <c r="Y155" s="111">
        <f>IF(RES_hhdet_tes!Y155=0,"",RES_hhdet_tes!Y155/RES_hhdet_fec!Y155)</f>
        <v>0.83298120795393538</v>
      </c>
      <c r="DA155" s="63" t="s">
        <v>2053</v>
      </c>
    </row>
    <row r="156" spans="1:105" ht="12" customHeight="1" x14ac:dyDescent="0.25">
      <c r="A156" s="108" t="s">
        <v>52</v>
      </c>
      <c r="B156" s="111">
        <f>IF(RES_hhdet_tes!B156=0,"",RES_hhdet_tes!B156/RES_hhdet_fec!B156)</f>
        <v>1</v>
      </c>
      <c r="C156" s="111">
        <f>IF(RES_hhdet_tes!C156=0,"",RES_hhdet_tes!C156/RES_hhdet_fec!C156)</f>
        <v>1</v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X156" s="111">
        <f>IF(RES_hhdet_tes!X156=0,"",RES_hhdet_tes!X156/RES_hhdet_fec!X156)</f>
        <v>1</v>
      </c>
      <c r="Y156" s="111">
        <f>IF(RES_hhdet_tes!Y156=0,"",RES_hhdet_tes!Y156/RES_hhdet_fec!Y156)</f>
        <v>1</v>
      </c>
      <c r="DA156" s="63" t="s">
        <v>2054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0.75471830959415909</v>
      </c>
      <c r="C157" s="124">
        <f>IF(RES_hhdet_tes!C157=0,"",RES_hhdet_tes!C157/RES_hhdet_fec!C157)</f>
        <v>0.75779150008994312</v>
      </c>
      <c r="D157" s="124">
        <f>IF(RES_hhdet_tes!D157=0,"",RES_hhdet_tes!D157/RES_hhdet_fec!D157)</f>
        <v>0.7617392185632248</v>
      </c>
      <c r="E157" s="124">
        <f>IF(RES_hhdet_tes!E157=0,"",RES_hhdet_tes!E157/RES_hhdet_fec!E157)</f>
        <v>0.76466178970251864</v>
      </c>
      <c r="F157" s="124">
        <f>IF(RES_hhdet_tes!F157=0,"",RES_hhdet_tes!F157/RES_hhdet_fec!F157)</f>
        <v>0.76710723241473078</v>
      </c>
      <c r="G157" s="124">
        <f>IF(RES_hhdet_tes!G157=0,"",RES_hhdet_tes!G157/RES_hhdet_fec!G157)</f>
        <v>0.76922871610503574</v>
      </c>
      <c r="H157" s="124">
        <f>IF(RES_hhdet_tes!H157=0,"",RES_hhdet_tes!H157/RES_hhdet_fec!H157)</f>
        <v>0.77117256847764559</v>
      </c>
      <c r="I157" s="124">
        <f>IF(RES_hhdet_tes!I157=0,"",RES_hhdet_tes!I157/RES_hhdet_fec!I157)</f>
        <v>0.77257257745526497</v>
      </c>
      <c r="J157" s="124">
        <f>IF(RES_hhdet_tes!J157=0,"",RES_hhdet_tes!J157/RES_hhdet_fec!J157)</f>
        <v>0.7737348333508155</v>
      </c>
      <c r="K157" s="124">
        <f>IF(RES_hhdet_tes!K157=0,"",RES_hhdet_tes!K157/RES_hhdet_fec!K157)</f>
        <v>0.77520616556929678</v>
      </c>
      <c r="L157" s="124">
        <f>IF(RES_hhdet_tes!L157=0,"",RES_hhdet_tes!L157/RES_hhdet_fec!L157)</f>
        <v>0.77661674501376909</v>
      </c>
      <c r="M157" s="124">
        <f>IF(RES_hhdet_tes!M157=0,"",RES_hhdet_tes!M157/RES_hhdet_fec!M157)</f>
        <v>0.77835708289542693</v>
      </c>
      <c r="N157" s="124">
        <f>IF(RES_hhdet_tes!N157=0,"",RES_hhdet_tes!N157/RES_hhdet_fec!N157)</f>
        <v>0.78024186428601638</v>
      </c>
      <c r="O157" s="124">
        <f>IF(RES_hhdet_tes!O157=0,"",RES_hhdet_tes!O157/RES_hhdet_fec!O157)</f>
        <v>0.78280919321561837</v>
      </c>
      <c r="P157" s="124">
        <f>IF(RES_hhdet_tes!P157=0,"",RES_hhdet_tes!P157/RES_hhdet_fec!P157)</f>
        <v>0.78676031425337578</v>
      </c>
      <c r="Q157" s="124">
        <f>IF(RES_hhdet_tes!Q157=0,"",RES_hhdet_tes!Q157/RES_hhdet_fec!Q157)</f>
        <v>0.79150673619305822</v>
      </c>
      <c r="R157" s="124">
        <f>IF(RES_hhdet_tes!R157=0,"",RES_hhdet_tes!R157/RES_hhdet_fec!R157)</f>
        <v>0.7984238774959268</v>
      </c>
      <c r="S157" s="124">
        <f>IF(RES_hhdet_tes!S157=0,"",RES_hhdet_tes!S157/RES_hhdet_fec!S157)</f>
        <v>0.80832407742350465</v>
      </c>
      <c r="T157" s="124">
        <f>IF(RES_hhdet_tes!T157=0,"",RES_hhdet_tes!T157/RES_hhdet_fec!T157)</f>
        <v>0.82073485212380359</v>
      </c>
      <c r="U157" s="124">
        <f>IF(RES_hhdet_tes!U157=0,"",RES_hhdet_tes!U157/RES_hhdet_fec!U157)</f>
        <v>0.83396822576616758</v>
      </c>
      <c r="V157" s="124">
        <f>IF(RES_hhdet_tes!V157=0,"",RES_hhdet_tes!V157/RES_hhdet_fec!V157)</f>
        <v>0.84736616348141358</v>
      </c>
      <c r="W157" s="124">
        <f>IF(RES_hhdet_tes!W157=0,"",RES_hhdet_tes!W157/RES_hhdet_fec!W157)</f>
        <v>0.85964855404056706</v>
      </c>
      <c r="X157" s="124">
        <f>IF(RES_hhdet_tes!X157=0,"",RES_hhdet_tes!X157/RES_hhdet_fec!X157)</f>
        <v>0.87079364711202067</v>
      </c>
      <c r="Y157" s="124">
        <f>IF(RES_hhdet_tes!Y157=0,"",RES_hhdet_tes!Y157/RES_hhdet_fec!Y157)</f>
        <v>0.87932268668793989</v>
      </c>
      <c r="DA157" s="130" t="s">
        <v>2055</v>
      </c>
    </row>
    <row r="158" spans="1:105" ht="12" customHeight="1" x14ac:dyDescent="0.25">
      <c r="A158" s="97" t="s">
        <v>50</v>
      </c>
      <c r="B158" s="111" t="str">
        <f>IF(RES_hhdet_tes!B158=0,"",RES_hhdet_tes!B158/RES_hhdet_fec!B158)</f>
        <v/>
      </c>
      <c r="C158" s="111" t="str">
        <f>IF(RES_hhdet_tes!C158=0,"",RES_hhdet_tes!C158/RES_hhdet_fec!C158)</f>
        <v/>
      </c>
      <c r="D158" s="111" t="str">
        <f>IF(RES_hhdet_tes!D158=0,"",RES_hhdet_tes!D158/RES_hhdet_fec!D158)</f>
        <v/>
      </c>
      <c r="E158" s="111" t="str">
        <f>IF(RES_hhdet_tes!E158=0,"",RES_hhdet_tes!E158/RES_hhdet_fec!E158)</f>
        <v/>
      </c>
      <c r="F158" s="111" t="str">
        <f>IF(RES_hhdet_tes!F158=0,"",RES_hhdet_tes!F158/RES_hhdet_fec!F158)</f>
        <v/>
      </c>
      <c r="G158" s="111" t="str">
        <f>IF(RES_hhdet_tes!G158=0,"",RES_hhdet_tes!G158/RES_hhdet_fec!G158)</f>
        <v/>
      </c>
      <c r="H158" s="111" t="str">
        <f>IF(RES_hhdet_tes!H158=0,"",RES_hhdet_tes!H158/RES_hhdet_fec!H158)</f>
        <v/>
      </c>
      <c r="I158" s="111" t="str">
        <f>IF(RES_hhdet_tes!I158=0,"",RES_hhdet_tes!I158/RES_hhdet_fec!I158)</f>
        <v/>
      </c>
      <c r="J158" s="111" t="str">
        <f>IF(RES_hhdet_tes!J158=0,"",RES_hhdet_tes!J158/RES_hhdet_fec!J158)</f>
        <v/>
      </c>
      <c r="K158" s="111" t="str">
        <f>IF(RES_hhdet_tes!K158=0,"",RES_hhdet_tes!K158/RES_hhdet_fec!K158)</f>
        <v/>
      </c>
      <c r="L158" s="111" t="str">
        <f>IF(RES_hhdet_tes!L158=0,"",RES_hhdet_tes!L158/RES_hhdet_fec!L158)</f>
        <v/>
      </c>
      <c r="M158" s="111" t="str">
        <f>IF(RES_hhdet_tes!M158=0,"",RES_hhdet_tes!M158/RES_hhdet_fec!M158)</f>
        <v/>
      </c>
      <c r="N158" s="111" t="str">
        <f>IF(RES_hhdet_tes!N158=0,"",RES_hhdet_tes!N158/RES_hhdet_fec!N158)</f>
        <v/>
      </c>
      <c r="O158" s="111" t="str">
        <f>IF(RES_hhdet_tes!O158=0,"",RES_hhdet_tes!O158/RES_hhdet_fec!O158)</f>
        <v/>
      </c>
      <c r="P158" s="111" t="str">
        <f>IF(RES_hhdet_tes!P158=0,"",RES_hhdet_tes!P158/RES_hhdet_fec!P158)</f>
        <v/>
      </c>
      <c r="Q158" s="111" t="str">
        <f>IF(RES_hhdet_tes!Q158=0,"",RES_hhdet_tes!Q158/RES_hhdet_fec!Q158)</f>
        <v/>
      </c>
      <c r="R158" s="111" t="str">
        <f>IF(RES_hhdet_tes!R158=0,"",RES_hhdet_tes!R158/RES_hhdet_fec!R158)</f>
        <v/>
      </c>
      <c r="S158" s="111" t="str">
        <f>IF(RES_hhdet_tes!S158=0,"",RES_hhdet_tes!S158/RES_hhdet_fec!S158)</f>
        <v/>
      </c>
      <c r="T158" s="111" t="str">
        <f>IF(RES_hhdet_tes!T158=0,"",RES_hhdet_tes!T158/RES_hhdet_fec!T158)</f>
        <v/>
      </c>
      <c r="U158" s="111" t="str">
        <f>IF(RES_hhdet_tes!U158=0,"",RES_hhdet_tes!U158/RES_hhdet_fec!U158)</f>
        <v/>
      </c>
      <c r="V158" s="111" t="str">
        <f>IF(RES_hhdet_tes!V158=0,"",RES_hhdet_tes!V158/RES_hhdet_fec!V158)</f>
        <v/>
      </c>
      <c r="W158" s="111" t="str">
        <f>IF(RES_hhdet_tes!W158=0,"",RES_hhdet_tes!W158/RES_hhdet_fec!W158)</f>
        <v/>
      </c>
      <c r="X158" s="111" t="str">
        <f>IF(RES_hhdet_tes!X158=0,"",RES_hhdet_tes!X158/RES_hhdet_fec!X158)</f>
        <v/>
      </c>
      <c r="Y158" s="111" t="str">
        <f>IF(RES_hhdet_tes!Y158=0,"",RES_hhdet_tes!Y158/RES_hhdet_fec!Y158)</f>
        <v/>
      </c>
      <c r="DA158" s="63" t="s">
        <v>2056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0.75471830959415909</v>
      </c>
      <c r="C159" s="45">
        <f>IF(RES_hhdet_tes!C159=0,"",RES_hhdet_tes!C159/RES_hhdet_fec!C159)</f>
        <v>0.75779150008994312</v>
      </c>
      <c r="D159" s="45">
        <f>IF(RES_hhdet_tes!D159=0,"",RES_hhdet_tes!D159/RES_hhdet_fec!D159)</f>
        <v>0.7617392185632248</v>
      </c>
      <c r="E159" s="45">
        <f>IF(RES_hhdet_tes!E159=0,"",RES_hhdet_tes!E159/RES_hhdet_fec!E159)</f>
        <v>0.76466178970251864</v>
      </c>
      <c r="F159" s="45">
        <f>IF(RES_hhdet_tes!F159=0,"",RES_hhdet_tes!F159/RES_hhdet_fec!F159)</f>
        <v>0.76710723241473078</v>
      </c>
      <c r="G159" s="45">
        <f>IF(RES_hhdet_tes!G159=0,"",RES_hhdet_tes!G159/RES_hhdet_fec!G159)</f>
        <v>0.76922871610503574</v>
      </c>
      <c r="H159" s="45">
        <f>IF(RES_hhdet_tes!H159=0,"",RES_hhdet_tes!H159/RES_hhdet_fec!H159)</f>
        <v>0.77117256847764559</v>
      </c>
      <c r="I159" s="45">
        <f>IF(RES_hhdet_tes!I159=0,"",RES_hhdet_tes!I159/RES_hhdet_fec!I159)</f>
        <v>0.77257257745526497</v>
      </c>
      <c r="J159" s="45">
        <f>IF(RES_hhdet_tes!J159=0,"",RES_hhdet_tes!J159/RES_hhdet_fec!J159)</f>
        <v>0.7737348333508155</v>
      </c>
      <c r="K159" s="45">
        <f>IF(RES_hhdet_tes!K159=0,"",RES_hhdet_tes!K159/RES_hhdet_fec!K159)</f>
        <v>0.77520616556929678</v>
      </c>
      <c r="L159" s="45">
        <f>IF(RES_hhdet_tes!L159=0,"",RES_hhdet_tes!L159/RES_hhdet_fec!L159)</f>
        <v>0.77661674501376909</v>
      </c>
      <c r="M159" s="45">
        <f>IF(RES_hhdet_tes!M159=0,"",RES_hhdet_tes!M159/RES_hhdet_fec!M159)</f>
        <v>0.77835708289542693</v>
      </c>
      <c r="N159" s="45">
        <f>IF(RES_hhdet_tes!N159=0,"",RES_hhdet_tes!N159/RES_hhdet_fec!N159)</f>
        <v>0.78024186428601638</v>
      </c>
      <c r="O159" s="45">
        <f>IF(RES_hhdet_tes!O159=0,"",RES_hhdet_tes!O159/RES_hhdet_fec!O159)</f>
        <v>0.78280919321561837</v>
      </c>
      <c r="P159" s="45">
        <f>IF(RES_hhdet_tes!P159=0,"",RES_hhdet_tes!P159/RES_hhdet_fec!P159)</f>
        <v>0.78676031425337578</v>
      </c>
      <c r="Q159" s="45">
        <f>IF(RES_hhdet_tes!Q159=0,"",RES_hhdet_tes!Q159/RES_hhdet_fec!Q159)</f>
        <v>0.79150673619305822</v>
      </c>
      <c r="R159" s="45">
        <f>IF(RES_hhdet_tes!R159=0,"",RES_hhdet_tes!R159/RES_hhdet_fec!R159)</f>
        <v>0.7984238774959268</v>
      </c>
      <c r="S159" s="45">
        <f>IF(RES_hhdet_tes!S159=0,"",RES_hhdet_tes!S159/RES_hhdet_fec!S159)</f>
        <v>0.80832407742350465</v>
      </c>
      <c r="T159" s="45">
        <f>IF(RES_hhdet_tes!T159=0,"",RES_hhdet_tes!T159/RES_hhdet_fec!T159)</f>
        <v>0.82073485212380359</v>
      </c>
      <c r="U159" s="45">
        <f>IF(RES_hhdet_tes!U159=0,"",RES_hhdet_tes!U159/RES_hhdet_fec!U159)</f>
        <v>0.83396822576616758</v>
      </c>
      <c r="V159" s="45">
        <f>IF(RES_hhdet_tes!V159=0,"",RES_hhdet_tes!V159/RES_hhdet_fec!V159)</f>
        <v>0.84736616348141358</v>
      </c>
      <c r="W159" s="45">
        <f>IF(RES_hhdet_tes!W159=0,"",RES_hhdet_tes!W159/RES_hhdet_fec!W159)</f>
        <v>0.85964855404056706</v>
      </c>
      <c r="X159" s="45">
        <f>IF(RES_hhdet_tes!X159=0,"",RES_hhdet_tes!X159/RES_hhdet_fec!X159)</f>
        <v>0.87079364711202067</v>
      </c>
      <c r="Y159" s="45">
        <f>IF(RES_hhdet_tes!Y159=0,"",RES_hhdet_tes!Y159/RES_hhdet_fec!Y159)</f>
        <v>0.87932268668793989</v>
      </c>
      <c r="DA159" s="60" t="s">
        <v>2057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0.74251531677314375</v>
      </c>
      <c r="C161" s="119">
        <f>IF(RES_hhdet_tes!C161=0,"",RES_hhdet_tes!C161/RES_hhdet_fec!C161)</f>
        <v>0.74772852554576097</v>
      </c>
      <c r="D161" s="119">
        <f>IF(RES_hhdet_tes!D161=0,"",RES_hhdet_tes!D161/RES_hhdet_fec!D161)</f>
        <v>0.75125894112105485</v>
      </c>
      <c r="E161" s="119">
        <f>IF(RES_hhdet_tes!E161=0,"",RES_hhdet_tes!E161/RES_hhdet_fec!E161)</f>
        <v>0.75704378383972082</v>
      </c>
      <c r="F161" s="119">
        <f>IF(RES_hhdet_tes!F161=0,"",RES_hhdet_tes!F161/RES_hhdet_fec!F161)</f>
        <v>0.76079707040356448</v>
      </c>
      <c r="G161" s="119">
        <f>IF(RES_hhdet_tes!G161=0,"",RES_hhdet_tes!G161/RES_hhdet_fec!G161)</f>
        <v>0.76543984346844329</v>
      </c>
      <c r="H161" s="119">
        <f>IF(RES_hhdet_tes!H161=0,"",RES_hhdet_tes!H161/RES_hhdet_fec!H161)</f>
        <v>0.77175609980956983</v>
      </c>
      <c r="I161" s="119">
        <f>IF(RES_hhdet_tes!I161=0,"",RES_hhdet_tes!I161/RES_hhdet_fec!I161)</f>
        <v>0.77526264134274803</v>
      </c>
      <c r="J161" s="119">
        <f>IF(RES_hhdet_tes!J161=0,"",RES_hhdet_tes!J161/RES_hhdet_fec!J161)</f>
        <v>0.78115522070494514</v>
      </c>
      <c r="K161" s="119">
        <f>IF(RES_hhdet_tes!K161=0,"",RES_hhdet_tes!K161/RES_hhdet_fec!K161)</f>
        <v>0.78665462324552782</v>
      </c>
      <c r="L161" s="119">
        <f>IF(RES_hhdet_tes!L161=0,"",RES_hhdet_tes!L161/RES_hhdet_fec!L161)</f>
        <v>0.7946818253949548</v>
      </c>
      <c r="M161" s="119">
        <f>IF(RES_hhdet_tes!M161=0,"",RES_hhdet_tes!M161/RES_hhdet_fec!M161)</f>
        <v>0.8001646265894915</v>
      </c>
      <c r="N161" s="119">
        <f>IF(RES_hhdet_tes!N161=0,"",RES_hhdet_tes!N161/RES_hhdet_fec!N161)</f>
        <v>0.80720525849893943</v>
      </c>
      <c r="O161" s="119">
        <f>IF(RES_hhdet_tes!O161=0,"",RES_hhdet_tes!O161/RES_hhdet_fec!O161)</f>
        <v>0.81436251462929587</v>
      </c>
      <c r="P161" s="119">
        <f>IF(RES_hhdet_tes!P161=0,"",RES_hhdet_tes!P161/RES_hhdet_fec!P161)</f>
        <v>0.81583647748289645</v>
      </c>
      <c r="Q161" s="119">
        <f>IF(RES_hhdet_tes!Q161=0,"",RES_hhdet_tes!Q161/RES_hhdet_fec!Q161)</f>
        <v>0.83241208218134799</v>
      </c>
      <c r="R161" s="119">
        <f>IF(RES_hhdet_tes!R161=0,"",RES_hhdet_tes!R161/RES_hhdet_fec!R161)</f>
        <v>0.83340758305638607</v>
      </c>
      <c r="S161" s="119">
        <f>IF(RES_hhdet_tes!S161=0,"",RES_hhdet_tes!S161/RES_hhdet_fec!S161)</f>
        <v>0.82487743436875849</v>
      </c>
      <c r="T161" s="119">
        <f>IF(RES_hhdet_tes!T161=0,"",RES_hhdet_tes!T161/RES_hhdet_fec!T161)</f>
        <v>0.82839790567163751</v>
      </c>
      <c r="U161" s="119">
        <f>IF(RES_hhdet_tes!U161=0,"",RES_hhdet_tes!U161/RES_hhdet_fec!U161)</f>
        <v>0.83282731794561027</v>
      </c>
      <c r="V161" s="119">
        <f>IF(RES_hhdet_tes!V161=0,"",RES_hhdet_tes!V161/RES_hhdet_fec!V161)</f>
        <v>0.85336557341895691</v>
      </c>
      <c r="W161" s="119">
        <f>IF(RES_hhdet_tes!W161=0,"",RES_hhdet_tes!W161/RES_hhdet_fec!W161)</f>
        <v>0.8649830746831374</v>
      </c>
      <c r="X161" s="119">
        <f>IF(RES_hhdet_tes!X161=0,"",RES_hhdet_tes!X161/RES_hhdet_fec!X161)</f>
        <v>0.86819724365072792</v>
      </c>
      <c r="Y161" s="119">
        <f>IF(RES_hhdet_tes!Y161=0,"",RES_hhdet_tes!Y161/RES_hhdet_fec!Y161)</f>
        <v>1.0115415303259794</v>
      </c>
      <c r="DA161" s="129" t="s">
        <v>2058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0.73865502928267912</v>
      </c>
      <c r="C162" s="124">
        <f>IF(RES_hhdet_tes!C162=0,"",RES_hhdet_tes!C162/RES_hhdet_fec!C162)</f>
        <v>0.74238141029030191</v>
      </c>
      <c r="D162" s="124">
        <f>IF(RES_hhdet_tes!D162=0,"",RES_hhdet_tes!D162/RES_hhdet_fec!D162)</f>
        <v>0.74643993687013377</v>
      </c>
      <c r="E162" s="124">
        <f>IF(RES_hhdet_tes!E162=0,"",RES_hhdet_tes!E162/RES_hhdet_fec!E162)</f>
        <v>0.75091058840712599</v>
      </c>
      <c r="F162" s="124">
        <f>IF(RES_hhdet_tes!F162=0,"",RES_hhdet_tes!F162/RES_hhdet_fec!F162)</f>
        <v>0.7551610308101474</v>
      </c>
      <c r="G162" s="124">
        <f>IF(RES_hhdet_tes!G162=0,"",RES_hhdet_tes!G162/RES_hhdet_fec!G162)</f>
        <v>0.75996407428105417</v>
      </c>
      <c r="H162" s="124">
        <f>IF(RES_hhdet_tes!H162=0,"",RES_hhdet_tes!H162/RES_hhdet_fec!H162)</f>
        <v>0.76438228166265321</v>
      </c>
      <c r="I162" s="124">
        <f>IF(RES_hhdet_tes!I162=0,"",RES_hhdet_tes!I162/RES_hhdet_fec!I162)</f>
        <v>0.76973472213665739</v>
      </c>
      <c r="J162" s="124">
        <f>IF(RES_hhdet_tes!J162=0,"",RES_hhdet_tes!J162/RES_hhdet_fec!J162)</f>
        <v>0.77510756636890044</v>
      </c>
      <c r="K162" s="124">
        <f>IF(RES_hhdet_tes!K162=0,"",RES_hhdet_tes!K162/RES_hhdet_fec!K162)</f>
        <v>0.78099697254436506</v>
      </c>
      <c r="L162" s="124">
        <f>IF(RES_hhdet_tes!L162=0,"",RES_hhdet_tes!L162/RES_hhdet_fec!L162)</f>
        <v>0.78704710564324021</v>
      </c>
      <c r="M162" s="124">
        <f>IF(RES_hhdet_tes!M162=0,"",RES_hhdet_tes!M162/RES_hhdet_fec!M162)</f>
        <v>0.7944886169514751</v>
      </c>
      <c r="N162" s="124">
        <f>IF(RES_hhdet_tes!N162=0,"",RES_hhdet_tes!N162/RES_hhdet_fec!N162)</f>
        <v>0.80137596026375546</v>
      </c>
      <c r="O162" s="124">
        <f>IF(RES_hhdet_tes!O162=0,"",RES_hhdet_tes!O162/RES_hhdet_fec!O162)</f>
        <v>0.80657299711528463</v>
      </c>
      <c r="P162" s="124">
        <f>IF(RES_hhdet_tes!P162=0,"",RES_hhdet_tes!P162/RES_hhdet_fec!P162)</f>
        <v>0.80720048481119966</v>
      </c>
      <c r="Q162" s="124">
        <f>IF(RES_hhdet_tes!Q162=0,"",RES_hhdet_tes!Q162/RES_hhdet_fec!Q162)</f>
        <v>0.80748164451463311</v>
      </c>
      <c r="R162" s="124">
        <f>IF(RES_hhdet_tes!R162=0,"",RES_hhdet_tes!R162/RES_hhdet_fec!R162)</f>
        <v>0.80749128229231804</v>
      </c>
      <c r="S162" s="124">
        <f>IF(RES_hhdet_tes!S162=0,"",RES_hhdet_tes!S162/RES_hhdet_fec!S162)</f>
        <v>0.80836653677585091</v>
      </c>
      <c r="T162" s="124">
        <f>IF(RES_hhdet_tes!T162=0,"",RES_hhdet_tes!T162/RES_hhdet_fec!T162)</f>
        <v>0.80949723816630881</v>
      </c>
      <c r="U162" s="124">
        <f>IF(RES_hhdet_tes!U162=0,"",RES_hhdet_tes!U162/RES_hhdet_fec!U162)</f>
        <v>0.82167779245162409</v>
      </c>
      <c r="V162" s="124">
        <f>IF(RES_hhdet_tes!V162=0,"",RES_hhdet_tes!V162/RES_hhdet_fec!V162)</f>
        <v>0.84392894527736961</v>
      </c>
      <c r="W162" s="124">
        <f>IF(RES_hhdet_tes!W162=0,"",RES_hhdet_tes!W162/RES_hhdet_fec!W162)</f>
        <v>0.85519772945282357</v>
      </c>
      <c r="X162" s="124">
        <f>IF(RES_hhdet_tes!X162=0,"",RES_hhdet_tes!X162/RES_hhdet_fec!X162)</f>
        <v>0.85880840177962348</v>
      </c>
      <c r="Y162" s="124">
        <f>IF(RES_hhdet_tes!Y162=0,"",RES_hhdet_tes!Y162/RES_hhdet_fec!Y162)</f>
        <v>0.86318287499692481</v>
      </c>
      <c r="DA162" s="130" t="s">
        <v>2059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0.73865502928267912</v>
      </c>
      <c r="C163" s="45">
        <f>IF(RES_hhdet_tes!C163=0,"",RES_hhdet_tes!C163/RES_hhdet_fec!C163)</f>
        <v>0.74238141029030191</v>
      </c>
      <c r="D163" s="45">
        <f>IF(RES_hhdet_tes!D163=0,"",RES_hhdet_tes!D163/RES_hhdet_fec!D163)</f>
        <v>0.74643993687013377</v>
      </c>
      <c r="E163" s="45">
        <f>IF(RES_hhdet_tes!E163=0,"",RES_hhdet_tes!E163/RES_hhdet_fec!E163)</f>
        <v>0.75091058840712599</v>
      </c>
      <c r="F163" s="45">
        <f>IF(RES_hhdet_tes!F163=0,"",RES_hhdet_tes!F163/RES_hhdet_fec!F163)</f>
        <v>0.7551610308101474</v>
      </c>
      <c r="G163" s="45">
        <f>IF(RES_hhdet_tes!G163=0,"",RES_hhdet_tes!G163/RES_hhdet_fec!G163)</f>
        <v>0.75996407428105417</v>
      </c>
      <c r="H163" s="45">
        <f>IF(RES_hhdet_tes!H163=0,"",RES_hhdet_tes!H163/RES_hhdet_fec!H163)</f>
        <v>0.76438228166265321</v>
      </c>
      <c r="I163" s="45">
        <f>IF(RES_hhdet_tes!I163=0,"",RES_hhdet_tes!I163/RES_hhdet_fec!I163)</f>
        <v>0.76973472213665739</v>
      </c>
      <c r="J163" s="45">
        <f>IF(RES_hhdet_tes!J163=0,"",RES_hhdet_tes!J163/RES_hhdet_fec!J163)</f>
        <v>0.77510756636890044</v>
      </c>
      <c r="K163" s="45">
        <f>IF(RES_hhdet_tes!K163=0,"",RES_hhdet_tes!K163/RES_hhdet_fec!K163)</f>
        <v>0.78099697254436506</v>
      </c>
      <c r="L163" s="45">
        <f>IF(RES_hhdet_tes!L163=0,"",RES_hhdet_tes!L163/RES_hhdet_fec!L163)</f>
        <v>0.78704710564324021</v>
      </c>
      <c r="M163" s="45">
        <f>IF(RES_hhdet_tes!M163=0,"",RES_hhdet_tes!M163/RES_hhdet_fec!M163)</f>
        <v>0.7944886169514751</v>
      </c>
      <c r="N163" s="45">
        <f>IF(RES_hhdet_tes!N163=0,"",RES_hhdet_tes!N163/RES_hhdet_fec!N163)</f>
        <v>0.80137596026375546</v>
      </c>
      <c r="O163" s="45">
        <f>IF(RES_hhdet_tes!O163=0,"",RES_hhdet_tes!O163/RES_hhdet_fec!O163)</f>
        <v>0.80657299711528463</v>
      </c>
      <c r="P163" s="45">
        <f>IF(RES_hhdet_tes!P163=0,"",RES_hhdet_tes!P163/RES_hhdet_fec!P163)</f>
        <v>0.80720048481119966</v>
      </c>
      <c r="Q163" s="45">
        <f>IF(RES_hhdet_tes!Q163=0,"",RES_hhdet_tes!Q163/RES_hhdet_fec!Q163)</f>
        <v>0.80748164451463311</v>
      </c>
      <c r="R163" s="45">
        <f>IF(RES_hhdet_tes!R163=0,"",RES_hhdet_tes!R163/RES_hhdet_fec!R163)</f>
        <v>0.80749128229231804</v>
      </c>
      <c r="S163" s="45">
        <f>IF(RES_hhdet_tes!S163=0,"",RES_hhdet_tes!S163/RES_hhdet_fec!S163)</f>
        <v>0.80836653677585091</v>
      </c>
      <c r="T163" s="45">
        <f>IF(RES_hhdet_tes!T163=0,"",RES_hhdet_tes!T163/RES_hhdet_fec!T163)</f>
        <v>0.80949723816630881</v>
      </c>
      <c r="U163" s="45">
        <f>IF(RES_hhdet_tes!U163=0,"",RES_hhdet_tes!U163/RES_hhdet_fec!U163)</f>
        <v>0.82167779245162409</v>
      </c>
      <c r="V163" s="45">
        <f>IF(RES_hhdet_tes!V163=0,"",RES_hhdet_tes!V163/RES_hhdet_fec!V163)</f>
        <v>0.84392894527736961</v>
      </c>
      <c r="W163" s="45">
        <f>IF(RES_hhdet_tes!W163=0,"",RES_hhdet_tes!W163/RES_hhdet_fec!W163)</f>
        <v>0.85519772945282357</v>
      </c>
      <c r="X163" s="45">
        <f>IF(RES_hhdet_tes!X163=0,"",RES_hhdet_tes!X163/RES_hhdet_fec!X163)</f>
        <v>0.85880840177962348</v>
      </c>
      <c r="Y163" s="45">
        <f>IF(RES_hhdet_tes!Y163=0,"",RES_hhdet_tes!Y163/RES_hhdet_fec!Y163)</f>
        <v>0.86318287499692481</v>
      </c>
      <c r="DA163" s="60" t="s">
        <v>2060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1.9948621447266519</v>
      </c>
      <c r="C164" s="124">
        <f>IF(RES_hhdet_tes!C164=0,"",RES_hhdet_tes!C164/RES_hhdet_fec!C164)</f>
        <v>2.080690956907858</v>
      </c>
      <c r="D164" s="124">
        <f>IF(RES_hhdet_tes!D164=0,"",RES_hhdet_tes!D164/RES_hhdet_fec!D164)</f>
        <v>2.1726941195471161</v>
      </c>
      <c r="E164" s="124">
        <f>IF(RES_hhdet_tes!E164=0,"",RES_hhdet_tes!E164/RES_hhdet_fec!E164)</f>
        <v>2.2756024752147241</v>
      </c>
      <c r="F164" s="124">
        <f>IF(RES_hhdet_tes!F164=0,"",RES_hhdet_tes!F164/RES_hhdet_fec!F164)</f>
        <v>2.4084769406497202</v>
      </c>
      <c r="G164" s="124">
        <f>IF(RES_hhdet_tes!G164=0,"",RES_hhdet_tes!G164/RES_hhdet_fec!G164)</f>
        <v>2.5888980803243817</v>
      </c>
      <c r="H164" s="124">
        <f>IF(RES_hhdet_tes!H164=0,"",RES_hhdet_tes!H164/RES_hhdet_fec!H164)</f>
        <v>2.8317640769843444</v>
      </c>
      <c r="I164" s="124">
        <f>IF(RES_hhdet_tes!I164=0,"",RES_hhdet_tes!I164/RES_hhdet_fec!I164)</f>
        <v>3.002469542285592</v>
      </c>
      <c r="J164" s="124">
        <f>IF(RES_hhdet_tes!J164=0,"",RES_hhdet_tes!J164/RES_hhdet_fec!J164)</f>
        <v>3.1077521689276737</v>
      </c>
      <c r="K164" s="124">
        <f>IF(RES_hhdet_tes!K164=0,"",RES_hhdet_tes!K164/RES_hhdet_fec!K164)</f>
        <v>3.2591800559740998</v>
      </c>
      <c r="L164" s="124">
        <f>IF(RES_hhdet_tes!L164=0,"",RES_hhdet_tes!L164/RES_hhdet_fec!L164)</f>
        <v>3.4056755415984679</v>
      </c>
      <c r="M164" s="124">
        <f>IF(RES_hhdet_tes!M164=0,"",RES_hhdet_tes!M164/RES_hhdet_fec!M164)</f>
        <v>3.5735324468996805</v>
      </c>
      <c r="N164" s="124">
        <f>IF(RES_hhdet_tes!N164=0,"",RES_hhdet_tes!N164/RES_hhdet_fec!N164)</f>
        <v>3.7410267174093081</v>
      </c>
      <c r="O164" s="124">
        <f>IF(RES_hhdet_tes!O164=0,"",RES_hhdet_tes!O164/RES_hhdet_fec!O164)</f>
        <v>3.8955021407952235</v>
      </c>
      <c r="P164" s="124">
        <f>IF(RES_hhdet_tes!P164=0,"",RES_hhdet_tes!P164/RES_hhdet_fec!P164)</f>
        <v>3.9696364491110541</v>
      </c>
      <c r="Q164" s="124">
        <f>IF(RES_hhdet_tes!Q164=0,"",RES_hhdet_tes!Q164/RES_hhdet_fec!Q164)</f>
        <v>3.9894821199044945</v>
      </c>
      <c r="R164" s="124">
        <f>IF(RES_hhdet_tes!R164=0,"",RES_hhdet_tes!R164/RES_hhdet_fec!R164)</f>
        <v>4.0545941885972567</v>
      </c>
      <c r="S164" s="124">
        <f>IF(RES_hhdet_tes!S164=0,"",RES_hhdet_tes!S164/RES_hhdet_fec!S164)</f>
        <v>4.1235101263768845</v>
      </c>
      <c r="T164" s="124">
        <f>IF(RES_hhdet_tes!T164=0,"",RES_hhdet_tes!T164/RES_hhdet_fec!T164)</f>
        <v>4.2017403584034527</v>
      </c>
      <c r="U164" s="124">
        <f>IF(RES_hhdet_tes!U164=0,"",RES_hhdet_tes!U164/RES_hhdet_fec!U164)</f>
        <v>4.3425410491382372</v>
      </c>
      <c r="V164" s="124">
        <f>IF(RES_hhdet_tes!V164=0,"",RES_hhdet_tes!V164/RES_hhdet_fec!V164)</f>
        <v>4.5661264200520266</v>
      </c>
      <c r="W164" s="124">
        <f>IF(RES_hhdet_tes!W164=0,"",RES_hhdet_tes!W164/RES_hhdet_fec!W164)</f>
        <v>4.7317509732549077</v>
      </c>
      <c r="X164" s="124">
        <f>IF(RES_hhdet_tes!X164=0,"",RES_hhdet_tes!X164/RES_hhdet_fec!X164)</f>
        <v>4.7683523229746978</v>
      </c>
      <c r="Y164" s="124">
        <f>IF(RES_hhdet_tes!Y164=0,"",RES_hhdet_tes!Y164/RES_hhdet_fec!Y164)</f>
        <v>4.803626974656054</v>
      </c>
      <c r="DA164" s="130" t="s">
        <v>2061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1.9948621447266519</v>
      </c>
      <c r="C165" s="111">
        <f>IF(RES_hhdet_tes!C165=0,"",RES_hhdet_tes!C165/RES_hhdet_fec!C165)</f>
        <v>2.080690956907858</v>
      </c>
      <c r="D165" s="111">
        <f>IF(RES_hhdet_tes!D165=0,"",RES_hhdet_tes!D165/RES_hhdet_fec!D165)</f>
        <v>2.1726941195471161</v>
      </c>
      <c r="E165" s="111">
        <f>IF(RES_hhdet_tes!E165=0,"",RES_hhdet_tes!E165/RES_hhdet_fec!E165)</f>
        <v>2.2756024752147241</v>
      </c>
      <c r="F165" s="111">
        <f>IF(RES_hhdet_tes!F165=0,"",RES_hhdet_tes!F165/RES_hhdet_fec!F165)</f>
        <v>2.4084769406497202</v>
      </c>
      <c r="G165" s="111">
        <f>IF(RES_hhdet_tes!G165=0,"",RES_hhdet_tes!G165/RES_hhdet_fec!G165)</f>
        <v>2.5888980803243817</v>
      </c>
      <c r="H165" s="111">
        <f>IF(RES_hhdet_tes!H165=0,"",RES_hhdet_tes!H165/RES_hhdet_fec!H165)</f>
        <v>2.8317640769843444</v>
      </c>
      <c r="I165" s="111">
        <f>IF(RES_hhdet_tes!I165=0,"",RES_hhdet_tes!I165/RES_hhdet_fec!I165)</f>
        <v>3.002469542285592</v>
      </c>
      <c r="J165" s="111">
        <f>IF(RES_hhdet_tes!J165=0,"",RES_hhdet_tes!J165/RES_hhdet_fec!J165)</f>
        <v>3.1077521689276737</v>
      </c>
      <c r="K165" s="111">
        <f>IF(RES_hhdet_tes!K165=0,"",RES_hhdet_tes!K165/RES_hhdet_fec!K165)</f>
        <v>3.2591800559740998</v>
      </c>
      <c r="L165" s="111">
        <f>IF(RES_hhdet_tes!L165=0,"",RES_hhdet_tes!L165/RES_hhdet_fec!L165)</f>
        <v>3.4056755415984679</v>
      </c>
      <c r="M165" s="111">
        <f>IF(RES_hhdet_tes!M165=0,"",RES_hhdet_tes!M165/RES_hhdet_fec!M165)</f>
        <v>3.5735324468996805</v>
      </c>
      <c r="N165" s="111">
        <f>IF(RES_hhdet_tes!N165=0,"",RES_hhdet_tes!N165/RES_hhdet_fec!N165)</f>
        <v>3.7410267174093081</v>
      </c>
      <c r="O165" s="111">
        <f>IF(RES_hhdet_tes!O165=0,"",RES_hhdet_tes!O165/RES_hhdet_fec!O165)</f>
        <v>3.8955021407952235</v>
      </c>
      <c r="P165" s="111">
        <f>IF(RES_hhdet_tes!P165=0,"",RES_hhdet_tes!P165/RES_hhdet_fec!P165)</f>
        <v>3.9696364491110541</v>
      </c>
      <c r="Q165" s="111">
        <f>IF(RES_hhdet_tes!Q165=0,"",RES_hhdet_tes!Q165/RES_hhdet_fec!Q165)</f>
        <v>3.9894821199044945</v>
      </c>
      <c r="R165" s="111">
        <f>IF(RES_hhdet_tes!R165=0,"",RES_hhdet_tes!R165/RES_hhdet_fec!R165)</f>
        <v>4.0545941885972567</v>
      </c>
      <c r="S165" s="111">
        <f>IF(RES_hhdet_tes!S165=0,"",RES_hhdet_tes!S165/RES_hhdet_fec!S165)</f>
        <v>4.1235101263768845</v>
      </c>
      <c r="T165" s="111">
        <f>IF(RES_hhdet_tes!T165=0,"",RES_hhdet_tes!T165/RES_hhdet_fec!T165)</f>
        <v>4.2017403584034527</v>
      </c>
      <c r="U165" s="111">
        <f>IF(RES_hhdet_tes!U165=0,"",RES_hhdet_tes!U165/RES_hhdet_fec!U165)</f>
        <v>4.3425410491382372</v>
      </c>
      <c r="V165" s="111">
        <f>IF(RES_hhdet_tes!V165=0,"",RES_hhdet_tes!V165/RES_hhdet_fec!V165)</f>
        <v>4.5661264200520266</v>
      </c>
      <c r="W165" s="111">
        <f>IF(RES_hhdet_tes!W165=0,"",RES_hhdet_tes!W165/RES_hhdet_fec!W165)</f>
        <v>4.7317509732549077</v>
      </c>
      <c r="X165" s="111">
        <f>IF(RES_hhdet_tes!X165=0,"",RES_hhdet_tes!X165/RES_hhdet_fec!X165)</f>
        <v>4.7683523229746978</v>
      </c>
      <c r="Y165" s="111">
        <f>IF(RES_hhdet_tes!Y165=0,"",RES_hhdet_tes!Y165/RES_hhdet_fec!Y165)</f>
        <v>4.803626974656054</v>
      </c>
      <c r="DA165" s="63" t="s">
        <v>2062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0.74812777636509609</v>
      </c>
      <c r="C166" s="124">
        <f>IF(RES_hhdet_tes!C166=0,"",RES_hhdet_tes!C166/RES_hhdet_fec!C166)</f>
        <v>0.75877560105860231</v>
      </c>
      <c r="D166" s="124">
        <f>IF(RES_hhdet_tes!D166=0,"",RES_hhdet_tes!D166/RES_hhdet_fec!D166)</f>
        <v>0.76064397767015923</v>
      </c>
      <c r="E166" s="124">
        <f>IF(RES_hhdet_tes!E166=0,"",RES_hhdet_tes!E166/RES_hhdet_fec!E166)</f>
        <v>0.76675085233828255</v>
      </c>
      <c r="F166" s="124">
        <f>IF(RES_hhdet_tes!F166=0,"",RES_hhdet_tes!F166/RES_hhdet_fec!F166)</f>
        <v>0.77341644651978236</v>
      </c>
      <c r="G166" s="124">
        <f>IF(RES_hhdet_tes!G166=0,"",RES_hhdet_tes!G166/RES_hhdet_fec!G166)</f>
        <v>0.77807723466647272</v>
      </c>
      <c r="H166" s="124">
        <f>IF(RES_hhdet_tes!H166=0,"",RES_hhdet_tes!H166/RES_hhdet_fec!H166)</f>
        <v>0.78342662750148018</v>
      </c>
      <c r="I166" s="124">
        <f>IF(RES_hhdet_tes!I166=0,"",RES_hhdet_tes!I166/RES_hhdet_fec!I166)</f>
        <v>0.78455468157428188</v>
      </c>
      <c r="J166" s="124">
        <f>IF(RES_hhdet_tes!J166=0,"",RES_hhdet_tes!J166/RES_hhdet_fec!J166)</f>
        <v>0.79065500595511184</v>
      </c>
      <c r="K166" s="124">
        <f>IF(RES_hhdet_tes!K166=0,"",RES_hhdet_tes!K166/RES_hhdet_fec!K166)</f>
        <v>0.79323368695925189</v>
      </c>
      <c r="L166" s="124">
        <f>IF(RES_hhdet_tes!L166=0,"",RES_hhdet_tes!L166/RES_hhdet_fec!L166)</f>
        <v>0.79628559828860412</v>
      </c>
      <c r="M166" s="124">
        <f>IF(RES_hhdet_tes!M166=0,"",RES_hhdet_tes!M166/RES_hhdet_fec!M166)</f>
        <v>0.80250407468165852</v>
      </c>
      <c r="N166" s="124">
        <f>IF(RES_hhdet_tes!N166=0,"",RES_hhdet_tes!N166/RES_hhdet_fec!N166)</f>
        <v>0.80505869400641628</v>
      </c>
      <c r="O166" s="124">
        <f>IF(RES_hhdet_tes!O166=0,"",RES_hhdet_tes!O166/RES_hhdet_fec!O166)</f>
        <v>0.80695214826524941</v>
      </c>
      <c r="P166" s="124">
        <f>IF(RES_hhdet_tes!P166=0,"",RES_hhdet_tes!P166/RES_hhdet_fec!P166)</f>
        <v>0.80598578824854183</v>
      </c>
      <c r="Q166" s="124">
        <f>IF(RES_hhdet_tes!Q166=0,"",RES_hhdet_tes!Q166/RES_hhdet_fec!Q166)</f>
        <v>0.80666975612525871</v>
      </c>
      <c r="R166" s="124">
        <f>IF(RES_hhdet_tes!R166=0,"",RES_hhdet_tes!R166/RES_hhdet_fec!R166)</f>
        <v>0.80715215240160565</v>
      </c>
      <c r="S166" s="124">
        <f>IF(RES_hhdet_tes!S166=0,"",RES_hhdet_tes!S166/RES_hhdet_fec!S166)</f>
        <v>0.808160971565275</v>
      </c>
      <c r="T166" s="124">
        <f>IF(RES_hhdet_tes!T166=0,"",RES_hhdet_tes!T166/RES_hhdet_fec!T166)</f>
        <v>0.82466772821937651</v>
      </c>
      <c r="U166" s="124">
        <f>IF(RES_hhdet_tes!U166=0,"",RES_hhdet_tes!U166/RES_hhdet_fec!U166)</f>
        <v>0.83168740127179908</v>
      </c>
      <c r="V166" s="124">
        <f>IF(RES_hhdet_tes!V166=0,"",RES_hhdet_tes!V166/RES_hhdet_fec!V166)</f>
        <v>0.84885663788811017</v>
      </c>
      <c r="W166" s="124">
        <f>IF(RES_hhdet_tes!W166=0,"",RES_hhdet_tes!W166/RES_hhdet_fec!W166)</f>
        <v>0.85703113435898959</v>
      </c>
      <c r="X166" s="124">
        <f>IF(RES_hhdet_tes!X166=0,"",RES_hhdet_tes!X166/RES_hhdet_fec!X166)</f>
        <v>0.85500012502642186</v>
      </c>
      <c r="Y166" s="124">
        <f>IF(RES_hhdet_tes!Y166=0,"",RES_hhdet_tes!Y166/RES_hhdet_fec!Y166)</f>
        <v>0.8550931035884185</v>
      </c>
      <c r="DA166" s="130" t="s">
        <v>2063</v>
      </c>
    </row>
    <row r="167" spans="1:105" ht="12" customHeight="1" x14ac:dyDescent="0.25">
      <c r="A167" s="97" t="s">
        <v>124</v>
      </c>
      <c r="B167" s="111" t="str">
        <f>IF(RES_hhdet_tes!B167=0,"",RES_hhdet_tes!B167/RES_hhdet_fec!B167)</f>
        <v/>
      </c>
      <c r="C167" s="111" t="str">
        <f>IF(RES_hhdet_tes!C167=0,"",RES_hhdet_tes!C167/RES_hhdet_fec!C167)</f>
        <v/>
      </c>
      <c r="D167" s="111" t="str">
        <f>IF(RES_hhdet_tes!D167=0,"",RES_hhdet_tes!D167/RES_hhdet_fec!D167)</f>
        <v/>
      </c>
      <c r="E167" s="111" t="str">
        <f>IF(RES_hhdet_tes!E167=0,"",RES_hhdet_tes!E167/RES_hhdet_fec!E167)</f>
        <v/>
      </c>
      <c r="F167" s="111" t="str">
        <f>IF(RES_hhdet_tes!F167=0,"",RES_hhdet_tes!F167/RES_hhdet_fec!F167)</f>
        <v/>
      </c>
      <c r="G167" s="111" t="str">
        <f>IF(RES_hhdet_tes!G167=0,"",RES_hhdet_tes!G167/RES_hhdet_fec!G167)</f>
        <v/>
      </c>
      <c r="H167" s="111" t="str">
        <f>IF(RES_hhdet_tes!H167=0,"",RES_hhdet_tes!H167/RES_hhdet_fec!H167)</f>
        <v/>
      </c>
      <c r="I167" s="111" t="str">
        <f>IF(RES_hhdet_tes!I167=0,"",RES_hhdet_tes!I167/RES_hhdet_fec!I167)</f>
        <v/>
      </c>
      <c r="J167" s="111" t="str">
        <f>IF(RES_hhdet_tes!J167=0,"",RES_hhdet_tes!J167/RES_hhdet_fec!J167)</f>
        <v/>
      </c>
      <c r="K167" s="111" t="str">
        <f>IF(RES_hhdet_tes!K167=0,"",RES_hhdet_tes!K167/RES_hhdet_fec!K167)</f>
        <v/>
      </c>
      <c r="L167" s="111" t="str">
        <f>IF(RES_hhdet_tes!L167=0,"",RES_hhdet_tes!L167/RES_hhdet_fec!L167)</f>
        <v/>
      </c>
      <c r="M167" s="111" t="str">
        <f>IF(RES_hhdet_tes!M167=0,"",RES_hhdet_tes!M167/RES_hhdet_fec!M167)</f>
        <v/>
      </c>
      <c r="N167" s="111" t="str">
        <f>IF(RES_hhdet_tes!N167=0,"",RES_hhdet_tes!N167/RES_hhdet_fec!N167)</f>
        <v/>
      </c>
      <c r="O167" s="111" t="str">
        <f>IF(RES_hhdet_tes!O167=0,"",RES_hhdet_tes!O167/RES_hhdet_fec!O167)</f>
        <v/>
      </c>
      <c r="P167" s="111" t="str">
        <f>IF(RES_hhdet_tes!P167=0,"",RES_hhdet_tes!P167/RES_hhdet_fec!P167)</f>
        <v/>
      </c>
      <c r="Q167" s="111" t="str">
        <f>IF(RES_hhdet_tes!Q167=0,"",RES_hhdet_tes!Q167/RES_hhdet_fec!Q167)</f>
        <v/>
      </c>
      <c r="R167" s="111" t="str">
        <f>IF(RES_hhdet_tes!R167=0,"",RES_hhdet_tes!R167/RES_hhdet_fec!R167)</f>
        <v/>
      </c>
      <c r="S167" s="111" t="str">
        <f>IF(RES_hhdet_tes!S167=0,"",RES_hhdet_tes!S167/RES_hhdet_fec!S167)</f>
        <v/>
      </c>
      <c r="T167" s="111" t="str">
        <f>IF(RES_hhdet_tes!T167=0,"",RES_hhdet_tes!T167/RES_hhdet_fec!T167)</f>
        <v/>
      </c>
      <c r="U167" s="111" t="str">
        <f>IF(RES_hhdet_tes!U167=0,"",RES_hhdet_tes!U167/RES_hhdet_fec!U167)</f>
        <v/>
      </c>
      <c r="V167" s="111" t="str">
        <f>IF(RES_hhdet_tes!V167=0,"",RES_hhdet_tes!V167/RES_hhdet_fec!V167)</f>
        <v/>
      </c>
      <c r="W167" s="111" t="str">
        <f>IF(RES_hhdet_tes!W167=0,"",RES_hhdet_tes!W167/RES_hhdet_fec!W167)</f>
        <v/>
      </c>
      <c r="X167" s="111" t="str">
        <f>IF(RES_hhdet_tes!X167=0,"",RES_hhdet_tes!X167/RES_hhdet_fec!X167)</f>
        <v/>
      </c>
      <c r="Y167" s="111" t="str">
        <f>IF(RES_hhdet_tes!Y167=0,"",RES_hhdet_tes!Y167/RES_hhdet_fec!Y167)</f>
        <v/>
      </c>
      <c r="DA167" s="63" t="s">
        <v>2064</v>
      </c>
    </row>
    <row r="168" spans="1:105" ht="12" customHeight="1" x14ac:dyDescent="0.25">
      <c r="A168" s="97" t="s">
        <v>123</v>
      </c>
      <c r="B168" s="111" t="str">
        <f>IF(RES_hhdet_tes!B168=0,"",RES_hhdet_tes!B168/RES_hhdet_fec!B168)</f>
        <v/>
      </c>
      <c r="C168" s="111" t="str">
        <f>IF(RES_hhdet_tes!C168=0,"",RES_hhdet_tes!C168/RES_hhdet_fec!C168)</f>
        <v/>
      </c>
      <c r="D168" s="111" t="str">
        <f>IF(RES_hhdet_tes!D168=0,"",RES_hhdet_tes!D168/RES_hhdet_fec!D168)</f>
        <v/>
      </c>
      <c r="E168" s="111" t="str">
        <f>IF(RES_hhdet_tes!E168=0,"",RES_hhdet_tes!E168/RES_hhdet_fec!E168)</f>
        <v/>
      </c>
      <c r="F168" s="111" t="str">
        <f>IF(RES_hhdet_tes!F168=0,"",RES_hhdet_tes!F168/RES_hhdet_fec!F168)</f>
        <v/>
      </c>
      <c r="G168" s="111" t="str">
        <f>IF(RES_hhdet_tes!G168=0,"",RES_hhdet_tes!G168/RES_hhdet_fec!G168)</f>
        <v/>
      </c>
      <c r="H168" s="111" t="str">
        <f>IF(RES_hhdet_tes!H168=0,"",RES_hhdet_tes!H168/RES_hhdet_fec!H168)</f>
        <v/>
      </c>
      <c r="I168" s="111" t="str">
        <f>IF(RES_hhdet_tes!I168=0,"",RES_hhdet_tes!I168/RES_hhdet_fec!I168)</f>
        <v/>
      </c>
      <c r="J168" s="111" t="str">
        <f>IF(RES_hhdet_tes!J168=0,"",RES_hhdet_tes!J168/RES_hhdet_fec!J168)</f>
        <v/>
      </c>
      <c r="K168" s="111" t="str">
        <f>IF(RES_hhdet_tes!K168=0,"",RES_hhdet_tes!K168/RES_hhdet_fec!K168)</f>
        <v/>
      </c>
      <c r="L168" s="111" t="str">
        <f>IF(RES_hhdet_tes!L168=0,"",RES_hhdet_tes!L168/RES_hhdet_fec!L168)</f>
        <v/>
      </c>
      <c r="M168" s="111" t="str">
        <f>IF(RES_hhdet_tes!M168=0,"",RES_hhdet_tes!M168/RES_hhdet_fec!M168)</f>
        <v/>
      </c>
      <c r="N168" s="111" t="str">
        <f>IF(RES_hhdet_tes!N168=0,"",RES_hhdet_tes!N168/RES_hhdet_fec!N168)</f>
        <v/>
      </c>
      <c r="O168" s="111" t="str">
        <f>IF(RES_hhdet_tes!O168=0,"",RES_hhdet_tes!O168/RES_hhdet_fec!O168)</f>
        <v/>
      </c>
      <c r="P168" s="111" t="str">
        <f>IF(RES_hhdet_tes!P168=0,"",RES_hhdet_tes!P168/RES_hhdet_fec!P168)</f>
        <v/>
      </c>
      <c r="Q168" s="111" t="str">
        <f>IF(RES_hhdet_tes!Q168=0,"",RES_hhdet_tes!Q168/RES_hhdet_fec!Q168)</f>
        <v/>
      </c>
      <c r="R168" s="111" t="str">
        <f>IF(RES_hhdet_tes!R168=0,"",RES_hhdet_tes!R168/RES_hhdet_fec!R168)</f>
        <v/>
      </c>
      <c r="S168" s="111" t="str">
        <f>IF(RES_hhdet_tes!S168=0,"",RES_hhdet_tes!S168/RES_hhdet_fec!S168)</f>
        <v/>
      </c>
      <c r="T168" s="111" t="str">
        <f>IF(RES_hhdet_tes!T168=0,"",RES_hhdet_tes!T168/RES_hhdet_fec!T168)</f>
        <v/>
      </c>
      <c r="U168" s="111" t="str">
        <f>IF(RES_hhdet_tes!U168=0,"",RES_hhdet_tes!U168/RES_hhdet_fec!U168)</f>
        <v/>
      </c>
      <c r="V168" s="111" t="str">
        <f>IF(RES_hhdet_tes!V168=0,"",RES_hhdet_tes!V168/RES_hhdet_fec!V168)</f>
        <v/>
      </c>
      <c r="W168" s="111" t="str">
        <f>IF(RES_hhdet_tes!W168=0,"",RES_hhdet_tes!W168/RES_hhdet_fec!W168)</f>
        <v/>
      </c>
      <c r="X168" s="111" t="str">
        <f>IF(RES_hhdet_tes!X168=0,"",RES_hhdet_tes!X168/RES_hhdet_fec!X168)</f>
        <v/>
      </c>
      <c r="Y168" s="111" t="str">
        <f>IF(RES_hhdet_tes!Y168=0,"",RES_hhdet_tes!Y168/RES_hhdet_fec!Y168)</f>
        <v/>
      </c>
      <c r="DA168" s="63" t="s">
        <v>2065</v>
      </c>
    </row>
    <row r="169" spans="1:105" ht="12" customHeight="1" x14ac:dyDescent="0.25">
      <c r="A169" s="100" t="s">
        <v>50</v>
      </c>
      <c r="B169" s="112" t="str">
        <f>IF(RES_hhdet_tes!B169=0,"",RES_hhdet_tes!B169/RES_hhdet_fec!B169)</f>
        <v/>
      </c>
      <c r="C169" s="112" t="str">
        <f>IF(RES_hhdet_tes!C169=0,"",RES_hhdet_tes!C169/RES_hhdet_fec!C169)</f>
        <v/>
      </c>
      <c r="D169" s="112" t="str">
        <f>IF(RES_hhdet_tes!D169=0,"",RES_hhdet_tes!D169/RES_hhdet_fec!D169)</f>
        <v/>
      </c>
      <c r="E169" s="112" t="str">
        <f>IF(RES_hhdet_tes!E169=0,"",RES_hhdet_tes!E169/RES_hhdet_fec!E169)</f>
        <v/>
      </c>
      <c r="F169" s="112" t="str">
        <f>IF(RES_hhdet_tes!F169=0,"",RES_hhdet_tes!F169/RES_hhdet_fec!F169)</f>
        <v/>
      </c>
      <c r="G169" s="112" t="str">
        <f>IF(RES_hhdet_tes!G169=0,"",RES_hhdet_tes!G169/RES_hhdet_fec!G169)</f>
        <v/>
      </c>
      <c r="H169" s="112" t="str">
        <f>IF(RES_hhdet_tes!H169=0,"",RES_hhdet_tes!H169/RES_hhdet_fec!H169)</f>
        <v/>
      </c>
      <c r="I169" s="112" t="str">
        <f>IF(RES_hhdet_tes!I169=0,"",RES_hhdet_tes!I169/RES_hhdet_fec!I169)</f>
        <v/>
      </c>
      <c r="J169" s="112" t="str">
        <f>IF(RES_hhdet_tes!J169=0,"",RES_hhdet_tes!J169/RES_hhdet_fec!J169)</f>
        <v/>
      </c>
      <c r="K169" s="112" t="str">
        <f>IF(RES_hhdet_tes!K169=0,"",RES_hhdet_tes!K169/RES_hhdet_fec!K169)</f>
        <v/>
      </c>
      <c r="L169" s="112" t="str">
        <f>IF(RES_hhdet_tes!L169=0,"",RES_hhdet_tes!L169/RES_hhdet_fec!L169)</f>
        <v/>
      </c>
      <c r="M169" s="112" t="str">
        <f>IF(RES_hhdet_tes!M169=0,"",RES_hhdet_tes!M169/RES_hhdet_fec!M169)</f>
        <v/>
      </c>
      <c r="N169" s="112" t="str">
        <f>IF(RES_hhdet_tes!N169=0,"",RES_hhdet_tes!N169/RES_hhdet_fec!N169)</f>
        <v/>
      </c>
      <c r="O169" s="112" t="str">
        <f>IF(RES_hhdet_tes!O169=0,"",RES_hhdet_tes!O169/RES_hhdet_fec!O169)</f>
        <v/>
      </c>
      <c r="P169" s="112" t="str">
        <f>IF(RES_hhdet_tes!P169=0,"",RES_hhdet_tes!P169/RES_hhdet_fec!P169)</f>
        <v/>
      </c>
      <c r="Q169" s="112" t="str">
        <f>IF(RES_hhdet_tes!Q169=0,"",RES_hhdet_tes!Q169/RES_hhdet_fec!Q169)</f>
        <v/>
      </c>
      <c r="R169" s="112" t="str">
        <f>IF(RES_hhdet_tes!R169=0,"",RES_hhdet_tes!R169/RES_hhdet_fec!R169)</f>
        <v/>
      </c>
      <c r="S169" s="112" t="str">
        <f>IF(RES_hhdet_tes!S169=0,"",RES_hhdet_tes!S169/RES_hhdet_fec!S169)</f>
        <v/>
      </c>
      <c r="T169" s="112" t="str">
        <f>IF(RES_hhdet_tes!T169=0,"",RES_hhdet_tes!T169/RES_hhdet_fec!T169)</f>
        <v/>
      </c>
      <c r="U169" s="112" t="str">
        <f>IF(RES_hhdet_tes!U169=0,"",RES_hhdet_tes!U169/RES_hhdet_fec!U169)</f>
        <v/>
      </c>
      <c r="V169" s="112" t="str">
        <f>IF(RES_hhdet_tes!V169=0,"",RES_hhdet_tes!V169/RES_hhdet_fec!V169)</f>
        <v/>
      </c>
      <c r="W169" s="112" t="str">
        <f>IF(RES_hhdet_tes!W169=0,"",RES_hhdet_tes!W169/RES_hhdet_fec!W169)</f>
        <v/>
      </c>
      <c r="X169" s="112" t="str">
        <f>IF(RES_hhdet_tes!X169=0,"",RES_hhdet_tes!X169/RES_hhdet_fec!X169)</f>
        <v/>
      </c>
      <c r="Y169" s="112" t="str">
        <f>IF(RES_hhdet_tes!Y169=0,"",RES_hhdet_tes!Y169/RES_hhdet_fec!Y169)</f>
        <v/>
      </c>
      <c r="DA169" s="131" t="s">
        <v>2066</v>
      </c>
    </row>
    <row r="170" spans="1:105" ht="12" customHeight="1" x14ac:dyDescent="0.25">
      <c r="A170" s="103" t="s">
        <v>52</v>
      </c>
      <c r="B170" s="113" t="str">
        <f>IF(RES_hhdet_tes!B170=0,"",RES_hhdet_tes!B170/RES_hhdet_fec!B170)</f>
        <v/>
      </c>
      <c r="C170" s="113" t="str">
        <f>IF(RES_hhdet_tes!C170=0,"",RES_hhdet_tes!C170/RES_hhdet_fec!C170)</f>
        <v/>
      </c>
      <c r="D170" s="113" t="str">
        <f>IF(RES_hhdet_tes!D170=0,"",RES_hhdet_tes!D170/RES_hhdet_fec!D170)</f>
        <v/>
      </c>
      <c r="E170" s="113" t="str">
        <f>IF(RES_hhdet_tes!E170=0,"",RES_hhdet_tes!E170/RES_hhdet_fec!E170)</f>
        <v/>
      </c>
      <c r="F170" s="113" t="str">
        <f>IF(RES_hhdet_tes!F170=0,"",RES_hhdet_tes!F170/RES_hhdet_fec!F170)</f>
        <v/>
      </c>
      <c r="G170" s="113" t="str">
        <f>IF(RES_hhdet_tes!G170=0,"",RES_hhdet_tes!G170/RES_hhdet_fec!G170)</f>
        <v/>
      </c>
      <c r="H170" s="113" t="str">
        <f>IF(RES_hhdet_tes!H170=0,"",RES_hhdet_tes!H170/RES_hhdet_fec!H170)</f>
        <v/>
      </c>
      <c r="I170" s="113" t="str">
        <f>IF(RES_hhdet_tes!I170=0,"",RES_hhdet_tes!I170/RES_hhdet_fec!I170)</f>
        <v/>
      </c>
      <c r="J170" s="113" t="str">
        <f>IF(RES_hhdet_tes!J170=0,"",RES_hhdet_tes!J170/RES_hhdet_fec!J170)</f>
        <v/>
      </c>
      <c r="K170" s="113" t="str">
        <f>IF(RES_hhdet_tes!K170=0,"",RES_hhdet_tes!K170/RES_hhdet_fec!K170)</f>
        <v/>
      </c>
      <c r="L170" s="113" t="str">
        <f>IF(RES_hhdet_tes!L170=0,"",RES_hhdet_tes!L170/RES_hhdet_fec!L170)</f>
        <v/>
      </c>
      <c r="M170" s="113" t="str">
        <f>IF(RES_hhdet_tes!M170=0,"",RES_hhdet_tes!M170/RES_hhdet_fec!M170)</f>
        <v/>
      </c>
      <c r="N170" s="113" t="str">
        <f>IF(RES_hhdet_tes!N170=0,"",RES_hhdet_tes!N170/RES_hhdet_fec!N170)</f>
        <v/>
      </c>
      <c r="O170" s="113" t="str">
        <f>IF(RES_hhdet_tes!O170=0,"",RES_hhdet_tes!O170/RES_hhdet_fec!O170)</f>
        <v/>
      </c>
      <c r="P170" s="113" t="str">
        <f>IF(RES_hhdet_tes!P170=0,"",RES_hhdet_tes!P170/RES_hhdet_fec!P170)</f>
        <v/>
      </c>
      <c r="Q170" s="113" t="str">
        <f>IF(RES_hhdet_tes!Q170=0,"",RES_hhdet_tes!Q170/RES_hhdet_fec!Q170)</f>
        <v/>
      </c>
      <c r="R170" s="113" t="str">
        <f>IF(RES_hhdet_tes!R170=0,"",RES_hhdet_tes!R170/RES_hhdet_fec!R170)</f>
        <v/>
      </c>
      <c r="S170" s="113" t="str">
        <f>IF(RES_hhdet_tes!S170=0,"",RES_hhdet_tes!S170/RES_hhdet_fec!S170)</f>
        <v/>
      </c>
      <c r="T170" s="113" t="str">
        <f>IF(RES_hhdet_tes!T170=0,"",RES_hhdet_tes!T170/RES_hhdet_fec!T170)</f>
        <v/>
      </c>
      <c r="U170" s="113" t="str">
        <f>IF(RES_hhdet_tes!U170=0,"",RES_hhdet_tes!U170/RES_hhdet_fec!U170)</f>
        <v/>
      </c>
      <c r="V170" s="113" t="str">
        <f>IF(RES_hhdet_tes!V170=0,"",RES_hhdet_tes!V170/RES_hhdet_fec!V170)</f>
        <v/>
      </c>
      <c r="W170" s="113" t="str">
        <f>IF(RES_hhdet_tes!W170=0,"",RES_hhdet_tes!W170/RES_hhdet_fec!W170)</f>
        <v/>
      </c>
      <c r="X170" s="113" t="str">
        <f>IF(RES_hhdet_tes!X170=0,"",RES_hhdet_tes!X170/RES_hhdet_fec!X170)</f>
        <v/>
      </c>
      <c r="Y170" s="113" t="str">
        <f>IF(RES_hhdet_tes!Y170=0,"",RES_hhdet_tes!Y170/RES_hhdet_fec!Y170)</f>
        <v/>
      </c>
      <c r="DA170" s="132" t="s">
        <v>2067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0.7066251110173748</v>
      </c>
      <c r="C171" s="112">
        <f>IF(RES_hhdet_tes!C171=0,"",RES_hhdet_tes!C171/RES_hhdet_fec!C171)</f>
        <v>0.70945916077529059</v>
      </c>
      <c r="D171" s="112">
        <f>IF(RES_hhdet_tes!D171=0,"",RES_hhdet_tes!D171/RES_hhdet_fec!D171)</f>
        <v>0.71296812948362043</v>
      </c>
      <c r="E171" s="112">
        <f>IF(RES_hhdet_tes!E171=0,"",RES_hhdet_tes!E171/RES_hhdet_fec!E171)</f>
        <v>0.71668348304351681</v>
      </c>
      <c r="F171" s="112">
        <f>IF(RES_hhdet_tes!F171=0,"",RES_hhdet_tes!F171/RES_hhdet_fec!F171)</f>
        <v>0.72017658411965368</v>
      </c>
      <c r="G171" s="112">
        <f>IF(RES_hhdet_tes!G171=0,"",RES_hhdet_tes!G171/RES_hhdet_fec!G171)</f>
        <v>0.72446400743321748</v>
      </c>
      <c r="H171" s="112">
        <f>IF(RES_hhdet_tes!H171=0,"",RES_hhdet_tes!H171/RES_hhdet_fec!H171)</f>
        <v>0.72917203222695082</v>
      </c>
      <c r="I171" s="112">
        <f>IF(RES_hhdet_tes!I171=0,"",RES_hhdet_tes!I171/RES_hhdet_fec!I171)</f>
        <v>0.73135112092164789</v>
      </c>
      <c r="J171" s="112">
        <f>IF(RES_hhdet_tes!J171=0,"",RES_hhdet_tes!J171/RES_hhdet_fec!J171)</f>
        <v>0.73226703870109622</v>
      </c>
      <c r="K171" s="112">
        <f>IF(RES_hhdet_tes!K171=0,"",RES_hhdet_tes!K171/RES_hhdet_fec!K171)</f>
        <v>0.73335610662581296</v>
      </c>
      <c r="L171" s="112">
        <f>IF(RES_hhdet_tes!L171=0,"",RES_hhdet_tes!L171/RES_hhdet_fec!L171)</f>
        <v>0.73545197170218168</v>
      </c>
      <c r="M171" s="112">
        <f>IF(RES_hhdet_tes!M171=0,"",RES_hhdet_tes!M171/RES_hhdet_fec!M171)</f>
        <v>0.73660864887787558</v>
      </c>
      <c r="N171" s="112">
        <f>IF(RES_hhdet_tes!N171=0,"",RES_hhdet_tes!N171/RES_hhdet_fec!N171)</f>
        <v>0.7400535452731124</v>
      </c>
      <c r="O171" s="112">
        <f>IF(RES_hhdet_tes!O171=0,"",RES_hhdet_tes!O171/RES_hhdet_fec!O171)</f>
        <v>0.74350032986961767</v>
      </c>
      <c r="P171" s="112">
        <f>IF(RES_hhdet_tes!P171=0,"",RES_hhdet_tes!P171/RES_hhdet_fec!P171)</f>
        <v>0.74479627565652717</v>
      </c>
      <c r="Q171" s="112">
        <f>IF(RES_hhdet_tes!Q171=0,"",RES_hhdet_tes!Q171/RES_hhdet_fec!Q171)</f>
        <v>0.74579043081049512</v>
      </c>
      <c r="R171" s="112">
        <f>IF(RES_hhdet_tes!R171=0,"",RES_hhdet_tes!R171/RES_hhdet_fec!R171)</f>
        <v>0.74819383694258912</v>
      </c>
      <c r="S171" s="112">
        <f>IF(RES_hhdet_tes!S171=0,"",RES_hhdet_tes!S171/RES_hhdet_fec!S171)</f>
        <v>0.75319315630408923</v>
      </c>
      <c r="T171" s="112">
        <f>IF(RES_hhdet_tes!T171=0,"",RES_hhdet_tes!T171/RES_hhdet_fec!T171)</f>
        <v>0.76746973907199367</v>
      </c>
      <c r="U171" s="112">
        <f>IF(RES_hhdet_tes!U171=0,"",RES_hhdet_tes!U171/RES_hhdet_fec!U171)</f>
        <v>0.78159219846996841</v>
      </c>
      <c r="V171" s="112">
        <f>IF(RES_hhdet_tes!V171=0,"",RES_hhdet_tes!V171/RES_hhdet_fec!V171)</f>
        <v>0.80426531590549799</v>
      </c>
      <c r="W171" s="112">
        <f>IF(RES_hhdet_tes!W171=0,"",RES_hhdet_tes!W171/RES_hhdet_fec!W171)</f>
        <v>0.81493930497223932</v>
      </c>
      <c r="X171" s="112">
        <f>IF(RES_hhdet_tes!X171=0,"",RES_hhdet_tes!X171/RES_hhdet_fec!X171)</f>
        <v>0.81577376575773808</v>
      </c>
      <c r="Y171" s="112">
        <f>IF(RES_hhdet_tes!Y171=0,"",RES_hhdet_tes!Y171/RES_hhdet_fec!Y171)</f>
        <v>0.81619674559664479</v>
      </c>
      <c r="DA171" s="131" t="s">
        <v>2068</v>
      </c>
    </row>
    <row r="172" spans="1:105" ht="12" customHeight="1" x14ac:dyDescent="0.25">
      <c r="A172" s="107" t="s">
        <v>121</v>
      </c>
      <c r="B172" s="113">
        <f>IF(RES_hhdet_tes!B172=0,"",RES_hhdet_tes!B172/RES_hhdet_fec!B172)</f>
        <v>0.81984032545517727</v>
      </c>
      <c r="C172" s="113">
        <f>IF(RES_hhdet_tes!C172=0,"",RES_hhdet_tes!C172/RES_hhdet_fec!C172)</f>
        <v>0.83832624646496057</v>
      </c>
      <c r="D172" s="113">
        <f>IF(RES_hhdet_tes!D172=0,"",RES_hhdet_tes!D172/RES_hhdet_fec!D172)</f>
        <v>0.8342673455694477</v>
      </c>
      <c r="E172" s="113">
        <f>IF(RES_hhdet_tes!E172=0,"",RES_hhdet_tes!E172/RES_hhdet_fec!E172)</f>
        <v>0.84104655413335572</v>
      </c>
      <c r="F172" s="113">
        <f>IF(RES_hhdet_tes!F172=0,"",RES_hhdet_tes!F172/RES_hhdet_fec!F172)</f>
        <v>0.84439746341896293</v>
      </c>
      <c r="G172" s="113">
        <f>IF(RES_hhdet_tes!G172=0,"",RES_hhdet_tes!G172/RES_hhdet_fec!G172)</f>
        <v>0.84578823989577823</v>
      </c>
      <c r="H172" s="113">
        <f>IF(RES_hhdet_tes!H172=0,"",RES_hhdet_tes!H172/RES_hhdet_fec!H172)</f>
        <v>0.85141421115112603</v>
      </c>
      <c r="I172" s="113">
        <f>IF(RES_hhdet_tes!I172=0,"",RES_hhdet_tes!I172/RES_hhdet_fec!I172)</f>
        <v>0.84373447329636175</v>
      </c>
      <c r="J172" s="113">
        <f>IF(RES_hhdet_tes!J172=0,"",RES_hhdet_tes!J172/RES_hhdet_fec!J172)</f>
        <v>0.8588575931830762</v>
      </c>
      <c r="K172" s="113">
        <f>IF(RES_hhdet_tes!K172=0,"",RES_hhdet_tes!K172/RES_hhdet_fec!K172)</f>
        <v>0.85594121750139196</v>
      </c>
      <c r="L172" s="113">
        <f>IF(RES_hhdet_tes!L172=0,"",RES_hhdet_tes!L172/RES_hhdet_fec!L172)</f>
        <v>0.87978952076104444</v>
      </c>
      <c r="M172" s="113">
        <f>IF(RES_hhdet_tes!M172=0,"",RES_hhdet_tes!M172/RES_hhdet_fec!M172)</f>
        <v>0.86936089092278124</v>
      </c>
      <c r="N172" s="113">
        <f>IF(RES_hhdet_tes!N172=0,"",RES_hhdet_tes!N172/RES_hhdet_fec!N172)</f>
        <v>0.87853157390744629</v>
      </c>
      <c r="O172" s="113">
        <f>IF(RES_hhdet_tes!O172=0,"",RES_hhdet_tes!O172/RES_hhdet_fec!O172)</f>
        <v>0.87790459416555411</v>
      </c>
      <c r="P172" s="113">
        <f>IF(RES_hhdet_tes!P172=0,"",RES_hhdet_tes!P172/RES_hhdet_fec!P172)</f>
        <v>0.8722526769718858</v>
      </c>
      <c r="Q172" s="113">
        <f>IF(RES_hhdet_tes!Q172=0,"",RES_hhdet_tes!Q172/RES_hhdet_fec!Q172)</f>
        <v>0.87379229499214417</v>
      </c>
      <c r="R172" s="113">
        <f>IF(RES_hhdet_tes!R172=0,"",RES_hhdet_tes!R172/RES_hhdet_fec!R172)</f>
        <v>0.87018970552108432</v>
      </c>
      <c r="S172" s="113">
        <f>IF(RES_hhdet_tes!S172=0,"",RES_hhdet_tes!S172/RES_hhdet_fec!S172)</f>
        <v>0.87214155871516319</v>
      </c>
      <c r="T172" s="113">
        <f>IF(RES_hhdet_tes!T172=0,"",RES_hhdet_tes!T172/RES_hhdet_fec!T172)</f>
        <v>0.87966669410596043</v>
      </c>
      <c r="U172" s="113">
        <f>IF(RES_hhdet_tes!U172=0,"",RES_hhdet_tes!U172/RES_hhdet_fec!U172)</f>
        <v>0.89662759789969204</v>
      </c>
      <c r="V172" s="113">
        <f>IF(RES_hhdet_tes!V172=0,"",RES_hhdet_tes!V172/RES_hhdet_fec!V172)</f>
        <v>0.90878596607388418</v>
      </c>
      <c r="W172" s="113">
        <f>IF(RES_hhdet_tes!W172=0,"",RES_hhdet_tes!W172/RES_hhdet_fec!W172)</f>
        <v>0.9264227562805184</v>
      </c>
      <c r="X172" s="113">
        <f>IF(RES_hhdet_tes!X172=0,"",RES_hhdet_tes!X172/RES_hhdet_fec!X172)</f>
        <v>0.92140067565698636</v>
      </c>
      <c r="Y172" s="113">
        <f>IF(RES_hhdet_tes!Y172=0,"",RES_hhdet_tes!Y172/RES_hhdet_fec!Y172)</f>
        <v>0.92027632656320102</v>
      </c>
      <c r="DA172" s="132" t="s">
        <v>2069</v>
      </c>
    </row>
    <row r="173" spans="1:105" ht="12" customHeight="1" x14ac:dyDescent="0.25">
      <c r="A173" s="108" t="s">
        <v>53</v>
      </c>
      <c r="B173" s="111">
        <f>IF(RES_hhdet_tes!B173=0,"",RES_hhdet_tes!B173/RES_hhdet_fec!B173)</f>
        <v>0.7066251110173748</v>
      </c>
      <c r="C173" s="111">
        <f>IF(RES_hhdet_tes!C173=0,"",RES_hhdet_tes!C173/RES_hhdet_fec!C173)</f>
        <v>0.71097097178521085</v>
      </c>
      <c r="D173" s="111">
        <f>IF(RES_hhdet_tes!D173=0,"",RES_hhdet_tes!D173/RES_hhdet_fec!D173)</f>
        <v>0.71468302878361434</v>
      </c>
      <c r="E173" s="111">
        <f>IF(RES_hhdet_tes!E173=0,"",RES_hhdet_tes!E173/RES_hhdet_fec!E173)</f>
        <v>0.7184858347532882</v>
      </c>
      <c r="F173" s="111">
        <f>IF(RES_hhdet_tes!F173=0,"",RES_hhdet_tes!F173/RES_hhdet_fec!F173)</f>
        <v>0.7224112579755908</v>
      </c>
      <c r="G173" s="111">
        <f>IF(RES_hhdet_tes!G173=0,"",RES_hhdet_tes!G173/RES_hhdet_fec!G173)</f>
        <v>0.72603124748686432</v>
      </c>
      <c r="H173" s="111">
        <f>IF(RES_hhdet_tes!H173=0,"",RES_hhdet_tes!H173/RES_hhdet_fec!H173)</f>
        <v>0.72954542761631846</v>
      </c>
      <c r="I173" s="111">
        <f>IF(RES_hhdet_tes!I173=0,"",RES_hhdet_tes!I173/RES_hhdet_fec!I173)</f>
        <v>0.73153959411183767</v>
      </c>
      <c r="J173" s="111">
        <f>IF(RES_hhdet_tes!J173=0,"",RES_hhdet_tes!J173/RES_hhdet_fec!J173)</f>
        <v>0.73230047369298179</v>
      </c>
      <c r="K173" s="111">
        <f>IF(RES_hhdet_tes!K173=0,"",RES_hhdet_tes!K173/RES_hhdet_fec!K173)</f>
        <v>0.73379171189336756</v>
      </c>
      <c r="L173" s="111">
        <f>IF(RES_hhdet_tes!L173=0,"",RES_hhdet_tes!L173/RES_hhdet_fec!L173)</f>
        <v>0.73454721521320376</v>
      </c>
      <c r="M173" s="111">
        <f>IF(RES_hhdet_tes!M173=0,"",RES_hhdet_tes!M173/RES_hhdet_fec!M173)</f>
        <v>0.73769488467138555</v>
      </c>
      <c r="N173" s="111">
        <f>IF(RES_hhdet_tes!N173=0,"",RES_hhdet_tes!N173/RES_hhdet_fec!N173)</f>
        <v>0.73997602846951038</v>
      </c>
      <c r="O173" s="111">
        <f>IF(RES_hhdet_tes!O173=0,"",RES_hhdet_tes!O173/RES_hhdet_fec!O173)</f>
        <v>0.74323843161931347</v>
      </c>
      <c r="P173" s="111">
        <f>IF(RES_hhdet_tes!P173=0,"",RES_hhdet_tes!P173/RES_hhdet_fec!P173)</f>
        <v>0.74505505291685359</v>
      </c>
      <c r="Q173" s="111">
        <f>IF(RES_hhdet_tes!Q173=0,"",RES_hhdet_tes!Q173/RES_hhdet_fec!Q173)</f>
        <v>0.74644076596106068</v>
      </c>
      <c r="R173" s="111">
        <f>IF(RES_hhdet_tes!R173=0,"",RES_hhdet_tes!R173/RES_hhdet_fec!R173)</f>
        <v>0.74889119685343086</v>
      </c>
      <c r="S173" s="111">
        <f>IF(RES_hhdet_tes!S173=0,"",RES_hhdet_tes!S173/RES_hhdet_fec!S173)</f>
        <v>0.75451729554327973</v>
      </c>
      <c r="T173" s="111">
        <f>IF(RES_hhdet_tes!T173=0,"",RES_hhdet_tes!T173/RES_hhdet_fec!T173)</f>
        <v>0.75927421691263919</v>
      </c>
      <c r="U173" s="111">
        <f>IF(RES_hhdet_tes!U173=0,"",RES_hhdet_tes!U173/RES_hhdet_fec!U173)</f>
        <v>0.78340430216724655</v>
      </c>
      <c r="V173" s="111">
        <f>IF(RES_hhdet_tes!V173=0,"",RES_hhdet_tes!V173/RES_hhdet_fec!V173)</f>
        <v>0.8005546144330371</v>
      </c>
      <c r="W173" s="111">
        <f>IF(RES_hhdet_tes!W173=0,"",RES_hhdet_tes!W173/RES_hhdet_fec!W173)</f>
        <v>0.81124084216099379</v>
      </c>
      <c r="X173" s="111">
        <f>IF(RES_hhdet_tes!X173=0,"",RES_hhdet_tes!X173/RES_hhdet_fec!X173)</f>
        <v>0.81356672340422964</v>
      </c>
      <c r="Y173" s="111">
        <f>IF(RES_hhdet_tes!Y173=0,"",RES_hhdet_tes!Y173/RES_hhdet_fec!Y173)</f>
        <v>0.81457113972047901</v>
      </c>
      <c r="DA173" s="63" t="s">
        <v>2070</v>
      </c>
    </row>
    <row r="174" spans="1:105" ht="12" customHeight="1" x14ac:dyDescent="0.25">
      <c r="A174" s="115" t="s">
        <v>52</v>
      </c>
      <c r="B174" s="45">
        <f>IF(RES_hhdet_tes!B174=0,"",RES_hhdet_tes!B174/RES_hhdet_fec!B174)</f>
        <v>1</v>
      </c>
      <c r="C174" s="45">
        <f>IF(RES_hhdet_tes!C174=0,"",RES_hhdet_tes!C174/RES_hhdet_fec!C174)</f>
        <v>1</v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X174" s="45">
        <f>IF(RES_hhdet_tes!X174=0,"",RES_hhdet_tes!X174/RES_hhdet_fec!X174)</f>
        <v>1</v>
      </c>
      <c r="Y174" s="45">
        <f>IF(RES_hhdet_tes!Y174=0,"",RES_hhdet_tes!Y174/RES_hhdet_fec!Y174)</f>
        <v>1</v>
      </c>
      <c r="DA174" s="60" t="s">
        <v>2071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0.75471830959415909</v>
      </c>
      <c r="C175" s="124">
        <f>IF(RES_hhdet_tes!C175=0,"",RES_hhdet_tes!C175/RES_hhdet_fec!C175)</f>
        <v>0.75681934984106747</v>
      </c>
      <c r="D175" s="124">
        <f>IF(RES_hhdet_tes!D175=0,"",RES_hhdet_tes!D175/RES_hhdet_fec!D175)</f>
        <v>0.7590950060284386</v>
      </c>
      <c r="E175" s="124">
        <f>IF(RES_hhdet_tes!E175=0,"",RES_hhdet_tes!E175/RES_hhdet_fec!E175)</f>
        <v>0.76156510522197585</v>
      </c>
      <c r="F175" s="124">
        <f>IF(RES_hhdet_tes!F175=0,"",RES_hhdet_tes!F175/RES_hhdet_fec!F175)</f>
        <v>0.76409973779762386</v>
      </c>
      <c r="G175" s="124">
        <f>IF(RES_hhdet_tes!G175=0,"",RES_hhdet_tes!G175/RES_hhdet_fec!G175)</f>
        <v>0.7669097440238557</v>
      </c>
      <c r="H175" s="124">
        <f>IF(RES_hhdet_tes!H175=0,"",RES_hhdet_tes!H175/RES_hhdet_fec!H175)</f>
        <v>0.76991417962190445</v>
      </c>
      <c r="I175" s="124">
        <f>IF(RES_hhdet_tes!I175=0,"",RES_hhdet_tes!I175/RES_hhdet_fec!I175)</f>
        <v>0.77160913540040188</v>
      </c>
      <c r="J175" s="124">
        <f>IF(RES_hhdet_tes!J175=0,"",RES_hhdet_tes!J175/RES_hhdet_fec!J175)</f>
        <v>0.77255457459096522</v>
      </c>
      <c r="K175" s="124">
        <f>IF(RES_hhdet_tes!K175=0,"",RES_hhdet_tes!K175/RES_hhdet_fec!K175)</f>
        <v>0.77398364045895818</v>
      </c>
      <c r="L175" s="124">
        <f>IF(RES_hhdet_tes!L175=0,"",RES_hhdet_tes!L175/RES_hhdet_fec!L175)</f>
        <v>0.77550018909132989</v>
      </c>
      <c r="M175" s="124">
        <f>IF(RES_hhdet_tes!M175=0,"",RES_hhdet_tes!M175/RES_hhdet_fec!M175)</f>
        <v>0.7774859473295761</v>
      </c>
      <c r="N175" s="124">
        <f>IF(RES_hhdet_tes!N175=0,"",RES_hhdet_tes!N175/RES_hhdet_fec!N175)</f>
        <v>0.77968729620069599</v>
      </c>
      <c r="O175" s="124">
        <f>IF(RES_hhdet_tes!O175=0,"",RES_hhdet_tes!O175/RES_hhdet_fec!O175)</f>
        <v>0.78198374494656098</v>
      </c>
      <c r="P175" s="124">
        <f>IF(RES_hhdet_tes!P175=0,"",RES_hhdet_tes!P175/RES_hhdet_fec!P175)</f>
        <v>0.78301900111562928</v>
      </c>
      <c r="Q175" s="124">
        <f>IF(RES_hhdet_tes!Q175=0,"",RES_hhdet_tes!Q175/RES_hhdet_fec!Q175)</f>
        <v>0.78382651466050113</v>
      </c>
      <c r="R175" s="124">
        <f>IF(RES_hhdet_tes!R175=0,"",RES_hhdet_tes!R175/RES_hhdet_fec!R175)</f>
        <v>0.78563430909586518</v>
      </c>
      <c r="S175" s="124">
        <f>IF(RES_hhdet_tes!S175=0,"",RES_hhdet_tes!S175/RES_hhdet_fec!S175)</f>
        <v>0.79024027836674948</v>
      </c>
      <c r="T175" s="124">
        <f>IF(RES_hhdet_tes!T175=0,"",RES_hhdet_tes!T175/RES_hhdet_fec!T175)</f>
        <v>0.7992727325442972</v>
      </c>
      <c r="U175" s="124">
        <f>IF(RES_hhdet_tes!U175=0,"",RES_hhdet_tes!U175/RES_hhdet_fec!U175)</f>
        <v>0.8217511391411586</v>
      </c>
      <c r="V175" s="124">
        <f>IF(RES_hhdet_tes!V175=0,"",RES_hhdet_tes!V175/RES_hhdet_fec!V175)</f>
        <v>0.84777290780124082</v>
      </c>
      <c r="W175" s="124">
        <f>IF(RES_hhdet_tes!W175=0,"",RES_hhdet_tes!W175/RES_hhdet_fec!W175)</f>
        <v>0.86272321041328137</v>
      </c>
      <c r="X175" s="124">
        <f>IF(RES_hhdet_tes!X175=0,"",RES_hhdet_tes!X175/RES_hhdet_fec!X175)</f>
        <v>0.86495590561947722</v>
      </c>
      <c r="Y175" s="124">
        <f>IF(RES_hhdet_tes!Y175=0,"",RES_hhdet_tes!Y175/RES_hhdet_fec!Y175)</f>
        <v>0.86592933216779744</v>
      </c>
      <c r="DA175" s="130" t="s">
        <v>2072</v>
      </c>
    </row>
    <row r="176" spans="1:105" ht="12" customHeight="1" x14ac:dyDescent="0.25">
      <c r="A176" s="97" t="s">
        <v>50</v>
      </c>
      <c r="B176" s="111" t="str">
        <f>IF(RES_hhdet_tes!B176=0,"",RES_hhdet_tes!B176/RES_hhdet_fec!B176)</f>
        <v/>
      </c>
      <c r="C176" s="111" t="str">
        <f>IF(RES_hhdet_tes!C176=0,"",RES_hhdet_tes!C176/RES_hhdet_fec!C176)</f>
        <v/>
      </c>
      <c r="D176" s="111" t="str">
        <f>IF(RES_hhdet_tes!D176=0,"",RES_hhdet_tes!D176/RES_hhdet_fec!D176)</f>
        <v/>
      </c>
      <c r="E176" s="111" t="str">
        <f>IF(RES_hhdet_tes!E176=0,"",RES_hhdet_tes!E176/RES_hhdet_fec!E176)</f>
        <v/>
      </c>
      <c r="F176" s="111" t="str">
        <f>IF(RES_hhdet_tes!F176=0,"",RES_hhdet_tes!F176/RES_hhdet_fec!F176)</f>
        <v/>
      </c>
      <c r="G176" s="111" t="str">
        <f>IF(RES_hhdet_tes!G176=0,"",RES_hhdet_tes!G176/RES_hhdet_fec!G176)</f>
        <v/>
      </c>
      <c r="H176" s="111" t="str">
        <f>IF(RES_hhdet_tes!H176=0,"",RES_hhdet_tes!H176/RES_hhdet_fec!H176)</f>
        <v/>
      </c>
      <c r="I176" s="111" t="str">
        <f>IF(RES_hhdet_tes!I176=0,"",RES_hhdet_tes!I176/RES_hhdet_fec!I176)</f>
        <v/>
      </c>
      <c r="J176" s="111" t="str">
        <f>IF(RES_hhdet_tes!J176=0,"",RES_hhdet_tes!J176/RES_hhdet_fec!J176)</f>
        <v/>
      </c>
      <c r="K176" s="111" t="str">
        <f>IF(RES_hhdet_tes!K176=0,"",RES_hhdet_tes!K176/RES_hhdet_fec!K176)</f>
        <v/>
      </c>
      <c r="L176" s="111" t="str">
        <f>IF(RES_hhdet_tes!L176=0,"",RES_hhdet_tes!L176/RES_hhdet_fec!L176)</f>
        <v/>
      </c>
      <c r="M176" s="111" t="str">
        <f>IF(RES_hhdet_tes!M176=0,"",RES_hhdet_tes!M176/RES_hhdet_fec!M176)</f>
        <v/>
      </c>
      <c r="N176" s="111" t="str">
        <f>IF(RES_hhdet_tes!N176=0,"",RES_hhdet_tes!N176/RES_hhdet_fec!N176)</f>
        <v/>
      </c>
      <c r="O176" s="111" t="str">
        <f>IF(RES_hhdet_tes!O176=0,"",RES_hhdet_tes!O176/RES_hhdet_fec!O176)</f>
        <v/>
      </c>
      <c r="P176" s="111" t="str">
        <f>IF(RES_hhdet_tes!P176=0,"",RES_hhdet_tes!P176/RES_hhdet_fec!P176)</f>
        <v/>
      </c>
      <c r="Q176" s="111" t="str">
        <f>IF(RES_hhdet_tes!Q176=0,"",RES_hhdet_tes!Q176/RES_hhdet_fec!Q176)</f>
        <v/>
      </c>
      <c r="R176" s="111" t="str">
        <f>IF(RES_hhdet_tes!R176=0,"",RES_hhdet_tes!R176/RES_hhdet_fec!R176)</f>
        <v/>
      </c>
      <c r="S176" s="111" t="str">
        <f>IF(RES_hhdet_tes!S176=0,"",RES_hhdet_tes!S176/RES_hhdet_fec!S176)</f>
        <v/>
      </c>
      <c r="T176" s="111" t="str">
        <f>IF(RES_hhdet_tes!T176=0,"",RES_hhdet_tes!T176/RES_hhdet_fec!T176)</f>
        <v/>
      </c>
      <c r="U176" s="111" t="str">
        <f>IF(RES_hhdet_tes!U176=0,"",RES_hhdet_tes!U176/RES_hhdet_fec!U176)</f>
        <v/>
      </c>
      <c r="V176" s="111" t="str">
        <f>IF(RES_hhdet_tes!V176=0,"",RES_hhdet_tes!V176/RES_hhdet_fec!V176)</f>
        <v/>
      </c>
      <c r="W176" s="111" t="str">
        <f>IF(RES_hhdet_tes!W176=0,"",RES_hhdet_tes!W176/RES_hhdet_fec!W176)</f>
        <v/>
      </c>
      <c r="X176" s="111" t="str">
        <f>IF(RES_hhdet_tes!X176=0,"",RES_hhdet_tes!X176/RES_hhdet_fec!X176)</f>
        <v/>
      </c>
      <c r="Y176" s="111" t="str">
        <f>IF(RES_hhdet_tes!Y176=0,"",RES_hhdet_tes!Y176/RES_hhdet_fec!Y176)</f>
        <v/>
      </c>
      <c r="DA176" s="63" t="s">
        <v>2073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0.75471830959415909</v>
      </c>
      <c r="C177" s="45">
        <f>IF(RES_hhdet_tes!C177=0,"",RES_hhdet_tes!C177/RES_hhdet_fec!C177)</f>
        <v>0.75681934984106747</v>
      </c>
      <c r="D177" s="45">
        <f>IF(RES_hhdet_tes!D177=0,"",RES_hhdet_tes!D177/RES_hhdet_fec!D177)</f>
        <v>0.7590950060284386</v>
      </c>
      <c r="E177" s="45">
        <f>IF(RES_hhdet_tes!E177=0,"",RES_hhdet_tes!E177/RES_hhdet_fec!E177)</f>
        <v>0.76156510522197585</v>
      </c>
      <c r="F177" s="45">
        <f>IF(RES_hhdet_tes!F177=0,"",RES_hhdet_tes!F177/RES_hhdet_fec!F177)</f>
        <v>0.76409973779762386</v>
      </c>
      <c r="G177" s="45">
        <f>IF(RES_hhdet_tes!G177=0,"",RES_hhdet_tes!G177/RES_hhdet_fec!G177)</f>
        <v>0.7669097440238557</v>
      </c>
      <c r="H177" s="45">
        <f>IF(RES_hhdet_tes!H177=0,"",RES_hhdet_tes!H177/RES_hhdet_fec!H177)</f>
        <v>0.76991417962190445</v>
      </c>
      <c r="I177" s="45">
        <f>IF(RES_hhdet_tes!I177=0,"",RES_hhdet_tes!I177/RES_hhdet_fec!I177)</f>
        <v>0.77160913540040188</v>
      </c>
      <c r="J177" s="45">
        <f>IF(RES_hhdet_tes!J177=0,"",RES_hhdet_tes!J177/RES_hhdet_fec!J177)</f>
        <v>0.77255457459096522</v>
      </c>
      <c r="K177" s="45">
        <f>IF(RES_hhdet_tes!K177=0,"",RES_hhdet_tes!K177/RES_hhdet_fec!K177)</f>
        <v>0.77398364045895818</v>
      </c>
      <c r="L177" s="45">
        <f>IF(RES_hhdet_tes!L177=0,"",RES_hhdet_tes!L177/RES_hhdet_fec!L177)</f>
        <v>0.77550018909132989</v>
      </c>
      <c r="M177" s="45">
        <f>IF(RES_hhdet_tes!M177=0,"",RES_hhdet_tes!M177/RES_hhdet_fec!M177)</f>
        <v>0.7774859473295761</v>
      </c>
      <c r="N177" s="45">
        <f>IF(RES_hhdet_tes!N177=0,"",RES_hhdet_tes!N177/RES_hhdet_fec!N177)</f>
        <v>0.77968729620069599</v>
      </c>
      <c r="O177" s="45">
        <f>IF(RES_hhdet_tes!O177=0,"",RES_hhdet_tes!O177/RES_hhdet_fec!O177)</f>
        <v>0.78198374494656098</v>
      </c>
      <c r="P177" s="45">
        <f>IF(RES_hhdet_tes!P177=0,"",RES_hhdet_tes!P177/RES_hhdet_fec!P177)</f>
        <v>0.78301900111562928</v>
      </c>
      <c r="Q177" s="45">
        <f>IF(RES_hhdet_tes!Q177=0,"",RES_hhdet_tes!Q177/RES_hhdet_fec!Q177)</f>
        <v>0.78382651466050113</v>
      </c>
      <c r="R177" s="45">
        <f>IF(RES_hhdet_tes!R177=0,"",RES_hhdet_tes!R177/RES_hhdet_fec!R177)</f>
        <v>0.78563430909586518</v>
      </c>
      <c r="S177" s="45">
        <f>IF(RES_hhdet_tes!S177=0,"",RES_hhdet_tes!S177/RES_hhdet_fec!S177)</f>
        <v>0.79024027836674948</v>
      </c>
      <c r="T177" s="45">
        <f>IF(RES_hhdet_tes!T177=0,"",RES_hhdet_tes!T177/RES_hhdet_fec!T177)</f>
        <v>0.7992727325442972</v>
      </c>
      <c r="U177" s="45">
        <f>IF(RES_hhdet_tes!U177=0,"",RES_hhdet_tes!U177/RES_hhdet_fec!U177)</f>
        <v>0.8217511391411586</v>
      </c>
      <c r="V177" s="45">
        <f>IF(RES_hhdet_tes!V177=0,"",RES_hhdet_tes!V177/RES_hhdet_fec!V177)</f>
        <v>0.84777290780124082</v>
      </c>
      <c r="W177" s="45">
        <f>IF(RES_hhdet_tes!W177=0,"",RES_hhdet_tes!W177/RES_hhdet_fec!W177)</f>
        <v>0.86272321041328137</v>
      </c>
      <c r="X177" s="45">
        <f>IF(RES_hhdet_tes!X177=0,"",RES_hhdet_tes!X177/RES_hhdet_fec!X177)</f>
        <v>0.86495590561947722</v>
      </c>
      <c r="Y177" s="45">
        <f>IF(RES_hhdet_tes!Y177=0,"",RES_hhdet_tes!Y177/RES_hhdet_fec!Y177)</f>
        <v>0.86592933216779744</v>
      </c>
      <c r="DA177" s="60" t="s">
        <v>2074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8.6406879599999993</v>
      </c>
      <c r="C3" s="117">
        <f t="shared" si="0"/>
        <v>7.7106146399999975</v>
      </c>
      <c r="D3" s="117">
        <f t="shared" si="0"/>
        <v>7.7106146399999984</v>
      </c>
      <c r="E3" s="117">
        <f t="shared" si="0"/>
        <v>7.687174320000004</v>
      </c>
      <c r="F3" s="117">
        <f t="shared" si="0"/>
        <v>4.8303853200000013</v>
      </c>
      <c r="G3" s="117">
        <f t="shared" si="0"/>
        <v>4.8303853199999995</v>
      </c>
      <c r="H3" s="117">
        <f t="shared" si="0"/>
        <v>4.8303853200000004</v>
      </c>
      <c r="I3" s="117">
        <f t="shared" si="0"/>
        <v>5.8501170000000027</v>
      </c>
      <c r="J3" s="117">
        <f t="shared" si="0"/>
        <v>25.847289000000018</v>
      </c>
      <c r="K3" s="117">
        <f t="shared" si="0"/>
        <v>7.7999220000000005</v>
      </c>
      <c r="L3" s="117">
        <f t="shared" si="0"/>
        <v>7.7999220000000005</v>
      </c>
      <c r="M3" s="117">
        <f t="shared" si="0"/>
        <v>7.7999220000000014</v>
      </c>
      <c r="N3" s="117">
        <f t="shared" si="0"/>
        <v>7.7999220000000005</v>
      </c>
      <c r="O3" s="117">
        <f t="shared" si="0"/>
        <v>3.8999610000000016</v>
      </c>
      <c r="P3" s="117">
        <f t="shared" si="0"/>
        <v>2.5839550800000008</v>
      </c>
      <c r="Q3" s="117">
        <f t="shared" si="0"/>
        <v>2.2179995999999997</v>
      </c>
      <c r="R3" s="117">
        <f t="shared" ref="R3:V3" si="1">R4+R7+R9+R19</f>
        <v>4.403935080000001</v>
      </c>
      <c r="S3" s="117">
        <f t="shared" si="1"/>
        <v>4.6018267200000018</v>
      </c>
      <c r="T3" s="117">
        <f t="shared" si="1"/>
        <v>4.136377320000002</v>
      </c>
      <c r="U3" s="117">
        <f t="shared" si="1"/>
        <v>4.575852000000002</v>
      </c>
      <c r="V3" s="117">
        <f t="shared" si="1"/>
        <v>1.4123347200000007</v>
      </c>
      <c r="W3" s="117">
        <f t="shared" ref="W3:Y3" si="2">W4+W7+W9+W19</f>
        <v>1.5475384800000009</v>
      </c>
      <c r="X3" s="117">
        <f t="shared" si="2"/>
        <v>0.27071819999999991</v>
      </c>
      <c r="Y3" s="117">
        <f t="shared" si="2"/>
        <v>0.24488495999999993</v>
      </c>
      <c r="DA3" s="129" t="s">
        <v>2076</v>
      </c>
    </row>
    <row r="4" spans="1:105" ht="12.95" customHeight="1" x14ac:dyDescent="0.25">
      <c r="A4" s="121" t="s">
        <v>57</v>
      </c>
      <c r="B4" s="122">
        <f t="shared" ref="B4:Q4" si="3">SUM(B5:B6)</f>
        <v>8.6406879599999993</v>
      </c>
      <c r="C4" s="122">
        <f t="shared" si="3"/>
        <v>7.7106146399999975</v>
      </c>
      <c r="D4" s="122">
        <f t="shared" si="3"/>
        <v>7.7106146399999984</v>
      </c>
      <c r="E4" s="122">
        <f t="shared" si="3"/>
        <v>7.687174320000004</v>
      </c>
      <c r="F4" s="122">
        <f t="shared" si="3"/>
        <v>4.8303853200000013</v>
      </c>
      <c r="G4" s="122">
        <f t="shared" si="3"/>
        <v>4.8303853199999995</v>
      </c>
      <c r="H4" s="122">
        <f t="shared" si="3"/>
        <v>4.8303853200000004</v>
      </c>
      <c r="I4" s="122">
        <f t="shared" si="3"/>
        <v>5.8501170000000027</v>
      </c>
      <c r="J4" s="122">
        <f t="shared" si="3"/>
        <v>25.847289000000018</v>
      </c>
      <c r="K4" s="122">
        <f t="shared" si="3"/>
        <v>7.7999220000000005</v>
      </c>
      <c r="L4" s="122">
        <f t="shared" si="3"/>
        <v>7.7999220000000005</v>
      </c>
      <c r="M4" s="122">
        <f t="shared" si="3"/>
        <v>7.7999220000000014</v>
      </c>
      <c r="N4" s="122">
        <f t="shared" si="3"/>
        <v>7.7999220000000005</v>
      </c>
      <c r="O4" s="122">
        <f t="shared" si="3"/>
        <v>3.8999610000000016</v>
      </c>
      <c r="P4" s="122">
        <f t="shared" si="3"/>
        <v>2.5839550800000008</v>
      </c>
      <c r="Q4" s="122">
        <f t="shared" si="3"/>
        <v>2.2179995999999997</v>
      </c>
      <c r="R4" s="122">
        <f t="shared" ref="R4:V4" si="4">SUM(R5:R6)</f>
        <v>4.403935080000001</v>
      </c>
      <c r="S4" s="122">
        <f t="shared" si="4"/>
        <v>4.6018267200000018</v>
      </c>
      <c r="T4" s="122">
        <f t="shared" si="4"/>
        <v>4.136377320000002</v>
      </c>
      <c r="U4" s="122">
        <f t="shared" si="4"/>
        <v>4.575852000000002</v>
      </c>
      <c r="V4" s="122">
        <f t="shared" si="4"/>
        <v>1.4123347200000007</v>
      </c>
      <c r="W4" s="122">
        <f t="shared" ref="W4:Y4" si="5">SUM(W5:W6)</f>
        <v>1.5475384800000009</v>
      </c>
      <c r="X4" s="122">
        <f t="shared" si="5"/>
        <v>0.27071819999999991</v>
      </c>
      <c r="Y4" s="122">
        <f t="shared" si="5"/>
        <v>0.24488495999999993</v>
      </c>
      <c r="DA4" s="130" t="s">
        <v>2077</v>
      </c>
    </row>
    <row r="5" spans="1:105" ht="12" customHeight="1" x14ac:dyDescent="0.25">
      <c r="A5" s="97" t="s">
        <v>51</v>
      </c>
      <c r="B5" s="98">
        <v>8.6406879599999993</v>
      </c>
      <c r="C5" s="98">
        <v>7.7106146399999975</v>
      </c>
      <c r="D5" s="98">
        <v>7.7106146399999984</v>
      </c>
      <c r="E5" s="98">
        <v>7.687174320000004</v>
      </c>
      <c r="F5" s="98">
        <v>4.8303853200000013</v>
      </c>
      <c r="G5" s="98">
        <v>4.8303853199999995</v>
      </c>
      <c r="H5" s="98">
        <v>4.8303853200000004</v>
      </c>
      <c r="I5" s="98">
        <v>5.8501170000000027</v>
      </c>
      <c r="J5" s="98">
        <v>25.847289000000018</v>
      </c>
      <c r="K5" s="98">
        <v>7.7999220000000005</v>
      </c>
      <c r="L5" s="98">
        <v>7.7999220000000005</v>
      </c>
      <c r="M5" s="98">
        <v>7.7999220000000014</v>
      </c>
      <c r="N5" s="98">
        <v>7.7999220000000005</v>
      </c>
      <c r="O5" s="98">
        <v>3.8999610000000016</v>
      </c>
      <c r="P5" s="98">
        <v>2.5839550800000008</v>
      </c>
      <c r="Q5" s="98">
        <v>2.2179995999999997</v>
      </c>
      <c r="R5" s="98">
        <v>4.403935080000001</v>
      </c>
      <c r="S5" s="98">
        <v>4.6018267200000018</v>
      </c>
      <c r="T5" s="98">
        <v>4.136377320000002</v>
      </c>
      <c r="U5" s="98">
        <v>4.575852000000002</v>
      </c>
      <c r="V5" s="98">
        <v>1.4123347200000007</v>
      </c>
      <c r="W5" s="98">
        <v>1.5475384800000009</v>
      </c>
      <c r="X5" s="98">
        <v>0.27071819999999991</v>
      </c>
      <c r="Y5" s="98">
        <v>0.24488495999999993</v>
      </c>
      <c r="DA5" s="63" t="s">
        <v>2078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2079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2080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2081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2082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2083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2084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2085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2086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2087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2088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2089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2090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2091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2092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2093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2094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2095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62.741137679999994</v>
      </c>
      <c r="C24" s="117">
        <f t="shared" si="7"/>
        <v>65.592904320000017</v>
      </c>
      <c r="D24" s="117">
        <f t="shared" si="7"/>
        <v>62.741137680000001</v>
      </c>
      <c r="E24" s="117">
        <f t="shared" si="7"/>
        <v>62.741137679999994</v>
      </c>
      <c r="F24" s="117">
        <f t="shared" si="7"/>
        <v>62.741137679999987</v>
      </c>
      <c r="G24" s="117">
        <f t="shared" si="7"/>
        <v>62.741137680000001</v>
      </c>
      <c r="H24" s="117">
        <f t="shared" si="7"/>
        <v>71.296664759999999</v>
      </c>
      <c r="I24" s="117">
        <f t="shared" si="7"/>
        <v>68.444898120000005</v>
      </c>
      <c r="J24" s="117">
        <f t="shared" si="7"/>
        <v>74.148658559999987</v>
      </c>
      <c r="K24" s="117">
        <f t="shared" si="7"/>
        <v>74.148658559999987</v>
      </c>
      <c r="L24" s="117">
        <f t="shared" si="7"/>
        <v>85.555952279999985</v>
      </c>
      <c r="M24" s="117">
        <f t="shared" si="7"/>
        <v>68.444898120000005</v>
      </c>
      <c r="N24" s="117">
        <f t="shared" si="7"/>
        <v>74.14865856000003</v>
      </c>
      <c r="O24" s="117">
        <f t="shared" si="7"/>
        <v>79.852191840000003</v>
      </c>
      <c r="P24" s="117">
        <f t="shared" si="7"/>
        <v>62.741137680000001</v>
      </c>
      <c r="Q24" s="117">
        <f t="shared" si="7"/>
        <v>61.421110920000046</v>
      </c>
      <c r="R24" s="117">
        <f t="shared" ref="R24:V24" si="8">R25+R28+R30+R39</f>
        <v>61.307303760000032</v>
      </c>
      <c r="S24" s="117">
        <f t="shared" si="8"/>
        <v>61.367274000000002</v>
      </c>
      <c r="T24" s="117">
        <f t="shared" si="8"/>
        <v>61.312755600000038</v>
      </c>
      <c r="U24" s="117">
        <f t="shared" si="8"/>
        <v>61.303896359999982</v>
      </c>
      <c r="V24" s="117">
        <f t="shared" si="8"/>
        <v>61.308212399999995</v>
      </c>
      <c r="W24" s="117">
        <f t="shared" ref="W24:Y24" si="9">W25+W28+W30+W39</f>
        <v>61.358869079999998</v>
      </c>
      <c r="X24" s="117">
        <f t="shared" si="9"/>
        <v>61.326612359999991</v>
      </c>
      <c r="Y24" s="117">
        <f t="shared" si="9"/>
        <v>61.323204960000012</v>
      </c>
      <c r="DA24" s="129" t="s">
        <v>2096</v>
      </c>
    </row>
    <row r="25" spans="1:105" ht="12.95" customHeight="1" x14ac:dyDescent="0.25">
      <c r="A25" s="121" t="s">
        <v>57</v>
      </c>
      <c r="B25" s="122">
        <f t="shared" ref="B25:Q25" si="10">SUM(B26:B27)</f>
        <v>62.741137679999994</v>
      </c>
      <c r="C25" s="122">
        <f t="shared" si="10"/>
        <v>65.592904320000017</v>
      </c>
      <c r="D25" s="122">
        <f t="shared" si="10"/>
        <v>62.741137680000001</v>
      </c>
      <c r="E25" s="122">
        <f t="shared" si="10"/>
        <v>62.741137679999994</v>
      </c>
      <c r="F25" s="122">
        <f t="shared" si="10"/>
        <v>62.741137679999987</v>
      </c>
      <c r="G25" s="122">
        <f t="shared" si="10"/>
        <v>62.741137680000001</v>
      </c>
      <c r="H25" s="122">
        <f t="shared" si="10"/>
        <v>71.296664759999999</v>
      </c>
      <c r="I25" s="122">
        <f t="shared" si="10"/>
        <v>68.444898120000005</v>
      </c>
      <c r="J25" s="122">
        <f t="shared" si="10"/>
        <v>74.148658559999987</v>
      </c>
      <c r="K25" s="122">
        <f t="shared" si="10"/>
        <v>74.148658559999987</v>
      </c>
      <c r="L25" s="122">
        <f t="shared" si="10"/>
        <v>85.555952279999985</v>
      </c>
      <c r="M25" s="122">
        <f t="shared" si="10"/>
        <v>68.444898120000005</v>
      </c>
      <c r="N25" s="122">
        <f t="shared" si="10"/>
        <v>74.14865856000003</v>
      </c>
      <c r="O25" s="122">
        <f t="shared" si="10"/>
        <v>79.852191840000003</v>
      </c>
      <c r="P25" s="122">
        <f t="shared" si="10"/>
        <v>62.741137680000001</v>
      </c>
      <c r="Q25" s="122">
        <f t="shared" si="10"/>
        <v>61.421110920000046</v>
      </c>
      <c r="R25" s="122">
        <f t="shared" ref="R25:V25" si="11">SUM(R26:R27)</f>
        <v>61.307303760000032</v>
      </c>
      <c r="S25" s="122">
        <f t="shared" si="11"/>
        <v>61.367274000000002</v>
      </c>
      <c r="T25" s="122">
        <f t="shared" si="11"/>
        <v>61.312755600000038</v>
      </c>
      <c r="U25" s="122">
        <f t="shared" si="11"/>
        <v>61.303896359999982</v>
      </c>
      <c r="V25" s="122">
        <f t="shared" si="11"/>
        <v>61.308212399999995</v>
      </c>
      <c r="W25" s="122">
        <f t="shared" ref="W25:Y25" si="12">SUM(W26:W27)</f>
        <v>61.358869079999998</v>
      </c>
      <c r="X25" s="122">
        <f t="shared" si="12"/>
        <v>61.326612359999991</v>
      </c>
      <c r="Y25" s="122">
        <f t="shared" si="12"/>
        <v>61.323204960000012</v>
      </c>
      <c r="DA25" s="130" t="s">
        <v>2097</v>
      </c>
    </row>
    <row r="26" spans="1:105" ht="12" customHeight="1" x14ac:dyDescent="0.25">
      <c r="A26" s="97" t="s">
        <v>74</v>
      </c>
      <c r="B26" s="98">
        <v>62.741137679999994</v>
      </c>
      <c r="C26" s="98">
        <v>65.592904320000017</v>
      </c>
      <c r="D26" s="98">
        <v>62.741137680000001</v>
      </c>
      <c r="E26" s="98">
        <v>62.741137679999994</v>
      </c>
      <c r="F26" s="98">
        <v>62.741137679999987</v>
      </c>
      <c r="G26" s="98">
        <v>62.741137680000001</v>
      </c>
      <c r="H26" s="98">
        <v>71.296664759999999</v>
      </c>
      <c r="I26" s="98">
        <v>68.444898120000005</v>
      </c>
      <c r="J26" s="98">
        <v>74.148658559999987</v>
      </c>
      <c r="K26" s="98">
        <v>74.148658559999987</v>
      </c>
      <c r="L26" s="98">
        <v>85.555952279999985</v>
      </c>
      <c r="M26" s="98">
        <v>68.444898120000005</v>
      </c>
      <c r="N26" s="98">
        <v>74.14865856000003</v>
      </c>
      <c r="O26" s="98">
        <v>79.852191840000003</v>
      </c>
      <c r="P26" s="98">
        <v>62.741137680000001</v>
      </c>
      <c r="Q26" s="98">
        <v>61.421110920000046</v>
      </c>
      <c r="R26" s="98">
        <v>61.307303760000032</v>
      </c>
      <c r="S26" s="98">
        <v>61.367274000000002</v>
      </c>
      <c r="T26" s="98">
        <v>61.312755600000038</v>
      </c>
      <c r="U26" s="98">
        <v>61.303896359999982</v>
      </c>
      <c r="V26" s="98">
        <v>61.308212399999995</v>
      </c>
      <c r="W26" s="98">
        <v>61.358869079999998</v>
      </c>
      <c r="X26" s="98">
        <v>61.326612359999991</v>
      </c>
      <c r="Y26" s="98">
        <v>61.323204960000012</v>
      </c>
      <c r="DA26" s="63" t="s">
        <v>2098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2099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2100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2101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X30" s="122">
        <v>0</v>
      </c>
      <c r="Y30" s="122">
        <v>0</v>
      </c>
      <c r="DA30" s="130" t="s">
        <v>2102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2103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2104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2105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2106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2107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2108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2109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2110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X39" s="122">
        <v>0</v>
      </c>
      <c r="Y39" s="122">
        <v>0</v>
      </c>
      <c r="DA39" s="130" t="s">
        <v>2111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2112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2113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158.54762771999998</v>
      </c>
      <c r="C43" s="117">
        <f t="shared" si="14"/>
        <v>139.48001604000004</v>
      </c>
      <c r="D43" s="117">
        <f t="shared" si="14"/>
        <v>120.41266320000001</v>
      </c>
      <c r="E43" s="117">
        <f t="shared" si="14"/>
        <v>101.34531036</v>
      </c>
      <c r="F43" s="117">
        <f t="shared" si="14"/>
        <v>82.183139279999992</v>
      </c>
      <c r="G43" s="117">
        <f t="shared" si="14"/>
        <v>63.115786439999994</v>
      </c>
      <c r="H43" s="117">
        <f t="shared" si="14"/>
        <v>44.04843360000001</v>
      </c>
      <c r="I43" s="117">
        <f t="shared" si="14"/>
        <v>44.04843360000001</v>
      </c>
      <c r="J43" s="117">
        <f t="shared" si="14"/>
        <v>44.100185040000014</v>
      </c>
      <c r="K43" s="117">
        <f t="shared" si="14"/>
        <v>44.100185040000014</v>
      </c>
      <c r="L43" s="117">
        <f t="shared" si="14"/>
        <v>44.100185040000007</v>
      </c>
      <c r="M43" s="117">
        <f t="shared" si="14"/>
        <v>41.001093719999979</v>
      </c>
      <c r="N43" s="117">
        <f t="shared" si="14"/>
        <v>41.00109372</v>
      </c>
      <c r="O43" s="117">
        <f t="shared" si="14"/>
        <v>41.00109372</v>
      </c>
      <c r="P43" s="117">
        <f t="shared" si="14"/>
        <v>41.001093719999965</v>
      </c>
      <c r="Q43" s="117">
        <f t="shared" si="14"/>
        <v>129.32608248000005</v>
      </c>
      <c r="R43" s="117">
        <f t="shared" ref="R43:V43" si="15">R44+R47+R49+R58</f>
        <v>127.56652020000003</v>
      </c>
      <c r="S43" s="117">
        <f t="shared" si="15"/>
        <v>126.64798343999993</v>
      </c>
      <c r="T43" s="117">
        <f t="shared" si="15"/>
        <v>123.60650039999997</v>
      </c>
      <c r="U43" s="117">
        <f t="shared" si="15"/>
        <v>120.01892256000001</v>
      </c>
      <c r="V43" s="117">
        <f t="shared" si="15"/>
        <v>116.79581592000008</v>
      </c>
      <c r="W43" s="117">
        <f t="shared" ref="W43:Y43" si="16">W44+W47+W49+W58</f>
        <v>112.53382632000003</v>
      </c>
      <c r="X43" s="117">
        <f t="shared" si="16"/>
        <v>108.35291519999997</v>
      </c>
      <c r="Y43" s="117">
        <f t="shared" si="16"/>
        <v>104.61686220000007</v>
      </c>
      <c r="DA43" s="129" t="s">
        <v>2114</v>
      </c>
    </row>
    <row r="44" spans="1:105" ht="12.95" customHeight="1" x14ac:dyDescent="0.25">
      <c r="A44" s="121" t="s">
        <v>57</v>
      </c>
      <c r="B44" s="122">
        <f t="shared" ref="B44:Q44" si="17">SUM(B45:B46)</f>
        <v>158.54762771999998</v>
      </c>
      <c r="C44" s="122">
        <f t="shared" si="17"/>
        <v>139.48001604000004</v>
      </c>
      <c r="D44" s="122">
        <f t="shared" si="17"/>
        <v>120.41266320000001</v>
      </c>
      <c r="E44" s="122">
        <f t="shared" si="17"/>
        <v>101.34531036</v>
      </c>
      <c r="F44" s="122">
        <f t="shared" si="17"/>
        <v>82.183139279999992</v>
      </c>
      <c r="G44" s="122">
        <f t="shared" si="17"/>
        <v>63.115786439999994</v>
      </c>
      <c r="H44" s="122">
        <f t="shared" si="17"/>
        <v>44.04843360000001</v>
      </c>
      <c r="I44" s="122">
        <f t="shared" si="17"/>
        <v>44.04843360000001</v>
      </c>
      <c r="J44" s="122">
        <f t="shared" si="17"/>
        <v>44.100185040000014</v>
      </c>
      <c r="K44" s="122">
        <f t="shared" si="17"/>
        <v>44.100185040000014</v>
      </c>
      <c r="L44" s="122">
        <f t="shared" si="17"/>
        <v>44.100185040000007</v>
      </c>
      <c r="M44" s="122">
        <f t="shared" si="17"/>
        <v>41.001093719999979</v>
      </c>
      <c r="N44" s="122">
        <f t="shared" si="17"/>
        <v>41.00109372</v>
      </c>
      <c r="O44" s="122">
        <f t="shared" si="17"/>
        <v>41.00109372</v>
      </c>
      <c r="P44" s="122">
        <f t="shared" si="17"/>
        <v>41.001093719999965</v>
      </c>
      <c r="Q44" s="122">
        <f t="shared" si="17"/>
        <v>129.32608248000005</v>
      </c>
      <c r="R44" s="122">
        <f t="shared" ref="R44:V44" si="18">SUM(R45:R46)</f>
        <v>127.56652020000003</v>
      </c>
      <c r="S44" s="122">
        <f t="shared" si="18"/>
        <v>126.64798343999993</v>
      </c>
      <c r="T44" s="122">
        <f t="shared" si="18"/>
        <v>123.60650039999997</v>
      </c>
      <c r="U44" s="122">
        <f t="shared" si="18"/>
        <v>120.01892256000001</v>
      </c>
      <c r="V44" s="122">
        <f t="shared" si="18"/>
        <v>116.79581592000008</v>
      </c>
      <c r="W44" s="122">
        <f t="shared" ref="W44:Y44" si="19">SUM(W45:W46)</f>
        <v>112.53382632000003</v>
      </c>
      <c r="X44" s="122">
        <f t="shared" si="19"/>
        <v>108.35291519999997</v>
      </c>
      <c r="Y44" s="122">
        <f t="shared" si="19"/>
        <v>104.61686220000007</v>
      </c>
      <c r="DA44" s="130" t="s">
        <v>2115</v>
      </c>
    </row>
    <row r="45" spans="1:105" ht="12" customHeight="1" x14ac:dyDescent="0.25">
      <c r="A45" s="97" t="s">
        <v>211</v>
      </c>
      <c r="B45" s="98">
        <v>158.54762771999998</v>
      </c>
      <c r="C45" s="98">
        <v>139.48001604000004</v>
      </c>
      <c r="D45" s="98">
        <v>120.41266320000001</v>
      </c>
      <c r="E45" s="98">
        <v>101.34531036</v>
      </c>
      <c r="F45" s="98">
        <v>82.183139279999992</v>
      </c>
      <c r="G45" s="98">
        <v>63.115786439999994</v>
      </c>
      <c r="H45" s="98">
        <v>44.04843360000001</v>
      </c>
      <c r="I45" s="98">
        <v>44.04843360000001</v>
      </c>
      <c r="J45" s="98">
        <v>44.100185040000014</v>
      </c>
      <c r="K45" s="98">
        <v>44.100185040000014</v>
      </c>
      <c r="L45" s="98">
        <v>44.100185040000007</v>
      </c>
      <c r="M45" s="98">
        <v>41.001093719999979</v>
      </c>
      <c r="N45" s="98">
        <v>41.00109372</v>
      </c>
      <c r="O45" s="98">
        <v>41.00109372</v>
      </c>
      <c r="P45" s="98">
        <v>41.001093719999965</v>
      </c>
      <c r="Q45" s="98">
        <v>129.32608248000005</v>
      </c>
      <c r="R45" s="98">
        <v>127.56652020000003</v>
      </c>
      <c r="S45" s="98">
        <v>126.64798343999993</v>
      </c>
      <c r="T45" s="98">
        <v>123.60650039999997</v>
      </c>
      <c r="U45" s="98">
        <v>120.01892256000001</v>
      </c>
      <c r="V45" s="98">
        <v>116.79581592000008</v>
      </c>
      <c r="W45" s="98">
        <v>112.53382632000003</v>
      </c>
      <c r="X45" s="98">
        <v>108.35291519999997</v>
      </c>
      <c r="Y45" s="98">
        <v>104.61686220000007</v>
      </c>
      <c r="DA45" s="63" t="s">
        <v>2116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2117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2118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2119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2120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2121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2122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2123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2124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2125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2126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2127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2128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2129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2130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2131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19976.76645629439</v>
      </c>
      <c r="C62" s="117">
        <f t="shared" si="21"/>
        <v>21233.32391768082</v>
      </c>
      <c r="D62" s="117">
        <f t="shared" si="21"/>
        <v>20490.504240894599</v>
      </c>
      <c r="E62" s="117">
        <f t="shared" si="21"/>
        <v>20986.805728177889</v>
      </c>
      <c r="F62" s="117">
        <f t="shared" si="21"/>
        <v>20059.846700182636</v>
      </c>
      <c r="G62" s="117">
        <f t="shared" si="21"/>
        <v>19288.198180643889</v>
      </c>
      <c r="H62" s="117">
        <f t="shared" si="21"/>
        <v>19441.427869327941</v>
      </c>
      <c r="I62" s="117">
        <f t="shared" si="21"/>
        <v>17361.088180856001</v>
      </c>
      <c r="J62" s="117">
        <f t="shared" si="21"/>
        <v>19670.715543760118</v>
      </c>
      <c r="K62" s="117">
        <f t="shared" si="21"/>
        <v>19588.722107267866</v>
      </c>
      <c r="L62" s="117">
        <f t="shared" si="21"/>
        <v>22813.010856125227</v>
      </c>
      <c r="M62" s="117">
        <f t="shared" si="21"/>
        <v>17719.116032158377</v>
      </c>
      <c r="N62" s="117">
        <f t="shared" si="21"/>
        <v>18943.385617034823</v>
      </c>
      <c r="O62" s="117">
        <f t="shared" si="21"/>
        <v>20114.339851280263</v>
      </c>
      <c r="P62" s="117">
        <f t="shared" si="21"/>
        <v>14991.503351433055</v>
      </c>
      <c r="Q62" s="117">
        <f t="shared" si="21"/>
        <v>15967.665960306429</v>
      </c>
      <c r="R62" s="117">
        <f t="shared" ref="R62:V62" si="22">R63+R66+R68+R77</f>
        <v>16637.905051554568</v>
      </c>
      <c r="S62" s="117">
        <f t="shared" si="22"/>
        <v>16130.516178897922</v>
      </c>
      <c r="T62" s="117">
        <f t="shared" si="22"/>
        <v>16019.467020587201</v>
      </c>
      <c r="U62" s="117">
        <f t="shared" si="22"/>
        <v>15456.56261036353</v>
      </c>
      <c r="V62" s="117">
        <f t="shared" si="22"/>
        <v>14771.871900181412</v>
      </c>
      <c r="W62" s="117">
        <f t="shared" ref="W62:Y62" si="23">W63+W66+W68+W77</f>
        <v>16748.088530725072</v>
      </c>
      <c r="X62" s="117">
        <f t="shared" si="23"/>
        <v>13204.366950126392</v>
      </c>
      <c r="Y62" s="117">
        <f t="shared" si="23"/>
        <v>11160.424006440975</v>
      </c>
      <c r="DA62" s="129" t="s">
        <v>2132</v>
      </c>
    </row>
    <row r="63" spans="1:105" ht="12.95" customHeight="1" x14ac:dyDescent="0.25">
      <c r="A63" s="121" t="s">
        <v>57</v>
      </c>
      <c r="B63" s="122">
        <f t="shared" ref="B63:Q63" si="24">SUM(B64:B65)</f>
        <v>17718.22977119948</v>
      </c>
      <c r="C63" s="122">
        <f t="shared" si="24"/>
        <v>18921.007462081878</v>
      </c>
      <c r="D63" s="122">
        <f t="shared" si="24"/>
        <v>18022.046790200086</v>
      </c>
      <c r="E63" s="122">
        <f t="shared" si="24"/>
        <v>18482.236344302586</v>
      </c>
      <c r="F63" s="122">
        <f t="shared" si="24"/>
        <v>17654.427843482994</v>
      </c>
      <c r="G63" s="122">
        <f t="shared" si="24"/>
        <v>16939.314723951888</v>
      </c>
      <c r="H63" s="122">
        <f t="shared" si="24"/>
        <v>17074.581421588347</v>
      </c>
      <c r="I63" s="122">
        <f t="shared" si="24"/>
        <v>15136.765911437045</v>
      </c>
      <c r="J63" s="122">
        <f t="shared" si="24"/>
        <v>17375.921496945943</v>
      </c>
      <c r="K63" s="122">
        <f t="shared" si="24"/>
        <v>17298.068748495767</v>
      </c>
      <c r="L63" s="122">
        <f t="shared" si="24"/>
        <v>20112.632183253772</v>
      </c>
      <c r="M63" s="122">
        <f t="shared" si="24"/>
        <v>15626.116193525088</v>
      </c>
      <c r="N63" s="122">
        <f t="shared" si="24"/>
        <v>16799.847468887408</v>
      </c>
      <c r="O63" s="122">
        <f t="shared" si="24"/>
        <v>17814.848198115742</v>
      </c>
      <c r="P63" s="122">
        <f t="shared" si="24"/>
        <v>13084.531167073917</v>
      </c>
      <c r="Q63" s="122">
        <f t="shared" si="24"/>
        <v>13771.019771476167</v>
      </c>
      <c r="R63" s="122">
        <f t="shared" ref="R63:V63" si="25">SUM(R64:R65)</f>
        <v>14360.819918449792</v>
      </c>
      <c r="S63" s="122">
        <f t="shared" si="25"/>
        <v>13956.063301904989</v>
      </c>
      <c r="T63" s="122">
        <f t="shared" si="25"/>
        <v>13921.969535661967</v>
      </c>
      <c r="U63" s="122">
        <f t="shared" si="25"/>
        <v>13508.589128833913</v>
      </c>
      <c r="V63" s="122">
        <f t="shared" si="25"/>
        <v>13024.811260198125</v>
      </c>
      <c r="W63" s="122">
        <f t="shared" ref="W63:Y63" si="26">SUM(W64:W65)</f>
        <v>14953.972022584941</v>
      </c>
      <c r="X63" s="122">
        <f t="shared" si="26"/>
        <v>11856.110087918763</v>
      </c>
      <c r="Y63" s="122">
        <f t="shared" si="26"/>
        <v>10104.525847851888</v>
      </c>
      <c r="DA63" s="130" t="s">
        <v>2133</v>
      </c>
    </row>
    <row r="64" spans="1:105" ht="12" customHeight="1" x14ac:dyDescent="0.25">
      <c r="A64" s="97" t="s">
        <v>212</v>
      </c>
      <c r="B64" s="98">
        <v>17718.22977119948</v>
      </c>
      <c r="C64" s="98">
        <v>18921.007462081878</v>
      </c>
      <c r="D64" s="98">
        <v>18022.046790200086</v>
      </c>
      <c r="E64" s="98">
        <v>18482.236344302586</v>
      </c>
      <c r="F64" s="98">
        <v>17654.427843482994</v>
      </c>
      <c r="G64" s="98">
        <v>16939.314723951888</v>
      </c>
      <c r="H64" s="98">
        <v>17074.581421588347</v>
      </c>
      <c r="I64" s="98">
        <v>15136.765911437045</v>
      </c>
      <c r="J64" s="98">
        <v>17375.921496945943</v>
      </c>
      <c r="K64" s="98">
        <v>17298.068748495767</v>
      </c>
      <c r="L64" s="98">
        <v>20112.632183253772</v>
      </c>
      <c r="M64" s="98">
        <v>15626.116193525088</v>
      </c>
      <c r="N64" s="98">
        <v>16799.847468887408</v>
      </c>
      <c r="O64" s="98">
        <v>17814.848198115742</v>
      </c>
      <c r="P64" s="98">
        <v>13084.531167073917</v>
      </c>
      <c r="Q64" s="98">
        <v>13771.019771476167</v>
      </c>
      <c r="R64" s="98">
        <v>14360.819918449792</v>
      </c>
      <c r="S64" s="98">
        <v>13956.063301904989</v>
      </c>
      <c r="T64" s="98">
        <v>13921.969535661967</v>
      </c>
      <c r="U64" s="98">
        <v>13508.589128833913</v>
      </c>
      <c r="V64" s="98">
        <v>13024.811260198125</v>
      </c>
      <c r="W64" s="98">
        <v>14953.972022584941</v>
      </c>
      <c r="X64" s="98">
        <v>11856.110087918763</v>
      </c>
      <c r="Y64" s="98">
        <v>10104.525847851888</v>
      </c>
      <c r="DA64" s="63" t="s">
        <v>2134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2135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2136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2137</v>
      </c>
    </row>
    <row r="68" spans="1:105" ht="12" customHeight="1" x14ac:dyDescent="0.25">
      <c r="A68" s="121" t="s">
        <v>55</v>
      </c>
      <c r="B68" s="122">
        <v>1995.9752470828157</v>
      </c>
      <c r="C68" s="122">
        <v>2027.3066170360239</v>
      </c>
      <c r="D68" s="122">
        <v>2183.700265177079</v>
      </c>
      <c r="E68" s="122">
        <v>2217.1219019004984</v>
      </c>
      <c r="F68" s="122">
        <v>2111.8158045505616</v>
      </c>
      <c r="G68" s="122">
        <v>2054.8329739603737</v>
      </c>
      <c r="H68" s="122">
        <v>2039.5825048466743</v>
      </c>
      <c r="I68" s="122">
        <v>1926.3895921608682</v>
      </c>
      <c r="J68" s="122">
        <v>1979.4130824065098</v>
      </c>
      <c r="K68" s="122">
        <v>2001.8849533334412</v>
      </c>
      <c r="L68" s="122">
        <v>2324.0440419016049</v>
      </c>
      <c r="M68" s="122">
        <v>1738.0332476918888</v>
      </c>
      <c r="N68" s="122">
        <v>1793.9949138357711</v>
      </c>
      <c r="O68" s="122">
        <v>1955.4362437621153</v>
      </c>
      <c r="P68" s="122">
        <v>1570.213404564277</v>
      </c>
      <c r="Q68" s="122">
        <v>1865.3820355696594</v>
      </c>
      <c r="R68" s="122">
        <v>1951.1270351770379</v>
      </c>
      <c r="S68" s="122">
        <v>1853.9263379806875</v>
      </c>
      <c r="T68" s="122">
        <v>1782.3664954830285</v>
      </c>
      <c r="U68" s="122">
        <v>1638.4028890850018</v>
      </c>
      <c r="V68" s="122">
        <v>1443.3025153341548</v>
      </c>
      <c r="W68" s="122">
        <v>1495.9413521465867</v>
      </c>
      <c r="X68" s="122">
        <v>1056.0932740250205</v>
      </c>
      <c r="Y68" s="122">
        <v>769.7105920168375</v>
      </c>
      <c r="DA68" s="130" t="s">
        <v>2138</v>
      </c>
    </row>
    <row r="69" spans="1:105" ht="12" customHeight="1" x14ac:dyDescent="0.25">
      <c r="A69" s="97" t="s">
        <v>134</v>
      </c>
      <c r="B69" s="98">
        <v>1991.1720773964046</v>
      </c>
      <c r="C69" s="98">
        <v>2021.8444928399631</v>
      </c>
      <c r="D69" s="98">
        <v>2177.8282775124662</v>
      </c>
      <c r="E69" s="98">
        <v>2210.9550504804779</v>
      </c>
      <c r="F69" s="98">
        <v>2105.5104527968283</v>
      </c>
      <c r="G69" s="98">
        <v>2048.5693257799894</v>
      </c>
      <c r="H69" s="98">
        <v>2033.3277988701377</v>
      </c>
      <c r="I69" s="98">
        <v>1920.2760715940074</v>
      </c>
      <c r="J69" s="98">
        <v>1972.9020857040903</v>
      </c>
      <c r="K69" s="98">
        <v>1994.9807814810852</v>
      </c>
      <c r="L69" s="98">
        <v>2316.7101194492384</v>
      </c>
      <c r="M69" s="98">
        <v>1732.6545439337765</v>
      </c>
      <c r="N69" s="98">
        <v>1788.9779029209872</v>
      </c>
      <c r="O69" s="98">
        <v>1949.1125295969443</v>
      </c>
      <c r="P69" s="98">
        <v>1565.2311729068681</v>
      </c>
      <c r="Q69" s="98">
        <v>1859.3854637190816</v>
      </c>
      <c r="R69" s="98">
        <v>1944.3773641709286</v>
      </c>
      <c r="S69" s="98">
        <v>1847.8028051238925</v>
      </c>
      <c r="T69" s="98">
        <v>1776.8810382097245</v>
      </c>
      <c r="U69" s="98">
        <v>1633.7677881772381</v>
      </c>
      <c r="V69" s="98">
        <v>1439.6328631734975</v>
      </c>
      <c r="W69" s="98">
        <v>1492.4221200781233</v>
      </c>
      <c r="X69" s="98">
        <v>1053.641534629973</v>
      </c>
      <c r="Y69" s="98">
        <v>767.86500799772739</v>
      </c>
      <c r="DA69" s="63" t="s">
        <v>2139</v>
      </c>
    </row>
    <row r="70" spans="1:105" ht="12" customHeight="1" x14ac:dyDescent="0.25">
      <c r="A70" s="97" t="s">
        <v>133</v>
      </c>
      <c r="B70" s="98">
        <v>4.8031696864111852</v>
      </c>
      <c r="C70" s="98">
        <v>5.4621241960607092</v>
      </c>
      <c r="D70" s="98">
        <v>5.871987664612619</v>
      </c>
      <c r="E70" s="98">
        <v>6.1668514200205271</v>
      </c>
      <c r="F70" s="98">
        <v>6.3053517537330581</v>
      </c>
      <c r="G70" s="98">
        <v>6.2636481803843891</v>
      </c>
      <c r="H70" s="98">
        <v>6.2547059765366457</v>
      </c>
      <c r="I70" s="98">
        <v>6.1135205668608847</v>
      </c>
      <c r="J70" s="98">
        <v>6.5109967024196713</v>
      </c>
      <c r="K70" s="98">
        <v>6.904171852356022</v>
      </c>
      <c r="L70" s="98">
        <v>7.3339224523666839</v>
      </c>
      <c r="M70" s="98">
        <v>5.3787037581122981</v>
      </c>
      <c r="N70" s="98">
        <v>5.0170109147839534</v>
      </c>
      <c r="O70" s="98">
        <v>6.3237141651708999</v>
      </c>
      <c r="P70" s="98">
        <v>4.9822316574088692</v>
      </c>
      <c r="Q70" s="98">
        <v>5.9965718505777241</v>
      </c>
      <c r="R70" s="98">
        <v>6.7496710061093337</v>
      </c>
      <c r="S70" s="98">
        <v>6.1235328567949781</v>
      </c>
      <c r="T70" s="98">
        <v>5.4854572733041769</v>
      </c>
      <c r="U70" s="98">
        <v>4.6351009077636425</v>
      </c>
      <c r="V70" s="98">
        <v>3.6696521606573156</v>
      </c>
      <c r="W70" s="98">
        <v>3.5192320684635194</v>
      </c>
      <c r="X70" s="98">
        <v>2.4517393950474236</v>
      </c>
      <c r="Y70" s="98">
        <v>1.8455840191101589</v>
      </c>
      <c r="DA70" s="63" t="s">
        <v>2140</v>
      </c>
    </row>
    <row r="71" spans="1:105" ht="12" customHeight="1" x14ac:dyDescent="0.25">
      <c r="A71" s="100" t="s">
        <v>212</v>
      </c>
      <c r="B71" s="101">
        <v>4.8031696864111852</v>
      </c>
      <c r="C71" s="101">
        <v>5.4621241960607092</v>
      </c>
      <c r="D71" s="101">
        <v>5.871987664612619</v>
      </c>
      <c r="E71" s="101">
        <v>6.1668514200205271</v>
      </c>
      <c r="F71" s="101">
        <v>6.3053517537330581</v>
      </c>
      <c r="G71" s="101">
        <v>6.2636481803843891</v>
      </c>
      <c r="H71" s="101">
        <v>6.2547059765366457</v>
      </c>
      <c r="I71" s="101">
        <v>6.1135205668608847</v>
      </c>
      <c r="J71" s="101">
        <v>6.5109967024196713</v>
      </c>
      <c r="K71" s="101">
        <v>6.904171852356022</v>
      </c>
      <c r="L71" s="101">
        <v>7.3339224523666839</v>
      </c>
      <c r="M71" s="101">
        <v>5.3787037581122981</v>
      </c>
      <c r="N71" s="101">
        <v>5.0170109147839534</v>
      </c>
      <c r="O71" s="101">
        <v>6.3237141651708999</v>
      </c>
      <c r="P71" s="101">
        <v>4.9822316574088692</v>
      </c>
      <c r="Q71" s="101">
        <v>5.9965718505777241</v>
      </c>
      <c r="R71" s="101">
        <v>6.7496710061093337</v>
      </c>
      <c r="S71" s="101">
        <v>6.1235328567949781</v>
      </c>
      <c r="T71" s="101">
        <v>5.4854572733041769</v>
      </c>
      <c r="U71" s="101">
        <v>4.6351009077636425</v>
      </c>
      <c r="V71" s="101">
        <v>3.6696521606573156</v>
      </c>
      <c r="W71" s="101">
        <v>3.5192320684635194</v>
      </c>
      <c r="X71" s="101">
        <v>2.4517393950474236</v>
      </c>
      <c r="Y71" s="101">
        <v>1.8455840191101589</v>
      </c>
      <c r="DA71" s="131" t="s">
        <v>2141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2142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2143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2144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2145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2146</v>
      </c>
    </row>
    <row r="77" spans="1:105" ht="12" customHeight="1" x14ac:dyDescent="0.25">
      <c r="A77" s="121" t="s">
        <v>54</v>
      </c>
      <c r="B77" s="122">
        <v>262.56143801209242</v>
      </c>
      <c r="C77" s="122">
        <v>285.00983856291646</v>
      </c>
      <c r="D77" s="122">
        <v>284.75718551743711</v>
      </c>
      <c r="E77" s="122">
        <v>287.44748197480664</v>
      </c>
      <c r="F77" s="122">
        <v>293.60305214907839</v>
      </c>
      <c r="G77" s="122">
        <v>294.05048273162947</v>
      </c>
      <c r="H77" s="122">
        <v>327.26394289291949</v>
      </c>
      <c r="I77" s="122">
        <v>297.93267725808585</v>
      </c>
      <c r="J77" s="122">
        <v>315.38096440766606</v>
      </c>
      <c r="K77" s="122">
        <v>288.76840543865904</v>
      </c>
      <c r="L77" s="122">
        <v>376.33463096984843</v>
      </c>
      <c r="M77" s="122">
        <v>354.96659094139977</v>
      </c>
      <c r="N77" s="122">
        <v>349.54323431164551</v>
      </c>
      <c r="O77" s="122">
        <v>344.05540940240479</v>
      </c>
      <c r="P77" s="122">
        <v>336.75877979486057</v>
      </c>
      <c r="Q77" s="122">
        <v>331.26415326060345</v>
      </c>
      <c r="R77" s="122">
        <v>325.95809792773883</v>
      </c>
      <c r="S77" s="122">
        <v>320.52653901224647</v>
      </c>
      <c r="T77" s="122">
        <v>315.13098944220508</v>
      </c>
      <c r="U77" s="122">
        <v>309.57059244461385</v>
      </c>
      <c r="V77" s="122">
        <v>303.7581246491319</v>
      </c>
      <c r="W77" s="122">
        <v>298.17515599354539</v>
      </c>
      <c r="X77" s="122">
        <v>292.16358818260846</v>
      </c>
      <c r="Y77" s="122">
        <v>286.18756657224827</v>
      </c>
      <c r="DA77" s="130" t="s">
        <v>2147</v>
      </c>
    </row>
    <row r="78" spans="1:105" ht="12" customHeight="1" x14ac:dyDescent="0.25">
      <c r="A78" s="97" t="s">
        <v>189</v>
      </c>
      <c r="B78" s="98">
        <v>262.56143801209242</v>
      </c>
      <c r="C78" s="98">
        <v>285.00983856291646</v>
      </c>
      <c r="D78" s="98">
        <v>284.75718551743711</v>
      </c>
      <c r="E78" s="98">
        <v>287.44748197480664</v>
      </c>
      <c r="F78" s="98">
        <v>293.60305214907839</v>
      </c>
      <c r="G78" s="98">
        <v>294.05048273162947</v>
      </c>
      <c r="H78" s="98">
        <v>327.26394289291949</v>
      </c>
      <c r="I78" s="98">
        <v>297.93267725808585</v>
      </c>
      <c r="J78" s="98">
        <v>315.38096440766606</v>
      </c>
      <c r="K78" s="98">
        <v>288.76840543865904</v>
      </c>
      <c r="L78" s="98">
        <v>376.33463096984843</v>
      </c>
      <c r="M78" s="98">
        <v>354.96659094139977</v>
      </c>
      <c r="N78" s="98">
        <v>349.54323431164551</v>
      </c>
      <c r="O78" s="98">
        <v>344.05540940240479</v>
      </c>
      <c r="P78" s="98">
        <v>336.75877979486057</v>
      </c>
      <c r="Q78" s="98">
        <v>331.26415326060345</v>
      </c>
      <c r="R78" s="98">
        <v>325.95809792773883</v>
      </c>
      <c r="S78" s="98">
        <v>320.52653901224647</v>
      </c>
      <c r="T78" s="98">
        <v>315.13098944220508</v>
      </c>
      <c r="U78" s="98">
        <v>309.57059244461385</v>
      </c>
      <c r="V78" s="98">
        <v>303.7581246491319</v>
      </c>
      <c r="W78" s="98">
        <v>298.17515599354539</v>
      </c>
      <c r="X78" s="98">
        <v>292.16358818260846</v>
      </c>
      <c r="Y78" s="98">
        <v>286.18756657224827</v>
      </c>
      <c r="DA78" s="63" t="s">
        <v>2148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2149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0</v>
      </c>
      <c r="C81" s="117">
        <f t="shared" si="28"/>
        <v>0</v>
      </c>
      <c r="D81" s="117">
        <f t="shared" si="28"/>
        <v>0</v>
      </c>
      <c r="E81" s="117">
        <f t="shared" si="28"/>
        <v>0</v>
      </c>
      <c r="F81" s="117">
        <f t="shared" si="28"/>
        <v>0</v>
      </c>
      <c r="G81" s="117">
        <f t="shared" si="28"/>
        <v>0</v>
      </c>
      <c r="H81" s="117">
        <f t="shared" si="28"/>
        <v>0</v>
      </c>
      <c r="I81" s="117">
        <f t="shared" si="28"/>
        <v>0</v>
      </c>
      <c r="J81" s="117">
        <f t="shared" si="28"/>
        <v>0</v>
      </c>
      <c r="K81" s="117">
        <f t="shared" si="28"/>
        <v>0</v>
      </c>
      <c r="L81" s="117">
        <f t="shared" si="28"/>
        <v>0</v>
      </c>
      <c r="M81" s="117">
        <f t="shared" si="28"/>
        <v>0</v>
      </c>
      <c r="N81" s="117">
        <f t="shared" si="28"/>
        <v>0</v>
      </c>
      <c r="O81" s="117">
        <f t="shared" si="28"/>
        <v>0</v>
      </c>
      <c r="P81" s="117">
        <f t="shared" si="28"/>
        <v>0</v>
      </c>
      <c r="Q81" s="117">
        <f t="shared" si="28"/>
        <v>0</v>
      </c>
      <c r="R81" s="117">
        <f t="shared" ref="R81:V81" si="29">R82+R85+R87+R100</f>
        <v>0</v>
      </c>
      <c r="S81" s="117">
        <f t="shared" si="29"/>
        <v>0</v>
      </c>
      <c r="T81" s="117">
        <f t="shared" si="29"/>
        <v>0</v>
      </c>
      <c r="U81" s="117">
        <f t="shared" si="29"/>
        <v>0</v>
      </c>
      <c r="V81" s="117">
        <f t="shared" si="29"/>
        <v>0</v>
      </c>
      <c r="W81" s="117">
        <f t="shared" ref="W81:Y81" si="30">W82+W85+W87+W100</f>
        <v>0</v>
      </c>
      <c r="X81" s="117">
        <f t="shared" si="30"/>
        <v>0</v>
      </c>
      <c r="Y81" s="117">
        <f t="shared" si="30"/>
        <v>0</v>
      </c>
      <c r="DA81" s="129" t="s">
        <v>2150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2151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2152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2153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2154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2155</v>
      </c>
    </row>
    <row r="87" spans="1:105" ht="12" customHeight="1" x14ac:dyDescent="0.25">
      <c r="A87" s="121" t="s">
        <v>55</v>
      </c>
      <c r="B87" s="122">
        <v>0</v>
      </c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X87" s="122">
        <v>0</v>
      </c>
      <c r="Y87" s="122">
        <v>0</v>
      </c>
      <c r="DA87" s="130" t="s">
        <v>2156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2157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2158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2159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2160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2161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2162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2163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2164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2165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2166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2167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2168</v>
      </c>
    </row>
    <row r="100" spans="1:105" ht="12" customHeight="1" x14ac:dyDescent="0.25">
      <c r="A100" s="121" t="s">
        <v>54</v>
      </c>
      <c r="B100" s="122">
        <v>0</v>
      </c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</v>
      </c>
      <c r="M100" s="122">
        <v>0</v>
      </c>
      <c r="N100" s="122">
        <v>0</v>
      </c>
      <c r="O100" s="122">
        <v>0</v>
      </c>
      <c r="P100" s="122">
        <v>0</v>
      </c>
      <c r="Q100" s="122">
        <v>0</v>
      </c>
      <c r="R100" s="122">
        <v>0</v>
      </c>
      <c r="S100" s="122">
        <v>0</v>
      </c>
      <c r="T100" s="122">
        <v>0</v>
      </c>
      <c r="U100" s="122">
        <v>0</v>
      </c>
      <c r="V100" s="122">
        <v>0</v>
      </c>
      <c r="W100" s="122">
        <v>0</v>
      </c>
      <c r="X100" s="122">
        <v>0</v>
      </c>
      <c r="Y100" s="122">
        <v>0</v>
      </c>
      <c r="DA100" s="130" t="s">
        <v>2169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2170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X102" s="98">
        <v>0</v>
      </c>
      <c r="Y102" s="98">
        <v>0</v>
      </c>
      <c r="DA102" s="63" t="s">
        <v>2171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2172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2173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2174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2175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2176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2177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2178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2179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2180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2181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2182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2183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2184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2185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2186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2187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2188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2189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2190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2191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2192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2193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2194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2195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2196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2197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2198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2199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2200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2201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2202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2203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2204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2205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2206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2207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2208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:Y143" si="51">W144+W146+W148+W157</f>
        <v>0</v>
      </c>
      <c r="X143" s="117">
        <f t="shared" si="51"/>
        <v>0</v>
      </c>
      <c r="Y143" s="117">
        <f t="shared" si="51"/>
        <v>0</v>
      </c>
      <c r="DA143" s="129" t="s">
        <v>2209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2210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2211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2212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2213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X148" s="122">
        <v>0</v>
      </c>
      <c r="Y148" s="122">
        <v>0</v>
      </c>
      <c r="DA148" s="130" t="s">
        <v>2214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2215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2216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2217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2218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2219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2220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2221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2222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X157" s="122">
        <v>0</v>
      </c>
      <c r="Y157" s="122">
        <v>0</v>
      </c>
      <c r="DA157" s="130" t="s">
        <v>2223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2224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2225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0</v>
      </c>
      <c r="C161" s="117">
        <f t="shared" si="54"/>
        <v>0</v>
      </c>
      <c r="D161" s="117">
        <f t="shared" si="54"/>
        <v>0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0</v>
      </c>
      <c r="I161" s="117">
        <f t="shared" si="54"/>
        <v>0</v>
      </c>
      <c r="J161" s="117">
        <f t="shared" si="54"/>
        <v>0</v>
      </c>
      <c r="K161" s="117">
        <f t="shared" si="54"/>
        <v>0</v>
      </c>
      <c r="L161" s="117">
        <f t="shared" si="54"/>
        <v>0</v>
      </c>
      <c r="M161" s="117">
        <f t="shared" si="54"/>
        <v>0</v>
      </c>
      <c r="N161" s="117">
        <f t="shared" si="54"/>
        <v>0</v>
      </c>
      <c r="O161" s="117">
        <f t="shared" si="54"/>
        <v>0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0</v>
      </c>
      <c r="W161" s="117">
        <f t="shared" ref="W161:Y161" si="56">W162+W164+W166+W175</f>
        <v>0</v>
      </c>
      <c r="X161" s="117">
        <f t="shared" si="56"/>
        <v>0</v>
      </c>
      <c r="Y161" s="117">
        <f t="shared" si="56"/>
        <v>0</v>
      </c>
      <c r="DA161" s="129" t="s">
        <v>2226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2227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2228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2229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2230</v>
      </c>
    </row>
    <row r="166" spans="1:105" ht="12" customHeight="1" x14ac:dyDescent="0.25">
      <c r="A166" s="121" t="s">
        <v>55</v>
      </c>
      <c r="B166" s="122">
        <v>0</v>
      </c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X166" s="122">
        <v>0</v>
      </c>
      <c r="Y166" s="122">
        <v>0</v>
      </c>
      <c r="DA166" s="130" t="s">
        <v>2231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2232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2233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2234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2235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2236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2237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2238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2239</v>
      </c>
    </row>
    <row r="175" spans="1:105" ht="12" customHeight="1" x14ac:dyDescent="0.25">
      <c r="A175" s="121" t="s">
        <v>54</v>
      </c>
      <c r="B175" s="122">
        <v>0</v>
      </c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0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X175" s="122">
        <v>0</v>
      </c>
      <c r="Y175" s="122">
        <v>0</v>
      </c>
      <c r="DA175" s="130" t="s">
        <v>2240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2241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2242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13864.81108476945</v>
      </c>
      <c r="C3" s="117">
        <f t="shared" si="0"/>
        <v>12483.343399284748</v>
      </c>
      <c r="D3" s="117">
        <f t="shared" si="0"/>
        <v>12554.651835705905</v>
      </c>
      <c r="E3" s="117">
        <f t="shared" si="0"/>
        <v>12833.534853796791</v>
      </c>
      <c r="F3" s="117">
        <f t="shared" si="0"/>
        <v>8561.0069862339114</v>
      </c>
      <c r="G3" s="117">
        <f t="shared" si="0"/>
        <v>8434.2017352237217</v>
      </c>
      <c r="H3" s="117">
        <f t="shared" si="0"/>
        <v>8160.8933495540841</v>
      </c>
      <c r="I3" s="117">
        <f t="shared" si="0"/>
        <v>8878.6320453361986</v>
      </c>
      <c r="J3" s="117">
        <f t="shared" si="0"/>
        <v>32362.00281098816</v>
      </c>
      <c r="K3" s="117">
        <f t="shared" si="0"/>
        <v>10914.433151851501</v>
      </c>
      <c r="L3" s="117">
        <f t="shared" si="0"/>
        <v>11649.358729863008</v>
      </c>
      <c r="M3" s="117">
        <f t="shared" si="0"/>
        <v>13157.512158604826</v>
      </c>
      <c r="N3" s="117">
        <f t="shared" si="0"/>
        <v>14734.640066327345</v>
      </c>
      <c r="O3" s="117">
        <f t="shared" si="0"/>
        <v>9851.6414191360727</v>
      </c>
      <c r="P3" s="117">
        <f t="shared" si="0"/>
        <v>7687.2979285312467</v>
      </c>
      <c r="Q3" s="117">
        <f t="shared" si="0"/>
        <v>7073.4374366093443</v>
      </c>
      <c r="R3" s="117">
        <f t="shared" ref="R3:V3" si="1">R4+R7+R9+R19</f>
        <v>12501.233123942959</v>
      </c>
      <c r="S3" s="117">
        <f t="shared" si="1"/>
        <v>13744.953998553357</v>
      </c>
      <c r="T3" s="117">
        <f t="shared" si="1"/>
        <v>12910.102955056487</v>
      </c>
      <c r="U3" s="117">
        <f t="shared" si="1"/>
        <v>14736.001062650346</v>
      </c>
      <c r="V3" s="117">
        <f t="shared" si="1"/>
        <v>7267.8710340996022</v>
      </c>
      <c r="W3" s="117">
        <f t="shared" ref="W3:Y3" si="2">W4+W7+W9+W19</f>
        <v>11623.337713854629</v>
      </c>
      <c r="X3" s="117">
        <f t="shared" si="2"/>
        <v>5562.9921849272923</v>
      </c>
      <c r="Y3" s="117">
        <f t="shared" si="2"/>
        <v>8688.1841764802703</v>
      </c>
      <c r="DA3" s="129" t="s">
        <v>2244</v>
      </c>
    </row>
    <row r="4" spans="1:105" ht="12.95" customHeight="1" x14ac:dyDescent="0.25">
      <c r="A4" s="121" t="s">
        <v>57</v>
      </c>
      <c r="B4" s="122">
        <f t="shared" ref="B4:Q4" si="3">SUM(B5:B6)</f>
        <v>12283.639284654995</v>
      </c>
      <c r="C4" s="122">
        <f t="shared" si="3"/>
        <v>11044.083075073399</v>
      </c>
      <c r="D4" s="122">
        <f t="shared" si="3"/>
        <v>10949.517082817805</v>
      </c>
      <c r="E4" s="122">
        <f t="shared" si="3"/>
        <v>11245.620777373791</v>
      </c>
      <c r="F4" s="122">
        <f t="shared" si="3"/>
        <v>7027.8113404998658</v>
      </c>
      <c r="G4" s="122">
        <f t="shared" si="3"/>
        <v>6910.7599095242904</v>
      </c>
      <c r="H4" s="122">
        <f t="shared" si="3"/>
        <v>6646.6346920021306</v>
      </c>
      <c r="I4" s="122">
        <f t="shared" si="3"/>
        <v>7343.948376096283</v>
      </c>
      <c r="J4" s="122">
        <f t="shared" si="3"/>
        <v>30931.825605934871</v>
      </c>
      <c r="K4" s="122">
        <f t="shared" si="3"/>
        <v>9440.4827411794886</v>
      </c>
      <c r="L4" s="122">
        <f t="shared" si="3"/>
        <v>10158.539626464453</v>
      </c>
      <c r="M4" s="122">
        <f t="shared" si="3"/>
        <v>11648.459031185148</v>
      </c>
      <c r="N4" s="122">
        <f t="shared" si="3"/>
        <v>13251.740975688544</v>
      </c>
      <c r="O4" s="122">
        <f t="shared" si="3"/>
        <v>8381.1291529891314</v>
      </c>
      <c r="P4" s="122">
        <f t="shared" si="3"/>
        <v>6205.5946508726947</v>
      </c>
      <c r="Q4" s="122">
        <f t="shared" si="3"/>
        <v>5590.0637220669523</v>
      </c>
      <c r="R4" s="122">
        <f t="shared" ref="R4:V4" si="4">SUM(R5:R6)</f>
        <v>11015.391407405354</v>
      </c>
      <c r="S4" s="122">
        <f t="shared" si="4"/>
        <v>12273.025525115007</v>
      </c>
      <c r="T4" s="122">
        <f t="shared" si="4"/>
        <v>11492.331924420156</v>
      </c>
      <c r="U4" s="122">
        <f t="shared" si="4"/>
        <v>13377.415322352672</v>
      </c>
      <c r="V4" s="122">
        <f t="shared" si="4"/>
        <v>5989.3026127430348</v>
      </c>
      <c r="W4" s="122">
        <f t="shared" ref="W4:Y4" si="5">SUM(W5:W6)</f>
        <v>10462.124618224776</v>
      </c>
      <c r="X4" s="122">
        <f t="shared" si="5"/>
        <v>4496.0721061222048</v>
      </c>
      <c r="Y4" s="122">
        <f t="shared" si="5"/>
        <v>7812.2211378588663</v>
      </c>
      <c r="DA4" s="130" t="s">
        <v>2245</v>
      </c>
    </row>
    <row r="5" spans="1:105" ht="12" customHeight="1" x14ac:dyDescent="0.25">
      <c r="A5" s="97" t="s">
        <v>51</v>
      </c>
      <c r="B5" s="98">
        <v>12208.500000000002</v>
      </c>
      <c r="C5" s="98">
        <v>10977.375565610861</v>
      </c>
      <c r="D5" s="98">
        <v>10884.346959122633</v>
      </c>
      <c r="E5" s="98">
        <v>11179.723502304148</v>
      </c>
      <c r="F5" s="98">
        <v>6987.2448979591854</v>
      </c>
      <c r="G5" s="98">
        <v>6871.5504264927249</v>
      </c>
      <c r="H5" s="98">
        <v>6609.5559845559856</v>
      </c>
      <c r="I5" s="98">
        <v>7303.6809815950919</v>
      </c>
      <c r="J5" s="98">
        <v>30759.816207184635</v>
      </c>
      <c r="K5" s="98">
        <v>9388.2551753274147</v>
      </c>
      <c r="L5" s="98">
        <v>10100.909090909086</v>
      </c>
      <c r="M5" s="98">
        <v>11586.027111574553</v>
      </c>
      <c r="N5" s="98">
        <v>13180.308422301297</v>
      </c>
      <c r="O5" s="98">
        <v>8335.3338334583641</v>
      </c>
      <c r="P5" s="98">
        <v>6173.9495798319331</v>
      </c>
      <c r="Q5" s="98">
        <v>5560.8465608465585</v>
      </c>
      <c r="R5" s="98">
        <v>10957.167832167832</v>
      </c>
      <c r="S5" s="98">
        <v>12208.760484622553</v>
      </c>
      <c r="T5" s="98">
        <v>11432.038834951458</v>
      </c>
      <c r="U5" s="98">
        <v>13307.456588355466</v>
      </c>
      <c r="V5" s="98">
        <v>5958.4569732937689</v>
      </c>
      <c r="W5" s="98">
        <v>10406.619385342792</v>
      </c>
      <c r="X5" s="98">
        <v>4473.6842105263149</v>
      </c>
      <c r="Y5" s="98">
        <v>7775.2808988764045</v>
      </c>
      <c r="DA5" s="63" t="s">
        <v>2246</v>
      </c>
    </row>
    <row r="6" spans="1:105" ht="12" customHeight="1" x14ac:dyDescent="0.25">
      <c r="A6" s="97" t="s">
        <v>53</v>
      </c>
      <c r="B6" s="98">
        <v>75.139284654993915</v>
      </c>
      <c r="C6" s="98">
        <v>66.707509462538496</v>
      </c>
      <c r="D6" s="98">
        <v>65.170123695172066</v>
      </c>
      <c r="E6" s="98">
        <v>65.897275069642916</v>
      </c>
      <c r="F6" s="98">
        <v>40.566442540680058</v>
      </c>
      <c r="G6" s="98">
        <v>39.209483031565789</v>
      </c>
      <c r="H6" s="98">
        <v>37.078707446144897</v>
      </c>
      <c r="I6" s="98">
        <v>40.267394501191312</v>
      </c>
      <c r="J6" s="98">
        <v>172.00939875023792</v>
      </c>
      <c r="K6" s="98">
        <v>52.227565852074434</v>
      </c>
      <c r="L6" s="98">
        <v>57.630535555367068</v>
      </c>
      <c r="M6" s="98">
        <v>62.431919610595067</v>
      </c>
      <c r="N6" s="98">
        <v>71.432553387246941</v>
      </c>
      <c r="O6" s="98">
        <v>45.795319530766541</v>
      </c>
      <c r="P6" s="98">
        <v>31.64507104076154</v>
      </c>
      <c r="Q6" s="98">
        <v>29.217161220393702</v>
      </c>
      <c r="R6" s="98">
        <v>58.223575237521928</v>
      </c>
      <c r="S6" s="98">
        <v>64.265040492453522</v>
      </c>
      <c r="T6" s="98">
        <v>60.29308946869817</v>
      </c>
      <c r="U6" s="98">
        <v>69.95873399720648</v>
      </c>
      <c r="V6" s="98">
        <v>30.845639449265647</v>
      </c>
      <c r="W6" s="98">
        <v>55.505232881984561</v>
      </c>
      <c r="X6" s="98">
        <v>22.387895595890313</v>
      </c>
      <c r="Y6" s="98">
        <v>36.940238982461345</v>
      </c>
      <c r="DA6" s="63" t="s">
        <v>2247</v>
      </c>
    </row>
    <row r="7" spans="1:105" ht="12.95" customHeight="1" x14ac:dyDescent="0.25">
      <c r="A7" s="121" t="s">
        <v>92</v>
      </c>
      <c r="B7" s="122">
        <f t="shared" ref="B7:Y7" si="6">B8</f>
        <v>5.1774062930353342</v>
      </c>
      <c r="C7" s="122">
        <f t="shared" si="6"/>
        <v>5.243511906954029</v>
      </c>
      <c r="D7" s="122">
        <f t="shared" si="6"/>
        <v>5.3285929177220037</v>
      </c>
      <c r="E7" s="122">
        <f t="shared" si="6"/>
        <v>7.6804800017390535</v>
      </c>
      <c r="F7" s="122">
        <f t="shared" si="6"/>
        <v>5.7102991902480085</v>
      </c>
      <c r="G7" s="122">
        <f t="shared" si="6"/>
        <v>5.7594918605372625</v>
      </c>
      <c r="H7" s="122">
        <f t="shared" si="6"/>
        <v>9.2851856077672323</v>
      </c>
      <c r="I7" s="122">
        <f t="shared" si="6"/>
        <v>6.6055946940093984</v>
      </c>
      <c r="J7" s="122">
        <f t="shared" si="6"/>
        <v>7.3579909983255449</v>
      </c>
      <c r="K7" s="122">
        <f t="shared" si="6"/>
        <v>9.065317132514501</v>
      </c>
      <c r="L7" s="122">
        <f t="shared" si="6"/>
        <v>10.283270003882528</v>
      </c>
      <c r="M7" s="122">
        <f t="shared" si="6"/>
        <v>10.268149182418853</v>
      </c>
      <c r="N7" s="122">
        <f t="shared" si="6"/>
        <v>10.71303760405522</v>
      </c>
      <c r="O7" s="122">
        <f t="shared" si="6"/>
        <v>11.469386302406345</v>
      </c>
      <c r="P7" s="122">
        <f t="shared" si="6"/>
        <v>9.8193830255663599</v>
      </c>
      <c r="Q7" s="122">
        <f t="shared" si="6"/>
        <v>7.8177672102054645</v>
      </c>
      <c r="R7" s="122">
        <f t="shared" si="6"/>
        <v>5.5231162749183449</v>
      </c>
      <c r="S7" s="122">
        <f t="shared" si="6"/>
        <v>4.8179922152177408</v>
      </c>
      <c r="T7" s="122">
        <f t="shared" si="6"/>
        <v>6.5862767500310859</v>
      </c>
      <c r="U7" s="122">
        <f t="shared" si="6"/>
        <v>9.0483834335412805</v>
      </c>
      <c r="V7" s="122">
        <f t="shared" si="6"/>
        <v>18.448646456006877</v>
      </c>
      <c r="W7" s="122">
        <f t="shared" si="6"/>
        <v>20.452623840126272</v>
      </c>
      <c r="X7" s="122">
        <f t="shared" si="6"/>
        <v>31.276354535794191</v>
      </c>
      <c r="Y7" s="122">
        <f t="shared" si="6"/>
        <v>38.2712189009616</v>
      </c>
      <c r="DA7" s="130" t="s">
        <v>2248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5.1774062930353342</v>
      </c>
      <c r="C8" s="98">
        <f>IF(RES_hhdet_fec!C8=0,0,RES_hhdet_fec!C8*1000*11630/RES_hhdet_num!C3)</f>
        <v>5.243511906954029</v>
      </c>
      <c r="D8" s="98">
        <f>IF(RES_hhdet_fec!D8=0,0,RES_hhdet_fec!D8*1000*11630/RES_hhdet_num!D3)</f>
        <v>5.3285929177220037</v>
      </c>
      <c r="E8" s="98">
        <f>IF(RES_hhdet_fec!E8=0,0,RES_hhdet_fec!E8*1000*11630/RES_hhdet_num!E3)</f>
        <v>7.6804800017390535</v>
      </c>
      <c r="F8" s="98">
        <f>IF(RES_hhdet_fec!F8=0,0,RES_hhdet_fec!F8*1000*11630/RES_hhdet_num!F3)</f>
        <v>5.7102991902480085</v>
      </c>
      <c r="G8" s="98">
        <f>IF(RES_hhdet_fec!G8=0,0,RES_hhdet_fec!G8*1000*11630/RES_hhdet_num!G3)</f>
        <v>5.7594918605372625</v>
      </c>
      <c r="H8" s="98">
        <f>IF(RES_hhdet_fec!H8=0,0,RES_hhdet_fec!H8*1000*11630/RES_hhdet_num!H3)</f>
        <v>9.2851856077672323</v>
      </c>
      <c r="I8" s="98">
        <f>IF(RES_hhdet_fec!I8=0,0,RES_hhdet_fec!I8*1000*11630/RES_hhdet_num!I3)</f>
        <v>6.6055946940093984</v>
      </c>
      <c r="J8" s="98">
        <f>IF(RES_hhdet_fec!J8=0,0,RES_hhdet_fec!J8*1000*11630/RES_hhdet_num!J3)</f>
        <v>7.3579909983255449</v>
      </c>
      <c r="K8" s="98">
        <f>IF(RES_hhdet_fec!K8=0,0,RES_hhdet_fec!K8*1000*11630/RES_hhdet_num!K3)</f>
        <v>9.065317132514501</v>
      </c>
      <c r="L8" s="98">
        <f>IF(RES_hhdet_fec!L8=0,0,RES_hhdet_fec!L8*1000*11630/RES_hhdet_num!L3)</f>
        <v>10.283270003882528</v>
      </c>
      <c r="M8" s="98">
        <f>IF(RES_hhdet_fec!M8=0,0,RES_hhdet_fec!M8*1000*11630/RES_hhdet_num!M3)</f>
        <v>10.268149182418853</v>
      </c>
      <c r="N8" s="98">
        <f>IF(RES_hhdet_fec!N8=0,0,RES_hhdet_fec!N8*1000*11630/RES_hhdet_num!N3)</f>
        <v>10.71303760405522</v>
      </c>
      <c r="O8" s="98">
        <f>IF(RES_hhdet_fec!O8=0,0,RES_hhdet_fec!O8*1000*11630/RES_hhdet_num!O3)</f>
        <v>11.469386302406345</v>
      </c>
      <c r="P8" s="98">
        <f>IF(RES_hhdet_fec!P8=0,0,RES_hhdet_fec!P8*1000*11630/RES_hhdet_num!P3)</f>
        <v>9.8193830255663599</v>
      </c>
      <c r="Q8" s="98">
        <f>IF(RES_hhdet_fec!Q8=0,0,RES_hhdet_fec!Q8*1000*11630/RES_hhdet_num!Q3)</f>
        <v>7.8177672102054645</v>
      </c>
      <c r="R8" s="98">
        <f>IF(RES_hhdet_fec!R8=0,0,RES_hhdet_fec!R8*1000*11630/RES_hhdet_num!R3)</f>
        <v>5.5231162749183449</v>
      </c>
      <c r="S8" s="98">
        <f>IF(RES_hhdet_fec!S8=0,0,RES_hhdet_fec!S8*1000*11630/RES_hhdet_num!S3)</f>
        <v>4.8179922152177408</v>
      </c>
      <c r="T8" s="98">
        <f>IF(RES_hhdet_fec!T8=0,0,RES_hhdet_fec!T8*1000*11630/RES_hhdet_num!T3)</f>
        <v>6.5862767500310859</v>
      </c>
      <c r="U8" s="98">
        <f>IF(RES_hhdet_fec!U8=0,0,RES_hhdet_fec!U8*1000*11630/RES_hhdet_num!U3)</f>
        <v>9.0483834335412805</v>
      </c>
      <c r="V8" s="98">
        <f>IF(RES_hhdet_fec!V8=0,0,RES_hhdet_fec!V8*1000*11630/RES_hhdet_num!V3)</f>
        <v>18.448646456006877</v>
      </c>
      <c r="W8" s="98">
        <f>IF(RES_hhdet_fec!W8=0,0,RES_hhdet_fec!W8*1000*11630/RES_hhdet_num!W3)</f>
        <v>20.452623840126272</v>
      </c>
      <c r="X8" s="98">
        <f>IF(RES_hhdet_fec!X8=0,0,RES_hhdet_fec!X8*1000*11630/RES_hhdet_num!X3)</f>
        <v>31.276354535794191</v>
      </c>
      <c r="Y8" s="98">
        <f>IF(RES_hhdet_fec!Y8=0,0,RES_hhdet_fec!Y8*1000*11630/RES_hhdet_num!Y3)</f>
        <v>38.2712189009616</v>
      </c>
      <c r="DA8" s="63" t="s">
        <v>2249</v>
      </c>
    </row>
    <row r="9" spans="1:105" ht="12" customHeight="1" x14ac:dyDescent="0.25">
      <c r="A9" s="121" t="s">
        <v>55</v>
      </c>
      <c r="B9" s="122">
        <v>1347.0150889650142</v>
      </c>
      <c r="C9" s="122">
        <v>1190.7228595677584</v>
      </c>
      <c r="D9" s="122">
        <v>1356.7345599049734</v>
      </c>
      <c r="E9" s="122">
        <v>1338.3113332902574</v>
      </c>
      <c r="F9" s="122">
        <v>1279.1850885264771</v>
      </c>
      <c r="G9" s="122">
        <v>1269.5220215417387</v>
      </c>
      <c r="H9" s="122">
        <v>1234.4257665796074</v>
      </c>
      <c r="I9" s="122">
        <v>1275.4937676312804</v>
      </c>
      <c r="J9" s="122">
        <v>1163.6663393041683</v>
      </c>
      <c r="K9" s="122">
        <v>1228.4051177568342</v>
      </c>
      <c r="L9" s="122">
        <v>1191.7654210160122</v>
      </c>
      <c r="M9" s="122">
        <v>1211.0856618038656</v>
      </c>
      <c r="N9" s="122">
        <v>1185.1636936146419</v>
      </c>
      <c r="O9" s="122">
        <v>1178.2838069172892</v>
      </c>
      <c r="P9" s="122">
        <v>1197.6288851487332</v>
      </c>
      <c r="Q9" s="122">
        <v>1208.0579734718392</v>
      </c>
      <c r="R9" s="122">
        <v>1220.0444736527436</v>
      </c>
      <c r="S9" s="122">
        <v>1212.739139424823</v>
      </c>
      <c r="T9" s="122">
        <v>1162.2622119351988</v>
      </c>
      <c r="U9" s="122">
        <v>1105.8309474194593</v>
      </c>
      <c r="V9" s="122">
        <v>1020.566722821548</v>
      </c>
      <c r="W9" s="122">
        <v>902.63980111087335</v>
      </c>
      <c r="X9" s="122">
        <v>799.89444518960045</v>
      </c>
      <c r="Y9" s="122">
        <v>633.00226000940029</v>
      </c>
      <c r="DA9" s="130" t="s">
        <v>2250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2251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2252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2253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2254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2255</v>
      </c>
    </row>
    <row r="15" spans="1:105" ht="12" customHeight="1" x14ac:dyDescent="0.25">
      <c r="A15" s="106" t="s">
        <v>122</v>
      </c>
      <c r="B15" s="101">
        <v>1426.0840803205958</v>
      </c>
      <c r="C15" s="101">
        <v>1273.0208294569318</v>
      </c>
      <c r="D15" s="101">
        <v>1447.0171438939165</v>
      </c>
      <c r="E15" s="101">
        <v>1431.3538203382764</v>
      </c>
      <c r="F15" s="101">
        <v>1373.7109614722492</v>
      </c>
      <c r="G15" s="101">
        <v>1363.5664606054434</v>
      </c>
      <c r="H15" s="101">
        <v>1325.770914608072</v>
      </c>
      <c r="I15" s="101">
        <v>1370.0338938714754</v>
      </c>
      <c r="J15" s="101">
        <v>1257.8016001494841</v>
      </c>
      <c r="K15" s="101">
        <v>1328.3830640569233</v>
      </c>
      <c r="L15" s="101">
        <v>1299.3126793141264</v>
      </c>
      <c r="M15" s="101">
        <v>1315.4237306516343</v>
      </c>
      <c r="N15" s="101">
        <v>1288.730962069759</v>
      </c>
      <c r="O15" s="101">
        <v>1279.349532731236</v>
      </c>
      <c r="P15" s="101">
        <v>1300.4569074681306</v>
      </c>
      <c r="Q15" s="101">
        <v>1298.9262580848385</v>
      </c>
      <c r="R15" s="101">
        <v>1308.3785519290411</v>
      </c>
      <c r="S15" s="101">
        <v>1294.8335319332086</v>
      </c>
      <c r="T15" s="101">
        <v>1237.7663808341044</v>
      </c>
      <c r="U15" s="101">
        <v>1178.0984643436045</v>
      </c>
      <c r="V15" s="101">
        <v>1086.6665310903575</v>
      </c>
      <c r="W15" s="101">
        <v>963.44492812806448</v>
      </c>
      <c r="X15" s="101">
        <v>850.1583327771682</v>
      </c>
      <c r="Y15" s="101">
        <v>670.25568709110382</v>
      </c>
      <c r="DA15" s="131" t="s">
        <v>2256</v>
      </c>
    </row>
    <row r="16" spans="1:105" ht="12" customHeight="1" x14ac:dyDescent="0.25">
      <c r="A16" s="107" t="s">
        <v>121</v>
      </c>
      <c r="B16" s="104">
        <v>1229.1501043415628</v>
      </c>
      <c r="C16" s="104">
        <v>1077.4525354192185</v>
      </c>
      <c r="D16" s="104">
        <v>1236.6723547164254</v>
      </c>
      <c r="E16" s="104">
        <v>1219.3211748251128</v>
      </c>
      <c r="F16" s="104">
        <v>1171.2293101348573</v>
      </c>
      <c r="G16" s="104">
        <v>1167.7142484278436</v>
      </c>
      <c r="H16" s="104">
        <v>1135.552676703571</v>
      </c>
      <c r="I16" s="104">
        <v>1187.3577142947393</v>
      </c>
      <c r="J16" s="104">
        <v>1072.4728053602685</v>
      </c>
      <c r="K16" s="104">
        <v>1138.1517144650338</v>
      </c>
      <c r="L16" s="104">
        <v>1084.4135255849249</v>
      </c>
      <c r="M16" s="104">
        <v>1114.2976843702063</v>
      </c>
      <c r="N16" s="104">
        <v>1083.5436358472823</v>
      </c>
      <c r="O16" s="104">
        <v>1080.6465644274144</v>
      </c>
      <c r="P16" s="104">
        <v>1108.6616934241135</v>
      </c>
      <c r="Q16" s="104">
        <v>1115.8984876565239</v>
      </c>
      <c r="R16" s="104">
        <v>1136.8094762956209</v>
      </c>
      <c r="S16" s="104">
        <v>1132.310869273618</v>
      </c>
      <c r="T16" s="104">
        <v>1085.5759816836687</v>
      </c>
      <c r="U16" s="104">
        <v>1031.9209869288568</v>
      </c>
      <c r="V16" s="104">
        <v>951.25233421139853</v>
      </c>
      <c r="W16" s="104">
        <v>831.54457567538839</v>
      </c>
      <c r="X16" s="104">
        <v>738.53333566711524</v>
      </c>
      <c r="Y16" s="104">
        <v>587.36681183431358</v>
      </c>
      <c r="DA16" s="132" t="s">
        <v>2257</v>
      </c>
    </row>
    <row r="17" spans="1:105" ht="12" customHeight="1" x14ac:dyDescent="0.25">
      <c r="A17" s="108" t="s">
        <v>53</v>
      </c>
      <c r="B17" s="98">
        <v>754.81335002064702</v>
      </c>
      <c r="C17" s="98">
        <v>602.83153093259341</v>
      </c>
      <c r="D17" s="98">
        <v>718.49888879808418</v>
      </c>
      <c r="E17" s="98">
        <v>688.82554015438063</v>
      </c>
      <c r="F17" s="98">
        <v>656.74950907027358</v>
      </c>
      <c r="G17" s="98">
        <v>657.39425360596761</v>
      </c>
      <c r="H17" s="98">
        <v>623.82041901870923</v>
      </c>
      <c r="I17" s="98">
        <v>690.98122609756001</v>
      </c>
      <c r="J17" s="98">
        <v>565.30205870684051</v>
      </c>
      <c r="K17" s="98">
        <v>615.90604863741999</v>
      </c>
      <c r="L17" s="98">
        <v>491.15460729525586</v>
      </c>
      <c r="M17" s="98">
        <v>555.78237659725926</v>
      </c>
      <c r="N17" s="98">
        <v>507.2411374532673</v>
      </c>
      <c r="O17" s="98">
        <v>515.28741564278312</v>
      </c>
      <c r="P17" s="98">
        <v>555.25710057850404</v>
      </c>
      <c r="Q17" s="98">
        <v>552.43872216608872</v>
      </c>
      <c r="R17" s="98">
        <v>581.18973029051438</v>
      </c>
      <c r="S17" s="98">
        <v>582.71278256925666</v>
      </c>
      <c r="T17" s="98">
        <v>535.89283330640774</v>
      </c>
      <c r="U17" s="98">
        <v>491.80402318289885</v>
      </c>
      <c r="V17" s="98">
        <v>438.39233342041211</v>
      </c>
      <c r="W17" s="98">
        <v>329.00457698753127</v>
      </c>
      <c r="X17" s="98">
        <v>313.49380162552438</v>
      </c>
      <c r="Y17" s="98">
        <v>253.65753941600775</v>
      </c>
      <c r="DA17" s="63" t="s">
        <v>2258</v>
      </c>
    </row>
    <row r="18" spans="1:105" ht="12" customHeight="1" x14ac:dyDescent="0.25">
      <c r="A18" s="108" t="s">
        <v>52</v>
      </c>
      <c r="B18" s="98">
        <v>474.33675432091576</v>
      </c>
      <c r="C18" s="98">
        <v>474.62100448662517</v>
      </c>
      <c r="D18" s="98">
        <v>518.17346591834132</v>
      </c>
      <c r="E18" s="98">
        <v>530.49563467073222</v>
      </c>
      <c r="F18" s="98">
        <v>514.47980106458374</v>
      </c>
      <c r="G18" s="98">
        <v>510.31999482187609</v>
      </c>
      <c r="H18" s="98">
        <v>511.73225768486191</v>
      </c>
      <c r="I18" s="98">
        <v>496.37648819717919</v>
      </c>
      <c r="J18" s="98">
        <v>507.17074665342778</v>
      </c>
      <c r="K18" s="98">
        <v>522.24566582761395</v>
      </c>
      <c r="L18" s="98">
        <v>593.25891828966894</v>
      </c>
      <c r="M18" s="98">
        <v>558.51530777294715</v>
      </c>
      <c r="N18" s="98">
        <v>576.30249839401517</v>
      </c>
      <c r="O18" s="98">
        <v>565.35914878463143</v>
      </c>
      <c r="P18" s="98">
        <v>553.4045928456095</v>
      </c>
      <c r="Q18" s="98">
        <v>563.45976549043496</v>
      </c>
      <c r="R18" s="98">
        <v>555.61974600510666</v>
      </c>
      <c r="S18" s="98">
        <v>549.59808670436132</v>
      </c>
      <c r="T18" s="98">
        <v>549.68314837726086</v>
      </c>
      <c r="U18" s="98">
        <v>540.11696374595806</v>
      </c>
      <c r="V18" s="98">
        <v>512.86000079098631</v>
      </c>
      <c r="W18" s="98">
        <v>502.53999868785718</v>
      </c>
      <c r="X18" s="98">
        <v>425.03953404159091</v>
      </c>
      <c r="Y18" s="98">
        <v>333.70927241830577</v>
      </c>
      <c r="DA18" s="63" t="s">
        <v>2259</v>
      </c>
    </row>
    <row r="19" spans="1:105" ht="12" customHeight="1" x14ac:dyDescent="0.25">
      <c r="A19" s="121" t="s">
        <v>54</v>
      </c>
      <c r="B19" s="122">
        <v>228.97930485640666</v>
      </c>
      <c r="C19" s="122">
        <v>243.2939527366365</v>
      </c>
      <c r="D19" s="122">
        <v>243.07160006540519</v>
      </c>
      <c r="E19" s="122">
        <v>241.92226313100136</v>
      </c>
      <c r="F19" s="122">
        <v>248.30025801731909</v>
      </c>
      <c r="G19" s="122">
        <v>248.16031229715637</v>
      </c>
      <c r="H19" s="122">
        <v>270.5477053645792</v>
      </c>
      <c r="I19" s="122">
        <v>252.58430691462405</v>
      </c>
      <c r="J19" s="122">
        <v>259.15287475079424</v>
      </c>
      <c r="K19" s="122">
        <v>236.47997578266325</v>
      </c>
      <c r="L19" s="122">
        <v>288.77041237866104</v>
      </c>
      <c r="M19" s="122">
        <v>287.69931643339459</v>
      </c>
      <c r="N19" s="122">
        <v>287.02235942010327</v>
      </c>
      <c r="O19" s="122">
        <v>280.75907292724679</v>
      </c>
      <c r="P19" s="122">
        <v>274.25500948425241</v>
      </c>
      <c r="Q19" s="122">
        <v>267.4979738603468</v>
      </c>
      <c r="R19" s="122">
        <v>260.27412660994133</v>
      </c>
      <c r="S19" s="122">
        <v>254.37134179831034</v>
      </c>
      <c r="T19" s="122">
        <v>248.92254195110229</v>
      </c>
      <c r="U19" s="122">
        <v>243.70640944467345</v>
      </c>
      <c r="V19" s="122">
        <v>239.55305207901245</v>
      </c>
      <c r="W19" s="122">
        <v>238.12067067885258</v>
      </c>
      <c r="X19" s="122">
        <v>235.74927907969334</v>
      </c>
      <c r="Y19" s="122">
        <v>204.68955971104197</v>
      </c>
      <c r="DA19" s="130" t="s">
        <v>2260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2261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2262</v>
      </c>
    </row>
    <row r="22" spans="1:105" ht="12" customHeight="1" x14ac:dyDescent="0.25">
      <c r="A22" s="109" t="s">
        <v>120</v>
      </c>
      <c r="B22" s="33">
        <v>228.97930485640666</v>
      </c>
      <c r="C22" s="33">
        <v>243.2939527366365</v>
      </c>
      <c r="D22" s="33">
        <v>243.07160006540519</v>
      </c>
      <c r="E22" s="33">
        <v>241.92226313100136</v>
      </c>
      <c r="F22" s="33">
        <v>248.30025801731909</v>
      </c>
      <c r="G22" s="33">
        <v>248.16031229715637</v>
      </c>
      <c r="H22" s="33">
        <v>270.5477053645792</v>
      </c>
      <c r="I22" s="33">
        <v>252.58430691462405</v>
      </c>
      <c r="J22" s="33">
        <v>259.15287475079424</v>
      </c>
      <c r="K22" s="33">
        <v>236.47997578266325</v>
      </c>
      <c r="L22" s="33">
        <v>288.77041237866104</v>
      </c>
      <c r="M22" s="33">
        <v>287.69931643339459</v>
      </c>
      <c r="N22" s="33">
        <v>287.02235942010327</v>
      </c>
      <c r="O22" s="33">
        <v>280.75907292724679</v>
      </c>
      <c r="P22" s="33">
        <v>274.25500948425241</v>
      </c>
      <c r="Q22" s="33">
        <v>267.4979738603468</v>
      </c>
      <c r="R22" s="33">
        <v>260.27412660994133</v>
      </c>
      <c r="S22" s="33">
        <v>254.37134179831034</v>
      </c>
      <c r="T22" s="33">
        <v>248.92254195110229</v>
      </c>
      <c r="U22" s="33">
        <v>243.70640944467345</v>
      </c>
      <c r="V22" s="33">
        <v>239.55305207901245</v>
      </c>
      <c r="W22" s="33">
        <v>238.12067067885258</v>
      </c>
      <c r="X22" s="33">
        <v>235.74927907969334</v>
      </c>
      <c r="Y22" s="33">
        <v>204.68955971104197</v>
      </c>
      <c r="DA22" s="60" t="s">
        <v>2263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17382.947070374452</v>
      </c>
      <c r="C24" s="117">
        <f t="shared" si="7"/>
        <v>17962.107415418861</v>
      </c>
      <c r="D24" s="117">
        <f t="shared" si="7"/>
        <v>17357.232257674845</v>
      </c>
      <c r="E24" s="117">
        <f t="shared" si="7"/>
        <v>17184.145138875741</v>
      </c>
      <c r="F24" s="117">
        <f t="shared" si="7"/>
        <v>16484.741939411611</v>
      </c>
      <c r="G24" s="117">
        <f t="shared" si="7"/>
        <v>15556.27110369726</v>
      </c>
      <c r="H24" s="117">
        <f t="shared" si="7"/>
        <v>16275.318091110619</v>
      </c>
      <c r="I24" s="117">
        <f t="shared" si="7"/>
        <v>14990.465987759868</v>
      </c>
      <c r="J24" s="117">
        <f t="shared" si="7"/>
        <v>15834.691021030147</v>
      </c>
      <c r="K24" s="117">
        <f t="shared" si="7"/>
        <v>15805.699486848818</v>
      </c>
      <c r="L24" s="117">
        <f t="shared" si="7"/>
        <v>17958.016091164867</v>
      </c>
      <c r="M24" s="117">
        <f t="shared" si="7"/>
        <v>14515.376608872417</v>
      </c>
      <c r="N24" s="117">
        <f t="shared" si="7"/>
        <v>15312.487497148542</v>
      </c>
      <c r="O24" s="117">
        <f t="shared" si="7"/>
        <v>16073.874847167195</v>
      </c>
      <c r="P24" s="117">
        <f t="shared" si="7"/>
        <v>12806.903573536953</v>
      </c>
      <c r="Q24" s="117">
        <f t="shared" si="7"/>
        <v>12723.150258450269</v>
      </c>
      <c r="R24" s="117">
        <f t="shared" ref="R24:V24" si="8">R25+R28+R30+R39</f>
        <v>12852.173519280288</v>
      </c>
      <c r="S24" s="117">
        <f t="shared" si="8"/>
        <v>12791.974889216297</v>
      </c>
      <c r="T24" s="117">
        <f t="shared" si="8"/>
        <v>12566.610809420459</v>
      </c>
      <c r="U24" s="117">
        <f t="shared" si="8"/>
        <v>12384.593741530354</v>
      </c>
      <c r="V24" s="117">
        <f t="shared" si="8"/>
        <v>12347.102358434735</v>
      </c>
      <c r="W24" s="117">
        <f t="shared" ref="W24:Y24" si="9">W25+W28+W30+W39</f>
        <v>11840.712212472215</v>
      </c>
      <c r="X24" s="117">
        <f t="shared" si="9"/>
        <v>10977.803470244964</v>
      </c>
      <c r="Y24" s="117">
        <f t="shared" si="9"/>
        <v>9859.1294633906437</v>
      </c>
      <c r="DA24" s="129" t="s">
        <v>2264</v>
      </c>
    </row>
    <row r="25" spans="1:105" ht="12.95" customHeight="1" x14ac:dyDescent="0.25">
      <c r="A25" s="121" t="s">
        <v>57</v>
      </c>
      <c r="B25" s="122">
        <f t="shared" ref="B25:Q25" si="10">SUM(B26:B27)</f>
        <v>15801.765833879364</v>
      </c>
      <c r="C25" s="122">
        <f t="shared" si="10"/>
        <v>16523.074333014629</v>
      </c>
      <c r="D25" s="122">
        <f t="shared" si="10"/>
        <v>15751.96763010332</v>
      </c>
      <c r="E25" s="122">
        <f t="shared" si="10"/>
        <v>15597.291607016028</v>
      </c>
      <c r="F25" s="122">
        <f t="shared" si="10"/>
        <v>14953.667592029089</v>
      </c>
      <c r="G25" s="122">
        <f t="shared" si="10"/>
        <v>14034.417525762714</v>
      </c>
      <c r="H25" s="122">
        <f t="shared" si="10"/>
        <v>14760.747117378534</v>
      </c>
      <c r="I25" s="122">
        <f t="shared" si="10"/>
        <v>13453.086378806043</v>
      </c>
      <c r="J25" s="122">
        <f t="shared" si="10"/>
        <v>14401.615234817842</v>
      </c>
      <c r="K25" s="122">
        <f t="shared" si="10"/>
        <v>14330.220169327493</v>
      </c>
      <c r="L25" s="122">
        <f t="shared" si="10"/>
        <v>16460.655725693741</v>
      </c>
      <c r="M25" s="122">
        <f t="shared" si="10"/>
        <v>13010.10763796655</v>
      </c>
      <c r="N25" s="122">
        <f t="shared" si="10"/>
        <v>13831.773598142952</v>
      </c>
      <c r="O25" s="122">
        <f t="shared" si="10"/>
        <v>14608.68946998643</v>
      </c>
      <c r="P25" s="122">
        <f t="shared" si="10"/>
        <v>11329.001815215932</v>
      </c>
      <c r="Q25" s="122">
        <f t="shared" si="10"/>
        <v>11238.750151735881</v>
      </c>
      <c r="R25" s="122">
        <f t="shared" ref="R25:V25" si="11">SUM(R26:R27)</f>
        <v>11352.274891375288</v>
      </c>
      <c r="S25" s="122">
        <f t="shared" si="11"/>
        <v>11308.509938389028</v>
      </c>
      <c r="T25" s="122">
        <f t="shared" si="11"/>
        <v>11135.965834291937</v>
      </c>
      <c r="U25" s="122">
        <f t="shared" si="11"/>
        <v>11018.03446787635</v>
      </c>
      <c r="V25" s="122">
        <f t="shared" si="11"/>
        <v>11073.143308659797</v>
      </c>
      <c r="W25" s="122">
        <f t="shared" ref="W25:Y25" si="12">SUM(W26:W27)</f>
        <v>10696.949560329966</v>
      </c>
      <c r="X25" s="122">
        <f t="shared" si="12"/>
        <v>9930.4875762387383</v>
      </c>
      <c r="Y25" s="122">
        <f t="shared" si="12"/>
        <v>9011.7546753310235</v>
      </c>
      <c r="DA25" s="130" t="s">
        <v>2265</v>
      </c>
    </row>
    <row r="26" spans="1:105" ht="12" customHeight="1" x14ac:dyDescent="0.25">
      <c r="A26" s="97" t="s">
        <v>74</v>
      </c>
      <c r="B26" s="98">
        <v>15625.594025797689</v>
      </c>
      <c r="C26" s="98">
        <v>16340.444796559335</v>
      </c>
      <c r="D26" s="98">
        <v>15579.760830324907</v>
      </c>
      <c r="E26" s="98">
        <v>15428.332029940786</v>
      </c>
      <c r="F26" s="98">
        <v>14792.887365433018</v>
      </c>
      <c r="G26" s="98">
        <v>13884.87834305248</v>
      </c>
      <c r="H26" s="98">
        <v>14604.979060027918</v>
      </c>
      <c r="I26" s="98">
        <v>13313.317426652524</v>
      </c>
      <c r="J26" s="98">
        <v>14249.618020692356</v>
      </c>
      <c r="K26" s="98">
        <v>14179.053907302021</v>
      </c>
      <c r="L26" s="98">
        <v>16281.20001729131</v>
      </c>
      <c r="M26" s="98">
        <v>12874.716916634618</v>
      </c>
      <c r="N26" s="98">
        <v>13685.0578567835</v>
      </c>
      <c r="O26" s="98">
        <v>14449.358763564614</v>
      </c>
      <c r="P26" s="98">
        <v>11212.519790524902</v>
      </c>
      <c r="Q26" s="98">
        <v>11119.258132170917</v>
      </c>
      <c r="R26" s="98">
        <v>11229.341765831743</v>
      </c>
      <c r="S26" s="98">
        <v>11185.409075852929</v>
      </c>
      <c r="T26" s="98">
        <v>11013.138566998536</v>
      </c>
      <c r="U26" s="98">
        <v>10895.954457364336</v>
      </c>
      <c r="V26" s="98">
        <v>10950.66136492737</v>
      </c>
      <c r="W26" s="98">
        <v>10572.764991388756</v>
      </c>
      <c r="X26" s="98">
        <v>9821.0556950052724</v>
      </c>
      <c r="Y26" s="98">
        <v>8917.3851286625049</v>
      </c>
      <c r="DA26" s="63" t="s">
        <v>2266</v>
      </c>
    </row>
    <row r="27" spans="1:105" ht="12" customHeight="1" x14ac:dyDescent="0.25">
      <c r="A27" s="97" t="s">
        <v>53</v>
      </c>
      <c r="B27" s="98">
        <v>176.1718080816751</v>
      </c>
      <c r="C27" s="98">
        <v>182.62953645529507</v>
      </c>
      <c r="D27" s="98">
        <v>172.20679977841215</v>
      </c>
      <c r="E27" s="98">
        <v>168.95957707524184</v>
      </c>
      <c r="F27" s="98">
        <v>160.78022659607112</v>
      </c>
      <c r="G27" s="98">
        <v>149.53918271023426</v>
      </c>
      <c r="H27" s="98">
        <v>155.76805735061708</v>
      </c>
      <c r="I27" s="98">
        <v>139.76895215352027</v>
      </c>
      <c r="J27" s="98">
        <v>151.99721412548618</v>
      </c>
      <c r="K27" s="98">
        <v>151.16626202547261</v>
      </c>
      <c r="L27" s="98">
        <v>179.45570840243215</v>
      </c>
      <c r="M27" s="98">
        <v>135.39072133193272</v>
      </c>
      <c r="N27" s="98">
        <v>146.71574135945278</v>
      </c>
      <c r="O27" s="98">
        <v>159.33070642181582</v>
      </c>
      <c r="P27" s="98">
        <v>116.4820246910293</v>
      </c>
      <c r="Q27" s="98">
        <v>119.49201956496546</v>
      </c>
      <c r="R27" s="98">
        <v>122.93312554354388</v>
      </c>
      <c r="S27" s="98">
        <v>123.10086253609884</v>
      </c>
      <c r="T27" s="98">
        <v>122.82726729340096</v>
      </c>
      <c r="U27" s="98">
        <v>122.08001051201352</v>
      </c>
      <c r="V27" s="98">
        <v>122.48194373242785</v>
      </c>
      <c r="W27" s="98">
        <v>124.1845689412086</v>
      </c>
      <c r="X27" s="98">
        <v>109.4318812334665</v>
      </c>
      <c r="Y27" s="98">
        <v>94.369546668518709</v>
      </c>
      <c r="DA27" s="63" t="s">
        <v>2267</v>
      </c>
    </row>
    <row r="28" spans="1:105" ht="12.95" customHeight="1" x14ac:dyDescent="0.25">
      <c r="A28" s="121" t="s">
        <v>92</v>
      </c>
      <c r="B28" s="122">
        <f t="shared" ref="B28:Y28" si="13">B29</f>
        <v>5.232366108032684</v>
      </c>
      <c r="C28" s="122">
        <f t="shared" si="13"/>
        <v>5.3085350637964908</v>
      </c>
      <c r="D28" s="122">
        <f t="shared" si="13"/>
        <v>5.5371330280365187</v>
      </c>
      <c r="E28" s="122">
        <f t="shared" si="13"/>
        <v>7.8164058737093915</v>
      </c>
      <c r="F28" s="122">
        <f t="shared" si="13"/>
        <v>5.7371347889707387</v>
      </c>
      <c r="G28" s="122">
        <f t="shared" si="13"/>
        <v>6.3214973906350416</v>
      </c>
      <c r="H28" s="122">
        <f t="shared" si="13"/>
        <v>10.805968253915873</v>
      </c>
      <c r="I28" s="122">
        <f t="shared" si="13"/>
        <v>7.914438644828631</v>
      </c>
      <c r="J28" s="122">
        <f t="shared" si="13"/>
        <v>8.7635794580494792</v>
      </c>
      <c r="K28" s="122">
        <f t="shared" si="13"/>
        <v>10.007493589185124</v>
      </c>
      <c r="L28" s="122">
        <f t="shared" si="13"/>
        <v>10.892772540068341</v>
      </c>
      <c r="M28" s="122">
        <f t="shared" si="13"/>
        <v>11.051416664594502</v>
      </c>
      <c r="N28" s="122">
        <f t="shared" si="13"/>
        <v>13.236703076217998</v>
      </c>
      <c r="O28" s="122">
        <f t="shared" si="13"/>
        <v>14.60559329816105</v>
      </c>
      <c r="P28" s="122">
        <f t="shared" si="13"/>
        <v>16.086552679013661</v>
      </c>
      <c r="Q28" s="122">
        <f t="shared" si="13"/>
        <v>17.657089595060313</v>
      </c>
      <c r="R28" s="122">
        <f t="shared" si="13"/>
        <v>19.610083085949636</v>
      </c>
      <c r="S28" s="122">
        <f t="shared" si="13"/>
        <v>19.370125561748551</v>
      </c>
      <c r="T28" s="122">
        <f t="shared" si="13"/>
        <v>25.158068034768721</v>
      </c>
      <c r="U28" s="122">
        <f t="shared" si="13"/>
        <v>25.865665996762992</v>
      </c>
      <c r="V28" s="122">
        <f t="shared" si="13"/>
        <v>30.429563724200499</v>
      </c>
      <c r="W28" s="122">
        <f t="shared" si="13"/>
        <v>26.27215978170037</v>
      </c>
      <c r="X28" s="122">
        <f t="shared" si="13"/>
        <v>37.195925329976113</v>
      </c>
      <c r="Y28" s="122">
        <f t="shared" si="13"/>
        <v>39.170659269461936</v>
      </c>
      <c r="DA28" s="130" t="s">
        <v>2268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5.232366108032684</v>
      </c>
      <c r="C29" s="98">
        <f>IF(RES_hhdet_fec!C29=0,0,RES_hhdet_fec!C29*1000*11630/RES_hhdet_num!C24)</f>
        <v>5.3085350637964908</v>
      </c>
      <c r="D29" s="98">
        <f>IF(RES_hhdet_fec!D29=0,0,RES_hhdet_fec!D29*1000*11630/RES_hhdet_num!D24)</f>
        <v>5.5371330280365187</v>
      </c>
      <c r="E29" s="98">
        <f>IF(RES_hhdet_fec!E29=0,0,RES_hhdet_fec!E29*1000*11630/RES_hhdet_num!E24)</f>
        <v>7.8164058737093915</v>
      </c>
      <c r="F29" s="98">
        <f>IF(RES_hhdet_fec!F29=0,0,RES_hhdet_fec!F29*1000*11630/RES_hhdet_num!F24)</f>
        <v>5.7371347889707387</v>
      </c>
      <c r="G29" s="98">
        <f>IF(RES_hhdet_fec!G29=0,0,RES_hhdet_fec!G29*1000*11630/RES_hhdet_num!G24)</f>
        <v>6.3214973906350416</v>
      </c>
      <c r="H29" s="98">
        <f>IF(RES_hhdet_fec!H29=0,0,RES_hhdet_fec!H29*1000*11630/RES_hhdet_num!H24)</f>
        <v>10.805968253915873</v>
      </c>
      <c r="I29" s="98">
        <f>IF(RES_hhdet_fec!I29=0,0,RES_hhdet_fec!I29*1000*11630/RES_hhdet_num!I24)</f>
        <v>7.914438644828631</v>
      </c>
      <c r="J29" s="98">
        <f>IF(RES_hhdet_fec!J29=0,0,RES_hhdet_fec!J29*1000*11630/RES_hhdet_num!J24)</f>
        <v>8.7635794580494792</v>
      </c>
      <c r="K29" s="98">
        <f>IF(RES_hhdet_fec!K29=0,0,RES_hhdet_fec!K29*1000*11630/RES_hhdet_num!K24)</f>
        <v>10.007493589185124</v>
      </c>
      <c r="L29" s="98">
        <f>IF(RES_hhdet_fec!L29=0,0,RES_hhdet_fec!L29*1000*11630/RES_hhdet_num!L24)</f>
        <v>10.892772540068341</v>
      </c>
      <c r="M29" s="98">
        <f>IF(RES_hhdet_fec!M29=0,0,RES_hhdet_fec!M29*1000*11630/RES_hhdet_num!M24)</f>
        <v>11.051416664594502</v>
      </c>
      <c r="N29" s="98">
        <f>IF(RES_hhdet_fec!N29=0,0,RES_hhdet_fec!N29*1000*11630/RES_hhdet_num!N24)</f>
        <v>13.236703076217998</v>
      </c>
      <c r="O29" s="98">
        <f>IF(RES_hhdet_fec!O29=0,0,RES_hhdet_fec!O29*1000*11630/RES_hhdet_num!O24)</f>
        <v>14.60559329816105</v>
      </c>
      <c r="P29" s="98">
        <f>IF(RES_hhdet_fec!P29=0,0,RES_hhdet_fec!P29*1000*11630/RES_hhdet_num!P24)</f>
        <v>16.086552679013661</v>
      </c>
      <c r="Q29" s="98">
        <f>IF(RES_hhdet_fec!Q29=0,0,RES_hhdet_fec!Q29*1000*11630/RES_hhdet_num!Q24)</f>
        <v>17.657089595060313</v>
      </c>
      <c r="R29" s="98">
        <f>IF(RES_hhdet_fec!R29=0,0,RES_hhdet_fec!R29*1000*11630/RES_hhdet_num!R24)</f>
        <v>19.610083085949636</v>
      </c>
      <c r="S29" s="98">
        <f>IF(RES_hhdet_fec!S29=0,0,RES_hhdet_fec!S29*1000*11630/RES_hhdet_num!S24)</f>
        <v>19.370125561748551</v>
      </c>
      <c r="T29" s="98">
        <f>IF(RES_hhdet_fec!T29=0,0,RES_hhdet_fec!T29*1000*11630/RES_hhdet_num!T24)</f>
        <v>25.158068034768721</v>
      </c>
      <c r="U29" s="98">
        <f>IF(RES_hhdet_fec!U29=0,0,RES_hhdet_fec!U29*1000*11630/RES_hhdet_num!U24)</f>
        <v>25.865665996762992</v>
      </c>
      <c r="V29" s="98">
        <f>IF(RES_hhdet_fec!V29=0,0,RES_hhdet_fec!V29*1000*11630/RES_hhdet_num!V24)</f>
        <v>30.429563724200499</v>
      </c>
      <c r="W29" s="98">
        <f>IF(RES_hhdet_fec!W29=0,0,RES_hhdet_fec!W29*1000*11630/RES_hhdet_num!W24)</f>
        <v>26.27215978170037</v>
      </c>
      <c r="X29" s="98">
        <f>IF(RES_hhdet_fec!X29=0,0,RES_hhdet_fec!X29*1000*11630/RES_hhdet_num!X24)</f>
        <v>37.195925329976113</v>
      </c>
      <c r="Y29" s="98">
        <f>IF(RES_hhdet_fec!Y29=0,0,RES_hhdet_fec!Y29*1000*11630/RES_hhdet_num!Y24)</f>
        <v>39.170659269461936</v>
      </c>
      <c r="DA29" s="63" t="s">
        <v>2269</v>
      </c>
    </row>
    <row r="30" spans="1:105" ht="12" customHeight="1" x14ac:dyDescent="0.25">
      <c r="A30" s="121" t="s">
        <v>55</v>
      </c>
      <c r="B30" s="122">
        <v>1346.9695655306484</v>
      </c>
      <c r="C30" s="122">
        <v>1190.4497026680069</v>
      </c>
      <c r="D30" s="122">
        <v>1356.6539154368447</v>
      </c>
      <c r="E30" s="122">
        <v>1337.2148956240571</v>
      </c>
      <c r="F30" s="122">
        <v>1277.1946263913796</v>
      </c>
      <c r="G30" s="122">
        <v>1267.5425947216547</v>
      </c>
      <c r="H30" s="122">
        <v>1233.3178755853116</v>
      </c>
      <c r="I30" s="122">
        <v>1276.8553787064179</v>
      </c>
      <c r="J30" s="122">
        <v>1165.077202314211</v>
      </c>
      <c r="K30" s="122">
        <v>1228.9426336890244</v>
      </c>
      <c r="L30" s="122">
        <v>1197.7860065051043</v>
      </c>
      <c r="M30" s="122">
        <v>1206.9169174897679</v>
      </c>
      <c r="N30" s="122">
        <v>1181.1634756254603</v>
      </c>
      <c r="O30" s="122">
        <v>1170.9223192824284</v>
      </c>
      <c r="P30" s="122">
        <v>1188.5566841992047</v>
      </c>
      <c r="Q30" s="122">
        <v>1199.2440651794871</v>
      </c>
      <c r="R30" s="122">
        <v>1218.8537925202954</v>
      </c>
      <c r="S30" s="122">
        <v>1208.7933408313349</v>
      </c>
      <c r="T30" s="122">
        <v>1156.6433481296053</v>
      </c>
      <c r="U30" s="122">
        <v>1098.4205123695758</v>
      </c>
      <c r="V30" s="122">
        <v>1007.7219225953868</v>
      </c>
      <c r="W30" s="122">
        <v>885.90389905395944</v>
      </c>
      <c r="X30" s="122">
        <v>781.56065150600978</v>
      </c>
      <c r="Y30" s="122">
        <v>610.35279311487488</v>
      </c>
      <c r="DA30" s="130" t="s">
        <v>2270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2271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2272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2273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2274</v>
      </c>
    </row>
    <row r="35" spans="1:105" ht="12" customHeight="1" x14ac:dyDescent="0.25">
      <c r="A35" s="106" t="s">
        <v>122</v>
      </c>
      <c r="B35" s="101">
        <v>1426.0840803205961</v>
      </c>
      <c r="C35" s="101">
        <v>1272.8726227260611</v>
      </c>
      <c r="D35" s="101">
        <v>1447.0364201833665</v>
      </c>
      <c r="E35" s="101">
        <v>1430.3144155827802</v>
      </c>
      <c r="F35" s="101">
        <v>1372.1417313086129</v>
      </c>
      <c r="G35" s="101">
        <v>1361.7341862930243</v>
      </c>
      <c r="H35" s="101">
        <v>1324.5928388315849</v>
      </c>
      <c r="I35" s="101">
        <v>1369.8188286961342</v>
      </c>
      <c r="J35" s="101">
        <v>1258.2513631796601</v>
      </c>
      <c r="K35" s="101">
        <v>1328.7255685796558</v>
      </c>
      <c r="L35" s="101">
        <v>1297.4647751914451</v>
      </c>
      <c r="M35" s="101">
        <v>1312.6223499899827</v>
      </c>
      <c r="N35" s="101">
        <v>1282.4389160769342</v>
      </c>
      <c r="O35" s="101">
        <v>1268.3564198681599</v>
      </c>
      <c r="P35" s="101">
        <v>1288.1157241715496</v>
      </c>
      <c r="Q35" s="101">
        <v>1293.9876980281185</v>
      </c>
      <c r="R35" s="101">
        <v>1310.845507764765</v>
      </c>
      <c r="S35" s="101">
        <v>1294.0137518433369</v>
      </c>
      <c r="T35" s="101">
        <v>1231.7225230245763</v>
      </c>
      <c r="U35" s="101">
        <v>1167.5443544227635</v>
      </c>
      <c r="V35" s="101">
        <v>1067.1574507508569</v>
      </c>
      <c r="W35" s="101">
        <v>934.92002723912276</v>
      </c>
      <c r="X35" s="101">
        <v>822.15324363056345</v>
      </c>
      <c r="Y35" s="101">
        <v>645.28869548952503</v>
      </c>
      <c r="DA35" s="131" t="s">
        <v>2275</v>
      </c>
    </row>
    <row r="36" spans="1:105" ht="12" customHeight="1" x14ac:dyDescent="0.25">
      <c r="A36" s="107" t="s">
        <v>121</v>
      </c>
      <c r="B36" s="104">
        <v>1229.1501043415626</v>
      </c>
      <c r="C36" s="104">
        <v>1077.3436362384959</v>
      </c>
      <c r="D36" s="104">
        <v>1236.6778742799481</v>
      </c>
      <c r="E36" s="104">
        <v>1218.7815298991829</v>
      </c>
      <c r="F36" s="104">
        <v>1170.416947977973</v>
      </c>
      <c r="G36" s="104">
        <v>1166.8050207148217</v>
      </c>
      <c r="H36" s="104">
        <v>1134.9110904356453</v>
      </c>
      <c r="I36" s="104">
        <v>1187.4534997399708</v>
      </c>
      <c r="J36" s="104">
        <v>1072.83389267798</v>
      </c>
      <c r="K36" s="104">
        <v>1138.3158417794875</v>
      </c>
      <c r="L36" s="104">
        <v>1084.3727360064236</v>
      </c>
      <c r="M36" s="104">
        <v>1112.0203197594824</v>
      </c>
      <c r="N36" s="104">
        <v>1080.1932859991919</v>
      </c>
      <c r="O36" s="104">
        <v>1074.7456382746227</v>
      </c>
      <c r="P36" s="104">
        <v>1100.9781559427231</v>
      </c>
      <c r="Q36" s="104">
        <v>1110.1918527963539</v>
      </c>
      <c r="R36" s="104">
        <v>1135.207687286088</v>
      </c>
      <c r="S36" s="104">
        <v>1129.4464401969092</v>
      </c>
      <c r="T36" s="104">
        <v>1080.8376998736169</v>
      </c>
      <c r="U36" s="104">
        <v>1024.5868293748881</v>
      </c>
      <c r="V36" s="104">
        <v>940.73576895921792</v>
      </c>
      <c r="W36" s="104">
        <v>818.80838673151482</v>
      </c>
      <c r="X36" s="104">
        <v>726.88731987816391</v>
      </c>
      <c r="Y36" s="104">
        <v>571.71550783124474</v>
      </c>
      <c r="DA36" s="132" t="s">
        <v>2276</v>
      </c>
    </row>
    <row r="37" spans="1:105" ht="12" customHeight="1" x14ac:dyDescent="0.25">
      <c r="A37" s="108" t="s">
        <v>53</v>
      </c>
      <c r="B37" s="98">
        <v>754.81335002064725</v>
      </c>
      <c r="C37" s="98">
        <v>602.72527100065201</v>
      </c>
      <c r="D37" s="98">
        <v>718.50275120495417</v>
      </c>
      <c r="E37" s="98">
        <v>688.32498534784759</v>
      </c>
      <c r="F37" s="98">
        <v>656.02528451106127</v>
      </c>
      <c r="G37" s="98">
        <v>656.62467027999116</v>
      </c>
      <c r="H37" s="98">
        <v>623.35209713540053</v>
      </c>
      <c r="I37" s="98">
        <v>691.07999321349951</v>
      </c>
      <c r="J37" s="98">
        <v>565.58028610574638</v>
      </c>
      <c r="K37" s="98">
        <v>616.03899440863972</v>
      </c>
      <c r="L37" s="98">
        <v>491.13407788716864</v>
      </c>
      <c r="M37" s="98">
        <v>554.05264342871601</v>
      </c>
      <c r="N37" s="98">
        <v>504.73924933712732</v>
      </c>
      <c r="O37" s="98">
        <v>510.77291310305242</v>
      </c>
      <c r="P37" s="98">
        <v>549.90529557564639</v>
      </c>
      <c r="Q37" s="98">
        <v>549.63464181432084</v>
      </c>
      <c r="R37" s="98">
        <v>582.41149516290579</v>
      </c>
      <c r="S37" s="98">
        <v>583.19841221849458</v>
      </c>
      <c r="T37" s="98">
        <v>534.66712668311277</v>
      </c>
      <c r="U37" s="98">
        <v>487.99340694815407</v>
      </c>
      <c r="V37" s="98">
        <v>431.91167993124395</v>
      </c>
      <c r="W37" s="98">
        <v>321.21283411054378</v>
      </c>
      <c r="X37" s="98">
        <v>306.32832426643603</v>
      </c>
      <c r="Y37" s="98">
        <v>243.82038174769031</v>
      </c>
      <c r="DA37" s="63" t="s">
        <v>2277</v>
      </c>
    </row>
    <row r="38" spans="1:105" ht="12" customHeight="1" x14ac:dyDescent="0.25">
      <c r="A38" s="108" t="s">
        <v>52</v>
      </c>
      <c r="B38" s="98">
        <v>474.33675432091553</v>
      </c>
      <c r="C38" s="98">
        <v>474.61836523784399</v>
      </c>
      <c r="D38" s="98">
        <v>518.17512307499373</v>
      </c>
      <c r="E38" s="98">
        <v>530.4565445513357</v>
      </c>
      <c r="F38" s="98">
        <v>514.39166346691195</v>
      </c>
      <c r="G38" s="98">
        <v>510.18035043483053</v>
      </c>
      <c r="H38" s="98">
        <v>511.55899330024482</v>
      </c>
      <c r="I38" s="98">
        <v>496.37350652647132</v>
      </c>
      <c r="J38" s="98">
        <v>507.25360657223382</v>
      </c>
      <c r="K38" s="98">
        <v>522.2768473708478</v>
      </c>
      <c r="L38" s="98">
        <v>593.23865811925486</v>
      </c>
      <c r="M38" s="98">
        <v>557.96767633076627</v>
      </c>
      <c r="N38" s="98">
        <v>575.4540366620646</v>
      </c>
      <c r="O38" s="98">
        <v>563.97272517157023</v>
      </c>
      <c r="P38" s="98">
        <v>551.0728603670766</v>
      </c>
      <c r="Q38" s="98">
        <v>560.55721098203321</v>
      </c>
      <c r="R38" s="98">
        <v>552.79619212318221</v>
      </c>
      <c r="S38" s="98">
        <v>546.24802797841483</v>
      </c>
      <c r="T38" s="98">
        <v>546.17057319050411</v>
      </c>
      <c r="U38" s="98">
        <v>536.59342242673404</v>
      </c>
      <c r="V38" s="98">
        <v>508.82408902797403</v>
      </c>
      <c r="W38" s="98">
        <v>497.59555262097098</v>
      </c>
      <c r="X38" s="98">
        <v>420.55899561172782</v>
      </c>
      <c r="Y38" s="98">
        <v>327.89512608355426</v>
      </c>
      <c r="DA38" s="63" t="s">
        <v>2278</v>
      </c>
    </row>
    <row r="39" spans="1:105" ht="12" customHeight="1" x14ac:dyDescent="0.25">
      <c r="A39" s="121" t="s">
        <v>54</v>
      </c>
      <c r="B39" s="122">
        <v>228.9793048564066</v>
      </c>
      <c r="C39" s="122">
        <v>243.27484467242905</v>
      </c>
      <c r="D39" s="122">
        <v>243.07357910664331</v>
      </c>
      <c r="E39" s="122">
        <v>241.8222303619485</v>
      </c>
      <c r="F39" s="122">
        <v>248.14258620217325</v>
      </c>
      <c r="G39" s="122">
        <v>247.98948582225586</v>
      </c>
      <c r="H39" s="122">
        <v>270.44712989285921</v>
      </c>
      <c r="I39" s="122">
        <v>252.60979160257918</v>
      </c>
      <c r="J39" s="122">
        <v>259.23500444004412</v>
      </c>
      <c r="K39" s="122">
        <v>236.52919024311558</v>
      </c>
      <c r="L39" s="122">
        <v>288.68158642595608</v>
      </c>
      <c r="M39" s="122">
        <v>287.30063675150194</v>
      </c>
      <c r="N39" s="122">
        <v>286.31372030391151</v>
      </c>
      <c r="O39" s="122">
        <v>279.65746460017573</v>
      </c>
      <c r="P39" s="122">
        <v>273.25852144280407</v>
      </c>
      <c r="Q39" s="122">
        <v>267.49895193983821</v>
      </c>
      <c r="R39" s="122">
        <v>261.43475229875509</v>
      </c>
      <c r="S39" s="122">
        <v>255.30148443418497</v>
      </c>
      <c r="T39" s="122">
        <v>248.84355896414601</v>
      </c>
      <c r="U39" s="122">
        <v>242.27309528766432</v>
      </c>
      <c r="V39" s="122">
        <v>235.80756345535039</v>
      </c>
      <c r="W39" s="122">
        <v>231.58659330659037</v>
      </c>
      <c r="X39" s="122">
        <v>228.55931717024094</v>
      </c>
      <c r="Y39" s="122">
        <v>197.85133567528297</v>
      </c>
      <c r="DA39" s="130" t="s">
        <v>2279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2280</v>
      </c>
    </row>
    <row r="41" spans="1:105" ht="12" customHeight="1" x14ac:dyDescent="0.25">
      <c r="A41" s="109" t="s">
        <v>120</v>
      </c>
      <c r="B41" s="33">
        <v>228.9793048564066</v>
      </c>
      <c r="C41" s="33">
        <v>243.27484467242905</v>
      </c>
      <c r="D41" s="33">
        <v>243.07357910664331</v>
      </c>
      <c r="E41" s="33">
        <v>241.8222303619485</v>
      </c>
      <c r="F41" s="33">
        <v>248.14258620217325</v>
      </c>
      <c r="G41" s="33">
        <v>247.98948582225586</v>
      </c>
      <c r="H41" s="33">
        <v>270.44712989285921</v>
      </c>
      <c r="I41" s="33">
        <v>252.60979160257918</v>
      </c>
      <c r="J41" s="33">
        <v>259.23500444004412</v>
      </c>
      <c r="K41" s="33">
        <v>236.52919024311558</v>
      </c>
      <c r="L41" s="33">
        <v>288.68158642595608</v>
      </c>
      <c r="M41" s="33">
        <v>287.30063675150194</v>
      </c>
      <c r="N41" s="33">
        <v>286.31372030391151</v>
      </c>
      <c r="O41" s="33">
        <v>279.65746460017573</v>
      </c>
      <c r="P41" s="33">
        <v>273.25852144280407</v>
      </c>
      <c r="Q41" s="33">
        <v>267.49895193983821</v>
      </c>
      <c r="R41" s="33">
        <v>261.43475229875509</v>
      </c>
      <c r="S41" s="33">
        <v>255.30148443418497</v>
      </c>
      <c r="T41" s="33">
        <v>248.84355896414601</v>
      </c>
      <c r="U41" s="33">
        <v>242.27309528766432</v>
      </c>
      <c r="V41" s="33">
        <v>235.80756345535039</v>
      </c>
      <c r="W41" s="33">
        <v>231.58659330659037</v>
      </c>
      <c r="X41" s="33">
        <v>228.55931717024094</v>
      </c>
      <c r="Y41" s="33">
        <v>197.85133567528297</v>
      </c>
      <c r="DA41" s="60" t="s">
        <v>2281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18189.449556921758</v>
      </c>
      <c r="C43" s="117">
        <f t="shared" si="14"/>
        <v>17618.486064485653</v>
      </c>
      <c r="D43" s="117">
        <f t="shared" si="14"/>
        <v>17695.538871319219</v>
      </c>
      <c r="E43" s="117">
        <f t="shared" si="14"/>
        <v>17687.626369188678</v>
      </c>
      <c r="F43" s="117">
        <f t="shared" si="14"/>
        <v>17348.059956159843</v>
      </c>
      <c r="G43" s="117">
        <f t="shared" si="14"/>
        <v>16536.653588169542</v>
      </c>
      <c r="H43" s="117">
        <f t="shared" si="14"/>
        <v>14487.554641629245</v>
      </c>
      <c r="I43" s="117">
        <f t="shared" si="14"/>
        <v>15850.054001235561</v>
      </c>
      <c r="J43" s="117">
        <f t="shared" si="14"/>
        <v>17054.998198071935</v>
      </c>
      <c r="K43" s="117">
        <f t="shared" si="14"/>
        <v>17382.722469998829</v>
      </c>
      <c r="L43" s="117">
        <f t="shared" si="14"/>
        <v>17667.823934323897</v>
      </c>
      <c r="M43" s="117">
        <f t="shared" si="14"/>
        <v>15678.194264225582</v>
      </c>
      <c r="N43" s="117">
        <f t="shared" si="14"/>
        <v>14840.753456038963</v>
      </c>
      <c r="O43" s="117">
        <f t="shared" si="14"/>
        <v>11072.172665079559</v>
      </c>
      <c r="P43" s="117">
        <f t="shared" si="14"/>
        <v>7775.524931959736</v>
      </c>
      <c r="Q43" s="117">
        <f t="shared" si="14"/>
        <v>14503.453417508048</v>
      </c>
      <c r="R43" s="117">
        <f t="shared" ref="R43:V43" si="15">R44+R47+R49+R58</f>
        <v>12540.697398262204</v>
      </c>
      <c r="S43" s="117">
        <f t="shared" si="15"/>
        <v>11836.057395168027</v>
      </c>
      <c r="T43" s="117">
        <f t="shared" si="15"/>
        <v>11811.004254594227</v>
      </c>
      <c r="U43" s="117">
        <f t="shared" si="15"/>
        <v>11819.297055675339</v>
      </c>
      <c r="V43" s="117">
        <f t="shared" si="15"/>
        <v>11837.952391802748</v>
      </c>
      <c r="W43" s="117">
        <f t="shared" ref="W43:Y43" si="16">W44+W47+W49+W58</f>
        <v>11763.49134040205</v>
      </c>
      <c r="X43" s="117">
        <f t="shared" si="16"/>
        <v>11104.683544537093</v>
      </c>
      <c r="Y43" s="117">
        <f t="shared" si="16"/>
        <v>9920.0839725364422</v>
      </c>
      <c r="DA43" s="129" t="s">
        <v>2282</v>
      </c>
    </row>
    <row r="44" spans="1:105" ht="12.95" customHeight="1" x14ac:dyDescent="0.25">
      <c r="A44" s="121" t="s">
        <v>57</v>
      </c>
      <c r="B44" s="122">
        <f t="shared" ref="B44:Q44" si="17">SUM(B45:B46)</f>
        <v>16608.27178729379</v>
      </c>
      <c r="C44" s="122">
        <f t="shared" si="17"/>
        <v>16173.927289782299</v>
      </c>
      <c r="D44" s="122">
        <f t="shared" si="17"/>
        <v>16078.305908385726</v>
      </c>
      <c r="E44" s="122">
        <f t="shared" si="17"/>
        <v>16083.226798840076</v>
      </c>
      <c r="F44" s="122">
        <f t="shared" si="17"/>
        <v>15795.186613302343</v>
      </c>
      <c r="G44" s="122">
        <f t="shared" si="17"/>
        <v>14995.73218788444</v>
      </c>
      <c r="H44" s="122">
        <f t="shared" si="17"/>
        <v>12967.893199935397</v>
      </c>
      <c r="I44" s="122">
        <f t="shared" si="17"/>
        <v>14313.877727817166</v>
      </c>
      <c r="J44" s="122">
        <f t="shared" si="17"/>
        <v>15624.803347200412</v>
      </c>
      <c r="K44" s="122">
        <f t="shared" si="17"/>
        <v>15911.96133705208</v>
      </c>
      <c r="L44" s="122">
        <f t="shared" si="17"/>
        <v>16170.763619672596</v>
      </c>
      <c r="M44" s="122">
        <f t="shared" si="17"/>
        <v>14180.850270990883</v>
      </c>
      <c r="N44" s="122">
        <f t="shared" si="17"/>
        <v>13361.671418855691</v>
      </c>
      <c r="O44" s="122">
        <f t="shared" si="17"/>
        <v>9612.9749035755394</v>
      </c>
      <c r="P44" s="122">
        <f t="shared" si="17"/>
        <v>6316.2438392977929</v>
      </c>
      <c r="Q44" s="122">
        <f t="shared" si="17"/>
        <v>13038.980357492277</v>
      </c>
      <c r="R44" s="122">
        <f t="shared" ref="R44:V44" si="18">SUM(R45:R46)</f>
        <v>11050.15512558384</v>
      </c>
      <c r="S44" s="122">
        <f t="shared" si="18"/>
        <v>10351.131396185201</v>
      </c>
      <c r="T44" s="122">
        <f t="shared" si="18"/>
        <v>10359.005715520656</v>
      </c>
      <c r="U44" s="122">
        <f t="shared" si="18"/>
        <v>10424.228136388023</v>
      </c>
      <c r="V44" s="122">
        <f t="shared" si="18"/>
        <v>10530.660790739072</v>
      </c>
      <c r="W44" s="122">
        <f t="shared" ref="W44:Y44" si="19">SUM(W45:W46)</f>
        <v>10594.096055615051</v>
      </c>
      <c r="X44" s="122">
        <f t="shared" si="19"/>
        <v>10045.699897484268</v>
      </c>
      <c r="Y44" s="122">
        <f t="shared" si="19"/>
        <v>9081.9348161837261</v>
      </c>
      <c r="DA44" s="130" t="s">
        <v>2283</v>
      </c>
    </row>
    <row r="45" spans="1:105" ht="12" customHeight="1" x14ac:dyDescent="0.25">
      <c r="A45" s="97" t="s">
        <v>211</v>
      </c>
      <c r="B45" s="98">
        <v>16421.897289586301</v>
      </c>
      <c r="C45" s="98">
        <v>15995.414933349532</v>
      </c>
      <c r="D45" s="98">
        <v>15904.352385946513</v>
      </c>
      <c r="E45" s="98">
        <v>15912.568532978896</v>
      </c>
      <c r="F45" s="98">
        <v>15631.113789293961</v>
      </c>
      <c r="G45" s="98">
        <v>14843.779058954802</v>
      </c>
      <c r="H45" s="98">
        <v>12839.895817373983</v>
      </c>
      <c r="I45" s="98">
        <v>14176.77408441174</v>
      </c>
      <c r="J45" s="98">
        <v>15474.548137218735</v>
      </c>
      <c r="K45" s="98">
        <v>15760.87160702545</v>
      </c>
      <c r="L45" s="98">
        <v>16007.440618143661</v>
      </c>
      <c r="M45" s="98">
        <v>14037.744347356089</v>
      </c>
      <c r="N45" s="98">
        <v>13217.387616624261</v>
      </c>
      <c r="O45" s="98">
        <v>9500.2743400597465</v>
      </c>
      <c r="P45" s="98">
        <v>6245.0607141425853</v>
      </c>
      <c r="Q45" s="98">
        <v>12883.14970180936</v>
      </c>
      <c r="R45" s="98">
        <v>10916.011809143407</v>
      </c>
      <c r="S45" s="98">
        <v>10226.779202687747</v>
      </c>
      <c r="T45" s="98">
        <v>10235.662498686559</v>
      </c>
      <c r="U45" s="98">
        <v>10302.244497711918</v>
      </c>
      <c r="V45" s="98">
        <v>10410.185604345861</v>
      </c>
      <c r="W45" s="98">
        <v>10469.892905269633</v>
      </c>
      <c r="X45" s="98">
        <v>9936.2089065050095</v>
      </c>
      <c r="Y45" s="98">
        <v>8988.9396489540813</v>
      </c>
      <c r="DA45" s="63" t="s">
        <v>2284</v>
      </c>
    </row>
    <row r="46" spans="1:105" ht="12" customHeight="1" x14ac:dyDescent="0.25">
      <c r="A46" s="97" t="s">
        <v>53</v>
      </c>
      <c r="B46" s="98">
        <v>186.37449770748964</v>
      </c>
      <c r="C46" s="98">
        <v>178.5123564327686</v>
      </c>
      <c r="D46" s="98">
        <v>173.95352243921226</v>
      </c>
      <c r="E46" s="98">
        <v>170.6582658611805</v>
      </c>
      <c r="F46" s="98">
        <v>164.07282400838298</v>
      </c>
      <c r="G46" s="98">
        <v>151.95312892963827</v>
      </c>
      <c r="H46" s="98">
        <v>127.99738256141438</v>
      </c>
      <c r="I46" s="98">
        <v>137.10364340542674</v>
      </c>
      <c r="J46" s="98">
        <v>150.25520998167741</v>
      </c>
      <c r="K46" s="98">
        <v>151.08973002662961</v>
      </c>
      <c r="L46" s="98">
        <v>163.32300152893527</v>
      </c>
      <c r="M46" s="98">
        <v>143.10592363479375</v>
      </c>
      <c r="N46" s="98">
        <v>144.28380223142995</v>
      </c>
      <c r="O46" s="98">
        <v>112.70056351579267</v>
      </c>
      <c r="P46" s="98">
        <v>71.183125155207676</v>
      </c>
      <c r="Q46" s="98">
        <v>155.83065568291812</v>
      </c>
      <c r="R46" s="98">
        <v>134.14331644043403</v>
      </c>
      <c r="S46" s="98">
        <v>124.35219349745502</v>
      </c>
      <c r="T46" s="98">
        <v>123.3432168340977</v>
      </c>
      <c r="U46" s="98">
        <v>121.98363867610597</v>
      </c>
      <c r="V46" s="98">
        <v>120.47518639320971</v>
      </c>
      <c r="W46" s="98">
        <v>124.20315034541807</v>
      </c>
      <c r="X46" s="98">
        <v>109.49099097925885</v>
      </c>
      <c r="Y46" s="98">
        <v>92.995167229645475</v>
      </c>
      <c r="DA46" s="63" t="s">
        <v>2285</v>
      </c>
    </row>
    <row r="47" spans="1:105" ht="12.95" customHeight="1" x14ac:dyDescent="0.25">
      <c r="A47" s="121" t="s">
        <v>92</v>
      </c>
      <c r="B47" s="122">
        <f t="shared" ref="B47:Y47" si="20">B48</f>
        <v>5.2294163898708881</v>
      </c>
      <c r="C47" s="122">
        <f t="shared" si="20"/>
        <v>5.7096103917354997</v>
      </c>
      <c r="D47" s="122">
        <f t="shared" si="20"/>
        <v>6.6975249812995923</v>
      </c>
      <c r="E47" s="122">
        <f t="shared" si="20"/>
        <v>9.5356388375041004</v>
      </c>
      <c r="F47" s="122">
        <f t="shared" si="20"/>
        <v>6.7373984903365436</v>
      </c>
      <c r="G47" s="122">
        <f t="shared" si="20"/>
        <v>5.8442285760330357</v>
      </c>
      <c r="H47" s="122">
        <f t="shared" si="20"/>
        <v>6.2515635472819095</v>
      </c>
      <c r="I47" s="122">
        <f t="shared" si="20"/>
        <v>3.1049534891764972</v>
      </c>
      <c r="J47" s="122">
        <f t="shared" si="20"/>
        <v>2.5053733685871169</v>
      </c>
      <c r="K47" s="122">
        <f t="shared" si="20"/>
        <v>1.24219779421363</v>
      </c>
      <c r="L47" s="122">
        <f t="shared" si="20"/>
        <v>2.5185774946753621</v>
      </c>
      <c r="M47" s="122">
        <f t="shared" si="20"/>
        <v>8.6476794270869046</v>
      </c>
      <c r="N47" s="122">
        <f t="shared" si="20"/>
        <v>17.223677597647296</v>
      </c>
      <c r="O47" s="122">
        <f t="shared" si="20"/>
        <v>21.789352306704437</v>
      </c>
      <c r="P47" s="122">
        <f t="shared" si="20"/>
        <v>27.710567725782209</v>
      </c>
      <c r="Q47" s="122">
        <f t="shared" si="20"/>
        <v>29.819494190455302</v>
      </c>
      <c r="R47" s="122">
        <f t="shared" si="20"/>
        <v>40.205102491032882</v>
      </c>
      <c r="S47" s="122">
        <f t="shared" si="20"/>
        <v>42.787362717477926</v>
      </c>
      <c r="T47" s="122">
        <f t="shared" si="20"/>
        <v>57.489869022926555</v>
      </c>
      <c r="U47" s="122">
        <f t="shared" si="20"/>
        <v>56.092447092746845</v>
      </c>
      <c r="V47" s="122">
        <f t="shared" si="20"/>
        <v>58.338311174160637</v>
      </c>
      <c r="W47" s="122">
        <f t="shared" si="20"/>
        <v>44.018362645733774</v>
      </c>
      <c r="X47" s="122">
        <f t="shared" si="20"/>
        <v>41.356041832163278</v>
      </c>
      <c r="Y47" s="122">
        <f t="shared" si="20"/>
        <v>27.986810744343693</v>
      </c>
      <c r="DA47" s="130" t="s">
        <v>2286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5.2294163898708881</v>
      </c>
      <c r="C48" s="98">
        <f>IF(RES_hhdet_fec!C48=0,0,RES_hhdet_fec!C48*1000*11630/RES_hhdet_num!C43)</f>
        <v>5.7096103917354997</v>
      </c>
      <c r="D48" s="98">
        <f>IF(RES_hhdet_fec!D48=0,0,RES_hhdet_fec!D48*1000*11630/RES_hhdet_num!D43)</f>
        <v>6.6975249812995923</v>
      </c>
      <c r="E48" s="98">
        <f>IF(RES_hhdet_fec!E48=0,0,RES_hhdet_fec!E48*1000*11630/RES_hhdet_num!E43)</f>
        <v>9.5356388375041004</v>
      </c>
      <c r="F48" s="98">
        <f>IF(RES_hhdet_fec!F48=0,0,RES_hhdet_fec!F48*1000*11630/RES_hhdet_num!F43)</f>
        <v>6.7373984903365436</v>
      </c>
      <c r="G48" s="98">
        <f>IF(RES_hhdet_fec!G48=0,0,RES_hhdet_fec!G48*1000*11630/RES_hhdet_num!G43)</f>
        <v>5.8442285760330357</v>
      </c>
      <c r="H48" s="98">
        <f>IF(RES_hhdet_fec!H48=0,0,RES_hhdet_fec!H48*1000*11630/RES_hhdet_num!H43)</f>
        <v>6.2515635472819095</v>
      </c>
      <c r="I48" s="98">
        <f>IF(RES_hhdet_fec!I48=0,0,RES_hhdet_fec!I48*1000*11630/RES_hhdet_num!I43)</f>
        <v>3.1049534891764972</v>
      </c>
      <c r="J48" s="98">
        <f>IF(RES_hhdet_fec!J48=0,0,RES_hhdet_fec!J48*1000*11630/RES_hhdet_num!J43)</f>
        <v>2.5053733685871169</v>
      </c>
      <c r="K48" s="98">
        <f>IF(RES_hhdet_fec!K48=0,0,RES_hhdet_fec!K48*1000*11630/RES_hhdet_num!K43)</f>
        <v>1.24219779421363</v>
      </c>
      <c r="L48" s="98">
        <f>IF(RES_hhdet_fec!L48=0,0,RES_hhdet_fec!L48*1000*11630/RES_hhdet_num!L43)</f>
        <v>2.5185774946753621</v>
      </c>
      <c r="M48" s="98">
        <f>IF(RES_hhdet_fec!M48=0,0,RES_hhdet_fec!M48*1000*11630/RES_hhdet_num!M43)</f>
        <v>8.6476794270869046</v>
      </c>
      <c r="N48" s="98">
        <f>IF(RES_hhdet_fec!N48=0,0,RES_hhdet_fec!N48*1000*11630/RES_hhdet_num!N43)</f>
        <v>17.223677597647296</v>
      </c>
      <c r="O48" s="98">
        <f>IF(RES_hhdet_fec!O48=0,0,RES_hhdet_fec!O48*1000*11630/RES_hhdet_num!O43)</f>
        <v>21.789352306704437</v>
      </c>
      <c r="P48" s="98">
        <f>IF(RES_hhdet_fec!P48=0,0,RES_hhdet_fec!P48*1000*11630/RES_hhdet_num!P43)</f>
        <v>27.710567725782209</v>
      </c>
      <c r="Q48" s="98">
        <f>IF(RES_hhdet_fec!Q48=0,0,RES_hhdet_fec!Q48*1000*11630/RES_hhdet_num!Q43)</f>
        <v>29.819494190455302</v>
      </c>
      <c r="R48" s="98">
        <f>IF(RES_hhdet_fec!R48=0,0,RES_hhdet_fec!R48*1000*11630/RES_hhdet_num!R43)</f>
        <v>40.205102491032882</v>
      </c>
      <c r="S48" s="98">
        <f>IF(RES_hhdet_fec!S48=0,0,RES_hhdet_fec!S48*1000*11630/RES_hhdet_num!S43)</f>
        <v>42.787362717477926</v>
      </c>
      <c r="T48" s="98">
        <f>IF(RES_hhdet_fec!T48=0,0,RES_hhdet_fec!T48*1000*11630/RES_hhdet_num!T43)</f>
        <v>57.489869022926555</v>
      </c>
      <c r="U48" s="98">
        <f>IF(RES_hhdet_fec!U48=0,0,RES_hhdet_fec!U48*1000*11630/RES_hhdet_num!U43)</f>
        <v>56.092447092746845</v>
      </c>
      <c r="V48" s="98">
        <f>IF(RES_hhdet_fec!V48=0,0,RES_hhdet_fec!V48*1000*11630/RES_hhdet_num!V43)</f>
        <v>58.338311174160637</v>
      </c>
      <c r="W48" s="98">
        <f>IF(RES_hhdet_fec!W48=0,0,RES_hhdet_fec!W48*1000*11630/RES_hhdet_num!W43)</f>
        <v>44.018362645733774</v>
      </c>
      <c r="X48" s="98">
        <f>IF(RES_hhdet_fec!X48=0,0,RES_hhdet_fec!X48*1000*11630/RES_hhdet_num!X43)</f>
        <v>41.356041832163278</v>
      </c>
      <c r="Y48" s="98">
        <f>IF(RES_hhdet_fec!Y48=0,0,RES_hhdet_fec!Y48*1000*11630/RES_hhdet_num!Y43)</f>
        <v>27.986810744343693</v>
      </c>
      <c r="DA48" s="63" t="s">
        <v>2287</v>
      </c>
    </row>
    <row r="49" spans="1:105" ht="12" customHeight="1" x14ac:dyDescent="0.25">
      <c r="A49" s="121" t="s">
        <v>55</v>
      </c>
      <c r="B49" s="122">
        <v>1346.9690483816908</v>
      </c>
      <c r="C49" s="122">
        <v>1195.2076768813517</v>
      </c>
      <c r="D49" s="122">
        <v>1366.6423735193259</v>
      </c>
      <c r="E49" s="122">
        <v>1351.777557435682</v>
      </c>
      <c r="F49" s="122">
        <v>1296.3625210907051</v>
      </c>
      <c r="G49" s="122">
        <v>1285.5163125247911</v>
      </c>
      <c r="H49" s="122">
        <v>1242.2218111782095</v>
      </c>
      <c r="I49" s="122">
        <v>1280.454355558571</v>
      </c>
      <c r="J49" s="122">
        <v>1168.3123107404369</v>
      </c>
      <c r="K49" s="122">
        <v>1232.9165433724481</v>
      </c>
      <c r="L49" s="122">
        <v>1205.961771700024</v>
      </c>
      <c r="M49" s="122">
        <v>1201.8489192883676</v>
      </c>
      <c r="N49" s="122">
        <v>1176.3263126866511</v>
      </c>
      <c r="O49" s="122">
        <v>1159.1691960134444</v>
      </c>
      <c r="P49" s="122">
        <v>1160.0152381699897</v>
      </c>
      <c r="Q49" s="122">
        <v>1169.6820667909835</v>
      </c>
      <c r="R49" s="122">
        <v>1191.1000652323464</v>
      </c>
      <c r="S49" s="122">
        <v>1187.8917579175491</v>
      </c>
      <c r="T49" s="122">
        <v>1144.8456358292312</v>
      </c>
      <c r="U49" s="122">
        <v>1094.198672806805</v>
      </c>
      <c r="V49" s="122">
        <v>1009.8240389387516</v>
      </c>
      <c r="W49" s="122">
        <v>890.62254481184152</v>
      </c>
      <c r="X49" s="122">
        <v>787.55307720613632</v>
      </c>
      <c r="Y49" s="122">
        <v>612.79930820077254</v>
      </c>
      <c r="DA49" s="130" t="s">
        <v>2288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2289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2290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2291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2292</v>
      </c>
    </row>
    <row r="54" spans="1:105" ht="12" customHeight="1" x14ac:dyDescent="0.25">
      <c r="A54" s="106" t="s">
        <v>122</v>
      </c>
      <c r="B54" s="101">
        <v>1426.0840803205958</v>
      </c>
      <c r="C54" s="101">
        <v>1275.7241112538668</v>
      </c>
      <c r="D54" s="101">
        <v>1454.9923285351788</v>
      </c>
      <c r="E54" s="101">
        <v>1442.8701640201346</v>
      </c>
      <c r="F54" s="101">
        <v>1387.5709149970605</v>
      </c>
      <c r="G54" s="101">
        <v>1377.8321983902783</v>
      </c>
      <c r="H54" s="101">
        <v>1333.4448348286655</v>
      </c>
      <c r="I54" s="101">
        <v>1373.1263140742501</v>
      </c>
      <c r="J54" s="101">
        <v>1262.784965504437</v>
      </c>
      <c r="K54" s="101">
        <v>1333.9866061829348</v>
      </c>
      <c r="L54" s="101">
        <v>1297.4306400671467</v>
      </c>
      <c r="M54" s="101">
        <v>1309.9745608446847</v>
      </c>
      <c r="N54" s="101">
        <v>1274.3159109929966</v>
      </c>
      <c r="O54" s="101">
        <v>1251.5410030849462</v>
      </c>
      <c r="P54" s="101">
        <v>1264.2433496826914</v>
      </c>
      <c r="Q54" s="101">
        <v>1254.8061240963921</v>
      </c>
      <c r="R54" s="101">
        <v>1274.6114331631413</v>
      </c>
      <c r="S54" s="101">
        <v>1267.9169188342009</v>
      </c>
      <c r="T54" s="101">
        <v>1221.8346343168494</v>
      </c>
      <c r="U54" s="101">
        <v>1167.0724503157512</v>
      </c>
      <c r="V54" s="101">
        <v>1074.2232004211035</v>
      </c>
      <c r="W54" s="101">
        <v>944.57222817624643</v>
      </c>
      <c r="X54" s="101">
        <v>830.15172732445433</v>
      </c>
      <c r="Y54" s="101">
        <v>648.87899180671513</v>
      </c>
      <c r="DA54" s="131" t="s">
        <v>2293</v>
      </c>
    </row>
    <row r="55" spans="1:105" ht="12" customHeight="1" x14ac:dyDescent="0.25">
      <c r="A55" s="107" t="s">
        <v>121</v>
      </c>
      <c r="B55" s="104">
        <v>1229.1501043415626</v>
      </c>
      <c r="C55" s="104">
        <v>1079.3930189104615</v>
      </c>
      <c r="D55" s="104">
        <v>1241.5060586223155</v>
      </c>
      <c r="E55" s="104">
        <v>1225.5979630960921</v>
      </c>
      <c r="F55" s="104">
        <v>1178.4374715599658</v>
      </c>
      <c r="G55" s="104">
        <v>1174.452308347097</v>
      </c>
      <c r="H55" s="104">
        <v>1139.3412731769863</v>
      </c>
      <c r="I55" s="104">
        <v>1190.6074792365237</v>
      </c>
      <c r="J55" s="104">
        <v>1076.4514863736956</v>
      </c>
      <c r="K55" s="104">
        <v>1142.8510895322686</v>
      </c>
      <c r="L55" s="104">
        <v>1088.2534701080399</v>
      </c>
      <c r="M55" s="104">
        <v>1110.0573811450386</v>
      </c>
      <c r="N55" s="104">
        <v>1075.3668212682142</v>
      </c>
      <c r="O55" s="104">
        <v>1063.972947700712</v>
      </c>
      <c r="P55" s="104">
        <v>1081.1912616635161</v>
      </c>
      <c r="Q55" s="104">
        <v>1087.2426163766677</v>
      </c>
      <c r="R55" s="104">
        <v>1112.9577364197175</v>
      </c>
      <c r="S55" s="104">
        <v>1112.10549507825</v>
      </c>
      <c r="T55" s="104">
        <v>1069.073334465573</v>
      </c>
      <c r="U55" s="104">
        <v>1020.1466715764368</v>
      </c>
      <c r="V55" s="104">
        <v>940.67293031735278</v>
      </c>
      <c r="W55" s="104">
        <v>821.30654154355807</v>
      </c>
      <c r="X55" s="104">
        <v>732.11791804320387</v>
      </c>
      <c r="Y55" s="104">
        <v>575.9206535248785</v>
      </c>
      <c r="DA55" s="132" t="s">
        <v>2294</v>
      </c>
    </row>
    <row r="56" spans="1:105" ht="12" customHeight="1" x14ac:dyDescent="0.25">
      <c r="A56" s="108" t="s">
        <v>53</v>
      </c>
      <c r="B56" s="98">
        <v>754.81335002064702</v>
      </c>
      <c r="C56" s="98">
        <v>604.74139173821209</v>
      </c>
      <c r="D56" s="98">
        <v>723.22858711655192</v>
      </c>
      <c r="E56" s="98">
        <v>694.92445135032369</v>
      </c>
      <c r="F56" s="98">
        <v>663.62825446249769</v>
      </c>
      <c r="G56" s="98">
        <v>663.62068527481358</v>
      </c>
      <c r="H56" s="98">
        <v>626.83379808903828</v>
      </c>
      <c r="I56" s="98">
        <v>692.92728415352371</v>
      </c>
      <c r="J56" s="98">
        <v>567.61139047919562</v>
      </c>
      <c r="K56" s="98">
        <v>618.557269536018</v>
      </c>
      <c r="L56" s="98">
        <v>492.90481893202298</v>
      </c>
      <c r="M56" s="98">
        <v>552.44032376328153</v>
      </c>
      <c r="N56" s="98">
        <v>501.4542537098809</v>
      </c>
      <c r="O56" s="98">
        <v>503.37231620337786</v>
      </c>
      <c r="P56" s="98">
        <v>536.785155874726</v>
      </c>
      <c r="Q56" s="98">
        <v>534.17703141099503</v>
      </c>
      <c r="R56" s="98">
        <v>567.4147953585782</v>
      </c>
      <c r="S56" s="98">
        <v>572.11624747453777</v>
      </c>
      <c r="T56" s="98">
        <v>528.17364442220639</v>
      </c>
      <c r="U56" s="98">
        <v>487.05466317630754</v>
      </c>
      <c r="V56" s="98">
        <v>433.67114184076269</v>
      </c>
      <c r="W56" s="98">
        <v>323.80090499930878</v>
      </c>
      <c r="X56" s="98">
        <v>309.13135601140146</v>
      </c>
      <c r="Y56" s="98">
        <v>245.16203987195738</v>
      </c>
      <c r="DA56" s="63" t="s">
        <v>2295</v>
      </c>
    </row>
    <row r="57" spans="1:105" ht="12" customHeight="1" x14ac:dyDescent="0.25">
      <c r="A57" s="108" t="s">
        <v>52</v>
      </c>
      <c r="B57" s="98">
        <v>474.33675432091547</v>
      </c>
      <c r="C57" s="98">
        <v>474.65162717224911</v>
      </c>
      <c r="D57" s="98">
        <v>518.27747150576374</v>
      </c>
      <c r="E57" s="98">
        <v>530.67351174576845</v>
      </c>
      <c r="F57" s="98">
        <v>514.80921709746815</v>
      </c>
      <c r="G57" s="98">
        <v>510.83162307228338</v>
      </c>
      <c r="H57" s="98">
        <v>512.50747508794814</v>
      </c>
      <c r="I57" s="98">
        <v>497.68019508299977</v>
      </c>
      <c r="J57" s="98">
        <v>508.84009589449988</v>
      </c>
      <c r="K57" s="98">
        <v>524.2938199962507</v>
      </c>
      <c r="L57" s="98">
        <v>595.34865117601657</v>
      </c>
      <c r="M57" s="98">
        <v>557.61705738175692</v>
      </c>
      <c r="N57" s="98">
        <v>573.91256755833308</v>
      </c>
      <c r="O57" s="98">
        <v>560.60063149733412</v>
      </c>
      <c r="P57" s="98">
        <v>544.40610578879</v>
      </c>
      <c r="Q57" s="98">
        <v>553.06558496567288</v>
      </c>
      <c r="R57" s="98">
        <v>545.54294106113912</v>
      </c>
      <c r="S57" s="98">
        <v>539.9892476037121</v>
      </c>
      <c r="T57" s="98">
        <v>540.89969004336683</v>
      </c>
      <c r="U57" s="98">
        <v>533.09200840012932</v>
      </c>
      <c r="V57" s="98">
        <v>507.00178847659021</v>
      </c>
      <c r="W57" s="98">
        <v>497.50563654424923</v>
      </c>
      <c r="X57" s="98">
        <v>422.98656203180246</v>
      </c>
      <c r="Y57" s="98">
        <v>330.7586136529211</v>
      </c>
      <c r="DA57" s="63" t="s">
        <v>2296</v>
      </c>
    </row>
    <row r="58" spans="1:105" ht="12" customHeight="1" x14ac:dyDescent="0.25">
      <c r="A58" s="121" t="s">
        <v>54</v>
      </c>
      <c r="B58" s="122">
        <v>228.97930485640666</v>
      </c>
      <c r="C58" s="122">
        <v>243.64148743026558</v>
      </c>
      <c r="D58" s="122">
        <v>243.89306443286523</v>
      </c>
      <c r="E58" s="122">
        <v>243.08637407541377</v>
      </c>
      <c r="F58" s="122">
        <v>249.77342327645647</v>
      </c>
      <c r="G58" s="122">
        <v>249.56085918427578</v>
      </c>
      <c r="H58" s="122">
        <v>271.18806696835605</v>
      </c>
      <c r="I58" s="122">
        <v>252.61696437064742</v>
      </c>
      <c r="J58" s="122">
        <v>259.37716676250011</v>
      </c>
      <c r="K58" s="122">
        <v>236.60239178008763</v>
      </c>
      <c r="L58" s="122">
        <v>288.57996545660046</v>
      </c>
      <c r="M58" s="122">
        <v>286.8473945192444</v>
      </c>
      <c r="N58" s="122">
        <v>285.53204689897461</v>
      </c>
      <c r="O58" s="122">
        <v>278.23921318387039</v>
      </c>
      <c r="P58" s="122">
        <v>271.55528676617092</v>
      </c>
      <c r="Q58" s="122">
        <v>264.97149903433194</v>
      </c>
      <c r="R58" s="122">
        <v>259.23710495498426</v>
      </c>
      <c r="S58" s="122">
        <v>254.2468783478007</v>
      </c>
      <c r="T58" s="122">
        <v>249.66303422141272</v>
      </c>
      <c r="U58" s="122">
        <v>244.77779938776391</v>
      </c>
      <c r="V58" s="122">
        <v>239.12925095076369</v>
      </c>
      <c r="W58" s="122">
        <v>234.75437732942234</v>
      </c>
      <c r="X58" s="122">
        <v>230.07452801452482</v>
      </c>
      <c r="Y58" s="122">
        <v>197.36303740760033</v>
      </c>
      <c r="DA58" s="130" t="s">
        <v>2297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2298</v>
      </c>
    </row>
    <row r="60" spans="1:105" ht="12" customHeight="1" x14ac:dyDescent="0.25">
      <c r="A60" s="109" t="s">
        <v>120</v>
      </c>
      <c r="B60" s="33">
        <v>228.97930485640666</v>
      </c>
      <c r="C60" s="33">
        <v>243.64148743026558</v>
      </c>
      <c r="D60" s="33">
        <v>243.89306443286523</v>
      </c>
      <c r="E60" s="33">
        <v>243.08637407541377</v>
      </c>
      <c r="F60" s="33">
        <v>249.77342327645647</v>
      </c>
      <c r="G60" s="33">
        <v>249.56085918427578</v>
      </c>
      <c r="H60" s="33">
        <v>271.18806696835605</v>
      </c>
      <c r="I60" s="33">
        <v>252.61696437064742</v>
      </c>
      <c r="J60" s="33">
        <v>259.37716676250011</v>
      </c>
      <c r="K60" s="33">
        <v>236.60239178008763</v>
      </c>
      <c r="L60" s="33">
        <v>288.57996545660046</v>
      </c>
      <c r="M60" s="33">
        <v>286.8473945192444</v>
      </c>
      <c r="N60" s="33">
        <v>285.53204689897461</v>
      </c>
      <c r="O60" s="33">
        <v>278.23921318387039</v>
      </c>
      <c r="P60" s="33">
        <v>271.55528676617092</v>
      </c>
      <c r="Q60" s="33">
        <v>264.97149903433194</v>
      </c>
      <c r="R60" s="33">
        <v>259.23710495498426</v>
      </c>
      <c r="S60" s="33">
        <v>254.2468783478007</v>
      </c>
      <c r="T60" s="33">
        <v>249.66303422141272</v>
      </c>
      <c r="U60" s="33">
        <v>244.77779938776391</v>
      </c>
      <c r="V60" s="33">
        <v>239.12925095076369</v>
      </c>
      <c r="W60" s="33">
        <v>234.75437732942234</v>
      </c>
      <c r="X60" s="33">
        <v>230.07452801452482</v>
      </c>
      <c r="Y60" s="33">
        <v>197.36303740760033</v>
      </c>
      <c r="DA60" s="60" t="s">
        <v>2299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16073.433769085439</v>
      </c>
      <c r="C62" s="117">
        <f t="shared" si="21"/>
        <v>16905.936065093727</v>
      </c>
      <c r="D62" s="117">
        <f t="shared" si="21"/>
        <v>16193.158534509965</v>
      </c>
      <c r="E62" s="117">
        <f t="shared" si="21"/>
        <v>16492.957407704853</v>
      </c>
      <c r="F62" s="117">
        <f t="shared" si="21"/>
        <v>15740.416004971234</v>
      </c>
      <c r="G62" s="117">
        <f t="shared" si="21"/>
        <v>15146.051524541437</v>
      </c>
      <c r="H62" s="117">
        <f t="shared" si="21"/>
        <v>15231.025185656836</v>
      </c>
      <c r="I62" s="117">
        <f t="shared" si="21"/>
        <v>13543.62693862378</v>
      </c>
      <c r="J62" s="117">
        <f t="shared" si="21"/>
        <v>15280.944624271055</v>
      </c>
      <c r="K62" s="117">
        <f t="shared" si="21"/>
        <v>15118.745423288441</v>
      </c>
      <c r="L62" s="117">
        <f t="shared" si="21"/>
        <v>17474.502427909625</v>
      </c>
      <c r="M62" s="117">
        <f t="shared" si="21"/>
        <v>13560.428846953479</v>
      </c>
      <c r="N62" s="117">
        <f t="shared" si="21"/>
        <v>14505.764556910222</v>
      </c>
      <c r="O62" s="117">
        <f t="shared" si="21"/>
        <v>15307.855732427015</v>
      </c>
      <c r="P62" s="117">
        <f t="shared" si="21"/>
        <v>11440.401207929011</v>
      </c>
      <c r="Q62" s="117">
        <f t="shared" si="21"/>
        <v>12114.96190713229</v>
      </c>
      <c r="R62" s="117">
        <f t="shared" ref="R62:V62" si="22">R63+R66+R68+R77</f>
        <v>12456.875990881985</v>
      </c>
      <c r="S62" s="117">
        <f t="shared" si="22"/>
        <v>12000.286341797777</v>
      </c>
      <c r="T62" s="117">
        <f t="shared" si="22"/>
        <v>11898.455691219713</v>
      </c>
      <c r="U62" s="117">
        <f t="shared" si="22"/>
        <v>11463.344876989036</v>
      </c>
      <c r="V62" s="117">
        <f t="shared" si="22"/>
        <v>10962.25882331822</v>
      </c>
      <c r="W62" s="117">
        <f t="shared" ref="W62:Y62" si="23">W63+W66+W68+W77</f>
        <v>12587.501209239346</v>
      </c>
      <c r="X62" s="117">
        <f t="shared" si="23"/>
        <v>10163.829053727795</v>
      </c>
      <c r="Y62" s="117">
        <f t="shared" si="23"/>
        <v>8744.9786616828642</v>
      </c>
      <c r="DA62" s="129" t="s">
        <v>2300</v>
      </c>
    </row>
    <row r="63" spans="1:105" ht="12.95" customHeight="1" x14ac:dyDescent="0.25">
      <c r="A63" s="121" t="s">
        <v>57</v>
      </c>
      <c r="B63" s="122">
        <f t="shared" ref="B63:Q63" si="24">SUM(B64:B65)</f>
        <v>14205.89314381929</v>
      </c>
      <c r="C63" s="122">
        <f t="shared" si="24"/>
        <v>15009.364529181516</v>
      </c>
      <c r="D63" s="122">
        <f t="shared" si="24"/>
        <v>14186.357874727666</v>
      </c>
      <c r="E63" s="122">
        <f t="shared" si="24"/>
        <v>14467.034696842835</v>
      </c>
      <c r="F63" s="122">
        <f t="shared" si="24"/>
        <v>13795.107349585396</v>
      </c>
      <c r="G63" s="122">
        <f t="shared" si="24"/>
        <v>13243.152567628107</v>
      </c>
      <c r="H63" s="122">
        <f t="shared" si="24"/>
        <v>13310.024305375307</v>
      </c>
      <c r="I63" s="122">
        <f t="shared" si="24"/>
        <v>11744.938885163436</v>
      </c>
      <c r="J63" s="122">
        <f t="shared" si="24"/>
        <v>13432.882672984384</v>
      </c>
      <c r="K63" s="122">
        <f t="shared" si="24"/>
        <v>13289.426292334356</v>
      </c>
      <c r="L63" s="122">
        <f t="shared" si="24"/>
        <v>15333.433957080317</v>
      </c>
      <c r="M63" s="122">
        <f t="shared" si="24"/>
        <v>11881.966137820882</v>
      </c>
      <c r="N63" s="122">
        <f t="shared" si="24"/>
        <v>12784.18871760255</v>
      </c>
      <c r="O63" s="122">
        <f t="shared" si="24"/>
        <v>13479.731403616601</v>
      </c>
      <c r="P63" s="122">
        <f t="shared" si="24"/>
        <v>9908.697435379403</v>
      </c>
      <c r="Q63" s="122">
        <f t="shared" si="24"/>
        <v>10370.734578199743</v>
      </c>
      <c r="R63" s="122">
        <f t="shared" ref="R63:V63" si="25">SUM(R64:R65)</f>
        <v>10675.234332222095</v>
      </c>
      <c r="S63" s="122">
        <f t="shared" si="25"/>
        <v>10305.308511055518</v>
      </c>
      <c r="T63" s="122">
        <f t="shared" si="25"/>
        <v>10256.314396694852</v>
      </c>
      <c r="U63" s="122">
        <f t="shared" si="25"/>
        <v>9932.6146927660684</v>
      </c>
      <c r="V63" s="122">
        <f t="shared" si="25"/>
        <v>9575.5513655093855</v>
      </c>
      <c r="W63" s="122">
        <f t="shared" ref="W63:Y63" si="26">SUM(W64:W65)</f>
        <v>11156.778682481819</v>
      </c>
      <c r="X63" s="122">
        <f t="shared" si="26"/>
        <v>9034.3326895974387</v>
      </c>
      <c r="Y63" s="122">
        <f t="shared" si="26"/>
        <v>7842.707242870536</v>
      </c>
      <c r="DA63" s="130" t="s">
        <v>2301</v>
      </c>
    </row>
    <row r="64" spans="1:105" ht="12" customHeight="1" x14ac:dyDescent="0.25">
      <c r="A64" s="97" t="s">
        <v>212</v>
      </c>
      <c r="B64" s="98">
        <v>14030.302323283488</v>
      </c>
      <c r="C64" s="98">
        <v>14825.41581910624</v>
      </c>
      <c r="D64" s="98">
        <v>14014.502225124044</v>
      </c>
      <c r="E64" s="98">
        <v>14293.6489551905</v>
      </c>
      <c r="F64" s="98">
        <v>13631.795579660951</v>
      </c>
      <c r="G64" s="98">
        <v>13088.762331361591</v>
      </c>
      <c r="H64" s="98">
        <v>13157.289934934794</v>
      </c>
      <c r="I64" s="98">
        <v>11612.654842687147</v>
      </c>
      <c r="J64" s="98">
        <v>13279.12766410849</v>
      </c>
      <c r="K64" s="98">
        <v>13137.19929855734</v>
      </c>
      <c r="L64" s="98">
        <v>15151.643660049573</v>
      </c>
      <c r="M64" s="98">
        <v>11747.384529759878</v>
      </c>
      <c r="N64" s="98">
        <v>12636.545630067603</v>
      </c>
      <c r="O64" s="98">
        <v>13319.500308848135</v>
      </c>
      <c r="P64" s="98">
        <v>9797.8387835210906</v>
      </c>
      <c r="Q64" s="98">
        <v>10250.318296291733</v>
      </c>
      <c r="R64" s="98">
        <v>10548.391972281335</v>
      </c>
      <c r="S64" s="98">
        <v>10182.046657729165</v>
      </c>
      <c r="T64" s="98">
        <v>10132.192946515597</v>
      </c>
      <c r="U64" s="98">
        <v>9812.0107629942813</v>
      </c>
      <c r="V64" s="98">
        <v>9459.5164377927122</v>
      </c>
      <c r="W64" s="98">
        <v>11015.626131144028</v>
      </c>
      <c r="X64" s="98">
        <v>8926.3655637728189</v>
      </c>
      <c r="Y64" s="98">
        <v>7753.6859144161363</v>
      </c>
      <c r="DA64" s="63" t="s">
        <v>2302</v>
      </c>
    </row>
    <row r="65" spans="1:105" ht="12" customHeight="1" x14ac:dyDescent="0.25">
      <c r="A65" s="97" t="s">
        <v>53</v>
      </c>
      <c r="B65" s="98">
        <v>175.59082053580201</v>
      </c>
      <c r="C65" s="98">
        <v>183.94871007527576</v>
      </c>
      <c r="D65" s="98">
        <v>171.85564960362257</v>
      </c>
      <c r="E65" s="98">
        <v>173.38574165233484</v>
      </c>
      <c r="F65" s="98">
        <v>163.3117699244456</v>
      </c>
      <c r="G65" s="98">
        <v>154.39023626651584</v>
      </c>
      <c r="H65" s="98">
        <v>152.73437044051349</v>
      </c>
      <c r="I65" s="98">
        <v>132.28404247628976</v>
      </c>
      <c r="J65" s="98">
        <v>153.7550088758945</v>
      </c>
      <c r="K65" s="98">
        <v>152.22699377701625</v>
      </c>
      <c r="L65" s="98">
        <v>181.79029703074369</v>
      </c>
      <c r="M65" s="98">
        <v>134.58160806100321</v>
      </c>
      <c r="N65" s="98">
        <v>147.64308753494774</v>
      </c>
      <c r="O65" s="98">
        <v>160.23109476846636</v>
      </c>
      <c r="P65" s="98">
        <v>110.8586518583119</v>
      </c>
      <c r="Q65" s="98">
        <v>120.4162819080094</v>
      </c>
      <c r="R65" s="98">
        <v>126.84235994075993</v>
      </c>
      <c r="S65" s="98">
        <v>123.26185332635329</v>
      </c>
      <c r="T65" s="98">
        <v>124.12145017925393</v>
      </c>
      <c r="U65" s="98">
        <v>120.60392977178672</v>
      </c>
      <c r="V65" s="98">
        <v>116.03492771667274</v>
      </c>
      <c r="W65" s="98">
        <v>141.15255133779172</v>
      </c>
      <c r="X65" s="98">
        <v>107.96712582461923</v>
      </c>
      <c r="Y65" s="98">
        <v>89.021328454399992</v>
      </c>
      <c r="DA65" s="63" t="s">
        <v>2303</v>
      </c>
    </row>
    <row r="66" spans="1:105" ht="12.95" customHeight="1" x14ac:dyDescent="0.25">
      <c r="A66" s="121" t="s">
        <v>92</v>
      </c>
      <c r="B66" s="122">
        <f t="shared" ref="B66:Y66" si="27">B67</f>
        <v>5.2308988208202383</v>
      </c>
      <c r="C66" s="122">
        <f t="shared" si="27"/>
        <v>5.264937477498572</v>
      </c>
      <c r="D66" s="122">
        <f t="shared" si="27"/>
        <v>5.4935201006250836</v>
      </c>
      <c r="E66" s="122">
        <f t="shared" si="27"/>
        <v>7.8772783954205092</v>
      </c>
      <c r="F66" s="122">
        <f t="shared" si="27"/>
        <v>5.9033712611942883</v>
      </c>
      <c r="G66" s="122">
        <f t="shared" si="27"/>
        <v>6.2015753442505934</v>
      </c>
      <c r="H66" s="122">
        <f t="shared" si="27"/>
        <v>9.8223052074733719</v>
      </c>
      <c r="I66" s="122">
        <f t="shared" si="27"/>
        <v>7.040747447502187</v>
      </c>
      <c r="J66" s="122">
        <f t="shared" si="27"/>
        <v>7.5780383130385998</v>
      </c>
      <c r="K66" s="122">
        <f t="shared" si="27"/>
        <v>8.5979022746465912</v>
      </c>
      <c r="L66" s="122">
        <f t="shared" si="27"/>
        <v>9.7543495330078578</v>
      </c>
      <c r="M66" s="122">
        <f t="shared" si="27"/>
        <v>10.601093058271429</v>
      </c>
      <c r="N66" s="122">
        <f t="shared" si="27"/>
        <v>13.401160753422266</v>
      </c>
      <c r="O66" s="122">
        <f t="shared" si="27"/>
        <v>15.431825051763589</v>
      </c>
      <c r="P66" s="122">
        <f t="shared" si="27"/>
        <v>17.210641240394526</v>
      </c>
      <c r="Q66" s="122">
        <f t="shared" si="27"/>
        <v>18.669575909044976</v>
      </c>
      <c r="R66" s="122">
        <f t="shared" si="27"/>
        <v>20.90533654225711</v>
      </c>
      <c r="S66" s="122">
        <f t="shared" si="27"/>
        <v>21.203347555931202</v>
      </c>
      <c r="T66" s="122">
        <f t="shared" si="27"/>
        <v>27.75942750931987</v>
      </c>
      <c r="U66" s="122">
        <f t="shared" si="27"/>
        <v>27.848598623712338</v>
      </c>
      <c r="V66" s="122">
        <f t="shared" si="27"/>
        <v>31.526211508006753</v>
      </c>
      <c r="W66" s="122">
        <f t="shared" si="27"/>
        <v>28.050301096721288</v>
      </c>
      <c r="X66" s="122">
        <f t="shared" si="27"/>
        <v>39.06627071182259</v>
      </c>
      <c r="Y66" s="122">
        <f t="shared" si="27"/>
        <v>39.079871125694162</v>
      </c>
      <c r="DA66" s="130" t="s">
        <v>2304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5.2308988208202383</v>
      </c>
      <c r="C67" s="98">
        <f>IF(RES_hhdet_fec!C67=0,0,RES_hhdet_fec!C67*1000*11630/RES_hhdet_num!C62)</f>
        <v>5.264937477498572</v>
      </c>
      <c r="D67" s="98">
        <f>IF(RES_hhdet_fec!D67=0,0,RES_hhdet_fec!D67*1000*11630/RES_hhdet_num!D62)</f>
        <v>5.4935201006250836</v>
      </c>
      <c r="E67" s="98">
        <f>IF(RES_hhdet_fec!E67=0,0,RES_hhdet_fec!E67*1000*11630/RES_hhdet_num!E62)</f>
        <v>7.8772783954205092</v>
      </c>
      <c r="F67" s="98">
        <f>IF(RES_hhdet_fec!F67=0,0,RES_hhdet_fec!F67*1000*11630/RES_hhdet_num!F62)</f>
        <v>5.9033712611942883</v>
      </c>
      <c r="G67" s="98">
        <f>IF(RES_hhdet_fec!G67=0,0,RES_hhdet_fec!G67*1000*11630/RES_hhdet_num!G62)</f>
        <v>6.2015753442505934</v>
      </c>
      <c r="H67" s="98">
        <f>IF(RES_hhdet_fec!H67=0,0,RES_hhdet_fec!H67*1000*11630/RES_hhdet_num!H62)</f>
        <v>9.8223052074733719</v>
      </c>
      <c r="I67" s="98">
        <f>IF(RES_hhdet_fec!I67=0,0,RES_hhdet_fec!I67*1000*11630/RES_hhdet_num!I62)</f>
        <v>7.040747447502187</v>
      </c>
      <c r="J67" s="98">
        <f>IF(RES_hhdet_fec!J67=0,0,RES_hhdet_fec!J67*1000*11630/RES_hhdet_num!J62)</f>
        <v>7.5780383130385998</v>
      </c>
      <c r="K67" s="98">
        <f>IF(RES_hhdet_fec!K67=0,0,RES_hhdet_fec!K67*1000*11630/RES_hhdet_num!K62)</f>
        <v>8.5979022746465912</v>
      </c>
      <c r="L67" s="98">
        <f>IF(RES_hhdet_fec!L67=0,0,RES_hhdet_fec!L67*1000*11630/RES_hhdet_num!L62)</f>
        <v>9.7543495330078578</v>
      </c>
      <c r="M67" s="98">
        <f>IF(RES_hhdet_fec!M67=0,0,RES_hhdet_fec!M67*1000*11630/RES_hhdet_num!M62)</f>
        <v>10.601093058271429</v>
      </c>
      <c r="N67" s="98">
        <f>IF(RES_hhdet_fec!N67=0,0,RES_hhdet_fec!N67*1000*11630/RES_hhdet_num!N62)</f>
        <v>13.401160753422266</v>
      </c>
      <c r="O67" s="98">
        <f>IF(RES_hhdet_fec!O67=0,0,RES_hhdet_fec!O67*1000*11630/RES_hhdet_num!O62)</f>
        <v>15.431825051763589</v>
      </c>
      <c r="P67" s="98">
        <f>IF(RES_hhdet_fec!P67=0,0,RES_hhdet_fec!P67*1000*11630/RES_hhdet_num!P62)</f>
        <v>17.210641240394526</v>
      </c>
      <c r="Q67" s="98">
        <f>IF(RES_hhdet_fec!Q67=0,0,RES_hhdet_fec!Q67*1000*11630/RES_hhdet_num!Q62)</f>
        <v>18.669575909044976</v>
      </c>
      <c r="R67" s="98">
        <f>IF(RES_hhdet_fec!R67=0,0,RES_hhdet_fec!R67*1000*11630/RES_hhdet_num!R62)</f>
        <v>20.90533654225711</v>
      </c>
      <c r="S67" s="98">
        <f>IF(RES_hhdet_fec!S67=0,0,RES_hhdet_fec!S67*1000*11630/RES_hhdet_num!S62)</f>
        <v>21.203347555931202</v>
      </c>
      <c r="T67" s="98">
        <f>IF(RES_hhdet_fec!T67=0,0,RES_hhdet_fec!T67*1000*11630/RES_hhdet_num!T62)</f>
        <v>27.75942750931987</v>
      </c>
      <c r="U67" s="98">
        <f>IF(RES_hhdet_fec!U67=0,0,RES_hhdet_fec!U67*1000*11630/RES_hhdet_num!U62)</f>
        <v>27.848598623712338</v>
      </c>
      <c r="V67" s="98">
        <f>IF(RES_hhdet_fec!V67=0,0,RES_hhdet_fec!V67*1000*11630/RES_hhdet_num!V62)</f>
        <v>31.526211508006753</v>
      </c>
      <c r="W67" s="98">
        <f>IF(RES_hhdet_fec!W67=0,0,RES_hhdet_fec!W67*1000*11630/RES_hhdet_num!W62)</f>
        <v>28.050301096721288</v>
      </c>
      <c r="X67" s="98">
        <f>IF(RES_hhdet_fec!X67=0,0,RES_hhdet_fec!X67*1000*11630/RES_hhdet_num!X62)</f>
        <v>39.06627071182259</v>
      </c>
      <c r="Y67" s="98">
        <f>IF(RES_hhdet_fec!Y67=0,0,RES_hhdet_fec!Y67*1000*11630/RES_hhdet_num!Y62)</f>
        <v>39.079871125694162</v>
      </c>
      <c r="DA67" s="63" t="s">
        <v>2305</v>
      </c>
    </row>
    <row r="68" spans="1:105" ht="12" customHeight="1" x14ac:dyDescent="0.25">
      <c r="A68" s="121" t="s">
        <v>55</v>
      </c>
      <c r="B68" s="122">
        <v>1592.0888772094236</v>
      </c>
      <c r="C68" s="122">
        <v>1602.2761349075581</v>
      </c>
      <c r="D68" s="122">
        <v>1714.2656522581481</v>
      </c>
      <c r="E68" s="122">
        <v>1730.6344021058405</v>
      </c>
      <c r="F68" s="122">
        <v>1645.9092959640438</v>
      </c>
      <c r="G68" s="122">
        <v>1602.7662655550882</v>
      </c>
      <c r="H68" s="122">
        <v>1586.5143934418734</v>
      </c>
      <c r="I68" s="122">
        <v>1495.1851533280706</v>
      </c>
      <c r="J68" s="122">
        <v>1530.2628332207469</v>
      </c>
      <c r="K68" s="122">
        <v>1538.4798827202733</v>
      </c>
      <c r="L68" s="122">
        <v>1769.3980692002262</v>
      </c>
      <c r="M68" s="122">
        <v>1322.5647375023129</v>
      </c>
      <c r="N68" s="122">
        <v>1366.8176921371494</v>
      </c>
      <c r="O68" s="122">
        <v>1478.146323730017</v>
      </c>
      <c r="P68" s="122">
        <v>1186.2965836005769</v>
      </c>
      <c r="Q68" s="122">
        <v>1402.4904015851798</v>
      </c>
      <c r="R68" s="122">
        <v>1445.4342602212057</v>
      </c>
      <c r="S68" s="122">
        <v>1364.3919386185144</v>
      </c>
      <c r="T68" s="122">
        <v>1310.3265100481128</v>
      </c>
      <c r="U68" s="122">
        <v>1204.3184938754121</v>
      </c>
      <c r="V68" s="122">
        <v>1062.823270839277</v>
      </c>
      <c r="W68" s="122">
        <v>1114.0915847703827</v>
      </c>
      <c r="X68" s="122">
        <v>806.56111343701264</v>
      </c>
      <c r="Y68" s="122">
        <v>596.91722495878366</v>
      </c>
      <c r="DA68" s="130" t="s">
        <v>2306</v>
      </c>
    </row>
    <row r="69" spans="1:105" ht="12" customHeight="1" x14ac:dyDescent="0.25">
      <c r="A69" s="97" t="s">
        <v>134</v>
      </c>
      <c r="B69" s="98">
        <v>1595.279477384727</v>
      </c>
      <c r="C69" s="98">
        <v>1608.301648169165</v>
      </c>
      <c r="D69" s="98">
        <v>1719.9562301316059</v>
      </c>
      <c r="E69" s="98">
        <v>1736.7453368388922</v>
      </c>
      <c r="F69" s="98">
        <v>1651.7029475769339</v>
      </c>
      <c r="G69" s="98">
        <v>1608.0947625256206</v>
      </c>
      <c r="H69" s="98">
        <v>1592.037169276243</v>
      </c>
      <c r="I69" s="98">
        <v>1499.5985921440852</v>
      </c>
      <c r="J69" s="98">
        <v>1537.0465257976657</v>
      </c>
      <c r="K69" s="98">
        <v>1544.4992560166847</v>
      </c>
      <c r="L69" s="98">
        <v>1778.9639955476437</v>
      </c>
      <c r="M69" s="98">
        <v>1325.6610295110702</v>
      </c>
      <c r="N69" s="98">
        <v>1370.8083256972152</v>
      </c>
      <c r="O69" s="98">
        <v>1483.1737989493108</v>
      </c>
      <c r="P69" s="98">
        <v>1187.6487609208136</v>
      </c>
      <c r="Q69" s="98">
        <v>1405.8700897495048</v>
      </c>
      <c r="R69" s="98">
        <v>1448.5774449671881</v>
      </c>
      <c r="S69" s="98">
        <v>1366.7931634462047</v>
      </c>
      <c r="T69" s="98">
        <v>1312.8650943212217</v>
      </c>
      <c r="U69" s="98">
        <v>1206.5491765499489</v>
      </c>
      <c r="V69" s="98">
        <v>1064.4663181519486</v>
      </c>
      <c r="W69" s="98">
        <v>1117.3904541374777</v>
      </c>
      <c r="X69" s="98">
        <v>807.52118823272349</v>
      </c>
      <c r="Y69" s="98">
        <v>597.25441013397142</v>
      </c>
      <c r="DA69" s="63" t="s">
        <v>2307</v>
      </c>
    </row>
    <row r="70" spans="1:105" ht="12" customHeight="1" x14ac:dyDescent="0.25">
      <c r="A70" s="97" t="s">
        <v>133</v>
      </c>
      <c r="B70" s="98">
        <v>1280.4113925609618</v>
      </c>
      <c r="C70" s="98">
        <v>1250.5033860123488</v>
      </c>
      <c r="D70" s="98">
        <v>1358.3039422661832</v>
      </c>
      <c r="E70" s="98">
        <v>1364.4378028321362</v>
      </c>
      <c r="F70" s="98">
        <v>1297.4512353167265</v>
      </c>
      <c r="G70" s="98">
        <v>1270.8317301549419</v>
      </c>
      <c r="H70" s="98">
        <v>1258.3075547468054</v>
      </c>
      <c r="I70" s="98">
        <v>1210.3396836486345</v>
      </c>
      <c r="J70" s="98">
        <v>1217.5647170388893</v>
      </c>
      <c r="K70" s="98">
        <v>1239.5169165952259</v>
      </c>
      <c r="L70" s="98">
        <v>1401.2513788157062</v>
      </c>
      <c r="M70" s="98">
        <v>1067.6969325610949</v>
      </c>
      <c r="N70" s="98">
        <v>1108.5136004367221</v>
      </c>
      <c r="O70" s="98">
        <v>1218.0849773990099</v>
      </c>
      <c r="P70" s="98">
        <v>987.01299857386812</v>
      </c>
      <c r="Q70" s="98">
        <v>1173.2527456558537</v>
      </c>
      <c r="R70" s="98">
        <v>1222.1442308409182</v>
      </c>
      <c r="S70" s="98">
        <v>1167.8732638615352</v>
      </c>
      <c r="T70" s="98">
        <v>1129.8140955655615</v>
      </c>
      <c r="U70" s="98">
        <v>1045.6597434379578</v>
      </c>
      <c r="V70" s="98">
        <v>930.98571381781426</v>
      </c>
      <c r="W70" s="98">
        <v>970.89302186254849</v>
      </c>
      <c r="X70" s="98">
        <v>714.26964068180416</v>
      </c>
      <c r="Y70" s="98">
        <v>531.65555193710361</v>
      </c>
      <c r="DA70" s="63" t="s">
        <v>2308</v>
      </c>
    </row>
    <row r="71" spans="1:105" ht="12" customHeight="1" x14ac:dyDescent="0.25">
      <c r="A71" s="100" t="s">
        <v>212</v>
      </c>
      <c r="B71" s="101">
        <v>837.41034812608768</v>
      </c>
      <c r="C71" s="101">
        <v>756.31760324304707</v>
      </c>
      <c r="D71" s="101">
        <v>844.20759081211634</v>
      </c>
      <c r="E71" s="101">
        <v>826.80001096149044</v>
      </c>
      <c r="F71" s="101">
        <v>778.30849573833711</v>
      </c>
      <c r="G71" s="101">
        <v>762.5516362178497</v>
      </c>
      <c r="H71" s="101">
        <v>738.94943972936971</v>
      </c>
      <c r="I71" s="101">
        <v>741.50386159984373</v>
      </c>
      <c r="J71" s="101">
        <v>686.43061280517247</v>
      </c>
      <c r="K71" s="101">
        <v>708.71638062602176</v>
      </c>
      <c r="L71" s="101">
        <v>706.00722950835905</v>
      </c>
      <c r="M71" s="101">
        <v>555.44331446497858</v>
      </c>
      <c r="N71" s="101">
        <v>541.69404809734806</v>
      </c>
      <c r="O71" s="101">
        <v>611.82133191199205</v>
      </c>
      <c r="P71" s="101">
        <v>508.35657800183117</v>
      </c>
      <c r="Q71" s="101">
        <v>602.91691715907041</v>
      </c>
      <c r="R71" s="101">
        <v>647.60376839769401</v>
      </c>
      <c r="S71" s="101">
        <v>617.14131703444559</v>
      </c>
      <c r="T71" s="101">
        <v>572.78199391120165</v>
      </c>
      <c r="U71" s="101">
        <v>508.62399826491452</v>
      </c>
      <c r="V71" s="101">
        <v>434.56486675366415</v>
      </c>
      <c r="W71" s="101">
        <v>399.44772915536782</v>
      </c>
      <c r="X71" s="101">
        <v>307.44936358609505</v>
      </c>
      <c r="Y71" s="101">
        <v>226.49594207807564</v>
      </c>
      <c r="DA71" s="131" t="s">
        <v>2309</v>
      </c>
    </row>
    <row r="72" spans="1:105" ht="12" customHeight="1" x14ac:dyDescent="0.25">
      <c r="A72" s="103" t="s">
        <v>52</v>
      </c>
      <c r="B72" s="104">
        <v>443.00104443487396</v>
      </c>
      <c r="C72" s="104">
        <v>494.1857827693014</v>
      </c>
      <c r="D72" s="104">
        <v>514.09635145406685</v>
      </c>
      <c r="E72" s="104">
        <v>537.63779187064563</v>
      </c>
      <c r="F72" s="104">
        <v>519.14273957838941</v>
      </c>
      <c r="G72" s="104">
        <v>508.28009393709215</v>
      </c>
      <c r="H72" s="104">
        <v>519.35811501743581</v>
      </c>
      <c r="I72" s="104">
        <v>468.83582204879065</v>
      </c>
      <c r="J72" s="104">
        <v>531.13410423371681</v>
      </c>
      <c r="K72" s="104">
        <v>530.80053596920413</v>
      </c>
      <c r="L72" s="104">
        <v>695.24414930734702</v>
      </c>
      <c r="M72" s="104">
        <v>512.25361809611627</v>
      </c>
      <c r="N72" s="104">
        <v>566.81955233937413</v>
      </c>
      <c r="O72" s="104">
        <v>606.2636454870177</v>
      </c>
      <c r="P72" s="104">
        <v>478.65642057203672</v>
      </c>
      <c r="Q72" s="104">
        <v>570.33582849678328</v>
      </c>
      <c r="R72" s="104">
        <v>574.54046244322444</v>
      </c>
      <c r="S72" s="104">
        <v>550.73194682708959</v>
      </c>
      <c r="T72" s="104">
        <v>557.03210165436008</v>
      </c>
      <c r="U72" s="104">
        <v>537.03574517304344</v>
      </c>
      <c r="V72" s="104">
        <v>496.42084706415005</v>
      </c>
      <c r="W72" s="104">
        <v>571.4452927071809</v>
      </c>
      <c r="X72" s="104">
        <v>406.82027709570917</v>
      </c>
      <c r="Y72" s="104">
        <v>305.15960985902785</v>
      </c>
      <c r="DA72" s="132" t="s">
        <v>2310</v>
      </c>
    </row>
    <row r="73" spans="1:105" ht="12" customHeight="1" x14ac:dyDescent="0.25">
      <c r="A73" s="106" t="s">
        <v>122</v>
      </c>
      <c r="B73" s="101">
        <v>1426.0840803205956</v>
      </c>
      <c r="C73" s="101">
        <v>1265.6907282573613</v>
      </c>
      <c r="D73" s="101">
        <v>1438.2992624439876</v>
      </c>
      <c r="E73" s="101">
        <v>1424.0327379120017</v>
      </c>
      <c r="F73" s="101">
        <v>1368.6161716892652</v>
      </c>
      <c r="G73" s="101">
        <v>1360.7506744321199</v>
      </c>
      <c r="H73" s="101">
        <v>1324.8332355002128</v>
      </c>
      <c r="I73" s="101">
        <v>1368.4150587179925</v>
      </c>
      <c r="J73" s="101">
        <v>1255.6897606649434</v>
      </c>
      <c r="K73" s="101">
        <v>1324.4958890296468</v>
      </c>
      <c r="L73" s="101">
        <v>1294.2876345969485</v>
      </c>
      <c r="M73" s="101">
        <v>1310.5795571297797</v>
      </c>
      <c r="N73" s="101">
        <v>1278.9335314261755</v>
      </c>
      <c r="O73" s="101">
        <v>1271.1442845241243</v>
      </c>
      <c r="P73" s="101">
        <v>1290.49115415904</v>
      </c>
      <c r="Q73" s="101">
        <v>1276.5331186778012</v>
      </c>
      <c r="R73" s="101">
        <v>1297.1124385357507</v>
      </c>
      <c r="S73" s="101">
        <v>1285.0111118221098</v>
      </c>
      <c r="T73" s="101">
        <v>1215.2314524657054</v>
      </c>
      <c r="U73" s="101">
        <v>1148.0990110006014</v>
      </c>
      <c r="V73" s="101">
        <v>1045.6383675666325</v>
      </c>
      <c r="W73" s="101">
        <v>923.73221408584072</v>
      </c>
      <c r="X73" s="101">
        <v>815.65681366255217</v>
      </c>
      <c r="Y73" s="101">
        <v>639.16547305190829</v>
      </c>
      <c r="DA73" s="131" t="s">
        <v>2311</v>
      </c>
    </row>
    <row r="74" spans="1:105" ht="12" customHeight="1" x14ac:dyDescent="0.25">
      <c r="A74" s="107" t="s">
        <v>121</v>
      </c>
      <c r="B74" s="104">
        <v>1229.1501043415624</v>
      </c>
      <c r="C74" s="104">
        <v>1072.8908038583972</v>
      </c>
      <c r="D74" s="104">
        <v>1231.6309963313984</v>
      </c>
      <c r="E74" s="104">
        <v>1215.4067006373512</v>
      </c>
      <c r="F74" s="104">
        <v>1168.9476059475296</v>
      </c>
      <c r="G74" s="104">
        <v>1166.384777472424</v>
      </c>
      <c r="H74" s="104">
        <v>1134.8148432673338</v>
      </c>
      <c r="I74" s="104">
        <v>1185.6272442357754</v>
      </c>
      <c r="J74" s="104">
        <v>1070.6583173343565</v>
      </c>
      <c r="K74" s="104">
        <v>1135.0196947417176</v>
      </c>
      <c r="L74" s="104">
        <v>1081.3693232756432</v>
      </c>
      <c r="M74" s="104">
        <v>1111.2616071011926</v>
      </c>
      <c r="N74" s="104">
        <v>1078.8888305056373</v>
      </c>
      <c r="O74" s="104">
        <v>1076.4516120354831</v>
      </c>
      <c r="P74" s="104">
        <v>1104.3257993226846</v>
      </c>
      <c r="Q74" s="104">
        <v>1101.3039260711905</v>
      </c>
      <c r="R74" s="104">
        <v>1124.880958153924</v>
      </c>
      <c r="S74" s="104">
        <v>1119.037586996669</v>
      </c>
      <c r="T74" s="104">
        <v>1065.4771277264554</v>
      </c>
      <c r="U74" s="104">
        <v>1007.1117894866002</v>
      </c>
      <c r="V74" s="104">
        <v>922.21903222043704</v>
      </c>
      <c r="W74" s="104">
        <v>805.92388053205934</v>
      </c>
      <c r="X74" s="104">
        <v>719.22495523403916</v>
      </c>
      <c r="Y74" s="104">
        <v>569.92097760380318</v>
      </c>
      <c r="DA74" s="132" t="s">
        <v>2312</v>
      </c>
    </row>
    <row r="75" spans="1:105" ht="12" customHeight="1" x14ac:dyDescent="0.25">
      <c r="A75" s="108" t="s">
        <v>53</v>
      </c>
      <c r="B75" s="98">
        <v>754.81335002064691</v>
      </c>
      <c r="C75" s="98">
        <v>598.38581498084102</v>
      </c>
      <c r="D75" s="98">
        <v>713.6406640109077</v>
      </c>
      <c r="E75" s="98">
        <v>685.14886371589421</v>
      </c>
      <c r="F75" s="98">
        <v>654.73578478046295</v>
      </c>
      <c r="G75" s="98">
        <v>656.40638201563081</v>
      </c>
      <c r="H75" s="98">
        <v>623.56503493304172</v>
      </c>
      <c r="I75" s="98">
        <v>689.99388632814964</v>
      </c>
      <c r="J75" s="98">
        <v>564.31115876586682</v>
      </c>
      <c r="K75" s="98">
        <v>614.00895719663004</v>
      </c>
      <c r="L75" s="98">
        <v>489.5880843834949</v>
      </c>
      <c r="M75" s="98">
        <v>554.24951790500461</v>
      </c>
      <c r="N75" s="98">
        <v>504.5634131875002</v>
      </c>
      <c r="O75" s="98">
        <v>513.16612925135814</v>
      </c>
      <c r="P75" s="98">
        <v>553.89289666607522</v>
      </c>
      <c r="Q75" s="98">
        <v>544.48681382651807</v>
      </c>
      <c r="R75" s="98">
        <v>576.35664852783646</v>
      </c>
      <c r="S75" s="98">
        <v>577.2784659093204</v>
      </c>
      <c r="T75" s="98">
        <v>524.98522180389875</v>
      </c>
      <c r="U75" s="98">
        <v>477.15651381995468</v>
      </c>
      <c r="V75" s="98">
        <v>420.69802606509415</v>
      </c>
      <c r="W75" s="98">
        <v>314.61790383924205</v>
      </c>
      <c r="X75" s="98">
        <v>302.8084917890186</v>
      </c>
      <c r="Y75" s="98">
        <v>243.61395094148656</v>
      </c>
      <c r="DA75" s="63" t="s">
        <v>2313</v>
      </c>
    </row>
    <row r="76" spans="1:105" ht="12" customHeight="1" x14ac:dyDescent="0.25">
      <c r="A76" s="108" t="s">
        <v>52</v>
      </c>
      <c r="B76" s="98">
        <v>474.33675432091553</v>
      </c>
      <c r="C76" s="98">
        <v>474.50498887755606</v>
      </c>
      <c r="D76" s="98">
        <v>517.99033232049055</v>
      </c>
      <c r="E76" s="98">
        <v>530.25783692145717</v>
      </c>
      <c r="F76" s="98">
        <v>514.21182116706655</v>
      </c>
      <c r="G76" s="98">
        <v>509.97839545679318</v>
      </c>
      <c r="H76" s="98">
        <v>511.24980833429203</v>
      </c>
      <c r="I76" s="98">
        <v>495.63335790762579</v>
      </c>
      <c r="J76" s="98">
        <v>506.34715856848953</v>
      </c>
      <c r="K76" s="98">
        <v>521.01073754508764</v>
      </c>
      <c r="L76" s="98">
        <v>591.78123889214828</v>
      </c>
      <c r="M76" s="98">
        <v>557.01208919618784</v>
      </c>
      <c r="N76" s="98">
        <v>574.32541731813717</v>
      </c>
      <c r="O76" s="98">
        <v>563.28548278412507</v>
      </c>
      <c r="P76" s="98">
        <v>550.43290265660949</v>
      </c>
      <c r="Q76" s="98">
        <v>556.81711224467267</v>
      </c>
      <c r="R76" s="98">
        <v>548.52430962608753</v>
      </c>
      <c r="S76" s="98">
        <v>541.75912108734872</v>
      </c>
      <c r="T76" s="98">
        <v>540.4919059225565</v>
      </c>
      <c r="U76" s="98">
        <v>529.95527566664543</v>
      </c>
      <c r="V76" s="98">
        <v>501.52100615534289</v>
      </c>
      <c r="W76" s="98">
        <v>491.30597669281741</v>
      </c>
      <c r="X76" s="98">
        <v>416.41646344502061</v>
      </c>
      <c r="Y76" s="98">
        <v>326.30702666231656</v>
      </c>
      <c r="DA76" s="63" t="s">
        <v>2314</v>
      </c>
    </row>
    <row r="77" spans="1:105" ht="12" customHeight="1" x14ac:dyDescent="0.25">
      <c r="A77" s="121" t="s">
        <v>54</v>
      </c>
      <c r="B77" s="122">
        <v>270.22084923590342</v>
      </c>
      <c r="C77" s="122">
        <v>289.0304635271537</v>
      </c>
      <c r="D77" s="122">
        <v>287.04148742352629</v>
      </c>
      <c r="E77" s="122">
        <v>287.41103036075725</v>
      </c>
      <c r="F77" s="122">
        <v>293.49598816059887</v>
      </c>
      <c r="G77" s="122">
        <v>293.93111601399158</v>
      </c>
      <c r="H77" s="122">
        <v>324.66418163218106</v>
      </c>
      <c r="I77" s="122">
        <v>296.46215268477363</v>
      </c>
      <c r="J77" s="122">
        <v>310.22107975288577</v>
      </c>
      <c r="K77" s="122">
        <v>282.24134595916377</v>
      </c>
      <c r="L77" s="122">
        <v>361.91605209607241</v>
      </c>
      <c r="M77" s="122">
        <v>345.2968785720139</v>
      </c>
      <c r="N77" s="122">
        <v>341.3569864171007</v>
      </c>
      <c r="O77" s="122">
        <v>334.54618002863242</v>
      </c>
      <c r="P77" s="122">
        <v>328.19654770863855</v>
      </c>
      <c r="Q77" s="122">
        <v>323.06735143832219</v>
      </c>
      <c r="R77" s="122">
        <v>315.3020618964274</v>
      </c>
      <c r="S77" s="122">
        <v>309.38254456781334</v>
      </c>
      <c r="T77" s="122">
        <v>304.05535696742839</v>
      </c>
      <c r="U77" s="122">
        <v>298.56309172384306</v>
      </c>
      <c r="V77" s="122">
        <v>292.3579754615505</v>
      </c>
      <c r="W77" s="122">
        <v>288.58064089042267</v>
      </c>
      <c r="X77" s="122">
        <v>283.86897998152267</v>
      </c>
      <c r="Y77" s="122">
        <v>266.27432272785245</v>
      </c>
      <c r="DA77" s="130" t="s">
        <v>2315</v>
      </c>
    </row>
    <row r="78" spans="1:105" ht="12" customHeight="1" x14ac:dyDescent="0.25">
      <c r="A78" s="97" t="s">
        <v>189</v>
      </c>
      <c r="B78" s="98">
        <v>285.63908923728121</v>
      </c>
      <c r="C78" s="98">
        <v>305.96947362836175</v>
      </c>
      <c r="D78" s="98">
        <v>303.30467010012126</v>
      </c>
      <c r="E78" s="98">
        <v>304.20555270769381</v>
      </c>
      <c r="F78" s="98">
        <v>310.15484588183313</v>
      </c>
      <c r="G78" s="98">
        <v>310.76246248036745</v>
      </c>
      <c r="H78" s="98">
        <v>344.43464598966784</v>
      </c>
      <c r="I78" s="98">
        <v>312.52817817733717</v>
      </c>
      <c r="J78" s="98">
        <v>328.73296094405634</v>
      </c>
      <c r="K78" s="98">
        <v>298.80178222972614</v>
      </c>
      <c r="L78" s="98">
        <v>389.26569306732586</v>
      </c>
      <c r="M78" s="98">
        <v>367.1167761927378</v>
      </c>
      <c r="N78" s="98">
        <v>362.11249076315613</v>
      </c>
      <c r="O78" s="98">
        <v>355.44886242817802</v>
      </c>
      <c r="P78" s="98">
        <v>349.29922681235189</v>
      </c>
      <c r="Q78" s="98">
        <v>345.4027961930737</v>
      </c>
      <c r="R78" s="98">
        <v>337.57545973179674</v>
      </c>
      <c r="S78" s="98">
        <v>332.45780568899363</v>
      </c>
      <c r="T78" s="98">
        <v>328.00291480517802</v>
      </c>
      <c r="U78" s="98">
        <v>323.15738938469167</v>
      </c>
      <c r="V78" s="98">
        <v>316.76286160908904</v>
      </c>
      <c r="W78" s="98">
        <v>311.87699380349619</v>
      </c>
      <c r="X78" s="98">
        <v>304.06350939258084</v>
      </c>
      <c r="Y78" s="98">
        <v>286.00326482626707</v>
      </c>
      <c r="DA78" s="63" t="s">
        <v>2316</v>
      </c>
    </row>
    <row r="79" spans="1:105" ht="12" customHeight="1" x14ac:dyDescent="0.25">
      <c r="A79" s="109" t="s">
        <v>120</v>
      </c>
      <c r="B79" s="33">
        <v>228.97930485640666</v>
      </c>
      <c r="C79" s="33">
        <v>243.26303384046525</v>
      </c>
      <c r="D79" s="33">
        <v>243.05329298921191</v>
      </c>
      <c r="E79" s="33">
        <v>241.82601099177455</v>
      </c>
      <c r="F79" s="33">
        <v>248.23993930771715</v>
      </c>
      <c r="G79" s="33">
        <v>248.16156709616482</v>
      </c>
      <c r="H79" s="33">
        <v>270.61939409091661</v>
      </c>
      <c r="I79" s="33">
        <v>252.72457259969599</v>
      </c>
      <c r="J79" s="33">
        <v>259.35184403068314</v>
      </c>
      <c r="K79" s="33">
        <v>236.55415273209616</v>
      </c>
      <c r="L79" s="33">
        <v>288.59918719989901</v>
      </c>
      <c r="M79" s="33">
        <v>287.22030666747747</v>
      </c>
      <c r="N79" s="33">
        <v>286.34222377227246</v>
      </c>
      <c r="O79" s="33">
        <v>279.79742298864358</v>
      </c>
      <c r="P79" s="33">
        <v>273.41017271212479</v>
      </c>
      <c r="Q79" s="33">
        <v>267.34199834755157</v>
      </c>
      <c r="R79" s="33">
        <v>260.96936884318905</v>
      </c>
      <c r="S79" s="33">
        <v>254.65971269244238</v>
      </c>
      <c r="T79" s="33">
        <v>248.38373192040501</v>
      </c>
      <c r="U79" s="33">
        <v>242.30436432172911</v>
      </c>
      <c r="V79" s="33">
        <v>236.36411064315402</v>
      </c>
      <c r="W79" s="33">
        <v>233.10057277299717</v>
      </c>
      <c r="X79" s="33">
        <v>231.04672627028728</v>
      </c>
      <c r="Y79" s="33">
        <v>201.02248422630922</v>
      </c>
      <c r="DA79" s="60" t="s">
        <v>2317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17623.116604827603</v>
      </c>
      <c r="C81" s="117">
        <f t="shared" si="28"/>
        <v>17440.349861713963</v>
      </c>
      <c r="D81" s="117">
        <f t="shared" si="28"/>
        <v>16831.66537086666</v>
      </c>
      <c r="E81" s="117">
        <f t="shared" si="28"/>
        <v>16299.622008195851</v>
      </c>
      <c r="F81" s="117">
        <f t="shared" si="28"/>
        <v>15629.886803973835</v>
      </c>
      <c r="G81" s="117">
        <f t="shared" si="28"/>
        <v>14937.180799397773</v>
      </c>
      <c r="H81" s="117">
        <f t="shared" si="28"/>
        <v>14569.569510804797</v>
      </c>
      <c r="I81" s="117">
        <f t="shared" si="28"/>
        <v>14217.116983667753</v>
      </c>
      <c r="J81" s="117">
        <f t="shared" si="28"/>
        <v>14058.607645058737</v>
      </c>
      <c r="K81" s="117">
        <f t="shared" si="28"/>
        <v>14113.078029048551</v>
      </c>
      <c r="L81" s="117">
        <f t="shared" si="28"/>
        <v>14005.513860365492</v>
      </c>
      <c r="M81" s="117">
        <f t="shared" si="28"/>
        <v>13717.666966477542</v>
      </c>
      <c r="N81" s="117">
        <f t="shared" si="28"/>
        <v>12994.356248269773</v>
      </c>
      <c r="O81" s="117">
        <f t="shared" si="28"/>
        <v>12461.508312311789</v>
      </c>
      <c r="P81" s="117">
        <f t="shared" si="28"/>
        <v>11495.273054594927</v>
      </c>
      <c r="Q81" s="117">
        <f t="shared" si="28"/>
        <v>11165.991201758463</v>
      </c>
      <c r="R81" s="117">
        <f t="shared" ref="R81:V81" si="29">R82+R85+R87+R100</f>
        <v>11062.019832967007</v>
      </c>
      <c r="S81" s="117">
        <f t="shared" si="29"/>
        <v>11025.407532069145</v>
      </c>
      <c r="T81" s="117">
        <f t="shared" si="29"/>
        <v>10964.317314951695</v>
      </c>
      <c r="U81" s="117">
        <f t="shared" si="29"/>
        <v>10925.206693597425</v>
      </c>
      <c r="V81" s="117">
        <f t="shared" si="29"/>
        <v>10836.764712602211</v>
      </c>
      <c r="W81" s="117">
        <f t="shared" ref="W81:Y81" si="30">W82+W85+W87+W100</f>
        <v>10464.343964802258</v>
      </c>
      <c r="X81" s="117">
        <f t="shared" si="30"/>
        <v>9771.7296366813935</v>
      </c>
      <c r="Y81" s="117">
        <f t="shared" si="30"/>
        <v>8783.6800118413212</v>
      </c>
      <c r="DA81" s="129" t="s">
        <v>2318</v>
      </c>
    </row>
    <row r="82" spans="1:105" ht="12.95" customHeight="1" x14ac:dyDescent="0.25">
      <c r="A82" s="121" t="s">
        <v>57</v>
      </c>
      <c r="B82" s="122">
        <f t="shared" ref="B82:Q82" si="31">SUM(B83:B84)</f>
        <v>16041.935141826825</v>
      </c>
      <c r="C82" s="122">
        <f t="shared" si="31"/>
        <v>16001.133041810468</v>
      </c>
      <c r="D82" s="122">
        <f t="shared" si="31"/>
        <v>15227.763451604666</v>
      </c>
      <c r="E82" s="122">
        <f t="shared" si="31"/>
        <v>14715.283590953879</v>
      </c>
      <c r="F82" s="122">
        <f t="shared" si="31"/>
        <v>14101.72707000791</v>
      </c>
      <c r="G82" s="122">
        <f t="shared" si="31"/>
        <v>13417.043307332957</v>
      </c>
      <c r="H82" s="122">
        <f t="shared" si="31"/>
        <v>13054.664909070512</v>
      </c>
      <c r="I82" s="122">
        <f t="shared" si="31"/>
        <v>12677.913688436784</v>
      </c>
      <c r="J82" s="122">
        <f t="shared" si="31"/>
        <v>12623.84984714138</v>
      </c>
      <c r="K82" s="122">
        <f t="shared" si="31"/>
        <v>12636.578976044049</v>
      </c>
      <c r="L82" s="122">
        <f t="shared" si="31"/>
        <v>12505.36916117805</v>
      </c>
      <c r="M82" s="122">
        <f t="shared" si="31"/>
        <v>12212.455147260156</v>
      </c>
      <c r="N82" s="122">
        <f t="shared" si="31"/>
        <v>11513.499179398868</v>
      </c>
      <c r="O82" s="122">
        <f t="shared" si="31"/>
        <v>10996.396258156052</v>
      </c>
      <c r="P82" s="122">
        <f t="shared" si="31"/>
        <v>10021.295245668422</v>
      </c>
      <c r="Q82" s="122">
        <f t="shared" si="31"/>
        <v>9684.8146177163617</v>
      </c>
      <c r="R82" s="122">
        <f t="shared" ref="R82:V82" si="32">SUM(R83:R84)</f>
        <v>9562.7789998427816</v>
      </c>
      <c r="S82" s="122">
        <f t="shared" si="32"/>
        <v>9540.2789574159033</v>
      </c>
      <c r="T82" s="122">
        <f t="shared" si="32"/>
        <v>9529.5082431902429</v>
      </c>
      <c r="U82" s="122">
        <f t="shared" si="32"/>
        <v>9552.7601994692741</v>
      </c>
      <c r="V82" s="122">
        <f t="shared" si="32"/>
        <v>9557.4363458900989</v>
      </c>
      <c r="W82" s="122">
        <f t="shared" ref="W82:Y82" si="33">SUM(W83:W84)</f>
        <v>9317.2063520132251</v>
      </c>
      <c r="X82" s="122">
        <f t="shared" si="33"/>
        <v>8723.6929561234519</v>
      </c>
      <c r="Y82" s="122">
        <f t="shared" si="33"/>
        <v>7937.7887699070461</v>
      </c>
      <c r="DA82" s="130" t="s">
        <v>2319</v>
      </c>
    </row>
    <row r="83" spans="1:105" ht="12" customHeight="1" x14ac:dyDescent="0.25">
      <c r="A83" s="97" t="s">
        <v>199</v>
      </c>
      <c r="B83" s="98">
        <v>15969.489552507972</v>
      </c>
      <c r="C83" s="98">
        <v>15928.928475922074</v>
      </c>
      <c r="D83" s="98">
        <v>15158.587688551059</v>
      </c>
      <c r="E83" s="98">
        <v>14647.741676486001</v>
      </c>
      <c r="F83" s="98">
        <v>14036.064784357342</v>
      </c>
      <c r="G83" s="98">
        <v>13353.892048331803</v>
      </c>
      <c r="H83" s="98">
        <v>12992.984007874802</v>
      </c>
      <c r="I83" s="98">
        <v>12618.407950539346</v>
      </c>
      <c r="J83" s="98">
        <v>12563.016008584626</v>
      </c>
      <c r="K83" s="98">
        <v>12575.009924626836</v>
      </c>
      <c r="L83" s="98">
        <v>12441.500508167352</v>
      </c>
      <c r="M83" s="98">
        <v>12152.109795803512</v>
      </c>
      <c r="N83" s="98">
        <v>11454.957784334925</v>
      </c>
      <c r="O83" s="98">
        <v>10938.554663086506</v>
      </c>
      <c r="P83" s="98">
        <v>9971.4800424028581</v>
      </c>
      <c r="Q83" s="98">
        <v>9635.0336690921649</v>
      </c>
      <c r="R83" s="98">
        <v>9512.8824808991758</v>
      </c>
      <c r="S83" s="98">
        <v>9490.641480746026</v>
      </c>
      <c r="T83" s="98">
        <v>9479.6590428662639</v>
      </c>
      <c r="U83" s="98">
        <v>9502.9848644991198</v>
      </c>
      <c r="V83" s="98">
        <v>9508.0480064697349</v>
      </c>
      <c r="W83" s="98">
        <v>9267.0726429675378</v>
      </c>
      <c r="X83" s="98">
        <v>8679.4902713600895</v>
      </c>
      <c r="Y83" s="98">
        <v>7899.7628844778146</v>
      </c>
      <c r="DA83" s="63" t="s">
        <v>2320</v>
      </c>
    </row>
    <row r="84" spans="1:105" ht="12" customHeight="1" x14ac:dyDescent="0.25">
      <c r="A84" s="97" t="s">
        <v>53</v>
      </c>
      <c r="B84" s="98">
        <v>72.445589318852583</v>
      </c>
      <c r="C84" s="98">
        <v>72.204565888393972</v>
      </c>
      <c r="D84" s="98">
        <v>69.175763053606104</v>
      </c>
      <c r="E84" s="98">
        <v>67.54191446787776</v>
      </c>
      <c r="F84" s="98">
        <v>65.662285650567696</v>
      </c>
      <c r="G84" s="98">
        <v>63.151259001153704</v>
      </c>
      <c r="H84" s="98">
        <v>61.68090119571017</v>
      </c>
      <c r="I84" s="98">
        <v>59.505737897438742</v>
      </c>
      <c r="J84" s="98">
        <v>60.833838556755737</v>
      </c>
      <c r="K84" s="98">
        <v>61.569051417213679</v>
      </c>
      <c r="L84" s="98">
        <v>63.86865301069858</v>
      </c>
      <c r="M84" s="98">
        <v>60.345351456643826</v>
      </c>
      <c r="N84" s="98">
        <v>58.541395063943021</v>
      </c>
      <c r="O84" s="98">
        <v>57.841595069545548</v>
      </c>
      <c r="P84" s="98">
        <v>49.815203265564222</v>
      </c>
      <c r="Q84" s="98">
        <v>49.780948624196093</v>
      </c>
      <c r="R84" s="98">
        <v>49.896518943605322</v>
      </c>
      <c r="S84" s="98">
        <v>49.63747666987809</v>
      </c>
      <c r="T84" s="98">
        <v>49.849200323979098</v>
      </c>
      <c r="U84" s="98">
        <v>49.775334970153608</v>
      </c>
      <c r="V84" s="98">
        <v>49.388339420363103</v>
      </c>
      <c r="W84" s="98">
        <v>50.133709045686778</v>
      </c>
      <c r="X84" s="98">
        <v>44.202684763362655</v>
      </c>
      <c r="Y84" s="98">
        <v>38.025885429231785</v>
      </c>
      <c r="DA84" s="63" t="s">
        <v>2321</v>
      </c>
    </row>
    <row r="85" spans="1:105" ht="12.95" customHeight="1" x14ac:dyDescent="0.25">
      <c r="A85" s="121" t="s">
        <v>92</v>
      </c>
      <c r="B85" s="122">
        <f t="shared" ref="B85:Y85" si="34">B86</f>
        <v>5.2308393702535829</v>
      </c>
      <c r="C85" s="122">
        <f t="shared" si="34"/>
        <v>5.3174623980979012</v>
      </c>
      <c r="D85" s="122">
        <f t="shared" si="34"/>
        <v>5.3651574192712781</v>
      </c>
      <c r="E85" s="122">
        <f t="shared" si="34"/>
        <v>7.5632622723057636</v>
      </c>
      <c r="F85" s="122">
        <f t="shared" si="34"/>
        <v>5.823200899848251</v>
      </c>
      <c r="G85" s="122">
        <f t="shared" si="34"/>
        <v>6.8227447052479526</v>
      </c>
      <c r="H85" s="122">
        <f t="shared" si="34"/>
        <v>12.089848701933738</v>
      </c>
      <c r="I85" s="122">
        <f t="shared" si="34"/>
        <v>9.0271468302279398</v>
      </c>
      <c r="J85" s="122">
        <f t="shared" si="34"/>
        <v>9.7118372984593329</v>
      </c>
      <c r="K85" s="122">
        <f t="shared" si="34"/>
        <v>10.615494940583115</v>
      </c>
      <c r="L85" s="122">
        <f t="shared" si="34"/>
        <v>11.239944836361301</v>
      </c>
      <c r="M85" s="122">
        <f t="shared" si="34"/>
        <v>11.300831852065016</v>
      </c>
      <c r="N85" s="122">
        <f t="shared" si="34"/>
        <v>13.473815601788312</v>
      </c>
      <c r="O85" s="122">
        <f t="shared" si="34"/>
        <v>14.826607493409837</v>
      </c>
      <c r="P85" s="122">
        <f t="shared" si="34"/>
        <v>17.258809122419137</v>
      </c>
      <c r="Q85" s="122">
        <f t="shared" si="34"/>
        <v>20.398996481077109</v>
      </c>
      <c r="R85" s="122">
        <f t="shared" si="34"/>
        <v>24.639113423956903</v>
      </c>
      <c r="S85" s="122">
        <f t="shared" si="34"/>
        <v>25.109231350939332</v>
      </c>
      <c r="T85" s="122">
        <f t="shared" si="34"/>
        <v>32.248153289246829</v>
      </c>
      <c r="U85" s="122">
        <f t="shared" si="34"/>
        <v>32.394925080531792</v>
      </c>
      <c r="V85" s="122">
        <f t="shared" si="34"/>
        <v>35.659937562049421</v>
      </c>
      <c r="W85" s="122">
        <f t="shared" si="34"/>
        <v>29.112406410567488</v>
      </c>
      <c r="X85" s="122">
        <f t="shared" si="34"/>
        <v>37.44795535212748</v>
      </c>
      <c r="Y85" s="122">
        <f t="shared" si="34"/>
        <v>37.223761543143233</v>
      </c>
      <c r="DA85" s="130" t="s">
        <v>2322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5.2308393702535829</v>
      </c>
      <c r="C86" s="98">
        <f>IF(RES_hhdet_fec!C86=0,0,RES_hhdet_fec!C86*1000*11630/RES_hhdet_num!C81)</f>
        <v>5.3174623980979012</v>
      </c>
      <c r="D86" s="98">
        <f>IF(RES_hhdet_fec!D86=0,0,RES_hhdet_fec!D86*1000*11630/RES_hhdet_num!D81)</f>
        <v>5.3651574192712781</v>
      </c>
      <c r="E86" s="98">
        <f>IF(RES_hhdet_fec!E86=0,0,RES_hhdet_fec!E86*1000*11630/RES_hhdet_num!E81)</f>
        <v>7.5632622723057636</v>
      </c>
      <c r="F86" s="98">
        <f>IF(RES_hhdet_fec!F86=0,0,RES_hhdet_fec!F86*1000*11630/RES_hhdet_num!F81)</f>
        <v>5.823200899848251</v>
      </c>
      <c r="G86" s="98">
        <f>IF(RES_hhdet_fec!G86=0,0,RES_hhdet_fec!G86*1000*11630/RES_hhdet_num!G81)</f>
        <v>6.8227447052479526</v>
      </c>
      <c r="H86" s="98">
        <f>IF(RES_hhdet_fec!H86=0,0,RES_hhdet_fec!H86*1000*11630/RES_hhdet_num!H81)</f>
        <v>12.089848701933738</v>
      </c>
      <c r="I86" s="98">
        <f>IF(RES_hhdet_fec!I86=0,0,RES_hhdet_fec!I86*1000*11630/RES_hhdet_num!I81)</f>
        <v>9.0271468302279398</v>
      </c>
      <c r="J86" s="98">
        <f>IF(RES_hhdet_fec!J86=0,0,RES_hhdet_fec!J86*1000*11630/RES_hhdet_num!J81)</f>
        <v>9.7118372984593329</v>
      </c>
      <c r="K86" s="98">
        <f>IF(RES_hhdet_fec!K86=0,0,RES_hhdet_fec!K86*1000*11630/RES_hhdet_num!K81)</f>
        <v>10.615494940583115</v>
      </c>
      <c r="L86" s="98">
        <f>IF(RES_hhdet_fec!L86=0,0,RES_hhdet_fec!L86*1000*11630/RES_hhdet_num!L81)</f>
        <v>11.239944836361301</v>
      </c>
      <c r="M86" s="98">
        <f>IF(RES_hhdet_fec!M86=0,0,RES_hhdet_fec!M86*1000*11630/RES_hhdet_num!M81)</f>
        <v>11.300831852065016</v>
      </c>
      <c r="N86" s="98">
        <f>IF(RES_hhdet_fec!N86=0,0,RES_hhdet_fec!N86*1000*11630/RES_hhdet_num!N81)</f>
        <v>13.473815601788312</v>
      </c>
      <c r="O86" s="98">
        <f>IF(RES_hhdet_fec!O86=0,0,RES_hhdet_fec!O86*1000*11630/RES_hhdet_num!O81)</f>
        <v>14.826607493409837</v>
      </c>
      <c r="P86" s="98">
        <f>IF(RES_hhdet_fec!P86=0,0,RES_hhdet_fec!P86*1000*11630/RES_hhdet_num!P81)</f>
        <v>17.258809122419137</v>
      </c>
      <c r="Q86" s="98">
        <f>IF(RES_hhdet_fec!Q86=0,0,RES_hhdet_fec!Q86*1000*11630/RES_hhdet_num!Q81)</f>
        <v>20.398996481077109</v>
      </c>
      <c r="R86" s="98">
        <f>IF(RES_hhdet_fec!R86=0,0,RES_hhdet_fec!R86*1000*11630/RES_hhdet_num!R81)</f>
        <v>24.639113423956903</v>
      </c>
      <c r="S86" s="98">
        <f>IF(RES_hhdet_fec!S86=0,0,RES_hhdet_fec!S86*1000*11630/RES_hhdet_num!S81)</f>
        <v>25.109231350939332</v>
      </c>
      <c r="T86" s="98">
        <f>IF(RES_hhdet_fec!T86=0,0,RES_hhdet_fec!T86*1000*11630/RES_hhdet_num!T81)</f>
        <v>32.248153289246829</v>
      </c>
      <c r="U86" s="98">
        <f>IF(RES_hhdet_fec!U86=0,0,RES_hhdet_fec!U86*1000*11630/RES_hhdet_num!U81)</f>
        <v>32.394925080531792</v>
      </c>
      <c r="V86" s="98">
        <f>IF(RES_hhdet_fec!V86=0,0,RES_hhdet_fec!V86*1000*11630/RES_hhdet_num!V81)</f>
        <v>35.659937562049421</v>
      </c>
      <c r="W86" s="98">
        <f>IF(RES_hhdet_fec!W86=0,0,RES_hhdet_fec!W86*1000*11630/RES_hhdet_num!W81)</f>
        <v>29.112406410567488</v>
      </c>
      <c r="X86" s="98">
        <f>IF(RES_hhdet_fec!X86=0,0,RES_hhdet_fec!X86*1000*11630/RES_hhdet_num!X81)</f>
        <v>37.44795535212748</v>
      </c>
      <c r="Y86" s="98">
        <f>IF(RES_hhdet_fec!Y86=0,0,RES_hhdet_fec!Y86*1000*11630/RES_hhdet_num!Y81)</f>
        <v>37.223761543143233</v>
      </c>
      <c r="DA86" s="63" t="s">
        <v>2323</v>
      </c>
    </row>
    <row r="87" spans="1:105" ht="12" customHeight="1" x14ac:dyDescent="0.25">
      <c r="A87" s="121" t="s">
        <v>55</v>
      </c>
      <c r="B87" s="122">
        <v>1346.971318774117</v>
      </c>
      <c r="C87" s="122">
        <v>1190.6124743520004</v>
      </c>
      <c r="D87" s="122">
        <v>1355.5770073854849</v>
      </c>
      <c r="E87" s="122">
        <v>1335.1610550722501</v>
      </c>
      <c r="F87" s="122">
        <v>1274.4367381470236</v>
      </c>
      <c r="G87" s="122">
        <v>1265.5064542955993</v>
      </c>
      <c r="H87" s="122">
        <v>1232.4051936989272</v>
      </c>
      <c r="I87" s="122">
        <v>1277.5187474439097</v>
      </c>
      <c r="J87" s="122">
        <v>1165.759443117207</v>
      </c>
      <c r="K87" s="122">
        <v>1229.3213608199196</v>
      </c>
      <c r="L87" s="122">
        <v>1200.2647600243372</v>
      </c>
      <c r="M87" s="122">
        <v>1206.7312691729462</v>
      </c>
      <c r="N87" s="122">
        <v>1181.1883141022167</v>
      </c>
      <c r="O87" s="122">
        <v>1170.7424398912895</v>
      </c>
      <c r="P87" s="122">
        <v>1183.7238088617585</v>
      </c>
      <c r="Q87" s="122">
        <v>1193.5396210169993</v>
      </c>
      <c r="R87" s="122">
        <v>1213.3607802587367</v>
      </c>
      <c r="S87" s="122">
        <v>1204.6246130561699</v>
      </c>
      <c r="T87" s="122">
        <v>1153.4485567093727</v>
      </c>
      <c r="U87" s="122">
        <v>1097.2318391073311</v>
      </c>
      <c r="V87" s="122">
        <v>1007.3411200929897</v>
      </c>
      <c r="W87" s="122">
        <v>886.12175267164776</v>
      </c>
      <c r="X87" s="122">
        <v>782.0911554461992</v>
      </c>
      <c r="Y87" s="122">
        <v>610.94229087614519</v>
      </c>
      <c r="DA87" s="130" t="s">
        <v>2324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2325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2326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2327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2328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2329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2330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2331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2332</v>
      </c>
    </row>
    <row r="96" spans="1:105" ht="12" customHeight="1" x14ac:dyDescent="0.25">
      <c r="A96" s="106" t="s">
        <v>122</v>
      </c>
      <c r="B96" s="101">
        <v>1426.0840803205961</v>
      </c>
      <c r="C96" s="101">
        <v>1272.9651320481594</v>
      </c>
      <c r="D96" s="101">
        <v>1445.8180206703923</v>
      </c>
      <c r="E96" s="101">
        <v>1428.0740519624908</v>
      </c>
      <c r="F96" s="101">
        <v>1369.6422073807721</v>
      </c>
      <c r="G96" s="101">
        <v>1359.7123030727259</v>
      </c>
      <c r="H96" s="101">
        <v>1324.0213614573511</v>
      </c>
      <c r="I96" s="101">
        <v>1369.9593941615954</v>
      </c>
      <c r="J96" s="101">
        <v>1258.4642563281741</v>
      </c>
      <c r="K96" s="101">
        <v>1328.9242975360557</v>
      </c>
      <c r="L96" s="101">
        <v>1296.9620509767078</v>
      </c>
      <c r="M96" s="101">
        <v>1311.9036407893955</v>
      </c>
      <c r="N96" s="101">
        <v>1281.8546318139365</v>
      </c>
      <c r="O96" s="101">
        <v>1267.5503779016851</v>
      </c>
      <c r="P96" s="101">
        <v>1285.0553845644456</v>
      </c>
      <c r="Q96" s="101">
        <v>1289.4563113570871</v>
      </c>
      <c r="R96" s="101">
        <v>1306.3009728749946</v>
      </c>
      <c r="S96" s="101">
        <v>1291.4221435662671</v>
      </c>
      <c r="T96" s="101">
        <v>1230.450559182286</v>
      </c>
      <c r="U96" s="101">
        <v>1167.8752156616226</v>
      </c>
      <c r="V96" s="101">
        <v>1067.7911599062088</v>
      </c>
      <c r="W96" s="101">
        <v>935.45765046095516</v>
      </c>
      <c r="X96" s="101">
        <v>822.404447456242</v>
      </c>
      <c r="Y96" s="101">
        <v>645.62129375576058</v>
      </c>
      <c r="DA96" s="131" t="s">
        <v>2333</v>
      </c>
    </row>
    <row r="97" spans="1:105" ht="12" customHeight="1" x14ac:dyDescent="0.25">
      <c r="A97" s="107" t="s">
        <v>121</v>
      </c>
      <c r="B97" s="104">
        <v>1229.1501043415626</v>
      </c>
      <c r="C97" s="104">
        <v>1077.4116620457473</v>
      </c>
      <c r="D97" s="104">
        <v>1236.0660485434885</v>
      </c>
      <c r="E97" s="104">
        <v>1217.6939215536936</v>
      </c>
      <c r="F97" s="104">
        <v>1169.2112861369608</v>
      </c>
      <c r="G97" s="104">
        <v>1165.8475628549572</v>
      </c>
      <c r="H97" s="104">
        <v>1134.5533422402914</v>
      </c>
      <c r="I97" s="104">
        <v>1187.5955811435849</v>
      </c>
      <c r="J97" s="104">
        <v>1073.0048767713263</v>
      </c>
      <c r="K97" s="104">
        <v>1138.4620029270825</v>
      </c>
      <c r="L97" s="104">
        <v>1084.4177487776519</v>
      </c>
      <c r="M97" s="104">
        <v>1111.5482770981994</v>
      </c>
      <c r="N97" s="104">
        <v>1079.7682585174202</v>
      </c>
      <c r="O97" s="104">
        <v>1074.1314980317766</v>
      </c>
      <c r="P97" s="104">
        <v>1097.2355402196381</v>
      </c>
      <c r="Q97" s="104">
        <v>1106.0652981565297</v>
      </c>
      <c r="R97" s="104">
        <v>1131.1978019617518</v>
      </c>
      <c r="S97" s="104">
        <v>1126.59934093276</v>
      </c>
      <c r="T97" s="104">
        <v>1078.7646399042319</v>
      </c>
      <c r="U97" s="104">
        <v>1023.9306815840143</v>
      </c>
      <c r="V97" s="104">
        <v>940.59839733162505</v>
      </c>
      <c r="W97" s="104">
        <v>818.96577949476637</v>
      </c>
      <c r="X97" s="104">
        <v>727.21827076748798</v>
      </c>
      <c r="Y97" s="104">
        <v>572.12400200611967</v>
      </c>
      <c r="DA97" s="132" t="s">
        <v>2334</v>
      </c>
    </row>
    <row r="98" spans="1:105" ht="12" customHeight="1" x14ac:dyDescent="0.25">
      <c r="A98" s="108" t="s">
        <v>53</v>
      </c>
      <c r="B98" s="98">
        <v>754.81335002064691</v>
      </c>
      <c r="C98" s="98">
        <v>602.7919191320384</v>
      </c>
      <c r="D98" s="98">
        <v>717.91846334627803</v>
      </c>
      <c r="E98" s="98">
        <v>687.31144534537009</v>
      </c>
      <c r="F98" s="98">
        <v>654.94131039256183</v>
      </c>
      <c r="G98" s="98">
        <v>655.8076327946543</v>
      </c>
      <c r="H98" s="98">
        <v>623.09444820939734</v>
      </c>
      <c r="I98" s="98">
        <v>691.21850908306021</v>
      </c>
      <c r="J98" s="98">
        <v>565.72472048966119</v>
      </c>
      <c r="K98" s="98">
        <v>616.15078026919457</v>
      </c>
      <c r="L98" s="98">
        <v>491.15271741937261</v>
      </c>
      <c r="M98" s="98">
        <v>553.66079329806985</v>
      </c>
      <c r="N98" s="98">
        <v>504.37783281760875</v>
      </c>
      <c r="O98" s="98">
        <v>510.3026729299782</v>
      </c>
      <c r="P98" s="98">
        <v>547.46435394666457</v>
      </c>
      <c r="Q98" s="98">
        <v>547.07509845226969</v>
      </c>
      <c r="R98" s="98">
        <v>579.98152587979644</v>
      </c>
      <c r="S98" s="98">
        <v>581.694721700625</v>
      </c>
      <c r="T98" s="98">
        <v>533.7703400459759</v>
      </c>
      <c r="U98" s="98">
        <v>488.10862264616816</v>
      </c>
      <c r="V98" s="98">
        <v>432.27926900564364</v>
      </c>
      <c r="W98" s="98">
        <v>321.54867781400827</v>
      </c>
      <c r="X98" s="98">
        <v>306.4178208370077</v>
      </c>
      <c r="Y98" s="98">
        <v>243.92426642262302</v>
      </c>
      <c r="DA98" s="63" t="s">
        <v>2335</v>
      </c>
    </row>
    <row r="99" spans="1:105" ht="12" customHeight="1" x14ac:dyDescent="0.25">
      <c r="A99" s="108" t="s">
        <v>52</v>
      </c>
      <c r="B99" s="98">
        <v>474.33675432091565</v>
      </c>
      <c r="C99" s="98">
        <v>474.61974291370882</v>
      </c>
      <c r="D99" s="98">
        <v>518.14758519721022</v>
      </c>
      <c r="E99" s="98">
        <v>530.38247620832374</v>
      </c>
      <c r="F99" s="98">
        <v>514.26997574439906</v>
      </c>
      <c r="G99" s="98">
        <v>510.03993006030294</v>
      </c>
      <c r="H99" s="98">
        <v>511.45889403089393</v>
      </c>
      <c r="I99" s="98">
        <v>496.37707206052477</v>
      </c>
      <c r="J99" s="98">
        <v>507.28015628166509</v>
      </c>
      <c r="K99" s="98">
        <v>522.31122265788781</v>
      </c>
      <c r="L99" s="98">
        <v>593.2650313582792</v>
      </c>
      <c r="M99" s="98">
        <v>557.88748380012953</v>
      </c>
      <c r="N99" s="98">
        <v>575.39042569981154</v>
      </c>
      <c r="O99" s="98">
        <v>563.82882510179832</v>
      </c>
      <c r="P99" s="98">
        <v>549.77118627297352</v>
      </c>
      <c r="Q99" s="98">
        <v>558.99019970426002</v>
      </c>
      <c r="R99" s="98">
        <v>551.21627608195524</v>
      </c>
      <c r="S99" s="98">
        <v>544.90461923213513</v>
      </c>
      <c r="T99" s="98">
        <v>544.99429985825611</v>
      </c>
      <c r="U99" s="98">
        <v>535.82205893784612</v>
      </c>
      <c r="V99" s="98">
        <v>508.31912832598135</v>
      </c>
      <c r="W99" s="98">
        <v>497.41710168075815</v>
      </c>
      <c r="X99" s="98">
        <v>420.80044993048023</v>
      </c>
      <c r="Y99" s="98">
        <v>328.19973558349659</v>
      </c>
      <c r="DA99" s="63" t="s">
        <v>2336</v>
      </c>
    </row>
    <row r="100" spans="1:105" ht="12" customHeight="1" x14ac:dyDescent="0.25">
      <c r="A100" s="121" t="s">
        <v>54</v>
      </c>
      <c r="B100" s="122">
        <v>228.97930485640663</v>
      </c>
      <c r="C100" s="122">
        <v>243.28688315339684</v>
      </c>
      <c r="D100" s="122">
        <v>242.95975445723741</v>
      </c>
      <c r="E100" s="122">
        <v>241.61409989741512</v>
      </c>
      <c r="F100" s="122">
        <v>247.89979491905368</v>
      </c>
      <c r="G100" s="122">
        <v>247.80829306396896</v>
      </c>
      <c r="H100" s="122">
        <v>270.40955933342394</v>
      </c>
      <c r="I100" s="122">
        <v>252.65740095683131</v>
      </c>
      <c r="J100" s="122">
        <v>259.28651750169109</v>
      </c>
      <c r="K100" s="122">
        <v>236.56219724399833</v>
      </c>
      <c r="L100" s="122">
        <v>288.63999432674166</v>
      </c>
      <c r="M100" s="122">
        <v>287.17971819237505</v>
      </c>
      <c r="N100" s="122">
        <v>286.19493916689817</v>
      </c>
      <c r="O100" s="122">
        <v>279.54300677103873</v>
      </c>
      <c r="P100" s="122">
        <v>272.9951909423296</v>
      </c>
      <c r="Q100" s="122">
        <v>267.23796654402491</v>
      </c>
      <c r="R100" s="122">
        <v>261.24093944153248</v>
      </c>
      <c r="S100" s="122">
        <v>255.39473024613199</v>
      </c>
      <c r="T100" s="122">
        <v>249.11236176283256</v>
      </c>
      <c r="U100" s="122">
        <v>242.81972994028789</v>
      </c>
      <c r="V100" s="122">
        <v>236.32730905707359</v>
      </c>
      <c r="W100" s="122">
        <v>231.90345370681561</v>
      </c>
      <c r="X100" s="122">
        <v>228.49756975961427</v>
      </c>
      <c r="Y100" s="122">
        <v>197.72518951498716</v>
      </c>
      <c r="DA100" s="130" t="s">
        <v>2337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2338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X102" s="98">
        <v>0</v>
      </c>
      <c r="Y102" s="98">
        <v>0</v>
      </c>
      <c r="DA102" s="63" t="s">
        <v>2339</v>
      </c>
    </row>
    <row r="103" spans="1:105" ht="12" customHeight="1" x14ac:dyDescent="0.25">
      <c r="A103" s="109" t="s">
        <v>120</v>
      </c>
      <c r="B103" s="33">
        <v>228.97930485640663</v>
      </c>
      <c r="C103" s="33">
        <v>243.28688315339684</v>
      </c>
      <c r="D103" s="33">
        <v>242.95975445723741</v>
      </c>
      <c r="E103" s="33">
        <v>241.61409989741512</v>
      </c>
      <c r="F103" s="33">
        <v>247.89979491905368</v>
      </c>
      <c r="G103" s="33">
        <v>247.80829306396896</v>
      </c>
      <c r="H103" s="33">
        <v>270.40955933342394</v>
      </c>
      <c r="I103" s="33">
        <v>252.65740095683131</v>
      </c>
      <c r="J103" s="33">
        <v>259.28651750169109</v>
      </c>
      <c r="K103" s="33">
        <v>236.56219724399833</v>
      </c>
      <c r="L103" s="33">
        <v>288.63999432674166</v>
      </c>
      <c r="M103" s="33">
        <v>287.17971819237505</v>
      </c>
      <c r="N103" s="33">
        <v>286.19493916689817</v>
      </c>
      <c r="O103" s="33">
        <v>279.54300677103873</v>
      </c>
      <c r="P103" s="33">
        <v>272.9951909423296</v>
      </c>
      <c r="Q103" s="33">
        <v>267.23796654402491</v>
      </c>
      <c r="R103" s="33">
        <v>261.24093944153248</v>
      </c>
      <c r="S103" s="33">
        <v>255.39473024613199</v>
      </c>
      <c r="T103" s="33">
        <v>249.11236176283256</v>
      </c>
      <c r="U103" s="33">
        <v>242.81972994028789</v>
      </c>
      <c r="V103" s="33">
        <v>236.32730905707359</v>
      </c>
      <c r="W103" s="33">
        <v>231.90345370681561</v>
      </c>
      <c r="X103" s="33">
        <v>228.49756975961427</v>
      </c>
      <c r="Y103" s="33">
        <v>197.72518951498716</v>
      </c>
      <c r="DA103" s="60" t="s">
        <v>2340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2341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2342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2343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2344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2345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X110" s="98">
        <f>IF(RES_hhdet_fec!X110=0,0,RES_hhdet_fec!X110*1000*11630/RES_hhdet_num!X105)</f>
        <v>0</v>
      </c>
      <c r="Y110" s="98">
        <f>IF(RES_hhdet_fec!Y110=0,0,RES_hhdet_fec!Y110*1000*11630/RES_hhdet_num!Y105)</f>
        <v>0</v>
      </c>
      <c r="DA110" s="63" t="s">
        <v>2346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2347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2348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2349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2350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2351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2352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2353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2354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2355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2356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2357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2358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10328.455233055995</v>
      </c>
      <c r="C124" s="117">
        <f t="shared" si="42"/>
        <v>11389.645584741749</v>
      </c>
      <c r="D124" s="117">
        <f t="shared" si="42"/>
        <v>10687.738490921718</v>
      </c>
      <c r="E124" s="117">
        <f t="shared" si="42"/>
        <v>11050.39198986701</v>
      </c>
      <c r="F124" s="117">
        <f t="shared" si="42"/>
        <v>10895.961811535406</v>
      </c>
      <c r="G124" s="117">
        <f t="shared" si="42"/>
        <v>10293.64428337052</v>
      </c>
      <c r="H124" s="117">
        <f t="shared" si="42"/>
        <v>10117.878511178769</v>
      </c>
      <c r="I124" s="117">
        <f t="shared" si="42"/>
        <v>9583.5468418447235</v>
      </c>
      <c r="J124" s="117">
        <f t="shared" si="42"/>
        <v>10600.469664016488</v>
      </c>
      <c r="K124" s="117">
        <f t="shared" si="42"/>
        <v>10399.229316503319</v>
      </c>
      <c r="L124" s="117">
        <f t="shared" si="42"/>
        <v>12062.339665700518</v>
      </c>
      <c r="M124" s="117">
        <f t="shared" si="42"/>
        <v>9815.9332589380811</v>
      </c>
      <c r="N124" s="117">
        <f t="shared" si="42"/>
        <v>10648.775006590533</v>
      </c>
      <c r="O124" s="117">
        <f t="shared" si="42"/>
        <v>11298.39088446011</v>
      </c>
      <c r="P124" s="117">
        <f t="shared" si="42"/>
        <v>8734.0153764620591</v>
      </c>
      <c r="Q124" s="117">
        <f t="shared" si="42"/>
        <v>9377.5136816230388</v>
      </c>
      <c r="R124" s="117">
        <f t="shared" ref="R124:V124" si="43">R125+R128+R130+R139</f>
        <v>9467.87221225338</v>
      </c>
      <c r="S124" s="117">
        <f t="shared" si="43"/>
        <v>9201.740016562655</v>
      </c>
      <c r="T124" s="117">
        <f t="shared" si="43"/>
        <v>9557.08820962155</v>
      </c>
      <c r="U124" s="117">
        <f t="shared" si="43"/>
        <v>9256.3879358369304</v>
      </c>
      <c r="V124" s="117">
        <f t="shared" si="43"/>
        <v>9084.256524786404</v>
      </c>
      <c r="W124" s="117">
        <f t="shared" ref="W124:Y124" si="44">W125+W128+W130+W139</f>
        <v>10287.295655141203</v>
      </c>
      <c r="X124" s="117">
        <f t="shared" si="44"/>
        <v>8435.9488301722504</v>
      </c>
      <c r="Y124" s="117">
        <f t="shared" si="44"/>
        <v>7713.921028255184</v>
      </c>
      <c r="DA124" s="129" t="s">
        <v>2359</v>
      </c>
    </row>
    <row r="125" spans="1:105" ht="12.95" customHeight="1" x14ac:dyDescent="0.25">
      <c r="A125" s="121" t="s">
        <v>57</v>
      </c>
      <c r="B125" s="122">
        <f t="shared" ref="B125:Q125" si="45">SUM(B126:B127)</f>
        <v>9007.8546487217827</v>
      </c>
      <c r="C125" s="122">
        <f t="shared" si="45"/>
        <v>9997.3928510274982</v>
      </c>
      <c r="D125" s="122">
        <f t="shared" si="45"/>
        <v>9241.8566985129801</v>
      </c>
      <c r="E125" s="122">
        <f t="shared" si="45"/>
        <v>9573.1246385718387</v>
      </c>
      <c r="F125" s="122">
        <f t="shared" si="45"/>
        <v>9434.8597118592606</v>
      </c>
      <c r="G125" s="122">
        <f t="shared" si="45"/>
        <v>8884.745695117188</v>
      </c>
      <c r="H125" s="122">
        <f t="shared" si="45"/>
        <v>8719.8799013131229</v>
      </c>
      <c r="I125" s="122">
        <f t="shared" si="45"/>
        <v>8202.368488357748</v>
      </c>
      <c r="J125" s="122">
        <f t="shared" si="45"/>
        <v>9207.9069137712013</v>
      </c>
      <c r="K125" s="122">
        <f t="shared" si="45"/>
        <v>9030.5520695274718</v>
      </c>
      <c r="L125" s="122">
        <f t="shared" si="45"/>
        <v>10466.67411748152</v>
      </c>
      <c r="M125" s="122">
        <f t="shared" si="45"/>
        <v>8499.0455387452566</v>
      </c>
      <c r="N125" s="122">
        <f t="shared" si="45"/>
        <v>9281.9805271037676</v>
      </c>
      <c r="O125" s="122">
        <f t="shared" si="45"/>
        <v>9843.0551439867359</v>
      </c>
      <c r="P125" s="122">
        <f t="shared" si="45"/>
        <v>7475.2070859332043</v>
      </c>
      <c r="Q125" s="122">
        <f t="shared" si="45"/>
        <v>7940.6981883122835</v>
      </c>
      <c r="R125" s="122">
        <f t="shared" ref="R125:V125" si="46">SUM(R126:R127)</f>
        <v>8021.204457905118</v>
      </c>
      <c r="S125" s="122">
        <f t="shared" si="46"/>
        <v>7818.1583801524948</v>
      </c>
      <c r="T125" s="122">
        <f t="shared" si="46"/>
        <v>8169.6450859050838</v>
      </c>
      <c r="U125" s="122">
        <f t="shared" si="46"/>
        <v>7961.5477704455689</v>
      </c>
      <c r="V125" s="122">
        <f t="shared" si="46"/>
        <v>7890.1502989383716</v>
      </c>
      <c r="W125" s="122">
        <f t="shared" ref="W125:Y125" si="47">SUM(W126:W127)</f>
        <v>9087.5790355529116</v>
      </c>
      <c r="X125" s="122">
        <f t="shared" si="47"/>
        <v>7469.1559824926635</v>
      </c>
      <c r="Y125" s="122">
        <f t="shared" si="47"/>
        <v>6929.2724080770749</v>
      </c>
      <c r="DA125" s="130" t="s">
        <v>2360</v>
      </c>
    </row>
    <row r="126" spans="1:105" ht="12" customHeight="1" x14ac:dyDescent="0.25">
      <c r="A126" s="97" t="s">
        <v>198</v>
      </c>
      <c r="B126" s="98">
        <v>8973.1800220089008</v>
      </c>
      <c r="C126" s="98">
        <v>9959.4047349486573</v>
      </c>
      <c r="D126" s="98">
        <v>9207.3042056477134</v>
      </c>
      <c r="E126" s="98">
        <v>9537.8923050944977</v>
      </c>
      <c r="F126" s="98">
        <v>9400.7536443560275</v>
      </c>
      <c r="G126" s="98">
        <v>8853.321221398468</v>
      </c>
      <c r="H126" s="98">
        <v>8689.7505014430662</v>
      </c>
      <c r="I126" s="98">
        <v>8174.7767685294821</v>
      </c>
      <c r="J126" s="98">
        <v>9176.7049268513201</v>
      </c>
      <c r="K126" s="98">
        <v>9000.2321101842645</v>
      </c>
      <c r="L126" s="98">
        <v>10430.692742408806</v>
      </c>
      <c r="M126" s="98">
        <v>8471.4964042905867</v>
      </c>
      <c r="N126" s="98">
        <v>9251.7900988665951</v>
      </c>
      <c r="O126" s="98">
        <v>9810.7023418190347</v>
      </c>
      <c r="P126" s="98">
        <v>7452.2352823811898</v>
      </c>
      <c r="Q126" s="98">
        <v>7915.643523459401</v>
      </c>
      <c r="R126" s="98">
        <v>7995.7082970911943</v>
      </c>
      <c r="S126" s="98">
        <v>7793.609367023063</v>
      </c>
      <c r="T126" s="98">
        <v>8144.1495016219724</v>
      </c>
      <c r="U126" s="98">
        <v>7937.0677201889821</v>
      </c>
      <c r="V126" s="98">
        <v>7866.3736549201194</v>
      </c>
      <c r="W126" s="98">
        <v>9059.4451450214838</v>
      </c>
      <c r="X126" s="98">
        <v>7447.6719145249081</v>
      </c>
      <c r="Y126" s="98">
        <v>6910.6362536271217</v>
      </c>
      <c r="DA126" s="63" t="s">
        <v>2361</v>
      </c>
    </row>
    <row r="127" spans="1:105" ht="12" customHeight="1" x14ac:dyDescent="0.25">
      <c r="A127" s="97" t="s">
        <v>53</v>
      </c>
      <c r="B127" s="98">
        <v>34.6746267128824</v>
      </c>
      <c r="C127" s="98">
        <v>37.988116078840335</v>
      </c>
      <c r="D127" s="98">
        <v>34.552492865266963</v>
      </c>
      <c r="E127" s="98">
        <v>35.232333477341093</v>
      </c>
      <c r="F127" s="98">
        <v>34.106067503232353</v>
      </c>
      <c r="G127" s="98">
        <v>31.424473718720421</v>
      </c>
      <c r="H127" s="98">
        <v>30.129399870057412</v>
      </c>
      <c r="I127" s="98">
        <v>27.591719828265919</v>
      </c>
      <c r="J127" s="98">
        <v>31.201986919880923</v>
      </c>
      <c r="K127" s="98">
        <v>30.319959343207366</v>
      </c>
      <c r="L127" s="98">
        <v>35.981375072712851</v>
      </c>
      <c r="M127" s="98">
        <v>27.549134454669442</v>
      </c>
      <c r="N127" s="98">
        <v>30.190428237171801</v>
      </c>
      <c r="O127" s="98">
        <v>32.352802167701945</v>
      </c>
      <c r="P127" s="98">
        <v>22.971803552014499</v>
      </c>
      <c r="Q127" s="98">
        <v>25.054664852882578</v>
      </c>
      <c r="R127" s="98">
        <v>25.496160813923442</v>
      </c>
      <c r="S127" s="98">
        <v>24.549013129431781</v>
      </c>
      <c r="T127" s="98">
        <v>25.495584283111661</v>
      </c>
      <c r="U127" s="98">
        <v>24.480050256586857</v>
      </c>
      <c r="V127" s="98">
        <v>23.776644018252078</v>
      </c>
      <c r="W127" s="98">
        <v>28.13389053142814</v>
      </c>
      <c r="X127" s="98">
        <v>21.484067967755855</v>
      </c>
      <c r="Y127" s="98">
        <v>18.636154449953391</v>
      </c>
      <c r="DA127" s="63" t="s">
        <v>2362</v>
      </c>
    </row>
    <row r="128" spans="1:105" ht="12.95" customHeight="1" x14ac:dyDescent="0.25">
      <c r="A128" s="121" t="s">
        <v>92</v>
      </c>
      <c r="B128" s="122">
        <f t="shared" ref="B128:Y128" si="48">B129</f>
        <v>5.230841904895688</v>
      </c>
      <c r="C128" s="122">
        <f t="shared" si="48"/>
        <v>5.1445914496245635</v>
      </c>
      <c r="D128" s="122">
        <f t="shared" si="48"/>
        <v>5.1967393400660491</v>
      </c>
      <c r="E128" s="122">
        <f t="shared" si="48"/>
        <v>7.6528994265767176</v>
      </c>
      <c r="F128" s="122">
        <f t="shared" si="48"/>
        <v>6.0231175343886925</v>
      </c>
      <c r="G128" s="122">
        <f t="shared" si="48"/>
        <v>6.7268046330178972</v>
      </c>
      <c r="H128" s="122">
        <f t="shared" si="48"/>
        <v>11.044166565434789</v>
      </c>
      <c r="I128" s="122">
        <f t="shared" si="48"/>
        <v>7.8507314459101183</v>
      </c>
      <c r="J128" s="122">
        <f t="shared" si="48"/>
        <v>8.3162662049060003</v>
      </c>
      <c r="K128" s="122">
        <f t="shared" si="48"/>
        <v>9.3122044712130148</v>
      </c>
      <c r="L128" s="122">
        <f t="shared" si="48"/>
        <v>10.302202750444694</v>
      </c>
      <c r="M128" s="122">
        <f t="shared" si="48"/>
        <v>11.125663197900492</v>
      </c>
      <c r="N128" s="122">
        <f t="shared" si="48"/>
        <v>13.98131871409449</v>
      </c>
      <c r="O128" s="122">
        <f t="shared" si="48"/>
        <v>16.214049765636691</v>
      </c>
      <c r="P128" s="122">
        <f t="shared" si="48"/>
        <v>18.839625942601778</v>
      </c>
      <c r="Q128" s="122">
        <f t="shared" si="48"/>
        <v>21.190426995249894</v>
      </c>
      <c r="R128" s="122">
        <f t="shared" si="48"/>
        <v>24.480343951243576</v>
      </c>
      <c r="S128" s="122">
        <f t="shared" si="48"/>
        <v>24.500967668391521</v>
      </c>
      <c r="T128" s="122">
        <f t="shared" si="48"/>
        <v>31.041621225779913</v>
      </c>
      <c r="U128" s="122">
        <f t="shared" si="48"/>
        <v>30.408823881246121</v>
      </c>
      <c r="V128" s="122">
        <f t="shared" si="48"/>
        <v>33.236720909990986</v>
      </c>
      <c r="W128" s="122">
        <f t="shared" si="48"/>
        <v>27.913340985195948</v>
      </c>
      <c r="X128" s="122">
        <f t="shared" si="48"/>
        <v>36.714973931827352</v>
      </c>
      <c r="Y128" s="122">
        <f t="shared" si="48"/>
        <v>35.774265161758926</v>
      </c>
      <c r="DA128" s="130" t="s">
        <v>2363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5.230841904895688</v>
      </c>
      <c r="C129" s="98">
        <f>IF(RES_hhdet_fec!C129=0,0,RES_hhdet_fec!C129*1000*11630/RES_hhdet_num!C124)</f>
        <v>5.1445914496245635</v>
      </c>
      <c r="D129" s="98">
        <f>IF(RES_hhdet_fec!D129=0,0,RES_hhdet_fec!D129*1000*11630/RES_hhdet_num!D124)</f>
        <v>5.1967393400660491</v>
      </c>
      <c r="E129" s="98">
        <f>IF(RES_hhdet_fec!E129=0,0,RES_hhdet_fec!E129*1000*11630/RES_hhdet_num!E124)</f>
        <v>7.6528994265767176</v>
      </c>
      <c r="F129" s="98">
        <f>IF(RES_hhdet_fec!F129=0,0,RES_hhdet_fec!F129*1000*11630/RES_hhdet_num!F124)</f>
        <v>6.0231175343886925</v>
      </c>
      <c r="G129" s="98">
        <f>IF(RES_hhdet_fec!G129=0,0,RES_hhdet_fec!G129*1000*11630/RES_hhdet_num!G124)</f>
        <v>6.7268046330178972</v>
      </c>
      <c r="H129" s="98">
        <f>IF(RES_hhdet_fec!H129=0,0,RES_hhdet_fec!H129*1000*11630/RES_hhdet_num!H124)</f>
        <v>11.044166565434789</v>
      </c>
      <c r="I129" s="98">
        <f>IF(RES_hhdet_fec!I129=0,0,RES_hhdet_fec!I129*1000*11630/RES_hhdet_num!I124)</f>
        <v>7.8507314459101183</v>
      </c>
      <c r="J129" s="98">
        <f>IF(RES_hhdet_fec!J129=0,0,RES_hhdet_fec!J129*1000*11630/RES_hhdet_num!J124)</f>
        <v>8.3162662049060003</v>
      </c>
      <c r="K129" s="98">
        <f>IF(RES_hhdet_fec!K129=0,0,RES_hhdet_fec!K129*1000*11630/RES_hhdet_num!K124)</f>
        <v>9.3122044712130148</v>
      </c>
      <c r="L129" s="98">
        <f>IF(RES_hhdet_fec!L129=0,0,RES_hhdet_fec!L129*1000*11630/RES_hhdet_num!L124)</f>
        <v>10.302202750444694</v>
      </c>
      <c r="M129" s="98">
        <f>IF(RES_hhdet_fec!M129=0,0,RES_hhdet_fec!M129*1000*11630/RES_hhdet_num!M124)</f>
        <v>11.125663197900492</v>
      </c>
      <c r="N129" s="98">
        <f>IF(RES_hhdet_fec!N129=0,0,RES_hhdet_fec!N129*1000*11630/RES_hhdet_num!N124)</f>
        <v>13.98131871409449</v>
      </c>
      <c r="O129" s="98">
        <f>IF(RES_hhdet_fec!O129=0,0,RES_hhdet_fec!O129*1000*11630/RES_hhdet_num!O124)</f>
        <v>16.214049765636691</v>
      </c>
      <c r="P129" s="98">
        <f>IF(RES_hhdet_fec!P129=0,0,RES_hhdet_fec!P129*1000*11630/RES_hhdet_num!P124)</f>
        <v>18.839625942601778</v>
      </c>
      <c r="Q129" s="98">
        <f>IF(RES_hhdet_fec!Q129=0,0,RES_hhdet_fec!Q129*1000*11630/RES_hhdet_num!Q124)</f>
        <v>21.190426995249894</v>
      </c>
      <c r="R129" s="98">
        <f>IF(RES_hhdet_fec!R129=0,0,RES_hhdet_fec!R129*1000*11630/RES_hhdet_num!R124)</f>
        <v>24.480343951243576</v>
      </c>
      <c r="S129" s="98">
        <f>IF(RES_hhdet_fec!S129=0,0,RES_hhdet_fec!S129*1000*11630/RES_hhdet_num!S124)</f>
        <v>24.500967668391521</v>
      </c>
      <c r="T129" s="98">
        <f>IF(RES_hhdet_fec!T129=0,0,RES_hhdet_fec!T129*1000*11630/RES_hhdet_num!T124)</f>
        <v>31.041621225779913</v>
      </c>
      <c r="U129" s="98">
        <f>IF(RES_hhdet_fec!U129=0,0,RES_hhdet_fec!U129*1000*11630/RES_hhdet_num!U124)</f>
        <v>30.408823881246121</v>
      </c>
      <c r="V129" s="98">
        <f>IF(RES_hhdet_fec!V129=0,0,RES_hhdet_fec!V129*1000*11630/RES_hhdet_num!V124)</f>
        <v>33.236720909990986</v>
      </c>
      <c r="W129" s="98">
        <f>IF(RES_hhdet_fec!W129=0,0,RES_hhdet_fec!W129*1000*11630/RES_hhdet_num!W124)</f>
        <v>27.913340985195948</v>
      </c>
      <c r="X129" s="98">
        <f>IF(RES_hhdet_fec!X129=0,0,RES_hhdet_fec!X129*1000*11630/RES_hhdet_num!X124)</f>
        <v>36.714973931827352</v>
      </c>
      <c r="Y129" s="98">
        <f>IF(RES_hhdet_fec!Y129=0,0,RES_hhdet_fec!Y129*1000*11630/RES_hhdet_num!Y124)</f>
        <v>35.774265161758926</v>
      </c>
      <c r="DA129" s="63" t="s">
        <v>2364</v>
      </c>
    </row>
    <row r="130" spans="1:105" ht="12" customHeight="1" x14ac:dyDescent="0.25">
      <c r="A130" s="121" t="s">
        <v>55</v>
      </c>
      <c r="B130" s="122">
        <v>1086.390437572911</v>
      </c>
      <c r="C130" s="122">
        <v>1143.9833821938132</v>
      </c>
      <c r="D130" s="122">
        <v>1197.8694978483725</v>
      </c>
      <c r="E130" s="122">
        <v>1228.0875468536192</v>
      </c>
      <c r="F130" s="122">
        <v>1207.1275229294804</v>
      </c>
      <c r="G130" s="122">
        <v>1154.2055860795542</v>
      </c>
      <c r="H130" s="122">
        <v>1116.3895715077701</v>
      </c>
      <c r="I130" s="122">
        <v>1120.6043079556209</v>
      </c>
      <c r="J130" s="122">
        <v>1124.9648904511741</v>
      </c>
      <c r="K130" s="122">
        <v>1122.89350448814</v>
      </c>
      <c r="L130" s="122">
        <v>1296.8620813590965</v>
      </c>
      <c r="M130" s="122">
        <v>1018.6983141481816</v>
      </c>
      <c r="N130" s="122">
        <v>1066.6807274490375</v>
      </c>
      <c r="O130" s="122">
        <v>1159.5138545495111</v>
      </c>
      <c r="P130" s="122">
        <v>966.69193963555756</v>
      </c>
      <c r="Q130" s="122">
        <v>1148.2433020047649</v>
      </c>
      <c r="R130" s="122">
        <v>1160.9878948035648</v>
      </c>
      <c r="S130" s="122">
        <v>1103.9693968331028</v>
      </c>
      <c r="T130" s="122">
        <v>1107.6352507481267</v>
      </c>
      <c r="U130" s="122">
        <v>1021.9946805360734</v>
      </c>
      <c r="V130" s="122">
        <v>924.72870579816379</v>
      </c>
      <c r="W130" s="122">
        <v>939.42385200844524</v>
      </c>
      <c r="X130" s="122">
        <v>700.34637930091503</v>
      </c>
      <c r="Y130" s="122">
        <v>550.05638189561603</v>
      </c>
      <c r="DA130" s="130" t="s">
        <v>2365</v>
      </c>
    </row>
    <row r="131" spans="1:105" ht="12" customHeight="1" x14ac:dyDescent="0.25">
      <c r="A131" s="97" t="s">
        <v>128</v>
      </c>
      <c r="B131" s="98">
        <v>1083.1042302477424</v>
      </c>
      <c r="C131" s="98">
        <v>1143.931376415165</v>
      </c>
      <c r="D131" s="98">
        <v>1196.1328081055301</v>
      </c>
      <c r="E131" s="98">
        <v>1227.111123627524</v>
      </c>
      <c r="F131" s="98">
        <v>1206.7428969202524</v>
      </c>
      <c r="G131" s="98">
        <v>1153.0237193454655</v>
      </c>
      <c r="H131" s="98">
        <v>1115.0663874621748</v>
      </c>
      <c r="I131" s="98">
        <v>1118.5561352844038</v>
      </c>
      <c r="J131" s="98">
        <v>1124.9549444479292</v>
      </c>
      <c r="K131" s="98">
        <v>1121.7702772866023</v>
      </c>
      <c r="L131" s="98">
        <v>1299.3639011275843</v>
      </c>
      <c r="M131" s="98">
        <v>1016.0555018185158</v>
      </c>
      <c r="N131" s="98">
        <v>1065.3112471394616</v>
      </c>
      <c r="O131" s="98">
        <v>1160.0141929205915</v>
      </c>
      <c r="P131" s="98">
        <v>963.15463749929233</v>
      </c>
      <c r="Q131" s="98">
        <v>1148.0850871597918</v>
      </c>
      <c r="R131" s="98">
        <v>1160.6777496745856</v>
      </c>
      <c r="S131" s="98">
        <v>1102.5977585633307</v>
      </c>
      <c r="T131" s="98">
        <v>1107.3571654566808</v>
      </c>
      <c r="U131" s="98">
        <v>1021.01903248039</v>
      </c>
      <c r="V131" s="98">
        <v>923.41446641013295</v>
      </c>
      <c r="W131" s="98">
        <v>941.40386584162081</v>
      </c>
      <c r="X131" s="98">
        <v>698.70928285211835</v>
      </c>
      <c r="Y131" s="98">
        <v>549.13606885498746</v>
      </c>
      <c r="DA131" s="63" t="s">
        <v>2366</v>
      </c>
    </row>
    <row r="132" spans="1:105" ht="12" customHeight="1" x14ac:dyDescent="0.25">
      <c r="A132" s="97" t="s">
        <v>127</v>
      </c>
      <c r="B132" s="98">
        <v>999.40123119791599</v>
      </c>
      <c r="C132" s="98">
        <v>1045.1086787025447</v>
      </c>
      <c r="D132" s="98">
        <v>1099.7000164492656</v>
      </c>
      <c r="E132" s="98">
        <v>1127.2161463522559</v>
      </c>
      <c r="F132" s="98">
        <v>1109.1364000857623</v>
      </c>
      <c r="G132" s="98">
        <v>1062.5272857724051</v>
      </c>
      <c r="H132" s="98">
        <v>1028.0970832727883</v>
      </c>
      <c r="I132" s="98">
        <v>1037.85282221629</v>
      </c>
      <c r="J132" s="98">
        <v>1038.1087600848412</v>
      </c>
      <c r="K132" s="98">
        <v>1039.5903916403713</v>
      </c>
      <c r="L132" s="98">
        <v>1196.5998263345596</v>
      </c>
      <c r="M132" s="98">
        <v>942.08359951692182</v>
      </c>
      <c r="N132" s="98">
        <v>987.45886160235284</v>
      </c>
      <c r="O132" s="98">
        <v>1080.1839457007191</v>
      </c>
      <c r="P132" s="98">
        <v>901.26167566827792</v>
      </c>
      <c r="Q132" s="98">
        <v>1074.6344925543701</v>
      </c>
      <c r="R132" s="98">
        <v>1090.8700490271669</v>
      </c>
      <c r="S132" s="98">
        <v>1040.1619982310253</v>
      </c>
      <c r="T132" s="98">
        <v>1045.5671061382907</v>
      </c>
      <c r="U132" s="98">
        <v>965.92488290283848</v>
      </c>
      <c r="V132" s="98">
        <v>875.45506401684167</v>
      </c>
      <c r="W132" s="98">
        <v>890.15216405468084</v>
      </c>
      <c r="X132" s="98">
        <v>665.2931239180524</v>
      </c>
      <c r="Y132" s="98">
        <v>522.52975229145864</v>
      </c>
      <c r="DA132" s="63" t="s">
        <v>2367</v>
      </c>
    </row>
    <row r="133" spans="1:105" ht="12" customHeight="1" x14ac:dyDescent="0.25">
      <c r="A133" s="100" t="s">
        <v>198</v>
      </c>
      <c r="B133" s="101">
        <v>568.40556735770156</v>
      </c>
      <c r="C133" s="101">
        <v>543.73565283039204</v>
      </c>
      <c r="D133" s="101">
        <v>591.80669116989588</v>
      </c>
      <c r="E133" s="101">
        <v>590.36424992856837</v>
      </c>
      <c r="F133" s="101">
        <v>576.40512028601313</v>
      </c>
      <c r="G133" s="101">
        <v>553.77304263909241</v>
      </c>
      <c r="H133" s="101">
        <v>523.92689654079459</v>
      </c>
      <c r="I133" s="101">
        <v>557.63151048541806</v>
      </c>
      <c r="J133" s="101">
        <v>509.01589961970319</v>
      </c>
      <c r="K133" s="101">
        <v>520.1862035210105</v>
      </c>
      <c r="L133" s="101">
        <v>520.25723510215209</v>
      </c>
      <c r="M133" s="101">
        <v>425.81597475346427</v>
      </c>
      <c r="N133" s="101">
        <v>417.88709575061421</v>
      </c>
      <c r="O133" s="101">
        <v>477.26302485160954</v>
      </c>
      <c r="P133" s="101">
        <v>409.87809973076185</v>
      </c>
      <c r="Q133" s="101">
        <v>490.85136607405292</v>
      </c>
      <c r="R133" s="101">
        <v>520.87364309423992</v>
      </c>
      <c r="S133" s="101">
        <v>498.4310355189815</v>
      </c>
      <c r="T133" s="101">
        <v>481.29528314300183</v>
      </c>
      <c r="U133" s="101">
        <v>427.91625547161004</v>
      </c>
      <c r="V133" s="101">
        <v>373.12381293876109</v>
      </c>
      <c r="W133" s="101">
        <v>335.0456098264026</v>
      </c>
      <c r="X133" s="101">
        <v>264.3877677261064</v>
      </c>
      <c r="Y133" s="101">
        <v>207.18054611499815</v>
      </c>
      <c r="DA133" s="131" t="s">
        <v>2368</v>
      </c>
    </row>
    <row r="134" spans="1:105" ht="12" customHeight="1" x14ac:dyDescent="0.25">
      <c r="A134" s="103" t="s">
        <v>52</v>
      </c>
      <c r="B134" s="104">
        <v>430.99566384021438</v>
      </c>
      <c r="C134" s="104">
        <v>501.37302587215248</v>
      </c>
      <c r="D134" s="104">
        <v>507.89332527936966</v>
      </c>
      <c r="E134" s="104">
        <v>536.85189642368766</v>
      </c>
      <c r="F134" s="104">
        <v>532.73127979974902</v>
      </c>
      <c r="G134" s="104">
        <v>508.75424313331303</v>
      </c>
      <c r="H134" s="104">
        <v>504.17018673199345</v>
      </c>
      <c r="I134" s="104">
        <v>480.22131173087195</v>
      </c>
      <c r="J134" s="104">
        <v>529.09286046513785</v>
      </c>
      <c r="K134" s="104">
        <v>519.40418811936104</v>
      </c>
      <c r="L134" s="104">
        <v>676.34259123240759</v>
      </c>
      <c r="M134" s="104">
        <v>516.26762476345755</v>
      </c>
      <c r="N134" s="104">
        <v>569.57176585173852</v>
      </c>
      <c r="O134" s="104">
        <v>602.92092084910951</v>
      </c>
      <c r="P134" s="104">
        <v>491.38357593751613</v>
      </c>
      <c r="Q134" s="104">
        <v>583.78312648031738</v>
      </c>
      <c r="R134" s="104">
        <v>569.99640593292725</v>
      </c>
      <c r="S134" s="104">
        <v>541.73096271204383</v>
      </c>
      <c r="T134" s="104">
        <v>564.27182299528874</v>
      </c>
      <c r="U134" s="104">
        <v>538.00862743122843</v>
      </c>
      <c r="V134" s="104">
        <v>502.33125107808064</v>
      </c>
      <c r="W134" s="104">
        <v>555.10655422827824</v>
      </c>
      <c r="X134" s="104">
        <v>400.90535619194594</v>
      </c>
      <c r="Y134" s="104">
        <v>315.34920617646054</v>
      </c>
      <c r="DA134" s="132" t="s">
        <v>2369</v>
      </c>
    </row>
    <row r="135" spans="1:105" ht="12" customHeight="1" x14ac:dyDescent="0.25">
      <c r="A135" s="106" t="s">
        <v>122</v>
      </c>
      <c r="B135" s="101">
        <v>1426.0840803205961</v>
      </c>
      <c r="C135" s="101">
        <v>1271.1936894432934</v>
      </c>
      <c r="D135" s="101">
        <v>1443.0546226676265</v>
      </c>
      <c r="E135" s="101">
        <v>1425.2655198861416</v>
      </c>
      <c r="F135" s="101">
        <v>1367.8050426133439</v>
      </c>
      <c r="G135" s="101">
        <v>1358.84854078226</v>
      </c>
      <c r="H135" s="101">
        <v>1323.1872340500408</v>
      </c>
      <c r="I135" s="101">
        <v>1368.6238521086671</v>
      </c>
      <c r="J135" s="101">
        <v>1256.7665771303355</v>
      </c>
      <c r="K135" s="101">
        <v>1326.1091001571874</v>
      </c>
      <c r="L135" s="101">
        <v>1292.9678011740061</v>
      </c>
      <c r="M135" s="101">
        <v>1307.6123934505854</v>
      </c>
      <c r="N135" s="101">
        <v>1277.634282808292</v>
      </c>
      <c r="O135" s="101">
        <v>1263.4150869560085</v>
      </c>
      <c r="P135" s="101">
        <v>1278.9878327879273</v>
      </c>
      <c r="Q135" s="101">
        <v>1278.0911652529344</v>
      </c>
      <c r="R135" s="101">
        <v>1293.1318355024525</v>
      </c>
      <c r="S135" s="101">
        <v>1278.5205918608208</v>
      </c>
      <c r="T135" s="101">
        <v>1219.6661902600129</v>
      </c>
      <c r="U135" s="101">
        <v>1154.6919696892473</v>
      </c>
      <c r="V135" s="101">
        <v>1053.7711070011844</v>
      </c>
      <c r="W135" s="101">
        <v>922.7603349939385</v>
      </c>
      <c r="X135" s="101">
        <v>818.69895141869188</v>
      </c>
      <c r="Y135" s="101">
        <v>644.71663545325691</v>
      </c>
      <c r="DA135" s="131" t="s">
        <v>2370</v>
      </c>
    </row>
    <row r="136" spans="1:105" ht="12" customHeight="1" x14ac:dyDescent="0.25">
      <c r="A136" s="107" t="s">
        <v>121</v>
      </c>
      <c r="B136" s="104">
        <v>1229.1501043415626</v>
      </c>
      <c r="C136" s="104">
        <v>1076.1908093506049</v>
      </c>
      <c r="D136" s="104">
        <v>1234.3523598738684</v>
      </c>
      <c r="E136" s="104">
        <v>1216.0870401316054</v>
      </c>
      <c r="F136" s="104">
        <v>1168.2153875270767</v>
      </c>
      <c r="G136" s="104">
        <v>1165.1770754411875</v>
      </c>
      <c r="H136" s="104">
        <v>1133.7485740178993</v>
      </c>
      <c r="I136" s="104">
        <v>1186.2105135937138</v>
      </c>
      <c r="J136" s="104">
        <v>1071.5168631331976</v>
      </c>
      <c r="K136" s="104">
        <v>1135.9019647248563</v>
      </c>
      <c r="L136" s="104">
        <v>1081.7281072532439</v>
      </c>
      <c r="M136" s="104">
        <v>1108.1788749713082</v>
      </c>
      <c r="N136" s="104">
        <v>1076.528846926753</v>
      </c>
      <c r="O136" s="104">
        <v>1070.7041291983294</v>
      </c>
      <c r="P136" s="104">
        <v>1091.4026344795066</v>
      </c>
      <c r="Q136" s="104">
        <v>1098.0966069669569</v>
      </c>
      <c r="R136" s="104">
        <v>1121.492852729923</v>
      </c>
      <c r="S136" s="104">
        <v>1116.4665942351482</v>
      </c>
      <c r="T136" s="104">
        <v>1069.1560473475881</v>
      </c>
      <c r="U136" s="104">
        <v>1012.6630080175491</v>
      </c>
      <c r="V136" s="104">
        <v>929.07839816141848</v>
      </c>
      <c r="W136" s="104">
        <v>808.81566611674054</v>
      </c>
      <c r="X136" s="104">
        <v>724.71170969385128</v>
      </c>
      <c r="Y136" s="104">
        <v>575.08745461421233</v>
      </c>
      <c r="DA136" s="132" t="s">
        <v>2371</v>
      </c>
    </row>
    <row r="137" spans="1:105" ht="12" customHeight="1" x14ac:dyDescent="0.25">
      <c r="A137" s="108" t="s">
        <v>53</v>
      </c>
      <c r="B137" s="98">
        <v>754.81335002064702</v>
      </c>
      <c r="C137" s="98">
        <v>601.62555195914581</v>
      </c>
      <c r="D137" s="98">
        <v>716.33191596427503</v>
      </c>
      <c r="E137" s="98">
        <v>685.91785556538218</v>
      </c>
      <c r="F137" s="98">
        <v>654.20723904038391</v>
      </c>
      <c r="G137" s="98">
        <v>655.45083324626808</v>
      </c>
      <c r="H137" s="98">
        <v>622.73920032188823</v>
      </c>
      <c r="I137" s="98">
        <v>690.4344886040285</v>
      </c>
      <c r="J137" s="98">
        <v>564.93321217842538</v>
      </c>
      <c r="K137" s="98">
        <v>614.65999920568652</v>
      </c>
      <c r="L137" s="98">
        <v>489.82296001197102</v>
      </c>
      <c r="M137" s="98">
        <v>551.87865449148353</v>
      </c>
      <c r="N137" s="98">
        <v>502.84118506723331</v>
      </c>
      <c r="O137" s="98">
        <v>508.74711079692872</v>
      </c>
      <c r="P137" s="98">
        <v>544.51191047543091</v>
      </c>
      <c r="Q137" s="98">
        <v>542.70146113947487</v>
      </c>
      <c r="R137" s="98">
        <v>574.47501343764031</v>
      </c>
      <c r="S137" s="98">
        <v>576.04579026979275</v>
      </c>
      <c r="T137" s="98">
        <v>528.8560069583649</v>
      </c>
      <c r="U137" s="98">
        <v>482.26609910961383</v>
      </c>
      <c r="V137" s="98">
        <v>426.45098723283985</v>
      </c>
      <c r="W137" s="98">
        <v>317.12506380313147</v>
      </c>
      <c r="X137" s="98">
        <v>306.65179259274805</v>
      </c>
      <c r="Y137" s="98">
        <v>247.00951309933779</v>
      </c>
      <c r="DA137" s="63" t="s">
        <v>2372</v>
      </c>
    </row>
    <row r="138" spans="1:105" ht="12" customHeight="1" x14ac:dyDescent="0.25">
      <c r="A138" s="108" t="s">
        <v>52</v>
      </c>
      <c r="B138" s="98">
        <v>474.33675432091565</v>
      </c>
      <c r="C138" s="98">
        <v>474.56525739145923</v>
      </c>
      <c r="D138" s="98">
        <v>518.02044390959327</v>
      </c>
      <c r="E138" s="98">
        <v>530.16918456622307</v>
      </c>
      <c r="F138" s="98">
        <v>514.0081484866929</v>
      </c>
      <c r="G138" s="98">
        <v>509.72624219491939</v>
      </c>
      <c r="H138" s="98">
        <v>511.00937369601127</v>
      </c>
      <c r="I138" s="98">
        <v>495.77602498968525</v>
      </c>
      <c r="J138" s="98">
        <v>506.58365095477222</v>
      </c>
      <c r="K138" s="98">
        <v>521.24196551916953</v>
      </c>
      <c r="L138" s="98">
        <v>591.90514724127297</v>
      </c>
      <c r="M138" s="98">
        <v>556.3002204798247</v>
      </c>
      <c r="N138" s="98">
        <v>573.68766185951984</v>
      </c>
      <c r="O138" s="98">
        <v>561.95701840140043</v>
      </c>
      <c r="P138" s="98">
        <v>546.89072400407542</v>
      </c>
      <c r="Q138" s="98">
        <v>555.39514582748166</v>
      </c>
      <c r="R138" s="98">
        <v>547.01783929228259</v>
      </c>
      <c r="S138" s="98">
        <v>540.42080396535528</v>
      </c>
      <c r="T138" s="98">
        <v>540.30004038922334</v>
      </c>
      <c r="U138" s="98">
        <v>530.3969089079352</v>
      </c>
      <c r="V138" s="98">
        <v>502.62741092857874</v>
      </c>
      <c r="W138" s="98">
        <v>491.69060231360908</v>
      </c>
      <c r="X138" s="98">
        <v>418.05991710110311</v>
      </c>
      <c r="Y138" s="98">
        <v>328.07794151487457</v>
      </c>
      <c r="DA138" s="63" t="s">
        <v>2373</v>
      </c>
    </row>
    <row r="139" spans="1:105" ht="12" customHeight="1" x14ac:dyDescent="0.25">
      <c r="A139" s="121" t="s">
        <v>54</v>
      </c>
      <c r="B139" s="122">
        <v>228.97930485640663</v>
      </c>
      <c r="C139" s="122">
        <v>243.12476007081236</v>
      </c>
      <c r="D139" s="122">
        <v>242.81555522029797</v>
      </c>
      <c r="E139" s="122">
        <v>241.52690501497517</v>
      </c>
      <c r="F139" s="122">
        <v>247.95145921227586</v>
      </c>
      <c r="G139" s="122">
        <v>247.9661975407617</v>
      </c>
      <c r="H139" s="122">
        <v>270.56487179244141</v>
      </c>
      <c r="I139" s="122">
        <v>252.72331408544574</v>
      </c>
      <c r="J139" s="122">
        <v>259.28159358920738</v>
      </c>
      <c r="K139" s="122">
        <v>236.47153801649441</v>
      </c>
      <c r="L139" s="122">
        <v>288.50126410945694</v>
      </c>
      <c r="M139" s="122">
        <v>287.06374284674098</v>
      </c>
      <c r="N139" s="122">
        <v>286.13243332363118</v>
      </c>
      <c r="O139" s="122">
        <v>279.60783615822675</v>
      </c>
      <c r="P139" s="122">
        <v>273.27672495069629</v>
      </c>
      <c r="Q139" s="122">
        <v>267.38176431073992</v>
      </c>
      <c r="R139" s="122">
        <v>261.19951559345321</v>
      </c>
      <c r="S139" s="122">
        <v>255.111271908666</v>
      </c>
      <c r="T139" s="122">
        <v>248.76625174255932</v>
      </c>
      <c r="U139" s="122">
        <v>242.43666097404056</v>
      </c>
      <c r="V139" s="122">
        <v>236.14079913987806</v>
      </c>
      <c r="W139" s="122">
        <v>232.37942659464969</v>
      </c>
      <c r="X139" s="122">
        <v>229.73149444684304</v>
      </c>
      <c r="Y139" s="122">
        <v>198.81797312073374</v>
      </c>
      <c r="DA139" s="130" t="s">
        <v>2374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2375</v>
      </c>
    </row>
    <row r="141" spans="1:105" ht="12" customHeight="1" x14ac:dyDescent="0.25">
      <c r="A141" s="109" t="s">
        <v>120</v>
      </c>
      <c r="B141" s="33">
        <v>228.97930485640663</v>
      </c>
      <c r="C141" s="33">
        <v>243.12476007081236</v>
      </c>
      <c r="D141" s="33">
        <v>242.81555522029797</v>
      </c>
      <c r="E141" s="33">
        <v>241.52690501497517</v>
      </c>
      <c r="F141" s="33">
        <v>247.95145921227586</v>
      </c>
      <c r="G141" s="33">
        <v>247.9661975407617</v>
      </c>
      <c r="H141" s="33">
        <v>270.56487179244141</v>
      </c>
      <c r="I141" s="33">
        <v>252.72331408544574</v>
      </c>
      <c r="J141" s="33">
        <v>259.28159358920738</v>
      </c>
      <c r="K141" s="33">
        <v>236.47153801649441</v>
      </c>
      <c r="L141" s="33">
        <v>288.50126410945694</v>
      </c>
      <c r="M141" s="33">
        <v>287.06374284674098</v>
      </c>
      <c r="N141" s="33">
        <v>286.13243332363118</v>
      </c>
      <c r="O141" s="33">
        <v>279.60783615822675</v>
      </c>
      <c r="P141" s="33">
        <v>273.27672495069629</v>
      </c>
      <c r="Q141" s="33">
        <v>267.38176431073992</v>
      </c>
      <c r="R141" s="33">
        <v>261.19951559345321</v>
      </c>
      <c r="S141" s="33">
        <v>255.111271908666</v>
      </c>
      <c r="T141" s="33">
        <v>248.76625174255932</v>
      </c>
      <c r="U141" s="33">
        <v>242.43666097404056</v>
      </c>
      <c r="V141" s="33">
        <v>236.14079913987806</v>
      </c>
      <c r="W141" s="33">
        <v>232.37942659464969</v>
      </c>
      <c r="X141" s="33">
        <v>229.73149444684304</v>
      </c>
      <c r="Y141" s="33">
        <v>198.81797312073374</v>
      </c>
      <c r="DA141" s="60" t="s">
        <v>2376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5905.954387020508</v>
      </c>
      <c r="C143" s="117">
        <f t="shared" si="49"/>
        <v>5698.2737822964018</v>
      </c>
      <c r="D143" s="117">
        <f t="shared" si="49"/>
        <v>5737.3691016440307</v>
      </c>
      <c r="E143" s="117">
        <f t="shared" si="49"/>
        <v>5754.6278616583895</v>
      </c>
      <c r="F143" s="117">
        <f t="shared" si="49"/>
        <v>5391.2227993311581</v>
      </c>
      <c r="G143" s="117">
        <f t="shared" si="49"/>
        <v>4975.9275812483329</v>
      </c>
      <c r="H143" s="117">
        <f t="shared" si="49"/>
        <v>4939.6001699093213</v>
      </c>
      <c r="I143" s="117">
        <f t="shared" si="49"/>
        <v>4628.9652948596686</v>
      </c>
      <c r="J143" s="117">
        <f t="shared" si="49"/>
        <v>4774.9027098596689</v>
      </c>
      <c r="K143" s="117">
        <f t="shared" si="49"/>
        <v>4914.611058412017</v>
      </c>
      <c r="L143" s="117">
        <f t="shared" si="49"/>
        <v>4901.82098029603</v>
      </c>
      <c r="M143" s="117">
        <f t="shared" si="49"/>
        <v>4725.7376810113255</v>
      </c>
      <c r="N143" s="117">
        <f t="shared" si="49"/>
        <v>4577.6511851025552</v>
      </c>
      <c r="O143" s="117">
        <f t="shared" si="49"/>
        <v>4327.8425810405506</v>
      </c>
      <c r="P143" s="117">
        <f t="shared" si="49"/>
        <v>3989.1227975533257</v>
      </c>
      <c r="Q143" s="117">
        <f t="shared" si="49"/>
        <v>3790.4527140568725</v>
      </c>
      <c r="R143" s="117">
        <f t="shared" ref="R143:V143" si="50">R144+R146+R148+R157</f>
        <v>3717.741056703956</v>
      </c>
      <c r="S143" s="117">
        <f t="shared" si="50"/>
        <v>3641.6420197532848</v>
      </c>
      <c r="T143" s="117">
        <f t="shared" si="50"/>
        <v>3492.2616880133728</v>
      </c>
      <c r="U143" s="117">
        <f t="shared" si="50"/>
        <v>3430.6437408081692</v>
      </c>
      <c r="V143" s="117">
        <f t="shared" si="50"/>
        <v>3351.282918393023</v>
      </c>
      <c r="W143" s="117">
        <f t="shared" ref="W143:Y143" si="51">W144+W146+W148+W157</f>
        <v>3104.1298353534539</v>
      </c>
      <c r="X143" s="117">
        <f t="shared" si="51"/>
        <v>2960.908037603856</v>
      </c>
      <c r="Y143" s="117">
        <f t="shared" si="51"/>
        <v>2829.4421032777923</v>
      </c>
      <c r="DA143" s="129" t="s">
        <v>2377</v>
      </c>
    </row>
    <row r="144" spans="1:105" ht="12.95" customHeight="1" x14ac:dyDescent="0.25">
      <c r="A144" s="121" t="s">
        <v>57</v>
      </c>
      <c r="B144" s="122">
        <f t="shared" ref="B144:Y144" si="52">B145</f>
        <v>4277.7172881143579</v>
      </c>
      <c r="C144" s="122">
        <f t="shared" si="52"/>
        <v>4221.823271930466</v>
      </c>
      <c r="D144" s="122">
        <f t="shared" si="52"/>
        <v>4108.7725743544288</v>
      </c>
      <c r="E144" s="122">
        <f t="shared" si="52"/>
        <v>4141.0543575327192</v>
      </c>
      <c r="F144" s="122">
        <f t="shared" si="52"/>
        <v>3848.015559610893</v>
      </c>
      <c r="G144" s="122">
        <f t="shared" si="52"/>
        <v>3442.5984262221427</v>
      </c>
      <c r="H144" s="122">
        <f t="shared" si="52"/>
        <v>3403.7092837094901</v>
      </c>
      <c r="I144" s="122">
        <f t="shared" si="52"/>
        <v>3080.6088951080674</v>
      </c>
      <c r="J144" s="122">
        <f t="shared" si="52"/>
        <v>3328.2847900691331</v>
      </c>
      <c r="K144" s="122">
        <f t="shared" si="52"/>
        <v>3429.46034436119</v>
      </c>
      <c r="L144" s="122">
        <f t="shared" si="52"/>
        <v>3385.2747082980368</v>
      </c>
      <c r="M144" s="122">
        <f t="shared" si="52"/>
        <v>3209.0254763704861</v>
      </c>
      <c r="N144" s="122">
        <f t="shared" si="52"/>
        <v>3078.7020439755729</v>
      </c>
      <c r="O144" s="122">
        <f t="shared" si="52"/>
        <v>2839.6159155810183</v>
      </c>
      <c r="P144" s="122">
        <f t="shared" si="52"/>
        <v>2496.158308118705</v>
      </c>
      <c r="Q144" s="122">
        <f t="shared" si="52"/>
        <v>2290.2510872866524</v>
      </c>
      <c r="R144" s="122">
        <f t="shared" si="52"/>
        <v>2206.9680148237899</v>
      </c>
      <c r="S144" s="122">
        <f t="shared" si="52"/>
        <v>2149.2530223901435</v>
      </c>
      <c r="T144" s="122">
        <f t="shared" si="52"/>
        <v>2043.4469869752415</v>
      </c>
      <c r="U144" s="122">
        <f t="shared" si="52"/>
        <v>2048.3998545408363</v>
      </c>
      <c r="V144" s="122">
        <f t="shared" si="52"/>
        <v>2058.5346049402024</v>
      </c>
      <c r="W144" s="122">
        <f t="shared" si="52"/>
        <v>1938.4563233759216</v>
      </c>
      <c r="X144" s="122">
        <f t="shared" si="52"/>
        <v>1882.9051585174543</v>
      </c>
      <c r="Y144" s="122">
        <f t="shared" si="52"/>
        <v>1932.409926960232</v>
      </c>
      <c r="DA144" s="130" t="s">
        <v>2378</v>
      </c>
    </row>
    <row r="145" spans="1:105" ht="12" customHeight="1" x14ac:dyDescent="0.25">
      <c r="A145" s="97" t="s">
        <v>53</v>
      </c>
      <c r="B145" s="98">
        <v>4277.7172881143579</v>
      </c>
      <c r="C145" s="98">
        <v>4221.823271930466</v>
      </c>
      <c r="D145" s="98">
        <v>4108.7725743544288</v>
      </c>
      <c r="E145" s="98">
        <v>4141.0543575327192</v>
      </c>
      <c r="F145" s="98">
        <v>3848.015559610893</v>
      </c>
      <c r="G145" s="98">
        <v>3442.5984262221427</v>
      </c>
      <c r="H145" s="98">
        <v>3403.7092837094901</v>
      </c>
      <c r="I145" s="98">
        <v>3080.6088951080674</v>
      </c>
      <c r="J145" s="98">
        <v>3328.2847900691331</v>
      </c>
      <c r="K145" s="98">
        <v>3429.46034436119</v>
      </c>
      <c r="L145" s="98">
        <v>3385.2747082980368</v>
      </c>
      <c r="M145" s="98">
        <v>3209.0254763704861</v>
      </c>
      <c r="N145" s="98">
        <v>3078.7020439755729</v>
      </c>
      <c r="O145" s="98">
        <v>2839.6159155810183</v>
      </c>
      <c r="P145" s="98">
        <v>2496.158308118705</v>
      </c>
      <c r="Q145" s="98">
        <v>2290.2510872866524</v>
      </c>
      <c r="R145" s="98">
        <v>2206.9680148237899</v>
      </c>
      <c r="S145" s="98">
        <v>2149.2530223901435</v>
      </c>
      <c r="T145" s="98">
        <v>2043.4469869752415</v>
      </c>
      <c r="U145" s="98">
        <v>2048.3998545408363</v>
      </c>
      <c r="V145" s="98">
        <v>2058.5346049402024</v>
      </c>
      <c r="W145" s="98">
        <v>1938.4563233759216</v>
      </c>
      <c r="X145" s="98">
        <v>1882.9051585174543</v>
      </c>
      <c r="Y145" s="98">
        <v>1932.409926960232</v>
      </c>
      <c r="DA145" s="63" t="s">
        <v>2379</v>
      </c>
    </row>
    <row r="146" spans="1:105" ht="12.95" customHeight="1" x14ac:dyDescent="0.25">
      <c r="A146" s="121" t="s">
        <v>92</v>
      </c>
      <c r="B146" s="122">
        <f t="shared" ref="B146:Y146" si="53">B147</f>
        <v>52.301229109682701</v>
      </c>
      <c r="C146" s="122">
        <f t="shared" si="53"/>
        <v>47.679307645082154</v>
      </c>
      <c r="D146" s="122">
        <f t="shared" si="53"/>
        <v>40.113806040095852</v>
      </c>
      <c r="E146" s="122">
        <f t="shared" si="53"/>
        <v>47.148953522781468</v>
      </c>
      <c r="F146" s="122">
        <f t="shared" si="53"/>
        <v>29.805258348798446</v>
      </c>
      <c r="G146" s="122">
        <f t="shared" si="53"/>
        <v>25.69340280786712</v>
      </c>
      <c r="H146" s="122">
        <f t="shared" si="53"/>
        <v>34.968362946326472</v>
      </c>
      <c r="I146" s="122">
        <f t="shared" si="53"/>
        <v>24.629528512799919</v>
      </c>
      <c r="J146" s="122">
        <f t="shared" si="53"/>
        <v>26.427980434539492</v>
      </c>
      <c r="K146" s="122">
        <f t="shared" si="53"/>
        <v>28.482961611340574</v>
      </c>
      <c r="L146" s="122">
        <f t="shared" si="53"/>
        <v>31.583106215161163</v>
      </c>
      <c r="M146" s="122">
        <f t="shared" si="53"/>
        <v>30.94988874302555</v>
      </c>
      <c r="N146" s="122">
        <f t="shared" si="53"/>
        <v>37.665535994180601</v>
      </c>
      <c r="O146" s="122">
        <f t="shared" si="53"/>
        <v>42.229148970053188</v>
      </c>
      <c r="P146" s="122">
        <f t="shared" si="53"/>
        <v>44.488016320451955</v>
      </c>
      <c r="Q146" s="122">
        <f t="shared" si="53"/>
        <v>49.565532076956529</v>
      </c>
      <c r="R146" s="122">
        <f t="shared" si="53"/>
        <v>52.314542425550215</v>
      </c>
      <c r="S146" s="122">
        <f t="shared" si="53"/>
        <v>51.68632210285498</v>
      </c>
      <c r="T146" s="122">
        <f t="shared" si="53"/>
        <v>63.349651946354804</v>
      </c>
      <c r="U146" s="122">
        <f t="shared" si="53"/>
        <v>62.710226222732125</v>
      </c>
      <c r="V146" s="122">
        <f t="shared" si="53"/>
        <v>67.722743370881403</v>
      </c>
      <c r="W146" s="122">
        <f t="shared" si="53"/>
        <v>61.515591000694386</v>
      </c>
      <c r="X146" s="122">
        <f t="shared" si="53"/>
        <v>83.187909397508264</v>
      </c>
      <c r="Y146" s="122">
        <f t="shared" si="53"/>
        <v>101.24462895934951</v>
      </c>
      <c r="DA146" s="130" t="s">
        <v>2380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52.301229109682701</v>
      </c>
      <c r="C147" s="98">
        <f>IF(RES_hhdet_fec!C147=0,0,RES_hhdet_fec!C147*1000*11630/RES_hhdet_num!C143)</f>
        <v>47.679307645082154</v>
      </c>
      <c r="D147" s="98">
        <f>IF(RES_hhdet_fec!D147=0,0,RES_hhdet_fec!D147*1000*11630/RES_hhdet_num!D143)</f>
        <v>40.113806040095852</v>
      </c>
      <c r="E147" s="98">
        <f>IF(RES_hhdet_fec!E147=0,0,RES_hhdet_fec!E147*1000*11630/RES_hhdet_num!E143)</f>
        <v>47.148953522781468</v>
      </c>
      <c r="F147" s="98">
        <f>IF(RES_hhdet_fec!F147=0,0,RES_hhdet_fec!F147*1000*11630/RES_hhdet_num!F143)</f>
        <v>29.805258348798446</v>
      </c>
      <c r="G147" s="98">
        <f>IF(RES_hhdet_fec!G147=0,0,RES_hhdet_fec!G147*1000*11630/RES_hhdet_num!G143)</f>
        <v>25.69340280786712</v>
      </c>
      <c r="H147" s="98">
        <f>IF(RES_hhdet_fec!H147=0,0,RES_hhdet_fec!H147*1000*11630/RES_hhdet_num!H143)</f>
        <v>34.968362946326472</v>
      </c>
      <c r="I147" s="98">
        <f>IF(RES_hhdet_fec!I147=0,0,RES_hhdet_fec!I147*1000*11630/RES_hhdet_num!I143)</f>
        <v>24.629528512799919</v>
      </c>
      <c r="J147" s="98">
        <f>IF(RES_hhdet_fec!J147=0,0,RES_hhdet_fec!J147*1000*11630/RES_hhdet_num!J143)</f>
        <v>26.427980434539492</v>
      </c>
      <c r="K147" s="98">
        <f>IF(RES_hhdet_fec!K147=0,0,RES_hhdet_fec!K147*1000*11630/RES_hhdet_num!K143)</f>
        <v>28.482961611340574</v>
      </c>
      <c r="L147" s="98">
        <f>IF(RES_hhdet_fec!L147=0,0,RES_hhdet_fec!L147*1000*11630/RES_hhdet_num!L143)</f>
        <v>31.583106215161163</v>
      </c>
      <c r="M147" s="98">
        <f>IF(RES_hhdet_fec!M147=0,0,RES_hhdet_fec!M147*1000*11630/RES_hhdet_num!M143)</f>
        <v>30.94988874302555</v>
      </c>
      <c r="N147" s="98">
        <f>IF(RES_hhdet_fec!N147=0,0,RES_hhdet_fec!N147*1000*11630/RES_hhdet_num!N143)</f>
        <v>37.665535994180601</v>
      </c>
      <c r="O147" s="98">
        <f>IF(RES_hhdet_fec!O147=0,0,RES_hhdet_fec!O147*1000*11630/RES_hhdet_num!O143)</f>
        <v>42.229148970053188</v>
      </c>
      <c r="P147" s="98">
        <f>IF(RES_hhdet_fec!P147=0,0,RES_hhdet_fec!P147*1000*11630/RES_hhdet_num!P143)</f>
        <v>44.488016320451955</v>
      </c>
      <c r="Q147" s="98">
        <f>IF(RES_hhdet_fec!Q147=0,0,RES_hhdet_fec!Q147*1000*11630/RES_hhdet_num!Q143)</f>
        <v>49.565532076956529</v>
      </c>
      <c r="R147" s="98">
        <f>IF(RES_hhdet_fec!R147=0,0,RES_hhdet_fec!R147*1000*11630/RES_hhdet_num!R143)</f>
        <v>52.314542425550215</v>
      </c>
      <c r="S147" s="98">
        <f>IF(RES_hhdet_fec!S147=0,0,RES_hhdet_fec!S147*1000*11630/RES_hhdet_num!S143)</f>
        <v>51.68632210285498</v>
      </c>
      <c r="T147" s="98">
        <f>IF(RES_hhdet_fec!T147=0,0,RES_hhdet_fec!T147*1000*11630/RES_hhdet_num!T143)</f>
        <v>63.349651946354804</v>
      </c>
      <c r="U147" s="98">
        <f>IF(RES_hhdet_fec!U147=0,0,RES_hhdet_fec!U147*1000*11630/RES_hhdet_num!U143)</f>
        <v>62.710226222732125</v>
      </c>
      <c r="V147" s="98">
        <f>IF(RES_hhdet_fec!V147=0,0,RES_hhdet_fec!V147*1000*11630/RES_hhdet_num!V143)</f>
        <v>67.722743370881403</v>
      </c>
      <c r="W147" s="98">
        <f>IF(RES_hhdet_fec!W147=0,0,RES_hhdet_fec!W147*1000*11630/RES_hhdet_num!W143)</f>
        <v>61.515591000694386</v>
      </c>
      <c r="X147" s="98">
        <f>IF(RES_hhdet_fec!X147=0,0,RES_hhdet_fec!X147*1000*11630/RES_hhdet_num!X143)</f>
        <v>83.187909397508264</v>
      </c>
      <c r="Y147" s="98">
        <f>IF(RES_hhdet_fec!Y147=0,0,RES_hhdet_fec!Y147*1000*11630/RES_hhdet_num!Y143)</f>
        <v>101.24462895934951</v>
      </c>
      <c r="DA147" s="63" t="s">
        <v>2381</v>
      </c>
    </row>
    <row r="148" spans="1:105" ht="12" customHeight="1" x14ac:dyDescent="0.25">
      <c r="A148" s="121" t="s">
        <v>55</v>
      </c>
      <c r="B148" s="122">
        <v>1346.9565649400599</v>
      </c>
      <c r="C148" s="122">
        <v>1185.8493349583832</v>
      </c>
      <c r="D148" s="122">
        <v>1346.3187535949985</v>
      </c>
      <c r="E148" s="122">
        <v>1325.6547534559832</v>
      </c>
      <c r="F148" s="122">
        <v>1266.2032274757319</v>
      </c>
      <c r="G148" s="122">
        <v>1260.2877140133908</v>
      </c>
      <c r="H148" s="122">
        <v>1230.7585470145511</v>
      </c>
      <c r="I148" s="122">
        <v>1271.3179613826587</v>
      </c>
      <c r="J148" s="122">
        <v>1161.2825477917979</v>
      </c>
      <c r="K148" s="122">
        <v>1220.530750275673</v>
      </c>
      <c r="L148" s="122">
        <v>1196.7824177182456</v>
      </c>
      <c r="M148" s="122">
        <v>1198.9594434984267</v>
      </c>
      <c r="N148" s="122">
        <v>1175.2812612465229</v>
      </c>
      <c r="O148" s="122">
        <v>1166.4865476363889</v>
      </c>
      <c r="P148" s="122">
        <v>1175.7226019059522</v>
      </c>
      <c r="Q148" s="122">
        <v>1184.1103967187398</v>
      </c>
      <c r="R148" s="122">
        <v>1198.7187743607826</v>
      </c>
      <c r="S148" s="122">
        <v>1187.824619106148</v>
      </c>
      <c r="T148" s="122">
        <v>1139.6513475147306</v>
      </c>
      <c r="U148" s="122">
        <v>1080.5057520090006</v>
      </c>
      <c r="V148" s="122">
        <v>992.55454927960773</v>
      </c>
      <c r="W148" s="122">
        <v>875.5329761093775</v>
      </c>
      <c r="X148" s="122">
        <v>768.90872429363401</v>
      </c>
      <c r="Y148" s="122">
        <v>599.70593002657426</v>
      </c>
      <c r="DA148" s="130" t="s">
        <v>2382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2383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2384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2385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2386</v>
      </c>
    </row>
    <row r="153" spans="1:105" ht="12" customHeight="1" x14ac:dyDescent="0.25">
      <c r="A153" s="106" t="s">
        <v>122</v>
      </c>
      <c r="B153" s="101">
        <v>1426.0840803205961</v>
      </c>
      <c r="C153" s="101">
        <v>1270.0074477881606</v>
      </c>
      <c r="D153" s="101">
        <v>1437.4201126807823</v>
      </c>
      <c r="E153" s="101">
        <v>1418.8147001432451</v>
      </c>
      <c r="F153" s="101">
        <v>1361.9440635903507</v>
      </c>
      <c r="G153" s="101">
        <v>1354.3060748604071</v>
      </c>
      <c r="H153" s="101">
        <v>1321.0415972948699</v>
      </c>
      <c r="I153" s="101">
        <v>1367.2325804592094</v>
      </c>
      <c r="J153" s="101">
        <v>1254.6627393113758</v>
      </c>
      <c r="K153" s="101">
        <v>1324.0107941577455</v>
      </c>
      <c r="L153" s="101">
        <v>1291.9667538304327</v>
      </c>
      <c r="M153" s="101">
        <v>1307.3524141572584</v>
      </c>
      <c r="N153" s="101">
        <v>1278.3205724649931</v>
      </c>
      <c r="O153" s="101">
        <v>1265.0365581811229</v>
      </c>
      <c r="P153" s="101">
        <v>1280.1651981625507</v>
      </c>
      <c r="Q153" s="101">
        <v>1277.6579512284852</v>
      </c>
      <c r="R153" s="101">
        <v>1287.9168036997169</v>
      </c>
      <c r="S153" s="101">
        <v>1267.8541924956635</v>
      </c>
      <c r="T153" s="101">
        <v>1206.5072833322884</v>
      </c>
      <c r="U153" s="101">
        <v>1144.3610801219904</v>
      </c>
      <c r="V153" s="101">
        <v>1046.5114725766837</v>
      </c>
      <c r="W153" s="101">
        <v>918.40154158020312</v>
      </c>
      <c r="X153" s="101">
        <v>807.26823813036572</v>
      </c>
      <c r="Y153" s="101">
        <v>634.26694621138438</v>
      </c>
      <c r="DA153" s="131" t="s">
        <v>2387</v>
      </c>
    </row>
    <row r="154" spans="1:105" ht="12" customHeight="1" x14ac:dyDescent="0.25">
      <c r="A154" s="107" t="s">
        <v>121</v>
      </c>
      <c r="B154" s="104">
        <v>1229.1501043415624</v>
      </c>
      <c r="C154" s="104">
        <v>1075.4601220258178</v>
      </c>
      <c r="D154" s="104">
        <v>1231.6725399799839</v>
      </c>
      <c r="E154" s="104">
        <v>1213.3267780554888</v>
      </c>
      <c r="F154" s="104">
        <v>1165.8978869213699</v>
      </c>
      <c r="G154" s="104">
        <v>1163.4972309815421</v>
      </c>
      <c r="H154" s="104">
        <v>1132.9627657585252</v>
      </c>
      <c r="I154" s="104">
        <v>1185.2249783746233</v>
      </c>
      <c r="J154" s="104">
        <v>1070.4549877063964</v>
      </c>
      <c r="K154" s="104">
        <v>1134.9077853010695</v>
      </c>
      <c r="L154" s="104">
        <v>1081.3068471635384</v>
      </c>
      <c r="M154" s="104">
        <v>1108.2538678389076</v>
      </c>
      <c r="N154" s="104">
        <v>1077.3120617979512</v>
      </c>
      <c r="O154" s="104">
        <v>1072.3015856660031</v>
      </c>
      <c r="P154" s="104">
        <v>1093.1010865166484</v>
      </c>
      <c r="Q154" s="104">
        <v>1100.1125457918229</v>
      </c>
      <c r="R154" s="104">
        <v>1121.1928661165809</v>
      </c>
      <c r="S154" s="104">
        <v>1113.9597968923358</v>
      </c>
      <c r="T154" s="104">
        <v>1065.2268281941203</v>
      </c>
      <c r="U154" s="104">
        <v>1009.6259934935789</v>
      </c>
      <c r="V154" s="104">
        <v>926.23294867573054</v>
      </c>
      <c r="W154" s="104">
        <v>807.5014935389753</v>
      </c>
      <c r="X154" s="104">
        <v>716.0204192171434</v>
      </c>
      <c r="Y154" s="104">
        <v>563.50447130853888</v>
      </c>
      <c r="DA154" s="132" t="s">
        <v>2388</v>
      </c>
    </row>
    <row r="155" spans="1:105" ht="12" customHeight="1" x14ac:dyDescent="0.25">
      <c r="A155" s="108" t="s">
        <v>53</v>
      </c>
      <c r="B155" s="98">
        <v>754.81335002064714</v>
      </c>
      <c r="C155" s="98">
        <v>600.88025370762671</v>
      </c>
      <c r="D155" s="98">
        <v>713.6783632787259</v>
      </c>
      <c r="E155" s="98">
        <v>683.18903441358873</v>
      </c>
      <c r="F155" s="98">
        <v>651.91608285124869</v>
      </c>
      <c r="G155" s="98">
        <v>653.77776076891996</v>
      </c>
      <c r="H155" s="98">
        <v>621.93165551343759</v>
      </c>
      <c r="I155" s="98">
        <v>689.54472948680541</v>
      </c>
      <c r="J155" s="98">
        <v>564.01365704333773</v>
      </c>
      <c r="K155" s="98">
        <v>613.72645581369079</v>
      </c>
      <c r="L155" s="98">
        <v>489.32182114745211</v>
      </c>
      <c r="M155" s="98">
        <v>551.61405958707348</v>
      </c>
      <c r="N155" s="98">
        <v>503.04286431118953</v>
      </c>
      <c r="O155" s="98">
        <v>509.42690937057375</v>
      </c>
      <c r="P155" s="98">
        <v>544.91756794362891</v>
      </c>
      <c r="Q155" s="98">
        <v>543.06924488889729</v>
      </c>
      <c r="R155" s="98">
        <v>572.70581343878393</v>
      </c>
      <c r="S155" s="98">
        <v>572.17085633920658</v>
      </c>
      <c r="T155" s="98">
        <v>523.80404801615418</v>
      </c>
      <c r="U155" s="98">
        <v>478.12798963174265</v>
      </c>
      <c r="V155" s="98">
        <v>422.90590416246414</v>
      </c>
      <c r="W155" s="98">
        <v>315.18303058399624</v>
      </c>
      <c r="X155" s="98">
        <v>300.14552904503023</v>
      </c>
      <c r="Y155" s="98">
        <v>239.19257622780927</v>
      </c>
      <c r="DA155" s="63" t="s">
        <v>2389</v>
      </c>
    </row>
    <row r="156" spans="1:105" ht="12" customHeight="1" x14ac:dyDescent="0.25">
      <c r="A156" s="108" t="s">
        <v>52</v>
      </c>
      <c r="B156" s="98">
        <v>474.33675432091547</v>
      </c>
      <c r="C156" s="98">
        <v>474.57986831819102</v>
      </c>
      <c r="D156" s="98">
        <v>517.99417670125786</v>
      </c>
      <c r="E156" s="98">
        <v>530.1377436419001</v>
      </c>
      <c r="F156" s="98">
        <v>513.98180407012137</v>
      </c>
      <c r="G156" s="98">
        <v>509.71947021262224</v>
      </c>
      <c r="H156" s="98">
        <v>511.03111024508786</v>
      </c>
      <c r="I156" s="98">
        <v>495.68024888781798</v>
      </c>
      <c r="J156" s="98">
        <v>506.44133066305886</v>
      </c>
      <c r="K156" s="98">
        <v>521.18132948737866</v>
      </c>
      <c r="L156" s="98">
        <v>591.98502601608629</v>
      </c>
      <c r="M156" s="98">
        <v>556.63980825183432</v>
      </c>
      <c r="N156" s="98">
        <v>574.26919748676164</v>
      </c>
      <c r="O156" s="98">
        <v>562.87467629542937</v>
      </c>
      <c r="P156" s="98">
        <v>548.18351857301946</v>
      </c>
      <c r="Q156" s="98">
        <v>557.04330090292547</v>
      </c>
      <c r="R156" s="98">
        <v>548.4870526777969</v>
      </c>
      <c r="S156" s="98">
        <v>541.78894055312924</v>
      </c>
      <c r="T156" s="98">
        <v>541.42278017796605</v>
      </c>
      <c r="U156" s="98">
        <v>531.49800386183631</v>
      </c>
      <c r="V156" s="98">
        <v>503.32704451326663</v>
      </c>
      <c r="W156" s="98">
        <v>492.31846295497922</v>
      </c>
      <c r="X156" s="98">
        <v>415.87489017211306</v>
      </c>
      <c r="Y156" s="98">
        <v>324.31189508072958</v>
      </c>
      <c r="DA156" s="63" t="s">
        <v>2390</v>
      </c>
    </row>
    <row r="157" spans="1:105" ht="12" customHeight="1" x14ac:dyDescent="0.25">
      <c r="A157" s="121" t="s">
        <v>54</v>
      </c>
      <c r="B157" s="122">
        <v>228.97930485640669</v>
      </c>
      <c r="C157" s="122">
        <v>242.92186776247055</v>
      </c>
      <c r="D157" s="122">
        <v>242.16396765450713</v>
      </c>
      <c r="E157" s="122">
        <v>240.7697971469058</v>
      </c>
      <c r="F157" s="122">
        <v>247.19875389573468</v>
      </c>
      <c r="G157" s="122">
        <v>247.34803820493161</v>
      </c>
      <c r="H157" s="122">
        <v>270.16397623895364</v>
      </c>
      <c r="I157" s="122">
        <v>252.4089098561424</v>
      </c>
      <c r="J157" s="122">
        <v>258.90739156419841</v>
      </c>
      <c r="K157" s="122">
        <v>236.13700216381307</v>
      </c>
      <c r="L157" s="122">
        <v>288.18074806458662</v>
      </c>
      <c r="M157" s="122">
        <v>286.80287239938741</v>
      </c>
      <c r="N157" s="122">
        <v>286.00234388627899</v>
      </c>
      <c r="O157" s="122">
        <v>279.51096885309033</v>
      </c>
      <c r="P157" s="122">
        <v>272.75387120821637</v>
      </c>
      <c r="Q157" s="122">
        <v>266.52569797452361</v>
      </c>
      <c r="R157" s="122">
        <v>259.7397250938331</v>
      </c>
      <c r="S157" s="122">
        <v>252.87805615413833</v>
      </c>
      <c r="T157" s="122">
        <v>245.81370157704626</v>
      </c>
      <c r="U157" s="122">
        <v>239.0279080356006</v>
      </c>
      <c r="V157" s="122">
        <v>232.47102080233159</v>
      </c>
      <c r="W157" s="122">
        <v>228.62494486746044</v>
      </c>
      <c r="X157" s="122">
        <v>225.90624539525933</v>
      </c>
      <c r="Y157" s="122">
        <v>196.08161733163652</v>
      </c>
      <c r="DA157" s="130" t="s">
        <v>2391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2392</v>
      </c>
    </row>
    <row r="159" spans="1:105" ht="12" customHeight="1" x14ac:dyDescent="0.25">
      <c r="A159" s="109" t="s">
        <v>120</v>
      </c>
      <c r="B159" s="33">
        <v>228.97930485640669</v>
      </c>
      <c r="C159" s="33">
        <v>242.92186776247055</v>
      </c>
      <c r="D159" s="33">
        <v>242.16396765450713</v>
      </c>
      <c r="E159" s="33">
        <v>240.7697971469058</v>
      </c>
      <c r="F159" s="33">
        <v>247.19875389573468</v>
      </c>
      <c r="G159" s="33">
        <v>247.34803820493161</v>
      </c>
      <c r="H159" s="33">
        <v>270.16397623895364</v>
      </c>
      <c r="I159" s="33">
        <v>252.4089098561424</v>
      </c>
      <c r="J159" s="33">
        <v>258.90739156419841</v>
      </c>
      <c r="K159" s="33">
        <v>236.13700216381307</v>
      </c>
      <c r="L159" s="33">
        <v>288.18074806458662</v>
      </c>
      <c r="M159" s="33">
        <v>286.80287239938741</v>
      </c>
      <c r="N159" s="33">
        <v>286.00234388627899</v>
      </c>
      <c r="O159" s="33">
        <v>279.51096885309033</v>
      </c>
      <c r="P159" s="33">
        <v>272.75387120821637</v>
      </c>
      <c r="Q159" s="33">
        <v>266.52569797452361</v>
      </c>
      <c r="R159" s="33">
        <v>259.7397250938331</v>
      </c>
      <c r="S159" s="33">
        <v>252.87805615413833</v>
      </c>
      <c r="T159" s="33">
        <v>245.81370157704626</v>
      </c>
      <c r="U159" s="33">
        <v>239.0279080356006</v>
      </c>
      <c r="V159" s="33">
        <v>232.47102080233159</v>
      </c>
      <c r="W159" s="33">
        <v>228.62494486746044</v>
      </c>
      <c r="X159" s="33">
        <v>225.90624539525933</v>
      </c>
      <c r="Y159" s="33">
        <v>196.08161733163652</v>
      </c>
      <c r="DA159" s="60" t="s">
        <v>2393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12768.927459785762</v>
      </c>
      <c r="C161" s="117">
        <f t="shared" si="54"/>
        <v>10822.420757789101</v>
      </c>
      <c r="D161" s="117">
        <f t="shared" si="54"/>
        <v>12549.705665008252</v>
      </c>
      <c r="E161" s="117">
        <f t="shared" si="54"/>
        <v>12646.336825723072</v>
      </c>
      <c r="F161" s="117">
        <f t="shared" si="54"/>
        <v>11546.172165098969</v>
      </c>
      <c r="G161" s="117">
        <f t="shared" si="54"/>
        <v>11504.693298239456</v>
      </c>
      <c r="H161" s="117">
        <f t="shared" si="54"/>
        <v>11089.799048805933</v>
      </c>
      <c r="I161" s="117">
        <f t="shared" si="54"/>
        <v>11224.022276954602</v>
      </c>
      <c r="J161" s="117">
        <f t="shared" si="54"/>
        <v>10812.136244932519</v>
      </c>
      <c r="K161" s="117">
        <f t="shared" si="54"/>
        <v>11908.66762419599</v>
      </c>
      <c r="L161" s="117">
        <f t="shared" si="54"/>
        <v>9139.820503209894</v>
      </c>
      <c r="M161" s="117">
        <f t="shared" si="54"/>
        <v>12191.892268767568</v>
      </c>
      <c r="N161" s="117">
        <f t="shared" si="54"/>
        <v>14336.573818217221</v>
      </c>
      <c r="O161" s="117">
        <f t="shared" si="54"/>
        <v>12637.737416492724</v>
      </c>
      <c r="P161" s="117">
        <f t="shared" si="54"/>
        <v>12160.910388192593</v>
      </c>
      <c r="Q161" s="117">
        <f t="shared" si="54"/>
        <v>4894.5311260885628</v>
      </c>
      <c r="R161" s="117">
        <f t="shared" ref="R161:V161" si="55">R162+R164+R166+R175</f>
        <v>4867.9034055008478</v>
      </c>
      <c r="S161" s="117">
        <f t="shared" si="55"/>
        <v>7412.0903831483683</v>
      </c>
      <c r="T161" s="117">
        <f t="shared" si="55"/>
        <v>8395.9665633507502</v>
      </c>
      <c r="U161" s="117">
        <f t="shared" si="55"/>
        <v>11201.753308957464</v>
      </c>
      <c r="V161" s="117">
        <f t="shared" si="55"/>
        <v>12477.650406824916</v>
      </c>
      <c r="W161" s="117">
        <f t="shared" ref="W161:Y161" si="56">W162+W164+W166+W175</f>
        <v>12449.540818154401</v>
      </c>
      <c r="X161" s="117">
        <f t="shared" si="56"/>
        <v>20094.403836494435</v>
      </c>
      <c r="Y161" s="117">
        <f t="shared" si="56"/>
        <v>1682.6635882687401</v>
      </c>
      <c r="DA161" s="129" t="s">
        <v>2394</v>
      </c>
    </row>
    <row r="162" spans="1:105" ht="12.95" customHeight="1" x14ac:dyDescent="0.25">
      <c r="A162" s="121" t="s">
        <v>57</v>
      </c>
      <c r="B162" s="122">
        <f t="shared" ref="B162:Y162" si="57">B163</f>
        <v>11166.823245313841</v>
      </c>
      <c r="C162" s="122">
        <f t="shared" si="57"/>
        <v>9363.2230981891589</v>
      </c>
      <c r="D162" s="122">
        <f t="shared" si="57"/>
        <v>10924.137984019862</v>
      </c>
      <c r="E162" s="122">
        <f t="shared" si="57"/>
        <v>11032.990649403506</v>
      </c>
      <c r="F162" s="122">
        <f t="shared" si="57"/>
        <v>9996.179861853052</v>
      </c>
      <c r="G162" s="122">
        <f t="shared" si="57"/>
        <v>9966.7769547420812</v>
      </c>
      <c r="H162" s="122">
        <f t="shared" si="57"/>
        <v>9557.427596113328</v>
      </c>
      <c r="I162" s="122">
        <f t="shared" si="57"/>
        <v>9674.1353583551427</v>
      </c>
      <c r="J162" s="122">
        <f t="shared" si="57"/>
        <v>9366.1991158910078</v>
      </c>
      <c r="K162" s="122">
        <f t="shared" si="57"/>
        <v>10421.735792047124</v>
      </c>
      <c r="L162" s="122">
        <f t="shared" si="57"/>
        <v>7629.4405324754125</v>
      </c>
      <c r="M162" s="122">
        <f t="shared" si="57"/>
        <v>10677.689830890597</v>
      </c>
      <c r="N162" s="122">
        <f t="shared" si="57"/>
        <v>12843.231839365828</v>
      </c>
      <c r="O162" s="122">
        <f t="shared" si="57"/>
        <v>11154.253948385222</v>
      </c>
      <c r="P162" s="122">
        <f t="shared" si="57"/>
        <v>10654.533534758086</v>
      </c>
      <c r="Q162" s="122">
        <f t="shared" si="57"/>
        <v>3373.1418417753016</v>
      </c>
      <c r="R162" s="122">
        <f t="shared" si="57"/>
        <v>3324.7193840437735</v>
      </c>
      <c r="S162" s="122">
        <f t="shared" si="57"/>
        <v>5877.8007029697992</v>
      </c>
      <c r="T162" s="122">
        <f t="shared" si="57"/>
        <v>6927.165345815376</v>
      </c>
      <c r="U162" s="122">
        <f t="shared" si="57"/>
        <v>9812.8004886566068</v>
      </c>
      <c r="V162" s="122">
        <f t="shared" si="57"/>
        <v>11209.094790902329</v>
      </c>
      <c r="W162" s="122">
        <f t="shared" si="57"/>
        <v>11307.092229033586</v>
      </c>
      <c r="X162" s="122">
        <f t="shared" si="57"/>
        <v>19028.6946418146</v>
      </c>
      <c r="Y162" s="122">
        <f t="shared" si="57"/>
        <v>790.93752377440535</v>
      </c>
      <c r="DA162" s="130" t="s">
        <v>2395</v>
      </c>
    </row>
    <row r="163" spans="1:105" ht="12" customHeight="1" x14ac:dyDescent="0.25">
      <c r="A163" s="97" t="s">
        <v>53</v>
      </c>
      <c r="B163" s="33">
        <v>11166.823245313841</v>
      </c>
      <c r="C163" s="33">
        <v>9363.2230981891589</v>
      </c>
      <c r="D163" s="33">
        <v>10924.137984019862</v>
      </c>
      <c r="E163" s="33">
        <v>11032.990649403506</v>
      </c>
      <c r="F163" s="33">
        <v>9996.179861853052</v>
      </c>
      <c r="G163" s="33">
        <v>9966.7769547420812</v>
      </c>
      <c r="H163" s="33">
        <v>9557.427596113328</v>
      </c>
      <c r="I163" s="33">
        <v>9674.1353583551427</v>
      </c>
      <c r="J163" s="33">
        <v>9366.1991158910078</v>
      </c>
      <c r="K163" s="33">
        <v>10421.735792047124</v>
      </c>
      <c r="L163" s="33">
        <v>7629.4405324754125</v>
      </c>
      <c r="M163" s="33">
        <v>10677.689830890597</v>
      </c>
      <c r="N163" s="33">
        <v>12843.231839365828</v>
      </c>
      <c r="O163" s="33">
        <v>11154.253948385222</v>
      </c>
      <c r="P163" s="33">
        <v>10654.533534758086</v>
      </c>
      <c r="Q163" s="33">
        <v>3373.1418417753016</v>
      </c>
      <c r="R163" s="33">
        <v>3324.7193840437735</v>
      </c>
      <c r="S163" s="33">
        <v>5877.8007029697992</v>
      </c>
      <c r="T163" s="33">
        <v>6927.165345815376</v>
      </c>
      <c r="U163" s="33">
        <v>9812.8004886566068</v>
      </c>
      <c r="V163" s="33">
        <v>11209.094790902329</v>
      </c>
      <c r="W163" s="33">
        <v>11307.092229033586</v>
      </c>
      <c r="X163" s="33">
        <v>19028.6946418146</v>
      </c>
      <c r="Y163" s="33">
        <v>790.93752377440535</v>
      </c>
      <c r="DA163" s="60" t="s">
        <v>2396</v>
      </c>
    </row>
    <row r="164" spans="1:105" ht="12.95" customHeight="1" x14ac:dyDescent="0.25">
      <c r="A164" s="121" t="s">
        <v>92</v>
      </c>
      <c r="B164" s="122">
        <f t="shared" ref="B164:Y164" si="58">B165</f>
        <v>26.153371581246311</v>
      </c>
      <c r="C164" s="122">
        <f t="shared" si="58"/>
        <v>26.039634691601655</v>
      </c>
      <c r="D164" s="122">
        <f t="shared" si="58"/>
        <v>26.743998611580651</v>
      </c>
      <c r="E164" s="122">
        <f t="shared" si="58"/>
        <v>35.298549865006244</v>
      </c>
      <c r="F164" s="122">
        <f t="shared" si="58"/>
        <v>23.908028768056063</v>
      </c>
      <c r="G164" s="122">
        <f t="shared" si="58"/>
        <v>20.935880628169251</v>
      </c>
      <c r="H164" s="122">
        <f t="shared" si="58"/>
        <v>27.460169188742288</v>
      </c>
      <c r="I164" s="122">
        <f t="shared" si="58"/>
        <v>19.09355445996836</v>
      </c>
      <c r="J164" s="122">
        <f t="shared" si="58"/>
        <v>20.543349754594637</v>
      </c>
      <c r="K164" s="122">
        <f t="shared" si="58"/>
        <v>21.789910134973852</v>
      </c>
      <c r="L164" s="122">
        <f t="shared" si="58"/>
        <v>23.693244111287669</v>
      </c>
      <c r="M164" s="122">
        <f t="shared" si="58"/>
        <v>23.185465498517967</v>
      </c>
      <c r="N164" s="122">
        <f t="shared" si="58"/>
        <v>29.065038615882912</v>
      </c>
      <c r="O164" s="122">
        <f t="shared" si="58"/>
        <v>33.9530595862825</v>
      </c>
      <c r="P164" s="122">
        <f t="shared" si="58"/>
        <v>35.764231618899522</v>
      </c>
      <c r="Q164" s="122">
        <f t="shared" si="58"/>
        <v>40.657743229807259</v>
      </c>
      <c r="R164" s="122">
        <f t="shared" si="58"/>
        <v>40.758668325682507</v>
      </c>
      <c r="S164" s="122">
        <f t="shared" si="58"/>
        <v>38.406547904688999</v>
      </c>
      <c r="T164" s="122">
        <f t="shared" si="58"/>
        <v>42.290176725690685</v>
      </c>
      <c r="U164" s="122">
        <f t="shared" si="58"/>
        <v>32.300324970185045</v>
      </c>
      <c r="V164" s="122">
        <f t="shared" si="58"/>
        <v>30.061770156436822</v>
      </c>
      <c r="W164" s="122">
        <f t="shared" si="58"/>
        <v>30.56524761666677</v>
      </c>
      <c r="X164" s="122">
        <f t="shared" si="58"/>
        <v>48.668618009492462</v>
      </c>
      <c r="Y164" s="122">
        <f t="shared" si="58"/>
        <v>64.50341476676752</v>
      </c>
      <c r="DA164" s="130" t="s">
        <v>2397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26.153371581246311</v>
      </c>
      <c r="C165" s="98">
        <f>IF(RES_hhdet_fec!C165=0,0,RES_hhdet_fec!C165*1000*11630/RES_hhdet_num!C161)</f>
        <v>26.039634691601655</v>
      </c>
      <c r="D165" s="98">
        <f>IF(RES_hhdet_fec!D165=0,0,RES_hhdet_fec!D165*1000*11630/RES_hhdet_num!D161)</f>
        <v>26.743998611580651</v>
      </c>
      <c r="E165" s="98">
        <f>IF(RES_hhdet_fec!E165=0,0,RES_hhdet_fec!E165*1000*11630/RES_hhdet_num!E161)</f>
        <v>35.298549865006244</v>
      </c>
      <c r="F165" s="98">
        <f>IF(RES_hhdet_fec!F165=0,0,RES_hhdet_fec!F165*1000*11630/RES_hhdet_num!F161)</f>
        <v>23.908028768056063</v>
      </c>
      <c r="G165" s="98">
        <f>IF(RES_hhdet_fec!G165=0,0,RES_hhdet_fec!G165*1000*11630/RES_hhdet_num!G161)</f>
        <v>20.935880628169251</v>
      </c>
      <c r="H165" s="98">
        <f>IF(RES_hhdet_fec!H165=0,0,RES_hhdet_fec!H165*1000*11630/RES_hhdet_num!H161)</f>
        <v>27.460169188742288</v>
      </c>
      <c r="I165" s="98">
        <f>IF(RES_hhdet_fec!I165=0,0,RES_hhdet_fec!I165*1000*11630/RES_hhdet_num!I161)</f>
        <v>19.09355445996836</v>
      </c>
      <c r="J165" s="98">
        <f>IF(RES_hhdet_fec!J165=0,0,RES_hhdet_fec!J165*1000*11630/RES_hhdet_num!J161)</f>
        <v>20.543349754594637</v>
      </c>
      <c r="K165" s="98">
        <f>IF(RES_hhdet_fec!K165=0,0,RES_hhdet_fec!K165*1000*11630/RES_hhdet_num!K161)</f>
        <v>21.789910134973852</v>
      </c>
      <c r="L165" s="98">
        <f>IF(RES_hhdet_fec!L165=0,0,RES_hhdet_fec!L165*1000*11630/RES_hhdet_num!L161)</f>
        <v>23.693244111287669</v>
      </c>
      <c r="M165" s="98">
        <f>IF(RES_hhdet_fec!M165=0,0,RES_hhdet_fec!M165*1000*11630/RES_hhdet_num!M161)</f>
        <v>23.185465498517967</v>
      </c>
      <c r="N165" s="98">
        <f>IF(RES_hhdet_fec!N165=0,0,RES_hhdet_fec!N165*1000*11630/RES_hhdet_num!N161)</f>
        <v>29.065038615882912</v>
      </c>
      <c r="O165" s="98">
        <f>IF(RES_hhdet_fec!O165=0,0,RES_hhdet_fec!O165*1000*11630/RES_hhdet_num!O161)</f>
        <v>33.9530595862825</v>
      </c>
      <c r="P165" s="98">
        <f>IF(RES_hhdet_fec!P165=0,0,RES_hhdet_fec!P165*1000*11630/RES_hhdet_num!P161)</f>
        <v>35.764231618899522</v>
      </c>
      <c r="Q165" s="98">
        <f>IF(RES_hhdet_fec!Q165=0,0,RES_hhdet_fec!Q165*1000*11630/RES_hhdet_num!Q161)</f>
        <v>40.657743229807259</v>
      </c>
      <c r="R165" s="98">
        <f>IF(RES_hhdet_fec!R165=0,0,RES_hhdet_fec!R165*1000*11630/RES_hhdet_num!R161)</f>
        <v>40.758668325682507</v>
      </c>
      <c r="S165" s="98">
        <f>IF(RES_hhdet_fec!S165=0,0,RES_hhdet_fec!S165*1000*11630/RES_hhdet_num!S161)</f>
        <v>38.406547904688999</v>
      </c>
      <c r="T165" s="98">
        <f>IF(RES_hhdet_fec!T165=0,0,RES_hhdet_fec!T165*1000*11630/RES_hhdet_num!T161)</f>
        <v>42.290176725690685</v>
      </c>
      <c r="U165" s="98">
        <f>IF(RES_hhdet_fec!U165=0,0,RES_hhdet_fec!U165*1000*11630/RES_hhdet_num!U161)</f>
        <v>32.300324970185045</v>
      </c>
      <c r="V165" s="98">
        <f>IF(RES_hhdet_fec!V165=0,0,RES_hhdet_fec!V165*1000*11630/RES_hhdet_num!V161)</f>
        <v>30.061770156436822</v>
      </c>
      <c r="W165" s="98">
        <f>IF(RES_hhdet_fec!W165=0,0,RES_hhdet_fec!W165*1000*11630/RES_hhdet_num!W161)</f>
        <v>30.56524761666677</v>
      </c>
      <c r="X165" s="98">
        <f>IF(RES_hhdet_fec!X165=0,0,RES_hhdet_fec!X165*1000*11630/RES_hhdet_num!X161)</f>
        <v>48.668618009492462</v>
      </c>
      <c r="Y165" s="98">
        <f>IF(RES_hhdet_fec!Y165=0,0,RES_hhdet_fec!Y165*1000*11630/RES_hhdet_num!Y161)</f>
        <v>64.50341476676752</v>
      </c>
      <c r="DA165" s="63" t="s">
        <v>2398</v>
      </c>
    </row>
    <row r="166" spans="1:105" ht="12" customHeight="1" x14ac:dyDescent="0.25">
      <c r="A166" s="121" t="s">
        <v>55</v>
      </c>
      <c r="B166" s="122">
        <v>1346.9715380342702</v>
      </c>
      <c r="C166" s="122">
        <v>1189.9241189372112</v>
      </c>
      <c r="D166" s="122">
        <v>1355.8161668216298</v>
      </c>
      <c r="E166" s="122">
        <v>1336.2988084871142</v>
      </c>
      <c r="F166" s="122">
        <v>1277.912546917931</v>
      </c>
      <c r="G166" s="122">
        <v>1268.8844967634968</v>
      </c>
      <c r="H166" s="122">
        <v>1234.3057368328784</v>
      </c>
      <c r="I166" s="122">
        <v>1278.0692929566853</v>
      </c>
      <c r="J166" s="122">
        <v>1166.0908458064132</v>
      </c>
      <c r="K166" s="122">
        <v>1228.6319359786696</v>
      </c>
      <c r="L166" s="122">
        <v>1198.0910593548338</v>
      </c>
      <c r="M166" s="122">
        <v>1203.8927511709064</v>
      </c>
      <c r="N166" s="122">
        <v>1178.0711714979886</v>
      </c>
      <c r="O166" s="122">
        <v>1169.7243928120877</v>
      </c>
      <c r="P166" s="122">
        <v>1196.5555157685569</v>
      </c>
      <c r="Q166" s="122">
        <v>1211.5943259348157</v>
      </c>
      <c r="R166" s="122">
        <v>1238.4572498444979</v>
      </c>
      <c r="S166" s="122">
        <v>1237.2182337142822</v>
      </c>
      <c r="T166" s="122">
        <v>1174.0967349048335</v>
      </c>
      <c r="U166" s="122">
        <v>1114.0709266803528</v>
      </c>
      <c r="V166" s="122">
        <v>1006.1343598646943</v>
      </c>
      <c r="W166" s="122">
        <v>884.0731923153179</v>
      </c>
      <c r="X166" s="122">
        <v>789.60964978137849</v>
      </c>
      <c r="Y166" s="122">
        <v>628.10823223747957</v>
      </c>
      <c r="DA166" s="130" t="s">
        <v>2399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2400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2401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2402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2403</v>
      </c>
    </row>
    <row r="171" spans="1:105" ht="12" customHeight="1" x14ac:dyDescent="0.25">
      <c r="A171" s="106" t="s">
        <v>122</v>
      </c>
      <c r="B171" s="101">
        <v>1426.0840803205961</v>
      </c>
      <c r="C171" s="101">
        <v>1272.5416220497925</v>
      </c>
      <c r="D171" s="101">
        <v>1446.3705562840162</v>
      </c>
      <c r="E171" s="101">
        <v>1429.5355664606423</v>
      </c>
      <c r="F171" s="101">
        <v>1372.243862601606</v>
      </c>
      <c r="G171" s="101">
        <v>1362.7016250264494</v>
      </c>
      <c r="H171" s="101">
        <v>1326.1245584592191</v>
      </c>
      <c r="I171" s="101">
        <v>1371.1305963968339</v>
      </c>
      <c r="J171" s="101">
        <v>1259.1031303226337</v>
      </c>
      <c r="K171" s="101">
        <v>1329.0781026718832</v>
      </c>
      <c r="L171" s="101">
        <v>1297.1304097280149</v>
      </c>
      <c r="M171" s="101">
        <v>1311.8000129971203</v>
      </c>
      <c r="N171" s="101">
        <v>1281.7054894587432</v>
      </c>
      <c r="O171" s="101">
        <v>1269.6556790632355</v>
      </c>
      <c r="P171" s="101">
        <v>1294.1940187244863</v>
      </c>
      <c r="Q171" s="101">
        <v>1310.2892699808308</v>
      </c>
      <c r="R171" s="101">
        <v>1335.7890542840319</v>
      </c>
      <c r="S171" s="101">
        <v>1327.5570553227792</v>
      </c>
      <c r="T171" s="101">
        <v>1262.2019621504169</v>
      </c>
      <c r="U171" s="101">
        <v>1185.8167075041272</v>
      </c>
      <c r="V171" s="101">
        <v>1061.6454047745865</v>
      </c>
      <c r="W171" s="101">
        <v>929.88238244787476</v>
      </c>
      <c r="X171" s="101">
        <v>827.14802034094794</v>
      </c>
      <c r="Y171" s="101">
        <v>656.8805782955003</v>
      </c>
      <c r="DA171" s="131" t="s">
        <v>2404</v>
      </c>
    </row>
    <row r="172" spans="1:105" ht="12" customHeight="1" x14ac:dyDescent="0.25">
      <c r="A172" s="107" t="s">
        <v>121</v>
      </c>
      <c r="B172" s="104">
        <v>1229.1501043415626</v>
      </c>
      <c r="C172" s="104">
        <v>1077.1220718668819</v>
      </c>
      <c r="D172" s="104">
        <v>1236.2888578798511</v>
      </c>
      <c r="E172" s="104">
        <v>1218.3798032714431</v>
      </c>
      <c r="F172" s="104">
        <v>1170.6253696471913</v>
      </c>
      <c r="G172" s="104">
        <v>1167.3809378370979</v>
      </c>
      <c r="H172" s="104">
        <v>1135.7622542504173</v>
      </c>
      <c r="I172" s="104">
        <v>1188.3535398593351</v>
      </c>
      <c r="J172" s="104">
        <v>1073.4626038897693</v>
      </c>
      <c r="K172" s="104">
        <v>1138.5206412559992</v>
      </c>
      <c r="L172" s="104">
        <v>1084.4354163358641</v>
      </c>
      <c r="M172" s="104">
        <v>1111.156665623522</v>
      </c>
      <c r="N172" s="104">
        <v>1079.4235652890552</v>
      </c>
      <c r="O172" s="104">
        <v>1075.1030893710706</v>
      </c>
      <c r="P172" s="104">
        <v>1106.1768596009524</v>
      </c>
      <c r="Q172" s="104">
        <v>1118.689983389092</v>
      </c>
      <c r="R172" s="104">
        <v>1148.9473057033913</v>
      </c>
      <c r="S172" s="104">
        <v>1146.4147062333138</v>
      </c>
      <c r="T172" s="104">
        <v>1100.2489376871504</v>
      </c>
      <c r="U172" s="104">
        <v>1033.0464713626445</v>
      </c>
      <c r="V172" s="104">
        <v>940.07256659909012</v>
      </c>
      <c r="W172" s="104">
        <v>817.66675631024282</v>
      </c>
      <c r="X172" s="104">
        <v>733.27775350001912</v>
      </c>
      <c r="Y172" s="104">
        <v>585.1558462528302</v>
      </c>
      <c r="DA172" s="132" t="s">
        <v>2405</v>
      </c>
    </row>
    <row r="173" spans="1:105" ht="12" customHeight="1" x14ac:dyDescent="0.25">
      <c r="A173" s="108" t="s">
        <v>53</v>
      </c>
      <c r="B173" s="98">
        <v>754.81335002064714</v>
      </c>
      <c r="C173" s="98">
        <v>602.50823057379898</v>
      </c>
      <c r="D173" s="98">
        <v>718.12564526332119</v>
      </c>
      <c r="E173" s="98">
        <v>687.94288889369523</v>
      </c>
      <c r="F173" s="98">
        <v>656.19475622393838</v>
      </c>
      <c r="G173" s="98">
        <v>657.09635673631988</v>
      </c>
      <c r="H173" s="98">
        <v>623.97958002782161</v>
      </c>
      <c r="I173" s="98">
        <v>691.71724300235201</v>
      </c>
      <c r="J173" s="98">
        <v>565.9744626040158</v>
      </c>
      <c r="K173" s="98">
        <v>616.11116090862026</v>
      </c>
      <c r="L173" s="98">
        <v>491.08733670333197</v>
      </c>
      <c r="M173" s="98">
        <v>553.40330157272638</v>
      </c>
      <c r="N173" s="98">
        <v>504.24536165312793</v>
      </c>
      <c r="O173" s="98">
        <v>511.23362751861538</v>
      </c>
      <c r="P173" s="98">
        <v>554.28097017189123</v>
      </c>
      <c r="Q173" s="98">
        <v>556.82174602693249</v>
      </c>
      <c r="R173" s="98">
        <v>593.94647350160722</v>
      </c>
      <c r="S173" s="98">
        <v>597.10437739147619</v>
      </c>
      <c r="T173" s="98">
        <v>549.98924618827573</v>
      </c>
      <c r="U173" s="98">
        <v>493.0314696668695</v>
      </c>
      <c r="V173" s="98">
        <v>429.93128539437004</v>
      </c>
      <c r="W173" s="98">
        <v>318.72184056716827</v>
      </c>
      <c r="X173" s="98">
        <v>309.14618373537735</v>
      </c>
      <c r="Y173" s="98">
        <v>251.5831328843401</v>
      </c>
      <c r="DA173" s="63" t="s">
        <v>2406</v>
      </c>
    </row>
    <row r="174" spans="1:105" ht="12" customHeight="1" x14ac:dyDescent="0.25">
      <c r="A174" s="115" t="s">
        <v>52</v>
      </c>
      <c r="B174" s="33">
        <v>474.33675432091553</v>
      </c>
      <c r="C174" s="33">
        <v>474.61384129308288</v>
      </c>
      <c r="D174" s="33">
        <v>518.16321261653002</v>
      </c>
      <c r="E174" s="33">
        <v>530.43691437774771</v>
      </c>
      <c r="F174" s="33">
        <v>514.43061342325268</v>
      </c>
      <c r="G174" s="33">
        <v>510.2845811007781</v>
      </c>
      <c r="H174" s="33">
        <v>511.7826742225958</v>
      </c>
      <c r="I174" s="33">
        <v>496.63629685698317</v>
      </c>
      <c r="J174" s="33">
        <v>507.48814128575339</v>
      </c>
      <c r="K174" s="33">
        <v>522.40948034737892</v>
      </c>
      <c r="L174" s="33">
        <v>593.34807963253218</v>
      </c>
      <c r="M174" s="33">
        <v>557.75336405079577</v>
      </c>
      <c r="N174" s="33">
        <v>575.17820363592728</v>
      </c>
      <c r="O174" s="33">
        <v>563.86946185245495</v>
      </c>
      <c r="P174" s="33">
        <v>551.89588942906119</v>
      </c>
      <c r="Q174" s="33">
        <v>561.86823736215956</v>
      </c>
      <c r="R174" s="33">
        <v>555.00083220178419</v>
      </c>
      <c r="S174" s="33">
        <v>549.31032884183765</v>
      </c>
      <c r="T174" s="33">
        <v>550.25969149887453</v>
      </c>
      <c r="U174" s="33">
        <v>540.01500169577503</v>
      </c>
      <c r="V174" s="33">
        <v>510.14128120471997</v>
      </c>
      <c r="W174" s="33">
        <v>498.94491574307438</v>
      </c>
      <c r="X174" s="33">
        <v>424.13156976464171</v>
      </c>
      <c r="Y174" s="33">
        <v>333.5727133684901</v>
      </c>
      <c r="DA174" s="60" t="s">
        <v>2407</v>
      </c>
    </row>
    <row r="175" spans="1:105" ht="12" customHeight="1" x14ac:dyDescent="0.25">
      <c r="A175" s="121" t="s">
        <v>54</v>
      </c>
      <c r="B175" s="122">
        <v>228.97930485640669</v>
      </c>
      <c r="C175" s="122">
        <v>243.23390597112919</v>
      </c>
      <c r="D175" s="122">
        <v>243.00751555517877</v>
      </c>
      <c r="E175" s="122">
        <v>241.74881796744478</v>
      </c>
      <c r="F175" s="122">
        <v>248.17172755993172</v>
      </c>
      <c r="G175" s="122">
        <v>248.09596610570682</v>
      </c>
      <c r="H175" s="122">
        <v>270.60554667098364</v>
      </c>
      <c r="I175" s="122">
        <v>252.72407118280475</v>
      </c>
      <c r="J175" s="122">
        <v>259.30293348050321</v>
      </c>
      <c r="K175" s="122">
        <v>236.50998603522166</v>
      </c>
      <c r="L175" s="122">
        <v>288.59566726836033</v>
      </c>
      <c r="M175" s="122">
        <v>287.12422120754701</v>
      </c>
      <c r="N175" s="122">
        <v>286.20576873752242</v>
      </c>
      <c r="O175" s="122">
        <v>279.80601570913245</v>
      </c>
      <c r="P175" s="122">
        <v>274.05710604705001</v>
      </c>
      <c r="Q175" s="122">
        <v>269.1372151486384</v>
      </c>
      <c r="R175" s="122">
        <v>263.96810328689355</v>
      </c>
      <c r="S175" s="122">
        <v>258.6648985595973</v>
      </c>
      <c r="T175" s="122">
        <v>252.41430590484987</v>
      </c>
      <c r="U175" s="122">
        <v>242.58156865031955</v>
      </c>
      <c r="V175" s="122">
        <v>232.35948590145605</v>
      </c>
      <c r="W175" s="122">
        <v>227.81014918883005</v>
      </c>
      <c r="X175" s="122">
        <v>227.43092688896482</v>
      </c>
      <c r="Y175" s="122">
        <v>199.11441749008785</v>
      </c>
      <c r="DA175" s="130" t="s">
        <v>2408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2409</v>
      </c>
    </row>
    <row r="177" spans="1:105" ht="12" customHeight="1" x14ac:dyDescent="0.25">
      <c r="A177" s="109" t="s">
        <v>120</v>
      </c>
      <c r="B177" s="33">
        <v>228.97930485640669</v>
      </c>
      <c r="C177" s="33">
        <v>243.23390597112919</v>
      </c>
      <c r="D177" s="33">
        <v>243.00751555517877</v>
      </c>
      <c r="E177" s="33">
        <v>241.74881796744478</v>
      </c>
      <c r="F177" s="33">
        <v>248.17172755993172</v>
      </c>
      <c r="G177" s="33">
        <v>248.09596610570682</v>
      </c>
      <c r="H177" s="33">
        <v>270.60554667098364</v>
      </c>
      <c r="I177" s="33">
        <v>252.72407118280475</v>
      </c>
      <c r="J177" s="33">
        <v>259.30293348050321</v>
      </c>
      <c r="K177" s="33">
        <v>236.50998603522166</v>
      </c>
      <c r="L177" s="33">
        <v>288.59566726836033</v>
      </c>
      <c r="M177" s="33">
        <v>287.12422120754701</v>
      </c>
      <c r="N177" s="33">
        <v>286.20576873752242</v>
      </c>
      <c r="O177" s="33">
        <v>279.80601570913245</v>
      </c>
      <c r="P177" s="33">
        <v>274.05710604705001</v>
      </c>
      <c r="Q177" s="33">
        <v>269.1372151486384</v>
      </c>
      <c r="R177" s="33">
        <v>263.96810328689355</v>
      </c>
      <c r="S177" s="33">
        <v>258.6648985595973</v>
      </c>
      <c r="T177" s="33">
        <v>252.41430590484987</v>
      </c>
      <c r="U177" s="33">
        <v>242.58156865031955</v>
      </c>
      <c r="V177" s="33">
        <v>232.35948590145605</v>
      </c>
      <c r="W177" s="33">
        <v>227.81014918883005</v>
      </c>
      <c r="X177" s="33">
        <v>227.43092688896482</v>
      </c>
      <c r="Y177" s="33">
        <v>199.11441749008785</v>
      </c>
      <c r="DA177" s="60" t="s">
        <v>2410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9316.939537679189</v>
      </c>
      <c r="C3" s="117">
        <f t="shared" si="0"/>
        <v>8433.1138087715426</v>
      </c>
      <c r="D3" s="117">
        <f t="shared" si="0"/>
        <v>8538.1025410775201</v>
      </c>
      <c r="E3" s="117">
        <f t="shared" si="0"/>
        <v>8764.1515998506184</v>
      </c>
      <c r="F3" s="117">
        <f t="shared" si="0"/>
        <v>5932.2810262831081</v>
      </c>
      <c r="G3" s="117">
        <f t="shared" si="0"/>
        <v>5889.9555080725768</v>
      </c>
      <c r="H3" s="117">
        <f t="shared" si="0"/>
        <v>5762.6946021158892</v>
      </c>
      <c r="I3" s="117">
        <f t="shared" si="0"/>
        <v>6321.0144899757579</v>
      </c>
      <c r="J3" s="117">
        <f t="shared" si="0"/>
        <v>22859.10454702883</v>
      </c>
      <c r="K3" s="117">
        <f t="shared" si="0"/>
        <v>7864.6064088452249</v>
      </c>
      <c r="L3" s="117">
        <f t="shared" si="0"/>
        <v>8437.4710132735381</v>
      </c>
      <c r="M3" s="117">
        <f t="shared" si="0"/>
        <v>9558.7038862628669</v>
      </c>
      <c r="N3" s="117">
        <f t="shared" si="0"/>
        <v>10754.957984916588</v>
      </c>
      <c r="O3" s="117">
        <f t="shared" si="0"/>
        <v>7287.0529258279248</v>
      </c>
      <c r="P3" s="117">
        <f t="shared" si="0"/>
        <v>5720.1184061553477</v>
      </c>
      <c r="Q3" s="117">
        <f t="shared" si="0"/>
        <v>5279.05493567747</v>
      </c>
      <c r="R3" s="117">
        <f t="shared" ref="R3:V3" si="1">R4+R7+R9+R19</f>
        <v>9279.916584564171</v>
      </c>
      <c r="S3" s="117">
        <f t="shared" si="1"/>
        <v>10248.713862815111</v>
      </c>
      <c r="T3" s="117">
        <f t="shared" si="1"/>
        <v>9746.8538493283322</v>
      </c>
      <c r="U3" s="117">
        <f t="shared" si="1"/>
        <v>11268.973622450891</v>
      </c>
      <c r="V3" s="117">
        <f t="shared" si="1"/>
        <v>5702.4624086450376</v>
      </c>
      <c r="W3" s="117">
        <f t="shared" ref="W3:Y3" si="2">W4+W7+W9+W19</f>
        <v>9071.521014004371</v>
      </c>
      <c r="X3" s="117">
        <f t="shared" si="2"/>
        <v>4514.1608345885179</v>
      </c>
      <c r="Y3" s="117">
        <f t="shared" si="2"/>
        <v>7079.9102999513407</v>
      </c>
      <c r="DA3" s="129" t="s">
        <v>2412</v>
      </c>
    </row>
    <row r="4" spans="1:105" ht="12.95" customHeight="1" x14ac:dyDescent="0.25">
      <c r="A4" s="121" t="s">
        <v>57</v>
      </c>
      <c r="B4" s="122">
        <f t="shared" ref="B4:Q4" si="3">SUM(B5:B6)</f>
        <v>8126.0896303874188</v>
      </c>
      <c r="C4" s="122">
        <f t="shared" si="3"/>
        <v>7335.2143011513708</v>
      </c>
      <c r="D4" s="122">
        <f t="shared" si="3"/>
        <v>7310.7734494645156</v>
      </c>
      <c r="E4" s="122">
        <f t="shared" si="3"/>
        <v>7537.6701475531208</v>
      </c>
      <c r="F4" s="122">
        <f t="shared" si="3"/>
        <v>4740.1940025544873</v>
      </c>
      <c r="G4" s="122">
        <f t="shared" si="3"/>
        <v>4696.8846507241951</v>
      </c>
      <c r="H4" s="122">
        <f t="shared" si="3"/>
        <v>4560.0959559719558</v>
      </c>
      <c r="I4" s="122">
        <f t="shared" si="3"/>
        <v>5103.468747732426</v>
      </c>
      <c r="J4" s="122">
        <f t="shared" si="3"/>
        <v>21713.90222222279</v>
      </c>
      <c r="K4" s="122">
        <f t="shared" si="3"/>
        <v>6677.2647134961217</v>
      </c>
      <c r="L4" s="122">
        <f t="shared" si="3"/>
        <v>7224.336483883284</v>
      </c>
      <c r="M4" s="122">
        <f t="shared" si="3"/>
        <v>8332.4984499859729</v>
      </c>
      <c r="N4" s="122">
        <f t="shared" si="3"/>
        <v>9543.733614986375</v>
      </c>
      <c r="O4" s="122">
        <f t="shared" si="3"/>
        <v>6080.6809691159933</v>
      </c>
      <c r="P4" s="122">
        <f t="shared" si="3"/>
        <v>4502.4980636063783</v>
      </c>
      <c r="Q4" s="122">
        <f t="shared" si="3"/>
        <v>4059.0885157751623</v>
      </c>
      <c r="R4" s="122">
        <f t="shared" ref="R4:V4" si="4">SUM(R5:R6)</f>
        <v>8049.9490547011919</v>
      </c>
      <c r="S4" s="122">
        <f t="shared" si="4"/>
        <v>9023.0071266817449</v>
      </c>
      <c r="T4" s="122">
        <f t="shared" si="4"/>
        <v>8547.7385927488776</v>
      </c>
      <c r="U4" s="122">
        <f t="shared" si="4"/>
        <v>10100.50459677768</v>
      </c>
      <c r="V4" s="122">
        <f t="shared" si="4"/>
        <v>4559.2150239506791</v>
      </c>
      <c r="W4" s="122">
        <f t="shared" ref="W4:Y4" si="5">SUM(W5:W6)</f>
        <v>8014.5616402139776</v>
      </c>
      <c r="X4" s="122">
        <f t="shared" si="5"/>
        <v>3491.1405117836016</v>
      </c>
      <c r="Y4" s="122">
        <f t="shared" si="5"/>
        <v>6187.1604703641569</v>
      </c>
      <c r="DA4" s="130" t="s">
        <v>2413</v>
      </c>
    </row>
    <row r="5" spans="1:105" ht="12" customHeight="1" x14ac:dyDescent="0.25">
      <c r="A5" s="97" t="s">
        <v>51</v>
      </c>
      <c r="B5" s="98">
        <v>8050.9503457324245</v>
      </c>
      <c r="C5" s="98">
        <v>7268.506791688832</v>
      </c>
      <c r="D5" s="98">
        <v>7245.6033257693434</v>
      </c>
      <c r="E5" s="98">
        <v>7471.7728724834778</v>
      </c>
      <c r="F5" s="98">
        <v>4699.6275600138069</v>
      </c>
      <c r="G5" s="98">
        <v>4657.6751676926297</v>
      </c>
      <c r="H5" s="98">
        <v>4523.0172485258108</v>
      </c>
      <c r="I5" s="98">
        <v>5063.2013532312349</v>
      </c>
      <c r="J5" s="98">
        <v>21541.892823472554</v>
      </c>
      <c r="K5" s="98">
        <v>6625.0371476440469</v>
      </c>
      <c r="L5" s="98">
        <v>7166.7059483279172</v>
      </c>
      <c r="M5" s="98">
        <v>8270.0665303753776</v>
      </c>
      <c r="N5" s="98">
        <v>9472.3010615991279</v>
      </c>
      <c r="O5" s="98">
        <v>6034.8856495852269</v>
      </c>
      <c r="P5" s="98">
        <v>4470.8529925656167</v>
      </c>
      <c r="Q5" s="98">
        <v>4029.8713545547685</v>
      </c>
      <c r="R5" s="98">
        <v>7991.7254794636701</v>
      </c>
      <c r="S5" s="98">
        <v>8958.7420861892915</v>
      </c>
      <c r="T5" s="98">
        <v>8487.4455032801798</v>
      </c>
      <c r="U5" s="98">
        <v>10030.545862780475</v>
      </c>
      <c r="V5" s="98">
        <v>4528.3693845014132</v>
      </c>
      <c r="W5" s="98">
        <v>7959.0564073319929</v>
      </c>
      <c r="X5" s="98">
        <v>3468.7526161877113</v>
      </c>
      <c r="Y5" s="98">
        <v>6150.2202313816952</v>
      </c>
      <c r="DA5" s="63" t="s">
        <v>2414</v>
      </c>
    </row>
    <row r="6" spans="1:105" ht="12" customHeight="1" x14ac:dyDescent="0.25">
      <c r="A6" s="97" t="s">
        <v>53</v>
      </c>
      <c r="B6" s="98">
        <v>75.139284654993915</v>
      </c>
      <c r="C6" s="98">
        <v>66.707509462538496</v>
      </c>
      <c r="D6" s="98">
        <v>65.170123695172066</v>
      </c>
      <c r="E6" s="98">
        <v>65.897275069642916</v>
      </c>
      <c r="F6" s="98">
        <v>40.566442540680058</v>
      </c>
      <c r="G6" s="98">
        <v>39.209483031565789</v>
      </c>
      <c r="H6" s="98">
        <v>37.078707446144897</v>
      </c>
      <c r="I6" s="98">
        <v>40.267394501191312</v>
      </c>
      <c r="J6" s="98">
        <v>172.00939875023792</v>
      </c>
      <c r="K6" s="98">
        <v>52.227565852074434</v>
      </c>
      <c r="L6" s="98">
        <v>57.630535555367068</v>
      </c>
      <c r="M6" s="98">
        <v>62.431919610595067</v>
      </c>
      <c r="N6" s="98">
        <v>71.432553387246941</v>
      </c>
      <c r="O6" s="98">
        <v>45.795319530766541</v>
      </c>
      <c r="P6" s="98">
        <v>31.64507104076154</v>
      </c>
      <c r="Q6" s="98">
        <v>29.217161220393702</v>
      </c>
      <c r="R6" s="98">
        <v>58.223575237521928</v>
      </c>
      <c r="S6" s="98">
        <v>64.265040492453522</v>
      </c>
      <c r="T6" s="98">
        <v>60.29308946869817</v>
      </c>
      <c r="U6" s="98">
        <v>69.95873399720648</v>
      </c>
      <c r="V6" s="98">
        <v>30.845639449265647</v>
      </c>
      <c r="W6" s="98">
        <v>55.505232881984561</v>
      </c>
      <c r="X6" s="98">
        <v>22.387895595890313</v>
      </c>
      <c r="Y6" s="98">
        <v>36.940238982461345</v>
      </c>
      <c r="DA6" s="63" t="s">
        <v>2415</v>
      </c>
    </row>
    <row r="7" spans="1:105" ht="12.95" customHeight="1" x14ac:dyDescent="0.25">
      <c r="A7" s="121" t="s">
        <v>92</v>
      </c>
      <c r="B7" s="122">
        <f t="shared" ref="B7:Y7" si="6">B8</f>
        <v>10.328211821845731</v>
      </c>
      <c r="C7" s="122">
        <f t="shared" si="6"/>
        <v>10.919151124145911</v>
      </c>
      <c r="D7" s="122">
        <f t="shared" si="6"/>
        <v>11.550323172140603</v>
      </c>
      <c r="E7" s="122">
        <f t="shared" si="6"/>
        <v>17.655709471615513</v>
      </c>
      <c r="F7" s="122">
        <f t="shared" si="6"/>
        <v>13.996722408594277</v>
      </c>
      <c r="G7" s="122">
        <f t="shared" si="6"/>
        <v>15.431136464332775</v>
      </c>
      <c r="H7" s="122">
        <f t="shared" si="6"/>
        <v>27.361691577902711</v>
      </c>
      <c r="I7" s="122">
        <f t="shared" si="6"/>
        <v>20.271593950391811</v>
      </c>
      <c r="J7" s="122">
        <f t="shared" si="6"/>
        <v>23.427252448082609</v>
      </c>
      <c r="K7" s="122">
        <f t="shared" si="6"/>
        <v>30.015740295332449</v>
      </c>
      <c r="L7" s="122">
        <f t="shared" si="6"/>
        <v>35.046675205949747</v>
      </c>
      <c r="M7" s="122">
        <f t="shared" si="6"/>
        <v>35.657142237055133</v>
      </c>
      <c r="N7" s="122">
        <f t="shared" si="6"/>
        <v>37.785081988881821</v>
      </c>
      <c r="O7" s="122">
        <f t="shared" si="6"/>
        <v>41.13502995984404</v>
      </c>
      <c r="P7" s="122">
        <f t="shared" si="6"/>
        <v>35.849540297731068</v>
      </c>
      <c r="Q7" s="122">
        <f t="shared" si="6"/>
        <v>28.8535875742574</v>
      </c>
      <c r="R7" s="122">
        <f t="shared" si="6"/>
        <v>21.71733983001733</v>
      </c>
      <c r="S7" s="122">
        <f t="shared" si="6"/>
        <v>20.931615949494137</v>
      </c>
      <c r="T7" s="122">
        <f t="shared" si="6"/>
        <v>30.318558843544302</v>
      </c>
      <c r="U7" s="122">
        <f t="shared" si="6"/>
        <v>42.609639172321543</v>
      </c>
      <c r="V7" s="122">
        <f t="shared" si="6"/>
        <v>86.960960980188503</v>
      </c>
      <c r="W7" s="122">
        <f t="shared" si="6"/>
        <v>96.451556999056265</v>
      </c>
      <c r="X7" s="122">
        <f t="shared" si="6"/>
        <v>147.56244293087678</v>
      </c>
      <c r="Y7" s="122">
        <f t="shared" si="6"/>
        <v>181.14771424100832</v>
      </c>
      <c r="DA7" s="130" t="s">
        <v>2416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10.328211821845731</v>
      </c>
      <c r="C8" s="98">
        <f>IF(RES_hhdet_tes!C8=0,0,RES_hhdet_tes!C8*1000*11630/RES_hhdet_num!C3)</f>
        <v>10.919151124145911</v>
      </c>
      <c r="D8" s="98">
        <f>IF(RES_hhdet_tes!D8=0,0,RES_hhdet_tes!D8*1000*11630/RES_hhdet_num!D3)</f>
        <v>11.550323172140603</v>
      </c>
      <c r="E8" s="98">
        <f>IF(RES_hhdet_tes!E8=0,0,RES_hhdet_tes!E8*1000*11630/RES_hhdet_num!E3)</f>
        <v>17.655709471615513</v>
      </c>
      <c r="F8" s="98">
        <f>IF(RES_hhdet_tes!F8=0,0,RES_hhdet_tes!F8*1000*11630/RES_hhdet_num!F3)</f>
        <v>13.996722408594277</v>
      </c>
      <c r="G8" s="98">
        <f>IF(RES_hhdet_tes!G8=0,0,RES_hhdet_tes!G8*1000*11630/RES_hhdet_num!G3)</f>
        <v>15.431136464332775</v>
      </c>
      <c r="H8" s="98">
        <f>IF(RES_hhdet_tes!H8=0,0,RES_hhdet_tes!H8*1000*11630/RES_hhdet_num!H3)</f>
        <v>27.361691577902711</v>
      </c>
      <c r="I8" s="98">
        <f>IF(RES_hhdet_tes!I8=0,0,RES_hhdet_tes!I8*1000*11630/RES_hhdet_num!I3)</f>
        <v>20.271593950391811</v>
      </c>
      <c r="J8" s="98">
        <f>IF(RES_hhdet_tes!J8=0,0,RES_hhdet_tes!J8*1000*11630/RES_hhdet_num!J3)</f>
        <v>23.427252448082609</v>
      </c>
      <c r="K8" s="98">
        <f>IF(RES_hhdet_tes!K8=0,0,RES_hhdet_tes!K8*1000*11630/RES_hhdet_num!K3)</f>
        <v>30.015740295332449</v>
      </c>
      <c r="L8" s="98">
        <f>IF(RES_hhdet_tes!L8=0,0,RES_hhdet_tes!L8*1000*11630/RES_hhdet_num!L3)</f>
        <v>35.046675205949747</v>
      </c>
      <c r="M8" s="98">
        <f>IF(RES_hhdet_tes!M8=0,0,RES_hhdet_tes!M8*1000*11630/RES_hhdet_num!M3)</f>
        <v>35.657142237055133</v>
      </c>
      <c r="N8" s="98">
        <f>IF(RES_hhdet_tes!N8=0,0,RES_hhdet_tes!N8*1000*11630/RES_hhdet_num!N3)</f>
        <v>37.785081988881821</v>
      </c>
      <c r="O8" s="98">
        <f>IF(RES_hhdet_tes!O8=0,0,RES_hhdet_tes!O8*1000*11630/RES_hhdet_num!O3)</f>
        <v>41.13502995984404</v>
      </c>
      <c r="P8" s="98">
        <f>IF(RES_hhdet_tes!P8=0,0,RES_hhdet_tes!P8*1000*11630/RES_hhdet_num!P3)</f>
        <v>35.849540297731068</v>
      </c>
      <c r="Q8" s="98">
        <f>IF(RES_hhdet_tes!Q8=0,0,RES_hhdet_tes!Q8*1000*11630/RES_hhdet_num!Q3)</f>
        <v>28.8535875742574</v>
      </c>
      <c r="R8" s="98">
        <f>IF(RES_hhdet_tes!R8=0,0,RES_hhdet_tes!R8*1000*11630/RES_hhdet_num!R3)</f>
        <v>21.71733983001733</v>
      </c>
      <c r="S8" s="98">
        <f>IF(RES_hhdet_tes!S8=0,0,RES_hhdet_tes!S8*1000*11630/RES_hhdet_num!S3)</f>
        <v>20.931615949494137</v>
      </c>
      <c r="T8" s="98">
        <f>IF(RES_hhdet_tes!T8=0,0,RES_hhdet_tes!T8*1000*11630/RES_hhdet_num!T3)</f>
        <v>30.318558843544302</v>
      </c>
      <c r="U8" s="98">
        <f>IF(RES_hhdet_tes!U8=0,0,RES_hhdet_tes!U8*1000*11630/RES_hhdet_num!U3)</f>
        <v>42.609639172321543</v>
      </c>
      <c r="V8" s="98">
        <f>IF(RES_hhdet_tes!V8=0,0,RES_hhdet_tes!V8*1000*11630/RES_hhdet_num!V3)</f>
        <v>86.960960980188503</v>
      </c>
      <c r="W8" s="98">
        <f>IF(RES_hhdet_tes!W8=0,0,RES_hhdet_tes!W8*1000*11630/RES_hhdet_num!W3)</f>
        <v>96.451556999056265</v>
      </c>
      <c r="X8" s="98">
        <f>IF(RES_hhdet_tes!X8=0,0,RES_hhdet_tes!X8*1000*11630/RES_hhdet_num!X3)</f>
        <v>147.56244293087678</v>
      </c>
      <c r="Y8" s="98">
        <f>IF(RES_hhdet_tes!Y8=0,0,RES_hhdet_tes!Y8*1000*11630/RES_hhdet_num!Y3)</f>
        <v>181.14771424100832</v>
      </c>
      <c r="DA8" s="63" t="s">
        <v>2417</v>
      </c>
    </row>
    <row r="9" spans="1:105" ht="12" customHeight="1" x14ac:dyDescent="0.25">
      <c r="A9" s="121" t="s">
        <v>55</v>
      </c>
      <c r="B9" s="122">
        <v>1007.7068215766519</v>
      </c>
      <c r="C9" s="122">
        <v>902.89622991965132</v>
      </c>
      <c r="D9" s="122">
        <v>1031.3129769555505</v>
      </c>
      <c r="E9" s="122">
        <v>1024.7182788332182</v>
      </c>
      <c r="F9" s="122">
        <v>988.46234936269946</v>
      </c>
      <c r="G9" s="122">
        <v>987.37250702456959</v>
      </c>
      <c r="H9" s="122">
        <v>966.89390709970348</v>
      </c>
      <c r="I9" s="122">
        <v>1002.2699462327072</v>
      </c>
      <c r="J9" s="122">
        <v>921.44940489273608</v>
      </c>
      <c r="K9" s="122">
        <v>974.2710950573321</v>
      </c>
      <c r="L9" s="122">
        <v>954.28185964675276</v>
      </c>
      <c r="M9" s="122">
        <v>967.3132469130237</v>
      </c>
      <c r="N9" s="122">
        <v>950.28828595732864</v>
      </c>
      <c r="O9" s="122">
        <v>946.43317072928323</v>
      </c>
      <c r="P9" s="122">
        <v>967.17888082563718</v>
      </c>
      <c r="Q9" s="122">
        <v>980.15594701265968</v>
      </c>
      <c r="R9" s="122">
        <v>1000.8677915838161</v>
      </c>
      <c r="S9" s="122">
        <v>1000.3676987424294</v>
      </c>
      <c r="T9" s="122">
        <v>967.04882572206941</v>
      </c>
      <c r="U9" s="122">
        <v>926.51770612783821</v>
      </c>
      <c r="V9" s="122">
        <v>859.29834669629179</v>
      </c>
      <c r="W9" s="122">
        <v>763.97071351842021</v>
      </c>
      <c r="X9" s="122">
        <v>678.74015654091852</v>
      </c>
      <c r="Y9" s="122">
        <v>539.18310078400418</v>
      </c>
      <c r="DA9" s="130" t="s">
        <v>2418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2419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2420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2421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2422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2423</v>
      </c>
    </row>
    <row r="15" spans="1:105" ht="12" customHeight="1" x14ac:dyDescent="0.25">
      <c r="A15" s="106" t="s">
        <v>122</v>
      </c>
      <c r="B15" s="101">
        <v>1007.7068215766519</v>
      </c>
      <c r="C15" s="101">
        <v>902.82567928095568</v>
      </c>
      <c r="D15" s="101">
        <v>1031.2356329157383</v>
      </c>
      <c r="E15" s="101">
        <v>1024.6328181218257</v>
      </c>
      <c r="F15" s="101">
        <v>988.37018660116973</v>
      </c>
      <c r="G15" s="101">
        <v>987.32347074978281</v>
      </c>
      <c r="H15" s="101">
        <v>966.88009025415272</v>
      </c>
      <c r="I15" s="101">
        <v>1002.4197151719916</v>
      </c>
      <c r="J15" s="101">
        <v>921.52631430986594</v>
      </c>
      <c r="K15" s="101">
        <v>974.34856216173876</v>
      </c>
      <c r="L15" s="101">
        <v>954.63280868074969</v>
      </c>
      <c r="M15" s="101">
        <v>967.31050472957088</v>
      </c>
      <c r="N15" s="101">
        <v>950.41767385252138</v>
      </c>
      <c r="O15" s="101">
        <v>946.53844557513253</v>
      </c>
      <c r="P15" s="101">
        <v>966.80385417411878</v>
      </c>
      <c r="Q15" s="101">
        <v>980.04198580125205</v>
      </c>
      <c r="R15" s="101">
        <v>1000.8155099389752</v>
      </c>
      <c r="S15" s="101">
        <v>1000.3758878172704</v>
      </c>
      <c r="T15" s="101">
        <v>967.25614237182481</v>
      </c>
      <c r="U15" s="101">
        <v>926.60066089707482</v>
      </c>
      <c r="V15" s="101">
        <v>859.6994392199158</v>
      </c>
      <c r="W15" s="101">
        <v>764.83240709011307</v>
      </c>
      <c r="X15" s="101">
        <v>680.09269408592741</v>
      </c>
      <c r="Y15" s="101">
        <v>539.55662994469731</v>
      </c>
      <c r="DA15" s="131" t="s">
        <v>2424</v>
      </c>
    </row>
    <row r="16" spans="1:105" ht="12" customHeight="1" x14ac:dyDescent="0.25">
      <c r="A16" s="107" t="s">
        <v>121</v>
      </c>
      <c r="B16" s="104">
        <v>1007.7068215766518</v>
      </c>
      <c r="C16" s="104">
        <v>902.99333187398554</v>
      </c>
      <c r="D16" s="104">
        <v>1031.4158328505387</v>
      </c>
      <c r="E16" s="104">
        <v>1024.8275728118485</v>
      </c>
      <c r="F16" s="104">
        <v>988.567606287069</v>
      </c>
      <c r="G16" s="104">
        <v>987.42559122590603</v>
      </c>
      <c r="H16" s="104">
        <v>966.90886261996263</v>
      </c>
      <c r="I16" s="104">
        <v>1002.1303225221636</v>
      </c>
      <c r="J16" s="104">
        <v>921.37489889489154</v>
      </c>
      <c r="K16" s="104">
        <v>974.20116293655337</v>
      </c>
      <c r="L16" s="104">
        <v>953.93154812235468</v>
      </c>
      <c r="M16" s="104">
        <v>967.31579066712163</v>
      </c>
      <c r="N16" s="104">
        <v>950.1613307370161</v>
      </c>
      <c r="O16" s="104">
        <v>946.33146715401563</v>
      </c>
      <c r="P16" s="104">
        <v>967.50335529528911</v>
      </c>
      <c r="Q16" s="104">
        <v>980.27152756632552</v>
      </c>
      <c r="R16" s="104">
        <v>1000.9170552729281</v>
      </c>
      <c r="S16" s="104">
        <v>1000.3596758665242</v>
      </c>
      <c r="T16" s="104">
        <v>966.83826341047836</v>
      </c>
      <c r="U16" s="104">
        <v>926.43286602293722</v>
      </c>
      <c r="V16" s="104">
        <v>858.87774815328157</v>
      </c>
      <c r="W16" s="104">
        <v>762.96319488074857</v>
      </c>
      <c r="X16" s="104">
        <v>677.08900681064802</v>
      </c>
      <c r="Y16" s="104">
        <v>538.72552756215521</v>
      </c>
      <c r="DA16" s="132" t="s">
        <v>2425</v>
      </c>
    </row>
    <row r="17" spans="1:105" ht="12" customHeight="1" x14ac:dyDescent="0.25">
      <c r="A17" s="108" t="s">
        <v>53</v>
      </c>
      <c r="B17" s="98">
        <v>533.37006725573622</v>
      </c>
      <c r="C17" s="98">
        <v>428.37232738736031</v>
      </c>
      <c r="D17" s="98">
        <v>513.24236693219723</v>
      </c>
      <c r="E17" s="98">
        <v>494.33193814111615</v>
      </c>
      <c r="F17" s="98">
        <v>474.08780522248514</v>
      </c>
      <c r="G17" s="98">
        <v>477.10559640402994</v>
      </c>
      <c r="H17" s="98">
        <v>455.17660493510067</v>
      </c>
      <c r="I17" s="98">
        <v>505.75383432498438</v>
      </c>
      <c r="J17" s="98">
        <v>414.20415224146387</v>
      </c>
      <c r="K17" s="98">
        <v>451.95549710893948</v>
      </c>
      <c r="L17" s="98">
        <v>360.67262983268563</v>
      </c>
      <c r="M17" s="98">
        <v>408.80048289417465</v>
      </c>
      <c r="N17" s="98">
        <v>373.8588323430011</v>
      </c>
      <c r="O17" s="98">
        <v>380.97231836938431</v>
      </c>
      <c r="P17" s="98">
        <v>414.09876244967967</v>
      </c>
      <c r="Q17" s="98">
        <v>416.81176207589044</v>
      </c>
      <c r="R17" s="98">
        <v>445.29730926782145</v>
      </c>
      <c r="S17" s="98">
        <v>450.76158916216292</v>
      </c>
      <c r="T17" s="98">
        <v>417.15511503321738</v>
      </c>
      <c r="U17" s="98">
        <v>386.31590227697916</v>
      </c>
      <c r="V17" s="98">
        <v>346.01774736229549</v>
      </c>
      <c r="W17" s="98">
        <v>260.42319619289134</v>
      </c>
      <c r="X17" s="98">
        <v>252.0494727690571</v>
      </c>
      <c r="Y17" s="98">
        <v>205.01625514384938</v>
      </c>
      <c r="DA17" s="63" t="s">
        <v>2426</v>
      </c>
    </row>
    <row r="18" spans="1:105" ht="12" customHeight="1" x14ac:dyDescent="0.25">
      <c r="A18" s="108" t="s">
        <v>52</v>
      </c>
      <c r="B18" s="98">
        <v>474.33675432091576</v>
      </c>
      <c r="C18" s="98">
        <v>474.62100448662517</v>
      </c>
      <c r="D18" s="98">
        <v>518.17346591834132</v>
      </c>
      <c r="E18" s="98">
        <v>530.49563467073222</v>
      </c>
      <c r="F18" s="98">
        <v>514.47980106458374</v>
      </c>
      <c r="G18" s="98">
        <v>510.31999482187609</v>
      </c>
      <c r="H18" s="98">
        <v>511.73225768486191</v>
      </c>
      <c r="I18" s="98">
        <v>496.37648819717919</v>
      </c>
      <c r="J18" s="98">
        <v>507.17074665342778</v>
      </c>
      <c r="K18" s="98">
        <v>522.24566582761395</v>
      </c>
      <c r="L18" s="98">
        <v>593.25891828966894</v>
      </c>
      <c r="M18" s="98">
        <v>558.51530777294715</v>
      </c>
      <c r="N18" s="98">
        <v>576.30249839401517</v>
      </c>
      <c r="O18" s="98">
        <v>565.35914878463143</v>
      </c>
      <c r="P18" s="98">
        <v>553.4045928456095</v>
      </c>
      <c r="Q18" s="98">
        <v>563.45976549043496</v>
      </c>
      <c r="R18" s="98">
        <v>555.61974600510666</v>
      </c>
      <c r="S18" s="98">
        <v>549.59808670436132</v>
      </c>
      <c r="T18" s="98">
        <v>549.68314837726086</v>
      </c>
      <c r="U18" s="98">
        <v>540.11696374595806</v>
      </c>
      <c r="V18" s="98">
        <v>512.86000079098631</v>
      </c>
      <c r="W18" s="98">
        <v>502.53999868785718</v>
      </c>
      <c r="X18" s="98">
        <v>425.03953404159091</v>
      </c>
      <c r="Y18" s="98">
        <v>333.70927241830577</v>
      </c>
      <c r="DA18" s="63" t="s">
        <v>2427</v>
      </c>
    </row>
    <row r="19" spans="1:105" ht="12" customHeight="1" x14ac:dyDescent="0.25">
      <c r="A19" s="121" t="s">
        <v>54</v>
      </c>
      <c r="B19" s="122">
        <v>172.81487389327285</v>
      </c>
      <c r="C19" s="122">
        <v>184.08412657637339</v>
      </c>
      <c r="D19" s="122">
        <v>184.4657914853143</v>
      </c>
      <c r="E19" s="122">
        <v>184.10746399266534</v>
      </c>
      <c r="F19" s="122">
        <v>189.62795195732724</v>
      </c>
      <c r="G19" s="122">
        <v>190.26721385947891</v>
      </c>
      <c r="H19" s="122">
        <v>208.34304746632742</v>
      </c>
      <c r="I19" s="122">
        <v>195.00420206023358</v>
      </c>
      <c r="J19" s="122">
        <v>200.32566746521942</v>
      </c>
      <c r="K19" s="122">
        <v>183.05485999643835</v>
      </c>
      <c r="L19" s="122">
        <v>223.8059945375521</v>
      </c>
      <c r="M19" s="122">
        <v>223.23504712681648</v>
      </c>
      <c r="N19" s="122">
        <v>223.15100198400063</v>
      </c>
      <c r="O19" s="122">
        <v>218.80375602280427</v>
      </c>
      <c r="P19" s="122">
        <v>214.59192142560138</v>
      </c>
      <c r="Q19" s="122">
        <v>210.95688531539085</v>
      </c>
      <c r="R19" s="122">
        <v>207.38239844914423</v>
      </c>
      <c r="S19" s="122">
        <v>204.40742144144275</v>
      </c>
      <c r="T19" s="122">
        <v>201.74787201384123</v>
      </c>
      <c r="U19" s="122">
        <v>199.34168037304946</v>
      </c>
      <c r="V19" s="122">
        <v>196.98807701787868</v>
      </c>
      <c r="W19" s="122">
        <v>196.53710327291674</v>
      </c>
      <c r="X19" s="122">
        <v>196.71772333312168</v>
      </c>
      <c r="Y19" s="122">
        <v>172.41901456217155</v>
      </c>
      <c r="DA19" s="130" t="s">
        <v>2428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2429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2430</v>
      </c>
    </row>
    <row r="22" spans="1:105" ht="12" customHeight="1" x14ac:dyDescent="0.25">
      <c r="A22" s="109" t="s">
        <v>120</v>
      </c>
      <c r="B22" s="33">
        <v>172.81487389327285</v>
      </c>
      <c r="C22" s="33">
        <v>184.08412657637339</v>
      </c>
      <c r="D22" s="33">
        <v>184.4657914853143</v>
      </c>
      <c r="E22" s="33">
        <v>184.10746399266534</v>
      </c>
      <c r="F22" s="33">
        <v>189.62795195732724</v>
      </c>
      <c r="G22" s="33">
        <v>190.26721385947891</v>
      </c>
      <c r="H22" s="33">
        <v>208.34304746632742</v>
      </c>
      <c r="I22" s="33">
        <v>195.00420206023358</v>
      </c>
      <c r="J22" s="33">
        <v>200.32566746521942</v>
      </c>
      <c r="K22" s="33">
        <v>183.05485999643835</v>
      </c>
      <c r="L22" s="33">
        <v>223.8059945375521</v>
      </c>
      <c r="M22" s="33">
        <v>223.23504712681648</v>
      </c>
      <c r="N22" s="33">
        <v>223.15100198400063</v>
      </c>
      <c r="O22" s="33">
        <v>218.80375602280427</v>
      </c>
      <c r="P22" s="33">
        <v>214.59192142560138</v>
      </c>
      <c r="Q22" s="33">
        <v>210.95688531539085</v>
      </c>
      <c r="R22" s="33">
        <v>207.38239844914423</v>
      </c>
      <c r="S22" s="33">
        <v>204.40742144144275</v>
      </c>
      <c r="T22" s="33">
        <v>201.74787201384123</v>
      </c>
      <c r="U22" s="33">
        <v>199.34168037304946</v>
      </c>
      <c r="V22" s="33">
        <v>196.98807701787868</v>
      </c>
      <c r="W22" s="33">
        <v>196.53710327291674</v>
      </c>
      <c r="X22" s="33">
        <v>196.71772333312168</v>
      </c>
      <c r="Y22" s="33">
        <v>172.41901456217155</v>
      </c>
      <c r="DA22" s="60" t="s">
        <v>2431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8917.6449658244856</v>
      </c>
      <c r="C24" s="117">
        <f t="shared" si="7"/>
        <v>9240.4548798470096</v>
      </c>
      <c r="D24" s="117">
        <f t="shared" si="7"/>
        <v>9058.4197576937495</v>
      </c>
      <c r="E24" s="117">
        <f t="shared" si="7"/>
        <v>9058.7812704302687</v>
      </c>
      <c r="F24" s="117">
        <f t="shared" si="7"/>
        <v>8803.58360672866</v>
      </c>
      <c r="G24" s="117">
        <f t="shared" si="7"/>
        <v>8449.776389133709</v>
      </c>
      <c r="H24" s="117">
        <f t="shared" si="7"/>
        <v>8963.5066203378574</v>
      </c>
      <c r="I24" s="117">
        <f t="shared" si="7"/>
        <v>8391.2427274480815</v>
      </c>
      <c r="J24" s="117">
        <f t="shared" si="7"/>
        <v>8915.8729650496425</v>
      </c>
      <c r="K24" s="117">
        <f t="shared" si="7"/>
        <v>9011.4296298756199</v>
      </c>
      <c r="L24" s="117">
        <f t="shared" si="7"/>
        <v>10320.520051880791</v>
      </c>
      <c r="M24" s="117">
        <f t="shared" si="7"/>
        <v>8537.9306017716335</v>
      </c>
      <c r="N24" s="117">
        <f t="shared" si="7"/>
        <v>9149.7237206980153</v>
      </c>
      <c r="O24" s="117">
        <f t="shared" si="7"/>
        <v>9777.4363288530931</v>
      </c>
      <c r="P24" s="117">
        <f t="shared" si="7"/>
        <v>7942.5121948103661</v>
      </c>
      <c r="Q24" s="117">
        <f t="shared" si="7"/>
        <v>7972.442156404205</v>
      </c>
      <c r="R24" s="117">
        <f t="shared" ref="R24:V24" si="8">R25+R28+R30+R39</f>
        <v>8160.5491477668102</v>
      </c>
      <c r="S24" s="117">
        <f t="shared" si="8"/>
        <v>8271.8134014727475</v>
      </c>
      <c r="T24" s="117">
        <f t="shared" si="8"/>
        <v>8315.1001352020285</v>
      </c>
      <c r="U24" s="117">
        <f t="shared" si="8"/>
        <v>8362.3625377325116</v>
      </c>
      <c r="V24" s="117">
        <f t="shared" si="8"/>
        <v>8506.0300599203511</v>
      </c>
      <c r="W24" s="117">
        <f t="shared" ref="W24:Y24" si="9">W25+W28+W30+W39</f>
        <v>8322.5915359932897</v>
      </c>
      <c r="X24" s="117">
        <f t="shared" si="9"/>
        <v>7934.8504103303712</v>
      </c>
      <c r="Y24" s="117">
        <f t="shared" si="9"/>
        <v>7269.0835161275654</v>
      </c>
      <c r="DA24" s="129" t="s">
        <v>2432</v>
      </c>
    </row>
    <row r="25" spans="1:105" ht="12.95" customHeight="1" x14ac:dyDescent="0.25">
      <c r="A25" s="121" t="s">
        <v>57</v>
      </c>
      <c r="B25" s="122">
        <f t="shared" ref="B25:Q25" si="10">SUM(B26:B27)</f>
        <v>7726.6854212782955</v>
      </c>
      <c r="C25" s="122">
        <f t="shared" si="10"/>
        <v>8142.417193248325</v>
      </c>
      <c r="D25" s="122">
        <f t="shared" si="10"/>
        <v>7830.5759446999145</v>
      </c>
      <c r="E25" s="122">
        <f t="shared" si="10"/>
        <v>7831.9628390637754</v>
      </c>
      <c r="F25" s="122">
        <f t="shared" si="10"/>
        <v>7611.3441576919495</v>
      </c>
      <c r="G25" s="122">
        <f t="shared" si="10"/>
        <v>7255.0135124358703</v>
      </c>
      <c r="H25" s="122">
        <f t="shared" si="10"/>
        <v>7756.2661188271477</v>
      </c>
      <c r="I25" s="122">
        <f t="shared" si="10"/>
        <v>7169.5592472517446</v>
      </c>
      <c r="J25" s="122">
        <f t="shared" si="10"/>
        <v>7766.2502025032018</v>
      </c>
      <c r="K25" s="122">
        <f t="shared" si="10"/>
        <v>7821.3081501293555</v>
      </c>
      <c r="L25" s="122">
        <f t="shared" si="10"/>
        <v>9106.0171604195948</v>
      </c>
      <c r="M25" s="122">
        <f t="shared" si="10"/>
        <v>7309.2228251301822</v>
      </c>
      <c r="N25" s="122">
        <f t="shared" si="10"/>
        <v>7928.8016768766975</v>
      </c>
      <c r="O25" s="122">
        <f t="shared" si="10"/>
        <v>8557.9409013112891</v>
      </c>
      <c r="P25" s="122">
        <f t="shared" si="10"/>
        <v>6699.1692052530652</v>
      </c>
      <c r="Q25" s="122">
        <f t="shared" si="10"/>
        <v>6712.0211583183445</v>
      </c>
      <c r="R25" s="122">
        <f t="shared" ref="R25:V25" si="11">SUM(R26:R27)</f>
        <v>6872.4175924012952</v>
      </c>
      <c r="S25" s="122">
        <f t="shared" si="11"/>
        <v>6987.3547062902617</v>
      </c>
      <c r="T25" s="122">
        <f t="shared" si="11"/>
        <v>7038.9746842260693</v>
      </c>
      <c r="U25" s="122">
        <f t="shared" si="11"/>
        <v>7123.5168542283081</v>
      </c>
      <c r="V25" s="122">
        <f t="shared" si="11"/>
        <v>7314.9862205773661</v>
      </c>
      <c r="W25" s="122">
        <f t="shared" ref="W25:Y25" si="12">SUM(W26:W27)</f>
        <v>7247.0588480190791</v>
      </c>
      <c r="X25" s="122">
        <f t="shared" si="12"/>
        <v>6891.5275489050737</v>
      </c>
      <c r="Y25" s="122">
        <f t="shared" si="12"/>
        <v>6379.0445908403235</v>
      </c>
      <c r="DA25" s="130" t="s">
        <v>2433</v>
      </c>
    </row>
    <row r="26" spans="1:105" ht="12" customHeight="1" x14ac:dyDescent="0.25">
      <c r="A26" s="97" t="s">
        <v>74</v>
      </c>
      <c r="B26" s="98">
        <v>7550.5136131966201</v>
      </c>
      <c r="C26" s="98">
        <v>7959.7876567930298</v>
      </c>
      <c r="D26" s="98">
        <v>7658.3691449215021</v>
      </c>
      <c r="E26" s="98">
        <v>7663.0032619885333</v>
      </c>
      <c r="F26" s="98">
        <v>7450.5639310958786</v>
      </c>
      <c r="G26" s="98">
        <v>7105.4743297256364</v>
      </c>
      <c r="H26" s="98">
        <v>7600.4980614765309</v>
      </c>
      <c r="I26" s="98">
        <v>7029.7902950982243</v>
      </c>
      <c r="J26" s="98">
        <v>7614.2529883777152</v>
      </c>
      <c r="K26" s="98">
        <v>7670.1418881038826</v>
      </c>
      <c r="L26" s="98">
        <v>8926.5614520171621</v>
      </c>
      <c r="M26" s="98">
        <v>7173.8321037982496</v>
      </c>
      <c r="N26" s="98">
        <v>7782.0859355172443</v>
      </c>
      <c r="O26" s="98">
        <v>8398.6101948894739</v>
      </c>
      <c r="P26" s="98">
        <v>6582.6871805620358</v>
      </c>
      <c r="Q26" s="98">
        <v>6592.5291387533789</v>
      </c>
      <c r="R26" s="98">
        <v>6749.4844668577516</v>
      </c>
      <c r="S26" s="98">
        <v>6864.2538437541625</v>
      </c>
      <c r="T26" s="98">
        <v>6916.1474169326684</v>
      </c>
      <c r="U26" s="98">
        <v>7001.4368437162948</v>
      </c>
      <c r="V26" s="98">
        <v>7192.5042768449384</v>
      </c>
      <c r="W26" s="98">
        <v>7122.8742790778706</v>
      </c>
      <c r="X26" s="98">
        <v>6782.0956676716069</v>
      </c>
      <c r="Y26" s="98">
        <v>6284.675044171805</v>
      </c>
      <c r="DA26" s="63" t="s">
        <v>2434</v>
      </c>
    </row>
    <row r="27" spans="1:105" ht="12" customHeight="1" x14ac:dyDescent="0.25">
      <c r="A27" s="97" t="s">
        <v>53</v>
      </c>
      <c r="B27" s="98">
        <v>176.1718080816751</v>
      </c>
      <c r="C27" s="98">
        <v>182.62953645529507</v>
      </c>
      <c r="D27" s="98">
        <v>172.20679977841215</v>
      </c>
      <c r="E27" s="98">
        <v>168.95957707524184</v>
      </c>
      <c r="F27" s="98">
        <v>160.78022659607112</v>
      </c>
      <c r="G27" s="98">
        <v>149.53918271023426</v>
      </c>
      <c r="H27" s="98">
        <v>155.76805735061708</v>
      </c>
      <c r="I27" s="98">
        <v>139.76895215352027</v>
      </c>
      <c r="J27" s="98">
        <v>151.99721412548618</v>
      </c>
      <c r="K27" s="98">
        <v>151.16626202547261</v>
      </c>
      <c r="L27" s="98">
        <v>179.45570840243215</v>
      </c>
      <c r="M27" s="98">
        <v>135.39072133193272</v>
      </c>
      <c r="N27" s="98">
        <v>146.71574135945278</v>
      </c>
      <c r="O27" s="98">
        <v>159.33070642181582</v>
      </c>
      <c r="P27" s="98">
        <v>116.4820246910293</v>
      </c>
      <c r="Q27" s="98">
        <v>119.49201956496546</v>
      </c>
      <c r="R27" s="98">
        <v>122.93312554354388</v>
      </c>
      <c r="S27" s="98">
        <v>123.10086253609884</v>
      </c>
      <c r="T27" s="98">
        <v>122.82726729340096</v>
      </c>
      <c r="U27" s="98">
        <v>122.08001051201352</v>
      </c>
      <c r="V27" s="98">
        <v>122.48194373242785</v>
      </c>
      <c r="W27" s="98">
        <v>124.1845689412086</v>
      </c>
      <c r="X27" s="98">
        <v>109.4318812334665</v>
      </c>
      <c r="Y27" s="98">
        <v>94.369546668518709</v>
      </c>
      <c r="DA27" s="63" t="s">
        <v>2435</v>
      </c>
    </row>
    <row r="28" spans="1:105" ht="12.95" customHeight="1" x14ac:dyDescent="0.25">
      <c r="A28" s="121" t="s">
        <v>92</v>
      </c>
      <c r="B28" s="122">
        <f t="shared" ref="B28:Y28" si="13">B29</f>
        <v>10.437849076265124</v>
      </c>
      <c r="C28" s="122">
        <f t="shared" si="13"/>
        <v>11.061271250825417</v>
      </c>
      <c r="D28" s="122">
        <f t="shared" si="13"/>
        <v>12.063182249689648</v>
      </c>
      <c r="E28" s="122">
        <f t="shared" si="13"/>
        <v>18.066627459224481</v>
      </c>
      <c r="F28" s="122">
        <f t="shared" si="13"/>
        <v>14.309484642514567</v>
      </c>
      <c r="G28" s="122">
        <f t="shared" si="13"/>
        <v>17.395375877406451</v>
      </c>
      <c r="H28" s="122">
        <f t="shared" si="13"/>
        <v>32.350853607344902</v>
      </c>
      <c r="I28" s="122">
        <f t="shared" si="13"/>
        <v>24.500481788148225</v>
      </c>
      <c r="J28" s="122">
        <f t="shared" si="13"/>
        <v>27.742406311119638</v>
      </c>
      <c r="K28" s="122">
        <f t="shared" si="13"/>
        <v>32.75074505160908</v>
      </c>
      <c r="L28" s="122">
        <f t="shared" si="13"/>
        <v>36.795903272270003</v>
      </c>
      <c r="M28" s="122">
        <f t="shared" si="13"/>
        <v>39.104740640925172</v>
      </c>
      <c r="N28" s="122">
        <f t="shared" si="13"/>
        <v>48.989883215885364</v>
      </c>
      <c r="O28" s="122">
        <f t="shared" si="13"/>
        <v>56.672349287476962</v>
      </c>
      <c r="P28" s="122">
        <f t="shared" si="13"/>
        <v>65.450994683936912</v>
      </c>
      <c r="Q28" s="122">
        <f t="shared" si="13"/>
        <v>74.186895180481756</v>
      </c>
      <c r="R28" s="122">
        <f t="shared" si="13"/>
        <v>84.852112375876374</v>
      </c>
      <c r="S28" s="122">
        <f t="shared" si="13"/>
        <v>85.739749519489848</v>
      </c>
      <c r="T28" s="122">
        <f t="shared" si="13"/>
        <v>113.68905859265298</v>
      </c>
      <c r="U28" s="122">
        <f t="shared" si="13"/>
        <v>119.14068926045378</v>
      </c>
      <c r="V28" s="122">
        <f t="shared" si="13"/>
        <v>141.97560742335699</v>
      </c>
      <c r="W28" s="122">
        <f t="shared" si="13"/>
        <v>123.689716940605</v>
      </c>
      <c r="X28" s="122">
        <f t="shared" si="13"/>
        <v>176.74870315158213</v>
      </c>
      <c r="Y28" s="122">
        <f t="shared" si="13"/>
        <v>187.91325838449544</v>
      </c>
      <c r="DA28" s="130" t="s">
        <v>2436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10.437849076265124</v>
      </c>
      <c r="C29" s="98">
        <f>IF(RES_hhdet_tes!C29=0,0,RES_hhdet_tes!C29*1000*11630/RES_hhdet_num!C24)</f>
        <v>11.061271250825417</v>
      </c>
      <c r="D29" s="98">
        <f>IF(RES_hhdet_tes!D29=0,0,RES_hhdet_tes!D29*1000*11630/RES_hhdet_num!D24)</f>
        <v>12.063182249689648</v>
      </c>
      <c r="E29" s="98">
        <f>IF(RES_hhdet_tes!E29=0,0,RES_hhdet_tes!E29*1000*11630/RES_hhdet_num!E24)</f>
        <v>18.066627459224481</v>
      </c>
      <c r="F29" s="98">
        <f>IF(RES_hhdet_tes!F29=0,0,RES_hhdet_tes!F29*1000*11630/RES_hhdet_num!F24)</f>
        <v>14.309484642514567</v>
      </c>
      <c r="G29" s="98">
        <f>IF(RES_hhdet_tes!G29=0,0,RES_hhdet_tes!G29*1000*11630/RES_hhdet_num!G24)</f>
        <v>17.395375877406451</v>
      </c>
      <c r="H29" s="98">
        <f>IF(RES_hhdet_tes!H29=0,0,RES_hhdet_tes!H29*1000*11630/RES_hhdet_num!H24)</f>
        <v>32.350853607344902</v>
      </c>
      <c r="I29" s="98">
        <f>IF(RES_hhdet_tes!I29=0,0,RES_hhdet_tes!I29*1000*11630/RES_hhdet_num!I24)</f>
        <v>24.500481788148225</v>
      </c>
      <c r="J29" s="98">
        <f>IF(RES_hhdet_tes!J29=0,0,RES_hhdet_tes!J29*1000*11630/RES_hhdet_num!J24)</f>
        <v>27.742406311119638</v>
      </c>
      <c r="K29" s="98">
        <f>IF(RES_hhdet_tes!K29=0,0,RES_hhdet_tes!K29*1000*11630/RES_hhdet_num!K24)</f>
        <v>32.75074505160908</v>
      </c>
      <c r="L29" s="98">
        <f>IF(RES_hhdet_tes!L29=0,0,RES_hhdet_tes!L29*1000*11630/RES_hhdet_num!L24)</f>
        <v>36.795903272270003</v>
      </c>
      <c r="M29" s="98">
        <f>IF(RES_hhdet_tes!M29=0,0,RES_hhdet_tes!M29*1000*11630/RES_hhdet_num!M24)</f>
        <v>39.104740640925172</v>
      </c>
      <c r="N29" s="98">
        <f>IF(RES_hhdet_tes!N29=0,0,RES_hhdet_tes!N29*1000*11630/RES_hhdet_num!N24)</f>
        <v>48.989883215885364</v>
      </c>
      <c r="O29" s="98">
        <f>IF(RES_hhdet_tes!O29=0,0,RES_hhdet_tes!O29*1000*11630/RES_hhdet_num!O24)</f>
        <v>56.672349287476962</v>
      </c>
      <c r="P29" s="98">
        <f>IF(RES_hhdet_tes!P29=0,0,RES_hhdet_tes!P29*1000*11630/RES_hhdet_num!P24)</f>
        <v>65.450994683936912</v>
      </c>
      <c r="Q29" s="98">
        <f>IF(RES_hhdet_tes!Q29=0,0,RES_hhdet_tes!Q29*1000*11630/RES_hhdet_num!Q24)</f>
        <v>74.186895180481756</v>
      </c>
      <c r="R29" s="98">
        <f>IF(RES_hhdet_tes!R29=0,0,RES_hhdet_tes!R29*1000*11630/RES_hhdet_num!R24)</f>
        <v>84.852112375876374</v>
      </c>
      <c r="S29" s="98">
        <f>IF(RES_hhdet_tes!S29=0,0,RES_hhdet_tes!S29*1000*11630/RES_hhdet_num!S24)</f>
        <v>85.739749519489848</v>
      </c>
      <c r="T29" s="98">
        <f>IF(RES_hhdet_tes!T29=0,0,RES_hhdet_tes!T29*1000*11630/RES_hhdet_num!T24)</f>
        <v>113.68905859265298</v>
      </c>
      <c r="U29" s="98">
        <f>IF(RES_hhdet_tes!U29=0,0,RES_hhdet_tes!U29*1000*11630/RES_hhdet_num!U24)</f>
        <v>119.14068926045378</v>
      </c>
      <c r="V29" s="98">
        <f>IF(RES_hhdet_tes!V29=0,0,RES_hhdet_tes!V29*1000*11630/RES_hhdet_num!V24)</f>
        <v>141.97560742335699</v>
      </c>
      <c r="W29" s="98">
        <f>IF(RES_hhdet_tes!W29=0,0,RES_hhdet_tes!W29*1000*11630/RES_hhdet_num!W24)</f>
        <v>123.689716940605</v>
      </c>
      <c r="X29" s="98">
        <f>IF(RES_hhdet_tes!X29=0,0,RES_hhdet_tes!X29*1000*11630/RES_hhdet_num!X24)</f>
        <v>176.74870315158213</v>
      </c>
      <c r="Y29" s="98">
        <f>IF(RES_hhdet_tes!Y29=0,0,RES_hhdet_tes!Y29*1000*11630/RES_hhdet_num!Y24)</f>
        <v>187.91325838449544</v>
      </c>
      <c r="DA29" s="63" t="s">
        <v>2437</v>
      </c>
    </row>
    <row r="30" spans="1:105" ht="12" customHeight="1" x14ac:dyDescent="0.25">
      <c r="A30" s="121" t="s">
        <v>55</v>
      </c>
      <c r="B30" s="122">
        <v>1007.7068215766521</v>
      </c>
      <c r="C30" s="122">
        <v>902.89228877148514</v>
      </c>
      <c r="D30" s="122">
        <v>1031.3148392588319</v>
      </c>
      <c r="E30" s="122">
        <v>1024.6443399146037</v>
      </c>
      <c r="F30" s="122">
        <v>988.30201243686929</v>
      </c>
      <c r="G30" s="122">
        <v>987.10028696095299</v>
      </c>
      <c r="H30" s="122">
        <v>966.54660043703689</v>
      </c>
      <c r="I30" s="122">
        <v>1002.1787963479551</v>
      </c>
      <c r="J30" s="122">
        <v>921.5546887701006</v>
      </c>
      <c r="K30" s="122">
        <v>974.31587469821739</v>
      </c>
      <c r="L30" s="122">
        <v>953.9009936513736</v>
      </c>
      <c r="M30" s="122">
        <v>966.36798887371037</v>
      </c>
      <c r="N30" s="122">
        <v>948.78115862143284</v>
      </c>
      <c r="O30" s="122">
        <v>944.01932223152244</v>
      </c>
      <c r="P30" s="122">
        <v>963.300073447763</v>
      </c>
      <c r="Q30" s="122">
        <v>975.27721758998848</v>
      </c>
      <c r="R30" s="122">
        <v>995.89704454049433</v>
      </c>
      <c r="S30" s="122">
        <v>994.3115242215531</v>
      </c>
      <c r="T30" s="122">
        <v>960.68852036946498</v>
      </c>
      <c r="U30" s="122">
        <v>920.36331387070084</v>
      </c>
      <c r="V30" s="122">
        <v>852.08015490174819</v>
      </c>
      <c r="W30" s="122">
        <v>755.3058677606914</v>
      </c>
      <c r="X30" s="122">
        <v>669.85643494059298</v>
      </c>
      <c r="Y30" s="122">
        <v>529.70665234057401</v>
      </c>
      <c r="DA30" s="130" t="s">
        <v>2438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2439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2440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2441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2442</v>
      </c>
    </row>
    <row r="35" spans="1:105" ht="12" customHeight="1" x14ac:dyDescent="0.25">
      <c r="A35" s="106" t="s">
        <v>122</v>
      </c>
      <c r="B35" s="101">
        <v>1007.7068215766519</v>
      </c>
      <c r="C35" s="101">
        <v>902.82231555135752</v>
      </c>
      <c r="D35" s="101">
        <v>1031.236272035781</v>
      </c>
      <c r="E35" s="101">
        <v>1024.5596641154375</v>
      </c>
      <c r="F35" s="101">
        <v>988.21643692414204</v>
      </c>
      <c r="G35" s="101">
        <v>987.04876336238237</v>
      </c>
      <c r="H35" s="101">
        <v>966.51424619803993</v>
      </c>
      <c r="I35" s="101">
        <v>1002.2354607427562</v>
      </c>
      <c r="J35" s="101">
        <v>921.58424264602036</v>
      </c>
      <c r="K35" s="101">
        <v>974.37813302666166</v>
      </c>
      <c r="L35" s="101">
        <v>953.90277157521439</v>
      </c>
      <c r="M35" s="101">
        <v>966.36872825872126</v>
      </c>
      <c r="N35" s="101">
        <v>948.79991869346895</v>
      </c>
      <c r="O35" s="101">
        <v>944.02796642867361</v>
      </c>
      <c r="P35" s="101">
        <v>963.15595880598471</v>
      </c>
      <c r="Q35" s="101">
        <v>975.33612643271999</v>
      </c>
      <c r="R35" s="101">
        <v>995.9701347718393</v>
      </c>
      <c r="S35" s="101">
        <v>994.36470006269656</v>
      </c>
      <c r="T35" s="101">
        <v>960.71677608563141</v>
      </c>
      <c r="U35" s="101">
        <v>920.33914477861583</v>
      </c>
      <c r="V35" s="101">
        <v>852.04579777256095</v>
      </c>
      <c r="W35" s="101">
        <v>755.19584765826892</v>
      </c>
      <c r="X35" s="101">
        <v>669.78585453548681</v>
      </c>
      <c r="Y35" s="101">
        <v>530.03869885962081</v>
      </c>
      <c r="DA35" s="131" t="s">
        <v>2443</v>
      </c>
    </row>
    <row r="36" spans="1:105" ht="12" customHeight="1" x14ac:dyDescent="0.25">
      <c r="A36" s="107" t="s">
        <v>121</v>
      </c>
      <c r="B36" s="104">
        <v>1007.706821576652</v>
      </c>
      <c r="C36" s="104">
        <v>902.98831055375717</v>
      </c>
      <c r="D36" s="104">
        <v>1031.4191313938284</v>
      </c>
      <c r="E36" s="104">
        <v>1024.7520573324289</v>
      </c>
      <c r="F36" s="104">
        <v>988.39825080649632</v>
      </c>
      <c r="G36" s="104">
        <v>987.15539126737212</v>
      </c>
      <c r="H36" s="104">
        <v>966.58148269316086</v>
      </c>
      <c r="I36" s="104">
        <v>1002.1243028522179</v>
      </c>
      <c r="J36" s="104">
        <v>921.52543015052072</v>
      </c>
      <c r="K36" s="104">
        <v>974.25932923197331</v>
      </c>
      <c r="L36" s="104">
        <v>953.89897075161116</v>
      </c>
      <c r="M36" s="104">
        <v>966.36732509399485</v>
      </c>
      <c r="N36" s="104">
        <v>948.76245509348519</v>
      </c>
      <c r="O36" s="104">
        <v>944.01078959061988</v>
      </c>
      <c r="P36" s="104">
        <v>963.42684594607817</v>
      </c>
      <c r="Q36" s="104">
        <v>975.22184750741508</v>
      </c>
      <c r="R36" s="104">
        <v>995.8305851515546</v>
      </c>
      <c r="S36" s="104">
        <v>994.26201333404094</v>
      </c>
      <c r="T36" s="104">
        <v>960.65999124825476</v>
      </c>
      <c r="U36" s="104">
        <v>920.38912975463131</v>
      </c>
      <c r="V36" s="104">
        <v>852.11887672362241</v>
      </c>
      <c r="W36" s="104">
        <v>755.45646829588532</v>
      </c>
      <c r="X36" s="104">
        <v>669.9514982438418</v>
      </c>
      <c r="Y36" s="104">
        <v>529.33942621467452</v>
      </c>
      <c r="DA36" s="132" t="s">
        <v>2444</v>
      </c>
    </row>
    <row r="37" spans="1:105" ht="12" customHeight="1" x14ac:dyDescent="0.25">
      <c r="A37" s="108" t="s">
        <v>53</v>
      </c>
      <c r="B37" s="98">
        <v>533.37006725573644</v>
      </c>
      <c r="C37" s="98">
        <v>428.36994531591324</v>
      </c>
      <c r="D37" s="98">
        <v>513.2440083188344</v>
      </c>
      <c r="E37" s="98">
        <v>494.29551278109312</v>
      </c>
      <c r="F37" s="98">
        <v>474.00658733958431</v>
      </c>
      <c r="G37" s="98">
        <v>476.97504083254182</v>
      </c>
      <c r="H37" s="98">
        <v>455.02248939291616</v>
      </c>
      <c r="I37" s="98">
        <v>505.75079632574653</v>
      </c>
      <c r="J37" s="98">
        <v>414.27182357828707</v>
      </c>
      <c r="K37" s="98">
        <v>451.98248186112556</v>
      </c>
      <c r="L37" s="98">
        <v>360.66031263235629</v>
      </c>
      <c r="M37" s="98">
        <v>408.39964876322853</v>
      </c>
      <c r="N37" s="98">
        <v>373.30841843142053</v>
      </c>
      <c r="O37" s="98">
        <v>380.03806441904965</v>
      </c>
      <c r="P37" s="98">
        <v>412.3539855790014</v>
      </c>
      <c r="Q37" s="98">
        <v>414.66463652538192</v>
      </c>
      <c r="R37" s="98">
        <v>443.03439302837239</v>
      </c>
      <c r="S37" s="98">
        <v>448.01398535562612</v>
      </c>
      <c r="T37" s="98">
        <v>414.4894180577507</v>
      </c>
      <c r="U37" s="98">
        <v>383.79570732789728</v>
      </c>
      <c r="V37" s="98">
        <v>343.29478769564844</v>
      </c>
      <c r="W37" s="98">
        <v>257.86091567491445</v>
      </c>
      <c r="X37" s="98">
        <v>249.39250263211383</v>
      </c>
      <c r="Y37" s="98">
        <v>201.44430013112023</v>
      </c>
      <c r="DA37" s="63" t="s">
        <v>2445</v>
      </c>
    </row>
    <row r="38" spans="1:105" ht="12" customHeight="1" x14ac:dyDescent="0.25">
      <c r="A38" s="108" t="s">
        <v>52</v>
      </c>
      <c r="B38" s="98">
        <v>474.33675432091553</v>
      </c>
      <c r="C38" s="98">
        <v>474.61836523784399</v>
      </c>
      <c r="D38" s="98">
        <v>518.17512307499373</v>
      </c>
      <c r="E38" s="98">
        <v>530.4565445513357</v>
      </c>
      <c r="F38" s="98">
        <v>514.39166346691195</v>
      </c>
      <c r="G38" s="98">
        <v>510.18035043483053</v>
      </c>
      <c r="H38" s="98">
        <v>511.55899330024482</v>
      </c>
      <c r="I38" s="98">
        <v>496.37350652647132</v>
      </c>
      <c r="J38" s="98">
        <v>507.25360657223382</v>
      </c>
      <c r="K38" s="98">
        <v>522.2768473708478</v>
      </c>
      <c r="L38" s="98">
        <v>593.23865811925486</v>
      </c>
      <c r="M38" s="98">
        <v>557.96767633076627</v>
      </c>
      <c r="N38" s="98">
        <v>575.4540366620646</v>
      </c>
      <c r="O38" s="98">
        <v>563.97272517157023</v>
      </c>
      <c r="P38" s="98">
        <v>551.0728603670766</v>
      </c>
      <c r="Q38" s="98">
        <v>560.55721098203321</v>
      </c>
      <c r="R38" s="98">
        <v>552.79619212318221</v>
      </c>
      <c r="S38" s="98">
        <v>546.24802797841483</v>
      </c>
      <c r="T38" s="98">
        <v>546.17057319050411</v>
      </c>
      <c r="U38" s="98">
        <v>536.59342242673404</v>
      </c>
      <c r="V38" s="98">
        <v>508.82408902797403</v>
      </c>
      <c r="W38" s="98">
        <v>497.59555262097098</v>
      </c>
      <c r="X38" s="98">
        <v>420.55899561172782</v>
      </c>
      <c r="Y38" s="98">
        <v>327.89512608355426</v>
      </c>
      <c r="DA38" s="63" t="s">
        <v>2446</v>
      </c>
    </row>
    <row r="39" spans="1:105" ht="12" customHeight="1" x14ac:dyDescent="0.25">
      <c r="A39" s="121" t="s">
        <v>54</v>
      </c>
      <c r="B39" s="122">
        <v>172.81487389327282</v>
      </c>
      <c r="C39" s="122">
        <v>184.08412657637334</v>
      </c>
      <c r="D39" s="122">
        <v>184.46579148531427</v>
      </c>
      <c r="E39" s="122">
        <v>184.10746399266537</v>
      </c>
      <c r="F39" s="122">
        <v>189.62795195732713</v>
      </c>
      <c r="G39" s="122">
        <v>190.26721385947891</v>
      </c>
      <c r="H39" s="122">
        <v>208.34304746632725</v>
      </c>
      <c r="I39" s="122">
        <v>195.00420206023372</v>
      </c>
      <c r="J39" s="122">
        <v>200.32566746521934</v>
      </c>
      <c r="K39" s="122">
        <v>183.05485999643813</v>
      </c>
      <c r="L39" s="122">
        <v>223.80599453755207</v>
      </c>
      <c r="M39" s="122">
        <v>223.23504712681671</v>
      </c>
      <c r="N39" s="122">
        <v>223.15100198400103</v>
      </c>
      <c r="O39" s="122">
        <v>218.80375602280444</v>
      </c>
      <c r="P39" s="122">
        <v>214.59192142560082</v>
      </c>
      <c r="Q39" s="122">
        <v>210.95688531539093</v>
      </c>
      <c r="R39" s="122">
        <v>207.38239844914338</v>
      </c>
      <c r="S39" s="122">
        <v>204.40742144144363</v>
      </c>
      <c r="T39" s="122">
        <v>201.74787201384129</v>
      </c>
      <c r="U39" s="122">
        <v>199.34168037304943</v>
      </c>
      <c r="V39" s="122">
        <v>196.98807701787882</v>
      </c>
      <c r="W39" s="122">
        <v>196.53710327291526</v>
      </c>
      <c r="X39" s="122">
        <v>196.71772333312242</v>
      </c>
      <c r="Y39" s="122">
        <v>172.41901456217229</v>
      </c>
      <c r="DA39" s="130" t="s">
        <v>2447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2448</v>
      </c>
    </row>
    <row r="41" spans="1:105" ht="12" customHeight="1" x14ac:dyDescent="0.25">
      <c r="A41" s="109" t="s">
        <v>120</v>
      </c>
      <c r="B41" s="33">
        <v>172.81487389327282</v>
      </c>
      <c r="C41" s="33">
        <v>184.08412657637334</v>
      </c>
      <c r="D41" s="33">
        <v>184.46579148531427</v>
      </c>
      <c r="E41" s="33">
        <v>184.10746399266537</v>
      </c>
      <c r="F41" s="33">
        <v>189.62795195732713</v>
      </c>
      <c r="G41" s="33">
        <v>190.26721385947891</v>
      </c>
      <c r="H41" s="33">
        <v>208.34304746632725</v>
      </c>
      <c r="I41" s="33">
        <v>195.00420206023372</v>
      </c>
      <c r="J41" s="33">
        <v>200.32566746521934</v>
      </c>
      <c r="K41" s="33">
        <v>183.05485999643813</v>
      </c>
      <c r="L41" s="33">
        <v>223.80599453755207</v>
      </c>
      <c r="M41" s="33">
        <v>223.23504712681671</v>
      </c>
      <c r="N41" s="33">
        <v>223.15100198400103</v>
      </c>
      <c r="O41" s="33">
        <v>218.80375602280444</v>
      </c>
      <c r="P41" s="33">
        <v>214.59192142560082</v>
      </c>
      <c r="Q41" s="33">
        <v>210.95688531539093</v>
      </c>
      <c r="R41" s="33">
        <v>207.38239844914338</v>
      </c>
      <c r="S41" s="33">
        <v>204.40742144144363</v>
      </c>
      <c r="T41" s="33">
        <v>201.74787201384129</v>
      </c>
      <c r="U41" s="33">
        <v>199.34168037304943</v>
      </c>
      <c r="V41" s="33">
        <v>196.98807701787882</v>
      </c>
      <c r="W41" s="33">
        <v>196.53710327291526</v>
      </c>
      <c r="X41" s="33">
        <v>196.71772333312242</v>
      </c>
      <c r="Y41" s="33">
        <v>172.41901456217229</v>
      </c>
      <c r="DA41" s="60" t="s">
        <v>2449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9365.1168820383464</v>
      </c>
      <c r="C43" s="117">
        <f t="shared" si="14"/>
        <v>9057.6979829719712</v>
      </c>
      <c r="D43" s="117">
        <f t="shared" si="14"/>
        <v>9140.3673584331991</v>
      </c>
      <c r="E43" s="117">
        <f t="shared" si="14"/>
        <v>9140.6902091842367</v>
      </c>
      <c r="F43" s="117">
        <f t="shared" si="14"/>
        <v>8960.9362666720208</v>
      </c>
      <c r="G43" s="117">
        <f t="shared" si="14"/>
        <v>8564.2979146143789</v>
      </c>
      <c r="H43" s="117">
        <f t="shared" si="14"/>
        <v>7565.9453259455486</v>
      </c>
      <c r="I43" s="117">
        <f t="shared" si="14"/>
        <v>8241.0024782691562</v>
      </c>
      <c r="J43" s="117">
        <f t="shared" si="14"/>
        <v>8808.8557661955001</v>
      </c>
      <c r="K43" s="117">
        <f t="shared" si="14"/>
        <v>8981.9764444530992</v>
      </c>
      <c r="L43" s="117">
        <f t="shared" si="14"/>
        <v>9476.141946086278</v>
      </c>
      <c r="M43" s="117">
        <f t="shared" si="14"/>
        <v>8948.071461341282</v>
      </c>
      <c r="N43" s="117">
        <f t="shared" si="14"/>
        <v>9035.0894755818299</v>
      </c>
      <c r="O43" s="117">
        <f t="shared" si="14"/>
        <v>7300.3016624340707</v>
      </c>
      <c r="P43" s="117">
        <f t="shared" si="14"/>
        <v>5380.7441527795791</v>
      </c>
      <c r="Q43" s="117">
        <f t="shared" si="14"/>
        <v>10059.662536001735</v>
      </c>
      <c r="R43" s="117">
        <f t="shared" ref="R43:V43" si="15">R44+R47+R49+R58</f>
        <v>8872.6120508977183</v>
      </c>
      <c r="S43" s="117">
        <f t="shared" si="15"/>
        <v>8442.2608903915698</v>
      </c>
      <c r="T43" s="117">
        <f t="shared" si="15"/>
        <v>8487.8304707232473</v>
      </c>
      <c r="U43" s="117">
        <f t="shared" si="15"/>
        <v>8492.3915408759567</v>
      </c>
      <c r="V43" s="117">
        <f t="shared" si="15"/>
        <v>8513.8391982348458</v>
      </c>
      <c r="W43" s="117">
        <f t="shared" ref="W43:Y43" si="16">W44+W47+W49+W58</f>
        <v>8407.172536460781</v>
      </c>
      <c r="X43" s="117">
        <f t="shared" si="16"/>
        <v>7960.5585720710023</v>
      </c>
      <c r="Y43" s="117">
        <f t="shared" si="16"/>
        <v>7125.9618092267019</v>
      </c>
      <c r="DA43" s="129" t="s">
        <v>2450</v>
      </c>
    </row>
    <row r="44" spans="1:105" ht="12.95" customHeight="1" x14ac:dyDescent="0.25">
      <c r="A44" s="121" t="s">
        <v>57</v>
      </c>
      <c r="B44" s="122">
        <f t="shared" ref="B44:Q44" si="17">SUM(B45:B46)</f>
        <v>8174.1632217732567</v>
      </c>
      <c r="C44" s="122">
        <f t="shared" si="17"/>
        <v>7958.8554427571917</v>
      </c>
      <c r="D44" s="122">
        <f t="shared" si="17"/>
        <v>7910.002799314967</v>
      </c>
      <c r="E44" s="122">
        <f t="shared" si="17"/>
        <v>7910.7039656509996</v>
      </c>
      <c r="F44" s="122">
        <f t="shared" si="17"/>
        <v>7767.2158877448765</v>
      </c>
      <c r="G44" s="122">
        <f t="shared" si="17"/>
        <v>7372.1280513992524</v>
      </c>
      <c r="H44" s="122">
        <f t="shared" si="17"/>
        <v>6373.4617902116488</v>
      </c>
      <c r="I44" s="122">
        <f t="shared" si="17"/>
        <v>7032.8401212423696</v>
      </c>
      <c r="J44" s="122">
        <f t="shared" si="17"/>
        <v>7677.2430446256394</v>
      </c>
      <c r="K44" s="122">
        <f t="shared" si="17"/>
        <v>7817.3484018477175</v>
      </c>
      <c r="L44" s="122">
        <f t="shared" si="17"/>
        <v>8287.4045515376001</v>
      </c>
      <c r="M44" s="122">
        <f t="shared" si="17"/>
        <v>7725.7368389252179</v>
      </c>
      <c r="N44" s="122">
        <f t="shared" si="17"/>
        <v>7797.3749952019152</v>
      </c>
      <c r="O44" s="122">
        <f t="shared" si="17"/>
        <v>6053.3514460121341</v>
      </c>
      <c r="P44" s="122">
        <f t="shared" si="17"/>
        <v>4093.9175056266636</v>
      </c>
      <c r="Q44" s="122">
        <f t="shared" si="17"/>
        <v>8753.2093094276552</v>
      </c>
      <c r="R44" s="122">
        <f t="shared" ref="R44:V44" si="18">SUM(R45:R46)</f>
        <v>7499.1088344349737</v>
      </c>
      <c r="S44" s="122">
        <f t="shared" si="18"/>
        <v>7058.3817738657881</v>
      </c>
      <c r="T44" s="122">
        <f t="shared" si="18"/>
        <v>7068.5426770287377</v>
      </c>
      <c r="U44" s="122">
        <f t="shared" si="18"/>
        <v>7117.8934405794926</v>
      </c>
      <c r="V44" s="122">
        <f t="shared" si="18"/>
        <v>7195.1366996023289</v>
      </c>
      <c r="W44" s="122">
        <f t="shared" ref="W44:Y44" si="19">SUM(W45:W46)</f>
        <v>7248.1432060108382</v>
      </c>
      <c r="X44" s="122">
        <f t="shared" si="19"/>
        <v>6895.2500147618712</v>
      </c>
      <c r="Y44" s="122">
        <f t="shared" si="19"/>
        <v>6286.141445336164</v>
      </c>
      <c r="DA44" s="130" t="s">
        <v>2451</v>
      </c>
    </row>
    <row r="45" spans="1:105" ht="12" customHeight="1" x14ac:dyDescent="0.25">
      <c r="A45" s="97" t="s">
        <v>211</v>
      </c>
      <c r="B45" s="98">
        <v>7987.7887240657674</v>
      </c>
      <c r="C45" s="98">
        <v>7780.343086324423</v>
      </c>
      <c r="D45" s="98">
        <v>7736.0492768757549</v>
      </c>
      <c r="E45" s="98">
        <v>7740.0456997898191</v>
      </c>
      <c r="F45" s="98">
        <v>7603.1430637364938</v>
      </c>
      <c r="G45" s="98">
        <v>7220.1749224696141</v>
      </c>
      <c r="H45" s="98">
        <v>6245.4644076502345</v>
      </c>
      <c r="I45" s="98">
        <v>6895.7364778369429</v>
      </c>
      <c r="J45" s="98">
        <v>7526.9878346439618</v>
      </c>
      <c r="K45" s="98">
        <v>7666.2586718210878</v>
      </c>
      <c r="L45" s="98">
        <v>8124.0815500086655</v>
      </c>
      <c r="M45" s="98">
        <v>7582.6309152904241</v>
      </c>
      <c r="N45" s="98">
        <v>7653.0911929704853</v>
      </c>
      <c r="O45" s="98">
        <v>5940.6508824963412</v>
      </c>
      <c r="P45" s="98">
        <v>4022.734380471456</v>
      </c>
      <c r="Q45" s="98">
        <v>8597.3786537447377</v>
      </c>
      <c r="R45" s="98">
        <v>7364.9655179945394</v>
      </c>
      <c r="S45" s="98">
        <v>6934.029580368333</v>
      </c>
      <c r="T45" s="98">
        <v>6945.1994601946399</v>
      </c>
      <c r="U45" s="98">
        <v>6995.9098019033863</v>
      </c>
      <c r="V45" s="98">
        <v>7074.6615132091192</v>
      </c>
      <c r="W45" s="98">
        <v>7123.94005566542</v>
      </c>
      <c r="X45" s="98">
        <v>6785.7590237826125</v>
      </c>
      <c r="Y45" s="98">
        <v>6193.1462781065184</v>
      </c>
      <c r="DA45" s="63" t="s">
        <v>2452</v>
      </c>
    </row>
    <row r="46" spans="1:105" ht="12" customHeight="1" x14ac:dyDescent="0.25">
      <c r="A46" s="97" t="s">
        <v>53</v>
      </c>
      <c r="B46" s="98">
        <v>186.37449770748964</v>
      </c>
      <c r="C46" s="98">
        <v>178.5123564327686</v>
      </c>
      <c r="D46" s="98">
        <v>173.95352243921226</v>
      </c>
      <c r="E46" s="98">
        <v>170.6582658611805</v>
      </c>
      <c r="F46" s="98">
        <v>164.07282400838298</v>
      </c>
      <c r="G46" s="98">
        <v>151.95312892963827</v>
      </c>
      <c r="H46" s="98">
        <v>127.99738256141438</v>
      </c>
      <c r="I46" s="98">
        <v>137.10364340542674</v>
      </c>
      <c r="J46" s="98">
        <v>150.25520998167741</v>
      </c>
      <c r="K46" s="98">
        <v>151.08973002662961</v>
      </c>
      <c r="L46" s="98">
        <v>163.32300152893527</v>
      </c>
      <c r="M46" s="98">
        <v>143.10592363479375</v>
      </c>
      <c r="N46" s="98">
        <v>144.28380223142995</v>
      </c>
      <c r="O46" s="98">
        <v>112.70056351579267</v>
      </c>
      <c r="P46" s="98">
        <v>71.183125155207676</v>
      </c>
      <c r="Q46" s="98">
        <v>155.83065568291812</v>
      </c>
      <c r="R46" s="98">
        <v>134.14331644043403</v>
      </c>
      <c r="S46" s="98">
        <v>124.35219349745502</v>
      </c>
      <c r="T46" s="98">
        <v>123.3432168340977</v>
      </c>
      <c r="U46" s="98">
        <v>121.98363867610597</v>
      </c>
      <c r="V46" s="98">
        <v>120.47518639320971</v>
      </c>
      <c r="W46" s="98">
        <v>124.20315034541807</v>
      </c>
      <c r="X46" s="98">
        <v>109.49099097925885</v>
      </c>
      <c r="Y46" s="98">
        <v>92.995167229645475</v>
      </c>
      <c r="DA46" s="63" t="s">
        <v>2453</v>
      </c>
    </row>
    <row r="47" spans="1:105" ht="12.95" customHeight="1" x14ac:dyDescent="0.25">
      <c r="A47" s="121" t="s">
        <v>92</v>
      </c>
      <c r="B47" s="122">
        <f t="shared" ref="B47:Y47" si="20">B48</f>
        <v>10.431964795166547</v>
      </c>
      <c r="C47" s="122">
        <f t="shared" si="20"/>
        <v>11.817894393955623</v>
      </c>
      <c r="D47" s="122">
        <f t="shared" si="20"/>
        <v>14.40362475383667</v>
      </c>
      <c r="E47" s="122">
        <f t="shared" si="20"/>
        <v>20.848660195071609</v>
      </c>
      <c r="F47" s="122">
        <f t="shared" si="20"/>
        <v>15.077382847469739</v>
      </c>
      <c r="G47" s="122">
        <f t="shared" si="20"/>
        <v>13.605648925624006</v>
      </c>
      <c r="H47" s="122">
        <f t="shared" si="20"/>
        <v>15.781674791212289</v>
      </c>
      <c r="I47" s="122">
        <f t="shared" si="20"/>
        <v>8.4415635384960286</v>
      </c>
      <c r="J47" s="122">
        <f t="shared" si="20"/>
        <v>6.8987316743510583</v>
      </c>
      <c r="K47" s="122">
        <f t="shared" si="20"/>
        <v>3.629712186245893</v>
      </c>
      <c r="L47" s="122">
        <f t="shared" si="20"/>
        <v>9.2113861064565743</v>
      </c>
      <c r="M47" s="122">
        <f t="shared" si="20"/>
        <v>33.355840979556284</v>
      </c>
      <c r="N47" s="122">
        <f t="shared" si="20"/>
        <v>68.45204084726825</v>
      </c>
      <c r="O47" s="122">
        <f t="shared" si="20"/>
        <v>89.655839101837373</v>
      </c>
      <c r="P47" s="122">
        <f t="shared" si="20"/>
        <v>119.37284327132893</v>
      </c>
      <c r="Q47" s="122">
        <f t="shared" si="20"/>
        <v>133.06567847195456</v>
      </c>
      <c r="R47" s="122">
        <f t="shared" si="20"/>
        <v>183.15896080101373</v>
      </c>
      <c r="S47" s="122">
        <f t="shared" si="20"/>
        <v>196.3805910880763</v>
      </c>
      <c r="T47" s="122">
        <f t="shared" si="20"/>
        <v>265.26378090081352</v>
      </c>
      <c r="U47" s="122">
        <f t="shared" si="20"/>
        <v>260.15763686050332</v>
      </c>
      <c r="V47" s="122">
        <f t="shared" si="20"/>
        <v>271.82378985746038</v>
      </c>
      <c r="W47" s="122">
        <f t="shared" si="20"/>
        <v>206.03714932974202</v>
      </c>
      <c r="X47" s="122">
        <f t="shared" si="20"/>
        <v>194.57821456424222</v>
      </c>
      <c r="Y47" s="122">
        <f t="shared" si="20"/>
        <v>133.12971484322716</v>
      </c>
      <c r="DA47" s="130" t="s">
        <v>2454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10.431964795166547</v>
      </c>
      <c r="C48" s="98">
        <f>IF(RES_hhdet_tes!C48=0,0,RES_hhdet_tes!C48*1000*11630/RES_hhdet_num!C43)</f>
        <v>11.817894393955623</v>
      </c>
      <c r="D48" s="98">
        <f>IF(RES_hhdet_tes!D48=0,0,RES_hhdet_tes!D48*1000*11630/RES_hhdet_num!D43)</f>
        <v>14.40362475383667</v>
      </c>
      <c r="E48" s="98">
        <f>IF(RES_hhdet_tes!E48=0,0,RES_hhdet_tes!E48*1000*11630/RES_hhdet_num!E43)</f>
        <v>20.848660195071609</v>
      </c>
      <c r="F48" s="98">
        <f>IF(RES_hhdet_tes!F48=0,0,RES_hhdet_tes!F48*1000*11630/RES_hhdet_num!F43)</f>
        <v>15.077382847469739</v>
      </c>
      <c r="G48" s="98">
        <f>IF(RES_hhdet_tes!G48=0,0,RES_hhdet_tes!G48*1000*11630/RES_hhdet_num!G43)</f>
        <v>13.605648925624006</v>
      </c>
      <c r="H48" s="98">
        <f>IF(RES_hhdet_tes!H48=0,0,RES_hhdet_tes!H48*1000*11630/RES_hhdet_num!H43)</f>
        <v>15.781674791212289</v>
      </c>
      <c r="I48" s="98">
        <f>IF(RES_hhdet_tes!I48=0,0,RES_hhdet_tes!I48*1000*11630/RES_hhdet_num!I43)</f>
        <v>8.4415635384960286</v>
      </c>
      <c r="J48" s="98">
        <f>IF(RES_hhdet_tes!J48=0,0,RES_hhdet_tes!J48*1000*11630/RES_hhdet_num!J43)</f>
        <v>6.8987316743510583</v>
      </c>
      <c r="K48" s="98">
        <f>IF(RES_hhdet_tes!K48=0,0,RES_hhdet_tes!K48*1000*11630/RES_hhdet_num!K43)</f>
        <v>3.629712186245893</v>
      </c>
      <c r="L48" s="98">
        <f>IF(RES_hhdet_tes!L48=0,0,RES_hhdet_tes!L48*1000*11630/RES_hhdet_num!L43)</f>
        <v>9.2113861064565743</v>
      </c>
      <c r="M48" s="98">
        <f>IF(RES_hhdet_tes!M48=0,0,RES_hhdet_tes!M48*1000*11630/RES_hhdet_num!M43)</f>
        <v>33.355840979556284</v>
      </c>
      <c r="N48" s="98">
        <f>IF(RES_hhdet_tes!N48=0,0,RES_hhdet_tes!N48*1000*11630/RES_hhdet_num!N43)</f>
        <v>68.45204084726825</v>
      </c>
      <c r="O48" s="98">
        <f>IF(RES_hhdet_tes!O48=0,0,RES_hhdet_tes!O48*1000*11630/RES_hhdet_num!O43)</f>
        <v>89.655839101837373</v>
      </c>
      <c r="P48" s="98">
        <f>IF(RES_hhdet_tes!P48=0,0,RES_hhdet_tes!P48*1000*11630/RES_hhdet_num!P43)</f>
        <v>119.37284327132893</v>
      </c>
      <c r="Q48" s="98">
        <f>IF(RES_hhdet_tes!Q48=0,0,RES_hhdet_tes!Q48*1000*11630/RES_hhdet_num!Q43)</f>
        <v>133.06567847195456</v>
      </c>
      <c r="R48" s="98">
        <f>IF(RES_hhdet_tes!R48=0,0,RES_hhdet_tes!R48*1000*11630/RES_hhdet_num!R43)</f>
        <v>183.15896080101373</v>
      </c>
      <c r="S48" s="98">
        <f>IF(RES_hhdet_tes!S48=0,0,RES_hhdet_tes!S48*1000*11630/RES_hhdet_num!S43)</f>
        <v>196.3805910880763</v>
      </c>
      <c r="T48" s="98">
        <f>IF(RES_hhdet_tes!T48=0,0,RES_hhdet_tes!T48*1000*11630/RES_hhdet_num!T43)</f>
        <v>265.26378090081352</v>
      </c>
      <c r="U48" s="98">
        <f>IF(RES_hhdet_tes!U48=0,0,RES_hhdet_tes!U48*1000*11630/RES_hhdet_num!U43)</f>
        <v>260.15763686050332</v>
      </c>
      <c r="V48" s="98">
        <f>IF(RES_hhdet_tes!V48=0,0,RES_hhdet_tes!V48*1000*11630/RES_hhdet_num!V43)</f>
        <v>271.82378985746038</v>
      </c>
      <c r="W48" s="98">
        <f>IF(RES_hhdet_tes!W48=0,0,RES_hhdet_tes!W48*1000*11630/RES_hhdet_num!W43)</f>
        <v>206.03714932974202</v>
      </c>
      <c r="X48" s="98">
        <f>IF(RES_hhdet_tes!X48=0,0,RES_hhdet_tes!X48*1000*11630/RES_hhdet_num!X43)</f>
        <v>194.57821456424222</v>
      </c>
      <c r="Y48" s="98">
        <f>IF(RES_hhdet_tes!Y48=0,0,RES_hhdet_tes!Y48*1000*11630/RES_hhdet_num!Y43)</f>
        <v>133.12971484322716</v>
      </c>
      <c r="DA48" s="63" t="s">
        <v>2455</v>
      </c>
    </row>
    <row r="49" spans="1:105" ht="12" customHeight="1" x14ac:dyDescent="0.25">
      <c r="A49" s="121" t="s">
        <v>55</v>
      </c>
      <c r="B49" s="122">
        <v>1007.7068215766516</v>
      </c>
      <c r="C49" s="122">
        <v>902.94051924445012</v>
      </c>
      <c r="D49" s="122">
        <v>1031.495142879081</v>
      </c>
      <c r="E49" s="122">
        <v>1025.0301193454998</v>
      </c>
      <c r="F49" s="122">
        <v>989.01504412234715</v>
      </c>
      <c r="G49" s="122">
        <v>988.2970004300239</v>
      </c>
      <c r="H49" s="122">
        <v>968.35881347636041</v>
      </c>
      <c r="I49" s="122">
        <v>1004.7165914280578</v>
      </c>
      <c r="J49" s="122">
        <v>924.38832243028992</v>
      </c>
      <c r="K49" s="122">
        <v>977.94347042269692</v>
      </c>
      <c r="L49" s="122">
        <v>955.7200139046688</v>
      </c>
      <c r="M49" s="122">
        <v>965.74373430969138</v>
      </c>
      <c r="N49" s="122">
        <v>946.11143754864577</v>
      </c>
      <c r="O49" s="122">
        <v>938.490621297296</v>
      </c>
      <c r="P49" s="122">
        <v>952.86188245598441</v>
      </c>
      <c r="Q49" s="122">
        <v>962.43066278673496</v>
      </c>
      <c r="R49" s="122">
        <v>982.96185721258564</v>
      </c>
      <c r="S49" s="122">
        <v>983.09110399626138</v>
      </c>
      <c r="T49" s="122">
        <v>952.27614077985561</v>
      </c>
      <c r="U49" s="122">
        <v>914.99878306291225</v>
      </c>
      <c r="V49" s="122">
        <v>849.89063175717695</v>
      </c>
      <c r="W49" s="122">
        <v>756.45507784728397</v>
      </c>
      <c r="X49" s="122">
        <v>674.01261941176631</v>
      </c>
      <c r="Y49" s="122">
        <v>534.27163448514</v>
      </c>
      <c r="DA49" s="130" t="s">
        <v>2456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2457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2458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2459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2460</v>
      </c>
    </row>
    <row r="54" spans="1:105" ht="12" customHeight="1" x14ac:dyDescent="0.25">
      <c r="A54" s="106" t="s">
        <v>122</v>
      </c>
      <c r="B54" s="101">
        <v>1007.7068215766518</v>
      </c>
      <c r="C54" s="101">
        <v>902.8632985850636</v>
      </c>
      <c r="D54" s="101">
        <v>1031.4049748396449</v>
      </c>
      <c r="E54" s="101">
        <v>1024.9282684163463</v>
      </c>
      <c r="F54" s="101">
        <v>988.87154581869208</v>
      </c>
      <c r="G54" s="101">
        <v>988.19846408937906</v>
      </c>
      <c r="H54" s="101">
        <v>968.34568300534806</v>
      </c>
      <c r="I54" s="101">
        <v>1004.6693781683604</v>
      </c>
      <c r="J54" s="101">
        <v>924.36849836499096</v>
      </c>
      <c r="K54" s="101">
        <v>977.85556367758113</v>
      </c>
      <c r="L54" s="101">
        <v>954.49865782594338</v>
      </c>
      <c r="M54" s="101">
        <v>965.72448745905444</v>
      </c>
      <c r="N54" s="101">
        <v>946.00509370731731</v>
      </c>
      <c r="O54" s="101">
        <v>938.61117597168595</v>
      </c>
      <c r="P54" s="101">
        <v>954.30364888402983</v>
      </c>
      <c r="Q54" s="101">
        <v>962.68082283036267</v>
      </c>
      <c r="R54" s="101">
        <v>983.1730203161527</v>
      </c>
      <c r="S54" s="101">
        <v>983.3245801732769</v>
      </c>
      <c r="T54" s="101">
        <v>953.17749677732763</v>
      </c>
      <c r="U54" s="101">
        <v>915.60442686077442</v>
      </c>
      <c r="V54" s="101">
        <v>850.65757031897897</v>
      </c>
      <c r="W54" s="101">
        <v>757.33855982064961</v>
      </c>
      <c r="X54" s="101">
        <v>674.16169849319601</v>
      </c>
      <c r="Y54" s="101">
        <v>534.57444903380224</v>
      </c>
      <c r="DA54" s="131" t="s">
        <v>2461</v>
      </c>
    </row>
    <row r="55" spans="1:105" ht="12" customHeight="1" x14ac:dyDescent="0.25">
      <c r="A55" s="107" t="s">
        <v>121</v>
      </c>
      <c r="B55" s="104">
        <v>1007.7068215766516</v>
      </c>
      <c r="C55" s="104">
        <v>903.05159326709952</v>
      </c>
      <c r="D55" s="104">
        <v>1031.6228542760421</v>
      </c>
      <c r="E55" s="104">
        <v>1025.1712011457203</v>
      </c>
      <c r="F55" s="104">
        <v>989.20057578057902</v>
      </c>
      <c r="G55" s="104">
        <v>988.41554817991994</v>
      </c>
      <c r="H55" s="104">
        <v>968.37362190813474</v>
      </c>
      <c r="I55" s="104">
        <v>1004.7623654029763</v>
      </c>
      <c r="J55" s="104">
        <v>924.40759843121555</v>
      </c>
      <c r="K55" s="104">
        <v>978.02180579396622</v>
      </c>
      <c r="L55" s="104">
        <v>957.29173718311586</v>
      </c>
      <c r="M55" s="104">
        <v>965.76007361643667</v>
      </c>
      <c r="N55" s="104">
        <v>946.22100448556125</v>
      </c>
      <c r="O55" s="104">
        <v>938.36638043764015</v>
      </c>
      <c r="P55" s="104">
        <v>951.77152629963962</v>
      </c>
      <c r="Q55" s="104">
        <v>962.18839218586004</v>
      </c>
      <c r="R55" s="104">
        <v>982.76427002079515</v>
      </c>
      <c r="S55" s="104">
        <v>982.86999495111468</v>
      </c>
      <c r="T55" s="104">
        <v>951.38902937929117</v>
      </c>
      <c r="U55" s="104">
        <v>914.38334721208184</v>
      </c>
      <c r="V55" s="104">
        <v>849.06710159665386</v>
      </c>
      <c r="W55" s="104">
        <v>755.31995646131315</v>
      </c>
      <c r="X55" s="104">
        <v>673.81861742851163</v>
      </c>
      <c r="Y55" s="104">
        <v>533.96211422179977</v>
      </c>
      <c r="DA55" s="132" t="s">
        <v>2462</v>
      </c>
    </row>
    <row r="56" spans="1:105" ht="12" customHeight="1" x14ac:dyDescent="0.25">
      <c r="A56" s="108" t="s">
        <v>53</v>
      </c>
      <c r="B56" s="98">
        <v>533.37006725573644</v>
      </c>
      <c r="C56" s="98">
        <v>428.3999660948503</v>
      </c>
      <c r="D56" s="98">
        <v>513.34538277027821</v>
      </c>
      <c r="E56" s="98">
        <v>494.49768939995175</v>
      </c>
      <c r="F56" s="98">
        <v>474.39135868311104</v>
      </c>
      <c r="G56" s="98">
        <v>477.58392510763667</v>
      </c>
      <c r="H56" s="98">
        <v>455.86614682018654</v>
      </c>
      <c r="I56" s="98">
        <v>507.08217031997657</v>
      </c>
      <c r="J56" s="98">
        <v>415.56750253671572</v>
      </c>
      <c r="K56" s="98">
        <v>453.72798579771563</v>
      </c>
      <c r="L56" s="98">
        <v>361.94308600709923</v>
      </c>
      <c r="M56" s="98">
        <v>408.14301623467964</v>
      </c>
      <c r="N56" s="98">
        <v>372.30843692722823</v>
      </c>
      <c r="O56" s="98">
        <v>377.76574894030608</v>
      </c>
      <c r="P56" s="98">
        <v>407.36542051084956</v>
      </c>
      <c r="Q56" s="98">
        <v>409.1228072201871</v>
      </c>
      <c r="R56" s="98">
        <v>437.22132895965581</v>
      </c>
      <c r="S56" s="98">
        <v>442.88074734740246</v>
      </c>
      <c r="T56" s="98">
        <v>410.48933933592446</v>
      </c>
      <c r="U56" s="98">
        <v>381.29133881195247</v>
      </c>
      <c r="V56" s="98">
        <v>342.06531312006376</v>
      </c>
      <c r="W56" s="98">
        <v>257.81431991706404</v>
      </c>
      <c r="X56" s="98">
        <v>250.83205539670911</v>
      </c>
      <c r="Y56" s="98">
        <v>203.20350056887864</v>
      </c>
      <c r="DA56" s="63" t="s">
        <v>2463</v>
      </c>
    </row>
    <row r="57" spans="1:105" ht="12" customHeight="1" x14ac:dyDescent="0.25">
      <c r="A57" s="108" t="s">
        <v>52</v>
      </c>
      <c r="B57" s="98">
        <v>474.33675432091547</v>
      </c>
      <c r="C57" s="98">
        <v>474.65162717224911</v>
      </c>
      <c r="D57" s="98">
        <v>518.27747150576374</v>
      </c>
      <c r="E57" s="98">
        <v>530.67351174576845</v>
      </c>
      <c r="F57" s="98">
        <v>514.80921709746815</v>
      </c>
      <c r="G57" s="98">
        <v>510.83162307228338</v>
      </c>
      <c r="H57" s="98">
        <v>512.50747508794814</v>
      </c>
      <c r="I57" s="98">
        <v>497.68019508299977</v>
      </c>
      <c r="J57" s="98">
        <v>508.84009589449988</v>
      </c>
      <c r="K57" s="98">
        <v>524.2938199962507</v>
      </c>
      <c r="L57" s="98">
        <v>595.34865117601657</v>
      </c>
      <c r="M57" s="98">
        <v>557.61705738175692</v>
      </c>
      <c r="N57" s="98">
        <v>573.91256755833308</v>
      </c>
      <c r="O57" s="98">
        <v>560.60063149733412</v>
      </c>
      <c r="P57" s="98">
        <v>544.40610578879</v>
      </c>
      <c r="Q57" s="98">
        <v>553.06558496567288</v>
      </c>
      <c r="R57" s="98">
        <v>545.54294106113912</v>
      </c>
      <c r="S57" s="98">
        <v>539.9892476037121</v>
      </c>
      <c r="T57" s="98">
        <v>540.89969004336683</v>
      </c>
      <c r="U57" s="98">
        <v>533.09200840012932</v>
      </c>
      <c r="V57" s="98">
        <v>507.00178847659021</v>
      </c>
      <c r="W57" s="98">
        <v>497.50563654424923</v>
      </c>
      <c r="X57" s="98">
        <v>422.98656203180246</v>
      </c>
      <c r="Y57" s="98">
        <v>330.7586136529211</v>
      </c>
      <c r="DA57" s="63" t="s">
        <v>2464</v>
      </c>
    </row>
    <row r="58" spans="1:105" ht="12" customHeight="1" x14ac:dyDescent="0.25">
      <c r="A58" s="121" t="s">
        <v>54</v>
      </c>
      <c r="B58" s="122">
        <v>172.81487389327285</v>
      </c>
      <c r="C58" s="122">
        <v>184.08412657637336</v>
      </c>
      <c r="D58" s="122">
        <v>184.46579148531427</v>
      </c>
      <c r="E58" s="122">
        <v>184.10746399266537</v>
      </c>
      <c r="F58" s="122">
        <v>189.62795195732718</v>
      </c>
      <c r="G58" s="122">
        <v>190.26721385947886</v>
      </c>
      <c r="H58" s="122">
        <v>208.34304746632745</v>
      </c>
      <c r="I58" s="122">
        <v>195.00420206023352</v>
      </c>
      <c r="J58" s="122">
        <v>200.3256674652194</v>
      </c>
      <c r="K58" s="122">
        <v>183.05485999643832</v>
      </c>
      <c r="L58" s="122">
        <v>223.80599453755212</v>
      </c>
      <c r="M58" s="122">
        <v>223.23504712681648</v>
      </c>
      <c r="N58" s="122">
        <v>223.15100198400052</v>
      </c>
      <c r="O58" s="122">
        <v>218.80375602280409</v>
      </c>
      <c r="P58" s="122">
        <v>214.59192142560153</v>
      </c>
      <c r="Q58" s="122">
        <v>210.95688531539113</v>
      </c>
      <c r="R58" s="122">
        <v>207.38239844914392</v>
      </c>
      <c r="S58" s="122">
        <v>204.40742144144278</v>
      </c>
      <c r="T58" s="122">
        <v>201.74787201384146</v>
      </c>
      <c r="U58" s="122">
        <v>199.34168037304934</v>
      </c>
      <c r="V58" s="122">
        <v>196.98807701787874</v>
      </c>
      <c r="W58" s="122">
        <v>196.53710327291608</v>
      </c>
      <c r="X58" s="122">
        <v>196.71772333312217</v>
      </c>
      <c r="Y58" s="122">
        <v>172.4190145621719</v>
      </c>
      <c r="DA58" s="130" t="s">
        <v>2465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2466</v>
      </c>
    </row>
    <row r="60" spans="1:105" ht="12" customHeight="1" x14ac:dyDescent="0.25">
      <c r="A60" s="109" t="s">
        <v>120</v>
      </c>
      <c r="B60" s="33">
        <v>172.81487389327285</v>
      </c>
      <c r="C60" s="33">
        <v>184.08412657637336</v>
      </c>
      <c r="D60" s="33">
        <v>184.46579148531427</v>
      </c>
      <c r="E60" s="33">
        <v>184.10746399266537</v>
      </c>
      <c r="F60" s="33">
        <v>189.62795195732718</v>
      </c>
      <c r="G60" s="33">
        <v>190.26721385947886</v>
      </c>
      <c r="H60" s="33">
        <v>208.34304746632745</v>
      </c>
      <c r="I60" s="33">
        <v>195.00420206023352</v>
      </c>
      <c r="J60" s="33">
        <v>200.3256674652194</v>
      </c>
      <c r="K60" s="33">
        <v>183.05485999643832</v>
      </c>
      <c r="L60" s="33">
        <v>223.80599453755212</v>
      </c>
      <c r="M60" s="33">
        <v>223.23504712681648</v>
      </c>
      <c r="N60" s="33">
        <v>223.15100198400052</v>
      </c>
      <c r="O60" s="33">
        <v>218.80375602280409</v>
      </c>
      <c r="P60" s="33">
        <v>214.59192142560153</v>
      </c>
      <c r="Q60" s="33">
        <v>210.95688531539113</v>
      </c>
      <c r="R60" s="33">
        <v>207.38239844914392</v>
      </c>
      <c r="S60" s="33">
        <v>204.40742144144278</v>
      </c>
      <c r="T60" s="33">
        <v>201.74787201384146</v>
      </c>
      <c r="U60" s="33">
        <v>199.34168037304934</v>
      </c>
      <c r="V60" s="33">
        <v>196.98807701787874</v>
      </c>
      <c r="W60" s="33">
        <v>196.53710327291608</v>
      </c>
      <c r="X60" s="33">
        <v>196.71772333312217</v>
      </c>
      <c r="Y60" s="33">
        <v>172.4190145621719</v>
      </c>
      <c r="DA60" s="60" t="s">
        <v>2467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8817.4990612549827</v>
      </c>
      <c r="C62" s="117">
        <f t="shared" si="21"/>
        <v>9344.3768803214407</v>
      </c>
      <c r="D62" s="117">
        <f t="shared" si="21"/>
        <v>9032.8342122843533</v>
      </c>
      <c r="E62" s="117">
        <f t="shared" si="21"/>
        <v>9281.2490908216059</v>
      </c>
      <c r="F62" s="117">
        <f t="shared" si="21"/>
        <v>8934.4925439614526</v>
      </c>
      <c r="G62" s="117">
        <f t="shared" si="21"/>
        <v>8679.9804092196609</v>
      </c>
      <c r="H62" s="117">
        <f t="shared" si="21"/>
        <v>8827.9082626944873</v>
      </c>
      <c r="I62" s="117">
        <f t="shared" si="21"/>
        <v>7938.1455093180475</v>
      </c>
      <c r="J62" s="117">
        <f t="shared" si="21"/>
        <v>9054.3214366933571</v>
      </c>
      <c r="K62" s="117">
        <f t="shared" si="21"/>
        <v>9080.382168502736</v>
      </c>
      <c r="L62" s="117">
        <f t="shared" si="21"/>
        <v>10652.699698662547</v>
      </c>
      <c r="M62" s="117">
        <f t="shared" si="21"/>
        <v>8411.2844037967589</v>
      </c>
      <c r="N62" s="117">
        <f t="shared" si="21"/>
        <v>9183.3757760386943</v>
      </c>
      <c r="O62" s="117">
        <f t="shared" si="21"/>
        <v>9914.4838875368205</v>
      </c>
      <c r="P62" s="117">
        <f t="shared" si="21"/>
        <v>7492.6512558628474</v>
      </c>
      <c r="Q62" s="117">
        <f t="shared" si="21"/>
        <v>8049.8040065560244</v>
      </c>
      <c r="R62" s="117">
        <f t="shared" ref="R62:V62" si="22">R63+R66+R68+R77</f>
        <v>8432.1273059423602</v>
      </c>
      <c r="S62" s="117">
        <f t="shared" si="22"/>
        <v>8299.3654508893069</v>
      </c>
      <c r="T62" s="117">
        <f t="shared" si="22"/>
        <v>8424.152823591432</v>
      </c>
      <c r="U62" s="117">
        <f t="shared" si="22"/>
        <v>8286.7185144278337</v>
      </c>
      <c r="V62" s="117">
        <f t="shared" si="22"/>
        <v>8102.3442162651118</v>
      </c>
      <c r="W62" s="117">
        <f t="shared" ref="W62:Y62" si="23">W63+W66+W68+W77</f>
        <v>9447.9108551202517</v>
      </c>
      <c r="X62" s="117">
        <f t="shared" si="23"/>
        <v>7826.781083287</v>
      </c>
      <c r="Y62" s="117">
        <f t="shared" si="23"/>
        <v>6871.2041700985983</v>
      </c>
      <c r="DA62" s="129" t="s">
        <v>2468</v>
      </c>
    </row>
    <row r="63" spans="1:105" ht="12.95" customHeight="1" x14ac:dyDescent="0.25">
      <c r="A63" s="121" t="s">
        <v>57</v>
      </c>
      <c r="B63" s="122">
        <f t="shared" ref="B63:Q63" si="24">SUM(B64:B65)</f>
        <v>7701.2040003317552</v>
      </c>
      <c r="C63" s="122">
        <f t="shared" si="24"/>
        <v>8201.2316773273542</v>
      </c>
      <c r="D63" s="122">
        <f t="shared" si="24"/>
        <v>7814.6084677174595</v>
      </c>
      <c r="E63" s="122">
        <f t="shared" si="24"/>
        <v>8037.1335496411066</v>
      </c>
      <c r="F63" s="122">
        <f t="shared" si="24"/>
        <v>7731.187548451534</v>
      </c>
      <c r="G63" s="122">
        <f t="shared" si="24"/>
        <v>7490.3662705726483</v>
      </c>
      <c r="H63" s="122">
        <f t="shared" si="24"/>
        <v>7605.207657957968</v>
      </c>
      <c r="I63" s="122">
        <f t="shared" si="24"/>
        <v>6785.6148693022733</v>
      </c>
      <c r="J63" s="122">
        <f t="shared" si="24"/>
        <v>7856.0641764951615</v>
      </c>
      <c r="K63" s="122">
        <f t="shared" si="24"/>
        <v>7876.190170642968</v>
      </c>
      <c r="L63" s="122">
        <f t="shared" si="24"/>
        <v>9224.4798401592234</v>
      </c>
      <c r="M63" s="122">
        <f t="shared" si="24"/>
        <v>7265.5419204875743</v>
      </c>
      <c r="N63" s="122">
        <f t="shared" si="24"/>
        <v>7978.9172530458245</v>
      </c>
      <c r="O63" s="122">
        <f t="shared" si="24"/>
        <v>8606.3023906432081</v>
      </c>
      <c r="P63" s="122">
        <f t="shared" si="24"/>
        <v>6375.7551316179042</v>
      </c>
      <c r="Q63" s="122">
        <f t="shared" si="24"/>
        <v>6763.9381685499402</v>
      </c>
      <c r="R63" s="122">
        <f t="shared" ref="R63:V63" si="25">SUM(R64:R65)</f>
        <v>7090.9582918707192</v>
      </c>
      <c r="S63" s="122">
        <f t="shared" si="25"/>
        <v>6996.4927393858643</v>
      </c>
      <c r="T63" s="122">
        <f t="shared" si="25"/>
        <v>7113.1416079964829</v>
      </c>
      <c r="U63" s="122">
        <f t="shared" si="25"/>
        <v>7037.3857506421673</v>
      </c>
      <c r="V63" s="122">
        <f t="shared" si="25"/>
        <v>6929.9512359749442</v>
      </c>
      <c r="W63" s="122">
        <f t="shared" ref="W63:Y63" si="26">SUM(W64:W65)</f>
        <v>8237.262123744953</v>
      </c>
      <c r="X63" s="122">
        <f t="shared" si="26"/>
        <v>6799.2838431522405</v>
      </c>
      <c r="Y63" s="122">
        <f t="shared" si="26"/>
        <v>6017.5241250353311</v>
      </c>
      <c r="DA63" s="130" t="s">
        <v>2469</v>
      </c>
    </row>
    <row r="64" spans="1:105" ht="12" customHeight="1" x14ac:dyDescent="0.25">
      <c r="A64" s="97" t="s">
        <v>212</v>
      </c>
      <c r="B64" s="98">
        <v>7525.6131797959533</v>
      </c>
      <c r="C64" s="98">
        <v>8017.2829672520793</v>
      </c>
      <c r="D64" s="98">
        <v>7642.7528181138368</v>
      </c>
      <c r="E64" s="98">
        <v>7863.7478079887715</v>
      </c>
      <c r="F64" s="98">
        <v>7567.8757785270882</v>
      </c>
      <c r="G64" s="98">
        <v>7335.9760343061325</v>
      </c>
      <c r="H64" s="98">
        <v>7452.4732875174541</v>
      </c>
      <c r="I64" s="98">
        <v>6653.3308268259834</v>
      </c>
      <c r="J64" s="98">
        <v>7702.3091676192671</v>
      </c>
      <c r="K64" s="98">
        <v>7723.9631768659519</v>
      </c>
      <c r="L64" s="98">
        <v>9042.6895431284793</v>
      </c>
      <c r="M64" s="98">
        <v>7130.9603124265714</v>
      </c>
      <c r="N64" s="98">
        <v>7831.2741655108766</v>
      </c>
      <c r="O64" s="98">
        <v>8446.0712958747426</v>
      </c>
      <c r="P64" s="98">
        <v>6264.8964797595927</v>
      </c>
      <c r="Q64" s="98">
        <v>6643.5218866419309</v>
      </c>
      <c r="R64" s="98">
        <v>6964.1159319299595</v>
      </c>
      <c r="S64" s="98">
        <v>6873.2308860595112</v>
      </c>
      <c r="T64" s="98">
        <v>6989.0201578172291</v>
      </c>
      <c r="U64" s="98">
        <v>6916.7818208703802</v>
      </c>
      <c r="V64" s="98">
        <v>6813.9163082582718</v>
      </c>
      <c r="W64" s="98">
        <v>8096.1095724071611</v>
      </c>
      <c r="X64" s="98">
        <v>6691.3167173276215</v>
      </c>
      <c r="Y64" s="98">
        <v>5928.5027965809313</v>
      </c>
      <c r="DA64" s="63" t="s">
        <v>2470</v>
      </c>
    </row>
    <row r="65" spans="1:105" ht="12" customHeight="1" x14ac:dyDescent="0.25">
      <c r="A65" s="97" t="s">
        <v>53</v>
      </c>
      <c r="B65" s="98">
        <v>175.59082053580201</v>
      </c>
      <c r="C65" s="98">
        <v>183.94871007527576</v>
      </c>
      <c r="D65" s="98">
        <v>171.85564960362257</v>
      </c>
      <c r="E65" s="98">
        <v>173.38574165233484</v>
      </c>
      <c r="F65" s="98">
        <v>163.3117699244456</v>
      </c>
      <c r="G65" s="98">
        <v>154.39023626651584</v>
      </c>
      <c r="H65" s="98">
        <v>152.73437044051349</v>
      </c>
      <c r="I65" s="98">
        <v>132.28404247628976</v>
      </c>
      <c r="J65" s="98">
        <v>153.7550088758945</v>
      </c>
      <c r="K65" s="98">
        <v>152.22699377701625</v>
      </c>
      <c r="L65" s="98">
        <v>181.79029703074369</v>
      </c>
      <c r="M65" s="98">
        <v>134.58160806100321</v>
      </c>
      <c r="N65" s="98">
        <v>147.64308753494774</v>
      </c>
      <c r="O65" s="98">
        <v>160.23109476846636</v>
      </c>
      <c r="P65" s="98">
        <v>110.8586518583119</v>
      </c>
      <c r="Q65" s="98">
        <v>120.4162819080094</v>
      </c>
      <c r="R65" s="98">
        <v>126.84235994075993</v>
      </c>
      <c r="S65" s="98">
        <v>123.26185332635329</v>
      </c>
      <c r="T65" s="98">
        <v>124.12145017925393</v>
      </c>
      <c r="U65" s="98">
        <v>120.60392977178672</v>
      </c>
      <c r="V65" s="98">
        <v>116.03492771667274</v>
      </c>
      <c r="W65" s="98">
        <v>141.15255133779172</v>
      </c>
      <c r="X65" s="98">
        <v>107.96712582461923</v>
      </c>
      <c r="Y65" s="98">
        <v>89.021328454399992</v>
      </c>
      <c r="DA65" s="63" t="s">
        <v>2471</v>
      </c>
    </row>
    <row r="66" spans="1:105" ht="12.95" customHeight="1" x14ac:dyDescent="0.25">
      <c r="A66" s="121" t="s">
        <v>92</v>
      </c>
      <c r="B66" s="122">
        <f t="shared" ref="B66:Y66" si="27">B67</f>
        <v>10.434922040549576</v>
      </c>
      <c r="C66" s="122">
        <f t="shared" si="27"/>
        <v>10.98159868129391</v>
      </c>
      <c r="D66" s="122">
        <f t="shared" si="27"/>
        <v>11.986210970347708</v>
      </c>
      <c r="E66" s="122">
        <f t="shared" si="27"/>
        <v>18.280648446115073</v>
      </c>
      <c r="F66" s="122">
        <f t="shared" si="27"/>
        <v>14.69833527405561</v>
      </c>
      <c r="G66" s="122">
        <f t="shared" si="27"/>
        <v>16.794727145386535</v>
      </c>
      <c r="H66" s="122">
        <f t="shared" si="27"/>
        <v>28.83471190647964</v>
      </c>
      <c r="I66" s="122">
        <f t="shared" si="27"/>
        <v>21.430130899412653</v>
      </c>
      <c r="J66" s="122">
        <f t="shared" si="27"/>
        <v>23.648465354017056</v>
      </c>
      <c r="K66" s="122">
        <f t="shared" si="27"/>
        <v>28.008869274068175</v>
      </c>
      <c r="L66" s="122">
        <f t="shared" si="27"/>
        <v>33.163708806400969</v>
      </c>
      <c r="M66" s="122">
        <f t="shared" si="27"/>
        <v>38.02690543750051</v>
      </c>
      <c r="N66" s="122">
        <f t="shared" si="27"/>
        <v>50.223123084797898</v>
      </c>
      <c r="O66" s="122">
        <f t="shared" si="27"/>
        <v>60.289636759552906</v>
      </c>
      <c r="P66" s="122">
        <f t="shared" si="27"/>
        <v>69.913193461991995</v>
      </c>
      <c r="Q66" s="122">
        <f t="shared" si="27"/>
        <v>78.20047297426332</v>
      </c>
      <c r="R66" s="122">
        <f t="shared" si="27"/>
        <v>90.410118595102333</v>
      </c>
      <c r="S66" s="122">
        <f t="shared" si="27"/>
        <v>94.010761054507</v>
      </c>
      <c r="T66" s="122">
        <f t="shared" si="27"/>
        <v>125.70681808975323</v>
      </c>
      <c r="U66" s="122">
        <f t="shared" si="27"/>
        <v>128.43118921077192</v>
      </c>
      <c r="V66" s="122">
        <f t="shared" si="27"/>
        <v>147.15066309453394</v>
      </c>
      <c r="W66" s="122">
        <f t="shared" si="27"/>
        <v>132.02402188575442</v>
      </c>
      <c r="X66" s="122">
        <f t="shared" si="27"/>
        <v>185.2484424026712</v>
      </c>
      <c r="Y66" s="122">
        <f t="shared" si="27"/>
        <v>186.71022960503541</v>
      </c>
      <c r="DA66" s="130" t="s">
        <v>2472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10.434922040549576</v>
      </c>
      <c r="C67" s="98">
        <f>IF(RES_hhdet_tes!C67=0,0,RES_hhdet_tes!C67*1000*11630/RES_hhdet_num!C62)</f>
        <v>10.98159868129391</v>
      </c>
      <c r="D67" s="98">
        <f>IF(RES_hhdet_tes!D67=0,0,RES_hhdet_tes!D67*1000*11630/RES_hhdet_num!D62)</f>
        <v>11.986210970347708</v>
      </c>
      <c r="E67" s="98">
        <f>IF(RES_hhdet_tes!E67=0,0,RES_hhdet_tes!E67*1000*11630/RES_hhdet_num!E62)</f>
        <v>18.280648446115073</v>
      </c>
      <c r="F67" s="98">
        <f>IF(RES_hhdet_tes!F67=0,0,RES_hhdet_tes!F67*1000*11630/RES_hhdet_num!F62)</f>
        <v>14.69833527405561</v>
      </c>
      <c r="G67" s="98">
        <f>IF(RES_hhdet_tes!G67=0,0,RES_hhdet_tes!G67*1000*11630/RES_hhdet_num!G62)</f>
        <v>16.794727145386535</v>
      </c>
      <c r="H67" s="98">
        <f>IF(RES_hhdet_tes!H67=0,0,RES_hhdet_tes!H67*1000*11630/RES_hhdet_num!H62)</f>
        <v>28.83471190647964</v>
      </c>
      <c r="I67" s="98">
        <f>IF(RES_hhdet_tes!I67=0,0,RES_hhdet_tes!I67*1000*11630/RES_hhdet_num!I62)</f>
        <v>21.430130899412653</v>
      </c>
      <c r="J67" s="98">
        <f>IF(RES_hhdet_tes!J67=0,0,RES_hhdet_tes!J67*1000*11630/RES_hhdet_num!J62)</f>
        <v>23.648465354017056</v>
      </c>
      <c r="K67" s="98">
        <f>IF(RES_hhdet_tes!K67=0,0,RES_hhdet_tes!K67*1000*11630/RES_hhdet_num!K62)</f>
        <v>28.008869274068175</v>
      </c>
      <c r="L67" s="98">
        <f>IF(RES_hhdet_tes!L67=0,0,RES_hhdet_tes!L67*1000*11630/RES_hhdet_num!L62)</f>
        <v>33.163708806400969</v>
      </c>
      <c r="M67" s="98">
        <f>IF(RES_hhdet_tes!M67=0,0,RES_hhdet_tes!M67*1000*11630/RES_hhdet_num!M62)</f>
        <v>38.02690543750051</v>
      </c>
      <c r="N67" s="98">
        <f>IF(RES_hhdet_tes!N67=0,0,RES_hhdet_tes!N67*1000*11630/RES_hhdet_num!N62)</f>
        <v>50.223123084797898</v>
      </c>
      <c r="O67" s="98">
        <f>IF(RES_hhdet_tes!O67=0,0,RES_hhdet_tes!O67*1000*11630/RES_hhdet_num!O62)</f>
        <v>60.289636759552906</v>
      </c>
      <c r="P67" s="98">
        <f>IF(RES_hhdet_tes!P67=0,0,RES_hhdet_tes!P67*1000*11630/RES_hhdet_num!P62)</f>
        <v>69.913193461991995</v>
      </c>
      <c r="Q67" s="98">
        <f>IF(RES_hhdet_tes!Q67=0,0,RES_hhdet_tes!Q67*1000*11630/RES_hhdet_num!Q62)</f>
        <v>78.20047297426332</v>
      </c>
      <c r="R67" s="98">
        <f>IF(RES_hhdet_tes!R67=0,0,RES_hhdet_tes!R67*1000*11630/RES_hhdet_num!R62)</f>
        <v>90.410118595102333</v>
      </c>
      <c r="S67" s="98">
        <f>IF(RES_hhdet_tes!S67=0,0,RES_hhdet_tes!S67*1000*11630/RES_hhdet_num!S62)</f>
        <v>94.010761054507</v>
      </c>
      <c r="T67" s="98">
        <f>IF(RES_hhdet_tes!T67=0,0,RES_hhdet_tes!T67*1000*11630/RES_hhdet_num!T62)</f>
        <v>125.70681808975323</v>
      </c>
      <c r="U67" s="98">
        <f>IF(RES_hhdet_tes!U67=0,0,RES_hhdet_tes!U67*1000*11630/RES_hhdet_num!U62)</f>
        <v>128.43118921077192</v>
      </c>
      <c r="V67" s="98">
        <f>IF(RES_hhdet_tes!V67=0,0,RES_hhdet_tes!V67*1000*11630/RES_hhdet_num!V62)</f>
        <v>147.15066309453394</v>
      </c>
      <c r="W67" s="98">
        <f>IF(RES_hhdet_tes!W67=0,0,RES_hhdet_tes!W67*1000*11630/RES_hhdet_num!W62)</f>
        <v>132.02402188575442</v>
      </c>
      <c r="X67" s="98">
        <f>IF(RES_hhdet_tes!X67=0,0,RES_hhdet_tes!X67*1000*11630/RES_hhdet_num!X62)</f>
        <v>185.2484424026712</v>
      </c>
      <c r="Y67" s="98">
        <f>IF(RES_hhdet_tes!Y67=0,0,RES_hhdet_tes!Y67*1000*11630/RES_hhdet_num!Y62)</f>
        <v>186.71022960503541</v>
      </c>
      <c r="DA67" s="63" t="s">
        <v>2473</v>
      </c>
    </row>
    <row r="68" spans="1:105" ht="12" customHeight="1" x14ac:dyDescent="0.25">
      <c r="A68" s="121" t="s">
        <v>55</v>
      </c>
      <c r="B68" s="122">
        <v>933.02995805474779</v>
      </c>
      <c r="C68" s="122">
        <v>947.07566224001584</v>
      </c>
      <c r="D68" s="122">
        <v>1021.9965768050353</v>
      </c>
      <c r="E68" s="122">
        <v>1041.0526166232667</v>
      </c>
      <c r="F68" s="122">
        <v>999.44881648890021</v>
      </c>
      <c r="G68" s="122">
        <v>982.96409490767417</v>
      </c>
      <c r="H68" s="122">
        <v>983.82023513265028</v>
      </c>
      <c r="I68" s="122">
        <v>938.7863521874998</v>
      </c>
      <c r="J68" s="122">
        <v>973.56584156508984</v>
      </c>
      <c r="K68" s="122">
        <v>993.13421392916973</v>
      </c>
      <c r="L68" s="122">
        <v>1160.5065306879599</v>
      </c>
      <c r="M68" s="122">
        <v>883.14664949918915</v>
      </c>
      <c r="N68" s="122">
        <v>931.85963490504332</v>
      </c>
      <c r="O68" s="122">
        <v>1029.6224242207272</v>
      </c>
      <c r="P68" s="122">
        <v>832.57826391584808</v>
      </c>
      <c r="Q68" s="122">
        <v>995.95560565092205</v>
      </c>
      <c r="R68" s="122">
        <v>1043.3815998672105</v>
      </c>
      <c r="S68" s="122">
        <v>1004.366546129344</v>
      </c>
      <c r="T68" s="122">
        <v>983.22867948525368</v>
      </c>
      <c r="U68" s="122">
        <v>921.26805851348729</v>
      </c>
      <c r="V68" s="122">
        <v>828.67326368425188</v>
      </c>
      <c r="W68" s="122">
        <v>883.95661823996875</v>
      </c>
      <c r="X68" s="122">
        <v>650.7749886648802</v>
      </c>
      <c r="Y68" s="122">
        <v>489.78370657945942</v>
      </c>
      <c r="DA68" s="130" t="s">
        <v>2474</v>
      </c>
    </row>
    <row r="69" spans="1:105" ht="12" customHeight="1" x14ac:dyDescent="0.25">
      <c r="A69" s="97" t="s">
        <v>134</v>
      </c>
      <c r="B69" s="98">
        <v>932.49671660101808</v>
      </c>
      <c r="C69" s="98">
        <v>947.49350609613521</v>
      </c>
      <c r="D69" s="98">
        <v>1021.9064491673246</v>
      </c>
      <c r="E69" s="98">
        <v>1041.2171450471412</v>
      </c>
      <c r="F69" s="98">
        <v>999.5591720686491</v>
      </c>
      <c r="G69" s="98">
        <v>982.92948567551787</v>
      </c>
      <c r="H69" s="98">
        <v>983.98882165602186</v>
      </c>
      <c r="I69" s="98">
        <v>938.07909347907832</v>
      </c>
      <c r="J69" s="98">
        <v>974.20846378532269</v>
      </c>
      <c r="K69" s="98">
        <v>993.38403693602925</v>
      </c>
      <c r="L69" s="98">
        <v>1162.855976638763</v>
      </c>
      <c r="M69" s="98">
        <v>882.31276078983831</v>
      </c>
      <c r="N69" s="98">
        <v>931.68751615855638</v>
      </c>
      <c r="O69" s="98">
        <v>1030.4778100629896</v>
      </c>
      <c r="P69" s="98">
        <v>831.82516996407958</v>
      </c>
      <c r="Q69" s="98">
        <v>996.18279952000444</v>
      </c>
      <c r="R69" s="98">
        <v>1043.7404503241614</v>
      </c>
      <c r="S69" s="98">
        <v>1004.4830718777915</v>
      </c>
      <c r="T69" s="98">
        <v>983.48750014412565</v>
      </c>
      <c r="U69" s="98">
        <v>921.38152713788429</v>
      </c>
      <c r="V69" s="98">
        <v>828.53055821190344</v>
      </c>
      <c r="W69" s="98">
        <v>885.28950685570931</v>
      </c>
      <c r="X69" s="98">
        <v>650.6193367050364</v>
      </c>
      <c r="Y69" s="98">
        <v>489.52036397427651</v>
      </c>
      <c r="DA69" s="63" t="s">
        <v>2475</v>
      </c>
    </row>
    <row r="70" spans="1:105" ht="12" customHeight="1" x14ac:dyDescent="0.25">
      <c r="A70" s="97" t="s">
        <v>133</v>
      </c>
      <c r="B70" s="98">
        <v>932.49671660101819</v>
      </c>
      <c r="C70" s="98">
        <v>947.45911882941175</v>
      </c>
      <c r="D70" s="98">
        <v>1021.8977087006622</v>
      </c>
      <c r="E70" s="98">
        <v>1041.1698408435216</v>
      </c>
      <c r="F70" s="98">
        <v>999.45549029106417</v>
      </c>
      <c r="G70" s="98">
        <v>982.84319895505928</v>
      </c>
      <c r="H70" s="98">
        <v>983.90779518991678</v>
      </c>
      <c r="I70" s="98">
        <v>938.11112279353313</v>
      </c>
      <c r="J70" s="98">
        <v>974.02969271503787</v>
      </c>
      <c r="K70" s="98">
        <v>993.24462539075091</v>
      </c>
      <c r="L70" s="98">
        <v>1162.6893465389064</v>
      </c>
      <c r="M70" s="98">
        <v>882.44051148239168</v>
      </c>
      <c r="N70" s="98">
        <v>931.97591884381632</v>
      </c>
      <c r="O70" s="98">
        <v>1030.4968576369804</v>
      </c>
      <c r="P70" s="98">
        <v>832.17750253350391</v>
      </c>
      <c r="Q70" s="98">
        <v>996.37914034480571</v>
      </c>
      <c r="R70" s="98">
        <v>1043.4829942029673</v>
      </c>
      <c r="S70" s="98">
        <v>1004.4582494664297</v>
      </c>
      <c r="T70" s="98">
        <v>983.75362484523271</v>
      </c>
      <c r="U70" s="98">
        <v>921.84706467140131</v>
      </c>
      <c r="V70" s="98">
        <v>829.3597223734198</v>
      </c>
      <c r="W70" s="98">
        <v>885.57017758924542</v>
      </c>
      <c r="X70" s="98">
        <v>651.28828004784452</v>
      </c>
      <c r="Y70" s="98">
        <v>489.59787397192832</v>
      </c>
      <c r="DA70" s="63" t="s">
        <v>2476</v>
      </c>
    </row>
    <row r="71" spans="1:105" ht="12" customHeight="1" x14ac:dyDescent="0.25">
      <c r="A71" s="100" t="s">
        <v>212</v>
      </c>
      <c r="B71" s="101">
        <v>489.49567216614435</v>
      </c>
      <c r="C71" s="101">
        <v>453.27333606011047</v>
      </c>
      <c r="D71" s="101">
        <v>507.80135724659527</v>
      </c>
      <c r="E71" s="101">
        <v>503.53204897287588</v>
      </c>
      <c r="F71" s="101">
        <v>480.31275071267481</v>
      </c>
      <c r="G71" s="101">
        <v>474.56310501796702</v>
      </c>
      <c r="H71" s="101">
        <v>464.54968017248086</v>
      </c>
      <c r="I71" s="101">
        <v>469.27530074474265</v>
      </c>
      <c r="J71" s="101">
        <v>442.89558848132094</v>
      </c>
      <c r="K71" s="101">
        <v>462.44408942154706</v>
      </c>
      <c r="L71" s="101">
        <v>467.44519723155929</v>
      </c>
      <c r="M71" s="101">
        <v>370.18689338627536</v>
      </c>
      <c r="N71" s="101">
        <v>365.15636650444213</v>
      </c>
      <c r="O71" s="101">
        <v>424.23321214996264</v>
      </c>
      <c r="P71" s="101">
        <v>353.52108196146713</v>
      </c>
      <c r="Q71" s="101">
        <v>426.04331184802231</v>
      </c>
      <c r="R71" s="101">
        <v>468.94253175974308</v>
      </c>
      <c r="S71" s="101">
        <v>453.72630263934002</v>
      </c>
      <c r="T71" s="101">
        <v>426.72152319087269</v>
      </c>
      <c r="U71" s="101">
        <v>384.81131949835799</v>
      </c>
      <c r="V71" s="101">
        <v>332.93887530926986</v>
      </c>
      <c r="W71" s="101">
        <v>314.12488488206463</v>
      </c>
      <c r="X71" s="101">
        <v>244.46800295213538</v>
      </c>
      <c r="Y71" s="101">
        <v>184.43826411290038</v>
      </c>
      <c r="DA71" s="131" t="s">
        <v>2477</v>
      </c>
    </row>
    <row r="72" spans="1:105" ht="12" customHeight="1" x14ac:dyDescent="0.25">
      <c r="A72" s="103" t="s">
        <v>52</v>
      </c>
      <c r="B72" s="104">
        <v>443.00104443487396</v>
      </c>
      <c r="C72" s="104">
        <v>494.1857827693014</v>
      </c>
      <c r="D72" s="104">
        <v>514.09635145406685</v>
      </c>
      <c r="E72" s="104">
        <v>537.63779187064563</v>
      </c>
      <c r="F72" s="104">
        <v>519.14273957838941</v>
      </c>
      <c r="G72" s="104">
        <v>508.28009393709215</v>
      </c>
      <c r="H72" s="104">
        <v>519.35811501743581</v>
      </c>
      <c r="I72" s="104">
        <v>468.83582204879065</v>
      </c>
      <c r="J72" s="104">
        <v>531.13410423371681</v>
      </c>
      <c r="K72" s="104">
        <v>530.80053596920413</v>
      </c>
      <c r="L72" s="104">
        <v>695.24414930734702</v>
      </c>
      <c r="M72" s="104">
        <v>512.25361809611627</v>
      </c>
      <c r="N72" s="104">
        <v>566.81955233937413</v>
      </c>
      <c r="O72" s="104">
        <v>606.2636454870177</v>
      </c>
      <c r="P72" s="104">
        <v>478.65642057203672</v>
      </c>
      <c r="Q72" s="104">
        <v>570.33582849678328</v>
      </c>
      <c r="R72" s="104">
        <v>574.54046244322444</v>
      </c>
      <c r="S72" s="104">
        <v>550.73194682708959</v>
      </c>
      <c r="T72" s="104">
        <v>557.03210165436008</v>
      </c>
      <c r="U72" s="104">
        <v>537.03574517304344</v>
      </c>
      <c r="V72" s="104">
        <v>496.42084706415005</v>
      </c>
      <c r="W72" s="104">
        <v>571.4452927071809</v>
      </c>
      <c r="X72" s="104">
        <v>406.82027709570917</v>
      </c>
      <c r="Y72" s="104">
        <v>305.15960985902785</v>
      </c>
      <c r="DA72" s="132" t="s">
        <v>2478</v>
      </c>
    </row>
    <row r="73" spans="1:105" ht="12" customHeight="1" x14ac:dyDescent="0.25">
      <c r="A73" s="106" t="s">
        <v>122</v>
      </c>
      <c r="B73" s="101">
        <v>1007.7068215766518</v>
      </c>
      <c r="C73" s="101">
        <v>902.66126894611523</v>
      </c>
      <c r="D73" s="101">
        <v>1030.9080137767589</v>
      </c>
      <c r="E73" s="101">
        <v>1024.1915812183904</v>
      </c>
      <c r="F73" s="101">
        <v>987.856973987787</v>
      </c>
      <c r="G73" s="101">
        <v>986.64132510437173</v>
      </c>
      <c r="H73" s="101">
        <v>965.86796262957182</v>
      </c>
      <c r="I73" s="101">
        <v>1000.9407824595054</v>
      </c>
      <c r="J73" s="101">
        <v>919.99235632430555</v>
      </c>
      <c r="K73" s="101">
        <v>972.10728242909499</v>
      </c>
      <c r="L73" s="101">
        <v>951.63514799363065</v>
      </c>
      <c r="M73" s="101">
        <v>964.24077653783172</v>
      </c>
      <c r="N73" s="101">
        <v>946.33993474802458</v>
      </c>
      <c r="O73" s="101">
        <v>942.28258899056857</v>
      </c>
      <c r="P73" s="101">
        <v>960.96214624131881</v>
      </c>
      <c r="Q73" s="101">
        <v>967.65276083685251</v>
      </c>
      <c r="R73" s="101">
        <v>988.08924772070532</v>
      </c>
      <c r="S73" s="101">
        <v>986.56865737492308</v>
      </c>
      <c r="T73" s="101">
        <v>951.1870925102271</v>
      </c>
      <c r="U73" s="101">
        <v>909.92841083784754</v>
      </c>
      <c r="V73" s="101">
        <v>840.71463035765544</v>
      </c>
      <c r="W73" s="101">
        <v>747.42719251659662</v>
      </c>
      <c r="X73" s="101">
        <v>663.88960241870939</v>
      </c>
      <c r="Y73" s="101">
        <v>525.39158856045549</v>
      </c>
      <c r="DA73" s="131" t="s">
        <v>2479</v>
      </c>
    </row>
    <row r="74" spans="1:105" ht="12" customHeight="1" x14ac:dyDescent="0.25">
      <c r="A74" s="107" t="s">
        <v>121</v>
      </c>
      <c r="B74" s="104">
        <v>1007.7068215766518</v>
      </c>
      <c r="C74" s="104">
        <v>902.77260560946638</v>
      </c>
      <c r="D74" s="104">
        <v>1031.0513084108022</v>
      </c>
      <c r="E74" s="104">
        <v>1024.3681879003004</v>
      </c>
      <c r="F74" s="104">
        <v>988.05268569101554</v>
      </c>
      <c r="G74" s="104">
        <v>986.76462563872144</v>
      </c>
      <c r="H74" s="104">
        <v>965.99728328169329</v>
      </c>
      <c r="I74" s="104">
        <v>1000.6300230227846</v>
      </c>
      <c r="J74" s="104">
        <v>919.87868998793442</v>
      </c>
      <c r="K74" s="104">
        <v>971.89751802822468</v>
      </c>
      <c r="L74" s="104">
        <v>951.55551136698807</v>
      </c>
      <c r="M74" s="104">
        <v>964.71230416301614</v>
      </c>
      <c r="N74" s="104">
        <v>946.90167805241731</v>
      </c>
      <c r="O74" s="104">
        <v>942.86044277444216</v>
      </c>
      <c r="P74" s="104">
        <v>962.30802394834109</v>
      </c>
      <c r="Q74" s="104">
        <v>968.71506117222668</v>
      </c>
      <c r="R74" s="104">
        <v>988.13503422809072</v>
      </c>
      <c r="S74" s="104">
        <v>986.09145824810719</v>
      </c>
      <c r="T74" s="104">
        <v>950.67177746357459</v>
      </c>
      <c r="U74" s="104">
        <v>909.00308239670699</v>
      </c>
      <c r="V74" s="104">
        <v>839.88853050331215</v>
      </c>
      <c r="W74" s="104">
        <v>745.90754690232734</v>
      </c>
      <c r="X74" s="104">
        <v>663.35243447260632</v>
      </c>
      <c r="Y74" s="104">
        <v>526.77566856920123</v>
      </c>
      <c r="DA74" s="132" t="s">
        <v>2480</v>
      </c>
    </row>
    <row r="75" spans="1:105" ht="12" customHeight="1" x14ac:dyDescent="0.25">
      <c r="A75" s="108" t="s">
        <v>53</v>
      </c>
      <c r="B75" s="98">
        <v>533.37006725573622</v>
      </c>
      <c r="C75" s="98">
        <v>428.26761673191038</v>
      </c>
      <c r="D75" s="98">
        <v>513.06097609031167</v>
      </c>
      <c r="E75" s="98">
        <v>494.11035097884331</v>
      </c>
      <c r="F75" s="98">
        <v>473.84086452394894</v>
      </c>
      <c r="G75" s="98">
        <v>476.78623018192837</v>
      </c>
      <c r="H75" s="98">
        <v>454.74747494740109</v>
      </c>
      <c r="I75" s="98">
        <v>504.99666511515875</v>
      </c>
      <c r="J75" s="98">
        <v>413.53153141944478</v>
      </c>
      <c r="K75" s="98">
        <v>450.88678048313722</v>
      </c>
      <c r="L75" s="98">
        <v>359.7742724748399</v>
      </c>
      <c r="M75" s="98">
        <v>407.70021496682841</v>
      </c>
      <c r="N75" s="98">
        <v>372.5762607342802</v>
      </c>
      <c r="O75" s="98">
        <v>379.57495999031687</v>
      </c>
      <c r="P75" s="98">
        <v>411.87512129173172</v>
      </c>
      <c r="Q75" s="98">
        <v>411.89794892755401</v>
      </c>
      <c r="R75" s="98">
        <v>439.61072460200336</v>
      </c>
      <c r="S75" s="98">
        <v>444.33233716075847</v>
      </c>
      <c r="T75" s="98">
        <v>410.17987154101803</v>
      </c>
      <c r="U75" s="98">
        <v>379.0478067300615</v>
      </c>
      <c r="V75" s="98">
        <v>338.36752434796927</v>
      </c>
      <c r="W75" s="98">
        <v>254.60157020951002</v>
      </c>
      <c r="X75" s="98">
        <v>246.93597102758565</v>
      </c>
      <c r="Y75" s="98">
        <v>200.46864190688461</v>
      </c>
      <c r="DA75" s="63" t="s">
        <v>2481</v>
      </c>
    </row>
    <row r="76" spans="1:105" ht="12" customHeight="1" x14ac:dyDescent="0.25">
      <c r="A76" s="108" t="s">
        <v>52</v>
      </c>
      <c r="B76" s="98">
        <v>474.33675432091553</v>
      </c>
      <c r="C76" s="98">
        <v>474.50498887755606</v>
      </c>
      <c r="D76" s="98">
        <v>517.99033232049055</v>
      </c>
      <c r="E76" s="98">
        <v>530.25783692145717</v>
      </c>
      <c r="F76" s="98">
        <v>514.21182116706655</v>
      </c>
      <c r="G76" s="98">
        <v>509.97839545679318</v>
      </c>
      <c r="H76" s="98">
        <v>511.24980833429203</v>
      </c>
      <c r="I76" s="98">
        <v>495.63335790762579</v>
      </c>
      <c r="J76" s="98">
        <v>506.34715856848953</v>
      </c>
      <c r="K76" s="98">
        <v>521.01073754508764</v>
      </c>
      <c r="L76" s="98">
        <v>591.78123889214828</v>
      </c>
      <c r="M76" s="98">
        <v>557.01208919618784</v>
      </c>
      <c r="N76" s="98">
        <v>574.32541731813717</v>
      </c>
      <c r="O76" s="98">
        <v>563.28548278412507</v>
      </c>
      <c r="P76" s="98">
        <v>550.43290265660949</v>
      </c>
      <c r="Q76" s="98">
        <v>556.81711224467267</v>
      </c>
      <c r="R76" s="98">
        <v>548.52430962608753</v>
      </c>
      <c r="S76" s="98">
        <v>541.75912108734872</v>
      </c>
      <c r="T76" s="98">
        <v>540.4919059225565</v>
      </c>
      <c r="U76" s="98">
        <v>529.95527566664543</v>
      </c>
      <c r="V76" s="98">
        <v>501.52100615534289</v>
      </c>
      <c r="W76" s="98">
        <v>491.30597669281741</v>
      </c>
      <c r="X76" s="98">
        <v>416.41646344502061</v>
      </c>
      <c r="Y76" s="98">
        <v>326.30702666231656</v>
      </c>
      <c r="DA76" s="63" t="s">
        <v>2482</v>
      </c>
    </row>
    <row r="77" spans="1:105" ht="12" customHeight="1" x14ac:dyDescent="0.25">
      <c r="A77" s="121" t="s">
        <v>54</v>
      </c>
      <c r="B77" s="122">
        <v>172.83018082793015</v>
      </c>
      <c r="C77" s="122">
        <v>185.08794207277523</v>
      </c>
      <c r="D77" s="122">
        <v>184.2429567915097</v>
      </c>
      <c r="E77" s="122">
        <v>184.78227611111669</v>
      </c>
      <c r="F77" s="122">
        <v>189.15784374696304</v>
      </c>
      <c r="G77" s="122">
        <v>189.85531659395252</v>
      </c>
      <c r="H77" s="122">
        <v>210.04565769738943</v>
      </c>
      <c r="I77" s="122">
        <v>192.31415692886156</v>
      </c>
      <c r="J77" s="122">
        <v>201.04295327908699</v>
      </c>
      <c r="K77" s="122">
        <v>183.04891465653023</v>
      </c>
      <c r="L77" s="122">
        <v>234.54961900896225</v>
      </c>
      <c r="M77" s="122">
        <v>224.56892837249529</v>
      </c>
      <c r="N77" s="122">
        <v>222.37576500302779</v>
      </c>
      <c r="O77" s="122">
        <v>218.26943591333315</v>
      </c>
      <c r="P77" s="122">
        <v>214.40466686710309</v>
      </c>
      <c r="Q77" s="122">
        <v>211.70975938089921</v>
      </c>
      <c r="R77" s="122">
        <v>207.37729560932894</v>
      </c>
      <c r="S77" s="122">
        <v>204.4954043195917</v>
      </c>
      <c r="T77" s="122">
        <v>202.0757180199422</v>
      </c>
      <c r="U77" s="122">
        <v>199.63351606140651</v>
      </c>
      <c r="V77" s="122">
        <v>196.56905351138207</v>
      </c>
      <c r="W77" s="122">
        <v>194.6680912495757</v>
      </c>
      <c r="X77" s="122">
        <v>191.47380906720772</v>
      </c>
      <c r="Y77" s="122">
        <v>177.18610887877304</v>
      </c>
      <c r="DA77" s="130" t="s">
        <v>2483</v>
      </c>
    </row>
    <row r="78" spans="1:105" ht="12" customHeight="1" x14ac:dyDescent="0.25">
      <c r="A78" s="97" t="s">
        <v>189</v>
      </c>
      <c r="B78" s="98">
        <v>172.83590335834899</v>
      </c>
      <c r="C78" s="98">
        <v>185.45946481175585</v>
      </c>
      <c r="D78" s="98">
        <v>184.16057102008554</v>
      </c>
      <c r="E78" s="98">
        <v>185.03089171686162</v>
      </c>
      <c r="F78" s="98">
        <v>188.98479581218868</v>
      </c>
      <c r="G78" s="98">
        <v>189.70384502063482</v>
      </c>
      <c r="H78" s="98">
        <v>210.66850027702213</v>
      </c>
      <c r="I78" s="98">
        <v>191.32602878887982</v>
      </c>
      <c r="J78" s="98">
        <v>201.30398157208009</v>
      </c>
      <c r="K78" s="98">
        <v>183.04675962323313</v>
      </c>
      <c r="L78" s="98">
        <v>238.55735000563192</v>
      </c>
      <c r="M78" s="98">
        <v>225.0700797191476</v>
      </c>
      <c r="N78" s="98">
        <v>222.08329015165594</v>
      </c>
      <c r="O78" s="98">
        <v>218.06543633139182</v>
      </c>
      <c r="P78" s="98">
        <v>214.33253994030869</v>
      </c>
      <c r="Q78" s="98">
        <v>212.01152107759137</v>
      </c>
      <c r="R78" s="98">
        <v>207.37520372735324</v>
      </c>
      <c r="S78" s="98">
        <v>204.53250451740513</v>
      </c>
      <c r="T78" s="98">
        <v>202.21674338405444</v>
      </c>
      <c r="U78" s="98">
        <v>199.76109615642369</v>
      </c>
      <c r="V78" s="98">
        <v>196.38642241416525</v>
      </c>
      <c r="W78" s="98">
        <v>193.88328392737907</v>
      </c>
      <c r="X78" s="98">
        <v>189.46900288360601</v>
      </c>
      <c r="Y78" s="98">
        <v>178.62744340527357</v>
      </c>
      <c r="DA78" s="63" t="s">
        <v>2484</v>
      </c>
    </row>
    <row r="79" spans="1:105" ht="12" customHeight="1" x14ac:dyDescent="0.25">
      <c r="A79" s="109" t="s">
        <v>120</v>
      </c>
      <c r="B79" s="33">
        <v>172.81487389327287</v>
      </c>
      <c r="C79" s="33">
        <v>184.08412657637334</v>
      </c>
      <c r="D79" s="33">
        <v>184.46579148531427</v>
      </c>
      <c r="E79" s="33">
        <v>184.1074639926654</v>
      </c>
      <c r="F79" s="33">
        <v>189.62795195732721</v>
      </c>
      <c r="G79" s="33">
        <v>190.2672138594788</v>
      </c>
      <c r="H79" s="33">
        <v>208.34304746632748</v>
      </c>
      <c r="I79" s="33">
        <v>195.00420206023352</v>
      </c>
      <c r="J79" s="33">
        <v>200.32566746521937</v>
      </c>
      <c r="K79" s="33">
        <v>183.05485999643827</v>
      </c>
      <c r="L79" s="33">
        <v>223.80599453755218</v>
      </c>
      <c r="M79" s="33">
        <v>223.23504712681671</v>
      </c>
      <c r="N79" s="33">
        <v>223.15100198400052</v>
      </c>
      <c r="O79" s="33">
        <v>218.80375602280424</v>
      </c>
      <c r="P79" s="33">
        <v>214.59192142560164</v>
      </c>
      <c r="Q79" s="33">
        <v>210.9568853153911</v>
      </c>
      <c r="R79" s="33">
        <v>207.38239844914398</v>
      </c>
      <c r="S79" s="33">
        <v>204.40742144144252</v>
      </c>
      <c r="T79" s="33">
        <v>201.74787201384123</v>
      </c>
      <c r="U79" s="33">
        <v>199.34168037304957</v>
      </c>
      <c r="V79" s="33">
        <v>196.98807701787874</v>
      </c>
      <c r="W79" s="33">
        <v>196.53710327291643</v>
      </c>
      <c r="X79" s="33">
        <v>196.71772333312148</v>
      </c>
      <c r="Y79" s="33">
        <v>172.41901456217158</v>
      </c>
      <c r="DA79" s="60" t="s">
        <v>2485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9025.7310091364179</v>
      </c>
      <c r="C81" s="117">
        <f t="shared" si="28"/>
        <v>9037.7325382748331</v>
      </c>
      <c r="D81" s="117">
        <f t="shared" si="28"/>
        <v>8987.5574054073495</v>
      </c>
      <c r="E81" s="117">
        <f t="shared" si="28"/>
        <v>8952.0960478592988</v>
      </c>
      <c r="F81" s="117">
        <f t="shared" si="28"/>
        <v>8865.2325743697511</v>
      </c>
      <c r="G81" s="117">
        <f t="shared" si="28"/>
        <v>8761.1398629183586</v>
      </c>
      <c r="H81" s="117">
        <f t="shared" si="28"/>
        <v>8796.9580128716934</v>
      </c>
      <c r="I81" s="117">
        <f t="shared" si="28"/>
        <v>8766.8536659458241</v>
      </c>
      <c r="J81" s="117">
        <f t="shared" si="28"/>
        <v>8832.001750532836</v>
      </c>
      <c r="K81" s="117">
        <f t="shared" si="28"/>
        <v>9063.432396608303</v>
      </c>
      <c r="L81" s="117">
        <f t="shared" si="28"/>
        <v>9221.6979501839778</v>
      </c>
      <c r="M81" s="117">
        <f t="shared" si="28"/>
        <v>9283.4619810123968</v>
      </c>
      <c r="N81" s="117">
        <f t="shared" si="28"/>
        <v>9043.3181955743567</v>
      </c>
      <c r="O81" s="117">
        <f t="shared" si="28"/>
        <v>8900.7208092459878</v>
      </c>
      <c r="P81" s="117">
        <f t="shared" si="28"/>
        <v>8335.2720382303305</v>
      </c>
      <c r="Q81" s="117">
        <f t="shared" si="28"/>
        <v>8187.3533921204116</v>
      </c>
      <c r="R81" s="117">
        <f t="shared" ref="R81:V81" si="29">R82+R85+R87+R100</f>
        <v>8208.0923181107901</v>
      </c>
      <c r="S81" s="117">
        <f t="shared" si="29"/>
        <v>8278.3943782344868</v>
      </c>
      <c r="T81" s="117">
        <f t="shared" si="29"/>
        <v>8374.4916355038076</v>
      </c>
      <c r="U81" s="117">
        <f t="shared" si="29"/>
        <v>8454.5525235802143</v>
      </c>
      <c r="V81" s="117">
        <f t="shared" si="29"/>
        <v>8514.5320225626656</v>
      </c>
      <c r="W81" s="117">
        <f t="shared" ref="W81:Y81" si="30">W82+W85+W87+W100</f>
        <v>8327.4876483135067</v>
      </c>
      <c r="X81" s="117">
        <f t="shared" si="30"/>
        <v>7937.6182279409359</v>
      </c>
      <c r="Y81" s="117">
        <f t="shared" si="30"/>
        <v>7250.1789301249655</v>
      </c>
      <c r="DA81" s="129" t="s">
        <v>2486</v>
      </c>
    </row>
    <row r="82" spans="1:105" ht="12.95" customHeight="1" x14ac:dyDescent="0.25">
      <c r="A82" s="121" t="s">
        <v>57</v>
      </c>
      <c r="B82" s="122">
        <f t="shared" ref="B82:Q82" si="31">SUM(B83:B84)</f>
        <v>7834.7745102216295</v>
      </c>
      <c r="C82" s="122">
        <f t="shared" si="31"/>
        <v>7939.6752866392962</v>
      </c>
      <c r="D82" s="122">
        <f t="shared" si="31"/>
        <v>7760.1253949471502</v>
      </c>
      <c r="E82" s="122">
        <f t="shared" si="31"/>
        <v>7725.7924831498967</v>
      </c>
      <c r="F82" s="122">
        <f t="shared" si="31"/>
        <v>7672.6464817001624</v>
      </c>
      <c r="G82" s="122">
        <f t="shared" si="31"/>
        <v>7564.8581961061909</v>
      </c>
      <c r="H82" s="122">
        <f t="shared" si="31"/>
        <v>7585.7775924847574</v>
      </c>
      <c r="I82" s="122">
        <f t="shared" si="31"/>
        <v>7541.7264372878899</v>
      </c>
      <c r="J82" s="122">
        <f t="shared" si="31"/>
        <v>7679.4642142893572</v>
      </c>
      <c r="K82" s="122">
        <f t="shared" si="31"/>
        <v>7871.5683521609199</v>
      </c>
      <c r="L82" s="122">
        <f t="shared" si="31"/>
        <v>8006.3222677912681</v>
      </c>
      <c r="M82" s="122">
        <f t="shared" si="31"/>
        <v>8054.0138860476445</v>
      </c>
      <c r="N82" s="122">
        <f t="shared" si="31"/>
        <v>7821.4126955693846</v>
      </c>
      <c r="O82" s="122">
        <f t="shared" si="31"/>
        <v>7680.1797643623122</v>
      </c>
      <c r="P82" s="122">
        <f t="shared" si="31"/>
        <v>7087.7659257725309</v>
      </c>
      <c r="Q82" s="122">
        <f t="shared" si="31"/>
        <v>6915.9791172259775</v>
      </c>
      <c r="R82" s="122">
        <f t="shared" ref="R82:V82" si="32">SUM(R83:R84)</f>
        <v>6898.6563237378268</v>
      </c>
      <c r="S82" s="122">
        <f t="shared" si="32"/>
        <v>6969.2526809409219</v>
      </c>
      <c r="T82" s="122">
        <f t="shared" si="32"/>
        <v>7067.1106287920311</v>
      </c>
      <c r="U82" s="122">
        <f t="shared" si="32"/>
        <v>7186.4650908671374</v>
      </c>
      <c r="V82" s="122">
        <f t="shared" si="32"/>
        <v>7299.9640504666504</v>
      </c>
      <c r="W82" s="122">
        <f t="shared" ref="W82:Y82" si="33">SUM(W83:W84)</f>
        <v>7238.9517264708711</v>
      </c>
      <c r="X82" s="122">
        <f t="shared" si="33"/>
        <v>6892.9115220325984</v>
      </c>
      <c r="Y82" s="122">
        <f t="shared" si="33"/>
        <v>6368.996564695829</v>
      </c>
      <c r="DA82" s="130" t="s">
        <v>2487</v>
      </c>
    </row>
    <row r="83" spans="1:105" ht="12" customHeight="1" x14ac:dyDescent="0.25">
      <c r="A83" s="97" t="s">
        <v>199</v>
      </c>
      <c r="B83" s="98">
        <v>7762.3289209027771</v>
      </c>
      <c r="C83" s="98">
        <v>7867.4707207509018</v>
      </c>
      <c r="D83" s="98">
        <v>7690.9496318935444</v>
      </c>
      <c r="E83" s="98">
        <v>7658.2505686820186</v>
      </c>
      <c r="F83" s="98">
        <v>7606.9841960495951</v>
      </c>
      <c r="G83" s="98">
        <v>7501.7069371050375</v>
      </c>
      <c r="H83" s="98">
        <v>7524.0966912890472</v>
      </c>
      <c r="I83" s="98">
        <v>7482.220699390451</v>
      </c>
      <c r="J83" s="98">
        <v>7618.6303757326014</v>
      </c>
      <c r="K83" s="98">
        <v>7809.999300743706</v>
      </c>
      <c r="L83" s="98">
        <v>7942.4536147805693</v>
      </c>
      <c r="M83" s="98">
        <v>7993.6685345910009</v>
      </c>
      <c r="N83" s="98">
        <v>7762.8713005054415</v>
      </c>
      <c r="O83" s="98">
        <v>7622.3381692927669</v>
      </c>
      <c r="P83" s="98">
        <v>7037.9507225069665</v>
      </c>
      <c r="Q83" s="98">
        <v>6866.1981686017816</v>
      </c>
      <c r="R83" s="98">
        <v>6848.7598047942211</v>
      </c>
      <c r="S83" s="98">
        <v>6919.6152042710437</v>
      </c>
      <c r="T83" s="98">
        <v>7017.2614284680521</v>
      </c>
      <c r="U83" s="98">
        <v>7136.689755896984</v>
      </c>
      <c r="V83" s="98">
        <v>7250.5757110462873</v>
      </c>
      <c r="W83" s="98">
        <v>7188.8180174251847</v>
      </c>
      <c r="X83" s="98">
        <v>6848.708837269236</v>
      </c>
      <c r="Y83" s="98">
        <v>6330.9706792665975</v>
      </c>
      <c r="DA83" s="63" t="s">
        <v>2488</v>
      </c>
    </row>
    <row r="84" spans="1:105" ht="12" customHeight="1" x14ac:dyDescent="0.25">
      <c r="A84" s="97" t="s">
        <v>53</v>
      </c>
      <c r="B84" s="98">
        <v>72.445589318852583</v>
      </c>
      <c r="C84" s="98">
        <v>72.204565888393972</v>
      </c>
      <c r="D84" s="98">
        <v>69.175763053606104</v>
      </c>
      <c r="E84" s="98">
        <v>67.54191446787776</v>
      </c>
      <c r="F84" s="98">
        <v>65.662285650567696</v>
      </c>
      <c r="G84" s="98">
        <v>63.151259001153704</v>
      </c>
      <c r="H84" s="98">
        <v>61.68090119571017</v>
      </c>
      <c r="I84" s="98">
        <v>59.505737897438742</v>
      </c>
      <c r="J84" s="98">
        <v>60.833838556755737</v>
      </c>
      <c r="K84" s="98">
        <v>61.569051417213679</v>
      </c>
      <c r="L84" s="98">
        <v>63.86865301069858</v>
      </c>
      <c r="M84" s="98">
        <v>60.345351456643826</v>
      </c>
      <c r="N84" s="98">
        <v>58.541395063943021</v>
      </c>
      <c r="O84" s="98">
        <v>57.841595069545548</v>
      </c>
      <c r="P84" s="98">
        <v>49.815203265564222</v>
      </c>
      <c r="Q84" s="98">
        <v>49.780948624196093</v>
      </c>
      <c r="R84" s="98">
        <v>49.896518943605322</v>
      </c>
      <c r="S84" s="98">
        <v>49.63747666987809</v>
      </c>
      <c r="T84" s="98">
        <v>49.849200323979098</v>
      </c>
      <c r="U84" s="98">
        <v>49.775334970153608</v>
      </c>
      <c r="V84" s="98">
        <v>49.388339420363103</v>
      </c>
      <c r="W84" s="98">
        <v>50.133709045686778</v>
      </c>
      <c r="X84" s="98">
        <v>44.202684763362655</v>
      </c>
      <c r="Y84" s="98">
        <v>38.025885429231785</v>
      </c>
      <c r="DA84" s="63" t="s">
        <v>2489</v>
      </c>
    </row>
    <row r="85" spans="1:105" ht="12.95" customHeight="1" x14ac:dyDescent="0.25">
      <c r="A85" s="121" t="s">
        <v>92</v>
      </c>
      <c r="B85" s="122">
        <f t="shared" ref="B85:Y85" si="34">B86</f>
        <v>10.434803444864674</v>
      </c>
      <c r="C85" s="122">
        <f t="shared" si="34"/>
        <v>11.078861564635131</v>
      </c>
      <c r="D85" s="122">
        <f t="shared" si="34"/>
        <v>11.704107377074832</v>
      </c>
      <c r="E85" s="122">
        <f t="shared" si="34"/>
        <v>17.690108548936855</v>
      </c>
      <c r="F85" s="122">
        <f t="shared" si="34"/>
        <v>14.876325429493074</v>
      </c>
      <c r="G85" s="122">
        <f t="shared" si="34"/>
        <v>19.18069100410122</v>
      </c>
      <c r="H85" s="122">
        <f t="shared" si="34"/>
        <v>36.468618572666273</v>
      </c>
      <c r="I85" s="122">
        <f t="shared" si="34"/>
        <v>27.966417784470355</v>
      </c>
      <c r="J85" s="122">
        <f t="shared" si="34"/>
        <v>30.631875068591683</v>
      </c>
      <c r="K85" s="122">
        <f t="shared" si="34"/>
        <v>34.450542825463486</v>
      </c>
      <c r="L85" s="122">
        <f t="shared" si="34"/>
        <v>37.708663687422266</v>
      </c>
      <c r="M85" s="122">
        <f t="shared" si="34"/>
        <v>39.978581459305218</v>
      </c>
      <c r="N85" s="122">
        <f t="shared" si="34"/>
        <v>50.056513279332606</v>
      </c>
      <c r="O85" s="122">
        <f t="shared" si="34"/>
        <v>57.929981043903744</v>
      </c>
      <c r="P85" s="122">
        <f t="shared" si="34"/>
        <v>71.393821836412897</v>
      </c>
      <c r="Q85" s="122">
        <f t="shared" si="34"/>
        <v>87.503155345263721</v>
      </c>
      <c r="R85" s="122">
        <f t="shared" si="34"/>
        <v>108.68795097133226</v>
      </c>
      <c r="S85" s="122">
        <f t="shared" si="34"/>
        <v>112.55416299941812</v>
      </c>
      <c r="T85" s="122">
        <f t="shared" si="34"/>
        <v>146.63448226090861</v>
      </c>
      <c r="U85" s="122">
        <f t="shared" si="34"/>
        <v>149.37400987426611</v>
      </c>
      <c r="V85" s="122">
        <f t="shared" si="34"/>
        <v>166.09814398976968</v>
      </c>
      <c r="W85" s="122">
        <f t="shared" si="34"/>
        <v>136.75291540428964</v>
      </c>
      <c r="X85" s="122">
        <f t="shared" si="34"/>
        <v>177.71034456845575</v>
      </c>
      <c r="Y85" s="122">
        <f t="shared" si="34"/>
        <v>178.52199237809913</v>
      </c>
      <c r="DA85" s="130" t="s">
        <v>2490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10.434803444864674</v>
      </c>
      <c r="C86" s="98">
        <f>IF(RES_hhdet_tes!C86=0,0,RES_hhdet_tes!C86*1000*11630/RES_hhdet_num!C81)</f>
        <v>11.078861564635131</v>
      </c>
      <c r="D86" s="98">
        <f>IF(RES_hhdet_tes!D86=0,0,RES_hhdet_tes!D86*1000*11630/RES_hhdet_num!D81)</f>
        <v>11.704107377074832</v>
      </c>
      <c r="E86" s="98">
        <f>IF(RES_hhdet_tes!E86=0,0,RES_hhdet_tes!E86*1000*11630/RES_hhdet_num!E81)</f>
        <v>17.690108548936855</v>
      </c>
      <c r="F86" s="98">
        <f>IF(RES_hhdet_tes!F86=0,0,RES_hhdet_tes!F86*1000*11630/RES_hhdet_num!F81)</f>
        <v>14.876325429493074</v>
      </c>
      <c r="G86" s="98">
        <f>IF(RES_hhdet_tes!G86=0,0,RES_hhdet_tes!G86*1000*11630/RES_hhdet_num!G81)</f>
        <v>19.18069100410122</v>
      </c>
      <c r="H86" s="98">
        <f>IF(RES_hhdet_tes!H86=0,0,RES_hhdet_tes!H86*1000*11630/RES_hhdet_num!H81)</f>
        <v>36.468618572666273</v>
      </c>
      <c r="I86" s="98">
        <f>IF(RES_hhdet_tes!I86=0,0,RES_hhdet_tes!I86*1000*11630/RES_hhdet_num!I81)</f>
        <v>27.966417784470355</v>
      </c>
      <c r="J86" s="98">
        <f>IF(RES_hhdet_tes!J86=0,0,RES_hhdet_tes!J86*1000*11630/RES_hhdet_num!J81)</f>
        <v>30.631875068591683</v>
      </c>
      <c r="K86" s="98">
        <f>IF(RES_hhdet_tes!K86=0,0,RES_hhdet_tes!K86*1000*11630/RES_hhdet_num!K81)</f>
        <v>34.450542825463486</v>
      </c>
      <c r="L86" s="98">
        <f>IF(RES_hhdet_tes!L86=0,0,RES_hhdet_tes!L86*1000*11630/RES_hhdet_num!L81)</f>
        <v>37.708663687422266</v>
      </c>
      <c r="M86" s="98">
        <f>IF(RES_hhdet_tes!M86=0,0,RES_hhdet_tes!M86*1000*11630/RES_hhdet_num!M81)</f>
        <v>39.978581459305218</v>
      </c>
      <c r="N86" s="98">
        <f>IF(RES_hhdet_tes!N86=0,0,RES_hhdet_tes!N86*1000*11630/RES_hhdet_num!N81)</f>
        <v>50.056513279332606</v>
      </c>
      <c r="O86" s="98">
        <f>IF(RES_hhdet_tes!O86=0,0,RES_hhdet_tes!O86*1000*11630/RES_hhdet_num!O81)</f>
        <v>57.929981043903744</v>
      </c>
      <c r="P86" s="98">
        <f>IF(RES_hhdet_tes!P86=0,0,RES_hhdet_tes!P86*1000*11630/RES_hhdet_num!P81)</f>
        <v>71.393821836412897</v>
      </c>
      <c r="Q86" s="98">
        <f>IF(RES_hhdet_tes!Q86=0,0,RES_hhdet_tes!Q86*1000*11630/RES_hhdet_num!Q81)</f>
        <v>87.503155345263721</v>
      </c>
      <c r="R86" s="98">
        <f>IF(RES_hhdet_tes!R86=0,0,RES_hhdet_tes!R86*1000*11630/RES_hhdet_num!R81)</f>
        <v>108.68795097133226</v>
      </c>
      <c r="S86" s="98">
        <f>IF(RES_hhdet_tes!S86=0,0,RES_hhdet_tes!S86*1000*11630/RES_hhdet_num!S81)</f>
        <v>112.55416299941812</v>
      </c>
      <c r="T86" s="98">
        <f>IF(RES_hhdet_tes!T86=0,0,RES_hhdet_tes!T86*1000*11630/RES_hhdet_num!T81)</f>
        <v>146.63448226090861</v>
      </c>
      <c r="U86" s="98">
        <f>IF(RES_hhdet_tes!U86=0,0,RES_hhdet_tes!U86*1000*11630/RES_hhdet_num!U81)</f>
        <v>149.37400987426611</v>
      </c>
      <c r="V86" s="98">
        <f>IF(RES_hhdet_tes!V86=0,0,RES_hhdet_tes!V86*1000*11630/RES_hhdet_num!V81)</f>
        <v>166.09814398976968</v>
      </c>
      <c r="W86" s="98">
        <f>IF(RES_hhdet_tes!W86=0,0,RES_hhdet_tes!W86*1000*11630/RES_hhdet_num!W81)</f>
        <v>136.75291540428964</v>
      </c>
      <c r="X86" s="98">
        <f>IF(RES_hhdet_tes!X86=0,0,RES_hhdet_tes!X86*1000*11630/RES_hhdet_num!X81)</f>
        <v>177.71034456845575</v>
      </c>
      <c r="Y86" s="98">
        <f>IF(RES_hhdet_tes!Y86=0,0,RES_hhdet_tes!Y86*1000*11630/RES_hhdet_num!Y81)</f>
        <v>178.52199237809913</v>
      </c>
      <c r="DA86" s="63" t="s">
        <v>2491</v>
      </c>
    </row>
    <row r="87" spans="1:105" ht="12" customHeight="1" x14ac:dyDescent="0.25">
      <c r="A87" s="121" t="s">
        <v>55</v>
      </c>
      <c r="B87" s="122">
        <v>1007.7068215766519</v>
      </c>
      <c r="C87" s="122">
        <v>902.89426349452822</v>
      </c>
      <c r="D87" s="122">
        <v>1031.2621115978091</v>
      </c>
      <c r="E87" s="122">
        <v>1024.505992167801</v>
      </c>
      <c r="F87" s="122">
        <v>988.08181528276862</v>
      </c>
      <c r="G87" s="122">
        <v>986.83376194858795</v>
      </c>
      <c r="H87" s="122">
        <v>966.36875434794342</v>
      </c>
      <c r="I87" s="122">
        <v>1002.1566088132294</v>
      </c>
      <c r="J87" s="122">
        <v>921.57999370966866</v>
      </c>
      <c r="K87" s="122">
        <v>974.35864162548091</v>
      </c>
      <c r="L87" s="122">
        <v>953.86102416773667</v>
      </c>
      <c r="M87" s="122">
        <v>966.23446637863151</v>
      </c>
      <c r="N87" s="122">
        <v>948.69798474163804</v>
      </c>
      <c r="O87" s="122">
        <v>943.8073078169682</v>
      </c>
      <c r="P87" s="122">
        <v>961.52036919578438</v>
      </c>
      <c r="Q87" s="122">
        <v>972.91423423377933</v>
      </c>
      <c r="R87" s="122">
        <v>993.36564495248763</v>
      </c>
      <c r="S87" s="122">
        <v>992.18011285270529</v>
      </c>
      <c r="T87" s="122">
        <v>958.99865243702766</v>
      </c>
      <c r="U87" s="122">
        <v>919.37174246576149</v>
      </c>
      <c r="V87" s="122">
        <v>851.48175108836688</v>
      </c>
      <c r="W87" s="122">
        <v>755.24590316542958</v>
      </c>
      <c r="X87" s="122">
        <v>670.2786380067613</v>
      </c>
      <c r="Y87" s="122">
        <v>530.24135848886749</v>
      </c>
      <c r="DA87" s="130" t="s">
        <v>2492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2493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2494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2495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2496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2497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2498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2499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2500</v>
      </c>
    </row>
    <row r="96" spans="1:105" ht="12" customHeight="1" x14ac:dyDescent="0.25">
      <c r="A96" s="106" t="s">
        <v>122</v>
      </c>
      <c r="B96" s="101">
        <v>1007.7068215766519</v>
      </c>
      <c r="C96" s="101">
        <v>902.82393820104085</v>
      </c>
      <c r="D96" s="101">
        <v>1031.1849372360223</v>
      </c>
      <c r="E96" s="101">
        <v>1024.4245398875985</v>
      </c>
      <c r="F96" s="101">
        <v>988.00706827133592</v>
      </c>
      <c r="G96" s="101">
        <v>986.78656596577571</v>
      </c>
      <c r="H96" s="101">
        <v>966.34666522037423</v>
      </c>
      <c r="I96" s="101">
        <v>1002.1824192556335</v>
      </c>
      <c r="J96" s="101">
        <v>921.58632113085685</v>
      </c>
      <c r="K96" s="101">
        <v>974.39721634543878</v>
      </c>
      <c r="L96" s="101">
        <v>953.79395326964027</v>
      </c>
      <c r="M96" s="101">
        <v>966.24112927689589</v>
      </c>
      <c r="N96" s="101">
        <v>948.73809074848782</v>
      </c>
      <c r="O96" s="101">
        <v>943.84477069585205</v>
      </c>
      <c r="P96" s="101">
        <v>961.95294076753351</v>
      </c>
      <c r="Q96" s="101">
        <v>973.37320527654697</v>
      </c>
      <c r="R96" s="101">
        <v>993.79683266692325</v>
      </c>
      <c r="S96" s="101">
        <v>992.584287310322</v>
      </c>
      <c r="T96" s="101">
        <v>959.41891365625077</v>
      </c>
      <c r="U96" s="101">
        <v>919.6663486420897</v>
      </c>
      <c r="V96" s="101">
        <v>851.67061424700501</v>
      </c>
      <c r="W96" s="101">
        <v>755.29024757282934</v>
      </c>
      <c r="X96" s="101">
        <v>670.23639645895514</v>
      </c>
      <c r="Y96" s="101">
        <v>530.6078037195125</v>
      </c>
      <c r="DA96" s="131" t="s">
        <v>2501</v>
      </c>
    </row>
    <row r="97" spans="1:105" ht="12" customHeight="1" x14ac:dyDescent="0.25">
      <c r="A97" s="107" t="s">
        <v>121</v>
      </c>
      <c r="B97" s="104">
        <v>1007.7068215766519</v>
      </c>
      <c r="C97" s="104">
        <v>902.99093166008788</v>
      </c>
      <c r="D97" s="104">
        <v>1031.3643176972244</v>
      </c>
      <c r="E97" s="104">
        <v>1024.6089698586964</v>
      </c>
      <c r="F97" s="104">
        <v>988.16442910871467</v>
      </c>
      <c r="G97" s="104">
        <v>986.88368983935675</v>
      </c>
      <c r="H97" s="104">
        <v>966.39234693080982</v>
      </c>
      <c r="I97" s="104">
        <v>1002.1315012789684</v>
      </c>
      <c r="J97" s="104">
        <v>921.57366289265815</v>
      </c>
      <c r="K97" s="104">
        <v>974.32345316214992</v>
      </c>
      <c r="L97" s="104">
        <v>953.94137763999652</v>
      </c>
      <c r="M97" s="104">
        <v>966.22843632926629</v>
      </c>
      <c r="N97" s="104">
        <v>948.657578441532</v>
      </c>
      <c r="O97" s="104">
        <v>943.7699211719455</v>
      </c>
      <c r="P97" s="104">
        <v>961.15116180860082</v>
      </c>
      <c r="Q97" s="104">
        <v>972.49566077136819</v>
      </c>
      <c r="R97" s="104">
        <v>992.98445716036258</v>
      </c>
      <c r="S97" s="104">
        <v>991.81678659381794</v>
      </c>
      <c r="T97" s="104">
        <v>958.59104285643355</v>
      </c>
      <c r="U97" s="104">
        <v>919.0660524663349</v>
      </c>
      <c r="V97" s="104">
        <v>851.27322779415954</v>
      </c>
      <c r="W97" s="104">
        <v>755.18554160382189</v>
      </c>
      <c r="X97" s="104">
        <v>670.33613555820989</v>
      </c>
      <c r="Y97" s="104">
        <v>529.83117435330826</v>
      </c>
      <c r="DA97" s="132" t="s">
        <v>2502</v>
      </c>
    </row>
    <row r="98" spans="1:105" ht="12" customHeight="1" x14ac:dyDescent="0.25">
      <c r="A98" s="108" t="s">
        <v>53</v>
      </c>
      <c r="B98" s="98">
        <v>533.37006725573633</v>
      </c>
      <c r="C98" s="98">
        <v>428.371188746379</v>
      </c>
      <c r="D98" s="98">
        <v>513.21673250001413</v>
      </c>
      <c r="E98" s="98">
        <v>494.22649365037273</v>
      </c>
      <c r="F98" s="98">
        <v>473.89445336431567</v>
      </c>
      <c r="G98" s="98">
        <v>476.84375977905376</v>
      </c>
      <c r="H98" s="98">
        <v>454.93345289991589</v>
      </c>
      <c r="I98" s="98">
        <v>505.75442921844353</v>
      </c>
      <c r="J98" s="98">
        <v>414.29350661099301</v>
      </c>
      <c r="K98" s="98">
        <v>452.01223050426222</v>
      </c>
      <c r="L98" s="98">
        <v>360.67634628171714</v>
      </c>
      <c r="M98" s="98">
        <v>408.34095252913693</v>
      </c>
      <c r="N98" s="98">
        <v>373.26715274172045</v>
      </c>
      <c r="O98" s="98">
        <v>379.94109607014735</v>
      </c>
      <c r="P98" s="98">
        <v>411.37997553562718</v>
      </c>
      <c r="Q98" s="98">
        <v>413.50546106710817</v>
      </c>
      <c r="R98" s="98">
        <v>441.76818107840739</v>
      </c>
      <c r="S98" s="98">
        <v>446.91216736168286</v>
      </c>
      <c r="T98" s="98">
        <v>413.59674299817726</v>
      </c>
      <c r="U98" s="98">
        <v>383.24399352848883</v>
      </c>
      <c r="V98" s="98">
        <v>342.95409946817807</v>
      </c>
      <c r="W98" s="98">
        <v>257.76843992306368</v>
      </c>
      <c r="X98" s="98">
        <v>249.53568562772963</v>
      </c>
      <c r="Y98" s="98">
        <v>201.63143876981172</v>
      </c>
      <c r="DA98" s="63" t="s">
        <v>2503</v>
      </c>
    </row>
    <row r="99" spans="1:105" ht="12" customHeight="1" x14ac:dyDescent="0.25">
      <c r="A99" s="108" t="s">
        <v>52</v>
      </c>
      <c r="B99" s="98">
        <v>474.33675432091565</v>
      </c>
      <c r="C99" s="98">
        <v>474.61974291370882</v>
      </c>
      <c r="D99" s="98">
        <v>518.14758519721022</v>
      </c>
      <c r="E99" s="98">
        <v>530.38247620832374</v>
      </c>
      <c r="F99" s="98">
        <v>514.26997574439906</v>
      </c>
      <c r="G99" s="98">
        <v>510.03993006030294</v>
      </c>
      <c r="H99" s="98">
        <v>511.45889403089393</v>
      </c>
      <c r="I99" s="98">
        <v>496.37707206052477</v>
      </c>
      <c r="J99" s="98">
        <v>507.28015628166509</v>
      </c>
      <c r="K99" s="98">
        <v>522.31122265788781</v>
      </c>
      <c r="L99" s="98">
        <v>593.2650313582792</v>
      </c>
      <c r="M99" s="98">
        <v>557.88748380012953</v>
      </c>
      <c r="N99" s="98">
        <v>575.39042569981154</v>
      </c>
      <c r="O99" s="98">
        <v>563.82882510179832</v>
      </c>
      <c r="P99" s="98">
        <v>549.77118627297352</v>
      </c>
      <c r="Q99" s="98">
        <v>558.99019970426002</v>
      </c>
      <c r="R99" s="98">
        <v>551.21627608195524</v>
      </c>
      <c r="S99" s="98">
        <v>544.90461923213513</v>
      </c>
      <c r="T99" s="98">
        <v>544.99429985825611</v>
      </c>
      <c r="U99" s="98">
        <v>535.82205893784612</v>
      </c>
      <c r="V99" s="98">
        <v>508.31912832598135</v>
      </c>
      <c r="W99" s="98">
        <v>497.41710168075815</v>
      </c>
      <c r="X99" s="98">
        <v>420.80044993048023</v>
      </c>
      <c r="Y99" s="98">
        <v>328.19973558349659</v>
      </c>
      <c r="DA99" s="63" t="s">
        <v>2504</v>
      </c>
    </row>
    <row r="100" spans="1:105" ht="12" customHeight="1" x14ac:dyDescent="0.25">
      <c r="A100" s="121" t="s">
        <v>54</v>
      </c>
      <c r="B100" s="122">
        <v>172.81487389327282</v>
      </c>
      <c r="C100" s="122">
        <v>184.08412657637334</v>
      </c>
      <c r="D100" s="122">
        <v>184.46579148531427</v>
      </c>
      <c r="E100" s="122">
        <v>184.10746399266534</v>
      </c>
      <c r="F100" s="122">
        <v>189.62795195732721</v>
      </c>
      <c r="G100" s="122">
        <v>190.26721385947883</v>
      </c>
      <c r="H100" s="122">
        <v>208.34304746632728</v>
      </c>
      <c r="I100" s="122">
        <v>195.00420206023358</v>
      </c>
      <c r="J100" s="122">
        <v>200.32566746521925</v>
      </c>
      <c r="K100" s="122">
        <v>183.05485999643821</v>
      </c>
      <c r="L100" s="122">
        <v>223.80599453755218</v>
      </c>
      <c r="M100" s="122">
        <v>223.23504712681688</v>
      </c>
      <c r="N100" s="122">
        <v>223.15100198400017</v>
      </c>
      <c r="O100" s="122">
        <v>218.80375602280452</v>
      </c>
      <c r="P100" s="122">
        <v>214.59192142560221</v>
      </c>
      <c r="Q100" s="122">
        <v>210.95688531539142</v>
      </c>
      <c r="R100" s="122">
        <v>207.38239844914361</v>
      </c>
      <c r="S100" s="122">
        <v>204.40742144144315</v>
      </c>
      <c r="T100" s="122">
        <v>201.74787201383981</v>
      </c>
      <c r="U100" s="122">
        <v>199.34168037304872</v>
      </c>
      <c r="V100" s="122">
        <v>196.98807701787899</v>
      </c>
      <c r="W100" s="122">
        <v>196.53710327291702</v>
      </c>
      <c r="X100" s="122">
        <v>196.71772333312063</v>
      </c>
      <c r="Y100" s="122">
        <v>172.4190145621709</v>
      </c>
      <c r="DA100" s="130" t="s">
        <v>2505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2506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X102" s="98">
        <v>0</v>
      </c>
      <c r="Y102" s="98">
        <v>0</v>
      </c>
      <c r="DA102" s="63" t="s">
        <v>2507</v>
      </c>
    </row>
    <row r="103" spans="1:105" ht="12" customHeight="1" x14ac:dyDescent="0.25">
      <c r="A103" s="109" t="s">
        <v>120</v>
      </c>
      <c r="B103" s="33">
        <v>172.81487389327282</v>
      </c>
      <c r="C103" s="33">
        <v>184.08412657637334</v>
      </c>
      <c r="D103" s="33">
        <v>184.46579148531427</v>
      </c>
      <c r="E103" s="33">
        <v>184.10746399266534</v>
      </c>
      <c r="F103" s="33">
        <v>189.62795195732721</v>
      </c>
      <c r="G103" s="33">
        <v>190.26721385947883</v>
      </c>
      <c r="H103" s="33">
        <v>208.34304746632728</v>
      </c>
      <c r="I103" s="33">
        <v>195.00420206023358</v>
      </c>
      <c r="J103" s="33">
        <v>200.32566746521925</v>
      </c>
      <c r="K103" s="33">
        <v>183.05485999643821</v>
      </c>
      <c r="L103" s="33">
        <v>223.80599453755218</v>
      </c>
      <c r="M103" s="33">
        <v>223.23504712681688</v>
      </c>
      <c r="N103" s="33">
        <v>223.15100198400017</v>
      </c>
      <c r="O103" s="33">
        <v>218.80375602280452</v>
      </c>
      <c r="P103" s="33">
        <v>214.59192142560221</v>
      </c>
      <c r="Q103" s="33">
        <v>210.95688531539142</v>
      </c>
      <c r="R103" s="33">
        <v>207.38239844914361</v>
      </c>
      <c r="S103" s="33">
        <v>204.40742144144315</v>
      </c>
      <c r="T103" s="33">
        <v>201.74787201383981</v>
      </c>
      <c r="U103" s="33">
        <v>199.34168037304872</v>
      </c>
      <c r="V103" s="33">
        <v>196.98807701787899</v>
      </c>
      <c r="W103" s="33">
        <v>196.53710327291702</v>
      </c>
      <c r="X103" s="33">
        <v>196.71772333312063</v>
      </c>
      <c r="Y103" s="33">
        <v>172.4190145621709</v>
      </c>
      <c r="DA103" s="60" t="s">
        <v>2508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2509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2510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2511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2512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2513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X110" s="98">
        <f>IF(RES_hhdet_tes!X110=0,0,RES_hhdet_tes!X110*1000*11630/RES_hhdet_num!X105)</f>
        <v>0</v>
      </c>
      <c r="Y110" s="98">
        <f>IF(RES_hhdet_tes!Y110=0,0,RES_hhdet_tes!Y110*1000*11630/RES_hhdet_num!Y105)</f>
        <v>0</v>
      </c>
      <c r="DA110" s="63" t="s">
        <v>2514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2515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2516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2517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2518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2519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2520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2521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2522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2523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2524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2525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2526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8556.8492487069961</v>
      </c>
      <c r="C124" s="117">
        <f t="shared" si="42"/>
        <v>9471.9415117690151</v>
      </c>
      <c r="D124" s="117">
        <f t="shared" si="42"/>
        <v>8923.1995652934438</v>
      </c>
      <c r="E124" s="117">
        <f t="shared" si="42"/>
        <v>9266.5461906589044</v>
      </c>
      <c r="F124" s="117">
        <f t="shared" si="42"/>
        <v>9167.1391219794768</v>
      </c>
      <c r="G124" s="117">
        <f t="shared" si="42"/>
        <v>8690.0271205542485</v>
      </c>
      <c r="H124" s="117">
        <f t="shared" si="42"/>
        <v>8576.7086474464613</v>
      </c>
      <c r="I124" s="117">
        <f t="shared" si="42"/>
        <v>8147.2490512635168</v>
      </c>
      <c r="J124" s="117">
        <f t="shared" si="42"/>
        <v>9042.3786030028768</v>
      </c>
      <c r="K124" s="117">
        <f t="shared" si="42"/>
        <v>8907.4309372868702</v>
      </c>
      <c r="L124" s="117">
        <f t="shared" si="42"/>
        <v>10371.227619569832</v>
      </c>
      <c r="M124" s="117">
        <f t="shared" si="42"/>
        <v>8479.0858128384425</v>
      </c>
      <c r="N124" s="117">
        <f t="shared" si="42"/>
        <v>9249.4973538197082</v>
      </c>
      <c r="O124" s="117">
        <f t="shared" si="42"/>
        <v>9865.2688745023879</v>
      </c>
      <c r="P124" s="117">
        <f t="shared" si="42"/>
        <v>7661.2426145213585</v>
      </c>
      <c r="Q124" s="117">
        <f t="shared" si="42"/>
        <v>8256.7151795551963</v>
      </c>
      <c r="R124" s="117">
        <f t="shared" ref="R124:V124" si="43">R125+R128+R130+R139</f>
        <v>8372.8682571728641</v>
      </c>
      <c r="S124" s="117">
        <f t="shared" si="43"/>
        <v>8169.6240296694032</v>
      </c>
      <c r="T124" s="117">
        <f t="shared" si="43"/>
        <v>8541.0977677248393</v>
      </c>
      <c r="U124" s="117">
        <f t="shared" si="43"/>
        <v>8306.0285455241938</v>
      </c>
      <c r="V124" s="117">
        <f t="shared" si="43"/>
        <v>8195.1073734817637</v>
      </c>
      <c r="W124" s="117">
        <f t="shared" ref="W124:Y124" si="44">W125+W128+W130+W139</f>
        <v>9279.9631092023992</v>
      </c>
      <c r="X124" s="117">
        <f t="shared" si="44"/>
        <v>7690.5582148441217</v>
      </c>
      <c r="Y124" s="117">
        <f t="shared" si="44"/>
        <v>7074.2976783573931</v>
      </c>
      <c r="DA124" s="129" t="s">
        <v>2527</v>
      </c>
    </row>
    <row r="125" spans="1:105" ht="12.95" customHeight="1" x14ac:dyDescent="0.25">
      <c r="A125" s="121" t="s">
        <v>57</v>
      </c>
      <c r="B125" s="122">
        <f t="shared" ref="B125:Q125" si="45">SUM(B126:B127)</f>
        <v>7465.2403874602351</v>
      </c>
      <c r="C125" s="122">
        <f t="shared" si="45"/>
        <v>8316.4227914904914</v>
      </c>
      <c r="D125" s="122">
        <f t="shared" si="45"/>
        <v>7717.6331139550384</v>
      </c>
      <c r="E125" s="122">
        <f t="shared" si="45"/>
        <v>8024.8796514302458</v>
      </c>
      <c r="F125" s="122">
        <f t="shared" si="45"/>
        <v>7936.4906377621255</v>
      </c>
      <c r="G125" s="122">
        <f t="shared" si="45"/>
        <v>7497.2199691432306</v>
      </c>
      <c r="H125" s="122">
        <f t="shared" si="45"/>
        <v>7380.7521527227682</v>
      </c>
      <c r="I125" s="122">
        <f t="shared" si="45"/>
        <v>6966.3288744420342</v>
      </c>
      <c r="J125" s="122">
        <f t="shared" si="45"/>
        <v>7846.4709546749045</v>
      </c>
      <c r="K125" s="122">
        <f t="shared" si="45"/>
        <v>7722.4592994280238</v>
      </c>
      <c r="L125" s="122">
        <f t="shared" si="45"/>
        <v>8984.9849641470846</v>
      </c>
      <c r="M125" s="122">
        <f t="shared" si="45"/>
        <v>7326.1610052871056</v>
      </c>
      <c r="N125" s="122">
        <f t="shared" si="45"/>
        <v>8036.9831825376314</v>
      </c>
      <c r="O125" s="122">
        <f t="shared" si="45"/>
        <v>8559.2268812780349</v>
      </c>
      <c r="P125" s="122">
        <f t="shared" si="45"/>
        <v>6513.9388500700961</v>
      </c>
      <c r="Q125" s="122">
        <f t="shared" si="45"/>
        <v>6936.5458550460035</v>
      </c>
      <c r="R125" s="122">
        <f t="shared" ref="R125:V125" si="46">SUM(R126:R127)</f>
        <v>7024.6650429688525</v>
      </c>
      <c r="S125" s="122">
        <f t="shared" si="46"/>
        <v>6868.9631895393868</v>
      </c>
      <c r="T125" s="122">
        <f t="shared" si="46"/>
        <v>7203.5116416470082</v>
      </c>
      <c r="U125" s="122">
        <f t="shared" si="46"/>
        <v>7044.2830910511811</v>
      </c>
      <c r="V125" s="122">
        <f t="shared" si="46"/>
        <v>7004.9531578353126</v>
      </c>
      <c r="W125" s="122">
        <f t="shared" ref="W125:Y125" si="47">SUM(W126:W127)</f>
        <v>8096.5342942712987</v>
      </c>
      <c r="X125" s="122">
        <f t="shared" si="47"/>
        <v>6678.9134498689073</v>
      </c>
      <c r="Y125" s="122">
        <f t="shared" si="47"/>
        <v>6224.1430645528053</v>
      </c>
      <c r="DA125" s="130" t="s">
        <v>2528</v>
      </c>
    </row>
    <row r="126" spans="1:105" ht="12" customHeight="1" x14ac:dyDescent="0.25">
      <c r="A126" s="97" t="s">
        <v>198</v>
      </c>
      <c r="B126" s="98">
        <v>7430.5657607473522</v>
      </c>
      <c r="C126" s="98">
        <v>8278.4346754116505</v>
      </c>
      <c r="D126" s="98">
        <v>7683.0806210897717</v>
      </c>
      <c r="E126" s="98">
        <v>7989.6473179529048</v>
      </c>
      <c r="F126" s="98">
        <v>7902.3845702588933</v>
      </c>
      <c r="G126" s="98">
        <v>7465.7954954245106</v>
      </c>
      <c r="H126" s="98">
        <v>7350.6227528527106</v>
      </c>
      <c r="I126" s="98">
        <v>6938.7371546137683</v>
      </c>
      <c r="J126" s="98">
        <v>7815.2689677550234</v>
      </c>
      <c r="K126" s="98">
        <v>7692.1393400848165</v>
      </c>
      <c r="L126" s="98">
        <v>8949.0035890743711</v>
      </c>
      <c r="M126" s="98">
        <v>7298.6118708324366</v>
      </c>
      <c r="N126" s="98">
        <v>8006.7927543004598</v>
      </c>
      <c r="O126" s="98">
        <v>8526.8740791103337</v>
      </c>
      <c r="P126" s="98">
        <v>6490.9670465180816</v>
      </c>
      <c r="Q126" s="98">
        <v>6911.4911901931209</v>
      </c>
      <c r="R126" s="98">
        <v>6999.1688821549287</v>
      </c>
      <c r="S126" s="98">
        <v>6844.414176409955</v>
      </c>
      <c r="T126" s="98">
        <v>7178.0160573638968</v>
      </c>
      <c r="U126" s="98">
        <v>7019.8030407945944</v>
      </c>
      <c r="V126" s="98">
        <v>6981.1765138170604</v>
      </c>
      <c r="W126" s="98">
        <v>8068.4004037398709</v>
      </c>
      <c r="X126" s="98">
        <v>6657.4293819011518</v>
      </c>
      <c r="Y126" s="98">
        <v>6205.5069101028521</v>
      </c>
      <c r="DA126" s="63" t="s">
        <v>2529</v>
      </c>
    </row>
    <row r="127" spans="1:105" ht="12" customHeight="1" x14ac:dyDescent="0.25">
      <c r="A127" s="97" t="s">
        <v>53</v>
      </c>
      <c r="B127" s="98">
        <v>34.6746267128824</v>
      </c>
      <c r="C127" s="98">
        <v>37.988116078840335</v>
      </c>
      <c r="D127" s="98">
        <v>34.552492865266963</v>
      </c>
      <c r="E127" s="98">
        <v>35.232333477341093</v>
      </c>
      <c r="F127" s="98">
        <v>34.106067503232353</v>
      </c>
      <c r="G127" s="98">
        <v>31.424473718720421</v>
      </c>
      <c r="H127" s="98">
        <v>30.129399870057412</v>
      </c>
      <c r="I127" s="98">
        <v>27.591719828265919</v>
      </c>
      <c r="J127" s="98">
        <v>31.201986919880923</v>
      </c>
      <c r="K127" s="98">
        <v>30.319959343207366</v>
      </c>
      <c r="L127" s="98">
        <v>35.981375072712851</v>
      </c>
      <c r="M127" s="98">
        <v>27.549134454669442</v>
      </c>
      <c r="N127" s="98">
        <v>30.190428237171801</v>
      </c>
      <c r="O127" s="98">
        <v>32.352802167701945</v>
      </c>
      <c r="P127" s="98">
        <v>22.971803552014499</v>
      </c>
      <c r="Q127" s="98">
        <v>25.054664852882578</v>
      </c>
      <c r="R127" s="98">
        <v>25.496160813923442</v>
      </c>
      <c r="S127" s="98">
        <v>24.549013129431781</v>
      </c>
      <c r="T127" s="98">
        <v>25.495584283111661</v>
      </c>
      <c r="U127" s="98">
        <v>24.480050256586857</v>
      </c>
      <c r="V127" s="98">
        <v>23.776644018252078</v>
      </c>
      <c r="W127" s="98">
        <v>28.13389053142814</v>
      </c>
      <c r="X127" s="98">
        <v>21.484067967755855</v>
      </c>
      <c r="Y127" s="98">
        <v>18.636154449953391</v>
      </c>
      <c r="DA127" s="63" t="s">
        <v>2530</v>
      </c>
    </row>
    <row r="128" spans="1:105" ht="12.95" customHeight="1" x14ac:dyDescent="0.25">
      <c r="A128" s="121" t="s">
        <v>92</v>
      </c>
      <c r="B128" s="122">
        <f t="shared" ref="B128:Y128" si="48">B129</f>
        <v>10.434808501126255</v>
      </c>
      <c r="C128" s="122">
        <f t="shared" si="48"/>
        <v>10.759352563944997</v>
      </c>
      <c r="D128" s="122">
        <f t="shared" si="48"/>
        <v>11.392256122198809</v>
      </c>
      <c r="E128" s="122">
        <f t="shared" si="48"/>
        <v>18.10240629179987</v>
      </c>
      <c r="F128" s="122">
        <f t="shared" si="48"/>
        <v>15.407757261684093</v>
      </c>
      <c r="G128" s="122">
        <f t="shared" si="48"/>
        <v>18.654382629806545</v>
      </c>
      <c r="H128" s="122">
        <f t="shared" si="48"/>
        <v>32.771470456208512</v>
      </c>
      <c r="I128" s="122">
        <f t="shared" si="48"/>
        <v>23.989360580515257</v>
      </c>
      <c r="J128" s="122">
        <f t="shared" si="48"/>
        <v>25.999908408769748</v>
      </c>
      <c r="K128" s="122">
        <f t="shared" si="48"/>
        <v>30.320841913958557</v>
      </c>
      <c r="L128" s="122">
        <f t="shared" si="48"/>
        <v>35.014522617817853</v>
      </c>
      <c r="M128" s="122">
        <f t="shared" si="48"/>
        <v>40.100094067168023</v>
      </c>
      <c r="N128" s="122">
        <f t="shared" si="48"/>
        <v>52.825192495052029</v>
      </c>
      <c r="O128" s="122">
        <f t="shared" si="48"/>
        <v>63.933203745352927</v>
      </c>
      <c r="P128" s="122">
        <f t="shared" si="48"/>
        <v>77.510219536270071</v>
      </c>
      <c r="Q128" s="122">
        <f t="shared" si="48"/>
        <v>89.948540264385741</v>
      </c>
      <c r="R128" s="122">
        <f t="shared" si="48"/>
        <v>106.8502890584997</v>
      </c>
      <c r="S128" s="122">
        <f t="shared" si="48"/>
        <v>108.97806251792881</v>
      </c>
      <c r="T128" s="122">
        <f t="shared" si="48"/>
        <v>140.45420834216924</v>
      </c>
      <c r="U128" s="122">
        <f t="shared" si="48"/>
        <v>139.90779325346625</v>
      </c>
      <c r="V128" s="122">
        <f t="shared" si="48"/>
        <v>154.77866189251424</v>
      </c>
      <c r="W128" s="122">
        <f t="shared" si="48"/>
        <v>131.16620522903094</v>
      </c>
      <c r="X128" s="122">
        <f t="shared" si="48"/>
        <v>174.01012526394072</v>
      </c>
      <c r="Y128" s="122">
        <f t="shared" si="48"/>
        <v>171.04289631077219</v>
      </c>
      <c r="DA128" s="130" t="s">
        <v>2531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10.434808501126255</v>
      </c>
      <c r="C129" s="98">
        <f>IF(RES_hhdet_tes!C129=0,0,RES_hhdet_tes!C129*1000*11630/RES_hhdet_num!C124)</f>
        <v>10.759352563944997</v>
      </c>
      <c r="D129" s="98">
        <f>IF(RES_hhdet_tes!D129=0,0,RES_hhdet_tes!D129*1000*11630/RES_hhdet_num!D124)</f>
        <v>11.392256122198809</v>
      </c>
      <c r="E129" s="98">
        <f>IF(RES_hhdet_tes!E129=0,0,RES_hhdet_tes!E129*1000*11630/RES_hhdet_num!E124)</f>
        <v>18.10240629179987</v>
      </c>
      <c r="F129" s="98">
        <f>IF(RES_hhdet_tes!F129=0,0,RES_hhdet_tes!F129*1000*11630/RES_hhdet_num!F124)</f>
        <v>15.407757261684093</v>
      </c>
      <c r="G129" s="98">
        <f>IF(RES_hhdet_tes!G129=0,0,RES_hhdet_tes!G129*1000*11630/RES_hhdet_num!G124)</f>
        <v>18.654382629806545</v>
      </c>
      <c r="H129" s="98">
        <f>IF(RES_hhdet_tes!H129=0,0,RES_hhdet_tes!H129*1000*11630/RES_hhdet_num!H124)</f>
        <v>32.771470456208512</v>
      </c>
      <c r="I129" s="98">
        <f>IF(RES_hhdet_tes!I129=0,0,RES_hhdet_tes!I129*1000*11630/RES_hhdet_num!I124)</f>
        <v>23.989360580515257</v>
      </c>
      <c r="J129" s="98">
        <f>IF(RES_hhdet_tes!J129=0,0,RES_hhdet_tes!J129*1000*11630/RES_hhdet_num!J124)</f>
        <v>25.999908408769748</v>
      </c>
      <c r="K129" s="98">
        <f>IF(RES_hhdet_tes!K129=0,0,RES_hhdet_tes!K129*1000*11630/RES_hhdet_num!K124)</f>
        <v>30.320841913958557</v>
      </c>
      <c r="L129" s="98">
        <f>IF(RES_hhdet_tes!L129=0,0,RES_hhdet_tes!L129*1000*11630/RES_hhdet_num!L124)</f>
        <v>35.014522617817853</v>
      </c>
      <c r="M129" s="98">
        <f>IF(RES_hhdet_tes!M129=0,0,RES_hhdet_tes!M129*1000*11630/RES_hhdet_num!M124)</f>
        <v>40.100094067168023</v>
      </c>
      <c r="N129" s="98">
        <f>IF(RES_hhdet_tes!N129=0,0,RES_hhdet_tes!N129*1000*11630/RES_hhdet_num!N124)</f>
        <v>52.825192495052029</v>
      </c>
      <c r="O129" s="98">
        <f>IF(RES_hhdet_tes!O129=0,0,RES_hhdet_tes!O129*1000*11630/RES_hhdet_num!O124)</f>
        <v>63.933203745352927</v>
      </c>
      <c r="P129" s="98">
        <f>IF(RES_hhdet_tes!P129=0,0,RES_hhdet_tes!P129*1000*11630/RES_hhdet_num!P124)</f>
        <v>77.510219536270071</v>
      </c>
      <c r="Q129" s="98">
        <f>IF(RES_hhdet_tes!Q129=0,0,RES_hhdet_tes!Q129*1000*11630/RES_hhdet_num!Q124)</f>
        <v>89.948540264385741</v>
      </c>
      <c r="R129" s="98">
        <f>IF(RES_hhdet_tes!R129=0,0,RES_hhdet_tes!R129*1000*11630/RES_hhdet_num!R124)</f>
        <v>106.8502890584997</v>
      </c>
      <c r="S129" s="98">
        <f>IF(RES_hhdet_tes!S129=0,0,RES_hhdet_tes!S129*1000*11630/RES_hhdet_num!S124)</f>
        <v>108.97806251792881</v>
      </c>
      <c r="T129" s="98">
        <f>IF(RES_hhdet_tes!T129=0,0,RES_hhdet_tes!T129*1000*11630/RES_hhdet_num!T124)</f>
        <v>140.45420834216924</v>
      </c>
      <c r="U129" s="98">
        <f>IF(RES_hhdet_tes!U129=0,0,RES_hhdet_tes!U129*1000*11630/RES_hhdet_num!U124)</f>
        <v>139.90779325346625</v>
      </c>
      <c r="V129" s="98">
        <f>IF(RES_hhdet_tes!V129=0,0,RES_hhdet_tes!V129*1000*11630/RES_hhdet_num!V124)</f>
        <v>154.77866189251424</v>
      </c>
      <c r="W129" s="98">
        <f>IF(RES_hhdet_tes!W129=0,0,RES_hhdet_tes!W129*1000*11630/RES_hhdet_num!W124)</f>
        <v>131.16620522903094</v>
      </c>
      <c r="X129" s="98">
        <f>IF(RES_hhdet_tes!X129=0,0,RES_hhdet_tes!X129*1000*11630/RES_hhdet_num!X124)</f>
        <v>174.01012526394072</v>
      </c>
      <c r="Y129" s="98">
        <f>IF(RES_hhdet_tes!Y129=0,0,RES_hhdet_tes!Y129*1000*11630/RES_hhdet_num!Y124)</f>
        <v>171.04289631077219</v>
      </c>
      <c r="DA129" s="63" t="s">
        <v>2532</v>
      </c>
    </row>
    <row r="130" spans="1:105" ht="12" customHeight="1" x14ac:dyDescent="0.25">
      <c r="A130" s="121" t="s">
        <v>55</v>
      </c>
      <c r="B130" s="122">
        <v>908.35917885236313</v>
      </c>
      <c r="C130" s="122">
        <v>960.67524113820366</v>
      </c>
      <c r="D130" s="122">
        <v>1009.7084037308917</v>
      </c>
      <c r="E130" s="122">
        <v>1039.4566689441945</v>
      </c>
      <c r="F130" s="122">
        <v>1025.6127749983398</v>
      </c>
      <c r="G130" s="122">
        <v>983.88555492173316</v>
      </c>
      <c r="H130" s="122">
        <v>954.84197680115676</v>
      </c>
      <c r="I130" s="122">
        <v>961.92661418073351</v>
      </c>
      <c r="J130" s="122">
        <v>969.58207245398432</v>
      </c>
      <c r="K130" s="122">
        <v>971.59593594844989</v>
      </c>
      <c r="L130" s="122">
        <v>1127.4221382673784</v>
      </c>
      <c r="M130" s="122">
        <v>889.58966635735283</v>
      </c>
      <c r="N130" s="122">
        <v>936.53797680302443</v>
      </c>
      <c r="O130" s="122">
        <v>1023.3050334561965</v>
      </c>
      <c r="P130" s="122">
        <v>855.20162348938959</v>
      </c>
      <c r="Q130" s="122">
        <v>1019.2638989294157</v>
      </c>
      <c r="R130" s="122">
        <v>1033.9705266963686</v>
      </c>
      <c r="S130" s="122">
        <v>987.27535617064439</v>
      </c>
      <c r="T130" s="122">
        <v>995.38404572182094</v>
      </c>
      <c r="U130" s="122">
        <v>922.49598084649699</v>
      </c>
      <c r="V130" s="122">
        <v>838.38747673605781</v>
      </c>
      <c r="W130" s="122">
        <v>855.72550642915212</v>
      </c>
      <c r="X130" s="122">
        <v>640.9169163781545</v>
      </c>
      <c r="Y130" s="122">
        <v>506.69270293164504</v>
      </c>
      <c r="DA130" s="130" t="s">
        <v>2533</v>
      </c>
    </row>
    <row r="131" spans="1:105" ht="12" customHeight="1" x14ac:dyDescent="0.25">
      <c r="A131" s="97" t="s">
        <v>128</v>
      </c>
      <c r="B131" s="98">
        <v>906.96413334864133</v>
      </c>
      <c r="C131" s="98">
        <v>961.50081260012416</v>
      </c>
      <c r="D131" s="98">
        <v>1009.3959450282844</v>
      </c>
      <c r="E131" s="98">
        <v>1039.687827451017</v>
      </c>
      <c r="F131" s="98">
        <v>1026.201748054689</v>
      </c>
      <c r="G131" s="98">
        <v>983.84861420836341</v>
      </c>
      <c r="H131" s="98">
        <v>954.6681618838503</v>
      </c>
      <c r="I131" s="98">
        <v>961.27591226898119</v>
      </c>
      <c r="J131" s="98">
        <v>970.40966854153191</v>
      </c>
      <c r="K131" s="98">
        <v>971.58232145737418</v>
      </c>
      <c r="L131" s="98">
        <v>1130.4131221621051</v>
      </c>
      <c r="M131" s="98">
        <v>888.31099737280033</v>
      </c>
      <c r="N131" s="98">
        <v>936.37401487706165</v>
      </c>
      <c r="O131" s="98">
        <v>1024.7958310577546</v>
      </c>
      <c r="P131" s="98">
        <v>853.27447012820789</v>
      </c>
      <c r="Q131" s="98">
        <v>1020.3117784876686</v>
      </c>
      <c r="R131" s="98">
        <v>1034.9481111819755</v>
      </c>
      <c r="S131" s="98">
        <v>987.33781789945579</v>
      </c>
      <c r="T131" s="98">
        <v>996.27742293081053</v>
      </c>
      <c r="U131" s="98">
        <v>922.75580527323928</v>
      </c>
      <c r="V131" s="98">
        <v>838.30138743207601</v>
      </c>
      <c r="W131" s="98">
        <v>858.54091365754891</v>
      </c>
      <c r="X131" s="98">
        <v>640.36134352461295</v>
      </c>
      <c r="Y131" s="98">
        <v>506.35246495744718</v>
      </c>
      <c r="DA131" s="63" t="s">
        <v>2534</v>
      </c>
    </row>
    <row r="132" spans="1:105" ht="12" customHeight="1" x14ac:dyDescent="0.25">
      <c r="A132" s="97" t="s">
        <v>127</v>
      </c>
      <c r="B132" s="98">
        <v>906.96413334864133</v>
      </c>
      <c r="C132" s="98">
        <v>961.44339268773945</v>
      </c>
      <c r="D132" s="98">
        <v>1009.3868408731395</v>
      </c>
      <c r="E132" s="98">
        <v>1039.6272727777696</v>
      </c>
      <c r="F132" s="98">
        <v>1026.0568685242449</v>
      </c>
      <c r="G132" s="98">
        <v>983.76150899847528</v>
      </c>
      <c r="H132" s="98">
        <v>954.63423512614338</v>
      </c>
      <c r="I132" s="98">
        <v>961.23429132637341</v>
      </c>
      <c r="J132" s="98">
        <v>970.21740596688551</v>
      </c>
      <c r="K132" s="98">
        <v>971.46798562033337</v>
      </c>
      <c r="L132" s="98">
        <v>1130.260711485706</v>
      </c>
      <c r="M132" s="98">
        <v>888.48082836068704</v>
      </c>
      <c r="N132" s="98">
        <v>936.55792265461355</v>
      </c>
      <c r="O132" s="98">
        <v>1024.717669102427</v>
      </c>
      <c r="P132" s="98">
        <v>853.87219174373092</v>
      </c>
      <c r="Q132" s="98">
        <v>1020.3933568736829</v>
      </c>
      <c r="R132" s="98">
        <v>1034.9772377982938</v>
      </c>
      <c r="S132" s="98">
        <v>987.71629423281092</v>
      </c>
      <c r="T132" s="98">
        <v>996.72569240620817</v>
      </c>
      <c r="U132" s="98">
        <v>923.52291398870955</v>
      </c>
      <c r="V132" s="98">
        <v>839.33955258597643</v>
      </c>
      <c r="W132" s="98">
        <v>859.32999464931504</v>
      </c>
      <c r="X132" s="98">
        <v>641.5060322336185</v>
      </c>
      <c r="Y132" s="98">
        <v>506.11523274630184</v>
      </c>
      <c r="DA132" s="63" t="s">
        <v>2535</v>
      </c>
    </row>
    <row r="133" spans="1:105" ht="12" customHeight="1" x14ac:dyDescent="0.25">
      <c r="A133" s="100" t="s">
        <v>198</v>
      </c>
      <c r="B133" s="101">
        <v>475.96846950842678</v>
      </c>
      <c r="C133" s="101">
        <v>460.07036681558708</v>
      </c>
      <c r="D133" s="101">
        <v>501.49351559376998</v>
      </c>
      <c r="E133" s="101">
        <v>502.7753763540818</v>
      </c>
      <c r="F133" s="101">
        <v>493.32558872449579</v>
      </c>
      <c r="G133" s="101">
        <v>475.00726586516237</v>
      </c>
      <c r="H133" s="101">
        <v>450.46404839415004</v>
      </c>
      <c r="I133" s="101">
        <v>481.01297959550135</v>
      </c>
      <c r="J133" s="101">
        <v>441.12454550174755</v>
      </c>
      <c r="K133" s="101">
        <v>452.06379750097233</v>
      </c>
      <c r="L133" s="101">
        <v>453.91812025329835</v>
      </c>
      <c r="M133" s="101">
        <v>372.21320359722944</v>
      </c>
      <c r="N133" s="101">
        <v>366.98615680287514</v>
      </c>
      <c r="O133" s="101">
        <v>421.79674825331745</v>
      </c>
      <c r="P133" s="101">
        <v>362.48861580621485</v>
      </c>
      <c r="Q133" s="101">
        <v>436.61023039336567</v>
      </c>
      <c r="R133" s="101">
        <v>464.98083186536655</v>
      </c>
      <c r="S133" s="101">
        <v>445.98533152076698</v>
      </c>
      <c r="T133" s="101">
        <v>432.45386941091937</v>
      </c>
      <c r="U133" s="101">
        <v>385.51428655748123</v>
      </c>
      <c r="V133" s="101">
        <v>337.00830150789579</v>
      </c>
      <c r="W133" s="101">
        <v>304.22344042103674</v>
      </c>
      <c r="X133" s="101">
        <v>240.60067604167253</v>
      </c>
      <c r="Y133" s="101">
        <v>190.76602656984133</v>
      </c>
      <c r="DA133" s="131" t="s">
        <v>2536</v>
      </c>
    </row>
    <row r="134" spans="1:105" ht="12" customHeight="1" x14ac:dyDescent="0.25">
      <c r="A134" s="103" t="s">
        <v>52</v>
      </c>
      <c r="B134" s="104">
        <v>430.99566384021438</v>
      </c>
      <c r="C134" s="104">
        <v>501.37302587215248</v>
      </c>
      <c r="D134" s="104">
        <v>507.89332527936966</v>
      </c>
      <c r="E134" s="104">
        <v>536.85189642368766</v>
      </c>
      <c r="F134" s="104">
        <v>532.73127979974902</v>
      </c>
      <c r="G134" s="104">
        <v>508.75424313331303</v>
      </c>
      <c r="H134" s="104">
        <v>504.17018673199345</v>
      </c>
      <c r="I134" s="104">
        <v>480.22131173087195</v>
      </c>
      <c r="J134" s="104">
        <v>529.09286046513785</v>
      </c>
      <c r="K134" s="104">
        <v>519.40418811936104</v>
      </c>
      <c r="L134" s="104">
        <v>676.34259123240759</v>
      </c>
      <c r="M134" s="104">
        <v>516.26762476345755</v>
      </c>
      <c r="N134" s="104">
        <v>569.57176585173852</v>
      </c>
      <c r="O134" s="104">
        <v>602.92092084910951</v>
      </c>
      <c r="P134" s="104">
        <v>491.38357593751613</v>
      </c>
      <c r="Q134" s="104">
        <v>583.78312648031738</v>
      </c>
      <c r="R134" s="104">
        <v>569.99640593292725</v>
      </c>
      <c r="S134" s="104">
        <v>541.73096271204383</v>
      </c>
      <c r="T134" s="104">
        <v>564.27182299528874</v>
      </c>
      <c r="U134" s="104">
        <v>538.00862743122843</v>
      </c>
      <c r="V134" s="104">
        <v>502.33125107808064</v>
      </c>
      <c r="W134" s="104">
        <v>555.10655422827824</v>
      </c>
      <c r="X134" s="104">
        <v>400.90535619194594</v>
      </c>
      <c r="Y134" s="104">
        <v>315.34920617646054</v>
      </c>
      <c r="DA134" s="132" t="s">
        <v>2537</v>
      </c>
    </row>
    <row r="135" spans="1:105" ht="12" customHeight="1" x14ac:dyDescent="0.25">
      <c r="A135" s="106" t="s">
        <v>122</v>
      </c>
      <c r="B135" s="101">
        <v>1007.7068215766517</v>
      </c>
      <c r="C135" s="101">
        <v>902.75349823207478</v>
      </c>
      <c r="D135" s="101">
        <v>1030.9698681825082</v>
      </c>
      <c r="E135" s="101">
        <v>1024.0479010984723</v>
      </c>
      <c r="F135" s="101">
        <v>987.54628533094899</v>
      </c>
      <c r="G135" s="101">
        <v>986.20626140884576</v>
      </c>
      <c r="H135" s="101">
        <v>965.4631176936781</v>
      </c>
      <c r="I135" s="101">
        <v>1001.0281858552587</v>
      </c>
      <c r="J135" s="101">
        <v>920.31916421932442</v>
      </c>
      <c r="K135" s="101">
        <v>972.58968244676453</v>
      </c>
      <c r="L135" s="101">
        <v>951.24225085809542</v>
      </c>
      <c r="M135" s="101">
        <v>963.44856910135309</v>
      </c>
      <c r="N135" s="101">
        <v>945.80804453389703</v>
      </c>
      <c r="O135" s="101">
        <v>940.62179425412648</v>
      </c>
      <c r="P135" s="101">
        <v>957.59978339613849</v>
      </c>
      <c r="Q135" s="101">
        <v>967.16604645964571</v>
      </c>
      <c r="R135" s="101">
        <v>986.33480610713571</v>
      </c>
      <c r="S135" s="101">
        <v>984.50442627067719</v>
      </c>
      <c r="T135" s="101">
        <v>951.08102237362289</v>
      </c>
      <c r="U135" s="101">
        <v>910.48218620716762</v>
      </c>
      <c r="V135" s="101">
        <v>841.93534256050259</v>
      </c>
      <c r="W135" s="101">
        <v>746.55356497588048</v>
      </c>
      <c r="X135" s="101">
        <v>664.71780501774117</v>
      </c>
      <c r="Y135" s="101">
        <v>527.38763786589277</v>
      </c>
      <c r="DA135" s="131" t="s">
        <v>2538</v>
      </c>
    </row>
    <row r="136" spans="1:105" ht="12" customHeight="1" x14ac:dyDescent="0.25">
      <c r="A136" s="107" t="s">
        <v>121</v>
      </c>
      <c r="B136" s="104">
        <v>1007.7068215766519</v>
      </c>
      <c r="C136" s="104">
        <v>902.88726986929078</v>
      </c>
      <c r="D136" s="104">
        <v>1031.1112450378116</v>
      </c>
      <c r="E136" s="104">
        <v>1024.1969265889895</v>
      </c>
      <c r="F136" s="104">
        <v>987.66133074629977</v>
      </c>
      <c r="G136" s="104">
        <v>986.2767306194952</v>
      </c>
      <c r="H136" s="104">
        <v>965.54298637321574</v>
      </c>
      <c r="I136" s="104">
        <v>1000.9180523963691</v>
      </c>
      <c r="J136" s="104">
        <v>920.30832468184826</v>
      </c>
      <c r="K136" s="104">
        <v>972.32885250545223</v>
      </c>
      <c r="L136" s="104">
        <v>951.75474997876756</v>
      </c>
      <c r="M136" s="104">
        <v>963.4793892533678</v>
      </c>
      <c r="N136" s="104">
        <v>945.85019801036776</v>
      </c>
      <c r="O136" s="104">
        <v>940.63678078706926</v>
      </c>
      <c r="P136" s="104">
        <v>956.11532194390008</v>
      </c>
      <c r="Q136" s="104">
        <v>966.24121427614091</v>
      </c>
      <c r="R136" s="104">
        <v>985.42121445978785</v>
      </c>
      <c r="S136" s="104">
        <v>983.65549910859875</v>
      </c>
      <c r="T136" s="104">
        <v>950.33430497673567</v>
      </c>
      <c r="U136" s="104">
        <v>909.76059156031704</v>
      </c>
      <c r="V136" s="104">
        <v>841.74140738729102</v>
      </c>
      <c r="W136" s="104">
        <v>746.49149085353235</v>
      </c>
      <c r="X136" s="104">
        <v>665.97046012578573</v>
      </c>
      <c r="Y136" s="104">
        <v>529.63455538195967</v>
      </c>
      <c r="DA136" s="132" t="s">
        <v>2539</v>
      </c>
    </row>
    <row r="137" spans="1:105" ht="12" customHeight="1" x14ac:dyDescent="0.25">
      <c r="A137" s="108" t="s">
        <v>53</v>
      </c>
      <c r="B137" s="98">
        <v>533.37006725573633</v>
      </c>
      <c r="C137" s="98">
        <v>428.32201247783155</v>
      </c>
      <c r="D137" s="98">
        <v>513.090801128218</v>
      </c>
      <c r="E137" s="98">
        <v>494.02774202276635</v>
      </c>
      <c r="F137" s="98">
        <v>473.65318225960681</v>
      </c>
      <c r="G137" s="98">
        <v>476.5504884245758</v>
      </c>
      <c r="H137" s="98">
        <v>454.53361267720442</v>
      </c>
      <c r="I137" s="98">
        <v>505.14202740668389</v>
      </c>
      <c r="J137" s="98">
        <v>413.72467372707598</v>
      </c>
      <c r="K137" s="98">
        <v>451.08688698628276</v>
      </c>
      <c r="L137" s="98">
        <v>359.84960273749454</v>
      </c>
      <c r="M137" s="98">
        <v>407.17916877354321</v>
      </c>
      <c r="N137" s="98">
        <v>372.16253615084793</v>
      </c>
      <c r="O137" s="98">
        <v>378.67976238566877</v>
      </c>
      <c r="P137" s="98">
        <v>409.22459793982472</v>
      </c>
      <c r="Q137" s="98">
        <v>410.8460684486592</v>
      </c>
      <c r="R137" s="98">
        <v>438.4033751675052</v>
      </c>
      <c r="S137" s="98">
        <v>443.23469514324336</v>
      </c>
      <c r="T137" s="98">
        <v>410.03426458751238</v>
      </c>
      <c r="U137" s="98">
        <v>379.36368265238195</v>
      </c>
      <c r="V137" s="98">
        <v>339.11399645871217</v>
      </c>
      <c r="W137" s="98">
        <v>254.80088853992331</v>
      </c>
      <c r="X137" s="98">
        <v>247.91054302468254</v>
      </c>
      <c r="Y137" s="98">
        <v>201.55661386708522</v>
      </c>
      <c r="DA137" s="63" t="s">
        <v>2540</v>
      </c>
    </row>
    <row r="138" spans="1:105" ht="12" customHeight="1" x14ac:dyDescent="0.25">
      <c r="A138" s="108" t="s">
        <v>52</v>
      </c>
      <c r="B138" s="98">
        <v>474.33675432091565</v>
      </c>
      <c r="C138" s="98">
        <v>474.56525739145923</v>
      </c>
      <c r="D138" s="98">
        <v>518.02044390959327</v>
      </c>
      <c r="E138" s="98">
        <v>530.16918456622307</v>
      </c>
      <c r="F138" s="98">
        <v>514.0081484866929</v>
      </c>
      <c r="G138" s="98">
        <v>509.72624219491939</v>
      </c>
      <c r="H138" s="98">
        <v>511.00937369601127</v>
      </c>
      <c r="I138" s="98">
        <v>495.77602498968525</v>
      </c>
      <c r="J138" s="98">
        <v>506.58365095477222</v>
      </c>
      <c r="K138" s="98">
        <v>521.24196551916953</v>
      </c>
      <c r="L138" s="98">
        <v>591.90514724127297</v>
      </c>
      <c r="M138" s="98">
        <v>556.3002204798247</v>
      </c>
      <c r="N138" s="98">
        <v>573.68766185951984</v>
      </c>
      <c r="O138" s="98">
        <v>561.95701840140043</v>
      </c>
      <c r="P138" s="98">
        <v>546.89072400407542</v>
      </c>
      <c r="Q138" s="98">
        <v>555.39514582748166</v>
      </c>
      <c r="R138" s="98">
        <v>547.01783929228259</v>
      </c>
      <c r="S138" s="98">
        <v>540.42080396535528</v>
      </c>
      <c r="T138" s="98">
        <v>540.30004038922334</v>
      </c>
      <c r="U138" s="98">
        <v>530.3969089079352</v>
      </c>
      <c r="V138" s="98">
        <v>502.62741092857874</v>
      </c>
      <c r="W138" s="98">
        <v>491.69060231360908</v>
      </c>
      <c r="X138" s="98">
        <v>418.05991710110311</v>
      </c>
      <c r="Y138" s="98">
        <v>328.07794151487457</v>
      </c>
      <c r="DA138" s="63" t="s">
        <v>2541</v>
      </c>
    </row>
    <row r="139" spans="1:105" ht="12" customHeight="1" x14ac:dyDescent="0.25">
      <c r="A139" s="121" t="s">
        <v>54</v>
      </c>
      <c r="B139" s="122">
        <v>172.81487389327285</v>
      </c>
      <c r="C139" s="122">
        <v>184.08412657637336</v>
      </c>
      <c r="D139" s="122">
        <v>184.46579148531427</v>
      </c>
      <c r="E139" s="122">
        <v>184.10746399266537</v>
      </c>
      <c r="F139" s="122">
        <v>189.62795195732716</v>
      </c>
      <c r="G139" s="122">
        <v>190.26721385947883</v>
      </c>
      <c r="H139" s="122">
        <v>208.34304746632745</v>
      </c>
      <c r="I139" s="122">
        <v>195.00420206023333</v>
      </c>
      <c r="J139" s="122">
        <v>200.32566746521928</v>
      </c>
      <c r="K139" s="122">
        <v>183.0548599964383</v>
      </c>
      <c r="L139" s="122">
        <v>223.80599453755187</v>
      </c>
      <c r="M139" s="122">
        <v>223.23504712681694</v>
      </c>
      <c r="N139" s="122">
        <v>223.15100198400012</v>
      </c>
      <c r="O139" s="122">
        <v>218.80375602280463</v>
      </c>
      <c r="P139" s="122">
        <v>214.59192142560252</v>
      </c>
      <c r="Q139" s="122">
        <v>210.95688531539176</v>
      </c>
      <c r="R139" s="122">
        <v>207.38239844914301</v>
      </c>
      <c r="S139" s="122">
        <v>204.40742144144323</v>
      </c>
      <c r="T139" s="122">
        <v>201.74787201384038</v>
      </c>
      <c r="U139" s="122">
        <v>199.34168037304843</v>
      </c>
      <c r="V139" s="122">
        <v>196.98807701787922</v>
      </c>
      <c r="W139" s="122">
        <v>196.53710327291677</v>
      </c>
      <c r="X139" s="122">
        <v>196.71772333311972</v>
      </c>
      <c r="Y139" s="122">
        <v>172.41901456217042</v>
      </c>
      <c r="DA139" s="130" t="s">
        <v>2542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2543</v>
      </c>
    </row>
    <row r="141" spans="1:105" ht="12" customHeight="1" x14ac:dyDescent="0.25">
      <c r="A141" s="109" t="s">
        <v>120</v>
      </c>
      <c r="B141" s="33">
        <v>172.81487389327285</v>
      </c>
      <c r="C141" s="33">
        <v>184.08412657637336</v>
      </c>
      <c r="D141" s="33">
        <v>184.46579148531427</v>
      </c>
      <c r="E141" s="33">
        <v>184.10746399266537</v>
      </c>
      <c r="F141" s="33">
        <v>189.62795195732716</v>
      </c>
      <c r="G141" s="33">
        <v>190.26721385947883</v>
      </c>
      <c r="H141" s="33">
        <v>208.34304746632745</v>
      </c>
      <c r="I141" s="33">
        <v>195.00420206023333</v>
      </c>
      <c r="J141" s="33">
        <v>200.32566746521928</v>
      </c>
      <c r="K141" s="33">
        <v>183.0548599964383</v>
      </c>
      <c r="L141" s="33">
        <v>223.80599453755187</v>
      </c>
      <c r="M141" s="33">
        <v>223.23504712681694</v>
      </c>
      <c r="N141" s="33">
        <v>223.15100198400012</v>
      </c>
      <c r="O141" s="33">
        <v>218.80375602280463</v>
      </c>
      <c r="P141" s="33">
        <v>214.59192142560252</v>
      </c>
      <c r="Q141" s="33">
        <v>210.95688531539176</v>
      </c>
      <c r="R141" s="33">
        <v>207.38239844914301</v>
      </c>
      <c r="S141" s="33">
        <v>204.40742144144323</v>
      </c>
      <c r="T141" s="33">
        <v>201.74787201384038</v>
      </c>
      <c r="U141" s="33">
        <v>199.34168037304843</v>
      </c>
      <c r="V141" s="33">
        <v>196.98807701787922</v>
      </c>
      <c r="W141" s="33">
        <v>196.53710327291677</v>
      </c>
      <c r="X141" s="33">
        <v>196.71772333311972</v>
      </c>
      <c r="Y141" s="33">
        <v>172.41901456217042</v>
      </c>
      <c r="DA141" s="60" t="s">
        <v>2544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8861.8345998555542</v>
      </c>
      <c r="C143" s="117">
        <f t="shared" si="49"/>
        <v>8778.7833701375312</v>
      </c>
      <c r="D143" s="117">
        <f t="shared" si="49"/>
        <v>8936.571485762126</v>
      </c>
      <c r="E143" s="117">
        <f t="shared" si="49"/>
        <v>9252.3220995854572</v>
      </c>
      <c r="F143" s="117">
        <f t="shared" si="49"/>
        <v>8867.1518292719611</v>
      </c>
      <c r="G143" s="117">
        <f t="shared" si="49"/>
        <v>8291.5032502133708</v>
      </c>
      <c r="H143" s="117">
        <f t="shared" si="49"/>
        <v>8495.4193386691368</v>
      </c>
      <c r="I143" s="117">
        <f t="shared" si="49"/>
        <v>8054.0965723753352</v>
      </c>
      <c r="J143" s="117">
        <f t="shared" si="49"/>
        <v>8774.8761220707456</v>
      </c>
      <c r="K143" s="117">
        <f t="shared" si="49"/>
        <v>9329.2866292075068</v>
      </c>
      <c r="L143" s="117">
        <f t="shared" si="49"/>
        <v>9494.1243722144009</v>
      </c>
      <c r="M143" s="117">
        <f t="shared" si="49"/>
        <v>9345.6531096181952</v>
      </c>
      <c r="N143" s="117">
        <f t="shared" si="49"/>
        <v>9255.5550510724752</v>
      </c>
      <c r="O143" s="117">
        <f t="shared" si="49"/>
        <v>8887.7597978655231</v>
      </c>
      <c r="P143" s="117">
        <f t="shared" si="49"/>
        <v>8271.0087935120991</v>
      </c>
      <c r="Q143" s="117">
        <f t="shared" si="49"/>
        <v>7969.2802402164571</v>
      </c>
      <c r="R143" s="117">
        <f t="shared" ref="R143:V143" si="50">R144+R146+R148+R157</f>
        <v>8006.1613341480861</v>
      </c>
      <c r="S143" s="117">
        <f t="shared" si="50"/>
        <v>8088.427456291518</v>
      </c>
      <c r="T143" s="117">
        <f t="shared" si="50"/>
        <v>8013.5024986159897</v>
      </c>
      <c r="U143" s="117">
        <f t="shared" si="50"/>
        <v>8170.4988202088043</v>
      </c>
      <c r="V143" s="117">
        <f t="shared" si="50"/>
        <v>8310.3330368740371</v>
      </c>
      <c r="W143" s="117">
        <f t="shared" ref="W143:Y143" si="51">W144+W146+W148+W157</f>
        <v>7913.7669534572287</v>
      </c>
      <c r="X143" s="117">
        <f t="shared" si="51"/>
        <v>7870.8350749239044</v>
      </c>
      <c r="Y143" s="117">
        <f t="shared" si="51"/>
        <v>8084.9183751069841</v>
      </c>
      <c r="DA143" s="129" t="s">
        <v>2545</v>
      </c>
    </row>
    <row r="144" spans="1:105" ht="12.95" customHeight="1" x14ac:dyDescent="0.25">
      <c r="A144" s="121" t="s">
        <v>57</v>
      </c>
      <c r="B144" s="122">
        <f t="shared" ref="B144:Y144" si="52">B145</f>
        <v>7576.9791623120482</v>
      </c>
      <c r="C144" s="122">
        <f t="shared" si="52"/>
        <v>7592.4657380785511</v>
      </c>
      <c r="D144" s="122">
        <f t="shared" si="52"/>
        <v>7632.9436137649436</v>
      </c>
      <c r="E144" s="122">
        <f t="shared" si="52"/>
        <v>7933.8941524414158</v>
      </c>
      <c r="F144" s="122">
        <f t="shared" si="52"/>
        <v>7614.8248727319497</v>
      </c>
      <c r="G144" s="122">
        <f t="shared" si="52"/>
        <v>7044.8505996278245</v>
      </c>
      <c r="H144" s="122">
        <f t="shared" si="52"/>
        <v>7218.0246843098148</v>
      </c>
      <c r="I144" s="122">
        <f t="shared" si="52"/>
        <v>6781.5501899273495</v>
      </c>
      <c r="J144" s="122">
        <f t="shared" si="52"/>
        <v>7569.129040433033</v>
      </c>
      <c r="K144" s="122">
        <f t="shared" si="52"/>
        <v>8078.0245667736717</v>
      </c>
      <c r="L144" s="122">
        <f t="shared" si="52"/>
        <v>8208.119619759409</v>
      </c>
      <c r="M144" s="122">
        <f t="shared" si="52"/>
        <v>8045.5131807608504</v>
      </c>
      <c r="N144" s="122">
        <f t="shared" si="52"/>
        <v>7942.9729375913994</v>
      </c>
      <c r="O144" s="122">
        <f t="shared" si="52"/>
        <v>7560.5730174408091</v>
      </c>
      <c r="P144" s="122">
        <f t="shared" si="52"/>
        <v>6914.0156751193954</v>
      </c>
      <c r="Q144" s="122">
        <f t="shared" si="52"/>
        <v>6575.425556303906</v>
      </c>
      <c r="R144" s="122">
        <f t="shared" si="52"/>
        <v>6578.4226841326854</v>
      </c>
      <c r="S144" s="122">
        <f t="shared" si="52"/>
        <v>6663.3997562606</v>
      </c>
      <c r="T144" s="122">
        <f t="shared" si="52"/>
        <v>6567.5689702027876</v>
      </c>
      <c r="U144" s="122">
        <f t="shared" si="52"/>
        <v>6767.1227262755829</v>
      </c>
      <c r="V144" s="122">
        <f t="shared" si="52"/>
        <v>6952.3965011191094</v>
      </c>
      <c r="W144" s="122">
        <f t="shared" si="52"/>
        <v>6678.7094162945641</v>
      </c>
      <c r="X144" s="122">
        <f t="shared" si="52"/>
        <v>6614.4385073522772</v>
      </c>
      <c r="Y144" s="122">
        <f t="shared" si="52"/>
        <v>6899.618349639286</v>
      </c>
      <c r="DA144" s="130" t="s">
        <v>2546</v>
      </c>
    </row>
    <row r="145" spans="1:105" ht="12" customHeight="1" x14ac:dyDescent="0.25">
      <c r="A145" s="97" t="s">
        <v>53</v>
      </c>
      <c r="B145" s="98">
        <v>7576.9791623120482</v>
      </c>
      <c r="C145" s="98">
        <v>7592.4657380785511</v>
      </c>
      <c r="D145" s="98">
        <v>7632.9436137649436</v>
      </c>
      <c r="E145" s="98">
        <v>7933.8941524414158</v>
      </c>
      <c r="F145" s="98">
        <v>7614.8248727319497</v>
      </c>
      <c r="G145" s="98">
        <v>7044.8505996278245</v>
      </c>
      <c r="H145" s="98">
        <v>7218.0246843098148</v>
      </c>
      <c r="I145" s="98">
        <v>6781.5501899273495</v>
      </c>
      <c r="J145" s="98">
        <v>7569.129040433033</v>
      </c>
      <c r="K145" s="98">
        <v>8078.0245667736717</v>
      </c>
      <c r="L145" s="98">
        <v>8208.119619759409</v>
      </c>
      <c r="M145" s="98">
        <v>8045.5131807608504</v>
      </c>
      <c r="N145" s="98">
        <v>7942.9729375913994</v>
      </c>
      <c r="O145" s="98">
        <v>7560.5730174408091</v>
      </c>
      <c r="P145" s="98">
        <v>6914.0156751193954</v>
      </c>
      <c r="Q145" s="98">
        <v>6575.425556303906</v>
      </c>
      <c r="R145" s="98">
        <v>6578.4226841326854</v>
      </c>
      <c r="S145" s="98">
        <v>6663.3997562606</v>
      </c>
      <c r="T145" s="98">
        <v>6567.5689702027876</v>
      </c>
      <c r="U145" s="98">
        <v>6767.1227262755829</v>
      </c>
      <c r="V145" s="98">
        <v>6952.3965011191094</v>
      </c>
      <c r="W145" s="98">
        <v>6678.7094162945641</v>
      </c>
      <c r="X145" s="98">
        <v>6614.4385073522772</v>
      </c>
      <c r="Y145" s="98">
        <v>6899.618349639286</v>
      </c>
      <c r="DA145" s="63" t="s">
        <v>2547</v>
      </c>
    </row>
    <row r="146" spans="1:105" ht="12.95" customHeight="1" x14ac:dyDescent="0.25">
      <c r="A146" s="121" t="s">
        <v>92</v>
      </c>
      <c r="B146" s="122">
        <f t="shared" ref="B146:Y146" si="53">B147</f>
        <v>104.33374207358163</v>
      </c>
      <c r="C146" s="122">
        <f t="shared" si="53"/>
        <v>99.400355740213939</v>
      </c>
      <c r="D146" s="122">
        <f t="shared" si="53"/>
        <v>88.194731292801507</v>
      </c>
      <c r="E146" s="122">
        <f t="shared" si="53"/>
        <v>110.28590523541331</v>
      </c>
      <c r="F146" s="122">
        <f t="shared" si="53"/>
        <v>75.168357889558749</v>
      </c>
      <c r="G146" s="122">
        <f t="shared" si="53"/>
        <v>70.183069217476444</v>
      </c>
      <c r="H146" s="122">
        <f t="shared" si="53"/>
        <v>103.52299258603793</v>
      </c>
      <c r="I146" s="122">
        <f t="shared" si="53"/>
        <v>76.708195272894628</v>
      </c>
      <c r="J146" s="122">
        <f t="shared" si="53"/>
        <v>85.360974344029728</v>
      </c>
      <c r="K146" s="122">
        <f t="shared" si="53"/>
        <v>95.89280315373118</v>
      </c>
      <c r="L146" s="122">
        <f t="shared" si="53"/>
        <v>110.4531781195063</v>
      </c>
      <c r="M146" s="122">
        <f t="shared" si="53"/>
        <v>112.80922706784884</v>
      </c>
      <c r="N146" s="122">
        <f t="shared" si="53"/>
        <v>142.57207611290931</v>
      </c>
      <c r="O146" s="122">
        <f t="shared" si="53"/>
        <v>166.17870846160775</v>
      </c>
      <c r="P146" s="122">
        <f t="shared" si="53"/>
        <v>183.4982105226708</v>
      </c>
      <c r="Q146" s="122">
        <f t="shared" si="53"/>
        <v>213.49217289787751</v>
      </c>
      <c r="R146" s="122">
        <f t="shared" si="53"/>
        <v>232.05455794292652</v>
      </c>
      <c r="S146" s="122">
        <f t="shared" si="53"/>
        <v>234.36817662188224</v>
      </c>
      <c r="T146" s="122">
        <f t="shared" si="53"/>
        <v>291.84132162078703</v>
      </c>
      <c r="U146" s="122">
        <f t="shared" si="53"/>
        <v>292.29212837991878</v>
      </c>
      <c r="V146" s="122">
        <f t="shared" si="53"/>
        <v>318.01408919125709</v>
      </c>
      <c r="W146" s="122">
        <f t="shared" si="53"/>
        <v>291.1421564763354</v>
      </c>
      <c r="X146" s="122">
        <f t="shared" si="53"/>
        <v>397.00605697670443</v>
      </c>
      <c r="Y146" s="122">
        <f t="shared" si="53"/>
        <v>488.76279101819097</v>
      </c>
      <c r="DA146" s="130" t="s">
        <v>2548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104.33374207358163</v>
      </c>
      <c r="C147" s="98">
        <f>IF(RES_hhdet_tes!C147=0,0,RES_hhdet_tes!C147*1000*11630/RES_hhdet_num!C143)</f>
        <v>99.400355740213939</v>
      </c>
      <c r="D147" s="98">
        <f>IF(RES_hhdet_tes!D147=0,0,RES_hhdet_tes!D147*1000*11630/RES_hhdet_num!D143)</f>
        <v>88.194731292801507</v>
      </c>
      <c r="E147" s="98">
        <f>IF(RES_hhdet_tes!E147=0,0,RES_hhdet_tes!E147*1000*11630/RES_hhdet_num!E143)</f>
        <v>110.28590523541331</v>
      </c>
      <c r="F147" s="98">
        <f>IF(RES_hhdet_tes!F147=0,0,RES_hhdet_tes!F147*1000*11630/RES_hhdet_num!F143)</f>
        <v>75.168357889558749</v>
      </c>
      <c r="G147" s="98">
        <f>IF(RES_hhdet_tes!G147=0,0,RES_hhdet_tes!G147*1000*11630/RES_hhdet_num!G143)</f>
        <v>70.183069217476444</v>
      </c>
      <c r="H147" s="98">
        <f>IF(RES_hhdet_tes!H147=0,0,RES_hhdet_tes!H147*1000*11630/RES_hhdet_num!H143)</f>
        <v>103.52299258603793</v>
      </c>
      <c r="I147" s="98">
        <f>IF(RES_hhdet_tes!I147=0,0,RES_hhdet_tes!I147*1000*11630/RES_hhdet_num!I143)</f>
        <v>76.708195272894628</v>
      </c>
      <c r="J147" s="98">
        <f>IF(RES_hhdet_tes!J147=0,0,RES_hhdet_tes!J147*1000*11630/RES_hhdet_num!J143)</f>
        <v>85.360974344029728</v>
      </c>
      <c r="K147" s="98">
        <f>IF(RES_hhdet_tes!K147=0,0,RES_hhdet_tes!K147*1000*11630/RES_hhdet_num!K143)</f>
        <v>95.89280315373118</v>
      </c>
      <c r="L147" s="98">
        <f>IF(RES_hhdet_tes!L147=0,0,RES_hhdet_tes!L147*1000*11630/RES_hhdet_num!L143)</f>
        <v>110.4531781195063</v>
      </c>
      <c r="M147" s="98">
        <f>IF(RES_hhdet_tes!M147=0,0,RES_hhdet_tes!M147*1000*11630/RES_hhdet_num!M143)</f>
        <v>112.80922706784884</v>
      </c>
      <c r="N147" s="98">
        <f>IF(RES_hhdet_tes!N147=0,0,RES_hhdet_tes!N147*1000*11630/RES_hhdet_num!N143)</f>
        <v>142.57207611290931</v>
      </c>
      <c r="O147" s="98">
        <f>IF(RES_hhdet_tes!O147=0,0,RES_hhdet_tes!O147*1000*11630/RES_hhdet_num!O143)</f>
        <v>166.17870846160775</v>
      </c>
      <c r="P147" s="98">
        <f>IF(RES_hhdet_tes!P147=0,0,RES_hhdet_tes!P147*1000*11630/RES_hhdet_num!P143)</f>
        <v>183.4982105226708</v>
      </c>
      <c r="Q147" s="98">
        <f>IF(RES_hhdet_tes!Q147=0,0,RES_hhdet_tes!Q147*1000*11630/RES_hhdet_num!Q143)</f>
        <v>213.49217289787751</v>
      </c>
      <c r="R147" s="98">
        <f>IF(RES_hhdet_tes!R147=0,0,RES_hhdet_tes!R147*1000*11630/RES_hhdet_num!R143)</f>
        <v>232.05455794292652</v>
      </c>
      <c r="S147" s="98">
        <f>IF(RES_hhdet_tes!S147=0,0,RES_hhdet_tes!S147*1000*11630/RES_hhdet_num!S143)</f>
        <v>234.36817662188224</v>
      </c>
      <c r="T147" s="98">
        <f>IF(RES_hhdet_tes!T147=0,0,RES_hhdet_tes!T147*1000*11630/RES_hhdet_num!T143)</f>
        <v>291.84132162078703</v>
      </c>
      <c r="U147" s="98">
        <f>IF(RES_hhdet_tes!U147=0,0,RES_hhdet_tes!U147*1000*11630/RES_hhdet_num!U143)</f>
        <v>292.29212837991878</v>
      </c>
      <c r="V147" s="98">
        <f>IF(RES_hhdet_tes!V147=0,0,RES_hhdet_tes!V147*1000*11630/RES_hhdet_num!V143)</f>
        <v>318.01408919125709</v>
      </c>
      <c r="W147" s="98">
        <f>IF(RES_hhdet_tes!W147=0,0,RES_hhdet_tes!W147*1000*11630/RES_hhdet_num!W143)</f>
        <v>291.1421564763354</v>
      </c>
      <c r="X147" s="98">
        <f>IF(RES_hhdet_tes!X147=0,0,RES_hhdet_tes!X147*1000*11630/RES_hhdet_num!X143)</f>
        <v>397.00605697670443</v>
      </c>
      <c r="Y147" s="98">
        <f>IF(RES_hhdet_tes!Y147=0,0,RES_hhdet_tes!Y147*1000*11630/RES_hhdet_num!Y143)</f>
        <v>488.76279101819097</v>
      </c>
      <c r="DA147" s="63" t="s">
        <v>2549</v>
      </c>
    </row>
    <row r="148" spans="1:105" ht="12" customHeight="1" x14ac:dyDescent="0.25">
      <c r="A148" s="121" t="s">
        <v>55</v>
      </c>
      <c r="B148" s="122">
        <v>1007.7068215766518</v>
      </c>
      <c r="C148" s="122">
        <v>902.83314974239318</v>
      </c>
      <c r="D148" s="122">
        <v>1030.967349219067</v>
      </c>
      <c r="E148" s="122">
        <v>1024.0345779159638</v>
      </c>
      <c r="F148" s="122">
        <v>987.53064669312482</v>
      </c>
      <c r="G148" s="122">
        <v>986.20236750859078</v>
      </c>
      <c r="H148" s="122">
        <v>965.52861430695771</v>
      </c>
      <c r="I148" s="122">
        <v>1000.8339851148576</v>
      </c>
      <c r="J148" s="122">
        <v>920.06043982846381</v>
      </c>
      <c r="K148" s="122">
        <v>972.31439928366547</v>
      </c>
      <c r="L148" s="122">
        <v>951.74557979793519</v>
      </c>
      <c r="M148" s="122">
        <v>964.09565466267873</v>
      </c>
      <c r="N148" s="122">
        <v>946.85903538416551</v>
      </c>
      <c r="O148" s="122">
        <v>942.20431594030185</v>
      </c>
      <c r="P148" s="122">
        <v>958.90298644443169</v>
      </c>
      <c r="Q148" s="122">
        <v>969.40562569928102</v>
      </c>
      <c r="R148" s="122">
        <v>988.30169362332958</v>
      </c>
      <c r="S148" s="122">
        <v>986.25210196759247</v>
      </c>
      <c r="T148" s="122">
        <v>952.34433477857317</v>
      </c>
      <c r="U148" s="122">
        <v>911.74228518025416</v>
      </c>
      <c r="V148" s="122">
        <v>842.93436954579226</v>
      </c>
      <c r="W148" s="122">
        <v>747.37827741341232</v>
      </c>
      <c r="X148" s="122">
        <v>662.67278726180132</v>
      </c>
      <c r="Y148" s="122">
        <v>524.11821988733573</v>
      </c>
      <c r="DA148" s="130" t="s">
        <v>2550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2551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2552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2553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2554</v>
      </c>
    </row>
    <row r="153" spans="1:105" ht="12" customHeight="1" x14ac:dyDescent="0.25">
      <c r="A153" s="106" t="s">
        <v>122</v>
      </c>
      <c r="B153" s="101">
        <v>1007.706821576652</v>
      </c>
      <c r="C153" s="101">
        <v>902.77069722110627</v>
      </c>
      <c r="D153" s="101">
        <v>1030.8945520463026</v>
      </c>
      <c r="E153" s="101">
        <v>1023.9503068759733</v>
      </c>
      <c r="F153" s="101">
        <v>987.45422654204651</v>
      </c>
      <c r="G153" s="101">
        <v>986.14286211557317</v>
      </c>
      <c r="H153" s="101">
        <v>965.47743057940784</v>
      </c>
      <c r="I153" s="101">
        <v>1000.9557478816547</v>
      </c>
      <c r="J153" s="101">
        <v>920.0714074422234</v>
      </c>
      <c r="K153" s="101">
        <v>972.43363252822758</v>
      </c>
      <c r="L153" s="101">
        <v>951.6321493363032</v>
      </c>
      <c r="M153" s="101">
        <v>964.12925714748167</v>
      </c>
      <c r="N153" s="101">
        <v>946.91167355738435</v>
      </c>
      <c r="O153" s="101">
        <v>942.23728134887097</v>
      </c>
      <c r="P153" s="101">
        <v>959.56980923728065</v>
      </c>
      <c r="Q153" s="101">
        <v>969.73645379668449</v>
      </c>
      <c r="R153" s="101">
        <v>988.57066599046004</v>
      </c>
      <c r="S153" s="101">
        <v>986.36734672217119</v>
      </c>
      <c r="T153" s="101">
        <v>952.37599250655944</v>
      </c>
      <c r="U153" s="101">
        <v>911.82611010530206</v>
      </c>
      <c r="V153" s="101">
        <v>842.95169679215712</v>
      </c>
      <c r="W153" s="101">
        <v>747.3364115774707</v>
      </c>
      <c r="X153" s="101">
        <v>662.80557412683436</v>
      </c>
      <c r="Y153" s="101">
        <v>524.65609338769696</v>
      </c>
      <c r="DA153" s="131" t="s">
        <v>2555</v>
      </c>
    </row>
    <row r="154" spans="1:105" ht="12" customHeight="1" x14ac:dyDescent="0.25">
      <c r="A154" s="107" t="s">
        <v>121</v>
      </c>
      <c r="B154" s="104">
        <v>1007.7068215766518</v>
      </c>
      <c r="C154" s="104">
        <v>902.91506798460102</v>
      </c>
      <c r="D154" s="104">
        <v>1031.0589605880205</v>
      </c>
      <c r="E154" s="104">
        <v>1024.1361880568413</v>
      </c>
      <c r="F154" s="104">
        <v>987.61071022285967</v>
      </c>
      <c r="G154" s="104">
        <v>986.26362741230867</v>
      </c>
      <c r="H154" s="104">
        <v>965.58405719028713</v>
      </c>
      <c r="I154" s="104">
        <v>1000.7246908288162</v>
      </c>
      <c r="J154" s="104">
        <v>920.04977202428017</v>
      </c>
      <c r="K154" s="104">
        <v>972.2157415759574</v>
      </c>
      <c r="L154" s="104">
        <v>951.88319117193089</v>
      </c>
      <c r="M154" s="104">
        <v>964.06753537865927</v>
      </c>
      <c r="N154" s="104">
        <v>946.80898730416891</v>
      </c>
      <c r="O154" s="104">
        <v>942.17281065952886</v>
      </c>
      <c r="P154" s="104">
        <v>958.37548223048123</v>
      </c>
      <c r="Q154" s="104">
        <v>969.10856983979056</v>
      </c>
      <c r="R154" s="104">
        <v>988.06791797594212</v>
      </c>
      <c r="S154" s="104">
        <v>986.14573462177907</v>
      </c>
      <c r="T154" s="104">
        <v>952.30909316301029</v>
      </c>
      <c r="U154" s="104">
        <v>911.64923906146453</v>
      </c>
      <c r="V154" s="104">
        <v>842.91307161694874</v>
      </c>
      <c r="W154" s="104">
        <v>747.44471758599252</v>
      </c>
      <c r="X154" s="104">
        <v>662.48970693763704</v>
      </c>
      <c r="Y154" s="104">
        <v>523.55481616058398</v>
      </c>
      <c r="DA154" s="132" t="s">
        <v>2556</v>
      </c>
    </row>
    <row r="155" spans="1:105" ht="12" customHeight="1" x14ac:dyDescent="0.25">
      <c r="A155" s="108" t="s">
        <v>53</v>
      </c>
      <c r="B155" s="98">
        <v>533.37006725573633</v>
      </c>
      <c r="C155" s="98">
        <v>428.33519966640978</v>
      </c>
      <c r="D155" s="98">
        <v>513.06478388676237</v>
      </c>
      <c r="E155" s="98">
        <v>493.99844441494105</v>
      </c>
      <c r="F155" s="98">
        <v>473.62890615273835</v>
      </c>
      <c r="G155" s="98">
        <v>476.54415719968642</v>
      </c>
      <c r="H155" s="98">
        <v>454.55294694519927</v>
      </c>
      <c r="I155" s="98">
        <v>505.04444194099824</v>
      </c>
      <c r="J155" s="98">
        <v>413.60844136122131</v>
      </c>
      <c r="K155" s="98">
        <v>451.03441208857873</v>
      </c>
      <c r="L155" s="98">
        <v>359.89816515584459</v>
      </c>
      <c r="M155" s="98">
        <v>407.427727126825</v>
      </c>
      <c r="N155" s="98">
        <v>372.53978981740721</v>
      </c>
      <c r="O155" s="98">
        <v>379.2981343640995</v>
      </c>
      <c r="P155" s="98">
        <v>410.19196365746194</v>
      </c>
      <c r="Q155" s="98">
        <v>412.06526893686515</v>
      </c>
      <c r="R155" s="98">
        <v>439.58086529814523</v>
      </c>
      <c r="S155" s="98">
        <v>444.35679406864972</v>
      </c>
      <c r="T155" s="98">
        <v>410.88631298504424</v>
      </c>
      <c r="U155" s="98">
        <v>380.15123519962822</v>
      </c>
      <c r="V155" s="98">
        <v>339.58602710368217</v>
      </c>
      <c r="W155" s="98">
        <v>255.12625463101324</v>
      </c>
      <c r="X155" s="98">
        <v>246.61481676552404</v>
      </c>
      <c r="Y155" s="98">
        <v>199.24292107985434</v>
      </c>
      <c r="DA155" s="63" t="s">
        <v>2557</v>
      </c>
    </row>
    <row r="156" spans="1:105" ht="12" customHeight="1" x14ac:dyDescent="0.25">
      <c r="A156" s="108" t="s">
        <v>52</v>
      </c>
      <c r="B156" s="98">
        <v>474.33675432091547</v>
      </c>
      <c r="C156" s="98">
        <v>474.57986831819102</v>
      </c>
      <c r="D156" s="98">
        <v>517.99417670125786</v>
      </c>
      <c r="E156" s="98">
        <v>530.1377436419001</v>
      </c>
      <c r="F156" s="98">
        <v>513.98180407012137</v>
      </c>
      <c r="G156" s="98">
        <v>509.71947021262224</v>
      </c>
      <c r="H156" s="98">
        <v>511.03111024508786</v>
      </c>
      <c r="I156" s="98">
        <v>495.68024888781798</v>
      </c>
      <c r="J156" s="98">
        <v>506.44133066305886</v>
      </c>
      <c r="K156" s="98">
        <v>521.18132948737866</v>
      </c>
      <c r="L156" s="98">
        <v>591.98502601608629</v>
      </c>
      <c r="M156" s="98">
        <v>556.63980825183432</v>
      </c>
      <c r="N156" s="98">
        <v>574.26919748676164</v>
      </c>
      <c r="O156" s="98">
        <v>562.87467629542937</v>
      </c>
      <c r="P156" s="98">
        <v>548.18351857301946</v>
      </c>
      <c r="Q156" s="98">
        <v>557.04330090292547</v>
      </c>
      <c r="R156" s="98">
        <v>548.4870526777969</v>
      </c>
      <c r="S156" s="98">
        <v>541.78894055312924</v>
      </c>
      <c r="T156" s="98">
        <v>541.42278017796605</v>
      </c>
      <c r="U156" s="98">
        <v>531.49800386183631</v>
      </c>
      <c r="V156" s="98">
        <v>503.32704451326663</v>
      </c>
      <c r="W156" s="98">
        <v>492.31846295497922</v>
      </c>
      <c r="X156" s="98">
        <v>415.87489017211306</v>
      </c>
      <c r="Y156" s="98">
        <v>324.31189508072958</v>
      </c>
      <c r="DA156" s="63" t="s">
        <v>2558</v>
      </c>
    </row>
    <row r="157" spans="1:105" ht="12" customHeight="1" x14ac:dyDescent="0.25">
      <c r="A157" s="121" t="s">
        <v>54</v>
      </c>
      <c r="B157" s="122">
        <v>172.81487389327285</v>
      </c>
      <c r="C157" s="122">
        <v>184.08412657637336</v>
      </c>
      <c r="D157" s="122">
        <v>184.4657914853143</v>
      </c>
      <c r="E157" s="122">
        <v>184.10746399266534</v>
      </c>
      <c r="F157" s="122">
        <v>189.62795195732718</v>
      </c>
      <c r="G157" s="122">
        <v>190.26721385947886</v>
      </c>
      <c r="H157" s="122">
        <v>208.34304746632745</v>
      </c>
      <c r="I157" s="122">
        <v>195.00420206023358</v>
      </c>
      <c r="J157" s="122">
        <v>200.32566746521942</v>
      </c>
      <c r="K157" s="122">
        <v>183.05485999643827</v>
      </c>
      <c r="L157" s="122">
        <v>223.80599453755232</v>
      </c>
      <c r="M157" s="122">
        <v>223.23504712681654</v>
      </c>
      <c r="N157" s="122">
        <v>223.15100198400066</v>
      </c>
      <c r="O157" s="122">
        <v>218.80375602280347</v>
      </c>
      <c r="P157" s="122">
        <v>214.59192142560113</v>
      </c>
      <c r="Q157" s="122">
        <v>210.95688531539196</v>
      </c>
      <c r="R157" s="122">
        <v>207.38239844914426</v>
      </c>
      <c r="S157" s="122">
        <v>204.40742144144303</v>
      </c>
      <c r="T157" s="122">
        <v>201.74787201384183</v>
      </c>
      <c r="U157" s="122">
        <v>199.34168037304849</v>
      </c>
      <c r="V157" s="122">
        <v>196.98807701787965</v>
      </c>
      <c r="W157" s="122">
        <v>196.53710327291674</v>
      </c>
      <c r="X157" s="122">
        <v>196.71772333312097</v>
      </c>
      <c r="Y157" s="122">
        <v>172.41901456217116</v>
      </c>
      <c r="DA157" s="130" t="s">
        <v>2559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2560</v>
      </c>
    </row>
    <row r="159" spans="1:105" ht="12" customHeight="1" x14ac:dyDescent="0.25">
      <c r="A159" s="109" t="s">
        <v>120</v>
      </c>
      <c r="B159" s="33">
        <v>172.81487389327285</v>
      </c>
      <c r="C159" s="33">
        <v>184.08412657637336</v>
      </c>
      <c r="D159" s="33">
        <v>184.4657914853143</v>
      </c>
      <c r="E159" s="33">
        <v>184.10746399266534</v>
      </c>
      <c r="F159" s="33">
        <v>189.62795195732718</v>
      </c>
      <c r="G159" s="33">
        <v>190.26721385947886</v>
      </c>
      <c r="H159" s="33">
        <v>208.34304746632745</v>
      </c>
      <c r="I159" s="33">
        <v>195.00420206023358</v>
      </c>
      <c r="J159" s="33">
        <v>200.32566746521942</v>
      </c>
      <c r="K159" s="33">
        <v>183.05485999643827</v>
      </c>
      <c r="L159" s="33">
        <v>223.80599453755232</v>
      </c>
      <c r="M159" s="33">
        <v>223.23504712681654</v>
      </c>
      <c r="N159" s="33">
        <v>223.15100198400066</v>
      </c>
      <c r="O159" s="33">
        <v>218.80375602280347</v>
      </c>
      <c r="P159" s="33">
        <v>214.59192142560113</v>
      </c>
      <c r="Q159" s="33">
        <v>210.95688531539196</v>
      </c>
      <c r="R159" s="33">
        <v>207.38239844914426</v>
      </c>
      <c r="S159" s="33">
        <v>204.40742144144303</v>
      </c>
      <c r="T159" s="33">
        <v>201.74787201384183</v>
      </c>
      <c r="U159" s="33">
        <v>199.34168037304849</v>
      </c>
      <c r="V159" s="33">
        <v>196.98807701787965</v>
      </c>
      <c r="W159" s="33">
        <v>196.53710327291674</v>
      </c>
      <c r="X159" s="33">
        <v>196.71772333312097</v>
      </c>
      <c r="Y159" s="33">
        <v>172.41901456217116</v>
      </c>
      <c r="DA159" s="60" t="s">
        <v>2561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9481.1242176561191</v>
      </c>
      <c r="C161" s="117">
        <f t="shared" si="54"/>
        <v>8092.2327160574805</v>
      </c>
      <c r="D161" s="117">
        <f t="shared" si="54"/>
        <v>9428.0785892750009</v>
      </c>
      <c r="E161" s="117">
        <f t="shared" si="54"/>
        <v>9573.8306822569957</v>
      </c>
      <c r="F161" s="117">
        <f t="shared" si="54"/>
        <v>8784.2939575824785</v>
      </c>
      <c r="G161" s="117">
        <f t="shared" si="54"/>
        <v>8806.1506373568554</v>
      </c>
      <c r="H161" s="117">
        <f t="shared" si="54"/>
        <v>8558.6200615783455</v>
      </c>
      <c r="I161" s="117">
        <f t="shared" si="54"/>
        <v>8701.5651569216679</v>
      </c>
      <c r="J161" s="117">
        <f t="shared" si="54"/>
        <v>8445.9566747021981</v>
      </c>
      <c r="K161" s="117">
        <f t="shared" si="54"/>
        <v>9368.0084432681106</v>
      </c>
      <c r="L161" s="117">
        <f t="shared" si="54"/>
        <v>7263.2492412730726</v>
      </c>
      <c r="M161" s="117">
        <f t="shared" si="54"/>
        <v>9755.5209246577069</v>
      </c>
      <c r="N161" s="117">
        <f t="shared" si="54"/>
        <v>11572.557774923162</v>
      </c>
      <c r="O161" s="117">
        <f t="shared" si="54"/>
        <v>10291.699621719759</v>
      </c>
      <c r="P161" s="117">
        <f t="shared" si="54"/>
        <v>9921.3142940882062</v>
      </c>
      <c r="Q161" s="117">
        <f t="shared" si="54"/>
        <v>4074.2668459687984</v>
      </c>
      <c r="R161" s="117">
        <f t="shared" ref="R161:V161" si="55">R162+R164+R166+R175</f>
        <v>4056.9476117304121</v>
      </c>
      <c r="S161" s="117">
        <f t="shared" si="55"/>
        <v>6114.0660985607747</v>
      </c>
      <c r="T161" s="117">
        <f t="shared" si="55"/>
        <v>6955.2011171688573</v>
      </c>
      <c r="U161" s="117">
        <f t="shared" si="55"/>
        <v>9329.126164587411</v>
      </c>
      <c r="V161" s="117">
        <f t="shared" si="55"/>
        <v>10647.997294341429</v>
      </c>
      <c r="W161" s="117">
        <f t="shared" ref="W161:Y161" si="56">W162+W164+W166+W175</f>
        <v>10768.642095280413</v>
      </c>
      <c r="X161" s="117">
        <f t="shared" si="56"/>
        <v>17445.90602364908</v>
      </c>
      <c r="Y161" s="117">
        <f t="shared" si="56"/>
        <v>1702.0841011011651</v>
      </c>
      <c r="DA161" s="129" t="s">
        <v>2562</v>
      </c>
    </row>
    <row r="162" spans="1:105" ht="12.95" customHeight="1" x14ac:dyDescent="0.25">
      <c r="A162" s="121" t="s">
        <v>57</v>
      </c>
      <c r="B162" s="122">
        <f t="shared" ref="B162:Y162" si="57">B163</f>
        <v>8248.4301512617967</v>
      </c>
      <c r="C162" s="122">
        <f t="shared" si="57"/>
        <v>6951.0827684963979</v>
      </c>
      <c r="D162" s="122">
        <f t="shared" si="57"/>
        <v>8154.2128671524169</v>
      </c>
      <c r="E162" s="122">
        <f t="shared" si="57"/>
        <v>8284.7895004339061</v>
      </c>
      <c r="F162" s="122">
        <f t="shared" si="57"/>
        <v>7548.7254886405872</v>
      </c>
      <c r="G162" s="122">
        <f t="shared" si="57"/>
        <v>7574.3924219763076</v>
      </c>
      <c r="H162" s="122">
        <f t="shared" si="57"/>
        <v>7305.5283127427138</v>
      </c>
      <c r="I162" s="122">
        <f t="shared" si="57"/>
        <v>7446.5178919759082</v>
      </c>
      <c r="J162" s="122">
        <f t="shared" si="57"/>
        <v>7259.8118028448262</v>
      </c>
      <c r="K162" s="122">
        <f t="shared" si="57"/>
        <v>8139.3441022460538</v>
      </c>
      <c r="L162" s="122">
        <f t="shared" si="57"/>
        <v>6004.7290887619956</v>
      </c>
      <c r="M162" s="122">
        <f t="shared" si="57"/>
        <v>8483.3030259811003</v>
      </c>
      <c r="N162" s="122">
        <f t="shared" si="57"/>
        <v>10292.25724816183</v>
      </c>
      <c r="O162" s="122">
        <f t="shared" si="57"/>
        <v>8996.720037734065</v>
      </c>
      <c r="P162" s="122">
        <f t="shared" si="57"/>
        <v>8600.3446346939108</v>
      </c>
      <c r="Q162" s="122">
        <f t="shared" si="57"/>
        <v>2723.7501215778384</v>
      </c>
      <c r="R162" s="122">
        <f t="shared" si="57"/>
        <v>2684.6819186836324</v>
      </c>
      <c r="S162" s="122">
        <f t="shared" si="57"/>
        <v>4751.4173981183603</v>
      </c>
      <c r="T162" s="122">
        <f t="shared" si="57"/>
        <v>5607.5212157589103</v>
      </c>
      <c r="U162" s="122">
        <f t="shared" si="57"/>
        <v>8062.9602432875799</v>
      </c>
      <c r="V162" s="122">
        <f t="shared" si="57"/>
        <v>9459.6795444002619</v>
      </c>
      <c r="W162" s="122">
        <f t="shared" si="57"/>
        <v>9669.7996009831877</v>
      </c>
      <c r="X162" s="122">
        <f t="shared" si="57"/>
        <v>16342.002833289282</v>
      </c>
      <c r="Y162" s="122">
        <f t="shared" si="57"/>
        <v>682.7237257145398</v>
      </c>
      <c r="DA162" s="130" t="s">
        <v>2563</v>
      </c>
    </row>
    <row r="163" spans="1:105" ht="12" customHeight="1" x14ac:dyDescent="0.25">
      <c r="A163" s="97" t="s">
        <v>53</v>
      </c>
      <c r="B163" s="33">
        <v>8248.4301512617967</v>
      </c>
      <c r="C163" s="33">
        <v>6951.0827684963979</v>
      </c>
      <c r="D163" s="33">
        <v>8154.2128671524169</v>
      </c>
      <c r="E163" s="33">
        <v>8284.7895004339061</v>
      </c>
      <c r="F163" s="33">
        <v>7548.7254886405872</v>
      </c>
      <c r="G163" s="33">
        <v>7574.3924219763076</v>
      </c>
      <c r="H163" s="33">
        <v>7305.5283127427138</v>
      </c>
      <c r="I163" s="33">
        <v>7446.5178919759082</v>
      </c>
      <c r="J163" s="33">
        <v>7259.8118028448262</v>
      </c>
      <c r="K163" s="33">
        <v>8139.3441022460538</v>
      </c>
      <c r="L163" s="33">
        <v>6004.7290887619956</v>
      </c>
      <c r="M163" s="33">
        <v>8483.3030259811003</v>
      </c>
      <c r="N163" s="33">
        <v>10292.25724816183</v>
      </c>
      <c r="O163" s="33">
        <v>8996.720037734065</v>
      </c>
      <c r="P163" s="33">
        <v>8600.3446346939108</v>
      </c>
      <c r="Q163" s="33">
        <v>2723.7501215778384</v>
      </c>
      <c r="R163" s="33">
        <v>2684.6819186836324</v>
      </c>
      <c r="S163" s="33">
        <v>4751.4173981183603</v>
      </c>
      <c r="T163" s="33">
        <v>5607.5212157589103</v>
      </c>
      <c r="U163" s="33">
        <v>8062.9602432875799</v>
      </c>
      <c r="V163" s="33">
        <v>9459.6795444002619</v>
      </c>
      <c r="W163" s="33">
        <v>9669.7996009831877</v>
      </c>
      <c r="X163" s="33">
        <v>16342.002833289282</v>
      </c>
      <c r="Y163" s="33">
        <v>682.7237257145398</v>
      </c>
      <c r="DA163" s="60" t="s">
        <v>2564</v>
      </c>
    </row>
    <row r="164" spans="1:105" ht="12.95" customHeight="1" x14ac:dyDescent="0.25">
      <c r="A164" s="121" t="s">
        <v>92</v>
      </c>
      <c r="B164" s="122">
        <f t="shared" ref="B164:Y164" si="58">B165</f>
        <v>52.172370924398088</v>
      </c>
      <c r="C164" s="122">
        <f t="shared" si="58"/>
        <v>54.180432423999704</v>
      </c>
      <c r="D164" s="122">
        <f t="shared" si="58"/>
        <v>58.106528516557496</v>
      </c>
      <c r="E164" s="122">
        <f t="shared" si="58"/>
        <v>80.325467444298582</v>
      </c>
      <c r="F164" s="122">
        <f t="shared" si="58"/>
        <v>57.581935984253164</v>
      </c>
      <c r="G164" s="122">
        <f t="shared" si="58"/>
        <v>54.200861168167769</v>
      </c>
      <c r="H164" s="122">
        <f t="shared" si="58"/>
        <v>77.760720656592724</v>
      </c>
      <c r="I164" s="122">
        <f t="shared" si="58"/>
        <v>57.327815720026223</v>
      </c>
      <c r="J164" s="122">
        <f t="shared" si="58"/>
        <v>63.843639756881267</v>
      </c>
      <c r="K164" s="122">
        <f t="shared" si="58"/>
        <v>71.017240533374675</v>
      </c>
      <c r="L164" s="122">
        <f t="shared" si="58"/>
        <v>80.691501970934354</v>
      </c>
      <c r="M164" s="122">
        <f t="shared" si="58"/>
        <v>82.854013255427049</v>
      </c>
      <c r="N164" s="122">
        <f t="shared" si="58"/>
        <v>108.73308600455124</v>
      </c>
      <c r="O164" s="122">
        <f t="shared" si="58"/>
        <v>132.26421630491126</v>
      </c>
      <c r="P164" s="122">
        <f t="shared" si="58"/>
        <v>141.9709974088336</v>
      </c>
      <c r="Q164" s="122">
        <f t="shared" si="58"/>
        <v>162.20333965098411</v>
      </c>
      <c r="R164" s="122">
        <f t="shared" si="58"/>
        <v>165.25985972827539</v>
      </c>
      <c r="S164" s="122">
        <f t="shared" si="58"/>
        <v>158.36978920416402</v>
      </c>
      <c r="T164" s="122">
        <f t="shared" si="58"/>
        <v>177.69234231234896</v>
      </c>
      <c r="U164" s="122">
        <f t="shared" si="58"/>
        <v>140.2654870835334</v>
      </c>
      <c r="V164" s="122">
        <f t="shared" si="58"/>
        <v>137.26584294483769</v>
      </c>
      <c r="W164" s="122">
        <f t="shared" si="58"/>
        <v>144.62714015794023</v>
      </c>
      <c r="X164" s="122">
        <f t="shared" si="58"/>
        <v>232.06911774153164</v>
      </c>
      <c r="Y164" s="122">
        <f t="shared" si="58"/>
        <v>309.85034313107212</v>
      </c>
      <c r="DA164" s="130" t="s">
        <v>2565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52.172370924398088</v>
      </c>
      <c r="C165" s="98">
        <f>IF(RES_hhdet_tes!C165=0,0,RES_hhdet_tes!C165*1000*11630/RES_hhdet_num!C161)</f>
        <v>54.180432423999704</v>
      </c>
      <c r="D165" s="98">
        <f>IF(RES_hhdet_tes!D165=0,0,RES_hhdet_tes!D165*1000*11630/RES_hhdet_num!D161)</f>
        <v>58.106528516557496</v>
      </c>
      <c r="E165" s="98">
        <f>IF(RES_hhdet_tes!E165=0,0,RES_hhdet_tes!E165*1000*11630/RES_hhdet_num!E161)</f>
        <v>80.325467444298582</v>
      </c>
      <c r="F165" s="98">
        <f>IF(RES_hhdet_tes!F165=0,0,RES_hhdet_tes!F165*1000*11630/RES_hhdet_num!F161)</f>
        <v>57.581935984253164</v>
      </c>
      <c r="G165" s="98">
        <f>IF(RES_hhdet_tes!G165=0,0,RES_hhdet_tes!G165*1000*11630/RES_hhdet_num!G161)</f>
        <v>54.200861168167769</v>
      </c>
      <c r="H165" s="98">
        <f>IF(RES_hhdet_tes!H165=0,0,RES_hhdet_tes!H165*1000*11630/RES_hhdet_num!H161)</f>
        <v>77.760720656592724</v>
      </c>
      <c r="I165" s="98">
        <f>IF(RES_hhdet_tes!I165=0,0,RES_hhdet_tes!I165*1000*11630/RES_hhdet_num!I161)</f>
        <v>57.327815720026223</v>
      </c>
      <c r="J165" s="98">
        <f>IF(RES_hhdet_tes!J165=0,0,RES_hhdet_tes!J165*1000*11630/RES_hhdet_num!J161)</f>
        <v>63.843639756881267</v>
      </c>
      <c r="K165" s="98">
        <f>IF(RES_hhdet_tes!K165=0,0,RES_hhdet_tes!K165*1000*11630/RES_hhdet_num!K161)</f>
        <v>71.017240533374675</v>
      </c>
      <c r="L165" s="98">
        <f>IF(RES_hhdet_tes!L165=0,0,RES_hhdet_tes!L165*1000*11630/RES_hhdet_num!L161)</f>
        <v>80.691501970934354</v>
      </c>
      <c r="M165" s="98">
        <f>IF(RES_hhdet_tes!M165=0,0,RES_hhdet_tes!M165*1000*11630/RES_hhdet_num!M161)</f>
        <v>82.854013255427049</v>
      </c>
      <c r="N165" s="98">
        <f>IF(RES_hhdet_tes!N165=0,0,RES_hhdet_tes!N165*1000*11630/RES_hhdet_num!N161)</f>
        <v>108.73308600455124</v>
      </c>
      <c r="O165" s="98">
        <f>IF(RES_hhdet_tes!O165=0,0,RES_hhdet_tes!O165*1000*11630/RES_hhdet_num!O161)</f>
        <v>132.26421630491126</v>
      </c>
      <c r="P165" s="98">
        <f>IF(RES_hhdet_tes!P165=0,0,RES_hhdet_tes!P165*1000*11630/RES_hhdet_num!P161)</f>
        <v>141.9709974088336</v>
      </c>
      <c r="Q165" s="98">
        <f>IF(RES_hhdet_tes!Q165=0,0,RES_hhdet_tes!Q165*1000*11630/RES_hhdet_num!Q161)</f>
        <v>162.20333965098411</v>
      </c>
      <c r="R165" s="98">
        <f>IF(RES_hhdet_tes!R165=0,0,RES_hhdet_tes!R165*1000*11630/RES_hhdet_num!R161)</f>
        <v>165.25985972827539</v>
      </c>
      <c r="S165" s="98">
        <f>IF(RES_hhdet_tes!S165=0,0,RES_hhdet_tes!S165*1000*11630/RES_hhdet_num!S161)</f>
        <v>158.36978920416402</v>
      </c>
      <c r="T165" s="98">
        <f>IF(RES_hhdet_tes!T165=0,0,RES_hhdet_tes!T165*1000*11630/RES_hhdet_num!T161)</f>
        <v>177.69234231234896</v>
      </c>
      <c r="U165" s="98">
        <f>IF(RES_hhdet_tes!U165=0,0,RES_hhdet_tes!U165*1000*11630/RES_hhdet_num!U161)</f>
        <v>140.2654870835334</v>
      </c>
      <c r="V165" s="98">
        <f>IF(RES_hhdet_tes!V165=0,0,RES_hhdet_tes!V165*1000*11630/RES_hhdet_num!V161)</f>
        <v>137.26584294483769</v>
      </c>
      <c r="W165" s="98">
        <f>IF(RES_hhdet_tes!W165=0,0,RES_hhdet_tes!W165*1000*11630/RES_hhdet_num!W161)</f>
        <v>144.62714015794023</v>
      </c>
      <c r="X165" s="98">
        <f>IF(RES_hhdet_tes!X165=0,0,RES_hhdet_tes!X165*1000*11630/RES_hhdet_num!X161)</f>
        <v>232.06911774153164</v>
      </c>
      <c r="Y165" s="98">
        <f>IF(RES_hhdet_tes!Y165=0,0,RES_hhdet_tes!Y165*1000*11630/RES_hhdet_num!Y161)</f>
        <v>309.85034313107212</v>
      </c>
      <c r="DA165" s="63" t="s">
        <v>2566</v>
      </c>
    </row>
    <row r="166" spans="1:105" ht="12" customHeight="1" x14ac:dyDescent="0.25">
      <c r="A166" s="121" t="s">
        <v>55</v>
      </c>
      <c r="B166" s="122">
        <v>1007.706821576652</v>
      </c>
      <c r="C166" s="122">
        <v>902.88538856071011</v>
      </c>
      <c r="D166" s="122">
        <v>1031.2934021207127</v>
      </c>
      <c r="E166" s="122">
        <v>1024.6082503861262</v>
      </c>
      <c r="F166" s="122">
        <v>988.35858100031112</v>
      </c>
      <c r="G166" s="122">
        <v>987.29014035290038</v>
      </c>
      <c r="H166" s="122">
        <v>966.98798071271131</v>
      </c>
      <c r="I166" s="122">
        <v>1002.7152471654998</v>
      </c>
      <c r="J166" s="122">
        <v>921.9755646352711</v>
      </c>
      <c r="K166" s="122">
        <v>974.59224049224372</v>
      </c>
      <c r="L166" s="122">
        <v>954.02265600259113</v>
      </c>
      <c r="M166" s="122">
        <v>966.12883829436453</v>
      </c>
      <c r="N166" s="122">
        <v>948.41643877277966</v>
      </c>
      <c r="O166" s="122">
        <v>943.91161165797848</v>
      </c>
      <c r="P166" s="122">
        <v>964.40674055986096</v>
      </c>
      <c r="Q166" s="122">
        <v>977.35649942458508</v>
      </c>
      <c r="R166" s="122">
        <v>999.62343486935958</v>
      </c>
      <c r="S166" s="122">
        <v>999.87148979680785</v>
      </c>
      <c r="T166" s="122">
        <v>968.23968708375662</v>
      </c>
      <c r="U166" s="122">
        <v>926.5587538432477</v>
      </c>
      <c r="V166" s="122">
        <v>854.06382997845026</v>
      </c>
      <c r="W166" s="122">
        <v>757.67825086636992</v>
      </c>
      <c r="X166" s="122">
        <v>675.11634928514775</v>
      </c>
      <c r="Y166" s="122">
        <v>537.09101769338145</v>
      </c>
      <c r="DA166" s="130" t="s">
        <v>2567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2568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2569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2570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2571</v>
      </c>
    </row>
    <row r="171" spans="1:105" ht="12" customHeight="1" x14ac:dyDescent="0.25">
      <c r="A171" s="106" t="s">
        <v>122</v>
      </c>
      <c r="B171" s="101">
        <v>1007.7068215766519</v>
      </c>
      <c r="C171" s="101">
        <v>902.81631123107252</v>
      </c>
      <c r="D171" s="101">
        <v>1031.2161100539986</v>
      </c>
      <c r="E171" s="101">
        <v>1024.5245289055999</v>
      </c>
      <c r="F171" s="101">
        <v>988.25789754758375</v>
      </c>
      <c r="G171" s="101">
        <v>987.22828020241934</v>
      </c>
      <c r="H171" s="101">
        <v>966.97293927777662</v>
      </c>
      <c r="I171" s="101">
        <v>1002.777898604792</v>
      </c>
      <c r="J171" s="101">
        <v>921.99972066063526</v>
      </c>
      <c r="K171" s="101">
        <v>974.6875427770749</v>
      </c>
      <c r="L171" s="101">
        <v>953.97711738932742</v>
      </c>
      <c r="M171" s="101">
        <v>966.28323517178831</v>
      </c>
      <c r="N171" s="101">
        <v>948.53069146995267</v>
      </c>
      <c r="O171" s="101">
        <v>943.98941620434914</v>
      </c>
      <c r="P171" s="101">
        <v>963.91088512295107</v>
      </c>
      <c r="Q171" s="101">
        <v>977.20119914537293</v>
      </c>
      <c r="R171" s="101">
        <v>999.42913787068244</v>
      </c>
      <c r="S171" s="101">
        <v>999.90688867232643</v>
      </c>
      <c r="T171" s="101">
        <v>968.701810547739</v>
      </c>
      <c r="U171" s="101">
        <v>926.82508740057017</v>
      </c>
      <c r="V171" s="101">
        <v>853.8445768506532</v>
      </c>
      <c r="W171" s="101">
        <v>757.79770245800091</v>
      </c>
      <c r="X171" s="101">
        <v>674.7656553925932</v>
      </c>
      <c r="Y171" s="101">
        <v>536.14379025042933</v>
      </c>
      <c r="DA171" s="131" t="s">
        <v>2572</v>
      </c>
    </row>
    <row r="172" spans="1:105" ht="12" customHeight="1" x14ac:dyDescent="0.25">
      <c r="A172" s="107" t="s">
        <v>121</v>
      </c>
      <c r="B172" s="104">
        <v>1007.7068215766518</v>
      </c>
      <c r="C172" s="104">
        <v>902.97970349272452</v>
      </c>
      <c r="D172" s="104">
        <v>1031.3954238205076</v>
      </c>
      <c r="E172" s="104">
        <v>1024.7141351671228</v>
      </c>
      <c r="F172" s="104">
        <v>988.47309274397423</v>
      </c>
      <c r="G172" s="104">
        <v>987.3570687011221</v>
      </c>
      <c r="H172" s="104">
        <v>967.00412375784367</v>
      </c>
      <c r="I172" s="104">
        <v>1002.6548480430831</v>
      </c>
      <c r="J172" s="104">
        <v>921.95150834880519</v>
      </c>
      <c r="K172" s="104">
        <v>974.50674382712543</v>
      </c>
      <c r="L172" s="104">
        <v>954.07491523443366</v>
      </c>
      <c r="M172" s="104">
        <v>965.99614878125203</v>
      </c>
      <c r="N172" s="104">
        <v>948.30768372618081</v>
      </c>
      <c r="O172" s="104">
        <v>943.8379413604431</v>
      </c>
      <c r="P172" s="104">
        <v>964.86572699128453</v>
      </c>
      <c r="Q172" s="104">
        <v>977.5026879702782</v>
      </c>
      <c r="R172" s="104">
        <v>999.80211760927739</v>
      </c>
      <c r="S172" s="104">
        <v>999.83590882830811</v>
      </c>
      <c r="T172" s="104">
        <v>967.85234570885041</v>
      </c>
      <c r="U172" s="104">
        <v>926.2579761366411</v>
      </c>
      <c r="V172" s="104">
        <v>854.32475561630986</v>
      </c>
      <c r="W172" s="104">
        <v>757.50509009988605</v>
      </c>
      <c r="X172" s="104">
        <v>675.64261751915467</v>
      </c>
      <c r="Y172" s="104">
        <v>538.50507265653562</v>
      </c>
      <c r="DA172" s="132" t="s">
        <v>2573</v>
      </c>
    </row>
    <row r="173" spans="1:105" ht="12" customHeight="1" x14ac:dyDescent="0.25">
      <c r="A173" s="108" t="s">
        <v>53</v>
      </c>
      <c r="B173" s="98">
        <v>533.37006725573633</v>
      </c>
      <c r="C173" s="98">
        <v>428.3658621996417</v>
      </c>
      <c r="D173" s="98">
        <v>513.23221120397773</v>
      </c>
      <c r="E173" s="98">
        <v>494.27722078937524</v>
      </c>
      <c r="F173" s="98">
        <v>474.04247932072144</v>
      </c>
      <c r="G173" s="98">
        <v>477.072487600344</v>
      </c>
      <c r="H173" s="98">
        <v>455.22144953524787</v>
      </c>
      <c r="I173" s="98">
        <v>506.01855118610001</v>
      </c>
      <c r="J173" s="98">
        <v>414.46336706305152</v>
      </c>
      <c r="K173" s="98">
        <v>452.0972634797464</v>
      </c>
      <c r="L173" s="98">
        <v>360.72683560190148</v>
      </c>
      <c r="M173" s="98">
        <v>408.24278473045632</v>
      </c>
      <c r="N173" s="98">
        <v>373.12948009025348</v>
      </c>
      <c r="O173" s="98">
        <v>379.96847950798804</v>
      </c>
      <c r="P173" s="98">
        <v>412.9698375622234</v>
      </c>
      <c r="Q173" s="98">
        <v>415.63445060811875</v>
      </c>
      <c r="R173" s="98">
        <v>444.8012854074932</v>
      </c>
      <c r="S173" s="98">
        <v>450.52557998647046</v>
      </c>
      <c r="T173" s="98">
        <v>417.59265420997588</v>
      </c>
      <c r="U173" s="98">
        <v>386.24297444086585</v>
      </c>
      <c r="V173" s="98">
        <v>344.18347441158988</v>
      </c>
      <c r="W173" s="98">
        <v>258.56017435681161</v>
      </c>
      <c r="X173" s="98">
        <v>251.5110477545129</v>
      </c>
      <c r="Y173" s="98">
        <v>204.9323592880456</v>
      </c>
      <c r="DA173" s="63" t="s">
        <v>2574</v>
      </c>
    </row>
    <row r="174" spans="1:105" ht="12" customHeight="1" x14ac:dyDescent="0.25">
      <c r="A174" s="115" t="s">
        <v>52</v>
      </c>
      <c r="B174" s="33">
        <v>474.33675432091553</v>
      </c>
      <c r="C174" s="33">
        <v>474.61384129308288</v>
      </c>
      <c r="D174" s="33">
        <v>518.16321261653002</v>
      </c>
      <c r="E174" s="33">
        <v>530.43691437774771</v>
      </c>
      <c r="F174" s="33">
        <v>514.43061342325268</v>
      </c>
      <c r="G174" s="33">
        <v>510.2845811007781</v>
      </c>
      <c r="H174" s="33">
        <v>511.7826742225958</v>
      </c>
      <c r="I174" s="33">
        <v>496.63629685698317</v>
      </c>
      <c r="J174" s="33">
        <v>507.48814128575339</v>
      </c>
      <c r="K174" s="33">
        <v>522.40948034737892</v>
      </c>
      <c r="L174" s="33">
        <v>593.34807963253218</v>
      </c>
      <c r="M174" s="33">
        <v>557.75336405079577</v>
      </c>
      <c r="N174" s="33">
        <v>575.17820363592728</v>
      </c>
      <c r="O174" s="33">
        <v>563.86946185245495</v>
      </c>
      <c r="P174" s="33">
        <v>551.89588942906119</v>
      </c>
      <c r="Q174" s="33">
        <v>561.86823736215956</v>
      </c>
      <c r="R174" s="33">
        <v>555.00083220178419</v>
      </c>
      <c r="S174" s="33">
        <v>549.31032884183765</v>
      </c>
      <c r="T174" s="33">
        <v>550.25969149887453</v>
      </c>
      <c r="U174" s="33">
        <v>540.01500169577503</v>
      </c>
      <c r="V174" s="33">
        <v>510.14128120471997</v>
      </c>
      <c r="W174" s="33">
        <v>498.94491574307438</v>
      </c>
      <c r="X174" s="33">
        <v>424.13156976464171</v>
      </c>
      <c r="Y174" s="33">
        <v>333.5727133684901</v>
      </c>
      <c r="DA174" s="60" t="s">
        <v>2575</v>
      </c>
    </row>
    <row r="175" spans="1:105" ht="12" customHeight="1" x14ac:dyDescent="0.25">
      <c r="A175" s="121" t="s">
        <v>54</v>
      </c>
      <c r="B175" s="122">
        <v>172.81487389327285</v>
      </c>
      <c r="C175" s="122">
        <v>184.08412657637336</v>
      </c>
      <c r="D175" s="122">
        <v>184.46579148531433</v>
      </c>
      <c r="E175" s="122">
        <v>184.10746399266534</v>
      </c>
      <c r="F175" s="122">
        <v>189.62795195732718</v>
      </c>
      <c r="G175" s="122">
        <v>190.26721385947883</v>
      </c>
      <c r="H175" s="122">
        <v>208.34304746632739</v>
      </c>
      <c r="I175" s="122">
        <v>195.00420206023361</v>
      </c>
      <c r="J175" s="122">
        <v>200.32566746521948</v>
      </c>
      <c r="K175" s="122">
        <v>183.05485999643821</v>
      </c>
      <c r="L175" s="122">
        <v>223.80599453755201</v>
      </c>
      <c r="M175" s="122">
        <v>223.23504712681643</v>
      </c>
      <c r="N175" s="122">
        <v>223.15100198400054</v>
      </c>
      <c r="O175" s="122">
        <v>218.80375602280367</v>
      </c>
      <c r="P175" s="122">
        <v>214.59192142560124</v>
      </c>
      <c r="Q175" s="122">
        <v>210.95688531539068</v>
      </c>
      <c r="R175" s="122">
        <v>207.38239844914466</v>
      </c>
      <c r="S175" s="122">
        <v>204.40742144144323</v>
      </c>
      <c r="T175" s="122">
        <v>201.74787201384149</v>
      </c>
      <c r="U175" s="122">
        <v>199.34168037304929</v>
      </c>
      <c r="V175" s="122">
        <v>196.98807701787885</v>
      </c>
      <c r="W175" s="122">
        <v>196.53710327291606</v>
      </c>
      <c r="X175" s="122">
        <v>196.71772333312168</v>
      </c>
      <c r="Y175" s="122">
        <v>172.41901456217178</v>
      </c>
      <c r="DA175" s="130" t="s">
        <v>2576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2577</v>
      </c>
    </row>
    <row r="177" spans="1:105" ht="12" customHeight="1" x14ac:dyDescent="0.25">
      <c r="A177" s="109" t="s">
        <v>120</v>
      </c>
      <c r="B177" s="33">
        <v>172.81487389327285</v>
      </c>
      <c r="C177" s="33">
        <v>184.08412657637336</v>
      </c>
      <c r="D177" s="33">
        <v>184.46579148531433</v>
      </c>
      <c r="E177" s="33">
        <v>184.10746399266534</v>
      </c>
      <c r="F177" s="33">
        <v>189.62795195732718</v>
      </c>
      <c r="G177" s="33">
        <v>190.26721385947883</v>
      </c>
      <c r="H177" s="33">
        <v>208.34304746632739</v>
      </c>
      <c r="I177" s="33">
        <v>195.00420206023361</v>
      </c>
      <c r="J177" s="33">
        <v>200.32566746521948</v>
      </c>
      <c r="K177" s="33">
        <v>183.05485999643821</v>
      </c>
      <c r="L177" s="33">
        <v>223.80599453755201</v>
      </c>
      <c r="M177" s="33">
        <v>223.23504712681643</v>
      </c>
      <c r="N177" s="33">
        <v>223.15100198400054</v>
      </c>
      <c r="O177" s="33">
        <v>218.80375602280367</v>
      </c>
      <c r="P177" s="33">
        <v>214.59192142560124</v>
      </c>
      <c r="Q177" s="33">
        <v>210.95688531539068</v>
      </c>
      <c r="R177" s="33">
        <v>207.38239844914466</v>
      </c>
      <c r="S177" s="33">
        <v>204.40742144144323</v>
      </c>
      <c r="T177" s="33">
        <v>201.74787201384149</v>
      </c>
      <c r="U177" s="33">
        <v>199.34168037304929</v>
      </c>
      <c r="V177" s="33">
        <v>196.98807701787885</v>
      </c>
      <c r="W177" s="33">
        <v>196.53710327291606</v>
      </c>
      <c r="X177" s="33">
        <v>196.71772333312168</v>
      </c>
      <c r="Y177" s="33">
        <v>172.41901456217178</v>
      </c>
      <c r="DA177" s="60" t="s">
        <v>2578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4320.3439799999996</v>
      </c>
      <c r="C3" s="117">
        <f t="shared" si="0"/>
        <v>3876.6287782805421</v>
      </c>
      <c r="D3" s="117">
        <f t="shared" si="0"/>
        <v>3843.7759920239278</v>
      </c>
      <c r="E3" s="117">
        <f t="shared" si="0"/>
        <v>3936.0851612903248</v>
      </c>
      <c r="F3" s="117">
        <f t="shared" si="0"/>
        <v>2464.4823061224497</v>
      </c>
      <c r="G3" s="117">
        <f t="shared" si="0"/>
        <v>2423.6755243351727</v>
      </c>
      <c r="H3" s="117">
        <f t="shared" si="0"/>
        <v>2331.2670463320464</v>
      </c>
      <c r="I3" s="117">
        <f t="shared" si="0"/>
        <v>2563.5920245398784</v>
      </c>
      <c r="J3" s="117">
        <f t="shared" si="0"/>
        <v>10796.695488721813</v>
      </c>
      <c r="K3" s="117">
        <f t="shared" si="0"/>
        <v>3295.2775665399245</v>
      </c>
      <c r="L3" s="117">
        <f t="shared" si="0"/>
        <v>3545.4190909090912</v>
      </c>
      <c r="M3" s="117">
        <f t="shared" si="0"/>
        <v>4066.6955161626697</v>
      </c>
      <c r="N3" s="117">
        <f t="shared" si="0"/>
        <v>4626.2882562277582</v>
      </c>
      <c r="O3" s="117">
        <f t="shared" si="0"/>
        <v>2925.7021755438868</v>
      </c>
      <c r="P3" s="117">
        <f t="shared" si="0"/>
        <v>2171.3908235294125</v>
      </c>
      <c r="Q3" s="117">
        <f t="shared" si="0"/>
        <v>1955.9079365079363</v>
      </c>
      <c r="R3" s="117">
        <f t="shared" ref="R3:V3" si="1">R4+R7+R9+R19</f>
        <v>3849.5936013986025</v>
      </c>
      <c r="S3" s="117">
        <f t="shared" si="1"/>
        <v>4288.7481081081096</v>
      </c>
      <c r="T3" s="117">
        <f t="shared" si="1"/>
        <v>4015.9003106796135</v>
      </c>
      <c r="U3" s="117">
        <f t="shared" si="1"/>
        <v>4674.0061287027602</v>
      </c>
      <c r="V3" s="117">
        <f t="shared" si="1"/>
        <v>2095.4521068249269</v>
      </c>
      <c r="W3" s="117">
        <f t="shared" ref="W3:Y3" si="2">W4+W7+W9+W19</f>
        <v>3658.4834042553211</v>
      </c>
      <c r="X3" s="117">
        <f t="shared" si="2"/>
        <v>1583.1473684210521</v>
      </c>
      <c r="Y3" s="117">
        <f t="shared" si="2"/>
        <v>2751.5164044943813</v>
      </c>
      <c r="DA3" s="129" t="s">
        <v>2580</v>
      </c>
    </row>
    <row r="4" spans="1:105" ht="12.95" customHeight="1" x14ac:dyDescent="0.25">
      <c r="A4" s="121" t="s">
        <v>57</v>
      </c>
      <c r="B4" s="122">
        <f t="shared" ref="B4:Q4" si="3">SUM(B5:B6)</f>
        <v>4320.3439799999996</v>
      </c>
      <c r="C4" s="122">
        <f t="shared" si="3"/>
        <v>3876.6287782805421</v>
      </c>
      <c r="D4" s="122">
        <f t="shared" si="3"/>
        <v>3843.7759920239278</v>
      </c>
      <c r="E4" s="122">
        <f t="shared" si="3"/>
        <v>3936.0851612903248</v>
      </c>
      <c r="F4" s="122">
        <f t="shared" si="3"/>
        <v>2464.4823061224497</v>
      </c>
      <c r="G4" s="122">
        <f t="shared" si="3"/>
        <v>2423.6755243351727</v>
      </c>
      <c r="H4" s="122">
        <f t="shared" si="3"/>
        <v>2331.2670463320464</v>
      </c>
      <c r="I4" s="122">
        <f t="shared" si="3"/>
        <v>2563.5920245398784</v>
      </c>
      <c r="J4" s="122">
        <f t="shared" si="3"/>
        <v>10796.695488721813</v>
      </c>
      <c r="K4" s="122">
        <f t="shared" si="3"/>
        <v>3295.2775665399245</v>
      </c>
      <c r="L4" s="122">
        <f t="shared" si="3"/>
        <v>3545.4190909090912</v>
      </c>
      <c r="M4" s="122">
        <f t="shared" si="3"/>
        <v>4066.6955161626697</v>
      </c>
      <c r="N4" s="122">
        <f t="shared" si="3"/>
        <v>4626.2882562277582</v>
      </c>
      <c r="O4" s="122">
        <f t="shared" si="3"/>
        <v>2925.7021755438868</v>
      </c>
      <c r="P4" s="122">
        <f t="shared" si="3"/>
        <v>2171.3908235294125</v>
      </c>
      <c r="Q4" s="122">
        <f t="shared" si="3"/>
        <v>1955.9079365079363</v>
      </c>
      <c r="R4" s="122">
        <f t="shared" ref="R4:V4" si="4">SUM(R5:R6)</f>
        <v>3849.5936013986025</v>
      </c>
      <c r="S4" s="122">
        <f t="shared" si="4"/>
        <v>4288.7481081081096</v>
      </c>
      <c r="T4" s="122">
        <f t="shared" si="4"/>
        <v>4015.9003106796135</v>
      </c>
      <c r="U4" s="122">
        <f t="shared" si="4"/>
        <v>4674.0061287027602</v>
      </c>
      <c r="V4" s="122">
        <f t="shared" si="4"/>
        <v>2095.4521068249269</v>
      </c>
      <c r="W4" s="122">
        <f t="shared" ref="W4:Y4" si="5">SUM(W5:W6)</f>
        <v>3658.4834042553211</v>
      </c>
      <c r="X4" s="122">
        <f t="shared" si="5"/>
        <v>1583.1473684210521</v>
      </c>
      <c r="Y4" s="122">
        <f t="shared" si="5"/>
        <v>2751.5164044943813</v>
      </c>
      <c r="DA4" s="130" t="s">
        <v>2581</v>
      </c>
    </row>
    <row r="5" spans="1:105" ht="12" customHeight="1" x14ac:dyDescent="0.25">
      <c r="A5" s="97" t="s">
        <v>51</v>
      </c>
      <c r="B5" s="98">
        <v>4320.3439799999996</v>
      </c>
      <c r="C5" s="98">
        <v>3876.6287782805421</v>
      </c>
      <c r="D5" s="98">
        <v>3843.7759920239278</v>
      </c>
      <c r="E5" s="98">
        <v>3936.0851612903248</v>
      </c>
      <c r="F5" s="98">
        <v>2464.4823061224497</v>
      </c>
      <c r="G5" s="98">
        <v>2423.6755243351727</v>
      </c>
      <c r="H5" s="98">
        <v>2331.2670463320464</v>
      </c>
      <c r="I5" s="98">
        <v>2563.5920245398784</v>
      </c>
      <c r="J5" s="98">
        <v>10796.695488721813</v>
      </c>
      <c r="K5" s="98">
        <v>3295.2775665399245</v>
      </c>
      <c r="L5" s="98">
        <v>3545.4190909090912</v>
      </c>
      <c r="M5" s="98">
        <v>4066.6955161626697</v>
      </c>
      <c r="N5" s="98">
        <v>4626.2882562277582</v>
      </c>
      <c r="O5" s="98">
        <v>2925.7021755438868</v>
      </c>
      <c r="P5" s="98">
        <v>2171.3908235294125</v>
      </c>
      <c r="Q5" s="98">
        <v>1955.9079365079363</v>
      </c>
      <c r="R5" s="98">
        <v>3849.5936013986025</v>
      </c>
      <c r="S5" s="98">
        <v>4288.7481081081096</v>
      </c>
      <c r="T5" s="98">
        <v>4015.9003106796135</v>
      </c>
      <c r="U5" s="98">
        <v>4674.0061287027602</v>
      </c>
      <c r="V5" s="98">
        <v>2095.4521068249269</v>
      </c>
      <c r="W5" s="98">
        <v>3658.4834042553211</v>
      </c>
      <c r="X5" s="98">
        <v>1583.1473684210521</v>
      </c>
      <c r="Y5" s="98">
        <v>2751.5164044943813</v>
      </c>
      <c r="DA5" s="63" t="s">
        <v>2582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2583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2584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2585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2586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2587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2588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2589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2590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2591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2592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2593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2594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2595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2596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2597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2598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2599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3549.5099389002035</v>
      </c>
      <c r="C24" s="117">
        <f t="shared" si="7"/>
        <v>3711.8954399864192</v>
      </c>
      <c r="D24" s="117">
        <f t="shared" si="7"/>
        <v>3539.0984702166065</v>
      </c>
      <c r="E24" s="117">
        <f t="shared" si="7"/>
        <v>3504.6999039213492</v>
      </c>
      <c r="F24" s="117">
        <f t="shared" si="7"/>
        <v>3360.352293931765</v>
      </c>
      <c r="G24" s="117">
        <f t="shared" si="7"/>
        <v>3154.088964407802</v>
      </c>
      <c r="H24" s="117">
        <f t="shared" si="7"/>
        <v>3317.6670432759424</v>
      </c>
      <c r="I24" s="117">
        <f t="shared" si="7"/>
        <v>3024.2531866383883</v>
      </c>
      <c r="J24" s="117">
        <f t="shared" si="7"/>
        <v>3236.9432295804772</v>
      </c>
      <c r="K24" s="117">
        <f t="shared" si="7"/>
        <v>3220.9138855827282</v>
      </c>
      <c r="L24" s="117">
        <f t="shared" si="7"/>
        <v>3698.4373959278946</v>
      </c>
      <c r="M24" s="117">
        <f t="shared" si="7"/>
        <v>2924.6206947827204</v>
      </c>
      <c r="N24" s="117">
        <f t="shared" si="7"/>
        <v>3108.697742746941</v>
      </c>
      <c r="O24" s="117">
        <f t="shared" si="7"/>
        <v>3282.3163367313387</v>
      </c>
      <c r="P24" s="117">
        <f t="shared" si="7"/>
        <v>2547.0359956156376</v>
      </c>
      <c r="Q24" s="117">
        <f t="shared" si="7"/>
        <v>2525.8506773039458</v>
      </c>
      <c r="R24" s="117">
        <f t="shared" ref="R24:V24" si="8">R25+R28+R30+R39</f>
        <v>2550.857275526339</v>
      </c>
      <c r="S24" s="117">
        <f t="shared" si="8"/>
        <v>2540.8775256707518</v>
      </c>
      <c r="T24" s="117">
        <f t="shared" si="8"/>
        <v>2501.7445568793878</v>
      </c>
      <c r="U24" s="117">
        <f t="shared" si="8"/>
        <v>2475.1250145348831</v>
      </c>
      <c r="V24" s="117">
        <f t="shared" si="8"/>
        <v>2487.5522356569018</v>
      </c>
      <c r="W24" s="117">
        <f t="shared" ref="W24:Y24" si="9">W25+W28+W30+W39</f>
        <v>2401.7092954438704</v>
      </c>
      <c r="X24" s="117">
        <f t="shared" si="9"/>
        <v>2230.9510116773981</v>
      </c>
      <c r="Y24" s="117">
        <f t="shared" si="9"/>
        <v>2025.6732058269752</v>
      </c>
      <c r="DA24" s="129" t="s">
        <v>2600</v>
      </c>
    </row>
    <row r="25" spans="1:105" ht="12.95" customHeight="1" x14ac:dyDescent="0.25">
      <c r="A25" s="121" t="s">
        <v>57</v>
      </c>
      <c r="B25" s="122">
        <f t="shared" ref="B25:Q25" si="10">SUM(B26:B27)</f>
        <v>3549.5099389002035</v>
      </c>
      <c r="C25" s="122">
        <f t="shared" si="10"/>
        <v>3711.8954399864192</v>
      </c>
      <c r="D25" s="122">
        <f t="shared" si="10"/>
        <v>3539.0984702166065</v>
      </c>
      <c r="E25" s="122">
        <f t="shared" si="10"/>
        <v>3504.6999039213492</v>
      </c>
      <c r="F25" s="122">
        <f t="shared" si="10"/>
        <v>3360.352293931765</v>
      </c>
      <c r="G25" s="122">
        <f t="shared" si="10"/>
        <v>3154.088964407802</v>
      </c>
      <c r="H25" s="122">
        <f t="shared" si="10"/>
        <v>3317.6670432759424</v>
      </c>
      <c r="I25" s="122">
        <f t="shared" si="10"/>
        <v>3024.2531866383883</v>
      </c>
      <c r="J25" s="122">
        <f t="shared" si="10"/>
        <v>3236.9432295804772</v>
      </c>
      <c r="K25" s="122">
        <f t="shared" si="10"/>
        <v>3220.9138855827282</v>
      </c>
      <c r="L25" s="122">
        <f t="shared" si="10"/>
        <v>3698.4373959278946</v>
      </c>
      <c r="M25" s="122">
        <f t="shared" si="10"/>
        <v>2924.6206947827204</v>
      </c>
      <c r="N25" s="122">
        <f t="shared" si="10"/>
        <v>3108.697742746941</v>
      </c>
      <c r="O25" s="122">
        <f t="shared" si="10"/>
        <v>3282.3163367313387</v>
      </c>
      <c r="P25" s="122">
        <f t="shared" si="10"/>
        <v>2547.0359956156376</v>
      </c>
      <c r="Q25" s="122">
        <f t="shared" si="10"/>
        <v>2525.8506773039458</v>
      </c>
      <c r="R25" s="122">
        <f t="shared" ref="R25:V25" si="11">SUM(R26:R27)</f>
        <v>2550.857275526339</v>
      </c>
      <c r="S25" s="122">
        <f t="shared" si="11"/>
        <v>2540.8775256707518</v>
      </c>
      <c r="T25" s="122">
        <f t="shared" si="11"/>
        <v>2501.7445568793878</v>
      </c>
      <c r="U25" s="122">
        <f t="shared" si="11"/>
        <v>2475.1250145348831</v>
      </c>
      <c r="V25" s="122">
        <f t="shared" si="11"/>
        <v>2487.5522356569018</v>
      </c>
      <c r="W25" s="122">
        <f t="shared" ref="W25:Y25" si="12">SUM(W26:W27)</f>
        <v>2401.7092954438704</v>
      </c>
      <c r="X25" s="122">
        <f t="shared" si="12"/>
        <v>2230.9510116773981</v>
      </c>
      <c r="Y25" s="122">
        <f t="shared" si="12"/>
        <v>2025.6732058269752</v>
      </c>
      <c r="DA25" s="130" t="s">
        <v>2601</v>
      </c>
    </row>
    <row r="26" spans="1:105" ht="12" customHeight="1" x14ac:dyDescent="0.25">
      <c r="A26" s="97" t="s">
        <v>74</v>
      </c>
      <c r="B26" s="98">
        <v>3549.5099389002035</v>
      </c>
      <c r="C26" s="98">
        <v>3711.8954399864192</v>
      </c>
      <c r="D26" s="98">
        <v>3539.0984702166065</v>
      </c>
      <c r="E26" s="98">
        <v>3504.6999039213492</v>
      </c>
      <c r="F26" s="98">
        <v>3360.352293931765</v>
      </c>
      <c r="G26" s="98">
        <v>3154.088964407802</v>
      </c>
      <c r="H26" s="98">
        <v>3317.6670432759424</v>
      </c>
      <c r="I26" s="98">
        <v>3024.2531866383883</v>
      </c>
      <c r="J26" s="98">
        <v>3236.9432295804772</v>
      </c>
      <c r="K26" s="98">
        <v>3220.9138855827282</v>
      </c>
      <c r="L26" s="98">
        <v>3698.4373959278946</v>
      </c>
      <c r="M26" s="98">
        <v>2924.6206947827204</v>
      </c>
      <c r="N26" s="98">
        <v>3108.697742746941</v>
      </c>
      <c r="O26" s="98">
        <v>3282.3163367313387</v>
      </c>
      <c r="P26" s="98">
        <v>2547.0359956156376</v>
      </c>
      <c r="Q26" s="98">
        <v>2525.8506773039458</v>
      </c>
      <c r="R26" s="98">
        <v>2550.857275526339</v>
      </c>
      <c r="S26" s="98">
        <v>2540.8775256707518</v>
      </c>
      <c r="T26" s="98">
        <v>2501.7445568793878</v>
      </c>
      <c r="U26" s="98">
        <v>2475.1250145348831</v>
      </c>
      <c r="V26" s="98">
        <v>2487.5522356569018</v>
      </c>
      <c r="W26" s="98">
        <v>2401.7092954438704</v>
      </c>
      <c r="X26" s="98">
        <v>2230.9510116773981</v>
      </c>
      <c r="Y26" s="98">
        <v>2025.6732058269752</v>
      </c>
      <c r="DA26" s="63" t="s">
        <v>2602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2603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2604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2605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X30" s="122">
        <v>0</v>
      </c>
      <c r="Y30" s="122">
        <v>0</v>
      </c>
      <c r="DA30" s="130" t="s">
        <v>2606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2607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2608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2609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2610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2611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2612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2613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2614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X39" s="122">
        <v>0</v>
      </c>
      <c r="Y39" s="122">
        <v>0</v>
      </c>
      <c r="DA39" s="130" t="s">
        <v>2615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2616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2617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4349.4905003840659</v>
      </c>
      <c r="C43" s="117">
        <f t="shared" si="14"/>
        <v>4235.2660261743558</v>
      </c>
      <c r="D43" s="117">
        <f t="shared" si="14"/>
        <v>4209.497052962769</v>
      </c>
      <c r="E43" s="117">
        <f t="shared" si="14"/>
        <v>4209.3915251702938</v>
      </c>
      <c r="F43" s="117">
        <f t="shared" si="14"/>
        <v>4126.9026453751121</v>
      </c>
      <c r="G43" s="117">
        <f t="shared" si="14"/>
        <v>3912.701409708015</v>
      </c>
      <c r="H43" s="117">
        <f t="shared" si="14"/>
        <v>3374.324620805884</v>
      </c>
      <c r="I43" s="117">
        <f t="shared" si="14"/>
        <v>3725.6562293834058</v>
      </c>
      <c r="J43" s="117">
        <f t="shared" si="14"/>
        <v>4066.7820951678359</v>
      </c>
      <c r="K43" s="117">
        <f t="shared" si="14"/>
        <v>4142.0292138630612</v>
      </c>
      <c r="L43" s="117">
        <f t="shared" si="14"/>
        <v>4206.8286788133173</v>
      </c>
      <c r="M43" s="117">
        <f t="shared" si="14"/>
        <v>3693.4594829294638</v>
      </c>
      <c r="N43" s="117">
        <f t="shared" si="14"/>
        <v>3477.6160916030535</v>
      </c>
      <c r="O43" s="117">
        <f t="shared" si="14"/>
        <v>2499.6094446137899</v>
      </c>
      <c r="P43" s="117">
        <f t="shared" si="14"/>
        <v>1643.132838536447</v>
      </c>
      <c r="Q43" s="117">
        <f t="shared" si="14"/>
        <v>3268.1209562316803</v>
      </c>
      <c r="R43" s="117">
        <f t="shared" ref="R43:V43" si="15">R44+R47+R49+R58</f>
        <v>2769.2120045152615</v>
      </c>
      <c r="S43" s="117">
        <f t="shared" si="15"/>
        <v>2594.5012381693764</v>
      </c>
      <c r="T43" s="117">
        <f t="shared" si="15"/>
        <v>2597.5937879583898</v>
      </c>
      <c r="U43" s="117">
        <f t="shared" si="15"/>
        <v>2615.3611366310743</v>
      </c>
      <c r="V43" s="117">
        <f t="shared" si="15"/>
        <v>2643.635489361704</v>
      </c>
      <c r="W43" s="117">
        <f t="shared" ref="W43:Y43" si="16">W44+W47+W49+W58</f>
        <v>2660.4370391735038</v>
      </c>
      <c r="X43" s="117">
        <f t="shared" si="16"/>
        <v>2526.2978596409412</v>
      </c>
      <c r="Y43" s="117">
        <f t="shared" si="16"/>
        <v>2286.7573542591113</v>
      </c>
      <c r="DA43" s="129" t="s">
        <v>2618</v>
      </c>
    </row>
    <row r="44" spans="1:105" ht="12.95" customHeight="1" x14ac:dyDescent="0.25">
      <c r="A44" s="121" t="s">
        <v>57</v>
      </c>
      <c r="B44" s="122">
        <f t="shared" ref="B44:Q44" si="17">SUM(B45:B46)</f>
        <v>4349.4905003840659</v>
      </c>
      <c r="C44" s="122">
        <f t="shared" si="17"/>
        <v>4235.2660261743558</v>
      </c>
      <c r="D44" s="122">
        <f t="shared" si="17"/>
        <v>4209.497052962769</v>
      </c>
      <c r="E44" s="122">
        <f t="shared" si="17"/>
        <v>4209.3915251702938</v>
      </c>
      <c r="F44" s="122">
        <f t="shared" si="17"/>
        <v>4126.9026453751121</v>
      </c>
      <c r="G44" s="122">
        <f t="shared" si="17"/>
        <v>3912.701409708015</v>
      </c>
      <c r="H44" s="122">
        <f t="shared" si="17"/>
        <v>3374.324620805884</v>
      </c>
      <c r="I44" s="122">
        <f t="shared" si="17"/>
        <v>3725.6562293834058</v>
      </c>
      <c r="J44" s="122">
        <f t="shared" si="17"/>
        <v>4066.7820951678359</v>
      </c>
      <c r="K44" s="122">
        <f t="shared" si="17"/>
        <v>4142.0292138630612</v>
      </c>
      <c r="L44" s="122">
        <f t="shared" si="17"/>
        <v>4206.8286788133173</v>
      </c>
      <c r="M44" s="122">
        <f t="shared" si="17"/>
        <v>3693.4594829294638</v>
      </c>
      <c r="N44" s="122">
        <f t="shared" si="17"/>
        <v>3477.6160916030535</v>
      </c>
      <c r="O44" s="122">
        <f t="shared" si="17"/>
        <v>2499.6094446137899</v>
      </c>
      <c r="P44" s="122">
        <f t="shared" si="17"/>
        <v>1643.132838536447</v>
      </c>
      <c r="Q44" s="122">
        <f t="shared" si="17"/>
        <v>3268.1209562316803</v>
      </c>
      <c r="R44" s="122">
        <f t="shared" ref="R44:V44" si="18">SUM(R45:R46)</f>
        <v>2769.2120045152615</v>
      </c>
      <c r="S44" s="122">
        <f t="shared" si="18"/>
        <v>2594.5012381693764</v>
      </c>
      <c r="T44" s="122">
        <f t="shared" si="18"/>
        <v>2597.5937879583898</v>
      </c>
      <c r="U44" s="122">
        <f t="shared" si="18"/>
        <v>2615.3611366310743</v>
      </c>
      <c r="V44" s="122">
        <f t="shared" si="18"/>
        <v>2643.635489361704</v>
      </c>
      <c r="W44" s="122">
        <f t="shared" ref="W44:Y44" si="19">SUM(W45:W46)</f>
        <v>2660.4370391735038</v>
      </c>
      <c r="X44" s="122">
        <f t="shared" si="19"/>
        <v>2526.2978596409412</v>
      </c>
      <c r="Y44" s="122">
        <f t="shared" si="19"/>
        <v>2286.7573542591113</v>
      </c>
      <c r="DA44" s="130" t="s">
        <v>2619</v>
      </c>
    </row>
    <row r="45" spans="1:105" ht="12" customHeight="1" x14ac:dyDescent="0.25">
      <c r="A45" s="97" t="s">
        <v>211</v>
      </c>
      <c r="B45" s="98">
        <v>4349.4905003840659</v>
      </c>
      <c r="C45" s="98">
        <v>4235.2660261743558</v>
      </c>
      <c r="D45" s="98">
        <v>4209.497052962769</v>
      </c>
      <c r="E45" s="98">
        <v>4209.3915251702938</v>
      </c>
      <c r="F45" s="98">
        <v>4126.9026453751121</v>
      </c>
      <c r="G45" s="98">
        <v>3912.701409708015</v>
      </c>
      <c r="H45" s="98">
        <v>3374.324620805884</v>
      </c>
      <c r="I45" s="98">
        <v>3725.6562293834058</v>
      </c>
      <c r="J45" s="98">
        <v>4066.7820951678359</v>
      </c>
      <c r="K45" s="98">
        <v>4142.0292138630612</v>
      </c>
      <c r="L45" s="98">
        <v>4206.8286788133173</v>
      </c>
      <c r="M45" s="98">
        <v>3693.4594829294638</v>
      </c>
      <c r="N45" s="98">
        <v>3477.6160916030535</v>
      </c>
      <c r="O45" s="98">
        <v>2499.6094446137899</v>
      </c>
      <c r="P45" s="98">
        <v>1643.132838536447</v>
      </c>
      <c r="Q45" s="98">
        <v>3268.1209562316803</v>
      </c>
      <c r="R45" s="98">
        <v>2769.2120045152615</v>
      </c>
      <c r="S45" s="98">
        <v>2594.5012381693764</v>
      </c>
      <c r="T45" s="98">
        <v>2597.5937879583898</v>
      </c>
      <c r="U45" s="98">
        <v>2615.3611366310743</v>
      </c>
      <c r="V45" s="98">
        <v>2643.635489361704</v>
      </c>
      <c r="W45" s="98">
        <v>2660.4370391735038</v>
      </c>
      <c r="X45" s="98">
        <v>2526.2978596409412</v>
      </c>
      <c r="Y45" s="98">
        <v>2286.7573542591113</v>
      </c>
      <c r="DA45" s="63" t="s">
        <v>2620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2621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2622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2623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2624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2625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2626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2627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2628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2629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2630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2631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2632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2633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2634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2635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3193.4468522023462</v>
      </c>
      <c r="C62" s="117">
        <f t="shared" si="21"/>
        <v>3358.8820324273288</v>
      </c>
      <c r="D62" s="117">
        <f t="shared" si="21"/>
        <v>3217.0681346793608</v>
      </c>
      <c r="E62" s="117">
        <f t="shared" si="21"/>
        <v>3277.1857273122455</v>
      </c>
      <c r="F62" s="117">
        <f t="shared" si="21"/>
        <v>3127.2219580959395</v>
      </c>
      <c r="G62" s="117">
        <f t="shared" si="21"/>
        <v>3008.9722519454676</v>
      </c>
      <c r="H62" s="117">
        <f t="shared" si="21"/>
        <v>3024.5700057698991</v>
      </c>
      <c r="I62" s="117">
        <f t="shared" si="21"/>
        <v>2689.053833133913</v>
      </c>
      <c r="J62" s="117">
        <f t="shared" si="21"/>
        <v>3035.1466366506343</v>
      </c>
      <c r="K62" s="117">
        <f t="shared" si="21"/>
        <v>3003.6759644503286</v>
      </c>
      <c r="L62" s="117">
        <f t="shared" si="21"/>
        <v>3470.0885229040832</v>
      </c>
      <c r="M62" s="117">
        <f t="shared" si="21"/>
        <v>2689.171240482845</v>
      </c>
      <c r="N62" s="117">
        <f t="shared" si="21"/>
        <v>2875.7034069074416</v>
      </c>
      <c r="O62" s="117">
        <f t="shared" si="21"/>
        <v>3033.6609188275283</v>
      </c>
      <c r="P62" s="117">
        <f t="shared" si="21"/>
        <v>2263.1400072058541</v>
      </c>
      <c r="Q62" s="117">
        <f t="shared" si="21"/>
        <v>2394.8279094335412</v>
      </c>
      <c r="R62" s="117">
        <f t="shared" ref="R62:V62" si="22">R63+R66+R68+R77</f>
        <v>2462.5122699399162</v>
      </c>
      <c r="S62" s="117">
        <f t="shared" si="22"/>
        <v>2370.4708707987647</v>
      </c>
      <c r="T62" s="117">
        <f t="shared" si="22"/>
        <v>2347.7439614422547</v>
      </c>
      <c r="U62" s="117">
        <f t="shared" si="22"/>
        <v>2258.9747513462271</v>
      </c>
      <c r="V62" s="117">
        <f t="shared" si="22"/>
        <v>2155.0694612077441</v>
      </c>
      <c r="W62" s="117">
        <f t="shared" ref="W62:Y62" si="23">W63+W66+W68+W77</f>
        <v>2475.8903587176401</v>
      </c>
      <c r="X62" s="117">
        <f t="shared" si="23"/>
        <v>1990.2004418782956</v>
      </c>
      <c r="Y62" s="117">
        <f t="shared" si="23"/>
        <v>1710.2708908611216</v>
      </c>
      <c r="DA62" s="129" t="s">
        <v>2636</v>
      </c>
    </row>
    <row r="63" spans="1:105" ht="12.95" customHeight="1" x14ac:dyDescent="0.25">
      <c r="A63" s="121" t="s">
        <v>57</v>
      </c>
      <c r="B63" s="122">
        <f t="shared" ref="B63:Q63" si="24">SUM(B64:B65)</f>
        <v>2832.4015907793046</v>
      </c>
      <c r="C63" s="122">
        <f t="shared" si="24"/>
        <v>2993.0985956885347</v>
      </c>
      <c r="D63" s="122">
        <f t="shared" si="24"/>
        <v>2829.5132110385716</v>
      </c>
      <c r="E63" s="122">
        <f t="shared" si="24"/>
        <v>2886.0857598274843</v>
      </c>
      <c r="F63" s="122">
        <f t="shared" si="24"/>
        <v>2752.2301259290139</v>
      </c>
      <c r="G63" s="122">
        <f t="shared" si="24"/>
        <v>2642.5448086950864</v>
      </c>
      <c r="H63" s="122">
        <f t="shared" si="24"/>
        <v>2656.3515383706899</v>
      </c>
      <c r="I63" s="122">
        <f t="shared" si="24"/>
        <v>2344.529212188681</v>
      </c>
      <c r="J63" s="122">
        <f t="shared" si="24"/>
        <v>2681.0651383187969</v>
      </c>
      <c r="K63" s="122">
        <f t="shared" si="24"/>
        <v>2652.4340407069521</v>
      </c>
      <c r="L63" s="122">
        <f t="shared" si="24"/>
        <v>3059.3337523337523</v>
      </c>
      <c r="M63" s="122">
        <f t="shared" si="24"/>
        <v>2371.5236240795862</v>
      </c>
      <c r="N63" s="122">
        <f t="shared" si="24"/>
        <v>2550.303286776832</v>
      </c>
      <c r="O63" s="122">
        <f t="shared" si="24"/>
        <v>2686.8497377023718</v>
      </c>
      <c r="P63" s="122">
        <f t="shared" si="24"/>
        <v>1975.2606036609552</v>
      </c>
      <c r="Q63" s="122">
        <f t="shared" si="24"/>
        <v>2065.3752760155649</v>
      </c>
      <c r="R63" s="122">
        <f t="shared" ref="R63:V63" si="25">SUM(R64:R65)</f>
        <v>2125.4896662771821</v>
      </c>
      <c r="S63" s="122">
        <f t="shared" si="25"/>
        <v>2050.9226835200807</v>
      </c>
      <c r="T63" s="122">
        <f t="shared" si="25"/>
        <v>2040.343780896608</v>
      </c>
      <c r="U63" s="122">
        <f t="shared" si="25"/>
        <v>1974.2786632187835</v>
      </c>
      <c r="V63" s="122">
        <f t="shared" si="25"/>
        <v>1900.1906579289393</v>
      </c>
      <c r="W63" s="122">
        <f t="shared" ref="W63:Y63" si="26">SUM(W64:W65)</f>
        <v>2210.6639266522011</v>
      </c>
      <c r="X63" s="122">
        <f t="shared" si="26"/>
        <v>1786.9872614913795</v>
      </c>
      <c r="Y63" s="122">
        <f t="shared" si="26"/>
        <v>1548.4605614949114</v>
      </c>
      <c r="DA63" s="130" t="s">
        <v>2637</v>
      </c>
    </row>
    <row r="64" spans="1:105" ht="12" customHeight="1" x14ac:dyDescent="0.25">
      <c r="A64" s="97" t="s">
        <v>212</v>
      </c>
      <c r="B64" s="98">
        <v>2832.4015907793046</v>
      </c>
      <c r="C64" s="98">
        <v>2993.0985956885347</v>
      </c>
      <c r="D64" s="98">
        <v>2829.5132110385716</v>
      </c>
      <c r="E64" s="98">
        <v>2886.0857598274843</v>
      </c>
      <c r="F64" s="98">
        <v>2752.2301259290139</v>
      </c>
      <c r="G64" s="98">
        <v>2642.5448086950864</v>
      </c>
      <c r="H64" s="98">
        <v>2656.3515383706899</v>
      </c>
      <c r="I64" s="98">
        <v>2344.529212188681</v>
      </c>
      <c r="J64" s="98">
        <v>2681.0651383187969</v>
      </c>
      <c r="K64" s="98">
        <v>2652.4340407069521</v>
      </c>
      <c r="L64" s="98">
        <v>3059.3337523337523</v>
      </c>
      <c r="M64" s="98">
        <v>2371.5236240795862</v>
      </c>
      <c r="N64" s="98">
        <v>2550.303286776832</v>
      </c>
      <c r="O64" s="98">
        <v>2686.8497377023718</v>
      </c>
      <c r="P64" s="98">
        <v>1975.2606036609552</v>
      </c>
      <c r="Q64" s="98">
        <v>2065.3752760155649</v>
      </c>
      <c r="R64" s="98">
        <v>2125.4896662771821</v>
      </c>
      <c r="S64" s="98">
        <v>2050.9226835200807</v>
      </c>
      <c r="T64" s="98">
        <v>2040.343780896608</v>
      </c>
      <c r="U64" s="98">
        <v>1974.2786632187835</v>
      </c>
      <c r="V64" s="98">
        <v>1900.1906579289393</v>
      </c>
      <c r="W64" s="98">
        <v>2210.6639266522011</v>
      </c>
      <c r="X64" s="98">
        <v>1786.9872614913795</v>
      </c>
      <c r="Y64" s="98">
        <v>1548.4605614949114</v>
      </c>
      <c r="DA64" s="63" t="s">
        <v>2638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2639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2640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2641</v>
      </c>
    </row>
    <row r="68" spans="1:105" ht="12" customHeight="1" x14ac:dyDescent="0.25">
      <c r="A68" s="121" t="s">
        <v>55</v>
      </c>
      <c r="B68" s="122">
        <v>319.07270297301045</v>
      </c>
      <c r="C68" s="122">
        <v>320.69796498103295</v>
      </c>
      <c r="D68" s="122">
        <v>342.84722602245444</v>
      </c>
      <c r="E68" s="122">
        <v>346.21372812653055</v>
      </c>
      <c r="F68" s="122">
        <v>329.2206991484353</v>
      </c>
      <c r="G68" s="122">
        <v>320.55536463919435</v>
      </c>
      <c r="H68" s="122">
        <v>317.30488675601265</v>
      </c>
      <c r="I68" s="122">
        <v>298.37791634637307</v>
      </c>
      <c r="J68" s="122">
        <v>305.41893335009672</v>
      </c>
      <c r="K68" s="122">
        <v>306.96304153967543</v>
      </c>
      <c r="L68" s="122">
        <v>353.51048607251437</v>
      </c>
      <c r="M68" s="122">
        <v>263.77551883589632</v>
      </c>
      <c r="N68" s="122">
        <v>272.33765864180714</v>
      </c>
      <c r="O68" s="122">
        <v>294.92046747845188</v>
      </c>
      <c r="P68" s="122">
        <v>237.04178909986587</v>
      </c>
      <c r="Q68" s="122">
        <v>279.76969030058802</v>
      </c>
      <c r="R68" s="122">
        <v>288.77880054292177</v>
      </c>
      <c r="S68" s="122">
        <v>272.44499382722796</v>
      </c>
      <c r="T68" s="122">
        <v>261.21594254475309</v>
      </c>
      <c r="U68" s="122">
        <v>239.45238357810297</v>
      </c>
      <c r="V68" s="122">
        <v>210.56350847740291</v>
      </c>
      <c r="W68" s="122">
        <v>221.14683500699266</v>
      </c>
      <c r="X68" s="122">
        <v>159.17743793156043</v>
      </c>
      <c r="Y68" s="122">
        <v>117.95372820550017</v>
      </c>
      <c r="DA68" s="130" t="s">
        <v>2642</v>
      </c>
    </row>
    <row r="69" spans="1:105" ht="12" customHeight="1" x14ac:dyDescent="0.25">
      <c r="A69" s="97" t="s">
        <v>134</v>
      </c>
      <c r="B69" s="98">
        <v>322.05094554403217</v>
      </c>
      <c r="C69" s="98">
        <v>324.69952029101916</v>
      </c>
      <c r="D69" s="98">
        <v>347.25734795210701</v>
      </c>
      <c r="E69" s="98">
        <v>350.67294578249363</v>
      </c>
      <c r="F69" s="98">
        <v>333.47526265648804</v>
      </c>
      <c r="G69" s="98">
        <v>324.66495754299302</v>
      </c>
      <c r="H69" s="98">
        <v>321.41956319755025</v>
      </c>
      <c r="I69" s="98">
        <v>302.76045860890019</v>
      </c>
      <c r="J69" s="98">
        <v>310.33076573458851</v>
      </c>
      <c r="K69" s="98">
        <v>311.83833855326327</v>
      </c>
      <c r="L69" s="98">
        <v>359.19829675743642</v>
      </c>
      <c r="M69" s="98">
        <v>267.62011927359879</v>
      </c>
      <c r="N69" s="98">
        <v>276.65606415793485</v>
      </c>
      <c r="O69" s="98">
        <v>299.19028794396365</v>
      </c>
      <c r="P69" s="98">
        <v>239.43196660667749</v>
      </c>
      <c r="Q69" s="98">
        <v>283.27406434870096</v>
      </c>
      <c r="R69" s="98">
        <v>291.88680115136731</v>
      </c>
      <c r="S69" s="98">
        <v>275.30684122961651</v>
      </c>
      <c r="T69" s="98">
        <v>264.37476511693666</v>
      </c>
      <c r="U69" s="98">
        <v>242.7702489249854</v>
      </c>
      <c r="V69" s="98">
        <v>213.82582997068315</v>
      </c>
      <c r="W69" s="98">
        <v>224.24279287796622</v>
      </c>
      <c r="X69" s="98">
        <v>161.65930763722247</v>
      </c>
      <c r="Y69" s="98">
        <v>119.27551740932262</v>
      </c>
      <c r="DA69" s="63" t="s">
        <v>2643</v>
      </c>
    </row>
    <row r="70" spans="1:105" ht="12" customHeight="1" x14ac:dyDescent="0.25">
      <c r="A70" s="97" t="s">
        <v>133</v>
      </c>
      <c r="B70" s="98">
        <v>169.05426180526487</v>
      </c>
      <c r="C70" s="98">
        <v>152.6927260444121</v>
      </c>
      <c r="D70" s="98">
        <v>170.44462177041652</v>
      </c>
      <c r="E70" s="98">
        <v>166.94237736926169</v>
      </c>
      <c r="F70" s="98">
        <v>157.13880660252849</v>
      </c>
      <c r="G70" s="98">
        <v>153.95472976242814</v>
      </c>
      <c r="H70" s="98">
        <v>149.18797797344413</v>
      </c>
      <c r="I70" s="98">
        <v>149.70542808876471</v>
      </c>
      <c r="J70" s="98">
        <v>138.59081954916286</v>
      </c>
      <c r="K70" s="98">
        <v>143.09164460841498</v>
      </c>
      <c r="L70" s="98">
        <v>142.55296620535083</v>
      </c>
      <c r="M70" s="98">
        <v>112.13108234890548</v>
      </c>
      <c r="N70" s="98">
        <v>109.32450621655562</v>
      </c>
      <c r="O70" s="98">
        <v>123.41844266308013</v>
      </c>
      <c r="P70" s="98">
        <v>102.48553209793205</v>
      </c>
      <c r="Q70" s="98">
        <v>121.48400256432657</v>
      </c>
      <c r="R70" s="98">
        <v>130.49146459370388</v>
      </c>
      <c r="S70" s="98">
        <v>124.3079283164162</v>
      </c>
      <c r="T70" s="98">
        <v>115.34247178822021</v>
      </c>
      <c r="U70" s="98">
        <v>102.34044087707585</v>
      </c>
      <c r="V70" s="98">
        <v>87.293690486162888</v>
      </c>
      <c r="W70" s="98">
        <v>80.162913566058165</v>
      </c>
      <c r="X70" s="98">
        <v>61.548912864573566</v>
      </c>
      <c r="Y70" s="98">
        <v>45.232685140683273</v>
      </c>
      <c r="DA70" s="63" t="s">
        <v>2644</v>
      </c>
    </row>
    <row r="71" spans="1:105" ht="12" customHeight="1" x14ac:dyDescent="0.25">
      <c r="A71" s="100" t="s">
        <v>212</v>
      </c>
      <c r="B71" s="101">
        <v>169.05426180526487</v>
      </c>
      <c r="C71" s="101">
        <v>152.6927260444121</v>
      </c>
      <c r="D71" s="101">
        <v>170.44462177041652</v>
      </c>
      <c r="E71" s="101">
        <v>166.94237736926169</v>
      </c>
      <c r="F71" s="101">
        <v>157.13880660252849</v>
      </c>
      <c r="G71" s="101">
        <v>153.95472976242814</v>
      </c>
      <c r="H71" s="101">
        <v>149.18797797344413</v>
      </c>
      <c r="I71" s="101">
        <v>149.70542808876471</v>
      </c>
      <c r="J71" s="101">
        <v>138.59081954916286</v>
      </c>
      <c r="K71" s="101">
        <v>143.09164460841498</v>
      </c>
      <c r="L71" s="101">
        <v>142.55296620535083</v>
      </c>
      <c r="M71" s="101">
        <v>112.13108234890548</v>
      </c>
      <c r="N71" s="101">
        <v>109.32450621655562</v>
      </c>
      <c r="O71" s="101">
        <v>123.41844266308013</v>
      </c>
      <c r="P71" s="101">
        <v>102.48553209793205</v>
      </c>
      <c r="Q71" s="101">
        <v>121.48400256432657</v>
      </c>
      <c r="R71" s="101">
        <v>130.49146459370388</v>
      </c>
      <c r="S71" s="101">
        <v>124.3079283164162</v>
      </c>
      <c r="T71" s="101">
        <v>115.34247178822021</v>
      </c>
      <c r="U71" s="101">
        <v>102.34044087707585</v>
      </c>
      <c r="V71" s="101">
        <v>87.293690486162888</v>
      </c>
      <c r="W71" s="101">
        <v>80.162913566058165</v>
      </c>
      <c r="X71" s="101">
        <v>61.548912864573566</v>
      </c>
      <c r="Y71" s="101">
        <v>45.232685140683273</v>
      </c>
      <c r="DA71" s="131" t="s">
        <v>2645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2646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2647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2648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2649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2650</v>
      </c>
    </row>
    <row r="77" spans="1:105" ht="12" customHeight="1" x14ac:dyDescent="0.25">
      <c r="A77" s="121" t="s">
        <v>54</v>
      </c>
      <c r="B77" s="122">
        <v>41.972558450031158</v>
      </c>
      <c r="C77" s="122">
        <v>45.085471757761191</v>
      </c>
      <c r="D77" s="122">
        <v>44.707697618334969</v>
      </c>
      <c r="E77" s="122">
        <v>44.886239358230711</v>
      </c>
      <c r="F77" s="122">
        <v>45.771133018490403</v>
      </c>
      <c r="G77" s="122">
        <v>45.872078611186602</v>
      </c>
      <c r="H77" s="122">
        <v>50.913580643196568</v>
      </c>
      <c r="I77" s="122">
        <v>46.146704598859024</v>
      </c>
      <c r="J77" s="122">
        <v>48.662564981740566</v>
      </c>
      <c r="K77" s="122">
        <v>44.278882203701016</v>
      </c>
      <c r="L77" s="122">
        <v>57.244284497816757</v>
      </c>
      <c r="M77" s="122">
        <v>53.87209756736236</v>
      </c>
      <c r="N77" s="122">
        <v>53.062461488802477</v>
      </c>
      <c r="O77" s="122">
        <v>51.890713646704498</v>
      </c>
      <c r="P77" s="122">
        <v>50.837614445033118</v>
      </c>
      <c r="Q77" s="122">
        <v>49.682943117388383</v>
      </c>
      <c r="R77" s="122">
        <v>48.243803119812583</v>
      </c>
      <c r="S77" s="122">
        <v>47.103193451456278</v>
      </c>
      <c r="T77" s="122">
        <v>46.184238000893266</v>
      </c>
      <c r="U77" s="122">
        <v>45.243704549340841</v>
      </c>
      <c r="V77" s="122">
        <v>44.315294801401578</v>
      </c>
      <c r="W77" s="122">
        <v>44.079597058446318</v>
      </c>
      <c r="X77" s="122">
        <v>44.035742455355653</v>
      </c>
      <c r="Y77" s="122">
        <v>43.856601160710056</v>
      </c>
      <c r="DA77" s="130" t="s">
        <v>2651</v>
      </c>
    </row>
    <row r="78" spans="1:105" ht="12" customHeight="1" x14ac:dyDescent="0.25">
      <c r="A78" s="97" t="s">
        <v>189</v>
      </c>
      <c r="B78" s="98">
        <v>57.664089632751953</v>
      </c>
      <c r="C78" s="98">
        <v>61.772082012052394</v>
      </c>
      <c r="D78" s="98">
        <v>61.23689284371946</v>
      </c>
      <c r="E78" s="98">
        <v>61.423315801477465</v>
      </c>
      <c r="F78" s="98">
        <v>62.619594429106201</v>
      </c>
      <c r="G78" s="98">
        <v>62.741129464711506</v>
      </c>
      <c r="H78" s="98">
        <v>69.538598470305146</v>
      </c>
      <c r="I78" s="98">
        <v>63.09766830194733</v>
      </c>
      <c r="J78" s="98">
        <v>66.371414124257143</v>
      </c>
      <c r="K78" s="98">
        <v>60.328841832906143</v>
      </c>
      <c r="L78" s="98">
        <v>78.598315809557803</v>
      </c>
      <c r="M78" s="98">
        <v>74.112335842198888</v>
      </c>
      <c r="N78" s="98">
        <v>73.081418166911007</v>
      </c>
      <c r="O78" s="98">
        <v>71.702215596430889</v>
      </c>
      <c r="P78" s="98">
        <v>70.419305405606835</v>
      </c>
      <c r="Q78" s="98">
        <v>69.596511532905282</v>
      </c>
      <c r="R78" s="98">
        <v>68.021092990681126</v>
      </c>
      <c r="S78" s="98">
        <v>66.965442009959887</v>
      </c>
      <c r="T78" s="98">
        <v>66.050726715469054</v>
      </c>
      <c r="U78" s="98">
        <v>65.022629319760853</v>
      </c>
      <c r="V78" s="98">
        <v>63.630084515068333</v>
      </c>
      <c r="W78" s="98">
        <v>62.588836217385115</v>
      </c>
      <c r="X78" s="98">
        <v>60.871091833175022</v>
      </c>
      <c r="Y78" s="98">
        <v>57.116677272012986</v>
      </c>
      <c r="DA78" s="63" t="s">
        <v>2652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2653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0</v>
      </c>
      <c r="C81" s="117">
        <f t="shared" si="28"/>
        <v>0</v>
      </c>
      <c r="D81" s="117">
        <f t="shared" si="28"/>
        <v>0</v>
      </c>
      <c r="E81" s="117">
        <f t="shared" si="28"/>
        <v>0</v>
      </c>
      <c r="F81" s="117">
        <f t="shared" si="28"/>
        <v>0</v>
      </c>
      <c r="G81" s="117">
        <f t="shared" si="28"/>
        <v>0</v>
      </c>
      <c r="H81" s="117">
        <f t="shared" si="28"/>
        <v>0</v>
      </c>
      <c r="I81" s="117">
        <f t="shared" si="28"/>
        <v>0</v>
      </c>
      <c r="J81" s="117">
        <f t="shared" si="28"/>
        <v>0</v>
      </c>
      <c r="K81" s="117">
        <f t="shared" si="28"/>
        <v>0</v>
      </c>
      <c r="L81" s="117">
        <f t="shared" si="28"/>
        <v>0</v>
      </c>
      <c r="M81" s="117">
        <f t="shared" si="28"/>
        <v>0</v>
      </c>
      <c r="N81" s="117">
        <f t="shared" si="28"/>
        <v>0</v>
      </c>
      <c r="O81" s="117">
        <f t="shared" si="28"/>
        <v>0</v>
      </c>
      <c r="P81" s="117">
        <f t="shared" si="28"/>
        <v>0</v>
      </c>
      <c r="Q81" s="117">
        <f t="shared" si="28"/>
        <v>0</v>
      </c>
      <c r="R81" s="117">
        <f t="shared" ref="R81:V81" si="29">R82+R85+R87+R100</f>
        <v>0</v>
      </c>
      <c r="S81" s="117">
        <f t="shared" si="29"/>
        <v>0</v>
      </c>
      <c r="T81" s="117">
        <f t="shared" si="29"/>
        <v>0</v>
      </c>
      <c r="U81" s="117">
        <f t="shared" si="29"/>
        <v>0</v>
      </c>
      <c r="V81" s="117">
        <f t="shared" si="29"/>
        <v>0</v>
      </c>
      <c r="W81" s="117">
        <f t="shared" ref="W81:Y81" si="30">W82+W85+W87+W100</f>
        <v>0</v>
      </c>
      <c r="X81" s="117">
        <f t="shared" si="30"/>
        <v>0</v>
      </c>
      <c r="Y81" s="117">
        <f t="shared" si="30"/>
        <v>0</v>
      </c>
      <c r="DA81" s="129" t="s">
        <v>2654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2655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2656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2657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2658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2659</v>
      </c>
    </row>
    <row r="87" spans="1:105" ht="12" customHeight="1" x14ac:dyDescent="0.25">
      <c r="A87" s="121" t="s">
        <v>55</v>
      </c>
      <c r="B87" s="122">
        <v>0</v>
      </c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X87" s="122">
        <v>0</v>
      </c>
      <c r="Y87" s="122">
        <v>0</v>
      </c>
      <c r="DA87" s="130" t="s">
        <v>2660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2661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2662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2663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2664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2665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2666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2667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2668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2669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2670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2671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2672</v>
      </c>
    </row>
    <row r="100" spans="1:105" ht="12" customHeight="1" x14ac:dyDescent="0.25">
      <c r="A100" s="121" t="s">
        <v>54</v>
      </c>
      <c r="B100" s="122">
        <v>0</v>
      </c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</v>
      </c>
      <c r="M100" s="122">
        <v>0</v>
      </c>
      <c r="N100" s="122">
        <v>0</v>
      </c>
      <c r="O100" s="122">
        <v>0</v>
      </c>
      <c r="P100" s="122">
        <v>0</v>
      </c>
      <c r="Q100" s="122">
        <v>0</v>
      </c>
      <c r="R100" s="122">
        <v>0</v>
      </c>
      <c r="S100" s="122">
        <v>0</v>
      </c>
      <c r="T100" s="122">
        <v>0</v>
      </c>
      <c r="U100" s="122">
        <v>0</v>
      </c>
      <c r="V100" s="122">
        <v>0</v>
      </c>
      <c r="W100" s="122">
        <v>0</v>
      </c>
      <c r="X100" s="122">
        <v>0</v>
      </c>
      <c r="Y100" s="122">
        <v>0</v>
      </c>
      <c r="DA100" s="130" t="s">
        <v>2673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2674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X102" s="98">
        <v>0</v>
      </c>
      <c r="Y102" s="98">
        <v>0</v>
      </c>
      <c r="DA102" s="63" t="s">
        <v>2675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2676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2677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2678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2679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2680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2681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2682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2683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2684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2685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2686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2687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2688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2689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2690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2691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2692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2693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2694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2695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2696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2697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2698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2699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2700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2701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2702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2703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2704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2705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2706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2707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2708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2709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2710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2711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2712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:Y143" si="51">W144+W146+W148+W157</f>
        <v>0</v>
      </c>
      <c r="X143" s="117">
        <f t="shared" si="51"/>
        <v>0</v>
      </c>
      <c r="Y143" s="117">
        <f t="shared" si="51"/>
        <v>0</v>
      </c>
      <c r="DA143" s="129" t="s">
        <v>2713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2714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2715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2716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2717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X148" s="122">
        <v>0</v>
      </c>
      <c r="Y148" s="122">
        <v>0</v>
      </c>
      <c r="DA148" s="130" t="s">
        <v>2718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2719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2720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2721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2722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2723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2724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2725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2726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X157" s="122">
        <v>0</v>
      </c>
      <c r="Y157" s="122">
        <v>0</v>
      </c>
      <c r="DA157" s="130" t="s">
        <v>2727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2728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2729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0</v>
      </c>
      <c r="C161" s="117">
        <f t="shared" si="54"/>
        <v>0</v>
      </c>
      <c r="D161" s="117">
        <f t="shared" si="54"/>
        <v>0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0</v>
      </c>
      <c r="I161" s="117">
        <f t="shared" si="54"/>
        <v>0</v>
      </c>
      <c r="J161" s="117">
        <f t="shared" si="54"/>
        <v>0</v>
      </c>
      <c r="K161" s="117">
        <f t="shared" si="54"/>
        <v>0</v>
      </c>
      <c r="L161" s="117">
        <f t="shared" si="54"/>
        <v>0</v>
      </c>
      <c r="M161" s="117">
        <f t="shared" si="54"/>
        <v>0</v>
      </c>
      <c r="N161" s="117">
        <f t="shared" si="54"/>
        <v>0</v>
      </c>
      <c r="O161" s="117">
        <f t="shared" si="54"/>
        <v>0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0</v>
      </c>
      <c r="W161" s="117">
        <f t="shared" ref="W161:Y161" si="56">W162+W164+W166+W175</f>
        <v>0</v>
      </c>
      <c r="X161" s="117">
        <f t="shared" si="56"/>
        <v>0</v>
      </c>
      <c r="Y161" s="117">
        <f t="shared" si="56"/>
        <v>0</v>
      </c>
      <c r="DA161" s="129" t="s">
        <v>2730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2731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2732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2733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2734</v>
      </c>
    </row>
    <row r="166" spans="1:105" ht="12" customHeight="1" x14ac:dyDescent="0.25">
      <c r="A166" s="121" t="s">
        <v>55</v>
      </c>
      <c r="B166" s="122">
        <v>0</v>
      </c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X166" s="122">
        <v>0</v>
      </c>
      <c r="Y166" s="122">
        <v>0</v>
      </c>
      <c r="DA166" s="130" t="s">
        <v>2735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2736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2737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2738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2739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2740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2741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2742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2743</v>
      </c>
    </row>
    <row r="175" spans="1:105" ht="12" customHeight="1" x14ac:dyDescent="0.25">
      <c r="A175" s="121" t="s">
        <v>54</v>
      </c>
      <c r="B175" s="122">
        <v>0</v>
      </c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0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X175" s="122">
        <v>0</v>
      </c>
      <c r="Y175" s="122">
        <v>0</v>
      </c>
      <c r="DA175" s="130" t="s">
        <v>2744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2745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2746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134.8678019225728</v>
      </c>
      <c r="C3" s="118">
        <f t="shared" si="0"/>
        <v>121.24544280782654</v>
      </c>
      <c r="D3" s="118">
        <f t="shared" si="0"/>
        <v>121.73285599985428</v>
      </c>
      <c r="E3" s="118">
        <f t="shared" si="0"/>
        <v>124.20905084547519</v>
      </c>
      <c r="F3" s="118">
        <f t="shared" si="0"/>
        <v>82.677326328519158</v>
      </c>
      <c r="G3" s="118">
        <f t="shared" si="0"/>
        <v>81.254982341590349</v>
      </c>
      <c r="H3" s="118">
        <f t="shared" si="0"/>
        <v>78.399779675725085</v>
      </c>
      <c r="I3" s="118">
        <f t="shared" si="0"/>
        <v>85.005527025232539</v>
      </c>
      <c r="J3" s="118">
        <f t="shared" si="0"/>
        <v>308.73153687831905</v>
      </c>
      <c r="K3" s="118">
        <f t="shared" si="0"/>
        <v>103.71179566330849</v>
      </c>
      <c r="L3" s="118">
        <f t="shared" si="0"/>
        <v>110.20206343725295</v>
      </c>
      <c r="M3" s="118">
        <f t="shared" si="0"/>
        <v>123.87022848917971</v>
      </c>
      <c r="N3" s="118">
        <f t="shared" si="0"/>
        <v>138.09409621675113</v>
      </c>
      <c r="O3" s="118">
        <f t="shared" si="0"/>
        <v>91.79975816094931</v>
      </c>
      <c r="P3" s="118">
        <f t="shared" si="0"/>
        <v>71.269786346627228</v>
      </c>
      <c r="Q3" s="118">
        <f t="shared" si="0"/>
        <v>65.24654351508967</v>
      </c>
      <c r="R3" s="118">
        <f t="shared" ref="R3:V3" si="1">R4+R7+R9+R19</f>
        <v>114.58572293853724</v>
      </c>
      <c r="S3" s="118">
        <f t="shared" si="1"/>
        <v>125.25902317173308</v>
      </c>
      <c r="T3" s="118">
        <f t="shared" si="1"/>
        <v>116.96784992469512</v>
      </c>
      <c r="U3" s="118">
        <f t="shared" si="1"/>
        <v>132.70417265069091</v>
      </c>
      <c r="V3" s="118">
        <f t="shared" si="1"/>
        <v>65.018394679681791</v>
      </c>
      <c r="W3" s="118">
        <f t="shared" ref="W3:Y3" si="2">W4+W7+W9+W19</f>
        <v>103.3799970145563</v>
      </c>
      <c r="X3" s="118">
        <f t="shared" si="2"/>
        <v>49.150020339143722</v>
      </c>
      <c r="Y3" s="118">
        <f t="shared" si="2"/>
        <v>76.155073250502284</v>
      </c>
      <c r="DA3" s="129" t="s">
        <v>2748</v>
      </c>
    </row>
    <row r="4" spans="1:105" ht="12.95" customHeight="1" x14ac:dyDescent="0.25">
      <c r="A4" s="121" t="s">
        <v>57</v>
      </c>
      <c r="B4" s="123">
        <f t="shared" ref="B4:Q4" si="3">SUM(B5:B6)</f>
        <v>119.48719818844408</v>
      </c>
      <c r="C4" s="123">
        <f t="shared" si="3"/>
        <v>107.26651506842465</v>
      </c>
      <c r="D4" s="123">
        <f t="shared" si="3"/>
        <v>106.1690920428188</v>
      </c>
      <c r="E4" s="123">
        <f t="shared" si="3"/>
        <v>108.84046358533162</v>
      </c>
      <c r="F4" s="123">
        <f t="shared" si="3"/>
        <v>67.870596590808503</v>
      </c>
      <c r="G4" s="123">
        <f t="shared" si="3"/>
        <v>66.578164957833039</v>
      </c>
      <c r="H4" s="123">
        <f t="shared" si="3"/>
        <v>63.852653516967088</v>
      </c>
      <c r="I4" s="123">
        <f t="shared" si="3"/>
        <v>70.312205638039416</v>
      </c>
      <c r="J4" s="123">
        <f t="shared" si="3"/>
        <v>295.08773339979882</v>
      </c>
      <c r="K4" s="123">
        <f t="shared" si="3"/>
        <v>89.705933729605277</v>
      </c>
      <c r="L4" s="123">
        <f t="shared" si="3"/>
        <v>96.099026075630888</v>
      </c>
      <c r="M4" s="123">
        <f t="shared" si="3"/>
        <v>109.66338197879746</v>
      </c>
      <c r="N4" s="123">
        <f t="shared" si="3"/>
        <v>124.19626031573144</v>
      </c>
      <c r="O4" s="123">
        <f t="shared" si="3"/>
        <v>78.097201940948693</v>
      </c>
      <c r="P4" s="123">
        <f t="shared" si="3"/>
        <v>57.532751954362091</v>
      </c>
      <c r="Q4" s="123">
        <f t="shared" si="3"/>
        <v>51.563661821090506</v>
      </c>
      <c r="R4" s="123">
        <f t="shared" ref="R4:V4" si="4">SUM(R5:R6)</f>
        <v>100.96656668621399</v>
      </c>
      <c r="S4" s="123">
        <f t="shared" si="4"/>
        <v>111.845204341859</v>
      </c>
      <c r="T4" s="123">
        <f t="shared" si="4"/>
        <v>104.12258992046728</v>
      </c>
      <c r="U4" s="123">
        <f t="shared" si="4"/>
        <v>120.46951035155537</v>
      </c>
      <c r="V4" s="123">
        <f t="shared" si="4"/>
        <v>53.580317991927551</v>
      </c>
      <c r="W4" s="123">
        <f t="shared" ref="W4:Y4" si="5">SUM(W5:W6)</f>
        <v>93.051964799129337</v>
      </c>
      <c r="X4" s="123">
        <f t="shared" si="5"/>
        <v>39.723592648737707</v>
      </c>
      <c r="Y4" s="123">
        <f t="shared" si="5"/>
        <v>68.476940741348855</v>
      </c>
      <c r="DA4" s="130" t="s">
        <v>2749</v>
      </c>
    </row>
    <row r="5" spans="1:105" ht="12" customHeight="1" x14ac:dyDescent="0.25">
      <c r="A5" s="97" t="s">
        <v>51</v>
      </c>
      <c r="B5" s="99">
        <v>118.75629243736712</v>
      </c>
      <c r="C5" s="99">
        <v>106.61861319913407</v>
      </c>
      <c r="D5" s="99">
        <v>105.53718720092472</v>
      </c>
      <c r="E5" s="99">
        <v>108.20267843237495</v>
      </c>
      <c r="F5" s="99">
        <v>67.47882900864019</v>
      </c>
      <c r="G5" s="99">
        <v>66.200421343040517</v>
      </c>
      <c r="H5" s="99">
        <v>63.496447110397973</v>
      </c>
      <c r="I5" s="99">
        <v>69.926678782772925</v>
      </c>
      <c r="J5" s="99">
        <v>293.44677420627062</v>
      </c>
      <c r="K5" s="99">
        <v>89.209653752232057</v>
      </c>
      <c r="L5" s="99">
        <v>95.553845513982054</v>
      </c>
      <c r="M5" s="99">
        <v>109.07562222194062</v>
      </c>
      <c r="N5" s="99">
        <v>123.52678933740673</v>
      </c>
      <c r="O5" s="99">
        <v>77.670471096922867</v>
      </c>
      <c r="P5" s="99">
        <v>57.239367012999502</v>
      </c>
      <c r="Q5" s="99">
        <v>51.294157948604486</v>
      </c>
      <c r="R5" s="99">
        <v>100.43289209631453</v>
      </c>
      <c r="S5" s="99">
        <v>111.25955114891097</v>
      </c>
      <c r="T5" s="99">
        <v>103.57632370825952</v>
      </c>
      <c r="U5" s="99">
        <v>119.83950117367063</v>
      </c>
      <c r="V5" s="99">
        <v>53.304372814797979</v>
      </c>
      <c r="W5" s="99">
        <v>92.558291557338194</v>
      </c>
      <c r="X5" s="99">
        <v>39.525791629554178</v>
      </c>
      <c r="Y5" s="99">
        <v>68.153146200572891</v>
      </c>
      <c r="DA5" s="63" t="s">
        <v>2750</v>
      </c>
    </row>
    <row r="6" spans="1:105" ht="12" customHeight="1" x14ac:dyDescent="0.25">
      <c r="A6" s="97" t="s">
        <v>53</v>
      </c>
      <c r="B6" s="99">
        <v>0.73090575107695688</v>
      </c>
      <c r="C6" s="99">
        <v>0.64790186929057569</v>
      </c>
      <c r="D6" s="99">
        <v>0.6319048418940888</v>
      </c>
      <c r="E6" s="99">
        <v>0.63778515295667015</v>
      </c>
      <c r="F6" s="99">
        <v>0.3917675821683167</v>
      </c>
      <c r="G6" s="99">
        <v>0.37774361479252122</v>
      </c>
      <c r="H6" s="99">
        <v>0.35620640656911234</v>
      </c>
      <c r="I6" s="99">
        <v>0.38552685526648661</v>
      </c>
      <c r="J6" s="99">
        <v>1.6409591935282026</v>
      </c>
      <c r="K6" s="99">
        <v>0.49627997737321511</v>
      </c>
      <c r="L6" s="99">
        <v>0.54518056164883055</v>
      </c>
      <c r="M6" s="99">
        <v>0.58775975685684156</v>
      </c>
      <c r="N6" s="99">
        <v>0.66947097832471358</v>
      </c>
      <c r="O6" s="99">
        <v>0.42673084402583056</v>
      </c>
      <c r="P6" s="99">
        <v>0.29338494136259213</v>
      </c>
      <c r="Q6" s="99">
        <v>0.26950387248602048</v>
      </c>
      <c r="R6" s="99">
        <v>0.53367458989945704</v>
      </c>
      <c r="S6" s="99">
        <v>0.58565319294803253</v>
      </c>
      <c r="T6" s="99">
        <v>0.54626621220775906</v>
      </c>
      <c r="U6" s="99">
        <v>0.6300091778847432</v>
      </c>
      <c r="V6" s="99">
        <v>0.27594517712957423</v>
      </c>
      <c r="W6" s="99">
        <v>0.49367324179113858</v>
      </c>
      <c r="X6" s="99">
        <v>0.19780101918353071</v>
      </c>
      <c r="Y6" s="99">
        <v>0.32379454077596143</v>
      </c>
      <c r="DA6" s="63" t="s">
        <v>2751</v>
      </c>
    </row>
    <row r="7" spans="1:105" ht="12.95" customHeight="1" x14ac:dyDescent="0.25">
      <c r="A7" s="121" t="s">
        <v>92</v>
      </c>
      <c r="B7" s="123">
        <f t="shared" ref="B7:Y7" si="6">B8</f>
        <v>5.0362417643671942E-2</v>
      </c>
      <c r="C7" s="123">
        <f t="shared" si="6"/>
        <v>5.0928016853496037E-2</v>
      </c>
      <c r="D7" s="123">
        <f t="shared" si="6"/>
        <v>5.1667289768248983E-2</v>
      </c>
      <c r="E7" s="123">
        <f t="shared" si="6"/>
        <v>7.4335336438613869E-2</v>
      </c>
      <c r="F7" s="123">
        <f t="shared" si="6"/>
        <v>5.5146815128730681E-2</v>
      </c>
      <c r="G7" s="123">
        <f t="shared" si="6"/>
        <v>5.548686456834849E-2</v>
      </c>
      <c r="H7" s="123">
        <f t="shared" si="6"/>
        <v>8.9200590513407521E-2</v>
      </c>
      <c r="I7" s="123">
        <f t="shared" si="6"/>
        <v>6.3243082426678754E-2</v>
      </c>
      <c r="J7" s="123">
        <f t="shared" si="6"/>
        <v>7.0194786228699374E-2</v>
      </c>
      <c r="K7" s="123">
        <f t="shared" si="6"/>
        <v>8.6141012088286367E-2</v>
      </c>
      <c r="L7" s="123">
        <f t="shared" si="6"/>
        <v>9.727896612928745E-2</v>
      </c>
      <c r="M7" s="123">
        <f t="shared" si="6"/>
        <v>9.666857761977371E-2</v>
      </c>
      <c r="N7" s="123">
        <f t="shared" si="6"/>
        <v>0.10040335149067685</v>
      </c>
      <c r="O7" s="123">
        <f t="shared" si="6"/>
        <v>0.10687426023954279</v>
      </c>
      <c r="P7" s="123">
        <f t="shared" si="6"/>
        <v>9.1036582267798594E-2</v>
      </c>
      <c r="Q7" s="123">
        <f t="shared" si="6"/>
        <v>7.2112363054421841E-2</v>
      </c>
      <c r="R7" s="123">
        <f t="shared" si="6"/>
        <v>5.0624627583579426E-2</v>
      </c>
      <c r="S7" s="123">
        <f t="shared" si="6"/>
        <v>4.3906803805287824E-2</v>
      </c>
      <c r="T7" s="123">
        <f t="shared" si="6"/>
        <v>5.9672849484008944E-2</v>
      </c>
      <c r="U7" s="123">
        <f t="shared" si="6"/>
        <v>8.1484673641734298E-2</v>
      </c>
      <c r="V7" s="123">
        <f t="shared" si="6"/>
        <v>0.16504164300036608</v>
      </c>
      <c r="W7" s="123">
        <f t="shared" si="6"/>
        <v>0.1819092108983302</v>
      </c>
      <c r="X7" s="123">
        <f t="shared" si="6"/>
        <v>0.27633212675251057</v>
      </c>
      <c r="Y7" s="123">
        <f t="shared" si="6"/>
        <v>0.33546106062975639</v>
      </c>
      <c r="DA7" s="130" t="s">
        <v>2752</v>
      </c>
    </row>
    <row r="8" spans="1:105" ht="12" customHeight="1" x14ac:dyDescent="0.25">
      <c r="A8" s="97" t="s">
        <v>53</v>
      </c>
      <c r="B8" s="99">
        <f>RES_hhdet_fech!B8/RES_summary!B$19</f>
        <v>5.0362417643671942E-2</v>
      </c>
      <c r="C8" s="99">
        <f>RES_hhdet_fech!C8/RES_summary!C$19</f>
        <v>5.0928016853496037E-2</v>
      </c>
      <c r="D8" s="99">
        <f>RES_hhdet_fech!D8/RES_summary!D$19</f>
        <v>5.1667289768248983E-2</v>
      </c>
      <c r="E8" s="99">
        <f>RES_hhdet_fech!E8/RES_summary!E$19</f>
        <v>7.4335336438613869E-2</v>
      </c>
      <c r="F8" s="99">
        <f>RES_hhdet_fech!F8/RES_summary!F$19</f>
        <v>5.5146815128730681E-2</v>
      </c>
      <c r="G8" s="99">
        <f>RES_hhdet_fech!G8/RES_summary!G$19</f>
        <v>5.548686456834849E-2</v>
      </c>
      <c r="H8" s="99">
        <f>RES_hhdet_fech!H8/RES_summary!H$19</f>
        <v>8.9200590513407521E-2</v>
      </c>
      <c r="I8" s="99">
        <f>RES_hhdet_fech!I8/RES_summary!I$19</f>
        <v>6.3243082426678754E-2</v>
      </c>
      <c r="J8" s="99">
        <f>RES_hhdet_fech!J8/RES_summary!J$19</f>
        <v>7.0194786228699374E-2</v>
      </c>
      <c r="K8" s="99">
        <f>RES_hhdet_fech!K8/RES_summary!K$19</f>
        <v>8.6141012088286367E-2</v>
      </c>
      <c r="L8" s="99">
        <f>RES_hhdet_fech!L8/RES_summary!L$19</f>
        <v>9.727896612928745E-2</v>
      </c>
      <c r="M8" s="99">
        <f>RES_hhdet_fech!M8/RES_summary!M$19</f>
        <v>9.666857761977371E-2</v>
      </c>
      <c r="N8" s="99">
        <f>RES_hhdet_fech!N8/RES_summary!N$19</f>
        <v>0.10040335149067685</v>
      </c>
      <c r="O8" s="99">
        <f>RES_hhdet_fech!O8/RES_summary!O$19</f>
        <v>0.10687426023954279</v>
      </c>
      <c r="P8" s="99">
        <f>RES_hhdet_fech!P8/RES_summary!P$19</f>
        <v>9.1036582267798594E-2</v>
      </c>
      <c r="Q8" s="99">
        <f>RES_hhdet_fech!Q8/RES_summary!Q$19</f>
        <v>7.2112363054421841E-2</v>
      </c>
      <c r="R8" s="99">
        <f>RES_hhdet_fech!R8/RES_summary!R$19</f>
        <v>5.0624627583579426E-2</v>
      </c>
      <c r="S8" s="99">
        <f>RES_hhdet_fech!S8/RES_summary!S$19</f>
        <v>4.3906803805287824E-2</v>
      </c>
      <c r="T8" s="99">
        <f>RES_hhdet_fech!T8/RES_summary!T$19</f>
        <v>5.9672849484008944E-2</v>
      </c>
      <c r="U8" s="99">
        <f>RES_hhdet_fech!U8/RES_summary!U$19</f>
        <v>8.1484673641734298E-2</v>
      </c>
      <c r="V8" s="99">
        <f>RES_hhdet_fech!V8/RES_summary!V$19</f>
        <v>0.16504164300036608</v>
      </c>
      <c r="W8" s="99">
        <f>RES_hhdet_fech!W8/RES_summary!W$19</f>
        <v>0.1819092108983302</v>
      </c>
      <c r="X8" s="99">
        <f>RES_hhdet_fech!X8/RES_summary!X$19</f>
        <v>0.27633212675251057</v>
      </c>
      <c r="Y8" s="99">
        <f>RES_hhdet_fech!Y8/RES_summary!Y$19</f>
        <v>0.33546106062975639</v>
      </c>
      <c r="DA8" s="63" t="s">
        <v>2753</v>
      </c>
    </row>
    <row r="9" spans="1:105" ht="12" customHeight="1" x14ac:dyDescent="0.25">
      <c r="A9" s="121" t="s">
        <v>55</v>
      </c>
      <c r="B9" s="123">
        <v>13.102880601439594</v>
      </c>
      <c r="C9" s="123">
        <v>11.564988300968007</v>
      </c>
      <c r="D9" s="123">
        <v>13.155217282985008</v>
      </c>
      <c r="E9" s="123">
        <v>12.952813261308609</v>
      </c>
      <c r="F9" s="123">
        <v>12.35364054354126</v>
      </c>
      <c r="G9" s="123">
        <v>12.230557518185542</v>
      </c>
      <c r="H9" s="123">
        <v>11.858837504740496</v>
      </c>
      <c r="I9" s="123">
        <v>12.211793368759984</v>
      </c>
      <c r="J9" s="123">
        <v>11.101306042312078</v>
      </c>
      <c r="K9" s="123">
        <v>11.67262640139468</v>
      </c>
      <c r="L9" s="123">
        <v>11.274011864056956</v>
      </c>
      <c r="M9" s="123">
        <v>11.401658295219963</v>
      </c>
      <c r="N9" s="123">
        <v>11.107438553089427</v>
      </c>
      <c r="O9" s="123">
        <v>10.979507263618549</v>
      </c>
      <c r="P9" s="123">
        <v>11.103349390207342</v>
      </c>
      <c r="Q9" s="123">
        <v>11.143324280629331</v>
      </c>
      <c r="R9" s="123">
        <v>11.18287105316961</v>
      </c>
      <c r="S9" s="123">
        <v>11.05180271847178</v>
      </c>
      <c r="T9" s="123">
        <v>10.530304247150422</v>
      </c>
      <c r="U9" s="123">
        <v>9.9584941901758768</v>
      </c>
      <c r="V9" s="123">
        <v>9.1299927681753985</v>
      </c>
      <c r="W9" s="123">
        <v>8.028236143636569</v>
      </c>
      <c r="X9" s="123">
        <v>7.0672089665627986</v>
      </c>
      <c r="Y9" s="123">
        <v>5.5484935056105789</v>
      </c>
      <c r="DA9" s="130" t="s">
        <v>2754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2755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2756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2757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2758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2759</v>
      </c>
    </row>
    <row r="15" spans="1:105" ht="12" customHeight="1" x14ac:dyDescent="0.25">
      <c r="A15" s="106" t="s">
        <v>122</v>
      </c>
      <c r="B15" s="102">
        <v>13.872011965665429</v>
      </c>
      <c r="C15" s="102">
        <v>12.364313728639068</v>
      </c>
      <c r="D15" s="102">
        <v>14.030618444231374</v>
      </c>
      <c r="E15" s="102">
        <v>13.853322679500419</v>
      </c>
      <c r="F15" s="102">
        <v>13.266517551654031</v>
      </c>
      <c r="G15" s="102">
        <v>13.136580337574909</v>
      </c>
      <c r="H15" s="102">
        <v>12.736368820631228</v>
      </c>
      <c r="I15" s="102">
        <v>13.116936550169468</v>
      </c>
      <c r="J15" s="102">
        <v>11.999350700578653</v>
      </c>
      <c r="K15" s="102">
        <v>12.622642970578864</v>
      </c>
      <c r="L15" s="102">
        <v>12.291400894329422</v>
      </c>
      <c r="M15" s="102">
        <v>12.383939768533329</v>
      </c>
      <c r="N15" s="102">
        <v>12.078078369913392</v>
      </c>
      <c r="O15" s="102">
        <v>11.92125989075535</v>
      </c>
      <c r="P15" s="102">
        <v>12.056679318263074</v>
      </c>
      <c r="Q15" s="102">
        <v>11.981508196056115</v>
      </c>
      <c r="R15" s="102">
        <v>11.99253711723277</v>
      </c>
      <c r="S15" s="102">
        <v>11.799936427363022</v>
      </c>
      <c r="T15" s="102">
        <v>11.214385569135308</v>
      </c>
      <c r="U15" s="102">
        <v>10.609294974063282</v>
      </c>
      <c r="V15" s="102">
        <v>9.7213218385604758</v>
      </c>
      <c r="W15" s="102">
        <v>8.5690475701181548</v>
      </c>
      <c r="X15" s="102">
        <v>7.5112993077189545</v>
      </c>
      <c r="Y15" s="102">
        <v>5.8750332532277509</v>
      </c>
      <c r="DA15" s="131" t="s">
        <v>2760</v>
      </c>
    </row>
    <row r="16" spans="1:105" ht="12" customHeight="1" x14ac:dyDescent="0.25">
      <c r="A16" s="107" t="s">
        <v>121</v>
      </c>
      <c r="B16" s="105">
        <v>11.956367222886261</v>
      </c>
      <c r="C16" s="105">
        <v>10.464841475786331</v>
      </c>
      <c r="D16" s="105">
        <v>11.991065912918705</v>
      </c>
      <c r="E16" s="105">
        <v>11.801169944694578</v>
      </c>
      <c r="F16" s="105">
        <v>11.311065162691152</v>
      </c>
      <c r="G16" s="105">
        <v>11.249742846411895</v>
      </c>
      <c r="H16" s="105">
        <v>10.908987025128118</v>
      </c>
      <c r="I16" s="105">
        <v>11.367963866023452</v>
      </c>
      <c r="J16" s="105">
        <v>10.231325279616332</v>
      </c>
      <c r="K16" s="105">
        <v>10.815014980820859</v>
      </c>
      <c r="L16" s="105">
        <v>10.258470951913962</v>
      </c>
      <c r="M16" s="105">
        <v>10.490456486307158</v>
      </c>
      <c r="N16" s="105">
        <v>10.155048133526543</v>
      </c>
      <c r="O16" s="105">
        <v>10.069701996989338</v>
      </c>
      <c r="P16" s="105">
        <v>10.278524750259438</v>
      </c>
      <c r="Q16" s="105">
        <v>10.293230114184052</v>
      </c>
      <c r="R16" s="105">
        <v>10.419942928288362</v>
      </c>
      <c r="S16" s="105">
        <v>10.318852535037735</v>
      </c>
      <c r="T16" s="105">
        <v>9.8355132371501188</v>
      </c>
      <c r="U16" s="105">
        <v>9.2929024793819437</v>
      </c>
      <c r="V16" s="105">
        <v>8.5099060530299546</v>
      </c>
      <c r="W16" s="105">
        <v>7.3959027834427156</v>
      </c>
      <c r="X16" s="105">
        <v>6.5250727059306097</v>
      </c>
      <c r="Y16" s="105">
        <v>5.1484823147795433</v>
      </c>
      <c r="DA16" s="132" t="s">
        <v>2761</v>
      </c>
    </row>
    <row r="17" spans="1:105" ht="12" customHeight="1" x14ac:dyDescent="0.25">
      <c r="A17" s="108" t="s">
        <v>53</v>
      </c>
      <c r="B17" s="99">
        <v>7.3423299283843795</v>
      </c>
      <c r="C17" s="99">
        <v>5.8550480883695064</v>
      </c>
      <c r="D17" s="99">
        <v>6.9667341564470107</v>
      </c>
      <c r="E17" s="99">
        <v>6.6667810167192574</v>
      </c>
      <c r="F17" s="99">
        <v>6.3425124596685123</v>
      </c>
      <c r="G17" s="99">
        <v>6.3333271061246377</v>
      </c>
      <c r="H17" s="99">
        <v>5.9928957913605911</v>
      </c>
      <c r="I17" s="99">
        <v>6.6155712939830824</v>
      </c>
      <c r="J17" s="99">
        <v>5.3929472290195228</v>
      </c>
      <c r="K17" s="99">
        <v>5.8525002054956863</v>
      </c>
      <c r="L17" s="99">
        <v>4.6462858982871538</v>
      </c>
      <c r="M17" s="99">
        <v>5.2323637743582276</v>
      </c>
      <c r="N17" s="99">
        <v>4.753900069852552</v>
      </c>
      <c r="O17" s="99">
        <v>4.8015612959181642</v>
      </c>
      <c r="P17" s="99">
        <v>5.1478497768120999</v>
      </c>
      <c r="Q17" s="99">
        <v>5.0957851042375646</v>
      </c>
      <c r="R17" s="99">
        <v>5.3271581090863869</v>
      </c>
      <c r="S17" s="99">
        <v>5.3103148938868561</v>
      </c>
      <c r="T17" s="99">
        <v>4.8552852537363282</v>
      </c>
      <c r="U17" s="99">
        <v>4.4289115972029967</v>
      </c>
      <c r="V17" s="99">
        <v>3.9218590458115146</v>
      </c>
      <c r="W17" s="99">
        <v>2.926224207200363</v>
      </c>
      <c r="X17" s="99">
        <v>2.7697732108698605</v>
      </c>
      <c r="Y17" s="99">
        <v>2.2233999766098429</v>
      </c>
      <c r="DA17" s="63" t="s">
        <v>2762</v>
      </c>
    </row>
    <row r="18" spans="1:105" ht="12" customHeight="1" x14ac:dyDescent="0.25">
      <c r="A18" s="108" t="s">
        <v>52</v>
      </c>
      <c r="B18" s="99">
        <v>4.6140372945018822</v>
      </c>
      <c r="C18" s="99">
        <v>4.6097933874168238</v>
      </c>
      <c r="D18" s="99">
        <v>5.0243317564716952</v>
      </c>
      <c r="E18" s="99">
        <v>5.134388927975321</v>
      </c>
      <c r="F18" s="99">
        <v>4.9685527030226408</v>
      </c>
      <c r="G18" s="99">
        <v>4.9164157402872579</v>
      </c>
      <c r="H18" s="99">
        <v>4.9160912337675278</v>
      </c>
      <c r="I18" s="99">
        <v>4.7523925720403692</v>
      </c>
      <c r="J18" s="99">
        <v>4.8383780505968081</v>
      </c>
      <c r="K18" s="99">
        <v>4.9625147753251744</v>
      </c>
      <c r="L18" s="99">
        <v>5.6121850536268081</v>
      </c>
      <c r="M18" s="99">
        <v>5.2580927119489314</v>
      </c>
      <c r="N18" s="99">
        <v>5.4011480636739941</v>
      </c>
      <c r="O18" s="99">
        <v>5.2681407010711743</v>
      </c>
      <c r="P18" s="99">
        <v>5.1306749734473369</v>
      </c>
      <c r="Q18" s="99">
        <v>5.1974450099464846</v>
      </c>
      <c r="R18" s="99">
        <v>5.0927848192019765</v>
      </c>
      <c r="S18" s="99">
        <v>5.0085376411508786</v>
      </c>
      <c r="T18" s="99">
        <v>4.9802279834137897</v>
      </c>
      <c r="U18" s="99">
        <v>4.8639908821789479</v>
      </c>
      <c r="V18" s="99">
        <v>4.5880470072184396</v>
      </c>
      <c r="W18" s="99">
        <v>4.4696785762423525</v>
      </c>
      <c r="X18" s="99">
        <v>3.7552994950607501</v>
      </c>
      <c r="Y18" s="99">
        <v>2.9250823381697</v>
      </c>
      <c r="DA18" s="63" t="s">
        <v>2763</v>
      </c>
    </row>
    <row r="19" spans="1:105" ht="12" customHeight="1" x14ac:dyDescent="0.25">
      <c r="A19" s="121" t="s">
        <v>54</v>
      </c>
      <c r="B19" s="123">
        <v>2.2273607150454571</v>
      </c>
      <c r="C19" s="123">
        <v>2.3630114215803806</v>
      </c>
      <c r="D19" s="123">
        <v>2.3568793842822169</v>
      </c>
      <c r="E19" s="123">
        <v>2.341438662396357</v>
      </c>
      <c r="F19" s="123">
        <v>2.3979423790406531</v>
      </c>
      <c r="G19" s="123">
        <v>2.3907730010034096</v>
      </c>
      <c r="H19" s="123">
        <v>2.5990880635040976</v>
      </c>
      <c r="I19" s="123">
        <v>2.4182849360064549</v>
      </c>
      <c r="J19" s="123">
        <v>2.4723026499794125</v>
      </c>
      <c r="K19" s="123">
        <v>2.2470945202202475</v>
      </c>
      <c r="L19" s="123">
        <v>2.7317465314358227</v>
      </c>
      <c r="M19" s="123">
        <v>2.7085196375425014</v>
      </c>
      <c r="N19" s="123">
        <v>2.6899939964395809</v>
      </c>
      <c r="O19" s="123">
        <v>2.6161746961425414</v>
      </c>
      <c r="P19" s="123">
        <v>2.5426484197899977</v>
      </c>
      <c r="Q19" s="123">
        <v>2.4674450503154084</v>
      </c>
      <c r="R19" s="123">
        <v>2.3856605715700745</v>
      </c>
      <c r="S19" s="123">
        <v>2.3181093075970183</v>
      </c>
      <c r="T19" s="123">
        <v>2.2552829075934171</v>
      </c>
      <c r="U19" s="123">
        <v>2.1946834353179154</v>
      </c>
      <c r="V19" s="123">
        <v>2.1430422765784796</v>
      </c>
      <c r="W19" s="123">
        <v>2.1178868608920642</v>
      </c>
      <c r="X19" s="123">
        <v>2.0828865970907051</v>
      </c>
      <c r="Y19" s="123">
        <v>1.7941779429130937</v>
      </c>
      <c r="DA19" s="130" t="s">
        <v>2764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2765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2766</v>
      </c>
    </row>
    <row r="22" spans="1:105" ht="12" customHeight="1" x14ac:dyDescent="0.25">
      <c r="A22" s="109" t="s">
        <v>120</v>
      </c>
      <c r="B22" s="110">
        <v>2.2273607150454571</v>
      </c>
      <c r="C22" s="110">
        <v>2.3630114215803806</v>
      </c>
      <c r="D22" s="110">
        <v>2.3568793842822169</v>
      </c>
      <c r="E22" s="110">
        <v>2.341438662396357</v>
      </c>
      <c r="F22" s="110">
        <v>2.3979423790406531</v>
      </c>
      <c r="G22" s="110">
        <v>2.3907730010034096</v>
      </c>
      <c r="H22" s="110">
        <v>2.5990880635040976</v>
      </c>
      <c r="I22" s="110">
        <v>2.4182849360064549</v>
      </c>
      <c r="J22" s="110">
        <v>2.4723026499794125</v>
      </c>
      <c r="K22" s="110">
        <v>2.2470945202202475</v>
      </c>
      <c r="L22" s="110">
        <v>2.7317465314358227</v>
      </c>
      <c r="M22" s="110">
        <v>2.7085196375425014</v>
      </c>
      <c r="N22" s="110">
        <v>2.6899939964395809</v>
      </c>
      <c r="O22" s="110">
        <v>2.6161746961425414</v>
      </c>
      <c r="P22" s="110">
        <v>2.5426484197899977</v>
      </c>
      <c r="Q22" s="110">
        <v>2.4674450503154084</v>
      </c>
      <c r="R22" s="110">
        <v>2.3856605715700745</v>
      </c>
      <c r="S22" s="110">
        <v>2.3181093075970183</v>
      </c>
      <c r="T22" s="110">
        <v>2.2552829075934171</v>
      </c>
      <c r="U22" s="110">
        <v>2.1946834353179154</v>
      </c>
      <c r="V22" s="110">
        <v>2.1430422765784796</v>
      </c>
      <c r="W22" s="110">
        <v>2.1178868608920642</v>
      </c>
      <c r="X22" s="110">
        <v>2.0828865970907051</v>
      </c>
      <c r="Y22" s="110">
        <v>1.7941779429130937</v>
      </c>
      <c r="DA22" s="60" t="s">
        <v>2767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169.08992470104124</v>
      </c>
      <c r="C24" s="118">
        <f t="shared" si="7"/>
        <v>174.45836405245296</v>
      </c>
      <c r="D24" s="118">
        <f t="shared" si="7"/>
        <v>168.29980493527191</v>
      </c>
      <c r="E24" s="118">
        <f t="shared" si="7"/>
        <v>166.31632528423569</v>
      </c>
      <c r="F24" s="118">
        <f t="shared" si="7"/>
        <v>159.20024255998442</v>
      </c>
      <c r="G24" s="118">
        <f t="shared" si="7"/>
        <v>149.8688996912384</v>
      </c>
      <c r="H24" s="118">
        <f t="shared" si="7"/>
        <v>156.35314638257535</v>
      </c>
      <c r="I24" s="118">
        <f t="shared" si="7"/>
        <v>143.52126038523079</v>
      </c>
      <c r="J24" s="118">
        <f t="shared" si="7"/>
        <v>151.06198845196514</v>
      </c>
      <c r="K24" s="118">
        <f t="shared" si="7"/>
        <v>150.18988642737233</v>
      </c>
      <c r="L24" s="118">
        <f t="shared" si="7"/>
        <v>169.88149085087301</v>
      </c>
      <c r="M24" s="118">
        <f t="shared" si="7"/>
        <v>136.65372263947626</v>
      </c>
      <c r="N24" s="118">
        <f t="shared" si="7"/>
        <v>143.50972349717472</v>
      </c>
      <c r="O24" s="118">
        <f t="shared" si="7"/>
        <v>149.77989564389907</v>
      </c>
      <c r="P24" s="118">
        <f t="shared" si="7"/>
        <v>118.73421453592951</v>
      </c>
      <c r="Q24" s="118">
        <f t="shared" si="7"/>
        <v>117.36041838590553</v>
      </c>
      <c r="R24" s="118">
        <f t="shared" ref="R24:V24" si="8">R25+R28+R30+R39</f>
        <v>117.80242632366544</v>
      </c>
      <c r="S24" s="118">
        <f t="shared" si="8"/>
        <v>116.57443737019516</v>
      </c>
      <c r="T24" s="118">
        <f t="shared" si="8"/>
        <v>113.85574943402241</v>
      </c>
      <c r="U24" s="118">
        <f t="shared" si="8"/>
        <v>111.52871522588777</v>
      </c>
      <c r="V24" s="118">
        <f t="shared" si="8"/>
        <v>110.45721236997638</v>
      </c>
      <c r="W24" s="118">
        <f t="shared" ref="W24:Y24" si="9">W25+W28+W30+W39</f>
        <v>105.31336379536837</v>
      </c>
      <c r="X24" s="118">
        <f t="shared" si="9"/>
        <v>96.990836209257495</v>
      </c>
      <c r="Y24" s="118">
        <f t="shared" si="9"/>
        <v>86.418831739691626</v>
      </c>
      <c r="DA24" s="129" t="s">
        <v>2768</v>
      </c>
    </row>
    <row r="25" spans="1:105" ht="12.95" customHeight="1" x14ac:dyDescent="0.25">
      <c r="A25" s="121" t="s">
        <v>57</v>
      </c>
      <c r="B25" s="123">
        <f t="shared" ref="B25:Q25" si="10">SUM(B26:B27)</f>
        <v>153.70922917598179</v>
      </c>
      <c r="C25" s="123">
        <f t="shared" si="10"/>
        <v>160.48164341676099</v>
      </c>
      <c r="D25" s="123">
        <f t="shared" si="10"/>
        <v>152.73478168277032</v>
      </c>
      <c r="E25" s="123">
        <f t="shared" si="10"/>
        <v>150.95800247851449</v>
      </c>
      <c r="F25" s="123">
        <f t="shared" si="10"/>
        <v>144.41399911276866</v>
      </c>
      <c r="G25" s="123">
        <f t="shared" si="10"/>
        <v>135.20738346438264</v>
      </c>
      <c r="H25" s="123">
        <f t="shared" si="10"/>
        <v>141.80301987585753</v>
      </c>
      <c r="I25" s="123">
        <f t="shared" si="10"/>
        <v>128.80212761459043</v>
      </c>
      <c r="J25" s="123">
        <f t="shared" si="10"/>
        <v>137.39053268563023</v>
      </c>
      <c r="K25" s="123">
        <f t="shared" si="10"/>
        <v>136.16949642129578</v>
      </c>
      <c r="L25" s="123">
        <f t="shared" si="10"/>
        <v>155.71657363864307</v>
      </c>
      <c r="M25" s="123">
        <f t="shared" si="10"/>
        <v>122.48250173417456</v>
      </c>
      <c r="N25" s="123">
        <f t="shared" si="10"/>
        <v>129.63236736778774</v>
      </c>
      <c r="O25" s="123">
        <f t="shared" si="10"/>
        <v>136.12697654506846</v>
      </c>
      <c r="P25" s="123">
        <f t="shared" si="10"/>
        <v>105.03242444842493</v>
      </c>
      <c r="Q25" s="123">
        <f t="shared" si="10"/>
        <v>103.66806908268332</v>
      </c>
      <c r="R25" s="123">
        <f t="shared" ref="R25:V25" si="11">SUM(R26:R27)</f>
        <v>104.054425073785</v>
      </c>
      <c r="S25" s="123">
        <f t="shared" si="11"/>
        <v>103.05548556652352</v>
      </c>
      <c r="T25" s="123">
        <f t="shared" si="11"/>
        <v>100.89384918203329</v>
      </c>
      <c r="U25" s="123">
        <f t="shared" si="11"/>
        <v>99.222247750934471</v>
      </c>
      <c r="V25" s="123">
        <f t="shared" si="11"/>
        <v>99.060371133334783</v>
      </c>
      <c r="W25" s="123">
        <f t="shared" ref="W25:Y25" si="12">SUM(W26:W27)</f>
        <v>95.14053887409932</v>
      </c>
      <c r="X25" s="123">
        <f t="shared" si="12"/>
        <v>87.737614960558702</v>
      </c>
      <c r="Y25" s="123">
        <f t="shared" si="12"/>
        <v>78.991285575327026</v>
      </c>
      <c r="DA25" s="130" t="s">
        <v>2769</v>
      </c>
    </row>
    <row r="26" spans="1:105" ht="12" customHeight="1" x14ac:dyDescent="0.25">
      <c r="A26" s="97" t="s">
        <v>74</v>
      </c>
      <c r="B26" s="99">
        <v>151.99554520499706</v>
      </c>
      <c r="C26" s="99">
        <v>158.7078398523586</v>
      </c>
      <c r="D26" s="99">
        <v>151.06502406352666</v>
      </c>
      <c r="E26" s="99">
        <v>149.3227313752019</v>
      </c>
      <c r="F26" s="99">
        <v>142.86127531721149</v>
      </c>
      <c r="G26" s="99">
        <v>133.76672505568575</v>
      </c>
      <c r="H26" s="99">
        <v>140.3065928483592</v>
      </c>
      <c r="I26" s="99">
        <v>127.46395599322952</v>
      </c>
      <c r="J26" s="99">
        <v>135.94048851524127</v>
      </c>
      <c r="K26" s="99">
        <v>134.73307510098996</v>
      </c>
      <c r="L26" s="99">
        <v>154.01893604157556</v>
      </c>
      <c r="M26" s="99">
        <v>121.20787782468925</v>
      </c>
      <c r="N26" s="99">
        <v>128.25733698953607</v>
      </c>
      <c r="O26" s="99">
        <v>134.64229803365563</v>
      </c>
      <c r="P26" s="99">
        <v>103.95250675951361</v>
      </c>
      <c r="Q26" s="99">
        <v>102.56585515570347</v>
      </c>
      <c r="R26" s="99">
        <v>102.92762574736319</v>
      </c>
      <c r="S26" s="99">
        <v>101.93365614501418</v>
      </c>
      <c r="T26" s="99">
        <v>99.781012094873745</v>
      </c>
      <c r="U26" s="99">
        <v>98.122863547356602</v>
      </c>
      <c r="V26" s="99">
        <v>97.964647320767682</v>
      </c>
      <c r="W26" s="99">
        <v>94.036019614446957</v>
      </c>
      <c r="X26" s="99">
        <v>86.770764925617314</v>
      </c>
      <c r="Y26" s="99">
        <v>78.164102404117003</v>
      </c>
      <c r="DA26" s="63" t="s">
        <v>2770</v>
      </c>
    </row>
    <row r="27" spans="1:105" ht="12" customHeight="1" x14ac:dyDescent="0.25">
      <c r="A27" s="97" t="s">
        <v>53</v>
      </c>
      <c r="B27" s="99">
        <v>1.7136839709847336</v>
      </c>
      <c r="C27" s="99">
        <v>1.7738035644023911</v>
      </c>
      <c r="D27" s="99">
        <v>1.6697576192436476</v>
      </c>
      <c r="E27" s="99">
        <v>1.635271103312578</v>
      </c>
      <c r="F27" s="99">
        <v>1.5527237955571769</v>
      </c>
      <c r="G27" s="99">
        <v>1.4406584086968874</v>
      </c>
      <c r="H27" s="99">
        <v>1.4964270274983276</v>
      </c>
      <c r="I27" s="99">
        <v>1.3381716213609132</v>
      </c>
      <c r="J27" s="99">
        <v>1.4500441703889528</v>
      </c>
      <c r="K27" s="99">
        <v>1.4364213203058034</v>
      </c>
      <c r="L27" s="99">
        <v>1.6976375970675044</v>
      </c>
      <c r="M27" s="99">
        <v>1.2746239094853082</v>
      </c>
      <c r="N27" s="99">
        <v>1.3750303782516662</v>
      </c>
      <c r="O27" s="99">
        <v>1.4846785114128283</v>
      </c>
      <c r="P27" s="99">
        <v>1.0799176889113167</v>
      </c>
      <c r="Q27" s="99">
        <v>1.1022139269798494</v>
      </c>
      <c r="R27" s="99">
        <v>1.1267993264218092</v>
      </c>
      <c r="S27" s="99">
        <v>1.1218294215093352</v>
      </c>
      <c r="T27" s="99">
        <v>1.1128370871595483</v>
      </c>
      <c r="U27" s="99">
        <v>1.0993842035778634</v>
      </c>
      <c r="V27" s="99">
        <v>1.0957238125670952</v>
      </c>
      <c r="W27" s="99">
        <v>1.1045192596523632</v>
      </c>
      <c r="X27" s="99">
        <v>0.96685003494139099</v>
      </c>
      <c r="Y27" s="99">
        <v>0.82718317121002805</v>
      </c>
      <c r="DA27" s="63" t="s">
        <v>2771</v>
      </c>
    </row>
    <row r="28" spans="1:105" ht="12.95" customHeight="1" x14ac:dyDescent="0.25">
      <c r="A28" s="121" t="s">
        <v>92</v>
      </c>
      <c r="B28" s="123">
        <f t="shared" ref="B28:Y28" si="13">B29</f>
        <v>5.0897030729811013E-2</v>
      </c>
      <c r="C28" s="123">
        <f t="shared" si="13"/>
        <v>5.155955931707825E-2</v>
      </c>
      <c r="D28" s="123">
        <f t="shared" si="13"/>
        <v>5.3689343708997167E-2</v>
      </c>
      <c r="E28" s="123">
        <f t="shared" si="13"/>
        <v>7.5650891641067253E-2</v>
      </c>
      <c r="F28" s="123">
        <f t="shared" si="13"/>
        <v>5.5405978046876643E-2</v>
      </c>
      <c r="G28" s="123">
        <f t="shared" si="13"/>
        <v>6.0901218037421614E-2</v>
      </c>
      <c r="H28" s="123">
        <f t="shared" si="13"/>
        <v>0.10381039109354062</v>
      </c>
      <c r="I28" s="123">
        <f t="shared" si="13"/>
        <v>7.5774176097985813E-2</v>
      </c>
      <c r="J28" s="123">
        <f t="shared" si="13"/>
        <v>8.3604014573542634E-2</v>
      </c>
      <c r="K28" s="123">
        <f t="shared" si="13"/>
        <v>9.5093818962771415E-2</v>
      </c>
      <c r="L28" s="123">
        <f t="shared" si="13"/>
        <v>0.10304481459489696</v>
      </c>
      <c r="M28" s="123">
        <f t="shared" si="13"/>
        <v>0.10404257969673855</v>
      </c>
      <c r="N28" s="123">
        <f t="shared" si="13"/>
        <v>0.12405532405077786</v>
      </c>
      <c r="O28" s="123">
        <f t="shared" si="13"/>
        <v>0.13609812573608118</v>
      </c>
      <c r="P28" s="123">
        <f t="shared" si="13"/>
        <v>0.14914020285748411</v>
      </c>
      <c r="Q28" s="123">
        <f t="shared" si="13"/>
        <v>0.16287188159059796</v>
      </c>
      <c r="R28" s="123">
        <f t="shared" si="13"/>
        <v>0.17974511194297232</v>
      </c>
      <c r="S28" s="123">
        <f t="shared" si="13"/>
        <v>0.17652172621558465</v>
      </c>
      <c r="T28" s="123">
        <f t="shared" si="13"/>
        <v>0.22793661185587516</v>
      </c>
      <c r="U28" s="123">
        <f t="shared" si="13"/>
        <v>0.23293170186173909</v>
      </c>
      <c r="V28" s="123">
        <f t="shared" si="13"/>
        <v>0.27222296252477529</v>
      </c>
      <c r="W28" s="123">
        <f t="shared" si="13"/>
        <v>0.23366918063137154</v>
      </c>
      <c r="X28" s="123">
        <f t="shared" si="13"/>
        <v>0.32863258220189118</v>
      </c>
      <c r="Y28" s="123">
        <f t="shared" si="13"/>
        <v>0.34334498041739508</v>
      </c>
      <c r="DA28" s="130" t="s">
        <v>2772</v>
      </c>
    </row>
    <row r="29" spans="1:105" ht="12" customHeight="1" x14ac:dyDescent="0.25">
      <c r="A29" s="97" t="s">
        <v>53</v>
      </c>
      <c r="B29" s="99">
        <f>RES_hhdet_fech!B29/RES_summary!B$19</f>
        <v>5.0897030729811013E-2</v>
      </c>
      <c r="C29" s="99">
        <f>RES_hhdet_fech!C29/RES_summary!C$19</f>
        <v>5.155955931707825E-2</v>
      </c>
      <c r="D29" s="99">
        <f>RES_hhdet_fech!D29/RES_summary!D$19</f>
        <v>5.3689343708997167E-2</v>
      </c>
      <c r="E29" s="99">
        <f>RES_hhdet_fech!E29/RES_summary!E$19</f>
        <v>7.5650891641067253E-2</v>
      </c>
      <c r="F29" s="99">
        <f>RES_hhdet_fech!F29/RES_summary!F$19</f>
        <v>5.5405978046876643E-2</v>
      </c>
      <c r="G29" s="99">
        <f>RES_hhdet_fech!G29/RES_summary!G$19</f>
        <v>6.0901218037421614E-2</v>
      </c>
      <c r="H29" s="99">
        <f>RES_hhdet_fech!H29/RES_summary!H$19</f>
        <v>0.10381039109354062</v>
      </c>
      <c r="I29" s="99">
        <f>RES_hhdet_fech!I29/RES_summary!I$19</f>
        <v>7.5774176097985813E-2</v>
      </c>
      <c r="J29" s="99">
        <f>RES_hhdet_fech!J29/RES_summary!J$19</f>
        <v>8.3604014573542634E-2</v>
      </c>
      <c r="K29" s="99">
        <f>RES_hhdet_fech!K29/RES_summary!K$19</f>
        <v>9.5093818962771415E-2</v>
      </c>
      <c r="L29" s="99">
        <f>RES_hhdet_fech!L29/RES_summary!L$19</f>
        <v>0.10304481459489696</v>
      </c>
      <c r="M29" s="99">
        <f>RES_hhdet_fech!M29/RES_summary!M$19</f>
        <v>0.10404257969673855</v>
      </c>
      <c r="N29" s="99">
        <f>RES_hhdet_fech!N29/RES_summary!N$19</f>
        <v>0.12405532405077786</v>
      </c>
      <c r="O29" s="99">
        <f>RES_hhdet_fech!O29/RES_summary!O$19</f>
        <v>0.13609812573608118</v>
      </c>
      <c r="P29" s="99">
        <f>RES_hhdet_fech!P29/RES_summary!P$19</f>
        <v>0.14914020285748411</v>
      </c>
      <c r="Q29" s="99">
        <f>RES_hhdet_fech!Q29/RES_summary!Q$19</f>
        <v>0.16287188159059796</v>
      </c>
      <c r="R29" s="99">
        <f>RES_hhdet_fech!R29/RES_summary!R$19</f>
        <v>0.17974511194297232</v>
      </c>
      <c r="S29" s="99">
        <f>RES_hhdet_fech!S29/RES_summary!S$19</f>
        <v>0.17652172621558465</v>
      </c>
      <c r="T29" s="99">
        <f>RES_hhdet_fech!T29/RES_summary!T$19</f>
        <v>0.22793661185587516</v>
      </c>
      <c r="U29" s="99">
        <f>RES_hhdet_fech!U29/RES_summary!U$19</f>
        <v>0.23293170186173909</v>
      </c>
      <c r="V29" s="99">
        <f>RES_hhdet_fech!V29/RES_summary!V$19</f>
        <v>0.27222296252477529</v>
      </c>
      <c r="W29" s="99">
        <f>RES_hhdet_fech!W29/RES_summary!W$19</f>
        <v>0.23366918063137154</v>
      </c>
      <c r="X29" s="99">
        <f>RES_hhdet_fech!X29/RES_summary!X$19</f>
        <v>0.32863258220189118</v>
      </c>
      <c r="Y29" s="99">
        <f>RES_hhdet_fech!Y29/RES_summary!Y$19</f>
        <v>0.34334498041739508</v>
      </c>
      <c r="DA29" s="63" t="s">
        <v>2773</v>
      </c>
    </row>
    <row r="30" spans="1:105" ht="12" customHeight="1" x14ac:dyDescent="0.25">
      <c r="A30" s="121" t="s">
        <v>55</v>
      </c>
      <c r="B30" s="123">
        <v>13.102437779284188</v>
      </c>
      <c r="C30" s="123">
        <v>11.562335243352988</v>
      </c>
      <c r="D30" s="123">
        <v>13.154435335261219</v>
      </c>
      <c r="E30" s="123">
        <v>12.942201416374111</v>
      </c>
      <c r="F30" s="123">
        <v>12.334417794657556</v>
      </c>
      <c r="G30" s="123">
        <v>12.21148774770084</v>
      </c>
      <c r="H30" s="123">
        <v>11.848194256981076</v>
      </c>
      <c r="I30" s="123">
        <v>12.224829663816976</v>
      </c>
      <c r="J30" s="123">
        <v>11.114765589545891</v>
      </c>
      <c r="K30" s="123">
        <v>11.677734018230982</v>
      </c>
      <c r="L30" s="123">
        <v>11.330966153076961</v>
      </c>
      <c r="M30" s="123">
        <v>11.362412022484236</v>
      </c>
      <c r="N30" s="123">
        <v>11.069948225168325</v>
      </c>
      <c r="O30" s="123">
        <v>10.910911305256484</v>
      </c>
      <c r="P30" s="123">
        <v>11.019240015316743</v>
      </c>
      <c r="Q30" s="123">
        <v>11.062023349351055</v>
      </c>
      <c r="R30" s="123">
        <v>11.171957325139889</v>
      </c>
      <c r="S30" s="123">
        <v>11.01584429492924</v>
      </c>
      <c r="T30" s="123">
        <v>10.479396332577785</v>
      </c>
      <c r="U30" s="123">
        <v>9.8917599623419097</v>
      </c>
      <c r="V30" s="123">
        <v>9.0150831492831749</v>
      </c>
      <c r="W30" s="123">
        <v>7.8793841058421776</v>
      </c>
      <c r="X30" s="123">
        <v>6.9052266551578576</v>
      </c>
      <c r="Y30" s="123">
        <v>5.349962745281303</v>
      </c>
      <c r="DA30" s="130" t="s">
        <v>2774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X31" s="99">
        <v>0</v>
      </c>
      <c r="Y31" s="99">
        <v>0</v>
      </c>
      <c r="DA31" s="63" t="s">
        <v>2775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2776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2777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2778</v>
      </c>
    </row>
    <row r="35" spans="1:105" ht="12" customHeight="1" x14ac:dyDescent="0.25">
      <c r="A35" s="106" t="s">
        <v>122</v>
      </c>
      <c r="B35" s="102">
        <v>13.872011965665431</v>
      </c>
      <c r="C35" s="102">
        <v>12.362874259248798</v>
      </c>
      <c r="D35" s="102">
        <v>14.030805351666046</v>
      </c>
      <c r="E35" s="102">
        <v>13.843262826186796</v>
      </c>
      <c r="F35" s="102">
        <v>13.251362821079445</v>
      </c>
      <c r="G35" s="102">
        <v>13.118928232304675</v>
      </c>
      <c r="H35" s="102">
        <v>12.725051324205062</v>
      </c>
      <c r="I35" s="102">
        <v>13.11487747975397</v>
      </c>
      <c r="J35" s="102">
        <v>12.003641412508575</v>
      </c>
      <c r="K35" s="102">
        <v>12.625897538047571</v>
      </c>
      <c r="L35" s="102">
        <v>12.273919859357802</v>
      </c>
      <c r="M35" s="102">
        <v>12.35756641934231</v>
      </c>
      <c r="N35" s="102">
        <v>12.019108866700414</v>
      </c>
      <c r="O35" s="102">
        <v>11.818823651012989</v>
      </c>
      <c r="P35" s="102">
        <v>11.942262847743901</v>
      </c>
      <c r="Q35" s="102">
        <v>11.935954110573581</v>
      </c>
      <c r="R35" s="102">
        <v>12.015149119992119</v>
      </c>
      <c r="S35" s="102">
        <v>11.792465696410865</v>
      </c>
      <c r="T35" s="102">
        <v>11.159627132607564</v>
      </c>
      <c r="U35" s="102">
        <v>10.514250570961309</v>
      </c>
      <c r="V35" s="102">
        <v>9.5467935510606114</v>
      </c>
      <c r="W35" s="102">
        <v>8.3153421163719123</v>
      </c>
      <c r="X35" s="102">
        <v>7.2638693895384838</v>
      </c>
      <c r="Y35" s="102">
        <v>5.6561885515454273</v>
      </c>
      <c r="DA35" s="131" t="s">
        <v>2779</v>
      </c>
    </row>
    <row r="36" spans="1:105" ht="12" customHeight="1" x14ac:dyDescent="0.25">
      <c r="A36" s="107" t="s">
        <v>121</v>
      </c>
      <c r="B36" s="105">
        <v>11.956367222886259</v>
      </c>
      <c r="C36" s="105">
        <v>10.463783784031341</v>
      </c>
      <c r="D36" s="105">
        <v>11.991119431904359</v>
      </c>
      <c r="E36" s="105">
        <v>11.795947004576604</v>
      </c>
      <c r="F36" s="105">
        <v>11.303219831966665</v>
      </c>
      <c r="G36" s="105">
        <v>11.240983359256456</v>
      </c>
      <c r="H36" s="105">
        <v>10.902823457012</v>
      </c>
      <c r="I36" s="105">
        <v>11.368880932099811</v>
      </c>
      <c r="J36" s="105">
        <v>10.234770030647208</v>
      </c>
      <c r="K36" s="105">
        <v>10.816574561447958</v>
      </c>
      <c r="L36" s="105">
        <v>10.258085085548112</v>
      </c>
      <c r="M36" s="105">
        <v>10.469016439641569</v>
      </c>
      <c r="N36" s="105">
        <v>10.123648416112388</v>
      </c>
      <c r="O36" s="105">
        <v>10.014715871256048</v>
      </c>
      <c r="P36" s="105">
        <v>10.207289827432708</v>
      </c>
      <c r="Q36" s="105">
        <v>10.240591181124188</v>
      </c>
      <c r="R36" s="105">
        <v>10.405261004526713</v>
      </c>
      <c r="S36" s="105">
        <v>10.292748730824856</v>
      </c>
      <c r="T36" s="105">
        <v>9.7925835535071251</v>
      </c>
      <c r="U36" s="105">
        <v>9.2268551639568592</v>
      </c>
      <c r="V36" s="105">
        <v>8.4158248307527881</v>
      </c>
      <c r="W36" s="105">
        <v>7.2826248930975819</v>
      </c>
      <c r="X36" s="105">
        <v>6.4221780956437495</v>
      </c>
      <c r="Y36" s="105">
        <v>5.0112929805517723</v>
      </c>
      <c r="DA36" s="132" t="s">
        <v>2780</v>
      </c>
    </row>
    <row r="37" spans="1:105" ht="12" customHeight="1" x14ac:dyDescent="0.25">
      <c r="A37" s="108" t="s">
        <v>53</v>
      </c>
      <c r="B37" s="99">
        <v>7.3423299283843813</v>
      </c>
      <c r="C37" s="99">
        <v>5.8540160305233933</v>
      </c>
      <c r="D37" s="99">
        <v>6.9667716072521362</v>
      </c>
      <c r="E37" s="99">
        <v>6.6619364093586269</v>
      </c>
      <c r="F37" s="99">
        <v>6.3355183116303895</v>
      </c>
      <c r="G37" s="99">
        <v>6.3259129510539278</v>
      </c>
      <c r="H37" s="99">
        <v>5.9883967333658275</v>
      </c>
      <c r="I37" s="99">
        <v>6.6165169070798218</v>
      </c>
      <c r="J37" s="99">
        <v>5.3956015014688372</v>
      </c>
      <c r="K37" s="99">
        <v>5.8537634909514873</v>
      </c>
      <c r="L37" s="99">
        <v>4.6460916916200894</v>
      </c>
      <c r="M37" s="99">
        <v>5.2160793552195654</v>
      </c>
      <c r="N37" s="99">
        <v>4.7304521962242481</v>
      </c>
      <c r="O37" s="99">
        <v>4.7594941698695781</v>
      </c>
      <c r="P37" s="99">
        <v>5.0982326027844307</v>
      </c>
      <c r="Q37" s="99">
        <v>5.0699198085689385</v>
      </c>
      <c r="R37" s="99">
        <v>5.3383567492345936</v>
      </c>
      <c r="S37" s="99">
        <v>5.3147404813055683</v>
      </c>
      <c r="T37" s="99">
        <v>4.844180131735027</v>
      </c>
      <c r="U37" s="99">
        <v>4.3945953215342328</v>
      </c>
      <c r="V37" s="99">
        <v>3.8638831014993444</v>
      </c>
      <c r="W37" s="99">
        <v>2.8569230843050852</v>
      </c>
      <c r="X37" s="99">
        <v>2.7064649504532645</v>
      </c>
      <c r="Y37" s="99">
        <v>2.1371737355921314</v>
      </c>
      <c r="DA37" s="63" t="s">
        <v>2781</v>
      </c>
    </row>
    <row r="38" spans="1:105" ht="12" customHeight="1" x14ac:dyDescent="0.25">
      <c r="A38" s="108" t="s">
        <v>52</v>
      </c>
      <c r="B38" s="99">
        <v>4.6140372945018795</v>
      </c>
      <c r="C38" s="99">
        <v>4.6097677535079491</v>
      </c>
      <c r="D38" s="99">
        <v>5.0243478246522209</v>
      </c>
      <c r="E38" s="99">
        <v>5.1340105952179798</v>
      </c>
      <c r="F38" s="99">
        <v>4.9677015203362771</v>
      </c>
      <c r="G38" s="99">
        <v>4.9150704082025269</v>
      </c>
      <c r="H38" s="99">
        <v>4.9144267236461729</v>
      </c>
      <c r="I38" s="99">
        <v>4.7523640250199897</v>
      </c>
      <c r="J38" s="99">
        <v>4.8391685291783721</v>
      </c>
      <c r="K38" s="99">
        <v>4.9628110704964712</v>
      </c>
      <c r="L38" s="99">
        <v>5.6119933939280218</v>
      </c>
      <c r="M38" s="99">
        <v>5.252937084422002</v>
      </c>
      <c r="N38" s="99">
        <v>5.3931962198881402</v>
      </c>
      <c r="O38" s="99">
        <v>5.2552217013864695</v>
      </c>
      <c r="P38" s="99">
        <v>5.1090572246482759</v>
      </c>
      <c r="Q38" s="99">
        <v>5.1706713725552511</v>
      </c>
      <c r="R38" s="99">
        <v>5.0669042552921191</v>
      </c>
      <c r="S38" s="99">
        <v>4.9780082495192906</v>
      </c>
      <c r="T38" s="99">
        <v>4.948403421772098</v>
      </c>
      <c r="U38" s="99">
        <v>4.8322598424226273</v>
      </c>
      <c r="V38" s="99">
        <v>4.5519417292534445</v>
      </c>
      <c r="W38" s="99">
        <v>4.4257018087924962</v>
      </c>
      <c r="X38" s="99">
        <v>3.7157131451904841</v>
      </c>
      <c r="Y38" s="99">
        <v>2.8741192449596391</v>
      </c>
      <c r="DA38" s="63" t="s">
        <v>2782</v>
      </c>
    </row>
    <row r="39" spans="1:105" ht="12" customHeight="1" x14ac:dyDescent="0.25">
      <c r="A39" s="121" t="s">
        <v>54</v>
      </c>
      <c r="B39" s="123">
        <v>2.2273607150454566</v>
      </c>
      <c r="C39" s="123">
        <v>2.3628258330219367</v>
      </c>
      <c r="D39" s="123">
        <v>2.3568985735313661</v>
      </c>
      <c r="E39" s="123">
        <v>2.3404704977060318</v>
      </c>
      <c r="F39" s="123">
        <v>2.3964196745113164</v>
      </c>
      <c r="G39" s="123">
        <v>2.3891272611174941</v>
      </c>
      <c r="H39" s="123">
        <v>2.5981218586431973</v>
      </c>
      <c r="I39" s="123">
        <v>2.4185289307254201</v>
      </c>
      <c r="J39" s="123">
        <v>2.4730861622154614</v>
      </c>
      <c r="K39" s="123">
        <v>2.2475621688828116</v>
      </c>
      <c r="L39" s="123">
        <v>2.7309062445580761</v>
      </c>
      <c r="M39" s="123">
        <v>2.7047663031207096</v>
      </c>
      <c r="N39" s="123">
        <v>2.6833525801678677</v>
      </c>
      <c r="O39" s="123">
        <v>2.6059096678380418</v>
      </c>
      <c r="P39" s="123">
        <v>2.5334098693303613</v>
      </c>
      <c r="Q39" s="123">
        <v>2.467454072280566</v>
      </c>
      <c r="R39" s="123">
        <v>2.3962988127975779</v>
      </c>
      <c r="S39" s="123">
        <v>2.3265857825268217</v>
      </c>
      <c r="T39" s="123">
        <v>2.2545673075554413</v>
      </c>
      <c r="U39" s="123">
        <v>2.1817758107496386</v>
      </c>
      <c r="V39" s="123">
        <v>2.1095351248336374</v>
      </c>
      <c r="W39" s="123">
        <v>2.0597716347955033</v>
      </c>
      <c r="X39" s="123">
        <v>2.0193620113390405</v>
      </c>
      <c r="Y39" s="123">
        <v>1.7342384386658964</v>
      </c>
      <c r="DA39" s="130" t="s">
        <v>2783</v>
      </c>
    </row>
    <row r="40" spans="1:105" ht="12" customHeight="1" x14ac:dyDescent="0.25">
      <c r="A40" s="97" t="s">
        <v>50</v>
      </c>
      <c r="B40" s="99">
        <v>0</v>
      </c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X40" s="99">
        <v>0</v>
      </c>
      <c r="Y40" s="99">
        <v>0</v>
      </c>
      <c r="DA40" s="63" t="s">
        <v>2784</v>
      </c>
    </row>
    <row r="41" spans="1:105" ht="12" customHeight="1" x14ac:dyDescent="0.25">
      <c r="A41" s="109" t="s">
        <v>120</v>
      </c>
      <c r="B41" s="110">
        <v>2.2273607150454566</v>
      </c>
      <c r="C41" s="110">
        <v>2.3628258330219367</v>
      </c>
      <c r="D41" s="110">
        <v>2.3568985735313661</v>
      </c>
      <c r="E41" s="110">
        <v>2.3404704977060318</v>
      </c>
      <c r="F41" s="110">
        <v>2.3964196745113164</v>
      </c>
      <c r="G41" s="110">
        <v>2.3891272611174941</v>
      </c>
      <c r="H41" s="110">
        <v>2.5981218586431973</v>
      </c>
      <c r="I41" s="110">
        <v>2.4185289307254201</v>
      </c>
      <c r="J41" s="110">
        <v>2.4730861622154614</v>
      </c>
      <c r="K41" s="110">
        <v>2.2475621688828116</v>
      </c>
      <c r="L41" s="110">
        <v>2.7309062445580761</v>
      </c>
      <c r="M41" s="110">
        <v>2.7047663031207096</v>
      </c>
      <c r="N41" s="110">
        <v>2.6833525801678677</v>
      </c>
      <c r="O41" s="110">
        <v>2.6059096678380418</v>
      </c>
      <c r="P41" s="110">
        <v>2.5334098693303613</v>
      </c>
      <c r="Q41" s="110">
        <v>2.467454072280566</v>
      </c>
      <c r="R41" s="110">
        <v>2.3962988127975779</v>
      </c>
      <c r="S41" s="110">
        <v>2.3265857825268217</v>
      </c>
      <c r="T41" s="110">
        <v>2.2545673075554413</v>
      </c>
      <c r="U41" s="110">
        <v>2.1817758107496386</v>
      </c>
      <c r="V41" s="110">
        <v>2.1095351248336374</v>
      </c>
      <c r="W41" s="110">
        <v>2.0597716347955033</v>
      </c>
      <c r="X41" s="110">
        <v>2.0193620113390405</v>
      </c>
      <c r="Y41" s="110">
        <v>1.7342384386658964</v>
      </c>
      <c r="DA41" s="60" t="s">
        <v>2785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176.93505269742701</v>
      </c>
      <c r="C43" s="118">
        <f t="shared" si="14"/>
        <v>171.12091497975445</v>
      </c>
      <c r="D43" s="118">
        <f t="shared" si="14"/>
        <v>171.58010540250135</v>
      </c>
      <c r="E43" s="118">
        <f t="shared" si="14"/>
        <v>171.18925596530829</v>
      </c>
      <c r="F43" s="118">
        <f t="shared" si="14"/>
        <v>167.53767593794535</v>
      </c>
      <c r="G43" s="118">
        <f t="shared" si="14"/>
        <v>159.31389092628461</v>
      </c>
      <c r="H43" s="118">
        <f t="shared" si="14"/>
        <v>139.17852412638416</v>
      </c>
      <c r="I43" s="118">
        <f t="shared" si="14"/>
        <v>151.7511016194394</v>
      </c>
      <c r="J43" s="118">
        <f t="shared" si="14"/>
        <v>162.70364463845533</v>
      </c>
      <c r="K43" s="118">
        <f t="shared" si="14"/>
        <v>165.17517087680341</v>
      </c>
      <c r="L43" s="118">
        <f t="shared" si="14"/>
        <v>167.13629472302065</v>
      </c>
      <c r="M43" s="118">
        <f t="shared" si="14"/>
        <v>147.6009660790842</v>
      </c>
      <c r="N43" s="118">
        <f t="shared" si="14"/>
        <v>139.08859846334551</v>
      </c>
      <c r="O43" s="118">
        <f t="shared" si="14"/>
        <v>103.17293633893863</v>
      </c>
      <c r="P43" s="118">
        <f t="shared" si="14"/>
        <v>72.087748619302289</v>
      </c>
      <c r="Q43" s="118">
        <f t="shared" si="14"/>
        <v>133.78222582797372</v>
      </c>
      <c r="R43" s="118">
        <f t="shared" ref="R43:V43" si="15">R44+R47+R49+R58</f>
        <v>114.94745064637871</v>
      </c>
      <c r="S43" s="118">
        <f t="shared" si="15"/>
        <v>107.86307379998175</v>
      </c>
      <c r="T43" s="118">
        <f t="shared" si="15"/>
        <v>107.0098184283046</v>
      </c>
      <c r="U43" s="118">
        <f t="shared" si="15"/>
        <v>106.43796986833587</v>
      </c>
      <c r="V43" s="118">
        <f t="shared" si="15"/>
        <v>105.90235533876235</v>
      </c>
      <c r="W43" s="118">
        <f t="shared" ref="W43:Y43" si="16">W44+W47+W49+W58</f>
        <v>104.62654786343863</v>
      </c>
      <c r="X43" s="118">
        <f t="shared" si="16"/>
        <v>98.111844117373337</v>
      </c>
      <c r="Y43" s="118">
        <f t="shared" si="16"/>
        <v>86.953120034536141</v>
      </c>
      <c r="DA43" s="129" t="s">
        <v>2786</v>
      </c>
    </row>
    <row r="44" spans="1:105" ht="12.95" customHeight="1" x14ac:dyDescent="0.25">
      <c r="A44" s="121" t="s">
        <v>57</v>
      </c>
      <c r="B44" s="123">
        <f t="shared" ref="B44:Q44" si="17">SUM(B45:B46)</f>
        <v>161.55439089578039</v>
      </c>
      <c r="C44" s="123">
        <f t="shared" si="17"/>
        <v>157.09052562822265</v>
      </c>
      <c r="D44" s="123">
        <f t="shared" si="17"/>
        <v>155.89903435638172</v>
      </c>
      <c r="E44" s="123">
        <f t="shared" si="17"/>
        <v>155.66111425843238</v>
      </c>
      <c r="F44" s="123">
        <f t="shared" si="17"/>
        <v>152.54091021625692</v>
      </c>
      <c r="G44" s="123">
        <f t="shared" si="17"/>
        <v>144.46867556381105</v>
      </c>
      <c r="H44" s="123">
        <f t="shared" si="17"/>
        <v>124.57949469328878</v>
      </c>
      <c r="I44" s="123">
        <f t="shared" si="17"/>
        <v>137.04348978703086</v>
      </c>
      <c r="J44" s="123">
        <f t="shared" si="17"/>
        <v>149.05967281990331</v>
      </c>
      <c r="K44" s="123">
        <f t="shared" si="17"/>
        <v>151.19961429337849</v>
      </c>
      <c r="L44" s="123">
        <f t="shared" si="17"/>
        <v>152.97421596913406</v>
      </c>
      <c r="M44" s="123">
        <f t="shared" si="17"/>
        <v>133.50435417152204</v>
      </c>
      <c r="N44" s="123">
        <f t="shared" si="17"/>
        <v>125.22653625919111</v>
      </c>
      <c r="O44" s="123">
        <f t="shared" si="17"/>
        <v>89.575811157862518</v>
      </c>
      <c r="P44" s="123">
        <f t="shared" si="17"/>
        <v>58.558592775389201</v>
      </c>
      <c r="Q44" s="123">
        <f t="shared" si="17"/>
        <v>120.27368686183306</v>
      </c>
      <c r="R44" s="123">
        <f t="shared" ref="R44:V44" si="18">SUM(R45:R46)</f>
        <v>101.28520931450673</v>
      </c>
      <c r="S44" s="123">
        <f t="shared" si="18"/>
        <v>94.330807330812391</v>
      </c>
      <c r="T44" s="123">
        <f t="shared" si="18"/>
        <v>93.854451054358591</v>
      </c>
      <c r="U44" s="123">
        <f t="shared" si="18"/>
        <v>93.874760491678842</v>
      </c>
      <c r="V44" s="123">
        <f t="shared" si="18"/>
        <v>94.207321004691849</v>
      </c>
      <c r="W44" s="123">
        <f t="shared" ref="W44:Y44" si="19">SUM(W45:W46)</f>
        <v>94.225741827663157</v>
      </c>
      <c r="X44" s="123">
        <f t="shared" si="19"/>
        <v>88.755536205869916</v>
      </c>
      <c r="Y44" s="123">
        <f t="shared" si="19"/>
        <v>79.606439865199988</v>
      </c>
      <c r="DA44" s="130" t="s">
        <v>2787</v>
      </c>
    </row>
    <row r="45" spans="1:105" ht="12" customHeight="1" x14ac:dyDescent="0.25">
      <c r="A45" s="97" t="s">
        <v>211</v>
      </c>
      <c r="B45" s="99">
        <v>159.74146184203767</v>
      </c>
      <c r="C45" s="99">
        <v>155.35671049472245</v>
      </c>
      <c r="D45" s="99">
        <v>154.21234010353632</v>
      </c>
      <c r="E45" s="99">
        <v>154.00940243756327</v>
      </c>
      <c r="F45" s="99">
        <v>150.95638839143007</v>
      </c>
      <c r="G45" s="99">
        <v>143.00476123077314</v>
      </c>
      <c r="H45" s="99">
        <v>123.34985399562757</v>
      </c>
      <c r="I45" s="99">
        <v>135.73083628306233</v>
      </c>
      <c r="J45" s="99">
        <v>147.62624726300709</v>
      </c>
      <c r="K45" s="99">
        <v>149.7639202001229</v>
      </c>
      <c r="L45" s="99">
        <v>151.42919257405953</v>
      </c>
      <c r="M45" s="99">
        <v>132.1570961758527</v>
      </c>
      <c r="N45" s="99">
        <v>123.8742981876688</v>
      </c>
      <c r="O45" s="99">
        <v>88.525642558013118</v>
      </c>
      <c r="P45" s="99">
        <v>57.898646176667199</v>
      </c>
      <c r="Q45" s="99">
        <v>118.83627941345755</v>
      </c>
      <c r="R45" s="99">
        <v>100.05565789831395</v>
      </c>
      <c r="S45" s="99">
        <v>93.197574415780963</v>
      </c>
      <c r="T45" s="99">
        <v>92.736939371755838</v>
      </c>
      <c r="U45" s="99">
        <v>92.776244158881966</v>
      </c>
      <c r="V45" s="99">
        <v>93.129549648916495</v>
      </c>
      <c r="W45" s="99">
        <v>93.12105730175432</v>
      </c>
      <c r="X45" s="99">
        <v>87.788163925864836</v>
      </c>
      <c r="Y45" s="99">
        <v>78.791303626319589</v>
      </c>
      <c r="DA45" s="63" t="s">
        <v>2788</v>
      </c>
    </row>
    <row r="46" spans="1:105" ht="12" customHeight="1" x14ac:dyDescent="0.25">
      <c r="A46" s="97" t="s">
        <v>53</v>
      </c>
      <c r="B46" s="99">
        <v>1.8129290537427238</v>
      </c>
      <c r="C46" s="99">
        <v>1.733815133500189</v>
      </c>
      <c r="D46" s="99">
        <v>1.6866942528453956</v>
      </c>
      <c r="E46" s="99">
        <v>1.6517118208691186</v>
      </c>
      <c r="F46" s="99">
        <v>1.5845218248268504</v>
      </c>
      <c r="G46" s="99">
        <v>1.4639143330379025</v>
      </c>
      <c r="H46" s="99">
        <v>1.2296406976612064</v>
      </c>
      <c r="I46" s="99">
        <v>1.3126535039685312</v>
      </c>
      <c r="J46" s="99">
        <v>1.433425556896222</v>
      </c>
      <c r="K46" s="99">
        <v>1.4356940932555957</v>
      </c>
      <c r="L46" s="99">
        <v>1.5450233950745491</v>
      </c>
      <c r="M46" s="99">
        <v>1.3472579956693471</v>
      </c>
      <c r="N46" s="99">
        <v>1.352238071522305</v>
      </c>
      <c r="O46" s="99">
        <v>1.050168599849399</v>
      </c>
      <c r="P46" s="99">
        <v>0.65994659872200068</v>
      </c>
      <c r="Q46" s="99">
        <v>1.4374074483755139</v>
      </c>
      <c r="R46" s="99">
        <v>1.2295514161927759</v>
      </c>
      <c r="S46" s="99">
        <v>1.1332329150314318</v>
      </c>
      <c r="T46" s="99">
        <v>1.1175116826027469</v>
      </c>
      <c r="U46" s="99">
        <v>1.0985163327968717</v>
      </c>
      <c r="V46" s="99">
        <v>1.0777713557753521</v>
      </c>
      <c r="W46" s="99">
        <v>1.1046845259088371</v>
      </c>
      <c r="X46" s="99">
        <v>0.96737228000508302</v>
      </c>
      <c r="Y46" s="99">
        <v>0.81513623888040321</v>
      </c>
      <c r="DA46" s="63" t="s">
        <v>2789</v>
      </c>
    </row>
    <row r="47" spans="1:105" ht="12.95" customHeight="1" x14ac:dyDescent="0.25">
      <c r="A47" s="121" t="s">
        <v>92</v>
      </c>
      <c r="B47" s="123">
        <f t="shared" ref="B47:Y47" si="20">B48</f>
        <v>5.0868337803355673E-2</v>
      </c>
      <c r="C47" s="123">
        <f t="shared" si="20"/>
        <v>5.5455034606017715E-2</v>
      </c>
      <c r="D47" s="123">
        <f t="shared" si="20"/>
        <v>6.4940776914673232E-2</v>
      </c>
      <c r="E47" s="123">
        <f t="shared" si="20"/>
        <v>9.2290445516749225E-2</v>
      </c>
      <c r="F47" s="123">
        <f t="shared" si="20"/>
        <v>6.506595479790292E-2</v>
      </c>
      <c r="G47" s="123">
        <f t="shared" si="20"/>
        <v>5.6303216908195716E-2</v>
      </c>
      <c r="H47" s="123">
        <f t="shared" si="20"/>
        <v>6.0057298109707141E-2</v>
      </c>
      <c r="I47" s="123">
        <f t="shared" si="20"/>
        <v>2.9727350608579988E-2</v>
      </c>
      <c r="J47" s="123">
        <f t="shared" si="20"/>
        <v>2.390110942933614E-2</v>
      </c>
      <c r="K47" s="123">
        <f t="shared" si="20"/>
        <v>1.1803688017003612E-2</v>
      </c>
      <c r="L47" s="123">
        <f t="shared" si="20"/>
        <v>2.3825554974828706E-2</v>
      </c>
      <c r="M47" s="123">
        <f t="shared" si="20"/>
        <v>8.1412809171062805E-2</v>
      </c>
      <c r="N47" s="123">
        <f t="shared" si="20"/>
        <v>0.16142153324880315</v>
      </c>
      <c r="O47" s="123">
        <f t="shared" si="20"/>
        <v>0.20303796972896732</v>
      </c>
      <c r="P47" s="123">
        <f t="shared" si="20"/>
        <v>0.25690772749035062</v>
      </c>
      <c r="Q47" s="123">
        <f t="shared" si="20"/>
        <v>0.27505989029121025</v>
      </c>
      <c r="R47" s="123">
        <f t="shared" si="20"/>
        <v>0.36851810450039318</v>
      </c>
      <c r="S47" s="123">
        <f t="shared" si="20"/>
        <v>0.38992515061527294</v>
      </c>
      <c r="T47" s="123">
        <f t="shared" si="20"/>
        <v>0.52086853183694304</v>
      </c>
      <c r="U47" s="123">
        <f t="shared" si="20"/>
        <v>0.50513716385799667</v>
      </c>
      <c r="V47" s="123">
        <f t="shared" si="20"/>
        <v>0.52189469558158996</v>
      </c>
      <c r="W47" s="123">
        <f t="shared" si="20"/>
        <v>0.39150701037253954</v>
      </c>
      <c r="X47" s="123">
        <f t="shared" si="20"/>
        <v>0.36538794764168264</v>
      </c>
      <c r="Y47" s="123">
        <f t="shared" si="20"/>
        <v>0.24531450749549821</v>
      </c>
      <c r="DA47" s="130" t="s">
        <v>2790</v>
      </c>
    </row>
    <row r="48" spans="1:105" ht="12" customHeight="1" x14ac:dyDescent="0.25">
      <c r="A48" s="97" t="s">
        <v>53</v>
      </c>
      <c r="B48" s="99">
        <f>RES_hhdet_fech!B48/RES_summary!B$19</f>
        <v>5.0868337803355673E-2</v>
      </c>
      <c r="C48" s="99">
        <f>RES_hhdet_fech!C48/RES_summary!C$19</f>
        <v>5.5455034606017715E-2</v>
      </c>
      <c r="D48" s="99">
        <f>RES_hhdet_fech!D48/RES_summary!D$19</f>
        <v>6.4940776914673232E-2</v>
      </c>
      <c r="E48" s="99">
        <f>RES_hhdet_fech!E48/RES_summary!E$19</f>
        <v>9.2290445516749225E-2</v>
      </c>
      <c r="F48" s="99">
        <f>RES_hhdet_fech!F48/RES_summary!F$19</f>
        <v>6.506595479790292E-2</v>
      </c>
      <c r="G48" s="99">
        <f>RES_hhdet_fech!G48/RES_summary!G$19</f>
        <v>5.6303216908195716E-2</v>
      </c>
      <c r="H48" s="99">
        <f>RES_hhdet_fech!H48/RES_summary!H$19</f>
        <v>6.0057298109707141E-2</v>
      </c>
      <c r="I48" s="99">
        <f>RES_hhdet_fech!I48/RES_summary!I$19</f>
        <v>2.9727350608579988E-2</v>
      </c>
      <c r="J48" s="99">
        <f>RES_hhdet_fech!J48/RES_summary!J$19</f>
        <v>2.390110942933614E-2</v>
      </c>
      <c r="K48" s="99">
        <f>RES_hhdet_fech!K48/RES_summary!K$19</f>
        <v>1.1803688017003612E-2</v>
      </c>
      <c r="L48" s="99">
        <f>RES_hhdet_fech!L48/RES_summary!L$19</f>
        <v>2.3825554974828706E-2</v>
      </c>
      <c r="M48" s="99">
        <f>RES_hhdet_fech!M48/RES_summary!M$19</f>
        <v>8.1412809171062805E-2</v>
      </c>
      <c r="N48" s="99">
        <f>RES_hhdet_fech!N48/RES_summary!N$19</f>
        <v>0.16142153324880315</v>
      </c>
      <c r="O48" s="99">
        <f>RES_hhdet_fech!O48/RES_summary!O$19</f>
        <v>0.20303796972896732</v>
      </c>
      <c r="P48" s="99">
        <f>RES_hhdet_fech!P48/RES_summary!P$19</f>
        <v>0.25690772749035062</v>
      </c>
      <c r="Q48" s="99">
        <f>RES_hhdet_fech!Q48/RES_summary!Q$19</f>
        <v>0.27505989029121025</v>
      </c>
      <c r="R48" s="99">
        <f>RES_hhdet_fech!R48/RES_summary!R$19</f>
        <v>0.36851810450039318</v>
      </c>
      <c r="S48" s="99">
        <f>RES_hhdet_fech!S48/RES_summary!S$19</f>
        <v>0.38992515061527294</v>
      </c>
      <c r="T48" s="99">
        <f>RES_hhdet_fech!T48/RES_summary!T$19</f>
        <v>0.52086853183694304</v>
      </c>
      <c r="U48" s="99">
        <f>RES_hhdet_fech!U48/RES_summary!U$19</f>
        <v>0.50513716385799667</v>
      </c>
      <c r="V48" s="99">
        <f>RES_hhdet_fech!V48/RES_summary!V$19</f>
        <v>0.52189469558158996</v>
      </c>
      <c r="W48" s="99">
        <f>RES_hhdet_fech!W48/RES_summary!W$19</f>
        <v>0.39150701037253954</v>
      </c>
      <c r="X48" s="99">
        <f>RES_hhdet_fech!X48/RES_summary!X$19</f>
        <v>0.36538794764168264</v>
      </c>
      <c r="Y48" s="99">
        <f>RES_hhdet_fech!Y48/RES_summary!Y$19</f>
        <v>0.24531450749549821</v>
      </c>
      <c r="DA48" s="63" t="s">
        <v>2791</v>
      </c>
    </row>
    <row r="49" spans="1:105" ht="12" customHeight="1" x14ac:dyDescent="0.25">
      <c r="A49" s="121" t="s">
        <v>55</v>
      </c>
      <c r="B49" s="123">
        <v>13.102432748797817</v>
      </c>
      <c r="C49" s="123">
        <v>11.608547437627662</v>
      </c>
      <c r="D49" s="123">
        <v>13.251285773276324</v>
      </c>
      <c r="E49" s="123">
        <v>13.083145779872718</v>
      </c>
      <c r="F49" s="123">
        <v>12.519530397372995</v>
      </c>
      <c r="G49" s="123">
        <v>12.384646295309119</v>
      </c>
      <c r="H49" s="123">
        <v>11.933732268425397</v>
      </c>
      <c r="I49" s="123">
        <v>12.259286877778173</v>
      </c>
      <c r="J49" s="123">
        <v>11.145628327004699</v>
      </c>
      <c r="K49" s="123">
        <v>11.71549514639381</v>
      </c>
      <c r="L49" s="123">
        <v>11.408308281133243</v>
      </c>
      <c r="M49" s="123">
        <v>11.314699803971889</v>
      </c>
      <c r="N49" s="123">
        <v>11.024613989565616</v>
      </c>
      <c r="O49" s="123">
        <v>10.80139312165382</v>
      </c>
      <c r="P49" s="123">
        <v>10.754629123500482</v>
      </c>
      <c r="Q49" s="123">
        <v>10.789338642440988</v>
      </c>
      <c r="R49" s="123">
        <v>10.917567948188122</v>
      </c>
      <c r="S49" s="123">
        <v>10.825366257767429</v>
      </c>
      <c r="T49" s="123">
        <v>10.372506941640403</v>
      </c>
      <c r="U49" s="123">
        <v>9.8537404396871882</v>
      </c>
      <c r="V49" s="123">
        <v>9.0338886879937892</v>
      </c>
      <c r="W49" s="123">
        <v>7.9213525658810822</v>
      </c>
      <c r="X49" s="123">
        <v>6.9581707965931159</v>
      </c>
      <c r="Y49" s="123">
        <v>5.3714073339077002</v>
      </c>
      <c r="DA49" s="130" t="s">
        <v>2792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X50" s="99">
        <v>0</v>
      </c>
      <c r="Y50" s="99">
        <v>0</v>
      </c>
      <c r="DA50" s="63" t="s">
        <v>2793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2794</v>
      </c>
    </row>
    <row r="52" spans="1:105" ht="12" customHeight="1" x14ac:dyDescent="0.25">
      <c r="A52" s="100" t="s">
        <v>211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2795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2796</v>
      </c>
    </row>
    <row r="54" spans="1:105" ht="12" customHeight="1" x14ac:dyDescent="0.25">
      <c r="A54" s="106" t="s">
        <v>122</v>
      </c>
      <c r="B54" s="102">
        <v>13.872011965665429</v>
      </c>
      <c r="C54" s="102">
        <v>12.390569563155525</v>
      </c>
      <c r="D54" s="102">
        <v>14.107947709607409</v>
      </c>
      <c r="E54" s="102">
        <v>13.964783328045796</v>
      </c>
      <c r="F54" s="102">
        <v>13.400369083642213</v>
      </c>
      <c r="G54" s="102">
        <v>13.274016257201483</v>
      </c>
      <c r="H54" s="102">
        <v>12.810090364189508</v>
      </c>
      <c r="I54" s="102">
        <v>13.146543904971205</v>
      </c>
      <c r="J54" s="102">
        <v>12.046891702717692</v>
      </c>
      <c r="K54" s="102">
        <v>12.675889292021132</v>
      </c>
      <c r="L54" s="102">
        <v>12.273596943631658</v>
      </c>
      <c r="M54" s="102">
        <v>12.332639043827424</v>
      </c>
      <c r="N54" s="102">
        <v>11.942979484470445</v>
      </c>
      <c r="O54" s="102">
        <v>11.662133904766625</v>
      </c>
      <c r="P54" s="102">
        <v>11.72093943277738</v>
      </c>
      <c r="Q54" s="102">
        <v>11.574536865926042</v>
      </c>
      <c r="R54" s="102">
        <v>11.683029272928071</v>
      </c>
      <c r="S54" s="102">
        <v>11.554642869870721</v>
      </c>
      <c r="T54" s="102">
        <v>11.070041086201599</v>
      </c>
      <c r="U54" s="102">
        <v>10.510000866864161</v>
      </c>
      <c r="V54" s="102">
        <v>9.6100037674516958</v>
      </c>
      <c r="W54" s="102">
        <v>8.401190478402583</v>
      </c>
      <c r="X54" s="102">
        <v>7.3345374083256045</v>
      </c>
      <c r="Y54" s="102">
        <v>5.6876587958994538</v>
      </c>
      <c r="DA54" s="131" t="s">
        <v>2797</v>
      </c>
    </row>
    <row r="55" spans="1:105" ht="12" customHeight="1" x14ac:dyDescent="0.25">
      <c r="A55" s="107" t="s">
        <v>121</v>
      </c>
      <c r="B55" s="105">
        <v>11.956367222886259</v>
      </c>
      <c r="C55" s="105">
        <v>10.48368857248404</v>
      </c>
      <c r="D55" s="105">
        <v>12.037934642471853</v>
      </c>
      <c r="E55" s="105">
        <v>11.861919685306043</v>
      </c>
      <c r="F55" s="105">
        <v>11.380677477612824</v>
      </c>
      <c r="G55" s="105">
        <v>11.314657222062761</v>
      </c>
      <c r="H55" s="105">
        <v>10.94538317884237</v>
      </c>
      <c r="I55" s="105">
        <v>11.39907766600682</v>
      </c>
      <c r="J55" s="105">
        <v>10.269281654294319</v>
      </c>
      <c r="K55" s="105">
        <v>10.859669670618985</v>
      </c>
      <c r="L55" s="105">
        <v>10.294796540278501</v>
      </c>
      <c r="M55" s="105">
        <v>10.450536528564886</v>
      </c>
      <c r="N55" s="105">
        <v>10.078414444875484</v>
      </c>
      <c r="O55" s="105">
        <v>9.9143335748087953</v>
      </c>
      <c r="P55" s="105">
        <v>10.023843349768764</v>
      </c>
      <c r="Q55" s="105">
        <v>10.028903671887816</v>
      </c>
      <c r="R55" s="105">
        <v>10.201318986959901</v>
      </c>
      <c r="S55" s="105">
        <v>10.134719111615764</v>
      </c>
      <c r="T55" s="105">
        <v>9.6859962913994746</v>
      </c>
      <c r="U55" s="105">
        <v>9.1868695895410539</v>
      </c>
      <c r="V55" s="105">
        <v>8.4152626760862077</v>
      </c>
      <c r="W55" s="105">
        <v>7.3048439185934253</v>
      </c>
      <c r="X55" s="105">
        <v>6.4683913559992394</v>
      </c>
      <c r="Y55" s="105">
        <v>5.0481526018285221</v>
      </c>
      <c r="DA55" s="132" t="s">
        <v>2798</v>
      </c>
    </row>
    <row r="56" spans="1:105" ht="12" customHeight="1" x14ac:dyDescent="0.25">
      <c r="A56" s="108" t="s">
        <v>53</v>
      </c>
      <c r="B56" s="99">
        <v>7.3423299283843795</v>
      </c>
      <c r="C56" s="99">
        <v>5.873597759853495</v>
      </c>
      <c r="D56" s="99">
        <v>7.0125944233711239</v>
      </c>
      <c r="E56" s="99">
        <v>6.7258091784431349</v>
      </c>
      <c r="F56" s="99">
        <v>6.4089434622875041</v>
      </c>
      <c r="G56" s="99">
        <v>6.3933124623190825</v>
      </c>
      <c r="H56" s="99">
        <v>6.0218446141271755</v>
      </c>
      <c r="I56" s="99">
        <v>6.6342031834255319</v>
      </c>
      <c r="J56" s="99">
        <v>5.4149781135542412</v>
      </c>
      <c r="K56" s="99">
        <v>5.8776927992170602</v>
      </c>
      <c r="L56" s="99">
        <v>4.6628427696391528</v>
      </c>
      <c r="M56" s="99">
        <v>5.2009003150676358</v>
      </c>
      <c r="N56" s="99">
        <v>4.6996649832228758</v>
      </c>
      <c r="O56" s="99">
        <v>4.690533782789597</v>
      </c>
      <c r="P56" s="99">
        <v>4.9765943415883855</v>
      </c>
      <c r="Q56" s="99">
        <v>4.927336282686599</v>
      </c>
      <c r="R56" s="99">
        <v>5.2008976944570362</v>
      </c>
      <c r="S56" s="99">
        <v>5.2137477002018731</v>
      </c>
      <c r="T56" s="99">
        <v>4.7853480169775775</v>
      </c>
      <c r="U56" s="99">
        <v>4.3861415208698435</v>
      </c>
      <c r="V56" s="99">
        <v>3.8796232526825758</v>
      </c>
      <c r="W56" s="99">
        <v>2.8799418391017451</v>
      </c>
      <c r="X56" s="99">
        <v>2.7312302319234769</v>
      </c>
      <c r="Y56" s="99">
        <v>2.1489338537773888</v>
      </c>
      <c r="DA56" s="63" t="s">
        <v>2799</v>
      </c>
    </row>
    <row r="57" spans="1:105" ht="12" customHeight="1" x14ac:dyDescent="0.25">
      <c r="A57" s="108" t="s">
        <v>52</v>
      </c>
      <c r="B57" s="99">
        <v>4.6140372945018795</v>
      </c>
      <c r="C57" s="99">
        <v>4.6100908126305411</v>
      </c>
      <c r="D57" s="99">
        <v>5.0253402191007313</v>
      </c>
      <c r="E57" s="99">
        <v>5.1361105068629094</v>
      </c>
      <c r="F57" s="99">
        <v>4.9717340153253202</v>
      </c>
      <c r="G57" s="99">
        <v>4.9213447597436799</v>
      </c>
      <c r="H57" s="99">
        <v>4.9235385647151952</v>
      </c>
      <c r="I57" s="99">
        <v>4.7648744825812859</v>
      </c>
      <c r="J57" s="99">
        <v>4.8543035407400774</v>
      </c>
      <c r="K57" s="99">
        <v>4.9819768714019252</v>
      </c>
      <c r="L57" s="99">
        <v>5.6319537706393454</v>
      </c>
      <c r="M57" s="99">
        <v>5.249636213497249</v>
      </c>
      <c r="N57" s="99">
        <v>5.3787494616526059</v>
      </c>
      <c r="O57" s="99">
        <v>5.2237997920191983</v>
      </c>
      <c r="P57" s="99">
        <v>5.047249008180378</v>
      </c>
      <c r="Q57" s="99">
        <v>5.1015673892012199</v>
      </c>
      <c r="R57" s="99">
        <v>5.000421292502863</v>
      </c>
      <c r="S57" s="99">
        <v>4.9209714114138894</v>
      </c>
      <c r="T57" s="99">
        <v>4.9006482744218998</v>
      </c>
      <c r="U57" s="99">
        <v>4.8007280686712122</v>
      </c>
      <c r="V57" s="99">
        <v>4.5356394234036337</v>
      </c>
      <c r="W57" s="99">
        <v>4.4249020794916802</v>
      </c>
      <c r="X57" s="99">
        <v>3.737161124075763</v>
      </c>
      <c r="Y57" s="99">
        <v>2.8992187480511329</v>
      </c>
      <c r="DA57" s="63" t="s">
        <v>2800</v>
      </c>
    </row>
    <row r="58" spans="1:105" ht="12" customHeight="1" x14ac:dyDescent="0.25">
      <c r="A58" s="121" t="s">
        <v>54</v>
      </c>
      <c r="B58" s="123">
        <v>2.2273607150454571</v>
      </c>
      <c r="C58" s="123">
        <v>2.3663868792981066</v>
      </c>
      <c r="D58" s="123">
        <v>2.3648444959286126</v>
      </c>
      <c r="E58" s="123">
        <v>2.3527054814864625</v>
      </c>
      <c r="F58" s="123">
        <v>2.4121693695175197</v>
      </c>
      <c r="G58" s="123">
        <v>2.4042658502562544</v>
      </c>
      <c r="H58" s="123">
        <v>2.6052398665602721</v>
      </c>
      <c r="I58" s="123">
        <v>2.4185976040217971</v>
      </c>
      <c r="J58" s="123">
        <v>2.4744423821179922</v>
      </c>
      <c r="K58" s="123">
        <v>2.2482577490140985</v>
      </c>
      <c r="L58" s="123">
        <v>2.7299449177785364</v>
      </c>
      <c r="M58" s="123">
        <v>2.7004992944192225</v>
      </c>
      <c r="N58" s="123">
        <v>2.6760266813399682</v>
      </c>
      <c r="O58" s="123">
        <v>2.5926940896933317</v>
      </c>
      <c r="P58" s="123">
        <v>2.5176189929222446</v>
      </c>
      <c r="Q58" s="123">
        <v>2.4441404334084731</v>
      </c>
      <c r="R58" s="123">
        <v>2.3761552791834708</v>
      </c>
      <c r="S58" s="123">
        <v>2.3169750607866573</v>
      </c>
      <c r="T58" s="123">
        <v>2.2619919004686553</v>
      </c>
      <c r="U58" s="123">
        <v>2.2043317731118401</v>
      </c>
      <c r="V58" s="123">
        <v>2.1392509504951067</v>
      </c>
      <c r="W58" s="123">
        <v>2.087946459521862</v>
      </c>
      <c r="X58" s="123">
        <v>2.032749167268618</v>
      </c>
      <c r="Y58" s="123">
        <v>1.7299583279329618</v>
      </c>
      <c r="DA58" s="130" t="s">
        <v>2801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DA59" s="63" t="s">
        <v>2802</v>
      </c>
    </row>
    <row r="60" spans="1:105" ht="12" customHeight="1" x14ac:dyDescent="0.25">
      <c r="A60" s="109" t="s">
        <v>120</v>
      </c>
      <c r="B60" s="110">
        <v>2.2273607150454571</v>
      </c>
      <c r="C60" s="110">
        <v>2.3663868792981066</v>
      </c>
      <c r="D60" s="110">
        <v>2.3648444959286126</v>
      </c>
      <c r="E60" s="110">
        <v>2.3527054814864625</v>
      </c>
      <c r="F60" s="110">
        <v>2.4121693695175197</v>
      </c>
      <c r="G60" s="110">
        <v>2.4042658502562544</v>
      </c>
      <c r="H60" s="110">
        <v>2.6052398665602721</v>
      </c>
      <c r="I60" s="110">
        <v>2.4185976040217971</v>
      </c>
      <c r="J60" s="110">
        <v>2.4744423821179922</v>
      </c>
      <c r="K60" s="110">
        <v>2.2482577490140985</v>
      </c>
      <c r="L60" s="110">
        <v>2.7299449177785364</v>
      </c>
      <c r="M60" s="110">
        <v>2.7004992944192225</v>
      </c>
      <c r="N60" s="110">
        <v>2.6760266813399682</v>
      </c>
      <c r="O60" s="110">
        <v>2.5926940896933317</v>
      </c>
      <c r="P60" s="110">
        <v>2.5176189929222446</v>
      </c>
      <c r="Q60" s="110">
        <v>2.4441404334084731</v>
      </c>
      <c r="R60" s="110">
        <v>2.3761552791834708</v>
      </c>
      <c r="S60" s="110">
        <v>2.3169750607866573</v>
      </c>
      <c r="T60" s="110">
        <v>2.2619919004686553</v>
      </c>
      <c r="U60" s="110">
        <v>2.2043317731118401</v>
      </c>
      <c r="V60" s="110">
        <v>2.1392509504951067</v>
      </c>
      <c r="W60" s="110">
        <v>2.087946459521862</v>
      </c>
      <c r="X60" s="110">
        <v>2.032749167268618</v>
      </c>
      <c r="Y60" s="110">
        <v>1.7299583279329618</v>
      </c>
      <c r="DA60" s="60" t="s">
        <v>2803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156.35183692952961</v>
      </c>
      <c r="C62" s="118">
        <f t="shared" si="21"/>
        <v>164.20021774058847</v>
      </c>
      <c r="D62" s="118">
        <f t="shared" si="21"/>
        <v>157.01267242298456</v>
      </c>
      <c r="E62" s="118">
        <f t="shared" si="21"/>
        <v>159.62668185997097</v>
      </c>
      <c r="F62" s="118">
        <f t="shared" si="21"/>
        <v>152.01196689621474</v>
      </c>
      <c r="G62" s="118">
        <f t="shared" si="21"/>
        <v>145.91684996479242</v>
      </c>
      <c r="H62" s="118">
        <f t="shared" si="21"/>
        <v>146.32087047874023</v>
      </c>
      <c r="I62" s="118">
        <f t="shared" si="21"/>
        <v>129.66897826964254</v>
      </c>
      <c r="J62" s="118">
        <f t="shared" si="21"/>
        <v>145.77928153451134</v>
      </c>
      <c r="K62" s="118">
        <f t="shared" si="21"/>
        <v>143.66226941979852</v>
      </c>
      <c r="L62" s="118">
        <f t="shared" si="21"/>
        <v>165.30748771246505</v>
      </c>
      <c r="M62" s="118">
        <f t="shared" si="21"/>
        <v>127.6634518315736</v>
      </c>
      <c r="N62" s="118">
        <f t="shared" si="21"/>
        <v>135.94905864020828</v>
      </c>
      <c r="O62" s="118">
        <f t="shared" si="21"/>
        <v>142.64196131518702</v>
      </c>
      <c r="P62" s="118">
        <f t="shared" si="21"/>
        <v>106.06522049608925</v>
      </c>
      <c r="Q62" s="118">
        <f t="shared" si="21"/>
        <v>111.75038958657528</v>
      </c>
      <c r="R62" s="118">
        <f t="shared" ref="R62:V62" si="22">R63+R66+R68+R77</f>
        <v>114.17914751442666</v>
      </c>
      <c r="S62" s="118">
        <f t="shared" si="22"/>
        <v>109.35970721421725</v>
      </c>
      <c r="T62" s="118">
        <f t="shared" si="22"/>
        <v>107.80214414023102</v>
      </c>
      <c r="U62" s="118">
        <f t="shared" si="22"/>
        <v>103.23246389863955</v>
      </c>
      <c r="V62" s="118">
        <f t="shared" si="22"/>
        <v>98.068398216098601</v>
      </c>
      <c r="W62" s="118">
        <f t="shared" ref="W62:Y62" si="23">W63+W66+W68+W77</f>
        <v>111.9554356474377</v>
      </c>
      <c r="X62" s="118">
        <f t="shared" si="23"/>
        <v>89.799228204529655</v>
      </c>
      <c r="Y62" s="118">
        <f t="shared" si="23"/>
        <v>76.652897432514564</v>
      </c>
      <c r="DA62" s="129" t="s">
        <v>2804</v>
      </c>
    </row>
    <row r="63" spans="1:105" ht="12.95" customHeight="1" x14ac:dyDescent="0.25">
      <c r="A63" s="121" t="s">
        <v>57</v>
      </c>
      <c r="B63" s="123">
        <f t="shared" ref="B63:Q63" si="24">SUM(B64:B65)</f>
        <v>138.18562481233502</v>
      </c>
      <c r="C63" s="123">
        <f t="shared" si="24"/>
        <v>145.7796193212923</v>
      </c>
      <c r="D63" s="123">
        <f t="shared" si="24"/>
        <v>137.55426139457904</v>
      </c>
      <c r="E63" s="123">
        <f t="shared" si="24"/>
        <v>140.01883882458026</v>
      </c>
      <c r="F63" s="123">
        <f t="shared" si="24"/>
        <v>133.22528458540171</v>
      </c>
      <c r="G63" s="123">
        <f t="shared" si="24"/>
        <v>127.58434785068194</v>
      </c>
      <c r="H63" s="123">
        <f t="shared" si="24"/>
        <v>127.86626761603097</v>
      </c>
      <c r="I63" s="123">
        <f t="shared" si="24"/>
        <v>112.44803419203529</v>
      </c>
      <c r="J63" s="123">
        <f t="shared" si="24"/>
        <v>128.14888301438782</v>
      </c>
      <c r="K63" s="123">
        <f t="shared" si="24"/>
        <v>126.27960105096005</v>
      </c>
      <c r="L63" s="123">
        <f t="shared" si="24"/>
        <v>145.05313990523533</v>
      </c>
      <c r="M63" s="123">
        <f t="shared" si="24"/>
        <v>111.86171387499103</v>
      </c>
      <c r="N63" s="123">
        <f t="shared" si="24"/>
        <v>119.81432725025822</v>
      </c>
      <c r="O63" s="123">
        <f t="shared" si="24"/>
        <v>125.60709736378868</v>
      </c>
      <c r="P63" s="123">
        <f t="shared" si="24"/>
        <v>91.864626004912722</v>
      </c>
      <c r="Q63" s="123">
        <f t="shared" si="24"/>
        <v>95.661351500453691</v>
      </c>
      <c r="R63" s="123">
        <f t="shared" ref="R63:V63" si="25">SUM(R64:R65)</f>
        <v>97.848702713428679</v>
      </c>
      <c r="S63" s="123">
        <f t="shared" si="25"/>
        <v>93.913219186766298</v>
      </c>
      <c r="T63" s="123">
        <f t="shared" si="25"/>
        <v>92.924049274388182</v>
      </c>
      <c r="U63" s="123">
        <f t="shared" si="25"/>
        <v>89.447565147267326</v>
      </c>
      <c r="V63" s="123">
        <f t="shared" si="25"/>
        <v>85.662909404581342</v>
      </c>
      <c r="W63" s="123">
        <f t="shared" ref="W63:Y63" si="26">SUM(W64:W65)</f>
        <v>99.230339449935826</v>
      </c>
      <c r="X63" s="123">
        <f t="shared" si="26"/>
        <v>79.819927960245465</v>
      </c>
      <c r="Y63" s="123">
        <f t="shared" si="26"/>
        <v>68.744162466064509</v>
      </c>
      <c r="DA63" s="130" t="s">
        <v>2805</v>
      </c>
    </row>
    <row r="64" spans="1:105" ht="12" customHeight="1" x14ac:dyDescent="0.25">
      <c r="A64" s="97" t="s">
        <v>212</v>
      </c>
      <c r="B64" s="99">
        <v>136.47759230769751</v>
      </c>
      <c r="C64" s="99">
        <v>143.99300318059693</v>
      </c>
      <c r="D64" s="99">
        <v>135.88790860999123</v>
      </c>
      <c r="E64" s="99">
        <v>138.34072919647542</v>
      </c>
      <c r="F64" s="99">
        <v>131.64811258717265</v>
      </c>
      <c r="G64" s="99">
        <v>126.09695445941905</v>
      </c>
      <c r="H64" s="99">
        <v>126.39898450393135</v>
      </c>
      <c r="I64" s="99">
        <v>111.18152436368487</v>
      </c>
      <c r="J64" s="99">
        <v>126.68206958908037</v>
      </c>
      <c r="K64" s="99">
        <v>124.83310038039033</v>
      </c>
      <c r="L64" s="99">
        <v>143.33341727412576</v>
      </c>
      <c r="M64" s="99">
        <v>110.59470729046316</v>
      </c>
      <c r="N64" s="99">
        <v>118.43060571759703</v>
      </c>
      <c r="O64" s="99">
        <v>124.11402883603675</v>
      </c>
      <c r="P64" s="99">
        <v>90.836843225310403</v>
      </c>
      <c r="Q64" s="99">
        <v>94.550612026492587</v>
      </c>
      <c r="R64" s="99">
        <v>96.686071525853649</v>
      </c>
      <c r="S64" s="99">
        <v>92.789922641458006</v>
      </c>
      <c r="T64" s="99">
        <v>91.799486657998187</v>
      </c>
      <c r="U64" s="99">
        <v>88.361473700154704</v>
      </c>
      <c r="V64" s="99">
        <v>84.624860615394809</v>
      </c>
      <c r="W64" s="99">
        <v>97.97490398938784</v>
      </c>
      <c r="X64" s="99">
        <v>78.866019298533359</v>
      </c>
      <c r="Y64" s="99">
        <v>67.963858359752578</v>
      </c>
      <c r="DA64" s="63" t="s">
        <v>2806</v>
      </c>
    </row>
    <row r="65" spans="1:105" ht="12" customHeight="1" x14ac:dyDescent="0.25">
      <c r="A65" s="97" t="s">
        <v>53</v>
      </c>
      <c r="B65" s="99">
        <v>1.7080325046375024</v>
      </c>
      <c r="C65" s="99">
        <v>1.7866161406953838</v>
      </c>
      <c r="D65" s="99">
        <v>1.6663527845878261</v>
      </c>
      <c r="E65" s="99">
        <v>1.6781096281048287</v>
      </c>
      <c r="F65" s="99">
        <v>1.5771719982290542</v>
      </c>
      <c r="G65" s="99">
        <v>1.4873933912628829</v>
      </c>
      <c r="H65" s="99">
        <v>1.4672831120996233</v>
      </c>
      <c r="I65" s="99">
        <v>1.2665098283504168</v>
      </c>
      <c r="J65" s="99">
        <v>1.4668134253074383</v>
      </c>
      <c r="K65" s="99">
        <v>1.4465006705697259</v>
      </c>
      <c r="L65" s="99">
        <v>1.7197226311095544</v>
      </c>
      <c r="M65" s="99">
        <v>1.2670065845278602</v>
      </c>
      <c r="N65" s="99">
        <v>1.3837215326611785</v>
      </c>
      <c r="O65" s="99">
        <v>1.4930685277519233</v>
      </c>
      <c r="P65" s="99">
        <v>1.0277827796023224</v>
      </c>
      <c r="Q65" s="99">
        <v>1.1107394739611036</v>
      </c>
      <c r="R65" s="99">
        <v>1.1626311875750326</v>
      </c>
      <c r="S65" s="99">
        <v>1.1232965453082973</v>
      </c>
      <c r="T65" s="99">
        <v>1.1245626163899924</v>
      </c>
      <c r="U65" s="99">
        <v>1.0860914471126175</v>
      </c>
      <c r="V65" s="99">
        <v>1.0380487891865342</v>
      </c>
      <c r="W65" s="99">
        <v>1.2554354605479905</v>
      </c>
      <c r="X65" s="99">
        <v>0.95390866171211064</v>
      </c>
      <c r="Y65" s="99">
        <v>0.78030410631192604</v>
      </c>
      <c r="DA65" s="63" t="s">
        <v>2807</v>
      </c>
    </row>
    <row r="66" spans="1:105" ht="12.95" customHeight="1" x14ac:dyDescent="0.25">
      <c r="A66" s="121" t="s">
        <v>92</v>
      </c>
      <c r="B66" s="123">
        <f t="shared" ref="B66:Y66" si="27">B67</f>
        <v>5.0882757920760698E-2</v>
      </c>
      <c r="C66" s="123">
        <f t="shared" si="27"/>
        <v>5.1136114372325188E-2</v>
      </c>
      <c r="D66" s="123">
        <f t="shared" si="27"/>
        <v>5.3266462510714235E-2</v>
      </c>
      <c r="E66" s="123">
        <f t="shared" si="27"/>
        <v>7.6240044842460691E-2</v>
      </c>
      <c r="F66" s="123">
        <f t="shared" si="27"/>
        <v>5.701139515304518E-2</v>
      </c>
      <c r="G66" s="123">
        <f t="shared" si="27"/>
        <v>5.9745890708619319E-2</v>
      </c>
      <c r="H66" s="123">
        <f t="shared" si="27"/>
        <v>9.4360571960631787E-2</v>
      </c>
      <c r="I66" s="123">
        <f t="shared" si="27"/>
        <v>6.7409308592855571E-2</v>
      </c>
      <c r="J66" s="123">
        <f t="shared" si="27"/>
        <v>7.2294024216350811E-2</v>
      </c>
      <c r="K66" s="123">
        <f t="shared" si="27"/>
        <v>8.1699513977047528E-2</v>
      </c>
      <c r="L66" s="123">
        <f t="shared" si="27"/>
        <v>9.2275417982455032E-2</v>
      </c>
      <c r="M66" s="123">
        <f t="shared" si="27"/>
        <v>9.9803048139640194E-2</v>
      </c>
      <c r="N66" s="123">
        <f t="shared" si="27"/>
        <v>0.12559663311548516</v>
      </c>
      <c r="O66" s="123">
        <f t="shared" si="27"/>
        <v>0.14379713465638977</v>
      </c>
      <c r="P66" s="123">
        <f t="shared" si="27"/>
        <v>0.15956175180083418</v>
      </c>
      <c r="Q66" s="123">
        <f t="shared" si="27"/>
        <v>0.17221122090558588</v>
      </c>
      <c r="R66" s="123">
        <f t="shared" si="27"/>
        <v>0.19161734504255148</v>
      </c>
      <c r="S66" s="123">
        <f t="shared" si="27"/>
        <v>0.19322804595098889</v>
      </c>
      <c r="T66" s="123">
        <f t="shared" si="27"/>
        <v>0.25150539559669788</v>
      </c>
      <c r="U66" s="123">
        <f t="shared" si="27"/>
        <v>0.25078888255564752</v>
      </c>
      <c r="V66" s="123">
        <f t="shared" si="27"/>
        <v>0.28203357667816015</v>
      </c>
      <c r="W66" s="123">
        <f t="shared" si="27"/>
        <v>0.24948428024937622</v>
      </c>
      <c r="X66" s="123">
        <f t="shared" si="27"/>
        <v>0.34515741461277466</v>
      </c>
      <c r="Y66" s="123">
        <f t="shared" si="27"/>
        <v>0.34254918953653085</v>
      </c>
      <c r="DA66" s="130" t="s">
        <v>2808</v>
      </c>
    </row>
    <row r="67" spans="1:105" ht="12" customHeight="1" x14ac:dyDescent="0.25">
      <c r="A67" s="97" t="s">
        <v>53</v>
      </c>
      <c r="B67" s="99">
        <f>RES_hhdet_fech!B67/RES_summary!B$19</f>
        <v>5.0882757920760698E-2</v>
      </c>
      <c r="C67" s="99">
        <f>RES_hhdet_fech!C67/RES_summary!C$19</f>
        <v>5.1136114372325188E-2</v>
      </c>
      <c r="D67" s="99">
        <f>RES_hhdet_fech!D67/RES_summary!D$19</f>
        <v>5.3266462510714235E-2</v>
      </c>
      <c r="E67" s="99">
        <f>RES_hhdet_fech!E67/RES_summary!E$19</f>
        <v>7.6240044842460691E-2</v>
      </c>
      <c r="F67" s="99">
        <f>RES_hhdet_fech!F67/RES_summary!F$19</f>
        <v>5.701139515304518E-2</v>
      </c>
      <c r="G67" s="99">
        <f>RES_hhdet_fech!G67/RES_summary!G$19</f>
        <v>5.9745890708619319E-2</v>
      </c>
      <c r="H67" s="99">
        <f>RES_hhdet_fech!H67/RES_summary!H$19</f>
        <v>9.4360571960631787E-2</v>
      </c>
      <c r="I67" s="99">
        <f>RES_hhdet_fech!I67/RES_summary!I$19</f>
        <v>6.7409308592855571E-2</v>
      </c>
      <c r="J67" s="99">
        <f>RES_hhdet_fech!J67/RES_summary!J$19</f>
        <v>7.2294024216350811E-2</v>
      </c>
      <c r="K67" s="99">
        <f>RES_hhdet_fech!K67/RES_summary!K$19</f>
        <v>8.1699513977047528E-2</v>
      </c>
      <c r="L67" s="99">
        <f>RES_hhdet_fech!L67/RES_summary!L$19</f>
        <v>9.2275417982455032E-2</v>
      </c>
      <c r="M67" s="99">
        <f>RES_hhdet_fech!M67/RES_summary!M$19</f>
        <v>9.9803048139640194E-2</v>
      </c>
      <c r="N67" s="99">
        <f>RES_hhdet_fech!N67/RES_summary!N$19</f>
        <v>0.12559663311548516</v>
      </c>
      <c r="O67" s="99">
        <f>RES_hhdet_fech!O67/RES_summary!O$19</f>
        <v>0.14379713465638977</v>
      </c>
      <c r="P67" s="99">
        <f>RES_hhdet_fech!P67/RES_summary!P$19</f>
        <v>0.15956175180083418</v>
      </c>
      <c r="Q67" s="99">
        <f>RES_hhdet_fech!Q67/RES_summary!Q$19</f>
        <v>0.17221122090558588</v>
      </c>
      <c r="R67" s="99">
        <f>RES_hhdet_fech!R67/RES_summary!R$19</f>
        <v>0.19161734504255148</v>
      </c>
      <c r="S67" s="99">
        <f>RES_hhdet_fech!S67/RES_summary!S$19</f>
        <v>0.19322804595098889</v>
      </c>
      <c r="T67" s="99">
        <f>RES_hhdet_fech!T67/RES_summary!T$19</f>
        <v>0.25150539559669788</v>
      </c>
      <c r="U67" s="99">
        <f>RES_hhdet_fech!U67/RES_summary!U$19</f>
        <v>0.25078888255564752</v>
      </c>
      <c r="V67" s="99">
        <f>RES_hhdet_fech!V67/RES_summary!V$19</f>
        <v>0.28203357667816015</v>
      </c>
      <c r="W67" s="99">
        <f>RES_hhdet_fech!W67/RES_summary!W$19</f>
        <v>0.24948428024937622</v>
      </c>
      <c r="X67" s="99">
        <f>RES_hhdet_fech!X67/RES_summary!X$19</f>
        <v>0.34515741461277466</v>
      </c>
      <c r="Y67" s="99">
        <f>RES_hhdet_fech!Y67/RES_summary!Y$19</f>
        <v>0.34254918953653085</v>
      </c>
      <c r="DA67" s="63" t="s">
        <v>2809</v>
      </c>
    </row>
    <row r="68" spans="1:105" ht="12" customHeight="1" x14ac:dyDescent="0.25">
      <c r="A68" s="121" t="s">
        <v>55</v>
      </c>
      <c r="B68" s="123">
        <v>15.486797910321641</v>
      </c>
      <c r="C68" s="123">
        <v>15.562231468246768</v>
      </c>
      <c r="D68" s="123">
        <v>16.621922815759543</v>
      </c>
      <c r="E68" s="123">
        <v>16.749902415428206</v>
      </c>
      <c r="F68" s="123">
        <v>15.895253933138701</v>
      </c>
      <c r="G68" s="123">
        <v>15.441027935279861</v>
      </c>
      <c r="H68" s="123">
        <v>15.241269989762312</v>
      </c>
      <c r="I68" s="123">
        <v>14.315155905770283</v>
      </c>
      <c r="J68" s="123">
        <v>14.598614278829494</v>
      </c>
      <c r="K68" s="123">
        <v>14.619037838142665</v>
      </c>
      <c r="L68" s="123">
        <v>16.73837356968826</v>
      </c>
      <c r="M68" s="123">
        <v>12.451168142679871</v>
      </c>
      <c r="N68" s="123">
        <v>12.809912766046386</v>
      </c>
      <c r="O68" s="123">
        <v>13.77369204499643</v>
      </c>
      <c r="P68" s="123">
        <v>10.998286373571149</v>
      </c>
      <c r="Q68" s="123">
        <v>12.936800789799205</v>
      </c>
      <c r="R68" s="123">
        <v>13.248783382045854</v>
      </c>
      <c r="S68" s="123">
        <v>12.433828550661547</v>
      </c>
      <c r="T68" s="123">
        <v>11.871793363168154</v>
      </c>
      <c r="U68" s="123">
        <v>10.845417875459802</v>
      </c>
      <c r="V68" s="123">
        <v>9.508019965400976</v>
      </c>
      <c r="W68" s="123">
        <v>9.9089252625104383</v>
      </c>
      <c r="X68" s="123">
        <v>7.1261101602122228</v>
      </c>
      <c r="Y68" s="123">
        <v>5.2321951362728401</v>
      </c>
      <c r="DA68" s="130" t="s">
        <v>2810</v>
      </c>
    </row>
    <row r="69" spans="1:105" ht="12" customHeight="1" x14ac:dyDescent="0.25">
      <c r="A69" s="97" t="s">
        <v>134</v>
      </c>
      <c r="B69" s="99">
        <v>15.517833979246491</v>
      </c>
      <c r="C69" s="99">
        <v>15.620754734024253</v>
      </c>
      <c r="D69" s="99">
        <v>16.677099996767097</v>
      </c>
      <c r="E69" s="99">
        <v>16.809046946659713</v>
      </c>
      <c r="F69" s="99">
        <v>15.951205718460557</v>
      </c>
      <c r="G69" s="99">
        <v>15.492362601065674</v>
      </c>
      <c r="H69" s="99">
        <v>15.294325996018864</v>
      </c>
      <c r="I69" s="99">
        <v>14.357410916523433</v>
      </c>
      <c r="J69" s="99">
        <v>14.663330293076642</v>
      </c>
      <c r="K69" s="99">
        <v>14.676235496019446</v>
      </c>
      <c r="L69" s="99">
        <v>16.828866518409274</v>
      </c>
      <c r="M69" s="99">
        <v>12.480317908530031</v>
      </c>
      <c r="N69" s="99">
        <v>12.847313268015137</v>
      </c>
      <c r="O69" s="99">
        <v>13.820539163121829</v>
      </c>
      <c r="P69" s="99">
        <v>11.010822558536526</v>
      </c>
      <c r="Q69" s="99">
        <v>12.967975586050285</v>
      </c>
      <c r="R69" s="99">
        <v>13.277593667629439</v>
      </c>
      <c r="S69" s="99">
        <v>12.455711132179379</v>
      </c>
      <c r="T69" s="99">
        <v>11.894793392316791</v>
      </c>
      <c r="U69" s="99">
        <v>10.865506154329497</v>
      </c>
      <c r="V69" s="99">
        <v>9.522718671273914</v>
      </c>
      <c r="W69" s="99">
        <v>9.9382659831981979</v>
      </c>
      <c r="X69" s="99">
        <v>7.1345925909199526</v>
      </c>
      <c r="Y69" s="99">
        <v>5.2351506861545891</v>
      </c>
      <c r="DA69" s="63" t="s">
        <v>2811</v>
      </c>
    </row>
    <row r="70" spans="1:105" ht="12" customHeight="1" x14ac:dyDescent="0.25">
      <c r="A70" s="97" t="s">
        <v>133</v>
      </c>
      <c r="B70" s="99">
        <v>12.455003462760047</v>
      </c>
      <c r="C70" s="99">
        <v>12.145611309422188</v>
      </c>
      <c r="D70" s="99">
        <v>13.170434383346368</v>
      </c>
      <c r="E70" s="99">
        <v>13.205677652975407</v>
      </c>
      <c r="F70" s="99">
        <v>12.530044578880851</v>
      </c>
      <c r="G70" s="99">
        <v>12.243175232769484</v>
      </c>
      <c r="H70" s="99">
        <v>12.088264217034556</v>
      </c>
      <c r="I70" s="99">
        <v>11.587997133201339</v>
      </c>
      <c r="J70" s="99">
        <v>11.615493285001477</v>
      </c>
      <c r="K70" s="99">
        <v>11.778213617381576</v>
      </c>
      <c r="L70" s="99">
        <v>13.255733377317201</v>
      </c>
      <c r="M70" s="99">
        <v>10.051737851296275</v>
      </c>
      <c r="N70" s="99">
        <v>10.389068420212952</v>
      </c>
      <c r="O70" s="99">
        <v>11.350383310492074</v>
      </c>
      <c r="P70" s="99">
        <v>9.1507062928603844</v>
      </c>
      <c r="Q70" s="99">
        <v>10.822275168143383</v>
      </c>
      <c r="R70" s="99">
        <v>11.202117330158202</v>
      </c>
      <c r="S70" s="99">
        <v>10.642935890151113</v>
      </c>
      <c r="T70" s="99">
        <v>10.236318488936446</v>
      </c>
      <c r="U70" s="99">
        <v>9.416626026091679</v>
      </c>
      <c r="V70" s="99">
        <v>8.3286008100790401</v>
      </c>
      <c r="W70" s="99">
        <v>8.6352922174811315</v>
      </c>
      <c r="X70" s="99">
        <v>6.3106986672141767</v>
      </c>
      <c r="Y70" s="99">
        <v>4.6601529939261512</v>
      </c>
      <c r="DA70" s="63" t="s">
        <v>2812</v>
      </c>
    </row>
    <row r="71" spans="1:105" ht="12" customHeight="1" x14ac:dyDescent="0.25">
      <c r="A71" s="100" t="s">
        <v>212</v>
      </c>
      <c r="B71" s="102">
        <v>8.1457794317188075</v>
      </c>
      <c r="C71" s="102">
        <v>7.34579349261604</v>
      </c>
      <c r="D71" s="102">
        <v>8.185635287315554</v>
      </c>
      <c r="E71" s="102">
        <v>8.0021635325338831</v>
      </c>
      <c r="F71" s="102">
        <v>7.5164598732239813</v>
      </c>
      <c r="G71" s="102">
        <v>7.3464118692660882</v>
      </c>
      <c r="H71" s="102">
        <v>7.0989131685501805</v>
      </c>
      <c r="I71" s="102">
        <v>7.0992835635811105</v>
      </c>
      <c r="J71" s="102">
        <v>6.5485062617852314</v>
      </c>
      <c r="K71" s="102">
        <v>6.7344082306516091</v>
      </c>
      <c r="L71" s="102">
        <v>6.6787756560359881</v>
      </c>
      <c r="M71" s="102">
        <v>5.2291717040571433</v>
      </c>
      <c r="N71" s="102">
        <v>5.0767952024118843</v>
      </c>
      <c r="O71" s="102">
        <v>5.7010855265331104</v>
      </c>
      <c r="P71" s="102">
        <v>4.7130298628890692</v>
      </c>
      <c r="Q71" s="102">
        <v>5.5614042286998453</v>
      </c>
      <c r="R71" s="102">
        <v>5.9359061017306898</v>
      </c>
      <c r="S71" s="102">
        <v>5.6240652779767402</v>
      </c>
      <c r="T71" s="102">
        <v>5.189507669815475</v>
      </c>
      <c r="U71" s="102">
        <v>4.5803828727393103</v>
      </c>
      <c r="V71" s="102">
        <v>3.8876185182630265</v>
      </c>
      <c r="W71" s="102">
        <v>3.5527579137902081</v>
      </c>
      <c r="X71" s="102">
        <v>2.7163695312131493</v>
      </c>
      <c r="Y71" s="102">
        <v>1.9853187627619053</v>
      </c>
      <c r="DA71" s="131" t="s">
        <v>2813</v>
      </c>
    </row>
    <row r="72" spans="1:105" ht="12" customHeight="1" x14ac:dyDescent="0.25">
      <c r="A72" s="103" t="s">
        <v>52</v>
      </c>
      <c r="B72" s="105">
        <v>4.3092240310412375</v>
      </c>
      <c r="C72" s="105">
        <v>4.7998178168061445</v>
      </c>
      <c r="D72" s="105">
        <v>4.9847990960308133</v>
      </c>
      <c r="E72" s="105">
        <v>5.2035141204415236</v>
      </c>
      <c r="F72" s="105">
        <v>5.0135847056568688</v>
      </c>
      <c r="G72" s="105">
        <v>4.8967633635033962</v>
      </c>
      <c r="H72" s="105">
        <v>4.9893510484843775</v>
      </c>
      <c r="I72" s="105">
        <v>4.488713569620228</v>
      </c>
      <c r="J72" s="105">
        <v>5.0669870232162459</v>
      </c>
      <c r="K72" s="105">
        <v>5.0438053867299661</v>
      </c>
      <c r="L72" s="105">
        <v>6.5769577212812118</v>
      </c>
      <c r="M72" s="105">
        <v>4.8225661472391321</v>
      </c>
      <c r="N72" s="105">
        <v>5.3122732178010699</v>
      </c>
      <c r="O72" s="105">
        <v>5.6492977839589615</v>
      </c>
      <c r="P72" s="105">
        <v>4.4376764299713125</v>
      </c>
      <c r="Q72" s="105">
        <v>5.2608709394435378</v>
      </c>
      <c r="R72" s="105">
        <v>5.2662112284275153</v>
      </c>
      <c r="S72" s="105">
        <v>5.0188706121743731</v>
      </c>
      <c r="T72" s="105">
        <v>5.0468108191209717</v>
      </c>
      <c r="U72" s="105">
        <v>4.8362431533523704</v>
      </c>
      <c r="V72" s="105">
        <v>4.4409822918160122</v>
      </c>
      <c r="W72" s="105">
        <v>5.0825343036909256</v>
      </c>
      <c r="X72" s="105">
        <v>3.5943291360010283</v>
      </c>
      <c r="Y72" s="105">
        <v>2.6748342311642452</v>
      </c>
      <c r="DA72" s="132" t="s">
        <v>2814</v>
      </c>
    </row>
    <row r="73" spans="1:105" ht="12" customHeight="1" x14ac:dyDescent="0.25">
      <c r="A73" s="106" t="s">
        <v>122</v>
      </c>
      <c r="B73" s="102">
        <v>13.872011965665427</v>
      </c>
      <c r="C73" s="102">
        <v>12.293119551138592</v>
      </c>
      <c r="D73" s="102">
        <v>13.946087815978524</v>
      </c>
      <c r="E73" s="102">
        <v>13.782465763639857</v>
      </c>
      <c r="F73" s="102">
        <v>13.21731497558555</v>
      </c>
      <c r="G73" s="102">
        <v>13.109453092700559</v>
      </c>
      <c r="H73" s="102">
        <v>12.727360758362321</v>
      </c>
      <c r="I73" s="102">
        <v>13.101437548218929</v>
      </c>
      <c r="J73" s="102">
        <v>11.97920388044794</v>
      </c>
      <c r="K73" s="102">
        <v>12.585706017781822</v>
      </c>
      <c r="L73" s="102">
        <v>12.243864346649945</v>
      </c>
      <c r="M73" s="102">
        <v>12.338334727568123</v>
      </c>
      <c r="N73" s="102">
        <v>11.986256152072873</v>
      </c>
      <c r="O73" s="102">
        <v>11.844801586091489</v>
      </c>
      <c r="P73" s="102">
        <v>11.964285720964604</v>
      </c>
      <c r="Q73" s="102">
        <v>11.774950216593574</v>
      </c>
      <c r="R73" s="102">
        <v>11.889272444453789</v>
      </c>
      <c r="S73" s="102">
        <v>11.710423814339499</v>
      </c>
      <c r="T73" s="102">
        <v>11.010215073467318</v>
      </c>
      <c r="U73" s="102">
        <v>10.339136698495119</v>
      </c>
      <c r="V73" s="102">
        <v>9.3542837724676371</v>
      </c>
      <c r="W73" s="102">
        <v>8.215835750914847</v>
      </c>
      <c r="X73" s="102">
        <v>7.2064722812116546</v>
      </c>
      <c r="Y73" s="102">
        <v>5.6025162946280176</v>
      </c>
      <c r="DA73" s="131" t="s">
        <v>2815</v>
      </c>
    </row>
    <row r="74" spans="1:105" ht="12" customHeight="1" x14ac:dyDescent="0.25">
      <c r="A74" s="107" t="s">
        <v>121</v>
      </c>
      <c r="B74" s="105">
        <v>11.956367222886257</v>
      </c>
      <c r="C74" s="105">
        <v>10.420535303523705</v>
      </c>
      <c r="D74" s="105">
        <v>11.942183716712931</v>
      </c>
      <c r="E74" s="105">
        <v>11.763283802726674</v>
      </c>
      <c r="F74" s="105">
        <v>11.289029764053565</v>
      </c>
      <c r="G74" s="105">
        <v>11.236934741697596</v>
      </c>
      <c r="H74" s="105">
        <v>10.901898833142182</v>
      </c>
      <c r="I74" s="105">
        <v>11.351396052579615</v>
      </c>
      <c r="J74" s="105">
        <v>10.214015174300574</v>
      </c>
      <c r="K74" s="105">
        <v>10.785253711038111</v>
      </c>
      <c r="L74" s="105">
        <v>10.229673025454431</v>
      </c>
      <c r="M74" s="105">
        <v>10.461873606771107</v>
      </c>
      <c r="N74" s="105">
        <v>10.111422966313377</v>
      </c>
      <c r="O74" s="105">
        <v>10.030612509391061</v>
      </c>
      <c r="P74" s="105">
        <v>10.238326198166961</v>
      </c>
      <c r="Q74" s="105">
        <v>10.158607491718676</v>
      </c>
      <c r="R74" s="105">
        <v>10.310606684311441</v>
      </c>
      <c r="S74" s="105">
        <v>10.197891899413323</v>
      </c>
      <c r="T74" s="105">
        <v>9.6534140128829016</v>
      </c>
      <c r="U74" s="105">
        <v>9.0694847416452866</v>
      </c>
      <c r="V74" s="105">
        <v>8.2501740518915252</v>
      </c>
      <c r="W74" s="105">
        <v>7.1680278431601927</v>
      </c>
      <c r="X74" s="105">
        <v>6.3544797481384148</v>
      </c>
      <c r="Y74" s="105">
        <v>4.9955632747645708</v>
      </c>
      <c r="DA74" s="132" t="s">
        <v>2816</v>
      </c>
    </row>
    <row r="75" spans="1:105" ht="12" customHeight="1" x14ac:dyDescent="0.25">
      <c r="A75" s="108" t="s">
        <v>53</v>
      </c>
      <c r="B75" s="99">
        <v>7.3423299283843777</v>
      </c>
      <c r="C75" s="99">
        <v>5.8118687267251801</v>
      </c>
      <c r="D75" s="99">
        <v>6.9196276666636543</v>
      </c>
      <c r="E75" s="99">
        <v>6.6311963944080308</v>
      </c>
      <c r="F75" s="99">
        <v>6.3230650581523058</v>
      </c>
      <c r="G75" s="99">
        <v>6.3238099649477384</v>
      </c>
      <c r="H75" s="99">
        <v>5.9904423766189172</v>
      </c>
      <c r="I75" s="99">
        <v>6.6061183357995317</v>
      </c>
      <c r="J75" s="99">
        <v>5.3834941039006541</v>
      </c>
      <c r="K75" s="99">
        <v>5.8344735469304227</v>
      </c>
      <c r="L75" s="99">
        <v>4.6314667085531083</v>
      </c>
      <c r="M75" s="99">
        <v>5.2179328124740669</v>
      </c>
      <c r="N75" s="99">
        <v>4.728804247305531</v>
      </c>
      <c r="O75" s="99">
        <v>4.7817946834890241</v>
      </c>
      <c r="P75" s="99">
        <v>5.1352020919850059</v>
      </c>
      <c r="Q75" s="99">
        <v>5.0224354014720447</v>
      </c>
      <c r="R75" s="99">
        <v>5.2828583058344307</v>
      </c>
      <c r="S75" s="99">
        <v>5.2607914690357331</v>
      </c>
      <c r="T75" s="99">
        <v>4.7564603357861088</v>
      </c>
      <c r="U75" s="99">
        <v>4.2970043312399495</v>
      </c>
      <c r="V75" s="99">
        <v>3.7635657225241421</v>
      </c>
      <c r="W75" s="99">
        <v>2.7982666218893271</v>
      </c>
      <c r="X75" s="99">
        <v>2.6753666076721649</v>
      </c>
      <c r="Y75" s="99">
        <v>2.1353642949946172</v>
      </c>
      <c r="DA75" s="63" t="s">
        <v>2817</v>
      </c>
    </row>
    <row r="76" spans="1:105" ht="12" customHeight="1" x14ac:dyDescent="0.25">
      <c r="A76" s="108" t="s">
        <v>52</v>
      </c>
      <c r="B76" s="99">
        <v>4.6140372945018795</v>
      </c>
      <c r="C76" s="99">
        <v>4.608666576798524</v>
      </c>
      <c r="D76" s="99">
        <v>5.0225560500492756</v>
      </c>
      <c r="E76" s="99">
        <v>5.1320874083186458</v>
      </c>
      <c r="F76" s="99">
        <v>4.9659647059012579</v>
      </c>
      <c r="G76" s="99">
        <v>4.9131247767498563</v>
      </c>
      <c r="H76" s="99">
        <v>4.9114564565232639</v>
      </c>
      <c r="I76" s="99">
        <v>4.7452777167800839</v>
      </c>
      <c r="J76" s="99">
        <v>4.830521070399918</v>
      </c>
      <c r="K76" s="99">
        <v>4.9507801641076892</v>
      </c>
      <c r="L76" s="99">
        <v>5.5982063169013223</v>
      </c>
      <c r="M76" s="99">
        <v>5.2439407942970382</v>
      </c>
      <c r="N76" s="99">
        <v>5.3826187190078461</v>
      </c>
      <c r="O76" s="99">
        <v>5.2488178259020373</v>
      </c>
      <c r="P76" s="99">
        <v>5.1031241061819568</v>
      </c>
      <c r="Q76" s="99">
        <v>5.1361720902466335</v>
      </c>
      <c r="R76" s="99">
        <v>5.0277483784770096</v>
      </c>
      <c r="S76" s="99">
        <v>4.9371004303775905</v>
      </c>
      <c r="T76" s="99">
        <v>4.8969536770967919</v>
      </c>
      <c r="U76" s="99">
        <v>4.7724804104053371</v>
      </c>
      <c r="V76" s="99">
        <v>4.4866083293673826</v>
      </c>
      <c r="W76" s="99">
        <v>4.369761221270867</v>
      </c>
      <c r="X76" s="99">
        <v>3.6791131404662503</v>
      </c>
      <c r="Y76" s="99">
        <v>2.8601989797699532</v>
      </c>
      <c r="DA76" s="63" t="s">
        <v>2818</v>
      </c>
    </row>
    <row r="77" spans="1:105" ht="12" customHeight="1" x14ac:dyDescent="0.25">
      <c r="A77" s="121" t="s">
        <v>54</v>
      </c>
      <c r="B77" s="123">
        <v>2.6285314489521752</v>
      </c>
      <c r="C77" s="123">
        <v>2.8072308366770544</v>
      </c>
      <c r="D77" s="123">
        <v>2.7832217501352492</v>
      </c>
      <c r="E77" s="123">
        <v>2.7817005751200483</v>
      </c>
      <c r="F77" s="123">
        <v>2.8344169825213159</v>
      </c>
      <c r="G77" s="123">
        <v>2.8317282881220183</v>
      </c>
      <c r="H77" s="123">
        <v>3.1189723009863113</v>
      </c>
      <c r="I77" s="123">
        <v>2.8383788632441163</v>
      </c>
      <c r="J77" s="123">
        <v>2.9594902170776849</v>
      </c>
      <c r="K77" s="123">
        <v>2.6819310167187522</v>
      </c>
      <c r="L77" s="123">
        <v>3.423698819559017</v>
      </c>
      <c r="M77" s="123">
        <v>3.2507667657630561</v>
      </c>
      <c r="N77" s="123">
        <v>3.1992219907881978</v>
      </c>
      <c r="O77" s="123">
        <v>3.1173747717455043</v>
      </c>
      <c r="P77" s="123">
        <v>3.0427463658045535</v>
      </c>
      <c r="Q77" s="123">
        <v>2.9800260754168062</v>
      </c>
      <c r="R77" s="123">
        <v>2.8900440739095852</v>
      </c>
      <c r="S77" s="123">
        <v>2.8194314308384145</v>
      </c>
      <c r="T77" s="123">
        <v>2.7547961070779978</v>
      </c>
      <c r="U77" s="123">
        <v>2.6886919933567763</v>
      </c>
      <c r="V77" s="123">
        <v>2.6154352694381222</v>
      </c>
      <c r="W77" s="123">
        <v>2.5666866547420497</v>
      </c>
      <c r="X77" s="123">
        <v>2.5080326694591917</v>
      </c>
      <c r="Y77" s="123">
        <v>2.3339906406406898</v>
      </c>
      <c r="DA77" s="130" t="s">
        <v>2819</v>
      </c>
    </row>
    <row r="78" spans="1:105" ht="12" customHeight="1" x14ac:dyDescent="0.25">
      <c r="A78" s="97" t="s">
        <v>189</v>
      </c>
      <c r="B78" s="99">
        <v>2.7785099900074348</v>
      </c>
      <c r="C78" s="99">
        <v>2.9717522885634851</v>
      </c>
      <c r="D78" s="99">
        <v>2.9409133931036933</v>
      </c>
      <c r="E78" s="99">
        <v>2.9442459458133738</v>
      </c>
      <c r="F78" s="99">
        <v>2.9952987360689498</v>
      </c>
      <c r="G78" s="99">
        <v>2.9938812461428026</v>
      </c>
      <c r="H78" s="99">
        <v>3.308902494081952</v>
      </c>
      <c r="I78" s="99">
        <v>2.9921977125018198</v>
      </c>
      <c r="J78" s="99">
        <v>3.1360924367869796</v>
      </c>
      <c r="K78" s="99">
        <v>2.8392926092716788</v>
      </c>
      <c r="L78" s="99">
        <v>3.6824243802693966</v>
      </c>
      <c r="M78" s="99">
        <v>3.4561882520827143</v>
      </c>
      <c r="N78" s="99">
        <v>3.3937440558871241</v>
      </c>
      <c r="O78" s="99">
        <v>3.3121505565671252</v>
      </c>
      <c r="P78" s="99">
        <v>3.2383916295949784</v>
      </c>
      <c r="Q78" s="99">
        <v>3.1860518699728315</v>
      </c>
      <c r="R78" s="99">
        <v>3.0942010053066427</v>
      </c>
      <c r="S78" s="99">
        <v>3.0297183963514254</v>
      </c>
      <c r="T78" s="99">
        <v>2.9717652792821401</v>
      </c>
      <c r="U78" s="99">
        <v>2.9101744640170173</v>
      </c>
      <c r="V78" s="99">
        <v>2.8337614494444163</v>
      </c>
      <c r="W78" s="99">
        <v>2.7738884890080269</v>
      </c>
      <c r="X78" s="99">
        <v>2.6864549102781257</v>
      </c>
      <c r="Y78" s="99">
        <v>2.5069219459791494</v>
      </c>
      <c r="DA78" s="63" t="s">
        <v>2820</v>
      </c>
    </row>
    <row r="79" spans="1:105" ht="12" customHeight="1" x14ac:dyDescent="0.25">
      <c r="A79" s="109" t="s">
        <v>120</v>
      </c>
      <c r="B79" s="110">
        <v>2.2273607150454571</v>
      </c>
      <c r="C79" s="110">
        <v>2.3627111193987047</v>
      </c>
      <c r="D79" s="110">
        <v>2.3567018745671584</v>
      </c>
      <c r="E79" s="110">
        <v>2.3405070884386432</v>
      </c>
      <c r="F79" s="110">
        <v>2.3973598553205471</v>
      </c>
      <c r="G79" s="110">
        <v>2.3907850897196243</v>
      </c>
      <c r="H79" s="110">
        <v>2.5997767602079205</v>
      </c>
      <c r="I79" s="110">
        <v>2.4196278634329111</v>
      </c>
      <c r="J79" s="110">
        <v>2.4742008047979027</v>
      </c>
      <c r="K79" s="110">
        <v>2.2477993689756048</v>
      </c>
      <c r="L79" s="110">
        <v>2.7301267540343752</v>
      </c>
      <c r="M79" s="110">
        <v>2.7040100426861593</v>
      </c>
      <c r="N79" s="110">
        <v>2.6836197167035842</v>
      </c>
      <c r="O79" s="110">
        <v>2.6072138308366042</v>
      </c>
      <c r="P79" s="110">
        <v>2.534815844962393</v>
      </c>
      <c r="Q79" s="110">
        <v>2.4660063066813431</v>
      </c>
      <c r="R79" s="110">
        <v>2.3920331296308879</v>
      </c>
      <c r="S79" s="110">
        <v>2.3207372579352983</v>
      </c>
      <c r="T79" s="110">
        <v>2.2504011920077303</v>
      </c>
      <c r="U79" s="110">
        <v>2.1820574021581565</v>
      </c>
      <c r="V79" s="110">
        <v>2.1145139975385474</v>
      </c>
      <c r="W79" s="110">
        <v>2.0732372327648951</v>
      </c>
      <c r="X79" s="110">
        <v>2.0413387108911802</v>
      </c>
      <c r="Y79" s="110">
        <v>1.7620347014161024</v>
      </c>
      <c r="DA79" s="60" t="s">
        <v>2821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171.42613664092448</v>
      </c>
      <c r="C81" s="118">
        <f t="shared" si="28"/>
        <v>169.3907532679172</v>
      </c>
      <c r="D81" s="118">
        <f t="shared" si="28"/>
        <v>163.20378483153993</v>
      </c>
      <c r="E81" s="118">
        <f t="shared" si="28"/>
        <v>157.75548995988902</v>
      </c>
      <c r="F81" s="118">
        <f t="shared" si="28"/>
        <v>150.94453886649973</v>
      </c>
      <c r="G81" s="118">
        <f t="shared" si="28"/>
        <v>143.90459230057931</v>
      </c>
      <c r="H81" s="118">
        <f t="shared" si="28"/>
        <v>139.96642165157948</v>
      </c>
      <c r="I81" s="118">
        <f t="shared" si="28"/>
        <v>136.11708603364016</v>
      </c>
      <c r="J81" s="118">
        <f t="shared" si="28"/>
        <v>134.11826115887231</v>
      </c>
      <c r="K81" s="118">
        <f t="shared" si="28"/>
        <v>134.10615506685423</v>
      </c>
      <c r="L81" s="118">
        <f t="shared" si="28"/>
        <v>132.49111497912239</v>
      </c>
      <c r="M81" s="118">
        <f t="shared" si="28"/>
        <v>129.14375612906321</v>
      </c>
      <c r="N81" s="118">
        <f t="shared" si="28"/>
        <v>121.7840323174299</v>
      </c>
      <c r="O81" s="118">
        <f t="shared" si="28"/>
        <v>116.11907099753134</v>
      </c>
      <c r="P81" s="118">
        <f t="shared" si="28"/>
        <v>106.57394343419868</v>
      </c>
      <c r="Q81" s="118">
        <f t="shared" si="28"/>
        <v>102.99692863104889</v>
      </c>
      <c r="R81" s="118">
        <f t="shared" ref="R81:V81" si="29">R82+R85+R87+R100</f>
        <v>101.39396067203084</v>
      </c>
      <c r="S81" s="118">
        <f t="shared" si="29"/>
        <v>100.47554743963508</v>
      </c>
      <c r="T81" s="118">
        <f t="shared" si="29"/>
        <v>99.338682788714806</v>
      </c>
      <c r="U81" s="118">
        <f t="shared" si="29"/>
        <v>98.386292804112927</v>
      </c>
      <c r="V81" s="118">
        <f t="shared" si="29"/>
        <v>96.945727549238043</v>
      </c>
      <c r="W81" s="118">
        <f t="shared" ref="W81:Y81" si="30">W82+W85+W87+W100</f>
        <v>93.071704055460202</v>
      </c>
      <c r="X81" s="118">
        <f t="shared" si="30"/>
        <v>86.334960471957061</v>
      </c>
      <c r="Y81" s="118">
        <f t="shared" si="30"/>
        <v>76.992128749017851</v>
      </c>
      <c r="DA81" s="129" t="s">
        <v>2822</v>
      </c>
    </row>
    <row r="82" spans="1:105" ht="12.95" customHeight="1" x14ac:dyDescent="0.25">
      <c r="A82" s="121" t="s">
        <v>57</v>
      </c>
      <c r="B82" s="123">
        <f t="shared" ref="B82:Q82" si="31">SUM(B83:B84)</f>
        <v>156.04543891256603</v>
      </c>
      <c r="C82" s="123">
        <f t="shared" si="31"/>
        <v>155.41224806748593</v>
      </c>
      <c r="D82" s="123">
        <f t="shared" si="31"/>
        <v>147.65197471920226</v>
      </c>
      <c r="E82" s="123">
        <f t="shared" si="31"/>
        <v>142.42150962901954</v>
      </c>
      <c r="F82" s="123">
        <f t="shared" si="31"/>
        <v>136.18644309454612</v>
      </c>
      <c r="G82" s="123">
        <f t="shared" si="31"/>
        <v>129.25960882115112</v>
      </c>
      <c r="H82" s="123">
        <f t="shared" si="31"/>
        <v>125.4130900592484</v>
      </c>
      <c r="I82" s="123">
        <f t="shared" si="31"/>
        <v>121.38049298169454</v>
      </c>
      <c r="J82" s="123">
        <f t="shared" si="31"/>
        <v>120.43075910325855</v>
      </c>
      <c r="K82" s="123">
        <f t="shared" si="31"/>
        <v>120.07607526776776</v>
      </c>
      <c r="L82" s="123">
        <f t="shared" si="31"/>
        <v>118.29985817791157</v>
      </c>
      <c r="M82" s="123">
        <f t="shared" si="31"/>
        <v>114.9730732732518</v>
      </c>
      <c r="N82" s="123">
        <f t="shared" si="31"/>
        <v>107.90533438986755</v>
      </c>
      <c r="O82" s="123">
        <f t="shared" si="31"/>
        <v>102.46683513874964</v>
      </c>
      <c r="P82" s="123">
        <f t="shared" si="31"/>
        <v>92.908532714006512</v>
      </c>
      <c r="Q82" s="123">
        <f t="shared" si="31"/>
        <v>89.334313628044058</v>
      </c>
      <c r="R82" s="123">
        <f t="shared" ref="R82:V82" si="32">SUM(R83:R84)</f>
        <v>87.651988738598874</v>
      </c>
      <c r="S82" s="123">
        <f t="shared" si="32"/>
        <v>86.941434879849695</v>
      </c>
      <c r="T82" s="123">
        <f t="shared" si="32"/>
        <v>86.33905507384425</v>
      </c>
      <c r="U82" s="123">
        <f t="shared" si="32"/>
        <v>86.026808318716149</v>
      </c>
      <c r="V82" s="123">
        <f t="shared" si="32"/>
        <v>85.500852388199121</v>
      </c>
      <c r="W82" s="123">
        <f t="shared" ref="W82:Y82" si="33">SUM(W83:W84)</f>
        <v>82.868861644363548</v>
      </c>
      <c r="X82" s="123">
        <f t="shared" si="33"/>
        <v>77.075370946528906</v>
      </c>
      <c r="Y82" s="123">
        <f t="shared" si="33"/>
        <v>69.577586402430512</v>
      </c>
      <c r="DA82" s="130" t="s">
        <v>2823</v>
      </c>
    </row>
    <row r="83" spans="1:105" ht="12" customHeight="1" x14ac:dyDescent="0.25">
      <c r="A83" s="97" t="s">
        <v>199</v>
      </c>
      <c r="B83" s="99">
        <v>155.34073566557032</v>
      </c>
      <c r="C83" s="99">
        <v>154.71095561049987</v>
      </c>
      <c r="D83" s="99">
        <v>146.98123025629846</v>
      </c>
      <c r="E83" s="99">
        <v>141.76780687417337</v>
      </c>
      <c r="F83" s="99">
        <v>135.5523141624079</v>
      </c>
      <c r="G83" s="99">
        <v>128.65121046928837</v>
      </c>
      <c r="H83" s="99">
        <v>124.82053617368537</v>
      </c>
      <c r="I83" s="99">
        <v>120.8107749682474</v>
      </c>
      <c r="J83" s="99">
        <v>119.85040798650203</v>
      </c>
      <c r="K83" s="99">
        <v>119.49103005369885</v>
      </c>
      <c r="L83" s="99">
        <v>117.69566549109064</v>
      </c>
      <c r="M83" s="99">
        <v>114.40495732678043</v>
      </c>
      <c r="N83" s="99">
        <v>107.35668026555693</v>
      </c>
      <c r="O83" s="99">
        <v>101.92785445389505</v>
      </c>
      <c r="P83" s="99">
        <v>92.446690474176876</v>
      </c>
      <c r="Q83" s="99">
        <v>88.875126018096381</v>
      </c>
      <c r="R83" s="99">
        <v>87.194639560435064</v>
      </c>
      <c r="S83" s="99">
        <v>86.489084014140502</v>
      </c>
      <c r="T83" s="99">
        <v>85.887412371794568</v>
      </c>
      <c r="U83" s="99">
        <v>85.578559528726089</v>
      </c>
      <c r="V83" s="99">
        <v>85.059024165059071</v>
      </c>
      <c r="W83" s="99">
        <v>82.422963674342938</v>
      </c>
      <c r="X83" s="99">
        <v>76.684832404869525</v>
      </c>
      <c r="Y83" s="99">
        <v>69.244275778316705</v>
      </c>
      <c r="DA83" s="63" t="s">
        <v>2824</v>
      </c>
    </row>
    <row r="84" spans="1:105" ht="12" customHeight="1" x14ac:dyDescent="0.25">
      <c r="A84" s="97" t="s">
        <v>53</v>
      </c>
      <c r="B84" s="99">
        <v>0.7047032469957043</v>
      </c>
      <c r="C84" s="99">
        <v>0.7012924569860679</v>
      </c>
      <c r="D84" s="99">
        <v>0.67074446290379264</v>
      </c>
      <c r="E84" s="99">
        <v>0.65370275484617513</v>
      </c>
      <c r="F84" s="99">
        <v>0.63412893213822885</v>
      </c>
      <c r="G84" s="99">
        <v>0.60839835186273616</v>
      </c>
      <c r="H84" s="99">
        <v>0.59255388556304001</v>
      </c>
      <c r="I84" s="99">
        <v>0.56971801344714867</v>
      </c>
      <c r="J84" s="99">
        <v>0.58035111675652373</v>
      </c>
      <c r="K84" s="99">
        <v>0.58504521406891274</v>
      </c>
      <c r="L84" s="99">
        <v>0.60419268682093974</v>
      </c>
      <c r="M84" s="99">
        <v>0.56811594647136876</v>
      </c>
      <c r="N84" s="99">
        <v>0.54865412431061877</v>
      </c>
      <c r="O84" s="99">
        <v>0.53898068485459349</v>
      </c>
      <c r="P84" s="99">
        <v>0.46184223982963307</v>
      </c>
      <c r="Q84" s="99">
        <v>0.45918760994767499</v>
      </c>
      <c r="R84" s="99">
        <v>0.45734917816380394</v>
      </c>
      <c r="S84" s="99">
        <v>0.4523508657091912</v>
      </c>
      <c r="T84" s="99">
        <v>0.45164270204967849</v>
      </c>
      <c r="U84" s="99">
        <v>0.44824878999005868</v>
      </c>
      <c r="V84" s="99">
        <v>0.44182822314004866</v>
      </c>
      <c r="W84" s="99">
        <v>0.44589797002060627</v>
      </c>
      <c r="X84" s="99">
        <v>0.3905385416593799</v>
      </c>
      <c r="Y84" s="99">
        <v>0.33331062411380846</v>
      </c>
      <c r="DA84" s="63" t="s">
        <v>2825</v>
      </c>
    </row>
    <row r="85" spans="1:105" ht="12.95" customHeight="1" x14ac:dyDescent="0.25">
      <c r="A85" s="121" t="s">
        <v>92</v>
      </c>
      <c r="B85" s="123">
        <f t="shared" ref="B85:Y85" si="34">B86</f>
        <v>5.0882179624583503E-2</v>
      </c>
      <c r="C85" s="123">
        <f t="shared" si="34"/>
        <v>5.1646266745196429E-2</v>
      </c>
      <c r="D85" s="123">
        <f t="shared" si="34"/>
        <v>5.2021827772173963E-2</v>
      </c>
      <c r="E85" s="123">
        <f t="shared" si="34"/>
        <v>7.3200847532709404E-2</v>
      </c>
      <c r="F85" s="123">
        <f t="shared" si="34"/>
        <v>5.623715549437653E-2</v>
      </c>
      <c r="G85" s="123">
        <f t="shared" si="34"/>
        <v>6.5730227702621588E-2</v>
      </c>
      <c r="H85" s="123">
        <f t="shared" si="34"/>
        <v>0.11614432807117207</v>
      </c>
      <c r="I85" s="123">
        <f t="shared" si="34"/>
        <v>8.6427432730559417E-2</v>
      </c>
      <c r="J85" s="123">
        <f t="shared" si="34"/>
        <v>9.2650336648740256E-2</v>
      </c>
      <c r="K85" s="123">
        <f t="shared" si="34"/>
        <v>0.10087120666966365</v>
      </c>
      <c r="L85" s="123">
        <f t="shared" si="34"/>
        <v>0.10632903858584136</v>
      </c>
      <c r="M85" s="123">
        <f t="shared" si="34"/>
        <v>0.10639067680569234</v>
      </c>
      <c r="N85" s="123">
        <f t="shared" si="34"/>
        <v>0.12627755952941247</v>
      </c>
      <c r="O85" s="123">
        <f t="shared" si="34"/>
        <v>0.13815758454205898</v>
      </c>
      <c r="P85" s="123">
        <f t="shared" si="34"/>
        <v>0.16000832154388034</v>
      </c>
      <c r="Q85" s="123">
        <f t="shared" si="34"/>
        <v>0.18816367904495906</v>
      </c>
      <c r="R85" s="123">
        <f t="shared" si="34"/>
        <v>0.22584097074723125</v>
      </c>
      <c r="S85" s="123">
        <f t="shared" si="34"/>
        <v>0.2288227222835916</v>
      </c>
      <c r="T85" s="123">
        <f t="shared" si="34"/>
        <v>0.2921740568155432</v>
      </c>
      <c r="U85" s="123">
        <f t="shared" si="34"/>
        <v>0.29173055244879986</v>
      </c>
      <c r="V85" s="123">
        <f t="shared" si="34"/>
        <v>0.31901390156538167</v>
      </c>
      <c r="W85" s="123">
        <f t="shared" si="34"/>
        <v>0.25893083053275018</v>
      </c>
      <c r="X85" s="123">
        <f t="shared" si="34"/>
        <v>0.33085931204493813</v>
      </c>
      <c r="Y85" s="123">
        <f t="shared" si="34"/>
        <v>0.32627971845386444</v>
      </c>
      <c r="DA85" s="130" t="s">
        <v>2826</v>
      </c>
    </row>
    <row r="86" spans="1:105" ht="12" customHeight="1" x14ac:dyDescent="0.25">
      <c r="A86" s="97" t="s">
        <v>53</v>
      </c>
      <c r="B86" s="99">
        <f>RES_hhdet_fech!B86/RES_summary!B$19</f>
        <v>5.0882179624583503E-2</v>
      </c>
      <c r="C86" s="99">
        <f>RES_hhdet_fech!C86/RES_summary!C$19</f>
        <v>5.1646266745196429E-2</v>
      </c>
      <c r="D86" s="99">
        <f>RES_hhdet_fech!D86/RES_summary!D$19</f>
        <v>5.2021827772173963E-2</v>
      </c>
      <c r="E86" s="99">
        <f>RES_hhdet_fech!E86/RES_summary!E$19</f>
        <v>7.3200847532709404E-2</v>
      </c>
      <c r="F86" s="99">
        <f>RES_hhdet_fech!F86/RES_summary!F$19</f>
        <v>5.623715549437653E-2</v>
      </c>
      <c r="G86" s="99">
        <f>RES_hhdet_fech!G86/RES_summary!G$19</f>
        <v>6.5730227702621588E-2</v>
      </c>
      <c r="H86" s="99">
        <f>RES_hhdet_fech!H86/RES_summary!H$19</f>
        <v>0.11614432807117207</v>
      </c>
      <c r="I86" s="99">
        <f>RES_hhdet_fech!I86/RES_summary!I$19</f>
        <v>8.6427432730559417E-2</v>
      </c>
      <c r="J86" s="99">
        <f>RES_hhdet_fech!J86/RES_summary!J$19</f>
        <v>9.2650336648740256E-2</v>
      </c>
      <c r="K86" s="99">
        <f>RES_hhdet_fech!K86/RES_summary!K$19</f>
        <v>0.10087120666966365</v>
      </c>
      <c r="L86" s="99">
        <f>RES_hhdet_fech!L86/RES_summary!L$19</f>
        <v>0.10632903858584136</v>
      </c>
      <c r="M86" s="99">
        <f>RES_hhdet_fech!M86/RES_summary!M$19</f>
        <v>0.10639067680569234</v>
      </c>
      <c r="N86" s="99">
        <f>RES_hhdet_fech!N86/RES_summary!N$19</f>
        <v>0.12627755952941247</v>
      </c>
      <c r="O86" s="99">
        <f>RES_hhdet_fech!O86/RES_summary!O$19</f>
        <v>0.13815758454205898</v>
      </c>
      <c r="P86" s="99">
        <f>RES_hhdet_fech!P86/RES_summary!P$19</f>
        <v>0.16000832154388034</v>
      </c>
      <c r="Q86" s="99">
        <f>RES_hhdet_fech!Q86/RES_summary!Q$19</f>
        <v>0.18816367904495906</v>
      </c>
      <c r="R86" s="99">
        <f>RES_hhdet_fech!R86/RES_summary!R$19</f>
        <v>0.22584097074723125</v>
      </c>
      <c r="S86" s="99">
        <f>RES_hhdet_fech!S86/RES_summary!S$19</f>
        <v>0.2288227222835916</v>
      </c>
      <c r="T86" s="99">
        <f>RES_hhdet_fech!T86/RES_summary!T$19</f>
        <v>0.2921740568155432</v>
      </c>
      <c r="U86" s="99">
        <f>RES_hhdet_fech!U86/RES_summary!U$19</f>
        <v>0.29173055244879986</v>
      </c>
      <c r="V86" s="99">
        <f>RES_hhdet_fech!V86/RES_summary!V$19</f>
        <v>0.31901390156538167</v>
      </c>
      <c r="W86" s="99">
        <f>RES_hhdet_fech!W86/RES_summary!W$19</f>
        <v>0.25893083053275018</v>
      </c>
      <c r="X86" s="99">
        <f>RES_hhdet_fech!X86/RES_summary!X$19</f>
        <v>0.33085931204493813</v>
      </c>
      <c r="Y86" s="99">
        <f>RES_hhdet_fech!Y86/RES_summary!Y$19</f>
        <v>0.32627971845386444</v>
      </c>
      <c r="DA86" s="63" t="s">
        <v>2827</v>
      </c>
    </row>
    <row r="87" spans="1:105" ht="12" customHeight="1" x14ac:dyDescent="0.25">
      <c r="A87" s="121" t="s">
        <v>55</v>
      </c>
      <c r="B87" s="123">
        <v>13.102454833688419</v>
      </c>
      <c r="C87" s="123">
        <v>11.563916175982262</v>
      </c>
      <c r="D87" s="123">
        <v>13.143993381596808</v>
      </c>
      <c r="E87" s="123">
        <v>12.922323371203071</v>
      </c>
      <c r="F87" s="123">
        <v>12.307783681787088</v>
      </c>
      <c r="G87" s="123">
        <v>12.191871599124125</v>
      </c>
      <c r="H87" s="123">
        <v>11.839426337129449</v>
      </c>
      <c r="I87" s="123">
        <v>12.231180868468167</v>
      </c>
      <c r="J87" s="123">
        <v>11.121274125277138</v>
      </c>
      <c r="K87" s="123">
        <v>11.68133278238713</v>
      </c>
      <c r="L87" s="123">
        <v>11.354414976218751</v>
      </c>
      <c r="M87" s="123">
        <v>11.360664252910009</v>
      </c>
      <c r="N87" s="123">
        <v>11.070181013141674</v>
      </c>
      <c r="O87" s="123">
        <v>10.909235149588392</v>
      </c>
      <c r="P87" s="123">
        <v>10.974433895410645</v>
      </c>
      <c r="Q87" s="123">
        <v>11.009404623644821</v>
      </c>
      <c r="R87" s="123">
        <v>11.121608629546374</v>
      </c>
      <c r="S87" s="123">
        <v>10.977854297360604</v>
      </c>
      <c r="T87" s="123">
        <v>10.45045094889778</v>
      </c>
      <c r="U87" s="123">
        <v>9.8810554366603807</v>
      </c>
      <c r="V87" s="123">
        <v>9.0116764890274137</v>
      </c>
      <c r="W87" s="123">
        <v>7.8813217339917392</v>
      </c>
      <c r="X87" s="123">
        <v>6.9099137513434243</v>
      </c>
      <c r="Y87" s="123">
        <v>5.3551299061377771</v>
      </c>
      <c r="DA87" s="130" t="s">
        <v>2828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2829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2830</v>
      </c>
    </row>
    <row r="90" spans="1:105" ht="12" customHeight="1" x14ac:dyDescent="0.25">
      <c r="A90" s="100" t="s">
        <v>199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2831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2832</v>
      </c>
    </row>
    <row r="92" spans="1:105" ht="12" customHeight="1" x14ac:dyDescent="0.25">
      <c r="A92" s="106" t="s">
        <v>124</v>
      </c>
      <c r="B92" s="102">
        <v>0</v>
      </c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X92" s="102">
        <v>0</v>
      </c>
      <c r="Y92" s="102">
        <v>0</v>
      </c>
      <c r="DA92" s="131" t="s">
        <v>2833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2834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2835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2836</v>
      </c>
    </row>
    <row r="96" spans="1:105" ht="12" customHeight="1" x14ac:dyDescent="0.25">
      <c r="A96" s="106" t="s">
        <v>122</v>
      </c>
      <c r="B96" s="102">
        <v>13.872011965665431</v>
      </c>
      <c r="C96" s="102">
        <v>12.363772763228292</v>
      </c>
      <c r="D96" s="102">
        <v>14.0189914635229</v>
      </c>
      <c r="E96" s="102">
        <v>13.82157952209365</v>
      </c>
      <c r="F96" s="102">
        <v>13.227223843529218</v>
      </c>
      <c r="G96" s="102">
        <v>13.099449437450151</v>
      </c>
      <c r="H96" s="102">
        <v>12.719561275712756</v>
      </c>
      <c r="I96" s="102">
        <v>13.116223277328647</v>
      </c>
      <c r="J96" s="102">
        <v>12.005672400186176</v>
      </c>
      <c r="K96" s="102">
        <v>12.627785912517576</v>
      </c>
      <c r="L96" s="102">
        <v>12.269164125837303</v>
      </c>
      <c r="M96" s="102">
        <v>12.350800195468006</v>
      </c>
      <c r="N96" s="102">
        <v>12.013632912970351</v>
      </c>
      <c r="O96" s="102">
        <v>11.811312774962808</v>
      </c>
      <c r="P96" s="102">
        <v>11.913890101952834</v>
      </c>
      <c r="Q96" s="102">
        <v>11.894155858978825</v>
      </c>
      <c r="R96" s="102">
        <v>11.973494123992852</v>
      </c>
      <c r="S96" s="102">
        <v>11.768848133102635</v>
      </c>
      <c r="T96" s="102">
        <v>11.148102911899754</v>
      </c>
      <c r="U96" s="102">
        <v>10.517230121979139</v>
      </c>
      <c r="V96" s="102">
        <v>9.5524627149438839</v>
      </c>
      <c r="W96" s="102">
        <v>8.3201238312662262</v>
      </c>
      <c r="X96" s="102">
        <v>7.2660888197894957</v>
      </c>
      <c r="Y96" s="102">
        <v>5.6591038955130113</v>
      </c>
      <c r="DA96" s="131" t="s">
        <v>2837</v>
      </c>
    </row>
    <row r="97" spans="1:105" ht="12" customHeight="1" x14ac:dyDescent="0.25">
      <c r="A97" s="107" t="s">
        <v>121</v>
      </c>
      <c r="B97" s="105">
        <v>11.956367222886259</v>
      </c>
      <c r="C97" s="105">
        <v>10.464444489970347</v>
      </c>
      <c r="D97" s="105">
        <v>11.985187025713561</v>
      </c>
      <c r="E97" s="105">
        <v>11.785420614005039</v>
      </c>
      <c r="F97" s="105">
        <v>11.291576237044771</v>
      </c>
      <c r="G97" s="105">
        <v>11.231759223536391</v>
      </c>
      <c r="H97" s="105">
        <v>10.899386654385891</v>
      </c>
      <c r="I97" s="105">
        <v>11.370241243523129</v>
      </c>
      <c r="J97" s="105">
        <v>10.236401208489594</v>
      </c>
      <c r="K97" s="105">
        <v>10.81796342286315</v>
      </c>
      <c r="L97" s="105">
        <v>10.25851090300171</v>
      </c>
      <c r="M97" s="105">
        <v>10.464572435972416</v>
      </c>
      <c r="N97" s="105">
        <v>10.119665028279478</v>
      </c>
      <c r="O97" s="105">
        <v>10.008993177608199</v>
      </c>
      <c r="P97" s="105">
        <v>10.172591624573702</v>
      </c>
      <c r="Q97" s="105">
        <v>10.202527166380637</v>
      </c>
      <c r="R97" s="105">
        <v>10.368506581644247</v>
      </c>
      <c r="S97" s="105">
        <v>10.266802854779158</v>
      </c>
      <c r="T97" s="105">
        <v>9.7738012581042106</v>
      </c>
      <c r="U97" s="105">
        <v>9.2209462644288074</v>
      </c>
      <c r="V97" s="105">
        <v>8.4145959037865943</v>
      </c>
      <c r="W97" s="105">
        <v>7.2840247718411604</v>
      </c>
      <c r="X97" s="105">
        <v>6.4251021053135107</v>
      </c>
      <c r="Y97" s="105">
        <v>5.0148735795789214</v>
      </c>
      <c r="DA97" s="132" t="s">
        <v>2838</v>
      </c>
    </row>
    <row r="98" spans="1:105" ht="12" customHeight="1" x14ac:dyDescent="0.25">
      <c r="A98" s="108" t="s">
        <v>53</v>
      </c>
      <c r="B98" s="99">
        <v>7.3423299283843777</v>
      </c>
      <c r="C98" s="99">
        <v>5.8546633556785048</v>
      </c>
      <c r="D98" s="99">
        <v>6.9611062147989262</v>
      </c>
      <c r="E98" s="99">
        <v>6.652126887419751</v>
      </c>
      <c r="F98" s="99">
        <v>6.3250499073794693</v>
      </c>
      <c r="G98" s="99">
        <v>6.318041623271216</v>
      </c>
      <c r="H98" s="99">
        <v>5.9859215608366529</v>
      </c>
      <c r="I98" s="99">
        <v>6.6178430814761979</v>
      </c>
      <c r="J98" s="99">
        <v>5.3969793966993809</v>
      </c>
      <c r="K98" s="99">
        <v>5.8548257094072342</v>
      </c>
      <c r="L98" s="99">
        <v>4.646268020202462</v>
      </c>
      <c r="M98" s="99">
        <v>5.2123903170008239</v>
      </c>
      <c r="N98" s="99">
        <v>4.7270649748604381</v>
      </c>
      <c r="O98" s="99">
        <v>4.7551123686722745</v>
      </c>
      <c r="P98" s="99">
        <v>5.0756023639151326</v>
      </c>
      <c r="Q98" s="99">
        <v>5.0463101620784645</v>
      </c>
      <c r="R98" s="99">
        <v>5.3160837635008713</v>
      </c>
      <c r="S98" s="99">
        <v>5.3010372120592129</v>
      </c>
      <c r="T98" s="99">
        <v>4.8360550838440632</v>
      </c>
      <c r="U98" s="99">
        <v>4.3956328895838235</v>
      </c>
      <c r="V98" s="99">
        <v>3.8671715543911369</v>
      </c>
      <c r="W98" s="99">
        <v>2.8599101368984323</v>
      </c>
      <c r="X98" s="99">
        <v>2.7072556684909057</v>
      </c>
      <c r="Y98" s="99">
        <v>2.1380843223002866</v>
      </c>
      <c r="DA98" s="63" t="s">
        <v>2839</v>
      </c>
    </row>
    <row r="99" spans="1:105" ht="12" customHeight="1" x14ac:dyDescent="0.25">
      <c r="A99" s="108" t="s">
        <v>52</v>
      </c>
      <c r="B99" s="99">
        <v>4.6140372945018804</v>
      </c>
      <c r="C99" s="99">
        <v>4.6097811342918407</v>
      </c>
      <c r="D99" s="99">
        <v>5.0240808109146338</v>
      </c>
      <c r="E99" s="99">
        <v>5.1332937265852898</v>
      </c>
      <c r="F99" s="99">
        <v>4.9665263296653022</v>
      </c>
      <c r="G99" s="99">
        <v>4.9137176002651746</v>
      </c>
      <c r="H99" s="99">
        <v>4.9134650935492372</v>
      </c>
      <c r="I99" s="99">
        <v>4.7523981620469318</v>
      </c>
      <c r="J99" s="99">
        <v>4.8394218117902144</v>
      </c>
      <c r="K99" s="99">
        <v>4.9631377134559145</v>
      </c>
      <c r="L99" s="99">
        <v>5.6122428827992463</v>
      </c>
      <c r="M99" s="99">
        <v>5.252182118971592</v>
      </c>
      <c r="N99" s="99">
        <v>5.3926000534190397</v>
      </c>
      <c r="O99" s="99">
        <v>5.2538808089359232</v>
      </c>
      <c r="P99" s="99">
        <v>5.0969892606585692</v>
      </c>
      <c r="Q99" s="99">
        <v>5.1562170043021718</v>
      </c>
      <c r="R99" s="99">
        <v>5.0524228181433744</v>
      </c>
      <c r="S99" s="99">
        <v>4.9657656427199468</v>
      </c>
      <c r="T99" s="99">
        <v>4.9377461742601474</v>
      </c>
      <c r="U99" s="99">
        <v>4.825313374844983</v>
      </c>
      <c r="V99" s="99">
        <v>4.5474243493954578</v>
      </c>
      <c r="W99" s="99">
        <v>4.4241146349427289</v>
      </c>
      <c r="X99" s="99">
        <v>3.7178464368226045</v>
      </c>
      <c r="Y99" s="99">
        <v>2.8767892572786349</v>
      </c>
      <c r="DA99" s="63" t="s">
        <v>2840</v>
      </c>
    </row>
    <row r="100" spans="1:105" ht="12" customHeight="1" x14ac:dyDescent="0.25">
      <c r="A100" s="121" t="s">
        <v>54</v>
      </c>
      <c r="B100" s="123">
        <v>2.2273607150454566</v>
      </c>
      <c r="C100" s="123">
        <v>2.3629427577038098</v>
      </c>
      <c r="D100" s="123">
        <v>2.3557949029687184</v>
      </c>
      <c r="E100" s="123">
        <v>2.3384561121336835</v>
      </c>
      <c r="F100" s="123">
        <v>2.3940749346721275</v>
      </c>
      <c r="G100" s="123">
        <v>2.3873816526014515</v>
      </c>
      <c r="H100" s="123">
        <v>2.5977609271304507</v>
      </c>
      <c r="I100" s="123">
        <v>2.4189847507468905</v>
      </c>
      <c r="J100" s="123">
        <v>2.4735775936878723</v>
      </c>
      <c r="K100" s="123">
        <v>2.2478758100296661</v>
      </c>
      <c r="L100" s="123">
        <v>2.7305127864062237</v>
      </c>
      <c r="M100" s="123">
        <v>2.7036279260957006</v>
      </c>
      <c r="N100" s="123">
        <v>2.6822393548912666</v>
      </c>
      <c r="O100" s="123">
        <v>2.6048431246512389</v>
      </c>
      <c r="P100" s="123">
        <v>2.5309685032376397</v>
      </c>
      <c r="Q100" s="123">
        <v>2.4650467003150487</v>
      </c>
      <c r="R100" s="123">
        <v>2.3945223331383749</v>
      </c>
      <c r="S100" s="123">
        <v>2.3274355401411846</v>
      </c>
      <c r="T100" s="123">
        <v>2.2570027091572382</v>
      </c>
      <c r="U100" s="123">
        <v>2.1866984962876077</v>
      </c>
      <c r="V100" s="123">
        <v>2.1141847704461307</v>
      </c>
      <c r="W100" s="123">
        <v>2.0625898465721662</v>
      </c>
      <c r="X100" s="123">
        <v>2.0188164620397959</v>
      </c>
      <c r="Y100" s="123">
        <v>1.7331327219957084</v>
      </c>
      <c r="DA100" s="130" t="s">
        <v>2841</v>
      </c>
    </row>
    <row r="101" spans="1:105" ht="12" customHeight="1" x14ac:dyDescent="0.25">
      <c r="A101" s="97" t="s">
        <v>202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2842</v>
      </c>
    </row>
    <row r="102" spans="1:105" ht="12" customHeight="1" x14ac:dyDescent="0.25">
      <c r="A102" s="97" t="s">
        <v>50</v>
      </c>
      <c r="B102" s="99">
        <v>0</v>
      </c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X102" s="99">
        <v>0</v>
      </c>
      <c r="Y102" s="99">
        <v>0</v>
      </c>
      <c r="DA102" s="63" t="s">
        <v>2843</v>
      </c>
    </row>
    <row r="103" spans="1:105" ht="12" customHeight="1" x14ac:dyDescent="0.25">
      <c r="A103" s="109" t="s">
        <v>120</v>
      </c>
      <c r="B103" s="110">
        <v>2.2273607150454566</v>
      </c>
      <c r="C103" s="110">
        <v>2.3629427577038098</v>
      </c>
      <c r="D103" s="110">
        <v>2.3557949029687184</v>
      </c>
      <c r="E103" s="110">
        <v>2.3384561121336835</v>
      </c>
      <c r="F103" s="110">
        <v>2.3940749346721275</v>
      </c>
      <c r="G103" s="110">
        <v>2.3873816526014515</v>
      </c>
      <c r="H103" s="110">
        <v>2.5977609271304507</v>
      </c>
      <c r="I103" s="110">
        <v>2.4189847507468905</v>
      </c>
      <c r="J103" s="110">
        <v>2.4735775936878723</v>
      </c>
      <c r="K103" s="110">
        <v>2.2478758100296661</v>
      </c>
      <c r="L103" s="110">
        <v>2.7305127864062237</v>
      </c>
      <c r="M103" s="110">
        <v>2.7036279260957006</v>
      </c>
      <c r="N103" s="110">
        <v>2.6822393548912666</v>
      </c>
      <c r="O103" s="110">
        <v>2.6048431246512389</v>
      </c>
      <c r="P103" s="110">
        <v>2.5309685032376397</v>
      </c>
      <c r="Q103" s="110">
        <v>2.4650467003150487</v>
      </c>
      <c r="R103" s="110">
        <v>2.3945223331383749</v>
      </c>
      <c r="S103" s="110">
        <v>2.3274355401411846</v>
      </c>
      <c r="T103" s="110">
        <v>2.2570027091572382</v>
      </c>
      <c r="U103" s="110">
        <v>2.1866984962876077</v>
      </c>
      <c r="V103" s="110">
        <v>2.1141847704461307</v>
      </c>
      <c r="W103" s="110">
        <v>2.0625898465721662</v>
      </c>
      <c r="X103" s="110">
        <v>2.0188164620397959</v>
      </c>
      <c r="Y103" s="110">
        <v>1.7331327219957084</v>
      </c>
      <c r="DA103" s="60" t="s">
        <v>2844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2845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2846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2847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2848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2849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X110" s="99">
        <f>RES_hhdet_fech!X110/RES_summary!X$19</f>
        <v>0</v>
      </c>
      <c r="Y110" s="99">
        <f>RES_hhdet_fech!Y110/RES_summary!Y$19</f>
        <v>0</v>
      </c>
      <c r="DA110" s="63" t="s">
        <v>2850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2851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2852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2853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2854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2855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2856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2857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2858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2859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2860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2861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2862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100.46844821911392</v>
      </c>
      <c r="C124" s="118">
        <f t="shared" si="42"/>
        <v>110.62281779617972</v>
      </c>
      <c r="D124" s="118">
        <f t="shared" si="42"/>
        <v>103.63082526743121</v>
      </c>
      <c r="E124" s="118">
        <f t="shared" si="42"/>
        <v>106.95094657616902</v>
      </c>
      <c r="F124" s="118">
        <f t="shared" si="42"/>
        <v>105.22698927870979</v>
      </c>
      <c r="G124" s="118">
        <f t="shared" si="42"/>
        <v>99.168826017379786</v>
      </c>
      <c r="H124" s="118">
        <f t="shared" si="42"/>
        <v>97.200075051282454</v>
      </c>
      <c r="I124" s="118">
        <f t="shared" si="42"/>
        <v>91.754500682336356</v>
      </c>
      <c r="J124" s="118">
        <f t="shared" si="42"/>
        <v>101.12783532336262</v>
      </c>
      <c r="K124" s="118">
        <f t="shared" si="42"/>
        <v>98.81619420117309</v>
      </c>
      <c r="L124" s="118">
        <f t="shared" si="42"/>
        <v>114.10883224272146</v>
      </c>
      <c r="M124" s="118">
        <f t="shared" si="42"/>
        <v>92.411231011024796</v>
      </c>
      <c r="N124" s="118">
        <f t="shared" si="42"/>
        <v>99.801077849958105</v>
      </c>
      <c r="O124" s="118">
        <f t="shared" si="42"/>
        <v>105.28088738457835</v>
      </c>
      <c r="P124" s="118">
        <f t="shared" si="42"/>
        <v>80.974019169768141</v>
      </c>
      <c r="Q124" s="118">
        <f t="shared" si="42"/>
        <v>86.499719545785254</v>
      </c>
      <c r="R124" s="118">
        <f t="shared" ref="R124:V124" si="43">R125+R128+R130+R139</f>
        <v>86.782077525849971</v>
      </c>
      <c r="S124" s="118">
        <f t="shared" si="43"/>
        <v>83.856298542446595</v>
      </c>
      <c r="T124" s="118">
        <f t="shared" si="43"/>
        <v>86.588934519863827</v>
      </c>
      <c r="U124" s="118">
        <f t="shared" si="43"/>
        <v>83.357845696174849</v>
      </c>
      <c r="V124" s="118">
        <f t="shared" si="43"/>
        <v>81.267784379887573</v>
      </c>
      <c r="W124" s="118">
        <f t="shared" ref="W124:Y124" si="44">W125+W128+W130+W139</f>
        <v>91.4970054469551</v>
      </c>
      <c r="X124" s="118">
        <f t="shared" si="44"/>
        <v>74.533100676710887</v>
      </c>
      <c r="Y124" s="118">
        <f t="shared" si="44"/>
        <v>67.615304765943733</v>
      </c>
      <c r="DA124" s="129" t="s">
        <v>2863</v>
      </c>
    </row>
    <row r="125" spans="1:105" ht="12.95" customHeight="1" x14ac:dyDescent="0.25">
      <c r="A125" s="121" t="s">
        <v>57</v>
      </c>
      <c r="B125" s="123">
        <f t="shared" ref="B125:Q125" si="45">SUM(B126:B127)</f>
        <v>87.622510619396394</v>
      </c>
      <c r="C125" s="123">
        <f t="shared" si="45"/>
        <v>97.100454932296387</v>
      </c>
      <c r="D125" s="123">
        <f t="shared" si="45"/>
        <v>89.611215458139554</v>
      </c>
      <c r="E125" s="123">
        <f t="shared" si="45"/>
        <v>92.65325091867858</v>
      </c>
      <c r="F125" s="123">
        <f t="shared" si="45"/>
        <v>91.116497920805813</v>
      </c>
      <c r="G125" s="123">
        <f t="shared" si="45"/>
        <v>85.595516591839996</v>
      </c>
      <c r="H125" s="123">
        <f t="shared" si="45"/>
        <v>83.769831779395389</v>
      </c>
      <c r="I125" s="123">
        <f t="shared" si="45"/>
        <v>78.530865188209106</v>
      </c>
      <c r="J125" s="123">
        <f t="shared" si="45"/>
        <v>87.842871454045195</v>
      </c>
      <c r="K125" s="123">
        <f t="shared" si="45"/>
        <v>85.810665375949668</v>
      </c>
      <c r="L125" s="123">
        <f t="shared" si="45"/>
        <v>99.013955344588808</v>
      </c>
      <c r="M125" s="123">
        <f t="shared" si="45"/>
        <v>80.013508643107414</v>
      </c>
      <c r="N125" s="123">
        <f t="shared" si="45"/>
        <v>86.991382634524527</v>
      </c>
      <c r="O125" s="123">
        <f t="shared" si="45"/>
        <v>91.719749363564418</v>
      </c>
      <c r="P125" s="123">
        <f t="shared" si="45"/>
        <v>69.303468769427951</v>
      </c>
      <c r="Q125" s="123">
        <f t="shared" si="45"/>
        <v>73.246298497306597</v>
      </c>
      <c r="R125" s="123">
        <f t="shared" ref="R125:V125" si="46">SUM(R126:R127)</f>
        <v>73.521987993851738</v>
      </c>
      <c r="S125" s="123">
        <f t="shared" si="46"/>
        <v>71.247592520343858</v>
      </c>
      <c r="T125" s="123">
        <f t="shared" si="46"/>
        <v>74.018450795692189</v>
      </c>
      <c r="U125" s="123">
        <f t="shared" si="46"/>
        <v>71.697240343840562</v>
      </c>
      <c r="V125" s="123">
        <f t="shared" si="46"/>
        <v>70.585306730327687</v>
      </c>
      <c r="W125" s="123">
        <f t="shared" ref="W125:Y125" si="47">SUM(W126:W127)</f>
        <v>80.826516160257754</v>
      </c>
      <c r="X125" s="123">
        <f t="shared" si="47"/>
        <v>65.991314791061399</v>
      </c>
      <c r="Y125" s="123">
        <f t="shared" si="47"/>
        <v>60.73757612532264</v>
      </c>
      <c r="DA125" s="130" t="s">
        <v>2864</v>
      </c>
    </row>
    <row r="126" spans="1:105" ht="12" customHeight="1" x14ac:dyDescent="0.25">
      <c r="A126" s="97" t="s">
        <v>198</v>
      </c>
      <c r="B126" s="99">
        <v>87.28521855975994</v>
      </c>
      <c r="C126" s="99">
        <v>96.73149240294083</v>
      </c>
      <c r="D126" s="99">
        <v>89.276186363470359</v>
      </c>
      <c r="E126" s="99">
        <v>92.312255647294165</v>
      </c>
      <c r="F126" s="99">
        <v>90.787120958810405</v>
      </c>
      <c r="G126" s="99">
        <v>85.292773648611046</v>
      </c>
      <c r="H126" s="99">
        <v>83.480385733429927</v>
      </c>
      <c r="I126" s="99">
        <v>78.266697389210577</v>
      </c>
      <c r="J126" s="99">
        <v>87.545206398155599</v>
      </c>
      <c r="K126" s="99">
        <v>85.522557199906728</v>
      </c>
      <c r="L126" s="99">
        <v>98.673574224024819</v>
      </c>
      <c r="M126" s="99">
        <v>79.754149765954693</v>
      </c>
      <c r="N126" s="99">
        <v>86.708435790689734</v>
      </c>
      <c r="O126" s="99">
        <v>91.418278848300318</v>
      </c>
      <c r="P126" s="99">
        <v>69.090494646872827</v>
      </c>
      <c r="Q126" s="99">
        <v>73.015190171937249</v>
      </c>
      <c r="R126" s="99">
        <v>73.288291366482611</v>
      </c>
      <c r="S126" s="99">
        <v>71.02387511796141</v>
      </c>
      <c r="T126" s="99">
        <v>73.787456226047695</v>
      </c>
      <c r="U126" s="99">
        <v>71.476786721318675</v>
      </c>
      <c r="V126" s="99">
        <v>70.372600806174134</v>
      </c>
      <c r="W126" s="99">
        <v>80.57628842096733</v>
      </c>
      <c r="X126" s="99">
        <v>65.801499248906978</v>
      </c>
      <c r="Y126" s="99">
        <v>60.574223498534884</v>
      </c>
      <c r="DA126" s="63" t="s">
        <v>2865</v>
      </c>
    </row>
    <row r="127" spans="1:105" ht="12" customHeight="1" x14ac:dyDescent="0.25">
      <c r="A127" s="97" t="s">
        <v>53</v>
      </c>
      <c r="B127" s="99">
        <v>0.33729205963645031</v>
      </c>
      <c r="C127" s="99">
        <v>0.36896252935555807</v>
      </c>
      <c r="D127" s="99">
        <v>0.33502909466919811</v>
      </c>
      <c r="E127" s="99">
        <v>0.34099527138441604</v>
      </c>
      <c r="F127" s="99">
        <v>0.32937696199541439</v>
      </c>
      <c r="G127" s="99">
        <v>0.30274294322895595</v>
      </c>
      <c r="H127" s="99">
        <v>0.28944604596546891</v>
      </c>
      <c r="I127" s="99">
        <v>0.2641677989985326</v>
      </c>
      <c r="J127" s="99">
        <v>0.29766505588959574</v>
      </c>
      <c r="K127" s="99">
        <v>0.28810817604294098</v>
      </c>
      <c r="L127" s="99">
        <v>0.340381120563992</v>
      </c>
      <c r="M127" s="99">
        <v>0.2593588771527221</v>
      </c>
      <c r="N127" s="99">
        <v>0.28294684383478724</v>
      </c>
      <c r="O127" s="99">
        <v>0.30147051526409741</v>
      </c>
      <c r="P127" s="99">
        <v>0.21297412255512418</v>
      </c>
      <c r="Q127" s="99">
        <v>0.23110832536934117</v>
      </c>
      <c r="R127" s="99">
        <v>0.23369662736912197</v>
      </c>
      <c r="S127" s="99">
        <v>0.22371740238245355</v>
      </c>
      <c r="T127" s="99">
        <v>0.23099456964449686</v>
      </c>
      <c r="U127" s="99">
        <v>0.22045362252189019</v>
      </c>
      <c r="V127" s="99">
        <v>0.21270592415355494</v>
      </c>
      <c r="W127" s="99">
        <v>0.25022773929041764</v>
      </c>
      <c r="X127" s="99">
        <v>0.18981554215441473</v>
      </c>
      <c r="Y127" s="99">
        <v>0.16335262678775667</v>
      </c>
      <c r="DA127" s="63" t="s">
        <v>2866</v>
      </c>
    </row>
    <row r="128" spans="1:105" ht="12.95" customHeight="1" x14ac:dyDescent="0.25">
      <c r="A128" s="121" t="s">
        <v>92</v>
      </c>
      <c r="B128" s="123">
        <f t="shared" ref="B128:Y128" si="48">B129</f>
        <v>5.0882204279921919E-2</v>
      </c>
      <c r="C128" s="123">
        <f t="shared" si="48"/>
        <v>4.9967244224878693E-2</v>
      </c>
      <c r="D128" s="123">
        <f t="shared" si="48"/>
        <v>5.0388806478397122E-2</v>
      </c>
      <c r="E128" s="123">
        <f t="shared" si="48"/>
        <v>7.4068398521530757E-2</v>
      </c>
      <c r="F128" s="123">
        <f t="shared" si="48"/>
        <v>5.8167836412985445E-2</v>
      </c>
      <c r="G128" s="123">
        <f t="shared" si="48"/>
        <v>6.4805942379643447E-2</v>
      </c>
      <c r="H128" s="123">
        <f t="shared" si="48"/>
        <v>0.10609870615199352</v>
      </c>
      <c r="I128" s="123">
        <f t="shared" si="48"/>
        <v>7.5164232585098134E-2</v>
      </c>
      <c r="J128" s="123">
        <f t="shared" si="48"/>
        <v>7.9336673367387853E-2</v>
      </c>
      <c r="K128" s="123">
        <f t="shared" si="48"/>
        <v>8.8487000090294018E-2</v>
      </c>
      <c r="L128" s="123">
        <f t="shared" si="48"/>
        <v>9.7458068497586633E-2</v>
      </c>
      <c r="M128" s="123">
        <f t="shared" si="48"/>
        <v>0.10474156708388893</v>
      </c>
      <c r="N128" s="123">
        <f t="shared" si="48"/>
        <v>0.13103391484624638</v>
      </c>
      <c r="O128" s="123">
        <f t="shared" si="48"/>
        <v>0.15108607631656701</v>
      </c>
      <c r="P128" s="123">
        <f t="shared" si="48"/>
        <v>0.1746642485126296</v>
      </c>
      <c r="Q128" s="123">
        <f t="shared" si="48"/>
        <v>0.19546396351695933</v>
      </c>
      <c r="R128" s="123">
        <f t="shared" si="48"/>
        <v>0.22438569712493686</v>
      </c>
      <c r="S128" s="123">
        <f t="shared" si="48"/>
        <v>0.22327955970081403</v>
      </c>
      <c r="T128" s="123">
        <f t="shared" si="48"/>
        <v>0.28124265976780266</v>
      </c>
      <c r="U128" s="123">
        <f t="shared" si="48"/>
        <v>0.27384483736699416</v>
      </c>
      <c r="V128" s="123">
        <f t="shared" si="48"/>
        <v>0.2973357985915262</v>
      </c>
      <c r="W128" s="123">
        <f t="shared" si="48"/>
        <v>0.2482661330812245</v>
      </c>
      <c r="X128" s="123">
        <f t="shared" si="48"/>
        <v>0.3243832914937001</v>
      </c>
      <c r="Y128" s="123">
        <f t="shared" si="48"/>
        <v>0.31357435898421987</v>
      </c>
      <c r="DA128" s="130" t="s">
        <v>2867</v>
      </c>
    </row>
    <row r="129" spans="1:105" ht="12" customHeight="1" x14ac:dyDescent="0.25">
      <c r="A129" s="97" t="s">
        <v>53</v>
      </c>
      <c r="B129" s="99">
        <f>RES_hhdet_fech!B129/RES_summary!B$19</f>
        <v>5.0882204279921919E-2</v>
      </c>
      <c r="C129" s="99">
        <f>RES_hhdet_fech!C129/RES_summary!C$19</f>
        <v>4.9967244224878693E-2</v>
      </c>
      <c r="D129" s="99">
        <f>RES_hhdet_fech!D129/RES_summary!D$19</f>
        <v>5.0388806478397122E-2</v>
      </c>
      <c r="E129" s="99">
        <f>RES_hhdet_fech!E129/RES_summary!E$19</f>
        <v>7.4068398521530757E-2</v>
      </c>
      <c r="F129" s="99">
        <f>RES_hhdet_fech!F129/RES_summary!F$19</f>
        <v>5.8167836412985445E-2</v>
      </c>
      <c r="G129" s="99">
        <f>RES_hhdet_fech!G129/RES_summary!G$19</f>
        <v>6.4805942379643447E-2</v>
      </c>
      <c r="H129" s="99">
        <f>RES_hhdet_fech!H129/RES_summary!H$19</f>
        <v>0.10609870615199352</v>
      </c>
      <c r="I129" s="99">
        <f>RES_hhdet_fech!I129/RES_summary!I$19</f>
        <v>7.5164232585098134E-2</v>
      </c>
      <c r="J129" s="99">
        <f>RES_hhdet_fech!J129/RES_summary!J$19</f>
        <v>7.9336673367387853E-2</v>
      </c>
      <c r="K129" s="99">
        <f>RES_hhdet_fech!K129/RES_summary!K$19</f>
        <v>8.8487000090294018E-2</v>
      </c>
      <c r="L129" s="99">
        <f>RES_hhdet_fech!L129/RES_summary!L$19</f>
        <v>9.7458068497586633E-2</v>
      </c>
      <c r="M129" s="99">
        <f>RES_hhdet_fech!M129/RES_summary!M$19</f>
        <v>0.10474156708388893</v>
      </c>
      <c r="N129" s="99">
        <f>RES_hhdet_fech!N129/RES_summary!N$19</f>
        <v>0.13103391484624638</v>
      </c>
      <c r="O129" s="99">
        <f>RES_hhdet_fech!O129/RES_summary!O$19</f>
        <v>0.15108607631656701</v>
      </c>
      <c r="P129" s="99">
        <f>RES_hhdet_fech!P129/RES_summary!P$19</f>
        <v>0.1746642485126296</v>
      </c>
      <c r="Q129" s="99">
        <f>RES_hhdet_fech!Q129/RES_summary!Q$19</f>
        <v>0.19546396351695933</v>
      </c>
      <c r="R129" s="99">
        <f>RES_hhdet_fech!R129/RES_summary!R$19</f>
        <v>0.22438569712493686</v>
      </c>
      <c r="S129" s="99">
        <f>RES_hhdet_fech!S129/RES_summary!S$19</f>
        <v>0.22327955970081403</v>
      </c>
      <c r="T129" s="99">
        <f>RES_hhdet_fech!T129/RES_summary!T$19</f>
        <v>0.28124265976780266</v>
      </c>
      <c r="U129" s="99">
        <f>RES_hhdet_fech!U129/RES_summary!U$19</f>
        <v>0.27384483736699416</v>
      </c>
      <c r="V129" s="99">
        <f>RES_hhdet_fech!V129/RES_summary!V$19</f>
        <v>0.2973357985915262</v>
      </c>
      <c r="W129" s="99">
        <f>RES_hhdet_fech!W129/RES_summary!W$19</f>
        <v>0.2482661330812245</v>
      </c>
      <c r="X129" s="99">
        <f>RES_hhdet_fech!X129/RES_summary!X$19</f>
        <v>0.3243832914937001</v>
      </c>
      <c r="Y129" s="99">
        <f>RES_hhdet_fech!Y129/RES_summary!Y$19</f>
        <v>0.31357435898421987</v>
      </c>
      <c r="DA129" s="63" t="s">
        <v>2868</v>
      </c>
    </row>
    <row r="130" spans="1:105" ht="12" customHeight="1" x14ac:dyDescent="0.25">
      <c r="A130" s="121" t="s">
        <v>55</v>
      </c>
      <c r="B130" s="123">
        <v>10.567694680392171</v>
      </c>
      <c r="C130" s="123">
        <v>11.111027494992337</v>
      </c>
      <c r="D130" s="123">
        <v>11.61482428954946</v>
      </c>
      <c r="E130" s="123">
        <v>11.886015060356298</v>
      </c>
      <c r="F130" s="123">
        <v>11.657749642519772</v>
      </c>
      <c r="G130" s="123">
        <v>11.119600581023024</v>
      </c>
      <c r="H130" s="123">
        <v>10.724891588402967</v>
      </c>
      <c r="I130" s="123">
        <v>10.728855447337837</v>
      </c>
      <c r="J130" s="123">
        <v>10.732096576087521</v>
      </c>
      <c r="K130" s="123">
        <v>10.670027482771726</v>
      </c>
      <c r="L130" s="123">
        <v>12.268218420721917</v>
      </c>
      <c r="M130" s="123">
        <v>9.5904447143188314</v>
      </c>
      <c r="N130" s="123">
        <v>9.9970077549113157</v>
      </c>
      <c r="O130" s="123">
        <v>10.804604725579798</v>
      </c>
      <c r="P130" s="123">
        <v>8.9623075157692345</v>
      </c>
      <c r="Q130" s="123">
        <v>10.591583970533648</v>
      </c>
      <c r="R130" s="123">
        <v>10.641561190804966</v>
      </c>
      <c r="S130" s="123">
        <v>10.060574104020711</v>
      </c>
      <c r="T130" s="123">
        <v>10.035374174151354</v>
      </c>
      <c r="U130" s="123">
        <v>9.2035117232513475</v>
      </c>
      <c r="V130" s="123">
        <v>8.2726255987651847</v>
      </c>
      <c r="W130" s="123">
        <v>8.3553999209947314</v>
      </c>
      <c r="X130" s="123">
        <v>6.1876841891582712</v>
      </c>
      <c r="Y130" s="123">
        <v>4.8214429165263244</v>
      </c>
      <c r="DA130" s="130" t="s">
        <v>2869</v>
      </c>
    </row>
    <row r="131" spans="1:105" ht="12" customHeight="1" x14ac:dyDescent="0.25">
      <c r="A131" s="97" t="s">
        <v>128</v>
      </c>
      <c r="B131" s="99">
        <v>10.535728607728245</v>
      </c>
      <c r="C131" s="99">
        <v>11.110522384826007</v>
      </c>
      <c r="D131" s="99">
        <v>11.597984937479131</v>
      </c>
      <c r="E131" s="99">
        <v>11.876564772223027</v>
      </c>
      <c r="F131" s="99">
        <v>11.654035143731193</v>
      </c>
      <c r="G131" s="99">
        <v>11.108214493326374</v>
      </c>
      <c r="H131" s="99">
        <v>10.712180071023466</v>
      </c>
      <c r="I131" s="99">
        <v>10.709245895273231</v>
      </c>
      <c r="J131" s="99">
        <v>10.732001691821997</v>
      </c>
      <c r="K131" s="99">
        <v>10.659354284412398</v>
      </c>
      <c r="L131" s="99">
        <v>12.291885448858727</v>
      </c>
      <c r="M131" s="99">
        <v>9.5655641925922659</v>
      </c>
      <c r="N131" s="99">
        <v>9.9841728879049807</v>
      </c>
      <c r="O131" s="99">
        <v>10.809266988395679</v>
      </c>
      <c r="P131" s="99">
        <v>8.9295127978021558</v>
      </c>
      <c r="Q131" s="99">
        <v>10.590124570933414</v>
      </c>
      <c r="R131" s="99">
        <v>10.638718414938969</v>
      </c>
      <c r="S131" s="99">
        <v>10.048074238991354</v>
      </c>
      <c r="T131" s="99">
        <v>10.032854671499102</v>
      </c>
      <c r="U131" s="99">
        <v>9.194725583275023</v>
      </c>
      <c r="V131" s="99">
        <v>8.2608684095093956</v>
      </c>
      <c r="W131" s="99">
        <v>8.3730105100700616</v>
      </c>
      <c r="X131" s="99">
        <v>6.1732201523448618</v>
      </c>
      <c r="Y131" s="99">
        <v>4.8133760402264194</v>
      </c>
      <c r="DA131" s="63" t="s">
        <v>2870</v>
      </c>
    </row>
    <row r="132" spans="1:105" ht="12" customHeight="1" x14ac:dyDescent="0.25">
      <c r="A132" s="97" t="s">
        <v>127</v>
      </c>
      <c r="B132" s="99">
        <v>9.7215206515464185</v>
      </c>
      <c r="C132" s="99">
        <v>10.150699254083873</v>
      </c>
      <c r="D132" s="99">
        <v>10.662949916677542</v>
      </c>
      <c r="E132" s="99">
        <v>10.90973369622213</v>
      </c>
      <c r="F132" s="99">
        <v>10.711407225830294</v>
      </c>
      <c r="G132" s="99">
        <v>10.236373109541773</v>
      </c>
      <c r="H132" s="99">
        <v>9.8766864559314893</v>
      </c>
      <c r="I132" s="99">
        <v>9.9365787067910905</v>
      </c>
      <c r="J132" s="99">
        <v>9.9034943794955108</v>
      </c>
      <c r="K132" s="99">
        <v>9.8784595380526063</v>
      </c>
      <c r="L132" s="99">
        <v>11.319744977265172</v>
      </c>
      <c r="M132" s="99">
        <v>8.8691622946175546</v>
      </c>
      <c r="N132" s="99">
        <v>9.2545347854016189</v>
      </c>
      <c r="O132" s="99">
        <v>10.065391214103059</v>
      </c>
      <c r="P132" s="99">
        <v>8.3556963271688716</v>
      </c>
      <c r="Q132" s="99">
        <v>9.9126042761573139</v>
      </c>
      <c r="R132" s="99">
        <v>9.9988642688674538</v>
      </c>
      <c r="S132" s="99">
        <v>9.4790914434845739</v>
      </c>
      <c r="T132" s="99">
        <v>9.4730256437715799</v>
      </c>
      <c r="U132" s="99">
        <v>8.6985785277408514</v>
      </c>
      <c r="V132" s="99">
        <v>7.8318234610260751</v>
      </c>
      <c r="W132" s="99">
        <v>7.9171689172193886</v>
      </c>
      <c r="X132" s="99">
        <v>5.8779824750899063</v>
      </c>
      <c r="Y132" s="99">
        <v>4.5801620629828523</v>
      </c>
      <c r="DA132" s="63" t="s">
        <v>2871</v>
      </c>
    </row>
    <row r="133" spans="1:105" ht="12" customHeight="1" x14ac:dyDescent="0.25">
      <c r="A133" s="100" t="s">
        <v>198</v>
      </c>
      <c r="B133" s="102">
        <v>5.529077100393887</v>
      </c>
      <c r="C133" s="102">
        <v>5.2810747801426992</v>
      </c>
      <c r="D133" s="102">
        <v>5.7382968208679497</v>
      </c>
      <c r="E133" s="102">
        <v>5.7138258454983806</v>
      </c>
      <c r="F133" s="102">
        <v>5.5665921431843532</v>
      </c>
      <c r="G133" s="102">
        <v>5.3350417992692982</v>
      </c>
      <c r="H133" s="102">
        <v>5.0332422561592614</v>
      </c>
      <c r="I133" s="102">
        <v>5.3388585305310432</v>
      </c>
      <c r="J133" s="102">
        <v>4.8559806975770003</v>
      </c>
      <c r="K133" s="102">
        <v>4.9429452263667377</v>
      </c>
      <c r="L133" s="102">
        <v>4.9215945835236026</v>
      </c>
      <c r="M133" s="102">
        <v>4.0088066384616114</v>
      </c>
      <c r="N133" s="102">
        <v>3.9164676265287177</v>
      </c>
      <c r="O133" s="102">
        <v>4.4472416723814332</v>
      </c>
      <c r="P133" s="102">
        <v>3.8000250370879365</v>
      </c>
      <c r="Q133" s="102">
        <v>4.5276932613040479</v>
      </c>
      <c r="R133" s="102">
        <v>4.7743036516351465</v>
      </c>
      <c r="S133" s="102">
        <v>4.5422476229570528</v>
      </c>
      <c r="T133" s="102">
        <v>4.3606216498904722</v>
      </c>
      <c r="U133" s="102">
        <v>3.8535741416354368</v>
      </c>
      <c r="V133" s="102">
        <v>3.3379666783046638</v>
      </c>
      <c r="W133" s="102">
        <v>2.9799542090485365</v>
      </c>
      <c r="X133" s="102">
        <v>2.3359127119335996</v>
      </c>
      <c r="Y133" s="102">
        <v>1.8160123387092633</v>
      </c>
      <c r="DA133" s="131" t="s">
        <v>2872</v>
      </c>
    </row>
    <row r="134" spans="1:105" ht="12" customHeight="1" x14ac:dyDescent="0.25">
      <c r="A134" s="103" t="s">
        <v>52</v>
      </c>
      <c r="B134" s="105">
        <v>4.1924435511525298</v>
      </c>
      <c r="C134" s="105">
        <v>4.8696244739411725</v>
      </c>
      <c r="D134" s="105">
        <v>4.9246530958095915</v>
      </c>
      <c r="E134" s="105">
        <v>5.1959078507237502</v>
      </c>
      <c r="F134" s="105">
        <v>5.1448150826459411</v>
      </c>
      <c r="G134" s="105">
        <v>4.9013313102724796</v>
      </c>
      <c r="H134" s="105">
        <v>4.8434441997722262</v>
      </c>
      <c r="I134" s="105">
        <v>4.5977201762600481</v>
      </c>
      <c r="J134" s="105">
        <v>5.0475136819185096</v>
      </c>
      <c r="K134" s="105">
        <v>4.9355143116858713</v>
      </c>
      <c r="L134" s="105">
        <v>6.3981503937415711</v>
      </c>
      <c r="M134" s="105">
        <v>4.860355656155944</v>
      </c>
      <c r="N134" s="105">
        <v>5.3380671588729003</v>
      </c>
      <c r="O134" s="105">
        <v>5.6181495417216265</v>
      </c>
      <c r="P134" s="105">
        <v>4.5556712900809364</v>
      </c>
      <c r="Q134" s="105">
        <v>5.3849110148532686</v>
      </c>
      <c r="R134" s="105">
        <v>5.22456061723231</v>
      </c>
      <c r="S134" s="105">
        <v>4.9368438205275202</v>
      </c>
      <c r="T134" s="105">
        <v>5.1124039938811068</v>
      </c>
      <c r="U134" s="105">
        <v>4.8450043861054137</v>
      </c>
      <c r="V134" s="105">
        <v>4.4938567827214122</v>
      </c>
      <c r="W134" s="105">
        <v>4.9372147081708517</v>
      </c>
      <c r="X134" s="105">
        <v>3.5420697631563063</v>
      </c>
      <c r="Y134" s="105">
        <v>2.7641497242735893</v>
      </c>
      <c r="DA134" s="132" t="s">
        <v>2873</v>
      </c>
    </row>
    <row r="135" spans="1:105" ht="12" customHeight="1" x14ac:dyDescent="0.25">
      <c r="A135" s="106" t="s">
        <v>122</v>
      </c>
      <c r="B135" s="102">
        <v>13.872011965665431</v>
      </c>
      <c r="C135" s="102">
        <v>12.346567489275166</v>
      </c>
      <c r="D135" s="102">
        <v>13.992196906768706</v>
      </c>
      <c r="E135" s="102">
        <v>13.794397213599026</v>
      </c>
      <c r="F135" s="102">
        <v>13.209481553254236</v>
      </c>
      <c r="G135" s="102">
        <v>13.091127963543968</v>
      </c>
      <c r="H135" s="102">
        <v>12.7115480102339</v>
      </c>
      <c r="I135" s="102">
        <v>13.103436571505743</v>
      </c>
      <c r="J135" s="102">
        <v>11.989476643979854</v>
      </c>
      <c r="K135" s="102">
        <v>12.601035171434926</v>
      </c>
      <c r="L135" s="102">
        <v>12.231378821053685</v>
      </c>
      <c r="M135" s="102">
        <v>12.310400628896877</v>
      </c>
      <c r="N135" s="102">
        <v>11.974079501483525</v>
      </c>
      <c r="O135" s="102">
        <v>11.772779225822367</v>
      </c>
      <c r="P135" s="102">
        <v>11.857637160700929</v>
      </c>
      <c r="Q135" s="102">
        <v>11.789321892963654</v>
      </c>
      <c r="R135" s="102">
        <v>11.852786421692704</v>
      </c>
      <c r="S135" s="102">
        <v>11.651275112182091</v>
      </c>
      <c r="T135" s="102">
        <v>11.050394593846493</v>
      </c>
      <c r="U135" s="102">
        <v>10.398509192048644</v>
      </c>
      <c r="V135" s="102">
        <v>9.4270392822863691</v>
      </c>
      <c r="W135" s="102">
        <v>8.2071916884180993</v>
      </c>
      <c r="X135" s="102">
        <v>7.2333501066009953</v>
      </c>
      <c r="Y135" s="102">
        <v>5.6511742386486521</v>
      </c>
      <c r="DA135" s="131" t="s">
        <v>2874</v>
      </c>
    </row>
    <row r="136" spans="1:105" ht="12" customHeight="1" x14ac:dyDescent="0.25">
      <c r="A136" s="107" t="s">
        <v>121</v>
      </c>
      <c r="B136" s="105">
        <v>11.956367222886259</v>
      </c>
      <c r="C136" s="105">
        <v>10.452586863300063</v>
      </c>
      <c r="D136" s="105">
        <v>11.968570697457119</v>
      </c>
      <c r="E136" s="105">
        <v>11.769868451757258</v>
      </c>
      <c r="F136" s="105">
        <v>11.281958415859494</v>
      </c>
      <c r="G136" s="105">
        <v>11.22529975710715</v>
      </c>
      <c r="H136" s="105">
        <v>10.891655435679423</v>
      </c>
      <c r="I136" s="105">
        <v>11.356980372204085</v>
      </c>
      <c r="J136" s="105">
        <v>10.222205648960152</v>
      </c>
      <c r="K136" s="105">
        <v>10.793637270948011</v>
      </c>
      <c r="L136" s="105">
        <v>10.233067095083214</v>
      </c>
      <c r="M136" s="105">
        <v>10.432851499195095</v>
      </c>
      <c r="N136" s="105">
        <v>10.089305032115773</v>
      </c>
      <c r="O136" s="105">
        <v>9.9770562021689901</v>
      </c>
      <c r="P136" s="105">
        <v>10.118514112586519</v>
      </c>
      <c r="Q136" s="105">
        <v>10.12902265586248</v>
      </c>
      <c r="R136" s="105">
        <v>10.279551467153897</v>
      </c>
      <c r="S136" s="105">
        <v>10.174462207184192</v>
      </c>
      <c r="T136" s="105">
        <v>9.6867456849561382</v>
      </c>
      <c r="U136" s="105">
        <v>9.1194759067667341</v>
      </c>
      <c r="V136" s="105">
        <v>8.3115379588610647</v>
      </c>
      <c r="W136" s="105">
        <v>7.1937478895419424</v>
      </c>
      <c r="X136" s="105">
        <v>6.4029561946857108</v>
      </c>
      <c r="Y136" s="105">
        <v>5.0408493123510967</v>
      </c>
      <c r="DA136" s="132" t="s">
        <v>2875</v>
      </c>
    </row>
    <row r="137" spans="1:105" ht="12" customHeight="1" x14ac:dyDescent="0.25">
      <c r="A137" s="108" t="s">
        <v>53</v>
      </c>
      <c r="B137" s="99">
        <v>7.3423299283843795</v>
      </c>
      <c r="C137" s="99">
        <v>5.8433349238769754</v>
      </c>
      <c r="D137" s="99">
        <v>6.9457226783601822</v>
      </c>
      <c r="E137" s="99">
        <v>6.6386390630742209</v>
      </c>
      <c r="F137" s="99">
        <v>6.3179606646268329</v>
      </c>
      <c r="G137" s="99">
        <v>6.314604221379045</v>
      </c>
      <c r="H137" s="99">
        <v>5.9825087780789294</v>
      </c>
      <c r="I137" s="99">
        <v>6.6103367366160484</v>
      </c>
      <c r="J137" s="99">
        <v>5.3894284555908527</v>
      </c>
      <c r="K137" s="99">
        <v>5.8406599182125669</v>
      </c>
      <c r="L137" s="99">
        <v>4.6336886144544902</v>
      </c>
      <c r="M137" s="99">
        <v>5.1956125296417666</v>
      </c>
      <c r="N137" s="99">
        <v>4.7126634026919714</v>
      </c>
      <c r="O137" s="99">
        <v>4.7406172991155513</v>
      </c>
      <c r="P137" s="99">
        <v>5.0482299350914301</v>
      </c>
      <c r="Q137" s="99">
        <v>5.0059670163581744</v>
      </c>
      <c r="R137" s="99">
        <v>5.2656113258782131</v>
      </c>
      <c r="S137" s="99">
        <v>5.2495579831680415</v>
      </c>
      <c r="T137" s="99">
        <v>4.7915303440280645</v>
      </c>
      <c r="U137" s="99">
        <v>4.343018394727701</v>
      </c>
      <c r="V137" s="99">
        <v>3.8150317292854621</v>
      </c>
      <c r="W137" s="99">
        <v>2.8205657407795024</v>
      </c>
      <c r="X137" s="99">
        <v>2.7093228503547562</v>
      </c>
      <c r="Y137" s="99">
        <v>2.1651276240867672</v>
      </c>
      <c r="DA137" s="63" t="s">
        <v>2876</v>
      </c>
    </row>
    <row r="138" spans="1:105" ht="12" customHeight="1" x14ac:dyDescent="0.25">
      <c r="A138" s="108" t="s">
        <v>52</v>
      </c>
      <c r="B138" s="99">
        <v>4.6140372945018804</v>
      </c>
      <c r="C138" s="99">
        <v>4.6092519394230891</v>
      </c>
      <c r="D138" s="99">
        <v>5.0228480190969353</v>
      </c>
      <c r="E138" s="99">
        <v>5.1312293886830354</v>
      </c>
      <c r="F138" s="99">
        <v>4.9639977512326618</v>
      </c>
      <c r="G138" s="99">
        <v>4.910695535728105</v>
      </c>
      <c r="H138" s="99">
        <v>4.9091466576004956</v>
      </c>
      <c r="I138" s="99">
        <v>4.7466436355880361</v>
      </c>
      <c r="J138" s="99">
        <v>4.8327771933692993</v>
      </c>
      <c r="K138" s="99">
        <v>4.9529773527354424</v>
      </c>
      <c r="L138" s="99">
        <v>5.599378480628725</v>
      </c>
      <c r="M138" s="99">
        <v>5.2372389695533279</v>
      </c>
      <c r="N138" s="99">
        <v>5.3766416294238031</v>
      </c>
      <c r="O138" s="99">
        <v>5.2364389030534371</v>
      </c>
      <c r="P138" s="99">
        <v>5.0702841774950871</v>
      </c>
      <c r="Q138" s="99">
        <v>5.1230556395043019</v>
      </c>
      <c r="R138" s="99">
        <v>5.0139401412756817</v>
      </c>
      <c r="S138" s="99">
        <v>4.9249042240161476</v>
      </c>
      <c r="T138" s="99">
        <v>4.8952153409280754</v>
      </c>
      <c r="U138" s="99">
        <v>4.7764575120390322</v>
      </c>
      <c r="V138" s="99">
        <v>4.4965062295756031</v>
      </c>
      <c r="W138" s="99">
        <v>4.3731821487624405</v>
      </c>
      <c r="X138" s="99">
        <v>3.6936333443309532</v>
      </c>
      <c r="Y138" s="99">
        <v>2.8757216882643295</v>
      </c>
      <c r="DA138" s="63" t="s">
        <v>2877</v>
      </c>
    </row>
    <row r="139" spans="1:105" ht="12" customHeight="1" x14ac:dyDescent="0.25">
      <c r="A139" s="121" t="s">
        <v>54</v>
      </c>
      <c r="B139" s="123">
        <v>2.2273607150454566</v>
      </c>
      <c r="C139" s="123">
        <v>2.3613681246661211</v>
      </c>
      <c r="D139" s="123">
        <v>2.3543967132637902</v>
      </c>
      <c r="E139" s="123">
        <v>2.3376121986125975</v>
      </c>
      <c r="F139" s="123">
        <v>2.3945738789712188</v>
      </c>
      <c r="G139" s="123">
        <v>2.3889029021371209</v>
      </c>
      <c r="H139" s="123">
        <v>2.5992529773321027</v>
      </c>
      <c r="I139" s="123">
        <v>2.4196158142043176</v>
      </c>
      <c r="J139" s="123">
        <v>2.473530619862506</v>
      </c>
      <c r="K139" s="123">
        <v>2.24701434236139</v>
      </c>
      <c r="L139" s="123">
        <v>2.7292004089131447</v>
      </c>
      <c r="M139" s="123">
        <v>2.7025360865146588</v>
      </c>
      <c r="N139" s="123">
        <v>2.6816535456760184</v>
      </c>
      <c r="O139" s="123">
        <v>2.6054472191175706</v>
      </c>
      <c r="P139" s="123">
        <v>2.5335786360583197</v>
      </c>
      <c r="Q139" s="123">
        <v>2.4663731144280492</v>
      </c>
      <c r="R139" s="123">
        <v>2.3941426440683453</v>
      </c>
      <c r="S139" s="123">
        <v>2.3248523583812015</v>
      </c>
      <c r="T139" s="123">
        <v>2.2538668902524868</v>
      </c>
      <c r="U139" s="123">
        <v>2.1832487917159344</v>
      </c>
      <c r="V139" s="123">
        <v>2.112516252203168</v>
      </c>
      <c r="W139" s="123">
        <v>2.066823232621394</v>
      </c>
      <c r="X139" s="123">
        <v>2.0297184049975061</v>
      </c>
      <c r="Y139" s="123">
        <v>1.742711365110557</v>
      </c>
      <c r="DA139" s="130" t="s">
        <v>2878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X140" s="99">
        <v>0</v>
      </c>
      <c r="Y140" s="99">
        <v>0</v>
      </c>
      <c r="DA140" s="63" t="s">
        <v>2879</v>
      </c>
    </row>
    <row r="141" spans="1:105" ht="12" customHeight="1" x14ac:dyDescent="0.25">
      <c r="A141" s="109" t="s">
        <v>120</v>
      </c>
      <c r="B141" s="110">
        <v>2.2273607150454566</v>
      </c>
      <c r="C141" s="110">
        <v>2.3613681246661211</v>
      </c>
      <c r="D141" s="110">
        <v>2.3543967132637902</v>
      </c>
      <c r="E141" s="110">
        <v>2.3376121986125975</v>
      </c>
      <c r="F141" s="110">
        <v>2.3945738789712188</v>
      </c>
      <c r="G141" s="110">
        <v>2.3889029021371209</v>
      </c>
      <c r="H141" s="110">
        <v>2.5992529773321027</v>
      </c>
      <c r="I141" s="110">
        <v>2.4196158142043176</v>
      </c>
      <c r="J141" s="110">
        <v>2.473530619862506</v>
      </c>
      <c r="K141" s="110">
        <v>2.24701434236139</v>
      </c>
      <c r="L141" s="110">
        <v>2.7292004089131447</v>
      </c>
      <c r="M141" s="110">
        <v>2.7025360865146588</v>
      </c>
      <c r="N141" s="110">
        <v>2.6816535456760184</v>
      </c>
      <c r="O141" s="110">
        <v>2.6054472191175706</v>
      </c>
      <c r="P141" s="110">
        <v>2.5335786360583197</v>
      </c>
      <c r="Q141" s="110">
        <v>2.4663731144280492</v>
      </c>
      <c r="R141" s="110">
        <v>2.3941426440683453</v>
      </c>
      <c r="S141" s="110">
        <v>2.3248523583812015</v>
      </c>
      <c r="T141" s="110">
        <v>2.2538668902524868</v>
      </c>
      <c r="U141" s="110">
        <v>2.1832487917159344</v>
      </c>
      <c r="V141" s="110">
        <v>2.112516252203168</v>
      </c>
      <c r="W141" s="110">
        <v>2.066823232621394</v>
      </c>
      <c r="X141" s="110">
        <v>2.0297184049975061</v>
      </c>
      <c r="Y141" s="110">
        <v>1.742711365110557</v>
      </c>
      <c r="DA141" s="60" t="s">
        <v>2880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57.449256362924068</v>
      </c>
      <c r="C143" s="118">
        <f t="shared" si="49"/>
        <v>55.344926905907386</v>
      </c>
      <c r="D143" s="118">
        <f t="shared" si="49"/>
        <v>55.630879757421482</v>
      </c>
      <c r="E143" s="118">
        <f t="shared" si="49"/>
        <v>55.696023956645824</v>
      </c>
      <c r="F143" s="118">
        <f t="shared" si="49"/>
        <v>52.065357195338244</v>
      </c>
      <c r="G143" s="118">
        <f t="shared" si="49"/>
        <v>47.938017187662247</v>
      </c>
      <c r="H143" s="118">
        <f t="shared" si="49"/>
        <v>47.453575046195809</v>
      </c>
      <c r="I143" s="118">
        <f t="shared" si="49"/>
        <v>44.318497766528097</v>
      </c>
      <c r="J143" s="118">
        <f t="shared" si="49"/>
        <v>45.55228119437929</v>
      </c>
      <c r="K143" s="118">
        <f t="shared" si="49"/>
        <v>46.699918425740535</v>
      </c>
      <c r="L143" s="118">
        <f t="shared" si="49"/>
        <v>46.370860332755235</v>
      </c>
      <c r="M143" s="118">
        <f t="shared" si="49"/>
        <v>44.490037270759437</v>
      </c>
      <c r="N143" s="118">
        <f t="shared" si="49"/>
        <v>42.902072962535662</v>
      </c>
      <c r="O143" s="118">
        <f t="shared" si="49"/>
        <v>40.32778756304161</v>
      </c>
      <c r="P143" s="118">
        <f t="shared" si="49"/>
        <v>36.98359711504056</v>
      </c>
      <c r="Q143" s="118">
        <f t="shared" si="49"/>
        <v>34.963755623199738</v>
      </c>
      <c r="R143" s="118">
        <f t="shared" ref="R143:V143" si="50">R144+R146+R148+R157</f>
        <v>34.076642076597111</v>
      </c>
      <c r="S143" s="118">
        <f t="shared" si="50"/>
        <v>33.186616861972965</v>
      </c>
      <c r="T143" s="118">
        <f t="shared" si="50"/>
        <v>31.640517697135856</v>
      </c>
      <c r="U143" s="118">
        <f t="shared" si="50"/>
        <v>30.894456192536293</v>
      </c>
      <c r="V143" s="118">
        <f t="shared" si="50"/>
        <v>29.980586398551566</v>
      </c>
      <c r="W143" s="118">
        <f t="shared" ref="W143:Y143" si="51">W144+W146+W148+W157</f>
        <v>27.608673258209414</v>
      </c>
      <c r="X143" s="118">
        <f t="shared" si="51"/>
        <v>26.160146452275786</v>
      </c>
      <c r="Y143" s="118">
        <f t="shared" si="51"/>
        <v>24.801082280977688</v>
      </c>
      <c r="DA143" s="129" t="s">
        <v>2881</v>
      </c>
    </row>
    <row r="144" spans="1:105" ht="12.95" customHeight="1" x14ac:dyDescent="0.25">
      <c r="A144" s="121" t="s">
        <v>57</v>
      </c>
      <c r="B144" s="123">
        <f t="shared" ref="B144:Y144" si="52">B145</f>
        <v>41.610832226046575</v>
      </c>
      <c r="C144" s="123">
        <f t="shared" si="52"/>
        <v>41.004786593543933</v>
      </c>
      <c r="D144" s="123">
        <f t="shared" si="52"/>
        <v>39.839624919548015</v>
      </c>
      <c r="E144" s="123">
        <f t="shared" si="52"/>
        <v>40.079092557767616</v>
      </c>
      <c r="F144" s="123">
        <f t="shared" si="52"/>
        <v>37.161941188781142</v>
      </c>
      <c r="G144" s="123">
        <f t="shared" si="52"/>
        <v>33.165945410534682</v>
      </c>
      <c r="H144" s="123">
        <f t="shared" si="52"/>
        <v>32.698633163442203</v>
      </c>
      <c r="I144" s="123">
        <f t="shared" si="52"/>
        <v>29.494271341589837</v>
      </c>
      <c r="J144" s="123">
        <f t="shared" si="52"/>
        <v>31.751634298044273</v>
      </c>
      <c r="K144" s="123">
        <f t="shared" si="52"/>
        <v>32.5876282827818</v>
      </c>
      <c r="L144" s="123">
        <f t="shared" si="52"/>
        <v>32.024445877869816</v>
      </c>
      <c r="M144" s="123">
        <f t="shared" si="52"/>
        <v>30.211085058785198</v>
      </c>
      <c r="N144" s="123">
        <f t="shared" si="52"/>
        <v>28.853814845131893</v>
      </c>
      <c r="O144" s="123">
        <f t="shared" si="52"/>
        <v>26.460164680169594</v>
      </c>
      <c r="P144" s="123">
        <f t="shared" si="52"/>
        <v>23.142158787251368</v>
      </c>
      <c r="Q144" s="123">
        <f t="shared" si="52"/>
        <v>21.125650515226699</v>
      </c>
      <c r="R144" s="123">
        <f t="shared" si="52"/>
        <v>20.228966452635067</v>
      </c>
      <c r="S144" s="123">
        <f t="shared" si="52"/>
        <v>19.586339405851689</v>
      </c>
      <c r="T144" s="123">
        <f t="shared" si="52"/>
        <v>18.513996467237675</v>
      </c>
      <c r="U144" s="123">
        <f t="shared" si="52"/>
        <v>18.446741880578216</v>
      </c>
      <c r="V144" s="123">
        <f t="shared" si="52"/>
        <v>18.415656356286231</v>
      </c>
      <c r="W144" s="123">
        <f t="shared" si="52"/>
        <v>17.240969320248119</v>
      </c>
      <c r="X144" s="123">
        <f t="shared" si="52"/>
        <v>16.635800260255273</v>
      </c>
      <c r="Y144" s="123">
        <f t="shared" si="52"/>
        <v>16.938271167873928</v>
      </c>
      <c r="DA144" s="130" t="s">
        <v>2882</v>
      </c>
    </row>
    <row r="145" spans="1:105" ht="12" customHeight="1" x14ac:dyDescent="0.25">
      <c r="A145" s="97" t="s">
        <v>53</v>
      </c>
      <c r="B145" s="99">
        <v>41.610832226046575</v>
      </c>
      <c r="C145" s="99">
        <v>41.004786593543933</v>
      </c>
      <c r="D145" s="99">
        <v>39.839624919548015</v>
      </c>
      <c r="E145" s="99">
        <v>40.079092557767616</v>
      </c>
      <c r="F145" s="99">
        <v>37.161941188781142</v>
      </c>
      <c r="G145" s="99">
        <v>33.165945410534682</v>
      </c>
      <c r="H145" s="99">
        <v>32.698633163442203</v>
      </c>
      <c r="I145" s="99">
        <v>29.494271341589837</v>
      </c>
      <c r="J145" s="99">
        <v>31.751634298044273</v>
      </c>
      <c r="K145" s="99">
        <v>32.5876282827818</v>
      </c>
      <c r="L145" s="99">
        <v>32.024445877869816</v>
      </c>
      <c r="M145" s="99">
        <v>30.211085058785198</v>
      </c>
      <c r="N145" s="99">
        <v>28.853814845131893</v>
      </c>
      <c r="O145" s="99">
        <v>26.460164680169594</v>
      </c>
      <c r="P145" s="99">
        <v>23.142158787251368</v>
      </c>
      <c r="Q145" s="99">
        <v>21.125650515226699</v>
      </c>
      <c r="R145" s="99">
        <v>20.228966452635067</v>
      </c>
      <c r="S145" s="99">
        <v>19.586339405851689</v>
      </c>
      <c r="T145" s="99">
        <v>18.513996467237675</v>
      </c>
      <c r="U145" s="99">
        <v>18.446741880578216</v>
      </c>
      <c r="V145" s="99">
        <v>18.415656356286231</v>
      </c>
      <c r="W145" s="99">
        <v>17.240969320248119</v>
      </c>
      <c r="X145" s="99">
        <v>16.635800260255273</v>
      </c>
      <c r="Y145" s="99">
        <v>16.938271167873928</v>
      </c>
      <c r="DA145" s="63" t="s">
        <v>2883</v>
      </c>
    </row>
    <row r="146" spans="1:105" ht="12.95" customHeight="1" x14ac:dyDescent="0.25">
      <c r="A146" s="121" t="s">
        <v>92</v>
      </c>
      <c r="B146" s="123">
        <f t="shared" ref="B146:Y146" si="53">B147</f>
        <v>0.50875210377877844</v>
      </c>
      <c r="C146" s="123">
        <f t="shared" si="53"/>
        <v>0.46308898051541225</v>
      </c>
      <c r="D146" s="123">
        <f t="shared" si="53"/>
        <v>0.38895289476663603</v>
      </c>
      <c r="E146" s="123">
        <f t="shared" si="53"/>
        <v>0.45632998485133047</v>
      </c>
      <c r="F146" s="123">
        <f t="shared" si="53"/>
        <v>0.28784219832688968</v>
      </c>
      <c r="G146" s="123">
        <f t="shared" si="53"/>
        <v>0.24752988569501325</v>
      </c>
      <c r="H146" s="123">
        <f t="shared" si="53"/>
        <v>0.33593282416349457</v>
      </c>
      <c r="I146" s="123">
        <f t="shared" si="53"/>
        <v>0.23580727762147857</v>
      </c>
      <c r="J146" s="123">
        <f t="shared" si="53"/>
        <v>0.25212132462256548</v>
      </c>
      <c r="K146" s="123">
        <f t="shared" si="53"/>
        <v>0.27065254360187274</v>
      </c>
      <c r="L146" s="123">
        <f t="shared" si="53"/>
        <v>0.29877382569964156</v>
      </c>
      <c r="M146" s="123">
        <f t="shared" si="53"/>
        <v>0.29137497606688773</v>
      </c>
      <c r="N146" s="123">
        <f t="shared" si="53"/>
        <v>0.35300408616851547</v>
      </c>
      <c r="O146" s="123">
        <f t="shared" si="53"/>
        <v>0.39350048361114026</v>
      </c>
      <c r="P146" s="123">
        <f t="shared" si="53"/>
        <v>0.41245330252858675</v>
      </c>
      <c r="Q146" s="123">
        <f t="shared" si="53"/>
        <v>0.45720057249250612</v>
      </c>
      <c r="R146" s="123">
        <f t="shared" si="53"/>
        <v>0.47951266923816482</v>
      </c>
      <c r="S146" s="123">
        <f t="shared" si="53"/>
        <v>0.47102218156747366</v>
      </c>
      <c r="T146" s="123">
        <f t="shared" si="53"/>
        <v>0.57395921685819573</v>
      </c>
      <c r="U146" s="123">
        <f t="shared" si="53"/>
        <v>0.56473317640549825</v>
      </c>
      <c r="V146" s="123">
        <f t="shared" si="53"/>
        <v>0.60584785236551397</v>
      </c>
      <c r="W146" s="123">
        <f t="shared" si="53"/>
        <v>0.54713041731723611</v>
      </c>
      <c r="X146" s="123">
        <f t="shared" si="53"/>
        <v>0.73497989983457335</v>
      </c>
      <c r="Y146" s="123">
        <f t="shared" si="53"/>
        <v>0.88744575137940462</v>
      </c>
      <c r="DA146" s="130" t="s">
        <v>2884</v>
      </c>
    </row>
    <row r="147" spans="1:105" ht="12" customHeight="1" x14ac:dyDescent="0.25">
      <c r="A147" s="97" t="s">
        <v>53</v>
      </c>
      <c r="B147" s="99">
        <f>RES_hhdet_fech!B147/RES_summary!B$19</f>
        <v>0.50875210377877844</v>
      </c>
      <c r="C147" s="99">
        <f>RES_hhdet_fech!C147/RES_summary!C$19</f>
        <v>0.46308898051541225</v>
      </c>
      <c r="D147" s="99">
        <f>RES_hhdet_fech!D147/RES_summary!D$19</f>
        <v>0.38895289476663603</v>
      </c>
      <c r="E147" s="99">
        <f>RES_hhdet_fech!E147/RES_summary!E$19</f>
        <v>0.45632998485133047</v>
      </c>
      <c r="F147" s="99">
        <f>RES_hhdet_fech!F147/RES_summary!F$19</f>
        <v>0.28784219832688968</v>
      </c>
      <c r="G147" s="99">
        <f>RES_hhdet_fech!G147/RES_summary!G$19</f>
        <v>0.24752988569501325</v>
      </c>
      <c r="H147" s="99">
        <f>RES_hhdet_fech!H147/RES_summary!H$19</f>
        <v>0.33593282416349457</v>
      </c>
      <c r="I147" s="99">
        <f>RES_hhdet_fech!I147/RES_summary!I$19</f>
        <v>0.23580727762147857</v>
      </c>
      <c r="J147" s="99">
        <f>RES_hhdet_fech!J147/RES_summary!J$19</f>
        <v>0.25212132462256548</v>
      </c>
      <c r="K147" s="99">
        <f>RES_hhdet_fech!K147/RES_summary!K$19</f>
        <v>0.27065254360187274</v>
      </c>
      <c r="L147" s="99">
        <f>RES_hhdet_fech!L147/RES_summary!L$19</f>
        <v>0.29877382569964156</v>
      </c>
      <c r="M147" s="99">
        <f>RES_hhdet_fech!M147/RES_summary!M$19</f>
        <v>0.29137497606688773</v>
      </c>
      <c r="N147" s="99">
        <f>RES_hhdet_fech!N147/RES_summary!N$19</f>
        <v>0.35300408616851547</v>
      </c>
      <c r="O147" s="99">
        <f>RES_hhdet_fech!O147/RES_summary!O$19</f>
        <v>0.39350048361114026</v>
      </c>
      <c r="P147" s="99">
        <f>RES_hhdet_fech!P147/RES_summary!P$19</f>
        <v>0.41245330252858675</v>
      </c>
      <c r="Q147" s="99">
        <f>RES_hhdet_fech!Q147/RES_summary!Q$19</f>
        <v>0.45720057249250612</v>
      </c>
      <c r="R147" s="99">
        <f>RES_hhdet_fech!R147/RES_summary!R$19</f>
        <v>0.47951266923816482</v>
      </c>
      <c r="S147" s="99">
        <f>RES_hhdet_fech!S147/RES_summary!S$19</f>
        <v>0.47102218156747366</v>
      </c>
      <c r="T147" s="99">
        <f>RES_hhdet_fech!T147/RES_summary!T$19</f>
        <v>0.57395921685819573</v>
      </c>
      <c r="U147" s="99">
        <f>RES_hhdet_fech!U147/RES_summary!U$19</f>
        <v>0.56473317640549825</v>
      </c>
      <c r="V147" s="99">
        <f>RES_hhdet_fech!V147/RES_summary!V$19</f>
        <v>0.60584785236551397</v>
      </c>
      <c r="W147" s="99">
        <f>RES_hhdet_fech!W147/RES_summary!W$19</f>
        <v>0.54713041731723611</v>
      </c>
      <c r="X147" s="99">
        <f>RES_hhdet_fech!X147/RES_summary!X$19</f>
        <v>0.73497989983457335</v>
      </c>
      <c r="Y147" s="99">
        <f>RES_hhdet_fech!Y147/RES_summary!Y$19</f>
        <v>0.88744575137940462</v>
      </c>
      <c r="DA147" s="63" t="s">
        <v>2885</v>
      </c>
    </row>
    <row r="148" spans="1:105" ht="12" customHeight="1" x14ac:dyDescent="0.25">
      <c r="A148" s="121" t="s">
        <v>55</v>
      </c>
      <c r="B148" s="123">
        <v>13.102311318053259</v>
      </c>
      <c r="C148" s="123">
        <v>11.517653814492823</v>
      </c>
      <c r="D148" s="123">
        <v>13.054223176079672</v>
      </c>
      <c r="E148" s="123">
        <v>12.830316865259153</v>
      </c>
      <c r="F148" s="123">
        <v>12.228269128219461</v>
      </c>
      <c r="G148" s="123">
        <v>12.141594327748786</v>
      </c>
      <c r="H148" s="123">
        <v>11.823607390388048</v>
      </c>
      <c r="I148" s="123">
        <v>12.171813492456202</v>
      </c>
      <c r="J148" s="123">
        <v>11.078564816390124</v>
      </c>
      <c r="K148" s="123">
        <v>11.597802104079207</v>
      </c>
      <c r="L148" s="123">
        <v>11.321472278116204</v>
      </c>
      <c r="M148" s="123">
        <v>11.287497091027417</v>
      </c>
      <c r="N148" s="123">
        <v>11.014819693032079</v>
      </c>
      <c r="O148" s="123">
        <v>10.869577810964593</v>
      </c>
      <c r="P148" s="123">
        <v>10.900253823874843</v>
      </c>
      <c r="Q148" s="123">
        <v>10.922427916915817</v>
      </c>
      <c r="R148" s="123">
        <v>10.987400682661994</v>
      </c>
      <c r="S148" s="123">
        <v>10.824754415637301</v>
      </c>
      <c r="T148" s="123">
        <v>10.325445757221409</v>
      </c>
      <c r="U148" s="123">
        <v>9.7304296637230294</v>
      </c>
      <c r="V148" s="123">
        <v>8.8793957850093026</v>
      </c>
      <c r="W148" s="123">
        <v>7.7871433046675618</v>
      </c>
      <c r="X148" s="123">
        <v>6.7934446394465127</v>
      </c>
      <c r="Y148" s="123">
        <v>5.256639143719938</v>
      </c>
      <c r="DA148" s="130" t="s">
        <v>2886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X149" s="99">
        <v>0</v>
      </c>
      <c r="Y149" s="99">
        <v>0</v>
      </c>
      <c r="DA149" s="63" t="s">
        <v>2887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2888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2889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2890</v>
      </c>
    </row>
    <row r="153" spans="1:105" ht="12" customHeight="1" x14ac:dyDescent="0.25">
      <c r="A153" s="106" t="s">
        <v>122</v>
      </c>
      <c r="B153" s="102">
        <v>13.872011965665431</v>
      </c>
      <c r="C153" s="102">
        <v>12.335046025020494</v>
      </c>
      <c r="D153" s="102">
        <v>13.937563373172217</v>
      </c>
      <c r="E153" s="102">
        <v>13.731963113674999</v>
      </c>
      <c r="F153" s="102">
        <v>13.152879558177277</v>
      </c>
      <c r="G153" s="102">
        <v>13.047365909960879</v>
      </c>
      <c r="H153" s="102">
        <v>12.690935383446082</v>
      </c>
      <c r="I153" s="102">
        <v>13.090116301086434</v>
      </c>
      <c r="J153" s="102">
        <v>11.969406159251708</v>
      </c>
      <c r="K153" s="102">
        <v>12.58109651955759</v>
      </c>
      <c r="L153" s="102">
        <v>12.221908987956574</v>
      </c>
      <c r="M153" s="102">
        <v>12.307953076952506</v>
      </c>
      <c r="N153" s="102">
        <v>11.980511457028989</v>
      </c>
      <c r="O153" s="102">
        <v>11.787888450772568</v>
      </c>
      <c r="P153" s="102">
        <v>11.868552644851723</v>
      </c>
      <c r="Q153" s="102">
        <v>11.78532585596596</v>
      </c>
      <c r="R153" s="102">
        <v>11.804985682090509</v>
      </c>
      <c r="S153" s="102">
        <v>11.554071239009449</v>
      </c>
      <c r="T153" s="102">
        <v>10.931172535273189</v>
      </c>
      <c r="U153" s="102">
        <v>10.305474986436154</v>
      </c>
      <c r="V153" s="102">
        <v>9.3620945723392879</v>
      </c>
      <c r="W153" s="102">
        <v>8.1684238180187112</v>
      </c>
      <c r="X153" s="102">
        <v>7.1323577320054712</v>
      </c>
      <c r="Y153" s="102">
        <v>5.5595789370879318</v>
      </c>
      <c r="DA153" s="131" t="s">
        <v>2891</v>
      </c>
    </row>
    <row r="154" spans="1:105" ht="12" customHeight="1" x14ac:dyDescent="0.25">
      <c r="A154" s="107" t="s">
        <v>121</v>
      </c>
      <c r="B154" s="105">
        <v>11.956367222886257</v>
      </c>
      <c r="C154" s="105">
        <v>10.4454900058786</v>
      </c>
      <c r="D154" s="105">
        <v>11.942586533697197</v>
      </c>
      <c r="E154" s="105">
        <v>11.743153323270443</v>
      </c>
      <c r="F154" s="105">
        <v>11.259577315814527</v>
      </c>
      <c r="G154" s="105">
        <v>11.209116158920844</v>
      </c>
      <c r="H154" s="105">
        <v>10.884106360870639</v>
      </c>
      <c r="I154" s="105">
        <v>11.347544691090944</v>
      </c>
      <c r="J154" s="105">
        <v>10.212075422026906</v>
      </c>
      <c r="K154" s="105">
        <v>10.784190318292028</v>
      </c>
      <c r="L154" s="105">
        <v>10.229082006100564</v>
      </c>
      <c r="M154" s="105">
        <v>10.4335575128801</v>
      </c>
      <c r="N154" s="105">
        <v>10.096645377675268</v>
      </c>
      <c r="O154" s="105">
        <v>9.9919416523357256</v>
      </c>
      <c r="P154" s="105">
        <v>10.134260648616795</v>
      </c>
      <c r="Q154" s="105">
        <v>10.147618005215486</v>
      </c>
      <c r="R154" s="105">
        <v>10.276801803771022</v>
      </c>
      <c r="S154" s="105">
        <v>10.151617533678319</v>
      </c>
      <c r="T154" s="105">
        <v>9.6511462541952824</v>
      </c>
      <c r="U154" s="105">
        <v>9.0921262548484059</v>
      </c>
      <c r="V154" s="105">
        <v>8.2860825597719039</v>
      </c>
      <c r="W154" s="105">
        <v>7.1820594089599803</v>
      </c>
      <c r="X154" s="105">
        <v>6.3261671053785173</v>
      </c>
      <c r="Y154" s="105">
        <v>4.9393202788747068</v>
      </c>
      <c r="DA154" s="132" t="s">
        <v>2892</v>
      </c>
    </row>
    <row r="155" spans="1:105" ht="12" customHeight="1" x14ac:dyDescent="0.25">
      <c r="A155" s="108" t="s">
        <v>53</v>
      </c>
      <c r="B155" s="99">
        <v>7.3423299283843804</v>
      </c>
      <c r="C155" s="99">
        <v>5.836096156694258</v>
      </c>
      <c r="D155" s="99">
        <v>6.9199932076281243</v>
      </c>
      <c r="E155" s="99">
        <v>6.6122282347987165</v>
      </c>
      <c r="F155" s="99">
        <v>6.2958339839427335</v>
      </c>
      <c r="G155" s="99">
        <v>6.2984858643761088</v>
      </c>
      <c r="H155" s="99">
        <v>5.9747508853643696</v>
      </c>
      <c r="I155" s="99">
        <v>6.6018180321243145</v>
      </c>
      <c r="J155" s="99">
        <v>5.3806559555772395</v>
      </c>
      <c r="K155" s="99">
        <v>5.8317891449743735</v>
      </c>
      <c r="L155" s="99">
        <v>4.6289478782286393</v>
      </c>
      <c r="M155" s="99">
        <v>5.1931215244371911</v>
      </c>
      <c r="N155" s="99">
        <v>4.7145535549314861</v>
      </c>
      <c r="O155" s="99">
        <v>4.7469518115083345</v>
      </c>
      <c r="P155" s="99">
        <v>5.0519908301884033</v>
      </c>
      <c r="Q155" s="99">
        <v>5.0093595138003142</v>
      </c>
      <c r="R155" s="99">
        <v>5.2493949207538622</v>
      </c>
      <c r="S155" s="99">
        <v>5.2142453557811974</v>
      </c>
      <c r="T155" s="99">
        <v>4.7457586892678076</v>
      </c>
      <c r="U155" s="99">
        <v>4.3057528983244238</v>
      </c>
      <c r="V155" s="99">
        <v>3.7833174061830706</v>
      </c>
      <c r="W155" s="99">
        <v>2.8032929579232442</v>
      </c>
      <c r="X155" s="99">
        <v>2.6518388606111434</v>
      </c>
      <c r="Y155" s="99">
        <v>2.0966093482360622</v>
      </c>
      <c r="DA155" s="63" t="s">
        <v>2893</v>
      </c>
    </row>
    <row r="156" spans="1:105" ht="12" customHeight="1" x14ac:dyDescent="0.25">
      <c r="A156" s="108" t="s">
        <v>52</v>
      </c>
      <c r="B156" s="99">
        <v>4.6140372945018795</v>
      </c>
      <c r="C156" s="99">
        <v>4.6093938491843423</v>
      </c>
      <c r="D156" s="99">
        <v>5.0225933260690709</v>
      </c>
      <c r="E156" s="99">
        <v>5.1309250884717255</v>
      </c>
      <c r="F156" s="99">
        <v>4.9637433318717941</v>
      </c>
      <c r="G156" s="99">
        <v>4.9106302945447373</v>
      </c>
      <c r="H156" s="99">
        <v>4.9093554755062723</v>
      </c>
      <c r="I156" s="99">
        <v>4.7457266589666292</v>
      </c>
      <c r="J156" s="99">
        <v>4.8314194664496695</v>
      </c>
      <c r="K156" s="99">
        <v>4.9524011733176536</v>
      </c>
      <c r="L156" s="99">
        <v>5.6001341278719252</v>
      </c>
      <c r="M156" s="99">
        <v>5.2404359884429104</v>
      </c>
      <c r="N156" s="99">
        <v>5.3820918227437824</v>
      </c>
      <c r="O156" s="99">
        <v>5.2449898408273921</v>
      </c>
      <c r="P156" s="99">
        <v>5.0822698184283928</v>
      </c>
      <c r="Q156" s="99">
        <v>5.1382584914151703</v>
      </c>
      <c r="R156" s="99">
        <v>5.027406883017159</v>
      </c>
      <c r="S156" s="99">
        <v>4.9373721778971218</v>
      </c>
      <c r="T156" s="99">
        <v>4.9053875649274739</v>
      </c>
      <c r="U156" s="99">
        <v>4.7863733565239821</v>
      </c>
      <c r="V156" s="99">
        <v>4.5027651535888351</v>
      </c>
      <c r="W156" s="99">
        <v>4.3787664510367375</v>
      </c>
      <c r="X156" s="99">
        <v>3.6743282447673735</v>
      </c>
      <c r="Y156" s="99">
        <v>2.8427109306386442</v>
      </c>
      <c r="DA156" s="63" t="s">
        <v>2894</v>
      </c>
    </row>
    <row r="157" spans="1:105" ht="12" customHeight="1" x14ac:dyDescent="0.25">
      <c r="A157" s="121" t="s">
        <v>54</v>
      </c>
      <c r="B157" s="123">
        <v>2.2273607150454575</v>
      </c>
      <c r="C157" s="123">
        <v>2.3593975173552133</v>
      </c>
      <c r="D157" s="123">
        <v>2.3480787670271512</v>
      </c>
      <c r="E157" s="123">
        <v>2.3302845487677288</v>
      </c>
      <c r="F157" s="123">
        <v>2.3873046800107511</v>
      </c>
      <c r="G157" s="123">
        <v>2.382947563683762</v>
      </c>
      <c r="H157" s="123">
        <v>2.5954016682020629</v>
      </c>
      <c r="I157" s="123">
        <v>2.4166056548605783</v>
      </c>
      <c r="J157" s="123">
        <v>2.4699607553223304</v>
      </c>
      <c r="K157" s="123">
        <v>2.2438354952776591</v>
      </c>
      <c r="L157" s="123">
        <v>2.7261683510695738</v>
      </c>
      <c r="M157" s="123">
        <v>2.7000801448799305</v>
      </c>
      <c r="N157" s="123">
        <v>2.680434338203177</v>
      </c>
      <c r="O157" s="123">
        <v>2.604544588296279</v>
      </c>
      <c r="P157" s="123">
        <v>2.5287312013857575</v>
      </c>
      <c r="Q157" s="123">
        <v>2.4584766185647142</v>
      </c>
      <c r="R157" s="123">
        <v>2.3807622720618897</v>
      </c>
      <c r="S157" s="123">
        <v>2.3045008589165032</v>
      </c>
      <c r="T157" s="123">
        <v>2.2271162558185762</v>
      </c>
      <c r="U157" s="123">
        <v>2.1525514718295495</v>
      </c>
      <c r="V157" s="123">
        <v>2.079686404890515</v>
      </c>
      <c r="W157" s="123">
        <v>2.033430215976495</v>
      </c>
      <c r="X157" s="123">
        <v>1.995921652739425</v>
      </c>
      <c r="Y157" s="123">
        <v>1.7187262180044149</v>
      </c>
      <c r="DA157" s="130" t="s">
        <v>2895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X158" s="99">
        <v>0</v>
      </c>
      <c r="Y158" s="99">
        <v>0</v>
      </c>
      <c r="DA158" s="63" t="s">
        <v>2896</v>
      </c>
    </row>
    <row r="159" spans="1:105" ht="12" customHeight="1" x14ac:dyDescent="0.25">
      <c r="A159" s="109" t="s">
        <v>120</v>
      </c>
      <c r="B159" s="110">
        <v>2.2273607150454575</v>
      </c>
      <c r="C159" s="110">
        <v>2.3593975173552133</v>
      </c>
      <c r="D159" s="110">
        <v>2.3480787670271512</v>
      </c>
      <c r="E159" s="110">
        <v>2.3302845487677288</v>
      </c>
      <c r="F159" s="110">
        <v>2.3873046800107511</v>
      </c>
      <c r="G159" s="110">
        <v>2.382947563683762</v>
      </c>
      <c r="H159" s="110">
        <v>2.5954016682020629</v>
      </c>
      <c r="I159" s="110">
        <v>2.4166056548605783</v>
      </c>
      <c r="J159" s="110">
        <v>2.4699607553223304</v>
      </c>
      <c r="K159" s="110">
        <v>2.2438354952776591</v>
      </c>
      <c r="L159" s="110">
        <v>2.7261683510695738</v>
      </c>
      <c r="M159" s="110">
        <v>2.7000801448799305</v>
      </c>
      <c r="N159" s="110">
        <v>2.680434338203177</v>
      </c>
      <c r="O159" s="110">
        <v>2.604544588296279</v>
      </c>
      <c r="P159" s="110">
        <v>2.5287312013857575</v>
      </c>
      <c r="Q159" s="110">
        <v>2.4584766185647142</v>
      </c>
      <c r="R159" s="110">
        <v>2.3807622720618897</v>
      </c>
      <c r="S159" s="110">
        <v>2.3045008589165032</v>
      </c>
      <c r="T159" s="110">
        <v>2.2271162558185762</v>
      </c>
      <c r="U159" s="110">
        <v>2.1525514718295495</v>
      </c>
      <c r="V159" s="110">
        <v>2.079686404890515</v>
      </c>
      <c r="W159" s="110">
        <v>2.033430215976495</v>
      </c>
      <c r="X159" s="110">
        <v>1.995921652739425</v>
      </c>
      <c r="Y159" s="110">
        <v>1.7187262180044149</v>
      </c>
      <c r="DA159" s="60" t="s">
        <v>2897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124.20776373230498</v>
      </c>
      <c r="C161" s="118">
        <f t="shared" si="54"/>
        <v>105.11360258710306</v>
      </c>
      <c r="D161" s="118">
        <f t="shared" si="54"/>
        <v>121.68489676584545</v>
      </c>
      <c r="E161" s="118">
        <f t="shared" si="54"/>
        <v>122.39725934359588</v>
      </c>
      <c r="F161" s="118">
        <f t="shared" si="54"/>
        <v>111.50635030133238</v>
      </c>
      <c r="G161" s="118">
        <f t="shared" si="54"/>
        <v>110.83605540163938</v>
      </c>
      <c r="H161" s="118">
        <f t="shared" si="54"/>
        <v>106.53708666857622</v>
      </c>
      <c r="I161" s="118">
        <f t="shared" si="54"/>
        <v>107.46069035450701</v>
      </c>
      <c r="J161" s="118">
        <f t="shared" si="54"/>
        <v>103.14712162074208</v>
      </c>
      <c r="K161" s="118">
        <f t="shared" si="54"/>
        <v>113.15927140507131</v>
      </c>
      <c r="L161" s="118">
        <f t="shared" si="54"/>
        <v>86.462019262727807</v>
      </c>
      <c r="M161" s="118">
        <f t="shared" si="54"/>
        <v>114.77948588176258</v>
      </c>
      <c r="N161" s="118">
        <f t="shared" si="54"/>
        <v>134.3633909861033</v>
      </c>
      <c r="O161" s="118">
        <f t="shared" si="54"/>
        <v>117.7612124901466</v>
      </c>
      <c r="P161" s="118">
        <f t="shared" si="54"/>
        <v>112.74514051682664</v>
      </c>
      <c r="Q161" s="118">
        <f t="shared" si="54"/>
        <v>45.147955427082913</v>
      </c>
      <c r="R161" s="118">
        <f t="shared" ref="R161:V161" si="55">R162+R164+R166+R175</f>
        <v>44.618976814852907</v>
      </c>
      <c r="S161" s="118">
        <f t="shared" si="55"/>
        <v>67.547057716706632</v>
      </c>
      <c r="T161" s="118">
        <f t="shared" si="55"/>
        <v>76.068964002345709</v>
      </c>
      <c r="U161" s="118">
        <f t="shared" si="55"/>
        <v>100.87671674169799</v>
      </c>
      <c r="V161" s="118">
        <f t="shared" si="55"/>
        <v>111.62509557746183</v>
      </c>
      <c r="W161" s="118">
        <f t="shared" ref="W161:Y161" si="56">W162+W164+W166+W175</f>
        <v>110.728391818066</v>
      </c>
      <c r="X161" s="118">
        <f t="shared" si="56"/>
        <v>177.53761365019378</v>
      </c>
      <c r="Y161" s="118">
        <f t="shared" si="56"/>
        <v>14.749154278687492</v>
      </c>
      <c r="DA161" s="129" t="s">
        <v>2898</v>
      </c>
    </row>
    <row r="162" spans="1:105" ht="12.95" customHeight="1" x14ac:dyDescent="0.25">
      <c r="A162" s="121" t="s">
        <v>57</v>
      </c>
      <c r="B162" s="123">
        <f t="shared" ref="B162:Y162" si="57">B163</f>
        <v>108.62354318031529</v>
      </c>
      <c r="C162" s="123">
        <f t="shared" si="57"/>
        <v>90.941031928470366</v>
      </c>
      <c r="D162" s="123">
        <f t="shared" si="57"/>
        <v>105.92301033383907</v>
      </c>
      <c r="E162" s="123">
        <f t="shared" si="57"/>
        <v>106.78252813128736</v>
      </c>
      <c r="F162" s="123">
        <f t="shared" si="57"/>
        <v>96.537408018231844</v>
      </c>
      <c r="G162" s="123">
        <f t="shared" si="57"/>
        <v>96.01979071450981</v>
      </c>
      <c r="H162" s="123">
        <f t="shared" si="57"/>
        <v>91.815955154336379</v>
      </c>
      <c r="I162" s="123">
        <f t="shared" si="57"/>
        <v>92.6218104828869</v>
      </c>
      <c r="J162" s="123">
        <f t="shared" si="57"/>
        <v>89.352969426711709</v>
      </c>
      <c r="K162" s="123">
        <f t="shared" si="57"/>
        <v>99.030056612553039</v>
      </c>
      <c r="L162" s="123">
        <f t="shared" si="57"/>
        <v>72.173937557204184</v>
      </c>
      <c r="M162" s="123">
        <f t="shared" si="57"/>
        <v>100.52416164586371</v>
      </c>
      <c r="N162" s="123">
        <f t="shared" si="57"/>
        <v>120.36768359293184</v>
      </c>
      <c r="O162" s="123">
        <f t="shared" si="57"/>
        <v>103.9377877618055</v>
      </c>
      <c r="P162" s="123">
        <f t="shared" si="57"/>
        <v>98.779354684158363</v>
      </c>
      <c r="Q162" s="123">
        <f t="shared" si="57"/>
        <v>31.114411901472927</v>
      </c>
      <c r="R162" s="123">
        <f t="shared" si="57"/>
        <v>30.474223655487314</v>
      </c>
      <c r="S162" s="123">
        <f t="shared" si="57"/>
        <v>53.564935505030604</v>
      </c>
      <c r="T162" s="123">
        <f t="shared" si="57"/>
        <v>62.761361345730379</v>
      </c>
      <c r="U162" s="123">
        <f t="shared" si="57"/>
        <v>88.368585527182574</v>
      </c>
      <c r="V162" s="123">
        <f t="shared" si="57"/>
        <v>100.27659347523655</v>
      </c>
      <c r="W162" s="123">
        <f t="shared" si="57"/>
        <v>100.56725440296576</v>
      </c>
      <c r="X162" s="123">
        <f t="shared" si="57"/>
        <v>168.12188433530332</v>
      </c>
      <c r="Y162" s="123">
        <f t="shared" si="57"/>
        <v>6.9328531527530881</v>
      </c>
      <c r="DA162" s="130" t="s">
        <v>2899</v>
      </c>
    </row>
    <row r="163" spans="1:105" ht="12" customHeight="1" x14ac:dyDescent="0.25">
      <c r="A163" s="97" t="s">
        <v>53</v>
      </c>
      <c r="B163" s="110">
        <v>108.62354318031529</v>
      </c>
      <c r="C163" s="110">
        <v>90.941031928470366</v>
      </c>
      <c r="D163" s="110">
        <v>105.92301033383907</v>
      </c>
      <c r="E163" s="110">
        <v>106.78252813128736</v>
      </c>
      <c r="F163" s="110">
        <v>96.537408018231844</v>
      </c>
      <c r="G163" s="110">
        <v>96.01979071450981</v>
      </c>
      <c r="H163" s="110">
        <v>91.815955154336379</v>
      </c>
      <c r="I163" s="110">
        <v>92.6218104828869</v>
      </c>
      <c r="J163" s="110">
        <v>89.352969426711709</v>
      </c>
      <c r="K163" s="110">
        <v>99.030056612553039</v>
      </c>
      <c r="L163" s="110">
        <v>72.173937557204184</v>
      </c>
      <c r="M163" s="110">
        <v>100.52416164586371</v>
      </c>
      <c r="N163" s="110">
        <v>120.36768359293184</v>
      </c>
      <c r="O163" s="110">
        <v>103.9377877618055</v>
      </c>
      <c r="P163" s="110">
        <v>98.779354684158363</v>
      </c>
      <c r="Q163" s="110">
        <v>31.114411901472927</v>
      </c>
      <c r="R163" s="110">
        <v>30.474223655487314</v>
      </c>
      <c r="S163" s="110">
        <v>53.564935505030604</v>
      </c>
      <c r="T163" s="110">
        <v>62.761361345730379</v>
      </c>
      <c r="U163" s="110">
        <v>88.368585527182574</v>
      </c>
      <c r="V163" s="110">
        <v>100.27659347523655</v>
      </c>
      <c r="W163" s="110">
        <v>100.56725440296576</v>
      </c>
      <c r="X163" s="110">
        <v>168.12188433530332</v>
      </c>
      <c r="Y163" s="110">
        <v>6.9328531527530881</v>
      </c>
      <c r="DA163" s="60" t="s">
        <v>2900</v>
      </c>
    </row>
    <row r="164" spans="1:105" ht="12.95" customHeight="1" x14ac:dyDescent="0.25">
      <c r="A164" s="121" t="s">
        <v>92</v>
      </c>
      <c r="B164" s="123">
        <f t="shared" ref="B164:Y164" si="58">B165</f>
        <v>0.25440287043663129</v>
      </c>
      <c r="C164" s="123">
        <f t="shared" si="58"/>
        <v>0.25291197540221316</v>
      </c>
      <c r="D164" s="123">
        <f t="shared" si="58"/>
        <v>0.25931609848269421</v>
      </c>
      <c r="E164" s="123">
        <f t="shared" si="58"/>
        <v>0.3416361450607649</v>
      </c>
      <c r="F164" s="123">
        <f t="shared" si="58"/>
        <v>0.2308901160233427</v>
      </c>
      <c r="G164" s="123">
        <f t="shared" si="58"/>
        <v>0.20169598311160289</v>
      </c>
      <c r="H164" s="123">
        <f t="shared" si="58"/>
        <v>0.26380337568964357</v>
      </c>
      <c r="I164" s="123">
        <f t="shared" si="58"/>
        <v>0.18280492438102058</v>
      </c>
      <c r="J164" s="123">
        <f t="shared" si="58"/>
        <v>0.19598230614488901</v>
      </c>
      <c r="K164" s="123">
        <f t="shared" si="58"/>
        <v>0.20705341963241611</v>
      </c>
      <c r="L164" s="123">
        <f t="shared" si="58"/>
        <v>0.22413631952916502</v>
      </c>
      <c r="M164" s="123">
        <f t="shared" si="58"/>
        <v>0.21827750370355334</v>
      </c>
      <c r="N164" s="123">
        <f t="shared" si="58"/>
        <v>0.27239961214510694</v>
      </c>
      <c r="O164" s="123">
        <f t="shared" si="58"/>
        <v>0.31638206530647017</v>
      </c>
      <c r="P164" s="123">
        <f t="shared" si="58"/>
        <v>0.33157413307347383</v>
      </c>
      <c r="Q164" s="123">
        <f t="shared" si="58"/>
        <v>0.37503367162607887</v>
      </c>
      <c r="R164" s="123">
        <f t="shared" si="58"/>
        <v>0.37359206326338246</v>
      </c>
      <c r="S164" s="123">
        <f t="shared" si="58"/>
        <v>0.35000238447113352</v>
      </c>
      <c r="T164" s="123">
        <f t="shared" si="58"/>
        <v>0.38315659152834225</v>
      </c>
      <c r="U164" s="123">
        <f t="shared" si="58"/>
        <v>0.290878636835951</v>
      </c>
      <c r="V164" s="123">
        <f t="shared" si="58"/>
        <v>0.26893268023477457</v>
      </c>
      <c r="W164" s="123">
        <f t="shared" si="58"/>
        <v>0.27185265412995507</v>
      </c>
      <c r="X164" s="123">
        <f t="shared" si="58"/>
        <v>0.42999585214693853</v>
      </c>
      <c r="Y164" s="123">
        <f t="shared" si="58"/>
        <v>0.56539573479216365</v>
      </c>
      <c r="DA164" s="130" t="s">
        <v>2901</v>
      </c>
    </row>
    <row r="165" spans="1:105" ht="12" customHeight="1" x14ac:dyDescent="0.25">
      <c r="A165" s="97" t="s">
        <v>53</v>
      </c>
      <c r="B165" s="99">
        <f>RES_hhdet_fech!B165/RES_summary!B$19</f>
        <v>0.25440287043663129</v>
      </c>
      <c r="C165" s="99">
        <f>RES_hhdet_fech!C165/RES_summary!C$19</f>
        <v>0.25291197540221316</v>
      </c>
      <c r="D165" s="99">
        <f>RES_hhdet_fech!D165/RES_summary!D$19</f>
        <v>0.25931609848269421</v>
      </c>
      <c r="E165" s="99">
        <f>RES_hhdet_fech!E165/RES_summary!E$19</f>
        <v>0.3416361450607649</v>
      </c>
      <c r="F165" s="99">
        <f>RES_hhdet_fech!F165/RES_summary!F$19</f>
        <v>0.2308901160233427</v>
      </c>
      <c r="G165" s="99">
        <f>RES_hhdet_fech!G165/RES_summary!G$19</f>
        <v>0.20169598311160289</v>
      </c>
      <c r="H165" s="99">
        <f>RES_hhdet_fech!H165/RES_summary!H$19</f>
        <v>0.26380337568964357</v>
      </c>
      <c r="I165" s="99">
        <f>RES_hhdet_fech!I165/RES_summary!I$19</f>
        <v>0.18280492438102058</v>
      </c>
      <c r="J165" s="99">
        <f>RES_hhdet_fech!J165/RES_summary!J$19</f>
        <v>0.19598230614488901</v>
      </c>
      <c r="K165" s="99">
        <f>RES_hhdet_fech!K165/RES_summary!K$19</f>
        <v>0.20705341963241611</v>
      </c>
      <c r="L165" s="99">
        <f>RES_hhdet_fech!L165/RES_summary!L$19</f>
        <v>0.22413631952916502</v>
      </c>
      <c r="M165" s="99">
        <f>RES_hhdet_fech!M165/RES_summary!M$19</f>
        <v>0.21827750370355334</v>
      </c>
      <c r="N165" s="99">
        <f>RES_hhdet_fech!N165/RES_summary!N$19</f>
        <v>0.27239961214510694</v>
      </c>
      <c r="O165" s="99">
        <f>RES_hhdet_fech!O165/RES_summary!O$19</f>
        <v>0.31638206530647017</v>
      </c>
      <c r="P165" s="99">
        <f>RES_hhdet_fech!P165/RES_summary!P$19</f>
        <v>0.33157413307347383</v>
      </c>
      <c r="Q165" s="99">
        <f>RES_hhdet_fech!Q165/RES_summary!Q$19</f>
        <v>0.37503367162607887</v>
      </c>
      <c r="R165" s="99">
        <f>RES_hhdet_fech!R165/RES_summary!R$19</f>
        <v>0.37359206326338246</v>
      </c>
      <c r="S165" s="99">
        <f>RES_hhdet_fech!S165/RES_summary!S$19</f>
        <v>0.35000238447113352</v>
      </c>
      <c r="T165" s="99">
        <f>RES_hhdet_fech!T165/RES_summary!T$19</f>
        <v>0.38315659152834225</v>
      </c>
      <c r="U165" s="99">
        <f>RES_hhdet_fech!U165/RES_summary!U$19</f>
        <v>0.290878636835951</v>
      </c>
      <c r="V165" s="99">
        <f>RES_hhdet_fech!V165/RES_summary!V$19</f>
        <v>0.26893268023477457</v>
      </c>
      <c r="W165" s="99">
        <f>RES_hhdet_fech!W165/RES_summary!W$19</f>
        <v>0.27185265412995507</v>
      </c>
      <c r="X165" s="99">
        <f>RES_hhdet_fech!X165/RES_summary!X$19</f>
        <v>0.42999585214693853</v>
      </c>
      <c r="Y165" s="99">
        <f>RES_hhdet_fech!Y165/RES_summary!Y$19</f>
        <v>0.56539573479216365</v>
      </c>
      <c r="DA165" s="63" t="s">
        <v>2902</v>
      </c>
    </row>
    <row r="166" spans="1:105" ht="12" customHeight="1" x14ac:dyDescent="0.25">
      <c r="A166" s="121" t="s">
        <v>55</v>
      </c>
      <c r="B166" s="123">
        <v>13.102456966507592</v>
      </c>
      <c r="C166" s="123">
        <v>11.557230470526138</v>
      </c>
      <c r="D166" s="123">
        <v>13.146312327719905</v>
      </c>
      <c r="E166" s="123">
        <v>12.933335089592932</v>
      </c>
      <c r="F166" s="123">
        <v>12.341351061941074</v>
      </c>
      <c r="G166" s="123">
        <v>12.224415613329031</v>
      </c>
      <c r="H166" s="123">
        <v>11.857684407243076</v>
      </c>
      <c r="I166" s="123">
        <v>12.236451884456429</v>
      </c>
      <c r="J166" s="123">
        <v>11.124435686759034</v>
      </c>
      <c r="K166" s="123">
        <v>11.674781687404355</v>
      </c>
      <c r="L166" s="123">
        <v>11.333851930249521</v>
      </c>
      <c r="M166" s="123">
        <v>11.333941277529487</v>
      </c>
      <c r="N166" s="123">
        <v>11.040966930627823</v>
      </c>
      <c r="O166" s="123">
        <v>10.899748763341563</v>
      </c>
      <c r="P166" s="123">
        <v>11.093398064382926</v>
      </c>
      <c r="Q166" s="123">
        <v>11.175944173987842</v>
      </c>
      <c r="R166" s="123">
        <v>11.351641705658025</v>
      </c>
      <c r="S166" s="123">
        <v>11.274882944069414</v>
      </c>
      <c r="T166" s="123">
        <v>10.637527149358217</v>
      </c>
      <c r="U166" s="123">
        <v>10.032698828586717</v>
      </c>
      <c r="V166" s="123">
        <v>9.0008808086364258</v>
      </c>
      <c r="W166" s="123">
        <v>7.8631014801597372</v>
      </c>
      <c r="X166" s="123">
        <v>6.9763409792110158</v>
      </c>
      <c r="Y166" s="123">
        <v>5.505595584032263</v>
      </c>
      <c r="DA166" s="130" t="s">
        <v>2903</v>
      </c>
    </row>
    <row r="167" spans="1:105" ht="12" customHeight="1" x14ac:dyDescent="0.25">
      <c r="A167" s="97" t="s">
        <v>124</v>
      </c>
      <c r="B167" s="99">
        <v>0</v>
      </c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X167" s="99">
        <v>0</v>
      </c>
      <c r="Y167" s="99">
        <v>0</v>
      </c>
      <c r="DA167" s="63" t="s">
        <v>2904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2905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2906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2907</v>
      </c>
    </row>
    <row r="171" spans="1:105" ht="12" customHeight="1" x14ac:dyDescent="0.25">
      <c r="A171" s="106" t="s">
        <v>122</v>
      </c>
      <c r="B171" s="102">
        <v>13.872011965665431</v>
      </c>
      <c r="C171" s="102">
        <v>12.359659389459493</v>
      </c>
      <c r="D171" s="102">
        <v>14.024348978742619</v>
      </c>
      <c r="E171" s="102">
        <v>13.835724754150162</v>
      </c>
      <c r="F171" s="102">
        <v>13.252349146899846</v>
      </c>
      <c r="G171" s="102">
        <v>13.128248523621959</v>
      </c>
      <c r="H171" s="102">
        <v>12.739766193789539</v>
      </c>
      <c r="I171" s="102">
        <v>13.127436565901842</v>
      </c>
      <c r="J171" s="102">
        <v>12.011767219203808</v>
      </c>
      <c r="K171" s="102">
        <v>12.629247409106265</v>
      </c>
      <c r="L171" s="102">
        <v>12.270756787049134</v>
      </c>
      <c r="M171" s="102">
        <v>12.34982460083034</v>
      </c>
      <c r="N171" s="102">
        <v>12.012235140194406</v>
      </c>
      <c r="O171" s="102">
        <v>11.830930433509625</v>
      </c>
      <c r="P171" s="102">
        <v>11.99861538645999</v>
      </c>
      <c r="Q171" s="102">
        <v>12.086322475786245</v>
      </c>
      <c r="R171" s="102">
        <v>12.243780510369689</v>
      </c>
      <c r="S171" s="102">
        <v>12.098148889547062</v>
      </c>
      <c r="T171" s="102">
        <v>11.435776321647445</v>
      </c>
      <c r="U171" s="102">
        <v>10.678801149353269</v>
      </c>
      <c r="V171" s="102">
        <v>9.4974827722787349</v>
      </c>
      <c r="W171" s="102">
        <v>8.2705364231794256</v>
      </c>
      <c r="X171" s="102">
        <v>7.3079991256129002</v>
      </c>
      <c r="Y171" s="102">
        <v>5.7577955923572528</v>
      </c>
      <c r="DA171" s="131" t="s">
        <v>2908</v>
      </c>
    </row>
    <row r="172" spans="1:105" ht="12" customHeight="1" x14ac:dyDescent="0.25">
      <c r="A172" s="107" t="s">
        <v>121</v>
      </c>
      <c r="B172" s="105">
        <v>11.956367222886259</v>
      </c>
      <c r="C172" s="105">
        <v>10.461631822854953</v>
      </c>
      <c r="D172" s="105">
        <v>11.987347437424997</v>
      </c>
      <c r="E172" s="105">
        <v>11.792058903309153</v>
      </c>
      <c r="F172" s="105">
        <v>11.305232649662948</v>
      </c>
      <c r="G172" s="105">
        <v>11.246531736811303</v>
      </c>
      <c r="H172" s="105">
        <v>10.911000387243506</v>
      </c>
      <c r="I172" s="105">
        <v>11.377498068647396</v>
      </c>
      <c r="J172" s="105">
        <v>10.240767897336795</v>
      </c>
      <c r="K172" s="105">
        <v>10.818520619586243</v>
      </c>
      <c r="L172" s="105">
        <v>10.258678036782721</v>
      </c>
      <c r="M172" s="105">
        <v>10.460885644559076</v>
      </c>
      <c r="N172" s="105">
        <v>10.11643453879152</v>
      </c>
      <c r="O172" s="105">
        <v>10.018046679068901</v>
      </c>
      <c r="P172" s="105">
        <v>10.255487582020349</v>
      </c>
      <c r="Q172" s="105">
        <v>10.31897932726743</v>
      </c>
      <c r="R172" s="105">
        <v>10.531197709621113</v>
      </c>
      <c r="S172" s="105">
        <v>10.44738209146483</v>
      </c>
      <c r="T172" s="105">
        <v>9.9684528520967746</v>
      </c>
      <c r="U172" s="105">
        <v>9.3030379618633869</v>
      </c>
      <c r="V172" s="105">
        <v>8.4098918205767728</v>
      </c>
      <c r="W172" s="105">
        <v>7.2724710326103192</v>
      </c>
      <c r="X172" s="105">
        <v>6.4786387074959721</v>
      </c>
      <c r="Y172" s="105">
        <v>5.1291024026607355</v>
      </c>
      <c r="DA172" s="132" t="s">
        <v>2909</v>
      </c>
    </row>
    <row r="173" spans="1:105" ht="12" customHeight="1" x14ac:dyDescent="0.25">
      <c r="A173" s="108" t="s">
        <v>53</v>
      </c>
      <c r="B173" s="99">
        <v>7.3423299283843804</v>
      </c>
      <c r="C173" s="99">
        <v>5.8519080085120381</v>
      </c>
      <c r="D173" s="99">
        <v>6.9631150993783821</v>
      </c>
      <c r="E173" s="99">
        <v>6.6582382982425266</v>
      </c>
      <c r="F173" s="99">
        <v>6.3371549728469407</v>
      </c>
      <c r="G173" s="99">
        <v>6.330457171821104</v>
      </c>
      <c r="H173" s="99">
        <v>5.9944248136762734</v>
      </c>
      <c r="I173" s="99">
        <v>6.6226180444928291</v>
      </c>
      <c r="J173" s="99">
        <v>5.3993619212680324</v>
      </c>
      <c r="K173" s="99">
        <v>5.8544492358908338</v>
      </c>
      <c r="L173" s="99">
        <v>4.6456495235123212</v>
      </c>
      <c r="M173" s="99">
        <v>5.2099661840440845</v>
      </c>
      <c r="N173" s="99">
        <v>4.7258234456713017</v>
      </c>
      <c r="O173" s="99">
        <v>4.763787207966538</v>
      </c>
      <c r="P173" s="99">
        <v>5.1387999642287285</v>
      </c>
      <c r="Q173" s="99">
        <v>5.1362148330118824</v>
      </c>
      <c r="R173" s="99">
        <v>5.4440858256317854</v>
      </c>
      <c r="S173" s="99">
        <v>5.4414668140391038</v>
      </c>
      <c r="T173" s="99">
        <v>4.9830012845211238</v>
      </c>
      <c r="U173" s="99">
        <v>4.4399652928043878</v>
      </c>
      <c r="V173" s="99">
        <v>3.8461664864114011</v>
      </c>
      <c r="W173" s="99">
        <v>2.8347677523843338</v>
      </c>
      <c r="X173" s="99">
        <v>2.7313612374886063</v>
      </c>
      <c r="Y173" s="99">
        <v>2.2052170538999252</v>
      </c>
      <c r="DA173" s="63" t="s">
        <v>2910</v>
      </c>
    </row>
    <row r="174" spans="1:105" ht="12" customHeight="1" x14ac:dyDescent="0.25">
      <c r="A174" s="115" t="s">
        <v>52</v>
      </c>
      <c r="B174" s="110">
        <v>4.6140372945018795</v>
      </c>
      <c r="C174" s="110">
        <v>4.6097238143429147</v>
      </c>
      <c r="D174" s="110">
        <v>5.0242323380466161</v>
      </c>
      <c r="E174" s="110">
        <v>5.1338206050666244</v>
      </c>
      <c r="F174" s="110">
        <v>4.9680776768160042</v>
      </c>
      <c r="G174" s="110">
        <v>4.9160745649901996</v>
      </c>
      <c r="H174" s="110">
        <v>4.9165755735672345</v>
      </c>
      <c r="I174" s="110">
        <v>4.7548800241545672</v>
      </c>
      <c r="J174" s="110">
        <v>4.8414059760687618</v>
      </c>
      <c r="K174" s="110">
        <v>4.9640713836954102</v>
      </c>
      <c r="L174" s="110">
        <v>5.6130285132704003</v>
      </c>
      <c r="M174" s="110">
        <v>5.2509194605149911</v>
      </c>
      <c r="N174" s="110">
        <v>5.390611093120218</v>
      </c>
      <c r="O174" s="110">
        <v>5.25425947110236</v>
      </c>
      <c r="P174" s="110">
        <v>5.1166876177916203</v>
      </c>
      <c r="Q174" s="110">
        <v>5.1827644942555464</v>
      </c>
      <c r="R174" s="110">
        <v>5.0871118839893272</v>
      </c>
      <c r="S174" s="110">
        <v>5.0059152774257258</v>
      </c>
      <c r="T174" s="110">
        <v>4.9854515675756499</v>
      </c>
      <c r="U174" s="110">
        <v>4.8630726690589992</v>
      </c>
      <c r="V174" s="110">
        <v>4.5637253341653699</v>
      </c>
      <c r="W174" s="110">
        <v>4.4377032802259837</v>
      </c>
      <c r="X174" s="110">
        <v>3.7472774700073654</v>
      </c>
      <c r="Y174" s="110">
        <v>2.9238853487608099</v>
      </c>
      <c r="DA174" s="60" t="s">
        <v>2911</v>
      </c>
    </row>
    <row r="175" spans="1:105" ht="12" customHeight="1" x14ac:dyDescent="0.25">
      <c r="A175" s="121" t="s">
        <v>54</v>
      </c>
      <c r="B175" s="123">
        <v>2.2273607150454575</v>
      </c>
      <c r="C175" s="123">
        <v>2.3624282127043408</v>
      </c>
      <c r="D175" s="123">
        <v>2.356258005803761</v>
      </c>
      <c r="E175" s="123">
        <v>2.3397599776548161</v>
      </c>
      <c r="F175" s="123">
        <v>2.3967011051361164</v>
      </c>
      <c r="G175" s="123">
        <v>2.3901530906889401</v>
      </c>
      <c r="H175" s="123">
        <v>2.5996437313071223</v>
      </c>
      <c r="I175" s="123">
        <v>2.4196230627826663</v>
      </c>
      <c r="J175" s="123">
        <v>2.4737342011264674</v>
      </c>
      <c r="K175" s="123">
        <v>2.2473796854814974</v>
      </c>
      <c r="L175" s="123">
        <v>2.7300934557449401</v>
      </c>
      <c r="M175" s="123">
        <v>2.7031054546658253</v>
      </c>
      <c r="N175" s="123">
        <v>2.6823408503985231</v>
      </c>
      <c r="O175" s="123">
        <v>2.6072938996930786</v>
      </c>
      <c r="P175" s="123">
        <v>2.5408136352118782</v>
      </c>
      <c r="Q175" s="123">
        <v>2.4825656799960631</v>
      </c>
      <c r="R175" s="123">
        <v>2.4195193904441892</v>
      </c>
      <c r="S175" s="123">
        <v>2.3572368831354886</v>
      </c>
      <c r="T175" s="123">
        <v>2.2869189157287697</v>
      </c>
      <c r="U175" s="123">
        <v>2.1845537490927414</v>
      </c>
      <c r="V175" s="123">
        <v>2.0786886133540858</v>
      </c>
      <c r="W175" s="123">
        <v>2.026183280810542</v>
      </c>
      <c r="X175" s="123">
        <v>2.0093924835324977</v>
      </c>
      <c r="Y175" s="123">
        <v>1.7453098071099769</v>
      </c>
      <c r="DA175" s="130" t="s">
        <v>2912</v>
      </c>
    </row>
    <row r="176" spans="1:105" ht="12" customHeight="1" x14ac:dyDescent="0.25">
      <c r="A176" s="97" t="s">
        <v>50</v>
      </c>
      <c r="B176" s="99">
        <v>0</v>
      </c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X176" s="99">
        <v>0</v>
      </c>
      <c r="Y176" s="99">
        <v>0</v>
      </c>
      <c r="DA176" s="63" t="s">
        <v>2913</v>
      </c>
    </row>
    <row r="177" spans="1:105" ht="12" customHeight="1" x14ac:dyDescent="0.25">
      <c r="A177" s="109" t="s">
        <v>120</v>
      </c>
      <c r="B177" s="110">
        <v>2.2273607150454575</v>
      </c>
      <c r="C177" s="110">
        <v>2.3624282127043408</v>
      </c>
      <c r="D177" s="110">
        <v>2.356258005803761</v>
      </c>
      <c r="E177" s="110">
        <v>2.3397599776548161</v>
      </c>
      <c r="F177" s="110">
        <v>2.3967011051361164</v>
      </c>
      <c r="G177" s="110">
        <v>2.3901530906889401</v>
      </c>
      <c r="H177" s="110">
        <v>2.5996437313071223</v>
      </c>
      <c r="I177" s="110">
        <v>2.4196230627826663</v>
      </c>
      <c r="J177" s="110">
        <v>2.4737342011264674</v>
      </c>
      <c r="K177" s="110">
        <v>2.2473796854814974</v>
      </c>
      <c r="L177" s="110">
        <v>2.7300934557449401</v>
      </c>
      <c r="M177" s="110">
        <v>2.7031054546658253</v>
      </c>
      <c r="N177" s="110">
        <v>2.6823408503985231</v>
      </c>
      <c r="O177" s="110">
        <v>2.6072938996930786</v>
      </c>
      <c r="P177" s="110">
        <v>2.5408136352118782</v>
      </c>
      <c r="Q177" s="110">
        <v>2.4825656799960631</v>
      </c>
      <c r="R177" s="110">
        <v>2.4195193904441892</v>
      </c>
      <c r="S177" s="110">
        <v>2.3572368831354886</v>
      </c>
      <c r="T177" s="110">
        <v>2.2869189157287697</v>
      </c>
      <c r="U177" s="110">
        <v>2.1845537490927414</v>
      </c>
      <c r="V177" s="110">
        <v>2.0786886133540858</v>
      </c>
      <c r="W177" s="110">
        <v>2.026183280810542</v>
      </c>
      <c r="X177" s="110">
        <v>2.0093924835324977</v>
      </c>
      <c r="Y177" s="110">
        <v>1.7453098071099769</v>
      </c>
      <c r="DA177" s="60" t="s">
        <v>2914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90.629085994012186</v>
      </c>
      <c r="C3" s="118">
        <f t="shared" si="0"/>
        <v>81.907273179065669</v>
      </c>
      <c r="D3" s="118">
        <f t="shared" si="0"/>
        <v>82.787449683708374</v>
      </c>
      <c r="E3" s="118">
        <f t="shared" si="0"/>
        <v>84.823625297689588</v>
      </c>
      <c r="F3" s="118">
        <f t="shared" si="0"/>
        <v>57.290589187832502</v>
      </c>
      <c r="G3" s="118">
        <f t="shared" si="0"/>
        <v>56.743749536184772</v>
      </c>
      <c r="H3" s="118">
        <f t="shared" si="0"/>
        <v>55.360849332636143</v>
      </c>
      <c r="I3" s="118">
        <f t="shared" si="0"/>
        <v>60.518463352332176</v>
      </c>
      <c r="J3" s="118">
        <f t="shared" si="0"/>
        <v>218.07446590018046</v>
      </c>
      <c r="K3" s="118">
        <f t="shared" si="0"/>
        <v>74.73154505583615</v>
      </c>
      <c r="L3" s="118">
        <f t="shared" si="0"/>
        <v>79.817845549828633</v>
      </c>
      <c r="M3" s="118">
        <f t="shared" si="0"/>
        <v>89.989567950157422</v>
      </c>
      <c r="N3" s="118">
        <f t="shared" si="0"/>
        <v>100.79623228600362</v>
      </c>
      <c r="O3" s="118">
        <f t="shared" si="0"/>
        <v>67.902359397456067</v>
      </c>
      <c r="P3" s="118">
        <f t="shared" si="0"/>
        <v>53.031848183096535</v>
      </c>
      <c r="Q3" s="118">
        <f t="shared" si="0"/>
        <v>48.694865921417765</v>
      </c>
      <c r="R3" s="118">
        <f t="shared" ref="R3:V3" si="1">R4+R7+R9+R19</f>
        <v>85.059284960860069</v>
      </c>
      <c r="S3" s="118">
        <f t="shared" si="1"/>
        <v>93.397466980095601</v>
      </c>
      <c r="T3" s="118">
        <f t="shared" si="1"/>
        <v>88.308245275429329</v>
      </c>
      <c r="U3" s="118">
        <f t="shared" si="1"/>
        <v>101.48206523818222</v>
      </c>
      <c r="V3" s="118">
        <f t="shared" si="1"/>
        <v>51.014244720602022</v>
      </c>
      <c r="W3" s="118">
        <f t="shared" ref="W3:Y3" si="2">W4+W7+W9+W19</f>
        <v>80.68369331017665</v>
      </c>
      <c r="X3" s="118">
        <f t="shared" si="2"/>
        <v>39.883409765583096</v>
      </c>
      <c r="Y3" s="118">
        <f t="shared" si="2"/>
        <v>62.057971671384074</v>
      </c>
      <c r="DA3" s="129" t="s">
        <v>2916</v>
      </c>
    </row>
    <row r="4" spans="1:105" ht="12.95" customHeight="1" x14ac:dyDescent="0.25">
      <c r="A4" s="121" t="s">
        <v>57</v>
      </c>
      <c r="B4" s="123">
        <f t="shared" ref="B4:Q4" si="3">SUM(B5:B6)</f>
        <v>79.045278004549672</v>
      </c>
      <c r="C4" s="123">
        <f t="shared" si="3"/>
        <v>71.243838896906183</v>
      </c>
      <c r="D4" s="123">
        <f t="shared" si="3"/>
        <v>70.886978246592065</v>
      </c>
      <c r="E4" s="123">
        <f t="shared" si="3"/>
        <v>72.953154783918194</v>
      </c>
      <c r="F4" s="123">
        <f t="shared" si="3"/>
        <v>45.778092114615951</v>
      </c>
      <c r="G4" s="123">
        <f t="shared" si="3"/>
        <v>45.249721471709357</v>
      </c>
      <c r="H4" s="123">
        <f t="shared" si="3"/>
        <v>43.807767475346417</v>
      </c>
      <c r="I4" s="123">
        <f t="shared" si="3"/>
        <v>48.861474193615066</v>
      </c>
      <c r="J4" s="123">
        <f t="shared" si="3"/>
        <v>207.1493054322398</v>
      </c>
      <c r="K4" s="123">
        <f t="shared" si="3"/>
        <v>63.449114023704816</v>
      </c>
      <c r="L4" s="123">
        <f t="shared" si="3"/>
        <v>68.341683516713957</v>
      </c>
      <c r="M4" s="123">
        <f t="shared" si="3"/>
        <v>78.445565882337988</v>
      </c>
      <c r="N4" s="123">
        <f t="shared" si="3"/>
        <v>89.444551218241557</v>
      </c>
      <c r="O4" s="123">
        <f t="shared" si="3"/>
        <v>56.661120585901941</v>
      </c>
      <c r="P4" s="123">
        <f t="shared" si="3"/>
        <v>41.743155787984378</v>
      </c>
      <c r="Q4" s="123">
        <f t="shared" si="3"/>
        <v>37.441696183726592</v>
      </c>
      <c r="R4" s="123">
        <f t="shared" ref="R4:V4" si="4">SUM(R5:R6)</f>
        <v>73.785459634753039</v>
      </c>
      <c r="S4" s="123">
        <f t="shared" si="4"/>
        <v>82.227489366548284</v>
      </c>
      <c r="T4" s="123">
        <f t="shared" si="4"/>
        <v>77.444045829284462</v>
      </c>
      <c r="U4" s="123">
        <f t="shared" si="4"/>
        <v>90.959487595802898</v>
      </c>
      <c r="V4" s="123">
        <f t="shared" si="4"/>
        <v>40.786750406817646</v>
      </c>
      <c r="W4" s="123">
        <f t="shared" ref="W4:Y4" si="5">SUM(W5:W6)</f>
        <v>71.282911917004711</v>
      </c>
      <c r="X4" s="123">
        <f t="shared" si="5"/>
        <v>30.844844187609667</v>
      </c>
      <c r="Y4" s="123">
        <f t="shared" si="5"/>
        <v>54.232696874535982</v>
      </c>
      <c r="DA4" s="130" t="s">
        <v>2917</v>
      </c>
    </row>
    <row r="5" spans="1:105" ht="12" customHeight="1" x14ac:dyDescent="0.25">
      <c r="A5" s="97" t="s">
        <v>51</v>
      </c>
      <c r="B5" s="99">
        <v>78.314372253472712</v>
      </c>
      <c r="C5" s="99">
        <v>70.595937027615605</v>
      </c>
      <c r="D5" s="99">
        <v>70.255073404697981</v>
      </c>
      <c r="E5" s="99">
        <v>72.315369630961527</v>
      </c>
      <c r="F5" s="99">
        <v>45.386324532447638</v>
      </c>
      <c r="G5" s="99">
        <v>44.871977856916835</v>
      </c>
      <c r="H5" s="99">
        <v>43.451561068777302</v>
      </c>
      <c r="I5" s="99">
        <v>48.475947338348583</v>
      </c>
      <c r="J5" s="99">
        <v>205.5083462387116</v>
      </c>
      <c r="K5" s="99">
        <v>62.952834046331603</v>
      </c>
      <c r="L5" s="99">
        <v>67.796502955065122</v>
      </c>
      <c r="M5" s="99">
        <v>77.857806125481147</v>
      </c>
      <c r="N5" s="99">
        <v>88.775080239916846</v>
      </c>
      <c r="O5" s="99">
        <v>56.234389741876107</v>
      </c>
      <c r="P5" s="99">
        <v>41.449770846621789</v>
      </c>
      <c r="Q5" s="99">
        <v>37.172192311240572</v>
      </c>
      <c r="R5" s="99">
        <v>73.251785044853577</v>
      </c>
      <c r="S5" s="99">
        <v>81.641836173600254</v>
      </c>
      <c r="T5" s="99">
        <v>76.897779617076708</v>
      </c>
      <c r="U5" s="99">
        <v>90.329478417918153</v>
      </c>
      <c r="V5" s="99">
        <v>40.510805229688074</v>
      </c>
      <c r="W5" s="99">
        <v>70.789238675213568</v>
      </c>
      <c r="X5" s="99">
        <v>30.647043168426137</v>
      </c>
      <c r="Y5" s="99">
        <v>53.908902333760018</v>
      </c>
      <c r="DA5" s="63" t="s">
        <v>2918</v>
      </c>
    </row>
    <row r="6" spans="1:105" ht="12" customHeight="1" x14ac:dyDescent="0.25">
      <c r="A6" s="97" t="s">
        <v>53</v>
      </c>
      <c r="B6" s="99">
        <v>0.73090575107695688</v>
      </c>
      <c r="C6" s="99">
        <v>0.64790186929057569</v>
      </c>
      <c r="D6" s="99">
        <v>0.6319048418940888</v>
      </c>
      <c r="E6" s="99">
        <v>0.63778515295667015</v>
      </c>
      <c r="F6" s="99">
        <v>0.3917675821683167</v>
      </c>
      <c r="G6" s="99">
        <v>0.37774361479252122</v>
      </c>
      <c r="H6" s="99">
        <v>0.35620640656911234</v>
      </c>
      <c r="I6" s="99">
        <v>0.38552685526648661</v>
      </c>
      <c r="J6" s="99">
        <v>1.6409591935282026</v>
      </c>
      <c r="K6" s="99">
        <v>0.49627997737321511</v>
      </c>
      <c r="L6" s="99">
        <v>0.54518056164883055</v>
      </c>
      <c r="M6" s="99">
        <v>0.58775975685684156</v>
      </c>
      <c r="N6" s="99">
        <v>0.66947097832471358</v>
      </c>
      <c r="O6" s="99">
        <v>0.42673084402583056</v>
      </c>
      <c r="P6" s="99">
        <v>0.29338494136259213</v>
      </c>
      <c r="Q6" s="99">
        <v>0.26950387248602048</v>
      </c>
      <c r="R6" s="99">
        <v>0.53367458989945704</v>
      </c>
      <c r="S6" s="99">
        <v>0.58565319294803253</v>
      </c>
      <c r="T6" s="99">
        <v>0.54626621220775906</v>
      </c>
      <c r="U6" s="99">
        <v>0.6300091778847432</v>
      </c>
      <c r="V6" s="99">
        <v>0.27594517712957423</v>
      </c>
      <c r="W6" s="99">
        <v>0.49367324179113858</v>
      </c>
      <c r="X6" s="99">
        <v>0.19780101918353071</v>
      </c>
      <c r="Y6" s="99">
        <v>0.32379454077596143</v>
      </c>
      <c r="DA6" s="63" t="s">
        <v>2919</v>
      </c>
    </row>
    <row r="7" spans="1:105" ht="12.95" customHeight="1" x14ac:dyDescent="0.25">
      <c r="A7" s="121" t="s">
        <v>92</v>
      </c>
      <c r="B7" s="123">
        <f t="shared" ref="B7:Y7" si="6">B8</f>
        <v>0.10046608047427479</v>
      </c>
      <c r="C7" s="123">
        <f t="shared" si="6"/>
        <v>0.10605310378696323</v>
      </c>
      <c r="D7" s="123">
        <f t="shared" si="6"/>
        <v>0.11199464914408074</v>
      </c>
      <c r="E7" s="123">
        <f t="shared" si="6"/>
        <v>0.17088034905862531</v>
      </c>
      <c r="F7" s="123">
        <f t="shared" si="6"/>
        <v>0.1351723679195497</v>
      </c>
      <c r="G7" s="123">
        <f t="shared" si="6"/>
        <v>0.14866335431408448</v>
      </c>
      <c r="H7" s="123">
        <f t="shared" si="6"/>
        <v>0.26285732448395832</v>
      </c>
      <c r="I7" s="123">
        <f t="shared" si="6"/>
        <v>0.19408367399342102</v>
      </c>
      <c r="J7" s="123">
        <f t="shared" si="6"/>
        <v>0.22349456229195774</v>
      </c>
      <c r="K7" s="123">
        <f t="shared" si="6"/>
        <v>0.28521740716002036</v>
      </c>
      <c r="L7" s="123">
        <f t="shared" si="6"/>
        <v>0.33153892964169124</v>
      </c>
      <c r="M7" s="123">
        <f t="shared" si="6"/>
        <v>0.33569099560258714</v>
      </c>
      <c r="N7" s="123">
        <f t="shared" si="6"/>
        <v>0.35412447974584649</v>
      </c>
      <c r="O7" s="123">
        <f t="shared" si="6"/>
        <v>0.38330524240581176</v>
      </c>
      <c r="P7" s="123">
        <f t="shared" si="6"/>
        <v>0.33236503923716909</v>
      </c>
      <c r="Q7" s="123">
        <f t="shared" si="6"/>
        <v>0.26615020972499898</v>
      </c>
      <c r="R7" s="123">
        <f t="shared" si="6"/>
        <v>0.19906012951301078</v>
      </c>
      <c r="S7" s="123">
        <f t="shared" si="6"/>
        <v>0.19075173096362882</v>
      </c>
      <c r="T7" s="123">
        <f t="shared" si="6"/>
        <v>0.27469158480690148</v>
      </c>
      <c r="U7" s="123">
        <f t="shared" si="6"/>
        <v>0.38371854679348216</v>
      </c>
      <c r="V7" s="123">
        <f t="shared" si="6"/>
        <v>0.77795300112046795</v>
      </c>
      <c r="W7" s="123">
        <f t="shared" si="6"/>
        <v>0.85785700459571546</v>
      </c>
      <c r="X7" s="123">
        <f t="shared" si="6"/>
        <v>1.3037402948357941</v>
      </c>
      <c r="Y7" s="123">
        <f t="shared" si="6"/>
        <v>1.5878251619631019</v>
      </c>
      <c r="DA7" s="130" t="s">
        <v>2920</v>
      </c>
    </row>
    <row r="8" spans="1:105" ht="12" customHeight="1" x14ac:dyDescent="0.25">
      <c r="A8" s="97" t="s">
        <v>53</v>
      </c>
      <c r="B8" s="99">
        <f>RES_hhdet_tesh!B8/RES_summary!B$19</f>
        <v>0.10046608047427479</v>
      </c>
      <c r="C8" s="99">
        <f>RES_hhdet_tesh!C8/RES_summary!C$19</f>
        <v>0.10605310378696323</v>
      </c>
      <c r="D8" s="99">
        <f>RES_hhdet_tesh!D8/RES_summary!D$19</f>
        <v>0.11199464914408074</v>
      </c>
      <c r="E8" s="99">
        <f>RES_hhdet_tesh!E8/RES_summary!E$19</f>
        <v>0.17088034905862531</v>
      </c>
      <c r="F8" s="99">
        <f>RES_hhdet_tesh!F8/RES_summary!F$19</f>
        <v>0.1351723679195497</v>
      </c>
      <c r="G8" s="99">
        <f>RES_hhdet_tesh!G8/RES_summary!G$19</f>
        <v>0.14866335431408448</v>
      </c>
      <c r="H8" s="99">
        <f>RES_hhdet_tesh!H8/RES_summary!H$19</f>
        <v>0.26285732448395832</v>
      </c>
      <c r="I8" s="99">
        <f>RES_hhdet_tesh!I8/RES_summary!I$19</f>
        <v>0.19408367399342102</v>
      </c>
      <c r="J8" s="99">
        <f>RES_hhdet_tesh!J8/RES_summary!J$19</f>
        <v>0.22349456229195774</v>
      </c>
      <c r="K8" s="99">
        <f>RES_hhdet_tesh!K8/RES_summary!K$19</f>
        <v>0.28521740716002036</v>
      </c>
      <c r="L8" s="99">
        <f>RES_hhdet_tesh!L8/RES_summary!L$19</f>
        <v>0.33153892964169124</v>
      </c>
      <c r="M8" s="99">
        <f>RES_hhdet_tesh!M8/RES_summary!M$19</f>
        <v>0.33569099560258714</v>
      </c>
      <c r="N8" s="99">
        <f>RES_hhdet_tesh!N8/RES_summary!N$19</f>
        <v>0.35412447974584649</v>
      </c>
      <c r="O8" s="99">
        <f>RES_hhdet_tesh!O8/RES_summary!O$19</f>
        <v>0.38330524240581176</v>
      </c>
      <c r="P8" s="99">
        <f>RES_hhdet_tesh!P8/RES_summary!P$19</f>
        <v>0.33236503923716909</v>
      </c>
      <c r="Q8" s="99">
        <f>RES_hhdet_tesh!Q8/RES_summary!Q$19</f>
        <v>0.26615020972499898</v>
      </c>
      <c r="R8" s="99">
        <f>RES_hhdet_tesh!R8/RES_summary!R$19</f>
        <v>0.19906012951301078</v>
      </c>
      <c r="S8" s="99">
        <f>RES_hhdet_tesh!S8/RES_summary!S$19</f>
        <v>0.19075173096362882</v>
      </c>
      <c r="T8" s="99">
        <f>RES_hhdet_tesh!T8/RES_summary!T$19</f>
        <v>0.27469158480690148</v>
      </c>
      <c r="U8" s="99">
        <f>RES_hhdet_tesh!U8/RES_summary!U$19</f>
        <v>0.38371854679348216</v>
      </c>
      <c r="V8" s="99">
        <f>RES_hhdet_tesh!V8/RES_summary!V$19</f>
        <v>0.77795300112046795</v>
      </c>
      <c r="W8" s="99">
        <f>RES_hhdet_tesh!W8/RES_summary!W$19</f>
        <v>0.85785700459571546</v>
      </c>
      <c r="X8" s="99">
        <f>RES_hhdet_tesh!X8/RES_summary!X$19</f>
        <v>1.3037402948357941</v>
      </c>
      <c r="Y8" s="99">
        <f>RES_hhdet_tesh!Y8/RES_summary!Y$19</f>
        <v>1.5878251619631019</v>
      </c>
      <c r="DA8" s="63" t="s">
        <v>2921</v>
      </c>
    </row>
    <row r="9" spans="1:105" ht="12" customHeight="1" x14ac:dyDescent="0.25">
      <c r="A9" s="121" t="s">
        <v>55</v>
      </c>
      <c r="B9" s="123">
        <v>9.8023119952726869</v>
      </c>
      <c r="C9" s="123">
        <v>8.7694497943874268</v>
      </c>
      <c r="D9" s="123">
        <v>9.9998531028520645</v>
      </c>
      <c r="E9" s="123">
        <v>9.9177106111359166</v>
      </c>
      <c r="F9" s="123">
        <v>9.5460060192832206</v>
      </c>
      <c r="G9" s="123">
        <v>9.5123330152032537</v>
      </c>
      <c r="H9" s="123">
        <v>9.2887219621072177</v>
      </c>
      <c r="I9" s="123">
        <v>9.5959022252550881</v>
      </c>
      <c r="J9" s="123">
        <v>8.7905712322463145</v>
      </c>
      <c r="K9" s="123">
        <v>9.2577785145088409</v>
      </c>
      <c r="L9" s="123">
        <v>9.0274351123057777</v>
      </c>
      <c r="M9" s="123">
        <v>9.1066845670642298</v>
      </c>
      <c r="N9" s="123">
        <v>8.9061695028803065</v>
      </c>
      <c r="O9" s="123">
        <v>8.8190721212899863</v>
      </c>
      <c r="P9" s="123">
        <v>8.9668220012104118</v>
      </c>
      <c r="Q9" s="123">
        <v>9.0411187235990802</v>
      </c>
      <c r="R9" s="123">
        <v>9.1739077519383514</v>
      </c>
      <c r="S9" s="123">
        <v>9.1164423518783337</v>
      </c>
      <c r="T9" s="123">
        <v>8.7616359304561993</v>
      </c>
      <c r="U9" s="123">
        <v>8.3436995637537663</v>
      </c>
      <c r="V9" s="123">
        <v>7.6872854225073848</v>
      </c>
      <c r="W9" s="123">
        <v>6.7948890436696221</v>
      </c>
      <c r="X9" s="123">
        <v>5.9967893877988159</v>
      </c>
      <c r="Y9" s="123">
        <v>4.7261346791883403</v>
      </c>
      <c r="DA9" s="130" t="s">
        <v>2922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2923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2924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2925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2926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2927</v>
      </c>
    </row>
    <row r="15" spans="1:105" ht="12" customHeight="1" x14ac:dyDescent="0.25">
      <c r="A15" s="106" t="s">
        <v>122</v>
      </c>
      <c r="B15" s="102">
        <v>9.8023119952726869</v>
      </c>
      <c r="C15" s="102">
        <v>8.7687645658268227</v>
      </c>
      <c r="D15" s="102">
        <v>9.9991031568572151</v>
      </c>
      <c r="E15" s="102">
        <v>9.9168834817465807</v>
      </c>
      <c r="F15" s="102">
        <v>9.5451159638583647</v>
      </c>
      <c r="G15" s="102">
        <v>9.5118606004132129</v>
      </c>
      <c r="H15" s="102">
        <v>9.2885892269273054</v>
      </c>
      <c r="I15" s="102">
        <v>9.5973361384469928</v>
      </c>
      <c r="J15" s="102">
        <v>8.7913049434041053</v>
      </c>
      <c r="K15" s="102">
        <v>9.2585146271764494</v>
      </c>
      <c r="L15" s="102">
        <v>9.0307550639532987</v>
      </c>
      <c r="M15" s="102">
        <v>9.1066587510219001</v>
      </c>
      <c r="N15" s="102">
        <v>8.9073821354500602</v>
      </c>
      <c r="O15" s="102">
        <v>8.8200530954219349</v>
      </c>
      <c r="P15" s="102">
        <v>8.9633450877908345</v>
      </c>
      <c r="Q15" s="102">
        <v>9.0400675267509047</v>
      </c>
      <c r="R15" s="102">
        <v>9.1734285408068494</v>
      </c>
      <c r="S15" s="102">
        <v>9.1165169796664927</v>
      </c>
      <c r="T15" s="102">
        <v>8.7635142565129236</v>
      </c>
      <c r="U15" s="102">
        <v>8.3444466079465673</v>
      </c>
      <c r="V15" s="102">
        <v>7.6908735973500173</v>
      </c>
      <c r="W15" s="102">
        <v>6.8025530968927237</v>
      </c>
      <c r="X15" s="102">
        <v>6.0087392963438537</v>
      </c>
      <c r="Y15" s="102">
        <v>4.7294087972337184</v>
      </c>
      <c r="DA15" s="131" t="s">
        <v>2928</v>
      </c>
    </row>
    <row r="16" spans="1:105" ht="12" customHeight="1" x14ac:dyDescent="0.25">
      <c r="A16" s="107" t="s">
        <v>121</v>
      </c>
      <c r="B16" s="105">
        <v>9.8023119952726852</v>
      </c>
      <c r="C16" s="105">
        <v>8.7703929046643925</v>
      </c>
      <c r="D16" s="105">
        <v>10.000850417792947</v>
      </c>
      <c r="E16" s="105">
        <v>9.9187684102149269</v>
      </c>
      <c r="F16" s="105">
        <v>9.5470225306700733</v>
      </c>
      <c r="G16" s="105">
        <v>9.5128444276614346</v>
      </c>
      <c r="H16" s="105">
        <v>9.2888656362667774</v>
      </c>
      <c r="I16" s="105">
        <v>9.5945654442015016</v>
      </c>
      <c r="J16" s="105">
        <v>8.7898604495622035</v>
      </c>
      <c r="K16" s="105">
        <v>9.2571140012244957</v>
      </c>
      <c r="L16" s="105">
        <v>9.0241211914514423</v>
      </c>
      <c r="M16" s="105">
        <v>9.1067085150110412</v>
      </c>
      <c r="N16" s="105">
        <v>8.9049796695128034</v>
      </c>
      <c r="O16" s="105">
        <v>8.8181244250415691</v>
      </c>
      <c r="P16" s="105">
        <v>8.9698302397803253</v>
      </c>
      <c r="Q16" s="105">
        <v>9.0421848575250312</v>
      </c>
      <c r="R16" s="105">
        <v>9.1743593006276338</v>
      </c>
      <c r="S16" s="105">
        <v>9.1163692386762794</v>
      </c>
      <c r="T16" s="105">
        <v>8.7597281981206994</v>
      </c>
      <c r="U16" s="105">
        <v>8.3429355412838557</v>
      </c>
      <c r="V16" s="105">
        <v>7.6835227467605485</v>
      </c>
      <c r="W16" s="105">
        <v>6.7859279968241486</v>
      </c>
      <c r="X16" s="105">
        <v>5.9822011877568215</v>
      </c>
      <c r="Y16" s="105">
        <v>4.7221238845827527</v>
      </c>
      <c r="DA16" s="132" t="s">
        <v>2929</v>
      </c>
    </row>
    <row r="17" spans="1:105" ht="12" customHeight="1" x14ac:dyDescent="0.25">
      <c r="A17" s="108" t="s">
        <v>53</v>
      </c>
      <c r="B17" s="99">
        <v>5.1882747007708048</v>
      </c>
      <c r="C17" s="99">
        <v>4.1605995172475678</v>
      </c>
      <c r="D17" s="99">
        <v>4.9765186613212506</v>
      </c>
      <c r="E17" s="99">
        <v>4.7843794822396042</v>
      </c>
      <c r="F17" s="99">
        <v>4.5784698276474316</v>
      </c>
      <c r="G17" s="99">
        <v>4.5964286873741766</v>
      </c>
      <c r="H17" s="99">
        <v>4.3727744024992488</v>
      </c>
      <c r="I17" s="99">
        <v>4.8421728721611315</v>
      </c>
      <c r="J17" s="99">
        <v>3.9514823989653953</v>
      </c>
      <c r="K17" s="99">
        <v>4.2945992258993213</v>
      </c>
      <c r="L17" s="99">
        <v>3.4119361378246333</v>
      </c>
      <c r="M17" s="99">
        <v>3.8486158030621116</v>
      </c>
      <c r="N17" s="99">
        <v>3.5038316058388106</v>
      </c>
      <c r="O17" s="99">
        <v>3.5499837239703957</v>
      </c>
      <c r="P17" s="99">
        <v>3.8391552663329893</v>
      </c>
      <c r="Q17" s="99">
        <v>3.8447398475785457</v>
      </c>
      <c r="R17" s="99">
        <v>4.0815744814256574</v>
      </c>
      <c r="S17" s="99">
        <v>4.1078315975254016</v>
      </c>
      <c r="T17" s="99">
        <v>3.7795002147069097</v>
      </c>
      <c r="U17" s="99">
        <v>3.4789446591049082</v>
      </c>
      <c r="V17" s="99">
        <v>3.0954757395421111</v>
      </c>
      <c r="W17" s="99">
        <v>2.3162494205817956</v>
      </c>
      <c r="X17" s="99">
        <v>2.2269016926960719</v>
      </c>
      <c r="Y17" s="99">
        <v>1.7970415464130522</v>
      </c>
      <c r="DA17" s="63" t="s">
        <v>2930</v>
      </c>
    </row>
    <row r="18" spans="1:105" ht="12" customHeight="1" x14ac:dyDescent="0.25">
      <c r="A18" s="108" t="s">
        <v>52</v>
      </c>
      <c r="B18" s="99">
        <v>4.6140372945018822</v>
      </c>
      <c r="C18" s="99">
        <v>4.6097933874168238</v>
      </c>
      <c r="D18" s="99">
        <v>5.0243317564716952</v>
      </c>
      <c r="E18" s="99">
        <v>5.134388927975321</v>
      </c>
      <c r="F18" s="99">
        <v>4.9685527030226408</v>
      </c>
      <c r="G18" s="99">
        <v>4.9164157402872579</v>
      </c>
      <c r="H18" s="99">
        <v>4.9160912337675278</v>
      </c>
      <c r="I18" s="99">
        <v>4.7523925720403692</v>
      </c>
      <c r="J18" s="99">
        <v>4.8383780505968081</v>
      </c>
      <c r="K18" s="99">
        <v>4.9625147753251744</v>
      </c>
      <c r="L18" s="99">
        <v>5.6121850536268081</v>
      </c>
      <c r="M18" s="99">
        <v>5.2580927119489314</v>
      </c>
      <c r="N18" s="99">
        <v>5.4011480636739941</v>
      </c>
      <c r="O18" s="99">
        <v>5.2681407010711743</v>
      </c>
      <c r="P18" s="99">
        <v>5.1306749734473369</v>
      </c>
      <c r="Q18" s="99">
        <v>5.1974450099464846</v>
      </c>
      <c r="R18" s="99">
        <v>5.0927848192019765</v>
      </c>
      <c r="S18" s="99">
        <v>5.0085376411508786</v>
      </c>
      <c r="T18" s="99">
        <v>4.9802279834137897</v>
      </c>
      <c r="U18" s="99">
        <v>4.8639908821789479</v>
      </c>
      <c r="V18" s="99">
        <v>4.5880470072184396</v>
      </c>
      <c r="W18" s="99">
        <v>4.4696785762423525</v>
      </c>
      <c r="X18" s="99">
        <v>3.7552994950607501</v>
      </c>
      <c r="Y18" s="99">
        <v>2.9250823381697</v>
      </c>
      <c r="DA18" s="63" t="s">
        <v>2931</v>
      </c>
    </row>
    <row r="19" spans="1:105" ht="12" customHeight="1" x14ac:dyDescent="0.25">
      <c r="A19" s="121" t="s">
        <v>54</v>
      </c>
      <c r="B19" s="123">
        <v>1.6810299137155447</v>
      </c>
      <c r="C19" s="123">
        <v>1.787931383985095</v>
      </c>
      <c r="D19" s="123">
        <v>1.7886236851201625</v>
      </c>
      <c r="E19" s="123">
        <v>1.7818795535768577</v>
      </c>
      <c r="F19" s="123">
        <v>1.8313186860137824</v>
      </c>
      <c r="G19" s="123">
        <v>1.8330316949580838</v>
      </c>
      <c r="H19" s="123">
        <v>2.0015025706985505</v>
      </c>
      <c r="I19" s="123">
        <v>1.8670032594686055</v>
      </c>
      <c r="J19" s="123">
        <v>1.9110946734023782</v>
      </c>
      <c r="K19" s="123">
        <v>1.739435110462479</v>
      </c>
      <c r="L19" s="123">
        <v>2.1171879911672047</v>
      </c>
      <c r="M19" s="123">
        <v>2.1016265051526037</v>
      </c>
      <c r="N19" s="123">
        <v>2.0913870851359007</v>
      </c>
      <c r="O19" s="123">
        <v>2.0388614478583222</v>
      </c>
      <c r="P19" s="123">
        <v>1.9895053546645776</v>
      </c>
      <c r="Q19" s="123">
        <v>1.9459008043670929</v>
      </c>
      <c r="R19" s="123">
        <v>1.9008574446556659</v>
      </c>
      <c r="S19" s="123">
        <v>1.8627835307053535</v>
      </c>
      <c r="T19" s="123">
        <v>1.8278719308817728</v>
      </c>
      <c r="U19" s="123">
        <v>1.7951595318320506</v>
      </c>
      <c r="V19" s="123">
        <v>1.7622558901565213</v>
      </c>
      <c r="W19" s="123">
        <v>1.7480353449065922</v>
      </c>
      <c r="X19" s="123">
        <v>1.738035895338822</v>
      </c>
      <c r="Y19" s="123">
        <v>1.5113149556966476</v>
      </c>
      <c r="DA19" s="130" t="s">
        <v>2932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2933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2934</v>
      </c>
    </row>
    <row r="22" spans="1:105" ht="12" customHeight="1" x14ac:dyDescent="0.25">
      <c r="A22" s="109" t="s">
        <v>120</v>
      </c>
      <c r="B22" s="110">
        <v>1.6810299137155447</v>
      </c>
      <c r="C22" s="110">
        <v>1.787931383985095</v>
      </c>
      <c r="D22" s="110">
        <v>1.7886236851201625</v>
      </c>
      <c r="E22" s="110">
        <v>1.7818795535768577</v>
      </c>
      <c r="F22" s="110">
        <v>1.8313186860137824</v>
      </c>
      <c r="G22" s="110">
        <v>1.8330316949580838</v>
      </c>
      <c r="H22" s="110">
        <v>2.0015025706985505</v>
      </c>
      <c r="I22" s="110">
        <v>1.8670032594686055</v>
      </c>
      <c r="J22" s="110">
        <v>1.9110946734023782</v>
      </c>
      <c r="K22" s="110">
        <v>1.739435110462479</v>
      </c>
      <c r="L22" s="110">
        <v>2.1171879911672047</v>
      </c>
      <c r="M22" s="110">
        <v>2.1016265051526037</v>
      </c>
      <c r="N22" s="110">
        <v>2.0913870851359007</v>
      </c>
      <c r="O22" s="110">
        <v>2.0388614478583222</v>
      </c>
      <c r="P22" s="110">
        <v>1.9895053546645776</v>
      </c>
      <c r="Q22" s="110">
        <v>1.9459008043670929</v>
      </c>
      <c r="R22" s="110">
        <v>1.9008574446556659</v>
      </c>
      <c r="S22" s="110">
        <v>1.8627835307053535</v>
      </c>
      <c r="T22" s="110">
        <v>1.8278719308817728</v>
      </c>
      <c r="U22" s="110">
        <v>1.7951595318320506</v>
      </c>
      <c r="V22" s="110">
        <v>1.7622558901565213</v>
      </c>
      <c r="W22" s="110">
        <v>1.7480353449065922</v>
      </c>
      <c r="X22" s="110">
        <v>1.738035895338822</v>
      </c>
      <c r="Y22" s="110">
        <v>1.5113149556966476</v>
      </c>
      <c r="DA22" s="60" t="s">
        <v>2935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86.745009904088718</v>
      </c>
      <c r="C24" s="118">
        <f t="shared" si="7"/>
        <v>89.748636067881051</v>
      </c>
      <c r="D24" s="118">
        <f t="shared" si="7"/>
        <v>87.832567750977105</v>
      </c>
      <c r="E24" s="118">
        <f t="shared" si="7"/>
        <v>87.675191304290365</v>
      </c>
      <c r="F24" s="118">
        <f t="shared" si="7"/>
        <v>85.01999307841939</v>
      </c>
      <c r="G24" s="118">
        <f t="shared" si="7"/>
        <v>81.405028340981971</v>
      </c>
      <c r="H24" s="118">
        <f t="shared" si="7"/>
        <v>86.110296269805943</v>
      </c>
      <c r="I24" s="118">
        <f t="shared" si="7"/>
        <v>80.339179143938054</v>
      </c>
      <c r="J24" s="118">
        <f t="shared" si="7"/>
        <v>85.056885359920059</v>
      </c>
      <c r="K24" s="118">
        <f t="shared" si="7"/>
        <v>85.628958957836645</v>
      </c>
      <c r="L24" s="118">
        <f t="shared" si="7"/>
        <v>97.631348800963778</v>
      </c>
      <c r="M24" s="118">
        <f t="shared" si="7"/>
        <v>80.379588612012768</v>
      </c>
      <c r="N24" s="118">
        <f t="shared" si="7"/>
        <v>85.751862424536228</v>
      </c>
      <c r="O24" s="118">
        <f t="shared" si="7"/>
        <v>91.10829883427742</v>
      </c>
      <c r="P24" s="118">
        <f t="shared" si="7"/>
        <v>73.635905937597641</v>
      </c>
      <c r="Q24" s="118">
        <f t="shared" si="7"/>
        <v>73.539110049541648</v>
      </c>
      <c r="R24" s="118">
        <f t="shared" ref="R24:V24" si="8">R25+R28+R30+R39</f>
        <v>74.79921495755562</v>
      </c>
      <c r="S24" s="118">
        <f t="shared" si="8"/>
        <v>75.381792229815943</v>
      </c>
      <c r="T24" s="118">
        <f t="shared" si="8"/>
        <v>75.336299649119837</v>
      </c>
      <c r="U24" s="118">
        <f t="shared" si="8"/>
        <v>75.306753661114087</v>
      </c>
      <c r="V24" s="118">
        <f t="shared" si="8"/>
        <v>76.094968801500556</v>
      </c>
      <c r="W24" s="118">
        <f t="shared" ref="W24:Y24" si="9">W25+W28+W30+W39</f>
        <v>74.022583643836015</v>
      </c>
      <c r="X24" s="118">
        <f t="shared" si="9"/>
        <v>70.105807466795454</v>
      </c>
      <c r="Y24" s="118">
        <f t="shared" si="9"/>
        <v>63.716143257333329</v>
      </c>
      <c r="DA24" s="129" t="s">
        <v>2936</v>
      </c>
    </row>
    <row r="25" spans="1:105" ht="12.95" customHeight="1" x14ac:dyDescent="0.25">
      <c r="A25" s="121" t="s">
        <v>57</v>
      </c>
      <c r="B25" s="123">
        <f t="shared" ref="B25:Q25" si="10">SUM(B26:B27)</f>
        <v>75.160135435218592</v>
      </c>
      <c r="C25" s="123">
        <f t="shared" si="10"/>
        <v>79.083859711655293</v>
      </c>
      <c r="D25" s="123">
        <f t="shared" si="10"/>
        <v>75.927105454332988</v>
      </c>
      <c r="E25" s="123">
        <f t="shared" si="10"/>
        <v>75.801459346903371</v>
      </c>
      <c r="F25" s="123">
        <f t="shared" si="10"/>
        <v>73.506023968448517</v>
      </c>
      <c r="G25" s="123">
        <f t="shared" si="10"/>
        <v>69.894699385600944</v>
      </c>
      <c r="H25" s="123">
        <f t="shared" si="10"/>
        <v>74.512621201644066</v>
      </c>
      <c r="I25" s="123">
        <f t="shared" si="10"/>
        <v>68.642574581227237</v>
      </c>
      <c r="J25" s="123">
        <f t="shared" si="10"/>
        <v>74.089554185016681</v>
      </c>
      <c r="K25" s="123">
        <f t="shared" si="10"/>
        <v>74.320113688027959</v>
      </c>
      <c r="L25" s="123">
        <f t="shared" si="10"/>
        <v>86.142242164867611</v>
      </c>
      <c r="M25" s="123">
        <f t="shared" si="10"/>
        <v>68.812028483294071</v>
      </c>
      <c r="N25" s="123">
        <f t="shared" si="10"/>
        <v>74.309294066323304</v>
      </c>
      <c r="O25" s="123">
        <f t="shared" si="10"/>
        <v>79.744772639620365</v>
      </c>
      <c r="P25" s="123">
        <f t="shared" si="10"/>
        <v>62.108736047064191</v>
      </c>
      <c r="Q25" s="123">
        <f t="shared" si="10"/>
        <v>61.912780667831193</v>
      </c>
      <c r="R25" s="123">
        <f t="shared" ref="R25:V25" si="11">SUM(R26:R27)</f>
        <v>62.992260871657777</v>
      </c>
      <c r="S25" s="123">
        <f t="shared" si="11"/>
        <v>63.676402638848195</v>
      </c>
      <c r="T25" s="123">
        <f t="shared" si="11"/>
        <v>63.774374019674944</v>
      </c>
      <c r="U25" s="123">
        <f t="shared" si="11"/>
        <v>64.150403252861821</v>
      </c>
      <c r="V25" s="123">
        <f t="shared" si="11"/>
        <v>65.439887270214214</v>
      </c>
      <c r="W25" s="123">
        <f t="shared" ref="W25:Y25" si="12">SUM(W26:W27)</f>
        <v>64.456607948292145</v>
      </c>
      <c r="X25" s="123">
        <f t="shared" si="12"/>
        <v>60.887865367526231</v>
      </c>
      <c r="Y25" s="123">
        <f t="shared" si="12"/>
        <v>55.914630516093602</v>
      </c>
      <c r="DA25" s="130" t="s">
        <v>2937</v>
      </c>
    </row>
    <row r="26" spans="1:105" ht="12" customHeight="1" x14ac:dyDescent="0.25">
      <c r="A26" s="97" t="s">
        <v>74</v>
      </c>
      <c r="B26" s="99">
        <v>73.44645146423386</v>
      </c>
      <c r="C26" s="99">
        <v>77.310056147252908</v>
      </c>
      <c r="D26" s="99">
        <v>74.257347835089334</v>
      </c>
      <c r="E26" s="99">
        <v>74.166188243590796</v>
      </c>
      <c r="F26" s="99">
        <v>71.953300172891346</v>
      </c>
      <c r="G26" s="99">
        <v>68.454040976904054</v>
      </c>
      <c r="H26" s="99">
        <v>73.016194174145738</v>
      </c>
      <c r="I26" s="99">
        <v>67.304402959866323</v>
      </c>
      <c r="J26" s="99">
        <v>72.639510014627731</v>
      </c>
      <c r="K26" s="99">
        <v>72.883692367722162</v>
      </c>
      <c r="L26" s="99">
        <v>84.444604567800113</v>
      </c>
      <c r="M26" s="99">
        <v>67.537404573808757</v>
      </c>
      <c r="N26" s="99">
        <v>72.934263688071638</v>
      </c>
      <c r="O26" s="99">
        <v>78.260094128207541</v>
      </c>
      <c r="P26" s="99">
        <v>61.028818358152876</v>
      </c>
      <c r="Q26" s="99">
        <v>60.810566740851343</v>
      </c>
      <c r="R26" s="99">
        <v>61.865461545235966</v>
      </c>
      <c r="S26" s="99">
        <v>62.554573217338863</v>
      </c>
      <c r="T26" s="99">
        <v>62.661536932515396</v>
      </c>
      <c r="U26" s="99">
        <v>63.051019049283951</v>
      </c>
      <c r="V26" s="99">
        <v>64.344163457647113</v>
      </c>
      <c r="W26" s="99">
        <v>63.352088688639789</v>
      </c>
      <c r="X26" s="99">
        <v>59.921015332584844</v>
      </c>
      <c r="Y26" s="99">
        <v>55.087447344883572</v>
      </c>
      <c r="DA26" s="63" t="s">
        <v>2938</v>
      </c>
    </row>
    <row r="27" spans="1:105" ht="12" customHeight="1" x14ac:dyDescent="0.25">
      <c r="A27" s="97" t="s">
        <v>53</v>
      </c>
      <c r="B27" s="99">
        <v>1.7136839709847336</v>
      </c>
      <c r="C27" s="99">
        <v>1.7738035644023911</v>
      </c>
      <c r="D27" s="99">
        <v>1.6697576192436476</v>
      </c>
      <c r="E27" s="99">
        <v>1.635271103312578</v>
      </c>
      <c r="F27" s="99">
        <v>1.5527237955571769</v>
      </c>
      <c r="G27" s="99">
        <v>1.4406584086968874</v>
      </c>
      <c r="H27" s="99">
        <v>1.4964270274983276</v>
      </c>
      <c r="I27" s="99">
        <v>1.3381716213609132</v>
      </c>
      <c r="J27" s="99">
        <v>1.4500441703889528</v>
      </c>
      <c r="K27" s="99">
        <v>1.4364213203058034</v>
      </c>
      <c r="L27" s="99">
        <v>1.6976375970675044</v>
      </c>
      <c r="M27" s="99">
        <v>1.2746239094853082</v>
      </c>
      <c r="N27" s="99">
        <v>1.3750303782516662</v>
      </c>
      <c r="O27" s="99">
        <v>1.4846785114128283</v>
      </c>
      <c r="P27" s="99">
        <v>1.0799176889113167</v>
      </c>
      <c r="Q27" s="99">
        <v>1.1022139269798494</v>
      </c>
      <c r="R27" s="99">
        <v>1.1267993264218092</v>
      </c>
      <c r="S27" s="99">
        <v>1.1218294215093352</v>
      </c>
      <c r="T27" s="99">
        <v>1.1128370871595483</v>
      </c>
      <c r="U27" s="99">
        <v>1.0993842035778634</v>
      </c>
      <c r="V27" s="99">
        <v>1.0957238125670952</v>
      </c>
      <c r="W27" s="99">
        <v>1.1045192596523632</v>
      </c>
      <c r="X27" s="99">
        <v>0.96685003494139099</v>
      </c>
      <c r="Y27" s="99">
        <v>0.82718317121002805</v>
      </c>
      <c r="DA27" s="63" t="s">
        <v>2939</v>
      </c>
    </row>
    <row r="28" spans="1:105" ht="12.95" customHeight="1" x14ac:dyDescent="0.25">
      <c r="A28" s="121" t="s">
        <v>92</v>
      </c>
      <c r="B28" s="123">
        <f t="shared" ref="B28:Y28" si="13">B29</f>
        <v>0.1015325598818891</v>
      </c>
      <c r="C28" s="123">
        <f t="shared" si="13"/>
        <v>0.10743345656105646</v>
      </c>
      <c r="D28" s="123">
        <f t="shared" si="13"/>
        <v>0.11696745134142544</v>
      </c>
      <c r="E28" s="123">
        <f t="shared" si="13"/>
        <v>0.17485740867608079</v>
      </c>
      <c r="F28" s="123">
        <f t="shared" si="13"/>
        <v>0.13819284732327461</v>
      </c>
      <c r="G28" s="123">
        <f t="shared" si="13"/>
        <v>0.16758680953064667</v>
      </c>
      <c r="H28" s="123">
        <f t="shared" si="13"/>
        <v>0.31078702863774849</v>
      </c>
      <c r="I28" s="123">
        <f t="shared" si="13"/>
        <v>0.23457176242230332</v>
      </c>
      <c r="J28" s="123">
        <f t="shared" si="13"/>
        <v>0.26466086747346201</v>
      </c>
      <c r="K28" s="123">
        <f t="shared" si="13"/>
        <v>0.31120613698911098</v>
      </c>
      <c r="L28" s="123">
        <f t="shared" si="13"/>
        <v>0.34808649649073059</v>
      </c>
      <c r="M28" s="123">
        <f t="shared" si="13"/>
        <v>0.36814810427772715</v>
      </c>
      <c r="N28" s="123">
        <f t="shared" si="13"/>
        <v>0.45913667493800714</v>
      </c>
      <c r="O28" s="123">
        <f t="shared" si="13"/>
        <v>0.52808539589126269</v>
      </c>
      <c r="P28" s="123">
        <f t="shared" si="13"/>
        <v>0.60680338535931611</v>
      </c>
      <c r="Q28" s="123">
        <f t="shared" si="13"/>
        <v>0.68431205167525533</v>
      </c>
      <c r="R28" s="123">
        <f t="shared" si="13"/>
        <v>0.77775052613251006</v>
      </c>
      <c r="S28" s="123">
        <f t="shared" si="13"/>
        <v>0.78135418080924179</v>
      </c>
      <c r="T28" s="123">
        <f t="shared" si="13"/>
        <v>1.0300432761720855</v>
      </c>
      <c r="U28" s="123">
        <f t="shared" si="13"/>
        <v>1.0729143225576003</v>
      </c>
      <c r="V28" s="123">
        <f t="shared" si="13"/>
        <v>1.2701141826855482</v>
      </c>
      <c r="W28" s="123">
        <f t="shared" si="13"/>
        <v>1.1001179594746981</v>
      </c>
      <c r="X28" s="123">
        <f t="shared" si="13"/>
        <v>1.5616060684671045</v>
      </c>
      <c r="Y28" s="123">
        <f t="shared" si="13"/>
        <v>1.6471276006961051</v>
      </c>
      <c r="DA28" s="130" t="s">
        <v>2940</v>
      </c>
    </row>
    <row r="29" spans="1:105" ht="12" customHeight="1" x14ac:dyDescent="0.25">
      <c r="A29" s="97" t="s">
        <v>53</v>
      </c>
      <c r="B29" s="99">
        <f>RES_hhdet_tesh!B29/RES_summary!B$19</f>
        <v>0.1015325598818891</v>
      </c>
      <c r="C29" s="99">
        <f>RES_hhdet_tesh!C29/RES_summary!C$19</f>
        <v>0.10743345656105646</v>
      </c>
      <c r="D29" s="99">
        <f>RES_hhdet_tesh!D29/RES_summary!D$19</f>
        <v>0.11696745134142544</v>
      </c>
      <c r="E29" s="99">
        <f>RES_hhdet_tesh!E29/RES_summary!E$19</f>
        <v>0.17485740867608079</v>
      </c>
      <c r="F29" s="99">
        <f>RES_hhdet_tesh!F29/RES_summary!F$19</f>
        <v>0.13819284732327461</v>
      </c>
      <c r="G29" s="99">
        <f>RES_hhdet_tesh!G29/RES_summary!G$19</f>
        <v>0.16758680953064667</v>
      </c>
      <c r="H29" s="99">
        <f>RES_hhdet_tesh!H29/RES_summary!H$19</f>
        <v>0.31078702863774849</v>
      </c>
      <c r="I29" s="99">
        <f>RES_hhdet_tesh!I29/RES_summary!I$19</f>
        <v>0.23457176242230332</v>
      </c>
      <c r="J29" s="99">
        <f>RES_hhdet_tesh!J29/RES_summary!J$19</f>
        <v>0.26466086747346201</v>
      </c>
      <c r="K29" s="99">
        <f>RES_hhdet_tesh!K29/RES_summary!K$19</f>
        <v>0.31120613698911098</v>
      </c>
      <c r="L29" s="99">
        <f>RES_hhdet_tesh!L29/RES_summary!L$19</f>
        <v>0.34808649649073059</v>
      </c>
      <c r="M29" s="99">
        <f>RES_hhdet_tesh!M29/RES_summary!M$19</f>
        <v>0.36814810427772715</v>
      </c>
      <c r="N29" s="99">
        <f>RES_hhdet_tesh!N29/RES_summary!N$19</f>
        <v>0.45913667493800714</v>
      </c>
      <c r="O29" s="99">
        <f>RES_hhdet_tesh!O29/RES_summary!O$19</f>
        <v>0.52808539589126269</v>
      </c>
      <c r="P29" s="99">
        <f>RES_hhdet_tesh!P29/RES_summary!P$19</f>
        <v>0.60680338535931611</v>
      </c>
      <c r="Q29" s="99">
        <f>RES_hhdet_tesh!Q29/RES_summary!Q$19</f>
        <v>0.68431205167525533</v>
      </c>
      <c r="R29" s="99">
        <f>RES_hhdet_tesh!R29/RES_summary!R$19</f>
        <v>0.77775052613251006</v>
      </c>
      <c r="S29" s="99">
        <f>RES_hhdet_tesh!S29/RES_summary!S$19</f>
        <v>0.78135418080924179</v>
      </c>
      <c r="T29" s="99">
        <f>RES_hhdet_tesh!T29/RES_summary!T$19</f>
        <v>1.0300432761720855</v>
      </c>
      <c r="U29" s="99">
        <f>RES_hhdet_tesh!U29/RES_summary!U$19</f>
        <v>1.0729143225576003</v>
      </c>
      <c r="V29" s="99">
        <f>RES_hhdet_tesh!V29/RES_summary!V$19</f>
        <v>1.2701141826855482</v>
      </c>
      <c r="W29" s="99">
        <f>RES_hhdet_tesh!W29/RES_summary!W$19</f>
        <v>1.1001179594746981</v>
      </c>
      <c r="X29" s="99">
        <f>RES_hhdet_tesh!X29/RES_summary!X$19</f>
        <v>1.5616060684671045</v>
      </c>
      <c r="Y29" s="99">
        <f>RES_hhdet_tesh!Y29/RES_summary!Y$19</f>
        <v>1.6471276006961051</v>
      </c>
      <c r="DA29" s="63" t="s">
        <v>2941</v>
      </c>
    </row>
    <row r="30" spans="1:105" ht="12" customHeight="1" x14ac:dyDescent="0.25">
      <c r="A30" s="121" t="s">
        <v>55</v>
      </c>
      <c r="B30" s="123">
        <v>9.8023119952726887</v>
      </c>
      <c r="C30" s="123">
        <v>8.7694115156796091</v>
      </c>
      <c r="D30" s="123">
        <v>9.9998711601825381</v>
      </c>
      <c r="E30" s="123">
        <v>9.9169949951340683</v>
      </c>
      <c r="F30" s="123">
        <v>9.5444575766338122</v>
      </c>
      <c r="G30" s="123">
        <v>9.5097104508922978</v>
      </c>
      <c r="H30" s="123">
        <v>9.2853854688255772</v>
      </c>
      <c r="I30" s="123">
        <v>9.59502954081991</v>
      </c>
      <c r="J30" s="123">
        <v>8.7915756340275362</v>
      </c>
      <c r="K30" s="123">
        <v>9.2582040223570949</v>
      </c>
      <c r="L30" s="123">
        <v>9.023832148438224</v>
      </c>
      <c r="M30" s="123">
        <v>9.0977855192883634</v>
      </c>
      <c r="N30" s="123">
        <v>8.8920445981390142</v>
      </c>
      <c r="O30" s="123">
        <v>8.7965793509074608</v>
      </c>
      <c r="P30" s="123">
        <v>8.9308611505095694</v>
      </c>
      <c r="Q30" s="123">
        <v>8.9961165256681053</v>
      </c>
      <c r="R30" s="123">
        <v>9.1283461151096823</v>
      </c>
      <c r="S30" s="123">
        <v>9.061251879453156</v>
      </c>
      <c r="T30" s="123">
        <v>8.7040104223910379</v>
      </c>
      <c r="U30" s="123">
        <v>8.2882765538626177</v>
      </c>
      <c r="V30" s="123">
        <v>7.6227114584442734</v>
      </c>
      <c r="W30" s="123">
        <v>6.7178223911625832</v>
      </c>
      <c r="X30" s="123">
        <v>5.9183001354632943</v>
      </c>
      <c r="Y30" s="123">
        <v>4.6430701848469695</v>
      </c>
      <c r="DA30" s="130" t="s">
        <v>2942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X31" s="99">
        <v>0</v>
      </c>
      <c r="Y31" s="99">
        <v>0</v>
      </c>
      <c r="DA31" s="63" t="s">
        <v>2943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2944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2945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2946</v>
      </c>
    </row>
    <row r="35" spans="1:105" ht="12" customHeight="1" x14ac:dyDescent="0.25">
      <c r="A35" s="106" t="s">
        <v>122</v>
      </c>
      <c r="B35" s="102">
        <v>9.8023119952726869</v>
      </c>
      <c r="C35" s="102">
        <v>8.7687318953417144</v>
      </c>
      <c r="D35" s="102">
        <v>9.9991093539154168</v>
      </c>
      <c r="E35" s="102">
        <v>9.9161754624983729</v>
      </c>
      <c r="F35" s="102">
        <v>9.5436311371036417</v>
      </c>
      <c r="G35" s="102">
        <v>9.5092140732594803</v>
      </c>
      <c r="H35" s="102">
        <v>9.2850746492742982</v>
      </c>
      <c r="I35" s="102">
        <v>9.5955720553332995</v>
      </c>
      <c r="J35" s="102">
        <v>8.7918575762048068</v>
      </c>
      <c r="K35" s="102">
        <v>9.258795617261578</v>
      </c>
      <c r="L35" s="102">
        <v>9.0238489674649554</v>
      </c>
      <c r="M35" s="102">
        <v>9.0977924801628163</v>
      </c>
      <c r="N35" s="102">
        <v>8.8922204188703748</v>
      </c>
      <c r="O35" s="102">
        <v>8.7966598994347791</v>
      </c>
      <c r="P35" s="102">
        <v>8.9295250477821284</v>
      </c>
      <c r="Q35" s="102">
        <v>8.99665991046583</v>
      </c>
      <c r="R35" s="102">
        <v>9.1290160567798662</v>
      </c>
      <c r="S35" s="102">
        <v>9.0617364757579999</v>
      </c>
      <c r="T35" s="102">
        <v>8.7042664242509424</v>
      </c>
      <c r="U35" s="102">
        <v>8.288058900555237</v>
      </c>
      <c r="V35" s="102">
        <v>7.6224040994700868</v>
      </c>
      <c r="W35" s="102">
        <v>6.7168438531436436</v>
      </c>
      <c r="X35" s="102">
        <v>5.9176765450948032</v>
      </c>
      <c r="Y35" s="102">
        <v>4.6459806925511034</v>
      </c>
      <c r="DA35" s="131" t="s">
        <v>2947</v>
      </c>
    </row>
    <row r="36" spans="1:105" ht="12" customHeight="1" x14ac:dyDescent="0.25">
      <c r="A36" s="107" t="s">
        <v>121</v>
      </c>
      <c r="B36" s="105">
        <v>9.8023119952726869</v>
      </c>
      <c r="C36" s="105">
        <v>8.7703441347014834</v>
      </c>
      <c r="D36" s="105">
        <v>10.000882401244224</v>
      </c>
      <c r="E36" s="105">
        <v>9.9180375355081747</v>
      </c>
      <c r="F36" s="105">
        <v>9.5453869919588747</v>
      </c>
      <c r="G36" s="105">
        <v>9.5102413250147801</v>
      </c>
      <c r="H36" s="105">
        <v>9.2857205744417843</v>
      </c>
      <c r="I36" s="105">
        <v>9.594507810861856</v>
      </c>
      <c r="J36" s="105">
        <v>8.7912965085777728</v>
      </c>
      <c r="K36" s="105">
        <v>9.2576667125619654</v>
      </c>
      <c r="L36" s="105">
        <v>9.0238130119575715</v>
      </c>
      <c r="M36" s="105">
        <v>9.097779270193243</v>
      </c>
      <c r="N36" s="105">
        <v>8.8918693073428781</v>
      </c>
      <c r="O36" s="105">
        <v>8.7964998418857654</v>
      </c>
      <c r="P36" s="105">
        <v>8.9320364723136088</v>
      </c>
      <c r="Q36" s="105">
        <v>8.9956057829727136</v>
      </c>
      <c r="R36" s="105">
        <v>9.1277369514334108</v>
      </c>
      <c r="S36" s="105">
        <v>9.0608006822060201</v>
      </c>
      <c r="T36" s="105">
        <v>8.7037519434323638</v>
      </c>
      <c r="U36" s="105">
        <v>8.2885090372550714</v>
      </c>
      <c r="V36" s="105">
        <v>7.6230578639714928</v>
      </c>
      <c r="W36" s="105">
        <v>6.7191618586427531</v>
      </c>
      <c r="X36" s="105">
        <v>5.9191400365691855</v>
      </c>
      <c r="Y36" s="105">
        <v>4.639851315178773</v>
      </c>
      <c r="DA36" s="132" t="s">
        <v>2948</v>
      </c>
    </row>
    <row r="37" spans="1:105" ht="12" customHeight="1" x14ac:dyDescent="0.25">
      <c r="A37" s="108" t="s">
        <v>53</v>
      </c>
      <c r="B37" s="99">
        <v>5.1882747007708065</v>
      </c>
      <c r="C37" s="99">
        <v>4.1605763811935352</v>
      </c>
      <c r="D37" s="99">
        <v>4.9765345765920008</v>
      </c>
      <c r="E37" s="99">
        <v>4.7840269402901958</v>
      </c>
      <c r="F37" s="99">
        <v>4.5776854716225976</v>
      </c>
      <c r="G37" s="99">
        <v>4.5951709168122559</v>
      </c>
      <c r="H37" s="99">
        <v>4.3712938507956132</v>
      </c>
      <c r="I37" s="99">
        <v>4.8421437858418654</v>
      </c>
      <c r="J37" s="99">
        <v>3.952127979399402</v>
      </c>
      <c r="K37" s="99">
        <v>4.2948556420654942</v>
      </c>
      <c r="L37" s="99">
        <v>3.4118196180295493</v>
      </c>
      <c r="M37" s="99">
        <v>3.8448421857712405</v>
      </c>
      <c r="N37" s="99">
        <v>3.4986730874547378</v>
      </c>
      <c r="O37" s="99">
        <v>3.5412781404992959</v>
      </c>
      <c r="P37" s="99">
        <v>3.8229792476653306</v>
      </c>
      <c r="Q37" s="99">
        <v>3.8249344104174634</v>
      </c>
      <c r="R37" s="99">
        <v>4.0608326961412917</v>
      </c>
      <c r="S37" s="99">
        <v>4.0827924326867304</v>
      </c>
      <c r="T37" s="99">
        <v>3.7553485216602653</v>
      </c>
      <c r="U37" s="99">
        <v>3.456249194832445</v>
      </c>
      <c r="V37" s="99">
        <v>3.0711161347180491</v>
      </c>
      <c r="W37" s="99">
        <v>2.2934600498502569</v>
      </c>
      <c r="X37" s="99">
        <v>2.2034268913787001</v>
      </c>
      <c r="Y37" s="99">
        <v>1.7657320702191339</v>
      </c>
      <c r="DA37" s="63" t="s">
        <v>2949</v>
      </c>
    </row>
    <row r="38" spans="1:105" ht="12" customHeight="1" x14ac:dyDescent="0.25">
      <c r="A38" s="108" t="s">
        <v>52</v>
      </c>
      <c r="B38" s="99">
        <v>4.6140372945018795</v>
      </c>
      <c r="C38" s="99">
        <v>4.6097677535079491</v>
      </c>
      <c r="D38" s="99">
        <v>5.0243478246522209</v>
      </c>
      <c r="E38" s="99">
        <v>5.1340105952179798</v>
      </c>
      <c r="F38" s="99">
        <v>4.9677015203362771</v>
      </c>
      <c r="G38" s="99">
        <v>4.9150704082025269</v>
      </c>
      <c r="H38" s="99">
        <v>4.9144267236461729</v>
      </c>
      <c r="I38" s="99">
        <v>4.7523640250199897</v>
      </c>
      <c r="J38" s="99">
        <v>4.8391685291783721</v>
      </c>
      <c r="K38" s="99">
        <v>4.9628110704964712</v>
      </c>
      <c r="L38" s="99">
        <v>5.6119933939280218</v>
      </c>
      <c r="M38" s="99">
        <v>5.252937084422002</v>
      </c>
      <c r="N38" s="99">
        <v>5.3931962198881402</v>
      </c>
      <c r="O38" s="99">
        <v>5.2552217013864695</v>
      </c>
      <c r="P38" s="99">
        <v>5.1090572246482759</v>
      </c>
      <c r="Q38" s="99">
        <v>5.1706713725552511</v>
      </c>
      <c r="R38" s="99">
        <v>5.0669042552921191</v>
      </c>
      <c r="S38" s="99">
        <v>4.9780082495192906</v>
      </c>
      <c r="T38" s="99">
        <v>4.948403421772098</v>
      </c>
      <c r="U38" s="99">
        <v>4.8322598424226273</v>
      </c>
      <c r="V38" s="99">
        <v>4.5519417292534445</v>
      </c>
      <c r="W38" s="99">
        <v>4.4257018087924962</v>
      </c>
      <c r="X38" s="99">
        <v>3.7157131451904841</v>
      </c>
      <c r="Y38" s="99">
        <v>2.8741192449596391</v>
      </c>
      <c r="DA38" s="63" t="s">
        <v>2950</v>
      </c>
    </row>
    <row r="39" spans="1:105" ht="12" customHeight="1" x14ac:dyDescent="0.25">
      <c r="A39" s="121" t="s">
        <v>54</v>
      </c>
      <c r="B39" s="123">
        <v>1.6810299137155444</v>
      </c>
      <c r="C39" s="123">
        <v>1.7879313839850945</v>
      </c>
      <c r="D39" s="123">
        <v>1.7886236851201622</v>
      </c>
      <c r="E39" s="123">
        <v>1.7818795535768579</v>
      </c>
      <c r="F39" s="123">
        <v>1.8313186860137813</v>
      </c>
      <c r="G39" s="123">
        <v>1.8330316949580838</v>
      </c>
      <c r="H39" s="123">
        <v>2.0015025706985488</v>
      </c>
      <c r="I39" s="123">
        <v>1.8670032594686068</v>
      </c>
      <c r="J39" s="123">
        <v>1.9110946734023775</v>
      </c>
      <c r="K39" s="123">
        <v>1.7394351104624768</v>
      </c>
      <c r="L39" s="123">
        <v>2.1171879911672042</v>
      </c>
      <c r="M39" s="123">
        <v>2.101626505152606</v>
      </c>
      <c r="N39" s="123">
        <v>2.0913870851359047</v>
      </c>
      <c r="O39" s="123">
        <v>2.038861447858324</v>
      </c>
      <c r="P39" s="123">
        <v>1.9895053546645722</v>
      </c>
      <c r="Q39" s="123">
        <v>1.9459008043670938</v>
      </c>
      <c r="R39" s="123">
        <v>1.9008574446556581</v>
      </c>
      <c r="S39" s="123">
        <v>1.8627835307053615</v>
      </c>
      <c r="T39" s="123">
        <v>1.8278719308817732</v>
      </c>
      <c r="U39" s="123">
        <v>1.7951595318320503</v>
      </c>
      <c r="V39" s="123">
        <v>1.7622558901565226</v>
      </c>
      <c r="W39" s="123">
        <v>1.7480353449065789</v>
      </c>
      <c r="X39" s="123">
        <v>1.7380358953388286</v>
      </c>
      <c r="Y39" s="123">
        <v>1.5113149556966541</v>
      </c>
      <c r="DA39" s="130" t="s">
        <v>2951</v>
      </c>
    </row>
    <row r="40" spans="1:105" ht="12" customHeight="1" x14ac:dyDescent="0.25">
      <c r="A40" s="97" t="s">
        <v>50</v>
      </c>
      <c r="B40" s="99">
        <v>0</v>
      </c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X40" s="99">
        <v>0</v>
      </c>
      <c r="Y40" s="99">
        <v>0</v>
      </c>
      <c r="DA40" s="63" t="s">
        <v>2952</v>
      </c>
    </row>
    <row r="41" spans="1:105" ht="12" customHeight="1" x14ac:dyDescent="0.25">
      <c r="A41" s="109" t="s">
        <v>120</v>
      </c>
      <c r="B41" s="110">
        <v>1.6810299137155444</v>
      </c>
      <c r="C41" s="110">
        <v>1.7879313839850945</v>
      </c>
      <c r="D41" s="110">
        <v>1.7886236851201622</v>
      </c>
      <c r="E41" s="110">
        <v>1.7818795535768579</v>
      </c>
      <c r="F41" s="110">
        <v>1.8313186860137813</v>
      </c>
      <c r="G41" s="110">
        <v>1.8330316949580838</v>
      </c>
      <c r="H41" s="110">
        <v>2.0015025706985488</v>
      </c>
      <c r="I41" s="110">
        <v>1.8670032594686068</v>
      </c>
      <c r="J41" s="110">
        <v>1.9110946734023775</v>
      </c>
      <c r="K41" s="110">
        <v>1.7394351104624768</v>
      </c>
      <c r="L41" s="110">
        <v>2.1171879911672042</v>
      </c>
      <c r="M41" s="110">
        <v>2.101626505152606</v>
      </c>
      <c r="N41" s="110">
        <v>2.0913870851359047</v>
      </c>
      <c r="O41" s="110">
        <v>2.038861447858324</v>
      </c>
      <c r="P41" s="110">
        <v>1.9895053546645722</v>
      </c>
      <c r="Q41" s="110">
        <v>1.9459008043670938</v>
      </c>
      <c r="R41" s="110">
        <v>1.9008574446556581</v>
      </c>
      <c r="S41" s="110">
        <v>1.8627835307053615</v>
      </c>
      <c r="T41" s="110">
        <v>1.8278719308817732</v>
      </c>
      <c r="U41" s="110">
        <v>1.7951595318320503</v>
      </c>
      <c r="V41" s="110">
        <v>1.7622558901565226</v>
      </c>
      <c r="W41" s="110">
        <v>1.7480353449065789</v>
      </c>
      <c r="X41" s="110">
        <v>1.7380358953388286</v>
      </c>
      <c r="Y41" s="110">
        <v>1.5113149556966541</v>
      </c>
      <c r="DA41" s="60" t="s">
        <v>2953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91.097723647742953</v>
      </c>
      <c r="C43" s="118">
        <f t="shared" si="14"/>
        <v>87.973595505505131</v>
      </c>
      <c r="D43" s="118">
        <f t="shared" si="14"/>
        <v>88.627150954947567</v>
      </c>
      <c r="E43" s="118">
        <f t="shared" si="14"/>
        <v>88.467944949665082</v>
      </c>
      <c r="F43" s="118">
        <f t="shared" si="14"/>
        <v>86.53961538870567</v>
      </c>
      <c r="G43" s="118">
        <f t="shared" si="14"/>
        <v>82.508327126426195</v>
      </c>
      <c r="H43" s="118">
        <f t="shared" si="14"/>
        <v>72.684254184638263</v>
      </c>
      <c r="I43" s="118">
        <f t="shared" si="14"/>
        <v>78.900753551274235</v>
      </c>
      <c r="J43" s="118">
        <f t="shared" si="14"/>
        <v>84.035947797198105</v>
      </c>
      <c r="K43" s="118">
        <f t="shared" si="14"/>
        <v>85.349087094069191</v>
      </c>
      <c r="L43" s="118">
        <f t="shared" si="14"/>
        <v>89.64359499085441</v>
      </c>
      <c r="M43" s="118">
        <f t="shared" si="14"/>
        <v>84.240823272124061</v>
      </c>
      <c r="N43" s="118">
        <f t="shared" si="14"/>
        <v>84.677502114168973</v>
      </c>
      <c r="O43" s="118">
        <f t="shared" si="14"/>
        <v>68.025814034570629</v>
      </c>
      <c r="P43" s="118">
        <f t="shared" si="14"/>
        <v>49.885472076107476</v>
      </c>
      <c r="Q43" s="118">
        <f t="shared" si="14"/>
        <v>92.791972118859988</v>
      </c>
      <c r="R43" s="118">
        <f t="shared" ref="R43:V43" si="15">R44+R47+R49+R58</f>
        <v>81.32595049828393</v>
      </c>
      <c r="S43" s="118">
        <f t="shared" si="15"/>
        <v>76.935095788801561</v>
      </c>
      <c r="T43" s="118">
        <f t="shared" si="15"/>
        <v>76.901267491206255</v>
      </c>
      <c r="U43" s="118">
        <f t="shared" si="15"/>
        <v>76.477722040485347</v>
      </c>
      <c r="V43" s="118">
        <f t="shared" si="15"/>
        <v>76.164829374790557</v>
      </c>
      <c r="W43" s="118">
        <f t="shared" ref="W43:Y43" si="16">W44+W47+W49+W58</f>
        <v>74.774861844046484</v>
      </c>
      <c r="X43" s="118">
        <f t="shared" si="16"/>
        <v>70.33294362489714</v>
      </c>
      <c r="Y43" s="118">
        <f t="shared" si="16"/>
        <v>62.461629788077239</v>
      </c>
      <c r="DA43" s="129" t="s">
        <v>2954</v>
      </c>
    </row>
    <row r="44" spans="1:105" ht="12.95" customHeight="1" x14ac:dyDescent="0.25">
      <c r="A44" s="121" t="s">
        <v>57</v>
      </c>
      <c r="B44" s="123">
        <f t="shared" ref="B44:Q44" si="17">SUM(B45:B46)</f>
        <v>79.512906417305629</v>
      </c>
      <c r="C44" s="123">
        <f t="shared" si="17"/>
        <v>77.301001945990336</v>
      </c>
      <c r="D44" s="123">
        <f t="shared" si="17"/>
        <v>76.697246911213298</v>
      </c>
      <c r="E44" s="123">
        <f t="shared" si="17"/>
        <v>76.563553400281748</v>
      </c>
      <c r="F44" s="123">
        <f t="shared" si="17"/>
        <v>75.011344301874146</v>
      </c>
      <c r="G44" s="123">
        <f t="shared" si="17"/>
        <v>71.022979226913122</v>
      </c>
      <c r="H44" s="123">
        <f t="shared" si="17"/>
        <v>61.22834580990429</v>
      </c>
      <c r="I44" s="123">
        <f t="shared" si="17"/>
        <v>67.333602511936348</v>
      </c>
      <c r="J44" s="123">
        <f t="shared" si="17"/>
        <v>73.240431316904818</v>
      </c>
      <c r="K44" s="123">
        <f t="shared" si="17"/>
        <v>74.282487125205165</v>
      </c>
      <c r="L44" s="123">
        <f t="shared" si="17"/>
        <v>78.398228031000414</v>
      </c>
      <c r="M44" s="123">
        <f t="shared" si="17"/>
        <v>72.733262637274677</v>
      </c>
      <c r="N44" s="123">
        <f t="shared" si="17"/>
        <v>73.077553844441567</v>
      </c>
      <c r="O44" s="123">
        <f t="shared" si="17"/>
        <v>56.406458088065271</v>
      </c>
      <c r="P44" s="123">
        <f t="shared" si="17"/>
        <v>37.955160403478239</v>
      </c>
      <c r="Q44" s="123">
        <f t="shared" si="17"/>
        <v>80.741033934701008</v>
      </c>
      <c r="R44" s="123">
        <f t="shared" ref="R44:V44" si="18">SUM(R45:R46)</f>
        <v>68.736483726773173</v>
      </c>
      <c r="S44" s="123">
        <f t="shared" si="18"/>
        <v>64.323678803191825</v>
      </c>
      <c r="T44" s="123">
        <f t="shared" si="18"/>
        <v>64.042265341437201</v>
      </c>
      <c r="U44" s="123">
        <f t="shared" si="18"/>
        <v>64.099761938941839</v>
      </c>
      <c r="V44" s="123">
        <f t="shared" si="18"/>
        <v>64.367713119026732</v>
      </c>
      <c r="W44" s="123">
        <f t="shared" ref="W44:Y44" si="19">SUM(W45:W46)</f>
        <v>64.466252417781931</v>
      </c>
      <c r="X44" s="123">
        <f t="shared" si="19"/>
        <v>60.920754012070638</v>
      </c>
      <c r="Y44" s="123">
        <f t="shared" si="19"/>
        <v>55.100300880883495</v>
      </c>
      <c r="DA44" s="130" t="s">
        <v>2955</v>
      </c>
    </row>
    <row r="45" spans="1:105" ht="12" customHeight="1" x14ac:dyDescent="0.25">
      <c r="A45" s="97" t="s">
        <v>211</v>
      </c>
      <c r="B45" s="99">
        <v>77.699977363562908</v>
      </c>
      <c r="C45" s="99">
        <v>75.567186812490149</v>
      </c>
      <c r="D45" s="99">
        <v>75.010552658367899</v>
      </c>
      <c r="E45" s="99">
        <v>74.911841579412624</v>
      </c>
      <c r="F45" s="99">
        <v>73.426822477047295</v>
      </c>
      <c r="G45" s="99">
        <v>69.559064893875217</v>
      </c>
      <c r="H45" s="99">
        <v>59.998705112243087</v>
      </c>
      <c r="I45" s="99">
        <v>66.020949007967815</v>
      </c>
      <c r="J45" s="99">
        <v>71.807005760008593</v>
      </c>
      <c r="K45" s="99">
        <v>72.846793031949574</v>
      </c>
      <c r="L45" s="99">
        <v>76.853204635925863</v>
      </c>
      <c r="M45" s="99">
        <v>71.386004641605325</v>
      </c>
      <c r="N45" s="99">
        <v>71.725315772919259</v>
      </c>
      <c r="O45" s="99">
        <v>55.356289488215872</v>
      </c>
      <c r="P45" s="99">
        <v>37.295213804756237</v>
      </c>
      <c r="Q45" s="99">
        <v>79.303626486325498</v>
      </c>
      <c r="R45" s="99">
        <v>67.506932310580396</v>
      </c>
      <c r="S45" s="99">
        <v>63.19044588816039</v>
      </c>
      <c r="T45" s="99">
        <v>62.924753658834454</v>
      </c>
      <c r="U45" s="99">
        <v>63.00124560614497</v>
      </c>
      <c r="V45" s="99">
        <v>63.289941763251377</v>
      </c>
      <c r="W45" s="99">
        <v>63.361567891873101</v>
      </c>
      <c r="X45" s="99">
        <v>59.953381732065559</v>
      </c>
      <c r="Y45" s="99">
        <v>54.285164642003089</v>
      </c>
      <c r="DA45" s="63" t="s">
        <v>2956</v>
      </c>
    </row>
    <row r="46" spans="1:105" ht="12" customHeight="1" x14ac:dyDescent="0.25">
      <c r="A46" s="97" t="s">
        <v>53</v>
      </c>
      <c r="B46" s="99">
        <v>1.8129290537427238</v>
      </c>
      <c r="C46" s="99">
        <v>1.733815133500189</v>
      </c>
      <c r="D46" s="99">
        <v>1.6866942528453956</v>
      </c>
      <c r="E46" s="99">
        <v>1.6517118208691186</v>
      </c>
      <c r="F46" s="99">
        <v>1.5845218248268504</v>
      </c>
      <c r="G46" s="99">
        <v>1.4639143330379025</v>
      </c>
      <c r="H46" s="99">
        <v>1.2296406976612064</v>
      </c>
      <c r="I46" s="99">
        <v>1.3126535039685312</v>
      </c>
      <c r="J46" s="99">
        <v>1.433425556896222</v>
      </c>
      <c r="K46" s="99">
        <v>1.4356940932555957</v>
      </c>
      <c r="L46" s="99">
        <v>1.5450233950745491</v>
      </c>
      <c r="M46" s="99">
        <v>1.3472579956693471</v>
      </c>
      <c r="N46" s="99">
        <v>1.352238071522305</v>
      </c>
      <c r="O46" s="99">
        <v>1.050168599849399</v>
      </c>
      <c r="P46" s="99">
        <v>0.65994659872200068</v>
      </c>
      <c r="Q46" s="99">
        <v>1.4374074483755139</v>
      </c>
      <c r="R46" s="99">
        <v>1.2295514161927759</v>
      </c>
      <c r="S46" s="99">
        <v>1.1332329150314318</v>
      </c>
      <c r="T46" s="99">
        <v>1.1175116826027469</v>
      </c>
      <c r="U46" s="99">
        <v>1.0985163327968717</v>
      </c>
      <c r="V46" s="99">
        <v>1.0777713557753521</v>
      </c>
      <c r="W46" s="99">
        <v>1.1046845259088371</v>
      </c>
      <c r="X46" s="99">
        <v>0.96737228000508302</v>
      </c>
      <c r="Y46" s="99">
        <v>0.81513623888040321</v>
      </c>
      <c r="DA46" s="63" t="s">
        <v>2957</v>
      </c>
    </row>
    <row r="47" spans="1:105" ht="12.95" customHeight="1" x14ac:dyDescent="0.25">
      <c r="A47" s="121" t="s">
        <v>92</v>
      </c>
      <c r="B47" s="123">
        <f t="shared" ref="B47:Y47" si="20">B48</f>
        <v>0.10147532144908193</v>
      </c>
      <c r="C47" s="123">
        <f t="shared" si="20"/>
        <v>0.11478221763356909</v>
      </c>
      <c r="D47" s="123">
        <f t="shared" si="20"/>
        <v>0.1396609321373625</v>
      </c>
      <c r="E47" s="123">
        <f t="shared" si="20"/>
        <v>0.20178324395663724</v>
      </c>
      <c r="F47" s="123">
        <f t="shared" si="20"/>
        <v>0.1456087705412151</v>
      </c>
      <c r="G47" s="123">
        <f t="shared" si="20"/>
        <v>0.13107663272748732</v>
      </c>
      <c r="H47" s="123">
        <f t="shared" si="20"/>
        <v>0.15161083150444477</v>
      </c>
      <c r="I47" s="123">
        <f t="shared" si="20"/>
        <v>8.0820959112026136E-2</v>
      </c>
      <c r="J47" s="123">
        <f t="shared" si="20"/>
        <v>6.5813480233997509E-2</v>
      </c>
      <c r="K47" s="123">
        <f t="shared" si="20"/>
        <v>3.4490473608580915E-2</v>
      </c>
      <c r="L47" s="123">
        <f t="shared" si="20"/>
        <v>8.7139024523858494E-2</v>
      </c>
      <c r="M47" s="123">
        <f t="shared" si="20"/>
        <v>0.31402559950394915</v>
      </c>
      <c r="N47" s="123">
        <f t="shared" si="20"/>
        <v>0.64153740250485702</v>
      </c>
      <c r="O47" s="123">
        <f t="shared" si="20"/>
        <v>0.8354327971457377</v>
      </c>
      <c r="P47" s="123">
        <f t="shared" si="20"/>
        <v>1.1067187865792172</v>
      </c>
      <c r="Q47" s="123">
        <f t="shared" si="20"/>
        <v>1.2274195762091975</v>
      </c>
      <c r="R47" s="123">
        <f t="shared" si="20"/>
        <v>1.678826538788345</v>
      </c>
      <c r="S47" s="123">
        <f t="shared" si="20"/>
        <v>1.7896342914038819</v>
      </c>
      <c r="T47" s="123">
        <f t="shared" si="20"/>
        <v>2.4033374654623585</v>
      </c>
      <c r="U47" s="123">
        <f t="shared" si="20"/>
        <v>2.3428339758902443</v>
      </c>
      <c r="V47" s="123">
        <f t="shared" si="20"/>
        <v>2.4317363873626818</v>
      </c>
      <c r="W47" s="123">
        <f t="shared" si="20"/>
        <v>1.8325304148400843</v>
      </c>
      <c r="X47" s="123">
        <f t="shared" si="20"/>
        <v>1.7191329567743709</v>
      </c>
      <c r="Y47" s="123">
        <f t="shared" si="20"/>
        <v>1.166930048876073</v>
      </c>
      <c r="DA47" s="130" t="s">
        <v>2958</v>
      </c>
    </row>
    <row r="48" spans="1:105" ht="12" customHeight="1" x14ac:dyDescent="0.25">
      <c r="A48" s="97" t="s">
        <v>53</v>
      </c>
      <c r="B48" s="99">
        <f>RES_hhdet_tesh!B48/RES_summary!B$19</f>
        <v>0.10147532144908193</v>
      </c>
      <c r="C48" s="99">
        <f>RES_hhdet_tesh!C48/RES_summary!C$19</f>
        <v>0.11478221763356909</v>
      </c>
      <c r="D48" s="99">
        <f>RES_hhdet_tesh!D48/RES_summary!D$19</f>
        <v>0.1396609321373625</v>
      </c>
      <c r="E48" s="99">
        <f>RES_hhdet_tesh!E48/RES_summary!E$19</f>
        <v>0.20178324395663724</v>
      </c>
      <c r="F48" s="99">
        <f>RES_hhdet_tesh!F48/RES_summary!F$19</f>
        <v>0.1456087705412151</v>
      </c>
      <c r="G48" s="99">
        <f>RES_hhdet_tesh!G48/RES_summary!G$19</f>
        <v>0.13107663272748732</v>
      </c>
      <c r="H48" s="99">
        <f>RES_hhdet_tesh!H48/RES_summary!H$19</f>
        <v>0.15161083150444477</v>
      </c>
      <c r="I48" s="99">
        <f>RES_hhdet_tesh!I48/RES_summary!I$19</f>
        <v>8.0820959112026136E-2</v>
      </c>
      <c r="J48" s="99">
        <f>RES_hhdet_tesh!J48/RES_summary!J$19</f>
        <v>6.5813480233997509E-2</v>
      </c>
      <c r="K48" s="99">
        <f>RES_hhdet_tesh!K48/RES_summary!K$19</f>
        <v>3.4490473608580915E-2</v>
      </c>
      <c r="L48" s="99">
        <f>RES_hhdet_tesh!L48/RES_summary!L$19</f>
        <v>8.7139024523858494E-2</v>
      </c>
      <c r="M48" s="99">
        <f>RES_hhdet_tesh!M48/RES_summary!M$19</f>
        <v>0.31402559950394915</v>
      </c>
      <c r="N48" s="99">
        <f>RES_hhdet_tesh!N48/RES_summary!N$19</f>
        <v>0.64153740250485702</v>
      </c>
      <c r="O48" s="99">
        <f>RES_hhdet_tesh!O48/RES_summary!O$19</f>
        <v>0.8354327971457377</v>
      </c>
      <c r="P48" s="99">
        <f>RES_hhdet_tesh!P48/RES_summary!P$19</f>
        <v>1.1067187865792172</v>
      </c>
      <c r="Q48" s="99">
        <f>RES_hhdet_tesh!Q48/RES_summary!Q$19</f>
        <v>1.2274195762091975</v>
      </c>
      <c r="R48" s="99">
        <f>RES_hhdet_tesh!R48/RES_summary!R$19</f>
        <v>1.678826538788345</v>
      </c>
      <c r="S48" s="99">
        <f>RES_hhdet_tesh!S48/RES_summary!S$19</f>
        <v>1.7896342914038819</v>
      </c>
      <c r="T48" s="99">
        <f>RES_hhdet_tesh!T48/RES_summary!T$19</f>
        <v>2.4033374654623585</v>
      </c>
      <c r="U48" s="99">
        <f>RES_hhdet_tesh!U48/RES_summary!U$19</f>
        <v>2.3428339758902443</v>
      </c>
      <c r="V48" s="99">
        <f>RES_hhdet_tesh!V48/RES_summary!V$19</f>
        <v>2.4317363873626818</v>
      </c>
      <c r="W48" s="99">
        <f>RES_hhdet_tesh!W48/RES_summary!W$19</f>
        <v>1.8325304148400843</v>
      </c>
      <c r="X48" s="99">
        <f>RES_hhdet_tesh!X48/RES_summary!X$19</f>
        <v>1.7191329567743709</v>
      </c>
      <c r="Y48" s="99">
        <f>RES_hhdet_tesh!Y48/RES_summary!Y$19</f>
        <v>1.166930048876073</v>
      </c>
      <c r="DA48" s="63" t="s">
        <v>2959</v>
      </c>
    </row>
    <row r="49" spans="1:105" ht="12" customHeight="1" x14ac:dyDescent="0.25">
      <c r="A49" s="121" t="s">
        <v>55</v>
      </c>
      <c r="B49" s="123">
        <v>9.8023119952726834</v>
      </c>
      <c r="C49" s="123">
        <v>8.7698799578961228</v>
      </c>
      <c r="D49" s="123">
        <v>10.001619426476758</v>
      </c>
      <c r="E49" s="123">
        <v>9.9207287518498291</v>
      </c>
      <c r="F49" s="123">
        <v>9.5513436302765218</v>
      </c>
      <c r="G49" s="123">
        <v>9.5212395718275022</v>
      </c>
      <c r="H49" s="123">
        <v>9.3027949725309771</v>
      </c>
      <c r="I49" s="123">
        <v>9.6193268207572498</v>
      </c>
      <c r="J49" s="123">
        <v>8.8186083266569089</v>
      </c>
      <c r="K49" s="123">
        <v>9.2926743847929583</v>
      </c>
      <c r="L49" s="123">
        <v>9.0410399441629288</v>
      </c>
      <c r="M49" s="123">
        <v>9.091908530192832</v>
      </c>
      <c r="N49" s="123">
        <v>8.8670237820866511</v>
      </c>
      <c r="O49" s="123">
        <v>8.7450617015013066</v>
      </c>
      <c r="P49" s="123">
        <v>8.8340875313854443</v>
      </c>
      <c r="Q49" s="123">
        <v>8.8776178035826732</v>
      </c>
      <c r="R49" s="123">
        <v>9.0097827880667634</v>
      </c>
      <c r="S49" s="123">
        <v>8.9589991635004989</v>
      </c>
      <c r="T49" s="123">
        <v>8.6277927534249201</v>
      </c>
      <c r="U49" s="123">
        <v>8.2399665938212152</v>
      </c>
      <c r="V49" s="123">
        <v>7.603123978244624</v>
      </c>
      <c r="W49" s="123">
        <v>6.7280436665178902</v>
      </c>
      <c r="X49" s="123">
        <v>5.9550207607132961</v>
      </c>
      <c r="Y49" s="123">
        <v>4.6830839026210205</v>
      </c>
      <c r="DA49" s="130" t="s">
        <v>2960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X50" s="99">
        <v>0</v>
      </c>
      <c r="Y50" s="99">
        <v>0</v>
      </c>
      <c r="DA50" s="63" t="s">
        <v>2961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2962</v>
      </c>
    </row>
    <row r="52" spans="1:105" ht="12" customHeight="1" x14ac:dyDescent="0.25">
      <c r="A52" s="100" t="s">
        <v>211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2963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2964</v>
      </c>
    </row>
    <row r="54" spans="1:105" ht="12" customHeight="1" x14ac:dyDescent="0.25">
      <c r="A54" s="106" t="s">
        <v>122</v>
      </c>
      <c r="B54" s="102">
        <v>9.8023119952726852</v>
      </c>
      <c r="C54" s="102">
        <v>8.7691299462412502</v>
      </c>
      <c r="D54" s="102">
        <v>10.000745135966428</v>
      </c>
      <c r="E54" s="102">
        <v>9.9197429901417724</v>
      </c>
      <c r="F54" s="102">
        <v>9.5499578054433041</v>
      </c>
      <c r="G54" s="102">
        <v>9.5202902740906854</v>
      </c>
      <c r="H54" s="102">
        <v>9.3026688311895445</v>
      </c>
      <c r="I54" s="102">
        <v>9.6188747930121341</v>
      </c>
      <c r="J54" s="102">
        <v>8.8184192062806872</v>
      </c>
      <c r="K54" s="102">
        <v>9.2918390719315358</v>
      </c>
      <c r="L54" s="102">
        <v>9.0294860068872094</v>
      </c>
      <c r="M54" s="102">
        <v>9.0917273324285919</v>
      </c>
      <c r="N54" s="102">
        <v>8.8660271200310898</v>
      </c>
      <c r="O54" s="102">
        <v>8.7461850564310417</v>
      </c>
      <c r="P54" s="102">
        <v>8.8474543068433285</v>
      </c>
      <c r="Q54" s="102">
        <v>8.8799253207295425</v>
      </c>
      <c r="R54" s="102">
        <v>9.0117182992791598</v>
      </c>
      <c r="S54" s="102">
        <v>8.96112685325995</v>
      </c>
      <c r="T54" s="102">
        <v>8.6359592005406451</v>
      </c>
      <c r="U54" s="102">
        <v>8.2454206826730427</v>
      </c>
      <c r="V54" s="102">
        <v>7.6099850127721149</v>
      </c>
      <c r="W54" s="102">
        <v>6.7359015095933854</v>
      </c>
      <c r="X54" s="102">
        <v>5.9563379007776414</v>
      </c>
      <c r="Y54" s="102">
        <v>4.6857381815435506</v>
      </c>
      <c r="DA54" s="131" t="s">
        <v>2965</v>
      </c>
    </row>
    <row r="55" spans="1:105" ht="12" customHeight="1" x14ac:dyDescent="0.25">
      <c r="A55" s="107" t="s">
        <v>121</v>
      </c>
      <c r="B55" s="105">
        <v>9.8023119952726834</v>
      </c>
      <c r="C55" s="105">
        <v>8.7709587729723264</v>
      </c>
      <c r="D55" s="105">
        <v>10.002857746208699</v>
      </c>
      <c r="E55" s="105">
        <v>9.9220942085768016</v>
      </c>
      <c r="F55" s="105">
        <v>9.5531353892923221</v>
      </c>
      <c r="G55" s="105">
        <v>9.5223816592030275</v>
      </c>
      <c r="H55" s="105">
        <v>9.3029372336461176</v>
      </c>
      <c r="I55" s="105">
        <v>9.619765068546112</v>
      </c>
      <c r="J55" s="105">
        <v>8.8187922185323728</v>
      </c>
      <c r="K55" s="105">
        <v>9.2934187479591674</v>
      </c>
      <c r="L55" s="105">
        <v>9.0559083289773827</v>
      </c>
      <c r="M55" s="105">
        <v>9.0920623551435895</v>
      </c>
      <c r="N55" s="105">
        <v>8.8680506512236299</v>
      </c>
      <c r="O55" s="105">
        <v>8.7439039978877791</v>
      </c>
      <c r="P55" s="105">
        <v>8.8239787192869823</v>
      </c>
      <c r="Q55" s="105">
        <v>8.875383059945781</v>
      </c>
      <c r="R55" s="105">
        <v>9.007971713031985</v>
      </c>
      <c r="S55" s="105">
        <v>8.9569841765451095</v>
      </c>
      <c r="T55" s="105">
        <v>8.6197553649138499</v>
      </c>
      <c r="U55" s="105">
        <v>8.2344243232244096</v>
      </c>
      <c r="V55" s="105">
        <v>7.5957566751160615</v>
      </c>
      <c r="W55" s="105">
        <v>6.7179476985281665</v>
      </c>
      <c r="X55" s="105">
        <v>5.9533067188621072</v>
      </c>
      <c r="Y55" s="105">
        <v>4.680370845686638</v>
      </c>
      <c r="DA55" s="132" t="s">
        <v>2966</v>
      </c>
    </row>
    <row r="56" spans="1:105" ht="12" customHeight="1" x14ac:dyDescent="0.25">
      <c r="A56" s="108" t="s">
        <v>53</v>
      </c>
      <c r="B56" s="99">
        <v>5.1882747007708065</v>
      </c>
      <c r="C56" s="99">
        <v>4.1608679603417835</v>
      </c>
      <c r="D56" s="99">
        <v>4.9775175271079668</v>
      </c>
      <c r="E56" s="99">
        <v>4.7859837017138922</v>
      </c>
      <c r="F56" s="99">
        <v>4.5814013739670028</v>
      </c>
      <c r="G56" s="99">
        <v>4.6010368994593493</v>
      </c>
      <c r="H56" s="99">
        <v>4.3793986689309214</v>
      </c>
      <c r="I56" s="99">
        <v>4.8548905859648261</v>
      </c>
      <c r="J56" s="99">
        <v>3.964488677792295</v>
      </c>
      <c r="K56" s="99">
        <v>4.3114418765572431</v>
      </c>
      <c r="L56" s="99">
        <v>3.4239545583380364</v>
      </c>
      <c r="M56" s="99">
        <v>3.8424261416463397</v>
      </c>
      <c r="N56" s="99">
        <v>3.4893011895710235</v>
      </c>
      <c r="O56" s="99">
        <v>3.5201042058685799</v>
      </c>
      <c r="P56" s="99">
        <v>3.7767297111066038</v>
      </c>
      <c r="Q56" s="99">
        <v>3.7738156707445611</v>
      </c>
      <c r="R56" s="99">
        <v>4.007550420529121</v>
      </c>
      <c r="S56" s="99">
        <v>4.0360127651312201</v>
      </c>
      <c r="T56" s="99">
        <v>3.7191070904919505</v>
      </c>
      <c r="U56" s="99">
        <v>3.4336962545531966</v>
      </c>
      <c r="V56" s="99">
        <v>3.0601172517124287</v>
      </c>
      <c r="W56" s="99">
        <v>2.2930456190364881</v>
      </c>
      <c r="X56" s="99">
        <v>2.2161455947863433</v>
      </c>
      <c r="Y56" s="99">
        <v>1.7811520976355049</v>
      </c>
      <c r="DA56" s="63" t="s">
        <v>2967</v>
      </c>
    </row>
    <row r="57" spans="1:105" ht="12" customHeight="1" x14ac:dyDescent="0.25">
      <c r="A57" s="108" t="s">
        <v>52</v>
      </c>
      <c r="B57" s="99">
        <v>4.6140372945018795</v>
      </c>
      <c r="C57" s="99">
        <v>4.6100908126305411</v>
      </c>
      <c r="D57" s="99">
        <v>5.0253402191007313</v>
      </c>
      <c r="E57" s="99">
        <v>5.1361105068629094</v>
      </c>
      <c r="F57" s="99">
        <v>4.9717340153253202</v>
      </c>
      <c r="G57" s="99">
        <v>4.9213447597436799</v>
      </c>
      <c r="H57" s="99">
        <v>4.9235385647151952</v>
      </c>
      <c r="I57" s="99">
        <v>4.7648744825812859</v>
      </c>
      <c r="J57" s="99">
        <v>4.8543035407400774</v>
      </c>
      <c r="K57" s="99">
        <v>4.9819768714019252</v>
      </c>
      <c r="L57" s="99">
        <v>5.6319537706393454</v>
      </c>
      <c r="M57" s="99">
        <v>5.249636213497249</v>
      </c>
      <c r="N57" s="99">
        <v>5.3787494616526059</v>
      </c>
      <c r="O57" s="99">
        <v>5.2237997920191983</v>
      </c>
      <c r="P57" s="99">
        <v>5.047249008180378</v>
      </c>
      <c r="Q57" s="99">
        <v>5.1015673892012199</v>
      </c>
      <c r="R57" s="99">
        <v>5.000421292502863</v>
      </c>
      <c r="S57" s="99">
        <v>4.9209714114138894</v>
      </c>
      <c r="T57" s="99">
        <v>4.9006482744218998</v>
      </c>
      <c r="U57" s="99">
        <v>4.8007280686712122</v>
      </c>
      <c r="V57" s="99">
        <v>4.5356394234036337</v>
      </c>
      <c r="W57" s="99">
        <v>4.4249020794916802</v>
      </c>
      <c r="X57" s="99">
        <v>3.737161124075763</v>
      </c>
      <c r="Y57" s="99">
        <v>2.8992187480511329</v>
      </c>
      <c r="DA57" s="63" t="s">
        <v>2968</v>
      </c>
    </row>
    <row r="58" spans="1:105" ht="12" customHeight="1" x14ac:dyDescent="0.25">
      <c r="A58" s="121" t="s">
        <v>54</v>
      </c>
      <c r="B58" s="123">
        <v>1.6810299137155447</v>
      </c>
      <c r="C58" s="123">
        <v>1.7879313839850948</v>
      </c>
      <c r="D58" s="123">
        <v>1.7886236851201622</v>
      </c>
      <c r="E58" s="123">
        <v>1.7818795535768579</v>
      </c>
      <c r="F58" s="123">
        <v>1.831318686013782</v>
      </c>
      <c r="G58" s="123">
        <v>1.8330316949580832</v>
      </c>
      <c r="H58" s="123">
        <v>2.0015025706985505</v>
      </c>
      <c r="I58" s="123">
        <v>1.867003259468605</v>
      </c>
      <c r="J58" s="123">
        <v>1.9110946734023779</v>
      </c>
      <c r="K58" s="123">
        <v>1.7394351104624788</v>
      </c>
      <c r="L58" s="123">
        <v>2.1171879911672047</v>
      </c>
      <c r="M58" s="123">
        <v>2.1016265051526037</v>
      </c>
      <c r="N58" s="123">
        <v>2.0913870851358998</v>
      </c>
      <c r="O58" s="123">
        <v>2.0388614478583205</v>
      </c>
      <c r="P58" s="123">
        <v>1.9895053546645789</v>
      </c>
      <c r="Q58" s="123">
        <v>1.9459008043670956</v>
      </c>
      <c r="R58" s="123">
        <v>1.9008574446556632</v>
      </c>
      <c r="S58" s="123">
        <v>1.8627835307053537</v>
      </c>
      <c r="T58" s="123">
        <v>1.8278719308817748</v>
      </c>
      <c r="U58" s="123">
        <v>1.7951595318320495</v>
      </c>
      <c r="V58" s="123">
        <v>1.7622558901565217</v>
      </c>
      <c r="W58" s="123">
        <v>1.7480353449065862</v>
      </c>
      <c r="X58" s="123">
        <v>1.7380358953388262</v>
      </c>
      <c r="Y58" s="123">
        <v>1.5113149556966508</v>
      </c>
      <c r="DA58" s="130" t="s">
        <v>2969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DA59" s="63" t="s">
        <v>2970</v>
      </c>
    </row>
    <row r="60" spans="1:105" ht="12" customHeight="1" x14ac:dyDescent="0.25">
      <c r="A60" s="109" t="s">
        <v>120</v>
      </c>
      <c r="B60" s="110">
        <v>1.6810299137155447</v>
      </c>
      <c r="C60" s="110">
        <v>1.7879313839850948</v>
      </c>
      <c r="D60" s="110">
        <v>1.7886236851201622</v>
      </c>
      <c r="E60" s="110">
        <v>1.7818795535768579</v>
      </c>
      <c r="F60" s="110">
        <v>1.831318686013782</v>
      </c>
      <c r="G60" s="110">
        <v>1.8330316949580832</v>
      </c>
      <c r="H60" s="110">
        <v>2.0015025706985505</v>
      </c>
      <c r="I60" s="110">
        <v>1.867003259468605</v>
      </c>
      <c r="J60" s="110">
        <v>1.9110946734023779</v>
      </c>
      <c r="K60" s="110">
        <v>1.7394351104624788</v>
      </c>
      <c r="L60" s="110">
        <v>2.1171879911672047</v>
      </c>
      <c r="M60" s="110">
        <v>2.1016265051526037</v>
      </c>
      <c r="N60" s="110">
        <v>2.0913870851358998</v>
      </c>
      <c r="O60" s="110">
        <v>2.0388614478583205</v>
      </c>
      <c r="P60" s="110">
        <v>1.9895053546645789</v>
      </c>
      <c r="Q60" s="110">
        <v>1.9459008043670956</v>
      </c>
      <c r="R60" s="110">
        <v>1.9008574446556632</v>
      </c>
      <c r="S60" s="110">
        <v>1.8627835307053537</v>
      </c>
      <c r="T60" s="110">
        <v>1.8278719308817748</v>
      </c>
      <c r="U60" s="110">
        <v>1.7951595318320495</v>
      </c>
      <c r="V60" s="110">
        <v>1.7622558901565217</v>
      </c>
      <c r="W60" s="110">
        <v>1.7480353449065862</v>
      </c>
      <c r="X60" s="110">
        <v>1.7380358953388262</v>
      </c>
      <c r="Y60" s="110">
        <v>1.5113149556966508</v>
      </c>
      <c r="DA60" s="60" t="s">
        <v>2971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85.770856131761207</v>
      </c>
      <c r="C62" s="118">
        <f t="shared" si="21"/>
        <v>90.75798657294844</v>
      </c>
      <c r="D62" s="118">
        <f t="shared" si="21"/>
        <v>87.584484287113796</v>
      </c>
      <c r="E62" s="118">
        <f t="shared" si="21"/>
        <v>89.828340622016711</v>
      </c>
      <c r="F62" s="118">
        <f t="shared" si="21"/>
        <v>86.284236985744641</v>
      </c>
      <c r="G62" s="118">
        <f t="shared" si="21"/>
        <v>83.622810672287684</v>
      </c>
      <c r="H62" s="118">
        <f t="shared" si="21"/>
        <v>84.807634795347241</v>
      </c>
      <c r="I62" s="118">
        <f t="shared" si="21"/>
        <v>76.001149633970698</v>
      </c>
      <c r="J62" s="118">
        <f t="shared" si="21"/>
        <v>86.377675351771416</v>
      </c>
      <c r="K62" s="118">
        <f t="shared" si="21"/>
        <v>86.284163996620435</v>
      </c>
      <c r="L62" s="118">
        <f t="shared" si="21"/>
        <v>100.77374344740608</v>
      </c>
      <c r="M62" s="118">
        <f t="shared" si="21"/>
        <v>79.187289240267617</v>
      </c>
      <c r="N62" s="118">
        <f t="shared" si="21"/>
        <v>86.067251884148959</v>
      </c>
      <c r="O62" s="118">
        <f t="shared" si="21"/>
        <v>92.385338081694329</v>
      </c>
      <c r="P62" s="118">
        <f t="shared" si="21"/>
        <v>69.465195591445053</v>
      </c>
      <c r="Q62" s="118">
        <f t="shared" si="21"/>
        <v>74.25270840501932</v>
      </c>
      <c r="R62" s="118">
        <f t="shared" ref="R62:V62" si="22">R63+R66+R68+R77</f>
        <v>77.288487758113334</v>
      </c>
      <c r="S62" s="118">
        <f t="shared" si="22"/>
        <v>75.632876576599557</v>
      </c>
      <c r="T62" s="118">
        <f t="shared" si="22"/>
        <v>76.324336579098016</v>
      </c>
      <c r="U62" s="118">
        <f t="shared" si="22"/>
        <v>74.625545951781035</v>
      </c>
      <c r="V62" s="118">
        <f t="shared" si="22"/>
        <v>72.483594110586225</v>
      </c>
      <c r="W62" s="118">
        <f t="shared" ref="W62:Y62" si="23">W63+W66+W68+W77</f>
        <v>84.031370337962585</v>
      </c>
      <c r="X62" s="118">
        <f t="shared" si="23"/>
        <v>69.15099583923093</v>
      </c>
      <c r="Y62" s="118">
        <f t="shared" si="23"/>
        <v>60.228587040037155</v>
      </c>
      <c r="DA62" s="129" t="s">
        <v>2972</v>
      </c>
    </row>
    <row r="63" spans="1:105" ht="12.95" customHeight="1" x14ac:dyDescent="0.25">
      <c r="A63" s="121" t="s">
        <v>57</v>
      </c>
      <c r="B63" s="123">
        <f t="shared" ref="B63:Q63" si="24">SUM(B64:B65)</f>
        <v>74.912268860484033</v>
      </c>
      <c r="C63" s="123">
        <f t="shared" si="24"/>
        <v>79.655099958565799</v>
      </c>
      <c r="D63" s="123">
        <f t="shared" si="24"/>
        <v>75.772281043300097</v>
      </c>
      <c r="E63" s="123">
        <f t="shared" si="24"/>
        <v>77.787199013520834</v>
      </c>
      <c r="F63" s="123">
        <f t="shared" si="24"/>
        <v>74.663403134483417</v>
      </c>
      <c r="G63" s="123">
        <f t="shared" si="24"/>
        <v>72.162084587757391</v>
      </c>
      <c r="H63" s="123">
        <f t="shared" si="24"/>
        <v>73.061438157946412</v>
      </c>
      <c r="I63" s="123">
        <f t="shared" si="24"/>
        <v>64.966626075948909</v>
      </c>
      <c r="J63" s="123">
        <f t="shared" si="24"/>
        <v>74.946374029747446</v>
      </c>
      <c r="K63" s="123">
        <f t="shared" si="24"/>
        <v>74.841616987182974</v>
      </c>
      <c r="L63" s="123">
        <f t="shared" si="24"/>
        <v>87.262890266650899</v>
      </c>
      <c r="M63" s="123">
        <f t="shared" si="24"/>
        <v>68.400798489852235</v>
      </c>
      <c r="N63" s="123">
        <f t="shared" si="24"/>
        <v>74.77898081579967</v>
      </c>
      <c r="O63" s="123">
        <f t="shared" si="24"/>
        <v>80.195415617383446</v>
      </c>
      <c r="P63" s="123">
        <f t="shared" si="24"/>
        <v>59.110328525492548</v>
      </c>
      <c r="Q63" s="123">
        <f t="shared" si="24"/>
        <v>62.39167165931962</v>
      </c>
      <c r="R63" s="123">
        <f t="shared" ref="R63:V63" si="25">SUM(R64:R65)</f>
        <v>64.99539478588234</v>
      </c>
      <c r="S63" s="123">
        <f t="shared" si="25"/>
        <v>63.759678370392059</v>
      </c>
      <c r="T63" s="123">
        <f t="shared" si="25"/>
        <v>64.446339660782101</v>
      </c>
      <c r="U63" s="123">
        <f t="shared" si="25"/>
        <v>63.374754771819006</v>
      </c>
      <c r="V63" s="123">
        <f t="shared" si="25"/>
        <v>61.995363216759131</v>
      </c>
      <c r="W63" s="123">
        <f t="shared" ref="W63:Y63" si="26">SUM(W64:W65)</f>
        <v>73.263648938448227</v>
      </c>
      <c r="X63" s="123">
        <f t="shared" si="26"/>
        <v>60.072875904446668</v>
      </c>
      <c r="Y63" s="123">
        <f t="shared" si="26"/>
        <v>52.745773020016841</v>
      </c>
      <c r="DA63" s="130" t="s">
        <v>2973</v>
      </c>
    </row>
    <row r="64" spans="1:105" ht="12" customHeight="1" x14ac:dyDescent="0.25">
      <c r="A64" s="97" t="s">
        <v>212</v>
      </c>
      <c r="B64" s="99">
        <v>73.204236355846533</v>
      </c>
      <c r="C64" s="99">
        <v>77.868483817870413</v>
      </c>
      <c r="D64" s="99">
        <v>74.105928258712268</v>
      </c>
      <c r="E64" s="99">
        <v>76.109089385415999</v>
      </c>
      <c r="F64" s="99">
        <v>73.086231136254369</v>
      </c>
      <c r="G64" s="99">
        <v>70.674691196494507</v>
      </c>
      <c r="H64" s="99">
        <v>71.59415504584679</v>
      </c>
      <c r="I64" s="99">
        <v>63.700116247598487</v>
      </c>
      <c r="J64" s="99">
        <v>73.47956060444001</v>
      </c>
      <c r="K64" s="99">
        <v>73.395116316613255</v>
      </c>
      <c r="L64" s="99">
        <v>85.543167635541352</v>
      </c>
      <c r="M64" s="99">
        <v>67.133791905324372</v>
      </c>
      <c r="N64" s="99">
        <v>73.395259283138486</v>
      </c>
      <c r="O64" s="99">
        <v>78.702347089631516</v>
      </c>
      <c r="P64" s="99">
        <v>58.082545745890222</v>
      </c>
      <c r="Q64" s="99">
        <v>61.280932185358516</v>
      </c>
      <c r="R64" s="99">
        <v>63.832763598307302</v>
      </c>
      <c r="S64" s="99">
        <v>62.63638182508376</v>
      </c>
      <c r="T64" s="99">
        <v>63.321777044392114</v>
      </c>
      <c r="U64" s="99">
        <v>62.288663324706391</v>
      </c>
      <c r="V64" s="99">
        <v>60.957314427572598</v>
      </c>
      <c r="W64" s="99">
        <v>72.008213477900242</v>
      </c>
      <c r="X64" s="99">
        <v>59.118967242734556</v>
      </c>
      <c r="Y64" s="99">
        <v>51.965468913704917</v>
      </c>
      <c r="DA64" s="63" t="s">
        <v>2974</v>
      </c>
    </row>
    <row r="65" spans="1:105" ht="12" customHeight="1" x14ac:dyDescent="0.25">
      <c r="A65" s="97" t="s">
        <v>53</v>
      </c>
      <c r="B65" s="99">
        <v>1.7080325046375024</v>
      </c>
      <c r="C65" s="99">
        <v>1.7866161406953838</v>
      </c>
      <c r="D65" s="99">
        <v>1.6663527845878261</v>
      </c>
      <c r="E65" s="99">
        <v>1.6781096281048287</v>
      </c>
      <c r="F65" s="99">
        <v>1.5771719982290542</v>
      </c>
      <c r="G65" s="99">
        <v>1.4873933912628829</v>
      </c>
      <c r="H65" s="99">
        <v>1.4672831120996233</v>
      </c>
      <c r="I65" s="99">
        <v>1.2665098283504168</v>
      </c>
      <c r="J65" s="99">
        <v>1.4668134253074383</v>
      </c>
      <c r="K65" s="99">
        <v>1.4465006705697259</v>
      </c>
      <c r="L65" s="99">
        <v>1.7197226311095544</v>
      </c>
      <c r="M65" s="99">
        <v>1.2670065845278602</v>
      </c>
      <c r="N65" s="99">
        <v>1.3837215326611785</v>
      </c>
      <c r="O65" s="99">
        <v>1.4930685277519233</v>
      </c>
      <c r="P65" s="99">
        <v>1.0277827796023224</v>
      </c>
      <c r="Q65" s="99">
        <v>1.1107394739611036</v>
      </c>
      <c r="R65" s="99">
        <v>1.1626311875750326</v>
      </c>
      <c r="S65" s="99">
        <v>1.1232965453082973</v>
      </c>
      <c r="T65" s="99">
        <v>1.1245626163899924</v>
      </c>
      <c r="U65" s="99">
        <v>1.0860914471126175</v>
      </c>
      <c r="V65" s="99">
        <v>1.0380487891865342</v>
      </c>
      <c r="W65" s="99">
        <v>1.2554354605479905</v>
      </c>
      <c r="X65" s="99">
        <v>0.95390866171211064</v>
      </c>
      <c r="Y65" s="99">
        <v>0.78030410631192604</v>
      </c>
      <c r="DA65" s="63" t="s">
        <v>2975</v>
      </c>
    </row>
    <row r="66" spans="1:105" ht="12.95" customHeight="1" x14ac:dyDescent="0.25">
      <c r="A66" s="121" t="s">
        <v>92</v>
      </c>
      <c r="B66" s="123">
        <f t="shared" ref="B66:Y66" si="27">B67</f>
        <v>0.10150408759541574</v>
      </c>
      <c r="C66" s="123">
        <f t="shared" si="27"/>
        <v>0.10665963053837103</v>
      </c>
      <c r="D66" s="123">
        <f t="shared" si="27"/>
        <v>0.11622111971973853</v>
      </c>
      <c r="E66" s="123">
        <f t="shared" si="27"/>
        <v>0.17692880552391246</v>
      </c>
      <c r="F66" s="123">
        <f t="shared" si="27"/>
        <v>0.14194814510642856</v>
      </c>
      <c r="G66" s="123">
        <f t="shared" si="27"/>
        <v>0.16180016799112196</v>
      </c>
      <c r="H66" s="123">
        <f t="shared" si="27"/>
        <v>0.27700828373213982</v>
      </c>
      <c r="I66" s="123">
        <f t="shared" si="27"/>
        <v>0.20517570297117924</v>
      </c>
      <c r="J66" s="123">
        <f t="shared" si="27"/>
        <v>0.22560491994890944</v>
      </c>
      <c r="K66" s="123">
        <f t="shared" si="27"/>
        <v>0.26614759433656027</v>
      </c>
      <c r="L66" s="123">
        <f t="shared" si="27"/>
        <v>0.31372620814987651</v>
      </c>
      <c r="M66" s="123">
        <f t="shared" si="27"/>
        <v>0.35800092057669747</v>
      </c>
      <c r="N66" s="123">
        <f t="shared" si="27"/>
        <v>0.47069468683034582</v>
      </c>
      <c r="O66" s="123">
        <f t="shared" si="27"/>
        <v>0.56179207491128769</v>
      </c>
      <c r="P66" s="123">
        <f t="shared" si="27"/>
        <v>0.64817292202939136</v>
      </c>
      <c r="Q66" s="123">
        <f t="shared" si="27"/>
        <v>0.72133394951771301</v>
      </c>
      <c r="R66" s="123">
        <f t="shared" si="27"/>
        <v>0.82869495332722676</v>
      </c>
      <c r="S66" s="123">
        <f t="shared" si="27"/>
        <v>0.85672866555669347</v>
      </c>
      <c r="T66" s="123">
        <f t="shared" si="27"/>
        <v>1.1389263342066718</v>
      </c>
      <c r="U66" s="123">
        <f t="shared" si="27"/>
        <v>1.1565793619517077</v>
      </c>
      <c r="V66" s="123">
        <f t="shared" si="27"/>
        <v>1.3164102452517703</v>
      </c>
      <c r="W66" s="123">
        <f t="shared" si="27"/>
        <v>1.174244724226698</v>
      </c>
      <c r="X66" s="123">
        <f t="shared" si="27"/>
        <v>1.6367027688004891</v>
      </c>
      <c r="Y66" s="123">
        <f t="shared" si="27"/>
        <v>1.6365826188033115</v>
      </c>
      <c r="DA66" s="130" t="s">
        <v>2976</v>
      </c>
    </row>
    <row r="67" spans="1:105" ht="12" customHeight="1" x14ac:dyDescent="0.25">
      <c r="A67" s="97" t="s">
        <v>53</v>
      </c>
      <c r="B67" s="99">
        <f>RES_hhdet_tesh!B67/RES_summary!B$19</f>
        <v>0.10150408759541574</v>
      </c>
      <c r="C67" s="99">
        <f>RES_hhdet_tesh!C67/RES_summary!C$19</f>
        <v>0.10665963053837103</v>
      </c>
      <c r="D67" s="99">
        <f>RES_hhdet_tesh!D67/RES_summary!D$19</f>
        <v>0.11622111971973853</v>
      </c>
      <c r="E67" s="99">
        <f>RES_hhdet_tesh!E67/RES_summary!E$19</f>
        <v>0.17692880552391246</v>
      </c>
      <c r="F67" s="99">
        <f>RES_hhdet_tesh!F67/RES_summary!F$19</f>
        <v>0.14194814510642856</v>
      </c>
      <c r="G67" s="99">
        <f>RES_hhdet_tesh!G67/RES_summary!G$19</f>
        <v>0.16180016799112196</v>
      </c>
      <c r="H67" s="99">
        <f>RES_hhdet_tesh!H67/RES_summary!H$19</f>
        <v>0.27700828373213982</v>
      </c>
      <c r="I67" s="99">
        <f>RES_hhdet_tesh!I67/RES_summary!I$19</f>
        <v>0.20517570297117924</v>
      </c>
      <c r="J67" s="99">
        <f>RES_hhdet_tesh!J67/RES_summary!J$19</f>
        <v>0.22560491994890944</v>
      </c>
      <c r="K67" s="99">
        <f>RES_hhdet_tesh!K67/RES_summary!K$19</f>
        <v>0.26614759433656027</v>
      </c>
      <c r="L67" s="99">
        <f>RES_hhdet_tesh!L67/RES_summary!L$19</f>
        <v>0.31372620814987651</v>
      </c>
      <c r="M67" s="99">
        <f>RES_hhdet_tesh!M67/RES_summary!M$19</f>
        <v>0.35800092057669747</v>
      </c>
      <c r="N67" s="99">
        <f>RES_hhdet_tesh!N67/RES_summary!N$19</f>
        <v>0.47069468683034582</v>
      </c>
      <c r="O67" s="99">
        <f>RES_hhdet_tesh!O67/RES_summary!O$19</f>
        <v>0.56179207491128769</v>
      </c>
      <c r="P67" s="99">
        <f>RES_hhdet_tesh!P67/RES_summary!P$19</f>
        <v>0.64817292202939136</v>
      </c>
      <c r="Q67" s="99">
        <f>RES_hhdet_tesh!Q67/RES_summary!Q$19</f>
        <v>0.72133394951771301</v>
      </c>
      <c r="R67" s="99">
        <f>RES_hhdet_tesh!R67/RES_summary!R$19</f>
        <v>0.82869495332722676</v>
      </c>
      <c r="S67" s="99">
        <f>RES_hhdet_tesh!S67/RES_summary!S$19</f>
        <v>0.85672866555669347</v>
      </c>
      <c r="T67" s="99">
        <f>RES_hhdet_tesh!T67/RES_summary!T$19</f>
        <v>1.1389263342066718</v>
      </c>
      <c r="U67" s="99">
        <f>RES_hhdet_tesh!U67/RES_summary!U$19</f>
        <v>1.1565793619517077</v>
      </c>
      <c r="V67" s="99">
        <f>RES_hhdet_tesh!V67/RES_summary!V$19</f>
        <v>1.3164102452517703</v>
      </c>
      <c r="W67" s="99">
        <f>RES_hhdet_tesh!W67/RES_summary!W$19</f>
        <v>1.174244724226698</v>
      </c>
      <c r="X67" s="99">
        <f>RES_hhdet_tesh!X67/RES_summary!X$19</f>
        <v>1.6367027688004891</v>
      </c>
      <c r="Y67" s="99">
        <f>RES_hhdet_tesh!Y67/RES_summary!Y$19</f>
        <v>1.6365826188033115</v>
      </c>
      <c r="DA67" s="63" t="s">
        <v>2977</v>
      </c>
    </row>
    <row r="68" spans="1:105" ht="12" customHeight="1" x14ac:dyDescent="0.25">
      <c r="A68" s="121" t="s">
        <v>55</v>
      </c>
      <c r="B68" s="123">
        <v>9.075904374130646</v>
      </c>
      <c r="C68" s="123">
        <v>9.1985459638469571</v>
      </c>
      <c r="D68" s="123">
        <v>9.9095190965569451</v>
      </c>
      <c r="E68" s="123">
        <v>10.075802096935018</v>
      </c>
      <c r="F68" s="123">
        <v>9.6521070573095926</v>
      </c>
      <c r="G68" s="123">
        <v>9.4698624341147291</v>
      </c>
      <c r="H68" s="123">
        <v>9.451329207620919</v>
      </c>
      <c r="I68" s="123">
        <v>8.9880995432976309</v>
      </c>
      <c r="J68" s="123">
        <v>9.2877588656709733</v>
      </c>
      <c r="K68" s="123">
        <v>9.4370207988116999</v>
      </c>
      <c r="L68" s="123">
        <v>10.978305096432104</v>
      </c>
      <c r="M68" s="123">
        <v>8.3143056182832336</v>
      </c>
      <c r="N68" s="123">
        <v>8.7334548725870977</v>
      </c>
      <c r="O68" s="123">
        <v>9.5942478536578584</v>
      </c>
      <c r="P68" s="123">
        <v>7.7189248469085303</v>
      </c>
      <c r="Q68" s="123">
        <v>9.1868573583298492</v>
      </c>
      <c r="R68" s="123">
        <v>9.5635873466411372</v>
      </c>
      <c r="S68" s="123">
        <v>9.1528842139282514</v>
      </c>
      <c r="T68" s="123">
        <v>8.9082283095692105</v>
      </c>
      <c r="U68" s="123">
        <v>8.2964241774119571</v>
      </c>
      <c r="V68" s="123">
        <v>7.4133133438845675</v>
      </c>
      <c r="W68" s="123">
        <v>7.8620646499601632</v>
      </c>
      <c r="X68" s="123">
        <v>5.7497121811079674</v>
      </c>
      <c r="Y68" s="123">
        <v>4.293131141537553</v>
      </c>
      <c r="DA68" s="130" t="s">
        <v>2978</v>
      </c>
    </row>
    <row r="69" spans="1:105" ht="12" customHeight="1" x14ac:dyDescent="0.25">
      <c r="A69" s="97" t="s">
        <v>134</v>
      </c>
      <c r="B69" s="99">
        <v>9.0707173504980254</v>
      </c>
      <c r="C69" s="99">
        <v>9.2026043047688795</v>
      </c>
      <c r="D69" s="99">
        <v>9.9086451977912429</v>
      </c>
      <c r="E69" s="99">
        <v>10.077394481231268</v>
      </c>
      <c r="F69" s="99">
        <v>9.653172808604241</v>
      </c>
      <c r="G69" s="99">
        <v>9.4695290092529572</v>
      </c>
      <c r="H69" s="99">
        <v>9.4529487786314075</v>
      </c>
      <c r="I69" s="99">
        <v>8.9813281286308708</v>
      </c>
      <c r="J69" s="99">
        <v>9.2938894425343204</v>
      </c>
      <c r="K69" s="99">
        <v>9.4393946822996408</v>
      </c>
      <c r="L69" s="99">
        <v>11.000530679635158</v>
      </c>
      <c r="M69" s="99">
        <v>8.306455047163352</v>
      </c>
      <c r="N69" s="99">
        <v>8.7318417634353924</v>
      </c>
      <c r="O69" s="99">
        <v>9.6022185267785289</v>
      </c>
      <c r="P69" s="99">
        <v>7.7119428298798587</v>
      </c>
      <c r="Q69" s="99">
        <v>9.1889530317274417</v>
      </c>
      <c r="R69" s="99">
        <v>9.5668765532841036</v>
      </c>
      <c r="S69" s="99">
        <v>9.1539461237335829</v>
      </c>
      <c r="T69" s="99">
        <v>8.9105732711926571</v>
      </c>
      <c r="U69" s="99">
        <v>8.2974460122950031</v>
      </c>
      <c r="V69" s="99">
        <v>7.4120367003282128</v>
      </c>
      <c r="W69" s="99">
        <v>7.8739195942548426</v>
      </c>
      <c r="X69" s="99">
        <v>5.7483369684997463</v>
      </c>
      <c r="Y69" s="99">
        <v>4.2908228484603903</v>
      </c>
      <c r="DA69" s="63" t="s">
        <v>2979</v>
      </c>
    </row>
    <row r="70" spans="1:105" ht="12" customHeight="1" x14ac:dyDescent="0.25">
      <c r="A70" s="97" t="s">
        <v>133</v>
      </c>
      <c r="B70" s="99">
        <v>9.0707173504980254</v>
      </c>
      <c r="C70" s="99">
        <v>9.2022703157686987</v>
      </c>
      <c r="D70" s="99">
        <v>9.9085604481714586</v>
      </c>
      <c r="E70" s="99">
        <v>10.07693664866218</v>
      </c>
      <c r="F70" s="99">
        <v>9.6521715090873155</v>
      </c>
      <c r="G70" s="99">
        <v>9.468697724186832</v>
      </c>
      <c r="H70" s="99">
        <v>9.4521703764616394</v>
      </c>
      <c r="I70" s="99">
        <v>8.9816347827124439</v>
      </c>
      <c r="J70" s="99">
        <v>9.2921839774059496</v>
      </c>
      <c r="K70" s="99">
        <v>9.4380699573692795</v>
      </c>
      <c r="L70" s="99">
        <v>10.998954371336927</v>
      </c>
      <c r="M70" s="99">
        <v>8.307657744701114</v>
      </c>
      <c r="N70" s="99">
        <v>8.7345446939439206</v>
      </c>
      <c r="O70" s="99">
        <v>9.6023960162558168</v>
      </c>
      <c r="P70" s="99">
        <v>7.715209343963128</v>
      </c>
      <c r="Q70" s="99">
        <v>9.1907641115997087</v>
      </c>
      <c r="R70" s="99">
        <v>9.5645167224194605</v>
      </c>
      <c r="S70" s="99">
        <v>9.1537199148280983</v>
      </c>
      <c r="T70" s="99">
        <v>8.9129844087497077</v>
      </c>
      <c r="U70" s="99">
        <v>8.3016383825968614</v>
      </c>
      <c r="V70" s="99">
        <v>7.4194544052454816</v>
      </c>
      <c r="W70" s="99">
        <v>7.876415928811177</v>
      </c>
      <c r="X70" s="99">
        <v>5.7542472013046453</v>
      </c>
      <c r="Y70" s="99">
        <v>4.291502251593303</v>
      </c>
      <c r="DA70" s="63" t="s">
        <v>2980</v>
      </c>
    </row>
    <row r="71" spans="1:105" ht="12" customHeight="1" x14ac:dyDescent="0.25">
      <c r="A71" s="100" t="s">
        <v>212</v>
      </c>
      <c r="B71" s="102">
        <v>4.7614933194567897</v>
      </c>
      <c r="C71" s="102">
        <v>4.4024524989625551</v>
      </c>
      <c r="D71" s="102">
        <v>4.9237613521406454</v>
      </c>
      <c r="E71" s="102">
        <v>4.8734225282206554</v>
      </c>
      <c r="F71" s="102">
        <v>4.6385868034304476</v>
      </c>
      <c r="G71" s="102">
        <v>4.5719343606834348</v>
      </c>
      <c r="H71" s="102">
        <v>4.462819327977261</v>
      </c>
      <c r="I71" s="102">
        <v>4.4929212130922176</v>
      </c>
      <c r="J71" s="102">
        <v>4.2251969541897019</v>
      </c>
      <c r="K71" s="102">
        <v>4.394264570639316</v>
      </c>
      <c r="L71" s="102">
        <v>4.4219966500557142</v>
      </c>
      <c r="M71" s="102">
        <v>3.4850915974619809</v>
      </c>
      <c r="N71" s="102">
        <v>3.4222714761428503</v>
      </c>
      <c r="O71" s="102">
        <v>3.953098232296854</v>
      </c>
      <c r="P71" s="102">
        <v>3.2775329139918146</v>
      </c>
      <c r="Q71" s="102">
        <v>3.9298931721561705</v>
      </c>
      <c r="R71" s="102">
        <v>4.2983054939919469</v>
      </c>
      <c r="S71" s="102">
        <v>4.1348493026537243</v>
      </c>
      <c r="T71" s="102">
        <v>3.8661735896287373</v>
      </c>
      <c r="U71" s="102">
        <v>3.4653952292444918</v>
      </c>
      <c r="V71" s="102">
        <v>2.9784721134294703</v>
      </c>
      <c r="W71" s="102">
        <v>2.7938816251202518</v>
      </c>
      <c r="X71" s="102">
        <v>2.159918065303617</v>
      </c>
      <c r="Y71" s="102">
        <v>1.6166680204290571</v>
      </c>
      <c r="DA71" s="131" t="s">
        <v>2981</v>
      </c>
    </row>
    <row r="72" spans="1:105" ht="12" customHeight="1" x14ac:dyDescent="0.25">
      <c r="A72" s="103" t="s">
        <v>52</v>
      </c>
      <c r="B72" s="105">
        <v>4.3092240310412375</v>
      </c>
      <c r="C72" s="105">
        <v>4.7998178168061445</v>
      </c>
      <c r="D72" s="105">
        <v>4.9847990960308133</v>
      </c>
      <c r="E72" s="105">
        <v>5.2035141204415236</v>
      </c>
      <c r="F72" s="105">
        <v>5.0135847056568688</v>
      </c>
      <c r="G72" s="105">
        <v>4.8967633635033962</v>
      </c>
      <c r="H72" s="105">
        <v>4.9893510484843775</v>
      </c>
      <c r="I72" s="105">
        <v>4.488713569620228</v>
      </c>
      <c r="J72" s="105">
        <v>5.0669870232162459</v>
      </c>
      <c r="K72" s="105">
        <v>5.0438053867299661</v>
      </c>
      <c r="L72" s="105">
        <v>6.5769577212812118</v>
      </c>
      <c r="M72" s="105">
        <v>4.8225661472391321</v>
      </c>
      <c r="N72" s="105">
        <v>5.3122732178010699</v>
      </c>
      <c r="O72" s="105">
        <v>5.6492977839589615</v>
      </c>
      <c r="P72" s="105">
        <v>4.4376764299713125</v>
      </c>
      <c r="Q72" s="105">
        <v>5.2608709394435378</v>
      </c>
      <c r="R72" s="105">
        <v>5.2662112284275153</v>
      </c>
      <c r="S72" s="105">
        <v>5.0188706121743731</v>
      </c>
      <c r="T72" s="105">
        <v>5.0468108191209717</v>
      </c>
      <c r="U72" s="105">
        <v>4.8362431533523704</v>
      </c>
      <c r="V72" s="105">
        <v>4.4409822918160122</v>
      </c>
      <c r="W72" s="105">
        <v>5.0825343036909256</v>
      </c>
      <c r="X72" s="105">
        <v>3.5943291360010283</v>
      </c>
      <c r="Y72" s="105">
        <v>2.6748342311642452</v>
      </c>
      <c r="DA72" s="132" t="s">
        <v>2982</v>
      </c>
    </row>
    <row r="73" spans="1:105" ht="12" customHeight="1" x14ac:dyDescent="0.25">
      <c r="A73" s="106" t="s">
        <v>122</v>
      </c>
      <c r="B73" s="102">
        <v>9.8023119952726852</v>
      </c>
      <c r="C73" s="102">
        <v>8.7671677176738623</v>
      </c>
      <c r="D73" s="102">
        <v>9.9959264846571347</v>
      </c>
      <c r="E73" s="102">
        <v>9.9126129812494028</v>
      </c>
      <c r="F73" s="102">
        <v>9.5401596489317679</v>
      </c>
      <c r="G73" s="102">
        <v>9.5052888187423061</v>
      </c>
      <c r="H73" s="102">
        <v>9.2788659552985688</v>
      </c>
      <c r="I73" s="102">
        <v>9.5831765861626099</v>
      </c>
      <c r="J73" s="102">
        <v>8.7766710775968875</v>
      </c>
      <c r="K73" s="102">
        <v>9.2372174015283335</v>
      </c>
      <c r="L73" s="102">
        <v>9.0023974177630048</v>
      </c>
      <c r="M73" s="102">
        <v>9.0777590678654807</v>
      </c>
      <c r="N73" s="102">
        <v>8.8691652741145699</v>
      </c>
      <c r="O73" s="102">
        <v>8.7803960891821653</v>
      </c>
      <c r="P73" s="102">
        <v>8.9091859697052929</v>
      </c>
      <c r="Q73" s="102">
        <v>8.9257872898784871</v>
      </c>
      <c r="R73" s="102">
        <v>9.0567802116277907</v>
      </c>
      <c r="S73" s="102">
        <v>8.9906904255654414</v>
      </c>
      <c r="T73" s="102">
        <v>8.6179257806357707</v>
      </c>
      <c r="U73" s="102">
        <v>8.1943056612318657</v>
      </c>
      <c r="V73" s="102">
        <v>7.5210354439577305</v>
      </c>
      <c r="W73" s="102">
        <v>6.6477480766012569</v>
      </c>
      <c r="X73" s="102">
        <v>5.8655821142865889</v>
      </c>
      <c r="Y73" s="102">
        <v>4.605247091830007</v>
      </c>
      <c r="DA73" s="131" t="s">
        <v>2983</v>
      </c>
    </row>
    <row r="74" spans="1:105" ht="12" customHeight="1" x14ac:dyDescent="0.25">
      <c r="A74" s="107" t="s">
        <v>121</v>
      </c>
      <c r="B74" s="105">
        <v>9.8023119952726852</v>
      </c>
      <c r="C74" s="105">
        <v>8.7682490836682909</v>
      </c>
      <c r="D74" s="105">
        <v>9.997315903119695</v>
      </c>
      <c r="E74" s="105">
        <v>9.9143222646684226</v>
      </c>
      <c r="F74" s="105">
        <v>9.5420497210202697</v>
      </c>
      <c r="G74" s="105">
        <v>9.5064766943772288</v>
      </c>
      <c r="H74" s="105">
        <v>9.2801083083351283</v>
      </c>
      <c r="I74" s="105">
        <v>9.5802013226803933</v>
      </c>
      <c r="J74" s="105">
        <v>8.7755867076669993</v>
      </c>
      <c r="K74" s="105">
        <v>9.2352241653814975</v>
      </c>
      <c r="L74" s="105">
        <v>9.0016440612234128</v>
      </c>
      <c r="M74" s="105">
        <v>9.0821982227730711</v>
      </c>
      <c r="N74" s="105">
        <v>8.8744299723750455</v>
      </c>
      <c r="O74" s="105">
        <v>8.7857806576368134</v>
      </c>
      <c r="P74" s="105">
        <v>8.9216637502622511</v>
      </c>
      <c r="Q74" s="105">
        <v>8.9355861218720189</v>
      </c>
      <c r="R74" s="105">
        <v>9.0571998886306559</v>
      </c>
      <c r="S74" s="105">
        <v>8.9863416662687818</v>
      </c>
      <c r="T74" s="105">
        <v>8.6132569338224929</v>
      </c>
      <c r="U74" s="105">
        <v>8.1859726715225367</v>
      </c>
      <c r="V74" s="105">
        <v>7.513645152341037</v>
      </c>
      <c r="W74" s="105">
        <v>6.634232082922515</v>
      </c>
      <c r="X74" s="105">
        <v>5.8608361404295639</v>
      </c>
      <c r="Y74" s="105">
        <v>4.6173790531592713</v>
      </c>
      <c r="DA74" s="132" t="s">
        <v>2984</v>
      </c>
    </row>
    <row r="75" spans="1:105" ht="12" customHeight="1" x14ac:dyDescent="0.25">
      <c r="A75" s="108" t="s">
        <v>53</v>
      </c>
      <c r="B75" s="99">
        <v>5.1882747007708048</v>
      </c>
      <c r="C75" s="99">
        <v>4.1595825068697669</v>
      </c>
      <c r="D75" s="99">
        <v>4.9747598530704202</v>
      </c>
      <c r="E75" s="99">
        <v>4.7822348563497776</v>
      </c>
      <c r="F75" s="99">
        <v>4.5760850151190109</v>
      </c>
      <c r="G75" s="99">
        <v>4.5933519176273743</v>
      </c>
      <c r="H75" s="99">
        <v>4.3686518518118618</v>
      </c>
      <c r="I75" s="99">
        <v>4.8349236059003102</v>
      </c>
      <c r="J75" s="99">
        <v>3.9450656372670805</v>
      </c>
      <c r="K75" s="99">
        <v>4.2844440012738092</v>
      </c>
      <c r="L75" s="99">
        <v>3.4034377443220922</v>
      </c>
      <c r="M75" s="99">
        <v>3.8382574284760342</v>
      </c>
      <c r="N75" s="99">
        <v>3.4918112533671994</v>
      </c>
      <c r="O75" s="99">
        <v>3.536962831734773</v>
      </c>
      <c r="P75" s="99">
        <v>3.8185396440802952</v>
      </c>
      <c r="Q75" s="99">
        <v>3.799414031625385</v>
      </c>
      <c r="R75" s="99">
        <v>4.0294515101536481</v>
      </c>
      <c r="S75" s="99">
        <v>4.0492412358911913</v>
      </c>
      <c r="T75" s="99">
        <v>3.7163032567257011</v>
      </c>
      <c r="U75" s="99">
        <v>3.4134922611172001</v>
      </c>
      <c r="V75" s="99">
        <v>3.027036822973654</v>
      </c>
      <c r="W75" s="99">
        <v>2.2644708616516485</v>
      </c>
      <c r="X75" s="99">
        <v>2.1817229999633128</v>
      </c>
      <c r="Y75" s="99">
        <v>1.7571800733893177</v>
      </c>
      <c r="DA75" s="63" t="s">
        <v>2985</v>
      </c>
    </row>
    <row r="76" spans="1:105" ht="12" customHeight="1" x14ac:dyDescent="0.25">
      <c r="A76" s="108" t="s">
        <v>52</v>
      </c>
      <c r="B76" s="99">
        <v>4.6140372945018795</v>
      </c>
      <c r="C76" s="99">
        <v>4.608666576798524</v>
      </c>
      <c r="D76" s="99">
        <v>5.0225560500492756</v>
      </c>
      <c r="E76" s="99">
        <v>5.1320874083186458</v>
      </c>
      <c r="F76" s="99">
        <v>4.9659647059012579</v>
      </c>
      <c r="G76" s="99">
        <v>4.9131247767498563</v>
      </c>
      <c r="H76" s="99">
        <v>4.9114564565232639</v>
      </c>
      <c r="I76" s="99">
        <v>4.7452777167800839</v>
      </c>
      <c r="J76" s="99">
        <v>4.830521070399918</v>
      </c>
      <c r="K76" s="99">
        <v>4.9507801641076892</v>
      </c>
      <c r="L76" s="99">
        <v>5.5982063169013223</v>
      </c>
      <c r="M76" s="99">
        <v>5.2439407942970382</v>
      </c>
      <c r="N76" s="99">
        <v>5.3826187190078461</v>
      </c>
      <c r="O76" s="99">
        <v>5.2488178259020373</v>
      </c>
      <c r="P76" s="99">
        <v>5.1031241061819568</v>
      </c>
      <c r="Q76" s="99">
        <v>5.1361720902466335</v>
      </c>
      <c r="R76" s="99">
        <v>5.0277483784770096</v>
      </c>
      <c r="S76" s="99">
        <v>4.9371004303775905</v>
      </c>
      <c r="T76" s="99">
        <v>4.8969536770967919</v>
      </c>
      <c r="U76" s="99">
        <v>4.7724804104053371</v>
      </c>
      <c r="V76" s="99">
        <v>4.4866083293673826</v>
      </c>
      <c r="W76" s="99">
        <v>4.369761221270867</v>
      </c>
      <c r="X76" s="99">
        <v>3.6791131404662503</v>
      </c>
      <c r="Y76" s="99">
        <v>2.8601989797699532</v>
      </c>
      <c r="DA76" s="63" t="s">
        <v>2986</v>
      </c>
    </row>
    <row r="77" spans="1:105" ht="12" customHeight="1" x14ac:dyDescent="0.25">
      <c r="A77" s="121" t="s">
        <v>54</v>
      </c>
      <c r="B77" s="123">
        <v>1.6811788095511087</v>
      </c>
      <c r="C77" s="123">
        <v>1.797681019997317</v>
      </c>
      <c r="D77" s="123">
        <v>1.7864630275370077</v>
      </c>
      <c r="E77" s="123">
        <v>1.7884107060369352</v>
      </c>
      <c r="F77" s="123">
        <v>1.8267786488451998</v>
      </c>
      <c r="G77" s="123">
        <v>1.8290634824244516</v>
      </c>
      <c r="H77" s="123">
        <v>2.0178591460477664</v>
      </c>
      <c r="I77" s="123">
        <v>1.8412483117529768</v>
      </c>
      <c r="J77" s="123">
        <v>1.917937536404082</v>
      </c>
      <c r="K77" s="123">
        <v>1.739378616289202</v>
      </c>
      <c r="L77" s="123">
        <v>2.2188218761731897</v>
      </c>
      <c r="M77" s="123">
        <v>2.1141842115554521</v>
      </c>
      <c r="N77" s="123">
        <v>2.0841215089318443</v>
      </c>
      <c r="O77" s="123">
        <v>2.0338825357417378</v>
      </c>
      <c r="P77" s="123">
        <v>1.9877692970145842</v>
      </c>
      <c r="Q77" s="123">
        <v>1.9528454378521274</v>
      </c>
      <c r="R77" s="123">
        <v>1.9008106722626166</v>
      </c>
      <c r="S77" s="123">
        <v>1.8635853267225635</v>
      </c>
      <c r="T77" s="123">
        <v>1.8308422745400321</v>
      </c>
      <c r="U77" s="123">
        <v>1.7977876405983784</v>
      </c>
      <c r="V77" s="123">
        <v>1.7585073046907589</v>
      </c>
      <c r="W77" s="123">
        <v>1.7314120253274958</v>
      </c>
      <c r="X77" s="123">
        <v>1.691704984875793</v>
      </c>
      <c r="Y77" s="123">
        <v>1.5531002596794543</v>
      </c>
      <c r="DA77" s="130" t="s">
        <v>2987</v>
      </c>
    </row>
    <row r="78" spans="1:105" ht="12" customHeight="1" x14ac:dyDescent="0.25">
      <c r="A78" s="97" t="s">
        <v>189</v>
      </c>
      <c r="B78" s="99">
        <v>1.6812344745792367</v>
      </c>
      <c r="C78" s="99">
        <v>1.8012894634695571</v>
      </c>
      <c r="D78" s="99">
        <v>1.7856641957270574</v>
      </c>
      <c r="E78" s="99">
        <v>1.7908169260508866</v>
      </c>
      <c r="F78" s="99">
        <v>1.8251074505157485</v>
      </c>
      <c r="G78" s="99">
        <v>1.8276042073914889</v>
      </c>
      <c r="H78" s="99">
        <v>2.0238426479665277</v>
      </c>
      <c r="I78" s="99">
        <v>1.8317878055760446</v>
      </c>
      <c r="J78" s="99">
        <v>1.9204277304299326</v>
      </c>
      <c r="K78" s="99">
        <v>1.7393581385997199</v>
      </c>
      <c r="L78" s="99">
        <v>2.2567347120447678</v>
      </c>
      <c r="M78" s="99">
        <v>2.1189022563551969</v>
      </c>
      <c r="N78" s="99">
        <v>2.0813804137924641</v>
      </c>
      <c r="O78" s="99">
        <v>2.0319816228389631</v>
      </c>
      <c r="P78" s="99">
        <v>1.9871006003268445</v>
      </c>
      <c r="Q78" s="99">
        <v>1.9556289370844115</v>
      </c>
      <c r="R78" s="99">
        <v>1.9007914981694602</v>
      </c>
      <c r="S78" s="99">
        <v>1.8639234242191487</v>
      </c>
      <c r="T78" s="99">
        <v>1.8321199896506306</v>
      </c>
      <c r="U78" s="99">
        <v>1.7989365554826793</v>
      </c>
      <c r="V78" s="99">
        <v>1.756873486382218</v>
      </c>
      <c r="W78" s="99">
        <v>1.7244318118446698</v>
      </c>
      <c r="X78" s="99">
        <v>1.6739921674882285</v>
      </c>
      <c r="Y78" s="99">
        <v>1.5657340775422559</v>
      </c>
      <c r="DA78" s="63" t="s">
        <v>2988</v>
      </c>
    </row>
    <row r="79" spans="1:105" ht="12" customHeight="1" x14ac:dyDescent="0.25">
      <c r="A79" s="109" t="s">
        <v>120</v>
      </c>
      <c r="B79" s="110">
        <v>1.6810299137155449</v>
      </c>
      <c r="C79" s="110">
        <v>1.7879313839850945</v>
      </c>
      <c r="D79" s="110">
        <v>1.7886236851201622</v>
      </c>
      <c r="E79" s="110">
        <v>1.7818795535768581</v>
      </c>
      <c r="F79" s="110">
        <v>1.8313186860137822</v>
      </c>
      <c r="G79" s="110">
        <v>1.8330316949580827</v>
      </c>
      <c r="H79" s="110">
        <v>2.001502570698551</v>
      </c>
      <c r="I79" s="110">
        <v>1.867003259468605</v>
      </c>
      <c r="J79" s="110">
        <v>1.9110946734023777</v>
      </c>
      <c r="K79" s="110">
        <v>1.7394351104624781</v>
      </c>
      <c r="L79" s="110">
        <v>2.1171879911672056</v>
      </c>
      <c r="M79" s="110">
        <v>2.101626505152606</v>
      </c>
      <c r="N79" s="110">
        <v>2.0913870851358998</v>
      </c>
      <c r="O79" s="110">
        <v>2.0388614478583218</v>
      </c>
      <c r="P79" s="110">
        <v>1.98950535466458</v>
      </c>
      <c r="Q79" s="110">
        <v>1.9459008043670953</v>
      </c>
      <c r="R79" s="110">
        <v>1.9008574446556636</v>
      </c>
      <c r="S79" s="110">
        <v>1.8627835307053515</v>
      </c>
      <c r="T79" s="110">
        <v>1.8278719308817728</v>
      </c>
      <c r="U79" s="110">
        <v>1.7951595318320517</v>
      </c>
      <c r="V79" s="110">
        <v>1.7622558901565217</v>
      </c>
      <c r="W79" s="110">
        <v>1.7480353449065893</v>
      </c>
      <c r="X79" s="110">
        <v>1.7380358953388202</v>
      </c>
      <c r="Y79" s="110">
        <v>1.5113149556966479</v>
      </c>
      <c r="DA79" s="60" t="s">
        <v>2989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87.796400145965279</v>
      </c>
      <c r="C81" s="118">
        <f t="shared" si="28"/>
        <v>87.77967957243078</v>
      </c>
      <c r="D81" s="118">
        <f t="shared" si="28"/>
        <v>87.145469722327832</v>
      </c>
      <c r="E81" s="118">
        <f t="shared" si="28"/>
        <v>86.642641006516584</v>
      </c>
      <c r="F81" s="118">
        <f t="shared" si="28"/>
        <v>85.615363672518271</v>
      </c>
      <c r="G81" s="118">
        <f t="shared" si="28"/>
        <v>84.404699721680444</v>
      </c>
      <c r="H81" s="118">
        <f t="shared" si="28"/>
        <v>84.510303037280792</v>
      </c>
      <c r="I81" s="118">
        <f t="shared" si="28"/>
        <v>83.935341888424617</v>
      </c>
      <c r="J81" s="118">
        <f t="shared" si="28"/>
        <v>84.256759078834875</v>
      </c>
      <c r="K81" s="118">
        <f t="shared" si="28"/>
        <v>86.123102835239195</v>
      </c>
      <c r="L81" s="118">
        <f t="shared" si="28"/>
        <v>87.236573795277977</v>
      </c>
      <c r="M81" s="118">
        <f t="shared" si="28"/>
        <v>87.398327502708867</v>
      </c>
      <c r="N81" s="118">
        <f t="shared" si="28"/>
        <v>84.754622264052045</v>
      </c>
      <c r="O81" s="118">
        <f t="shared" si="28"/>
        <v>82.938871096118731</v>
      </c>
      <c r="P81" s="118">
        <f t="shared" si="28"/>
        <v>77.277225733749205</v>
      </c>
      <c r="Q81" s="118">
        <f t="shared" si="28"/>
        <v>75.521486428594031</v>
      </c>
      <c r="R81" s="118">
        <f t="shared" ref="R81:V81" si="29">R82+R85+R87+R100</f>
        <v>75.234993451616432</v>
      </c>
      <c r="S81" s="118">
        <f t="shared" si="29"/>
        <v>75.441765273070828</v>
      </c>
      <c r="T81" s="118">
        <f t="shared" si="29"/>
        <v>75.87439730165481</v>
      </c>
      <c r="U81" s="118">
        <f t="shared" si="29"/>
        <v>76.136965042518383</v>
      </c>
      <c r="V81" s="118">
        <f t="shared" si="29"/>
        <v>76.171027383172728</v>
      </c>
      <c r="W81" s="118">
        <f t="shared" ref="W81:Y81" si="30">W82+W85+W87+W100</f>
        <v>74.066130522495797</v>
      </c>
      <c r="X81" s="118">
        <f t="shared" si="30"/>
        <v>70.130261625157019</v>
      </c>
      <c r="Y81" s="118">
        <f t="shared" si="30"/>
        <v>63.55043773100531</v>
      </c>
      <c r="DA81" s="129" t="s">
        <v>2990</v>
      </c>
    </row>
    <row r="82" spans="1:105" ht="12.95" customHeight="1" x14ac:dyDescent="0.25">
      <c r="A82" s="121" t="s">
        <v>57</v>
      </c>
      <c r="B82" s="123">
        <f t="shared" ref="B82:Q82" si="31">SUM(B83:B84)</f>
        <v>76.211555303002783</v>
      </c>
      <c r="C82" s="123">
        <f t="shared" si="31"/>
        <v>77.114713189264251</v>
      </c>
      <c r="D82" s="123">
        <f t="shared" si="31"/>
        <v>75.244000359871279</v>
      </c>
      <c r="E82" s="123">
        <f t="shared" si="31"/>
        <v>74.77389217338316</v>
      </c>
      <c r="F82" s="123">
        <f t="shared" si="31"/>
        <v>74.098046875902455</v>
      </c>
      <c r="G82" s="123">
        <f t="shared" si="31"/>
        <v>72.879738763438368</v>
      </c>
      <c r="H82" s="123">
        <f t="shared" si="31"/>
        <v>72.874778096732911</v>
      </c>
      <c r="I82" s="123">
        <f t="shared" si="31"/>
        <v>72.205766294655689</v>
      </c>
      <c r="J82" s="123">
        <f t="shared" si="31"/>
        <v>73.261621140289719</v>
      </c>
      <c r="K82" s="123">
        <f t="shared" si="31"/>
        <v>74.797699260322204</v>
      </c>
      <c r="L82" s="123">
        <f t="shared" si="31"/>
        <v>75.739210622162688</v>
      </c>
      <c r="M82" s="123">
        <f t="shared" si="31"/>
        <v>75.823797712951162</v>
      </c>
      <c r="N82" s="123">
        <f t="shared" si="31"/>
        <v>73.302836884436587</v>
      </c>
      <c r="O82" s="123">
        <f t="shared" si="31"/>
        <v>71.56560160945287</v>
      </c>
      <c r="P82" s="123">
        <f t="shared" si="31"/>
        <v>65.711459071968974</v>
      </c>
      <c r="Q82" s="123">
        <f t="shared" si="31"/>
        <v>63.794122230596862</v>
      </c>
      <c r="R82" s="123">
        <f t="shared" ref="R82:V82" si="32">SUM(R83:R84)</f>
        <v>63.232763865992638</v>
      </c>
      <c r="S82" s="123">
        <f t="shared" si="32"/>
        <v>63.5114372258736</v>
      </c>
      <c r="T82" s="123">
        <f t="shared" si="32"/>
        <v>64.029290727383454</v>
      </c>
      <c r="U82" s="123">
        <f t="shared" si="32"/>
        <v>64.7172798177766</v>
      </c>
      <c r="V82" s="123">
        <f t="shared" si="32"/>
        <v>65.305498894220563</v>
      </c>
      <c r="W82" s="123">
        <f t="shared" ref="W82:Y82" si="33">SUM(W83:W84)</f>
        <v>64.384501792376938</v>
      </c>
      <c r="X82" s="123">
        <f t="shared" si="33"/>
        <v>60.90009301500541</v>
      </c>
      <c r="Y82" s="123">
        <f t="shared" si="33"/>
        <v>55.826555936697773</v>
      </c>
      <c r="DA82" s="130" t="s">
        <v>2991</v>
      </c>
    </row>
    <row r="83" spans="1:105" ht="12" customHeight="1" x14ac:dyDescent="0.25">
      <c r="A83" s="97" t="s">
        <v>199</v>
      </c>
      <c r="B83" s="99">
        <v>75.506852056007077</v>
      </c>
      <c r="C83" s="99">
        <v>76.413420732278183</v>
      </c>
      <c r="D83" s="99">
        <v>74.573255896967481</v>
      </c>
      <c r="E83" s="99">
        <v>74.120189418536981</v>
      </c>
      <c r="F83" s="99">
        <v>73.46391794376423</v>
      </c>
      <c r="G83" s="99">
        <v>72.271340411575636</v>
      </c>
      <c r="H83" s="99">
        <v>72.282224211169876</v>
      </c>
      <c r="I83" s="99">
        <v>71.636048281208545</v>
      </c>
      <c r="J83" s="99">
        <v>72.681270023533202</v>
      </c>
      <c r="K83" s="99">
        <v>74.212654046253292</v>
      </c>
      <c r="L83" s="99">
        <v>75.13501793534175</v>
      </c>
      <c r="M83" s="99">
        <v>75.255681766479796</v>
      </c>
      <c r="N83" s="99">
        <v>72.754182760125971</v>
      </c>
      <c r="O83" s="99">
        <v>71.026620924598276</v>
      </c>
      <c r="P83" s="99">
        <v>65.249616832139338</v>
      </c>
      <c r="Q83" s="99">
        <v>63.334934620649186</v>
      </c>
      <c r="R83" s="99">
        <v>62.775414687828835</v>
      </c>
      <c r="S83" s="99">
        <v>63.059086360164407</v>
      </c>
      <c r="T83" s="99">
        <v>63.577648025333779</v>
      </c>
      <c r="U83" s="99">
        <v>64.269031027786539</v>
      </c>
      <c r="V83" s="99">
        <v>64.863670671080513</v>
      </c>
      <c r="W83" s="99">
        <v>63.938603822356335</v>
      </c>
      <c r="X83" s="99">
        <v>60.509554473346029</v>
      </c>
      <c r="Y83" s="99">
        <v>55.493245312583966</v>
      </c>
      <c r="DA83" s="63" t="s">
        <v>2992</v>
      </c>
    </row>
    <row r="84" spans="1:105" ht="12" customHeight="1" x14ac:dyDescent="0.25">
      <c r="A84" s="97" t="s">
        <v>53</v>
      </c>
      <c r="B84" s="99">
        <v>0.7047032469957043</v>
      </c>
      <c r="C84" s="99">
        <v>0.7012924569860679</v>
      </c>
      <c r="D84" s="99">
        <v>0.67074446290379264</v>
      </c>
      <c r="E84" s="99">
        <v>0.65370275484617513</v>
      </c>
      <c r="F84" s="99">
        <v>0.63412893213822885</v>
      </c>
      <c r="G84" s="99">
        <v>0.60839835186273616</v>
      </c>
      <c r="H84" s="99">
        <v>0.59255388556304001</v>
      </c>
      <c r="I84" s="99">
        <v>0.56971801344714867</v>
      </c>
      <c r="J84" s="99">
        <v>0.58035111675652373</v>
      </c>
      <c r="K84" s="99">
        <v>0.58504521406891274</v>
      </c>
      <c r="L84" s="99">
        <v>0.60419268682093974</v>
      </c>
      <c r="M84" s="99">
        <v>0.56811594647136876</v>
      </c>
      <c r="N84" s="99">
        <v>0.54865412431061877</v>
      </c>
      <c r="O84" s="99">
        <v>0.53898068485459349</v>
      </c>
      <c r="P84" s="99">
        <v>0.46184223982963307</v>
      </c>
      <c r="Q84" s="99">
        <v>0.45918760994767499</v>
      </c>
      <c r="R84" s="99">
        <v>0.45734917816380394</v>
      </c>
      <c r="S84" s="99">
        <v>0.4523508657091912</v>
      </c>
      <c r="T84" s="99">
        <v>0.45164270204967849</v>
      </c>
      <c r="U84" s="99">
        <v>0.44824878999005868</v>
      </c>
      <c r="V84" s="99">
        <v>0.44182822314004866</v>
      </c>
      <c r="W84" s="99">
        <v>0.44589797002060627</v>
      </c>
      <c r="X84" s="99">
        <v>0.3905385416593799</v>
      </c>
      <c r="Y84" s="99">
        <v>0.33331062411380846</v>
      </c>
      <c r="DA84" s="63" t="s">
        <v>2993</v>
      </c>
    </row>
    <row r="85" spans="1:105" ht="12.95" customHeight="1" x14ac:dyDescent="0.25">
      <c r="A85" s="121" t="s">
        <v>92</v>
      </c>
      <c r="B85" s="123">
        <f t="shared" ref="B85:Y85" si="34">B86</f>
        <v>0.10150293397426341</v>
      </c>
      <c r="C85" s="123">
        <f t="shared" si="34"/>
        <v>0.10760430385082258</v>
      </c>
      <c r="D85" s="123">
        <f t="shared" si="34"/>
        <v>0.11348577695226643</v>
      </c>
      <c r="E85" s="123">
        <f t="shared" si="34"/>
        <v>0.17121327968083655</v>
      </c>
      <c r="F85" s="123">
        <f t="shared" si="34"/>
        <v>0.14366707258634182</v>
      </c>
      <c r="G85" s="123">
        <f t="shared" si="34"/>
        <v>0.18478651065801241</v>
      </c>
      <c r="H85" s="123">
        <f t="shared" si="34"/>
        <v>0.35034542650055783</v>
      </c>
      <c r="I85" s="123">
        <f t="shared" si="34"/>
        <v>0.26775522069590618</v>
      </c>
      <c r="J85" s="123">
        <f t="shared" si="34"/>
        <v>0.29222622353212163</v>
      </c>
      <c r="K85" s="123">
        <f t="shared" si="34"/>
        <v>0.32735805957988973</v>
      </c>
      <c r="L85" s="123">
        <f t="shared" si="34"/>
        <v>0.35672114183955711</v>
      </c>
      <c r="M85" s="123">
        <f t="shared" si="34"/>
        <v>0.37637480097624537</v>
      </c>
      <c r="N85" s="123">
        <f t="shared" si="34"/>
        <v>0.46913320786628493</v>
      </c>
      <c r="O85" s="123">
        <f t="shared" si="34"/>
        <v>0.53980428477319609</v>
      </c>
      <c r="P85" s="123">
        <f t="shared" si="34"/>
        <v>0.66189999087527041</v>
      </c>
      <c r="Q85" s="123">
        <f t="shared" si="34"/>
        <v>0.80714341281841417</v>
      </c>
      <c r="R85" s="123">
        <f t="shared" si="34"/>
        <v>0.99622871706197824</v>
      </c>
      <c r="S85" s="123">
        <f t="shared" si="34"/>
        <v>1.0257163838236916</v>
      </c>
      <c r="T85" s="123">
        <f t="shared" si="34"/>
        <v>1.328534727770053</v>
      </c>
      <c r="U85" s="123">
        <f t="shared" si="34"/>
        <v>1.3451786757889543</v>
      </c>
      <c r="V85" s="123">
        <f t="shared" si="34"/>
        <v>1.4859144625462353</v>
      </c>
      <c r="W85" s="123">
        <f t="shared" si="34"/>
        <v>1.2163043296398321</v>
      </c>
      <c r="X85" s="123">
        <f t="shared" si="34"/>
        <v>1.5701023405500247</v>
      </c>
      <c r="Y85" s="123">
        <f t="shared" si="34"/>
        <v>1.5648097611907967</v>
      </c>
      <c r="DA85" s="130" t="s">
        <v>2994</v>
      </c>
    </row>
    <row r="86" spans="1:105" ht="12" customHeight="1" x14ac:dyDescent="0.25">
      <c r="A86" s="97" t="s">
        <v>53</v>
      </c>
      <c r="B86" s="99">
        <f>RES_hhdet_tesh!B86/RES_summary!B$19</f>
        <v>0.10150293397426341</v>
      </c>
      <c r="C86" s="99">
        <f>RES_hhdet_tesh!C86/RES_summary!C$19</f>
        <v>0.10760430385082258</v>
      </c>
      <c r="D86" s="99">
        <f>RES_hhdet_tesh!D86/RES_summary!D$19</f>
        <v>0.11348577695226643</v>
      </c>
      <c r="E86" s="99">
        <f>RES_hhdet_tesh!E86/RES_summary!E$19</f>
        <v>0.17121327968083655</v>
      </c>
      <c r="F86" s="99">
        <f>RES_hhdet_tesh!F86/RES_summary!F$19</f>
        <v>0.14366707258634182</v>
      </c>
      <c r="G86" s="99">
        <f>RES_hhdet_tesh!G86/RES_summary!G$19</f>
        <v>0.18478651065801241</v>
      </c>
      <c r="H86" s="99">
        <f>RES_hhdet_tesh!H86/RES_summary!H$19</f>
        <v>0.35034542650055783</v>
      </c>
      <c r="I86" s="99">
        <f>RES_hhdet_tesh!I86/RES_summary!I$19</f>
        <v>0.26775522069590618</v>
      </c>
      <c r="J86" s="99">
        <f>RES_hhdet_tesh!J86/RES_summary!J$19</f>
        <v>0.29222622353212163</v>
      </c>
      <c r="K86" s="99">
        <f>RES_hhdet_tesh!K86/RES_summary!K$19</f>
        <v>0.32735805957988973</v>
      </c>
      <c r="L86" s="99">
        <f>RES_hhdet_tesh!L86/RES_summary!L$19</f>
        <v>0.35672114183955711</v>
      </c>
      <c r="M86" s="99">
        <f>RES_hhdet_tesh!M86/RES_summary!M$19</f>
        <v>0.37637480097624537</v>
      </c>
      <c r="N86" s="99">
        <f>RES_hhdet_tesh!N86/RES_summary!N$19</f>
        <v>0.46913320786628493</v>
      </c>
      <c r="O86" s="99">
        <f>RES_hhdet_tesh!O86/RES_summary!O$19</f>
        <v>0.53980428477319609</v>
      </c>
      <c r="P86" s="99">
        <f>RES_hhdet_tesh!P86/RES_summary!P$19</f>
        <v>0.66189999087527041</v>
      </c>
      <c r="Q86" s="99">
        <f>RES_hhdet_tesh!Q86/RES_summary!Q$19</f>
        <v>0.80714341281841417</v>
      </c>
      <c r="R86" s="99">
        <f>RES_hhdet_tesh!R86/RES_summary!R$19</f>
        <v>0.99622871706197824</v>
      </c>
      <c r="S86" s="99">
        <f>RES_hhdet_tesh!S86/RES_summary!S$19</f>
        <v>1.0257163838236916</v>
      </c>
      <c r="T86" s="99">
        <f>RES_hhdet_tesh!T86/RES_summary!T$19</f>
        <v>1.328534727770053</v>
      </c>
      <c r="U86" s="99">
        <f>RES_hhdet_tesh!U86/RES_summary!U$19</f>
        <v>1.3451786757889543</v>
      </c>
      <c r="V86" s="99">
        <f>RES_hhdet_tesh!V86/RES_summary!V$19</f>
        <v>1.4859144625462353</v>
      </c>
      <c r="W86" s="99">
        <f>RES_hhdet_tesh!W86/RES_summary!W$19</f>
        <v>1.2163043296398321</v>
      </c>
      <c r="X86" s="99">
        <f>RES_hhdet_tesh!X86/RES_summary!X$19</f>
        <v>1.5701023405500247</v>
      </c>
      <c r="Y86" s="99">
        <f>RES_hhdet_tesh!Y86/RES_summary!Y$19</f>
        <v>1.5648097611907967</v>
      </c>
      <c r="DA86" s="63" t="s">
        <v>2995</v>
      </c>
    </row>
    <row r="87" spans="1:105" ht="12" customHeight="1" x14ac:dyDescent="0.25">
      <c r="A87" s="121" t="s">
        <v>55</v>
      </c>
      <c r="B87" s="123">
        <v>9.8023119952726869</v>
      </c>
      <c r="C87" s="123">
        <v>8.7694306953306143</v>
      </c>
      <c r="D87" s="123">
        <v>9.9993599003841371</v>
      </c>
      <c r="E87" s="123">
        <v>9.9156559998757281</v>
      </c>
      <c r="F87" s="123">
        <v>9.5423310380156945</v>
      </c>
      <c r="G87" s="123">
        <v>9.5071427526259793</v>
      </c>
      <c r="H87" s="123">
        <v>9.283676943348782</v>
      </c>
      <c r="I87" s="123">
        <v>9.5948171136044191</v>
      </c>
      <c r="J87" s="123">
        <v>8.7918170416106527</v>
      </c>
      <c r="K87" s="123">
        <v>9.2586104048746112</v>
      </c>
      <c r="L87" s="123">
        <v>9.0234540401085326</v>
      </c>
      <c r="M87" s="123">
        <v>9.0965284836288482</v>
      </c>
      <c r="N87" s="123">
        <v>8.8912650866132896</v>
      </c>
      <c r="O87" s="123">
        <v>8.7946037540343429</v>
      </c>
      <c r="P87" s="123">
        <v>8.9143613162403721</v>
      </c>
      <c r="Q87" s="123">
        <v>8.9743199808116572</v>
      </c>
      <c r="R87" s="123">
        <v>9.1051434239061617</v>
      </c>
      <c r="S87" s="123">
        <v>9.0418281326681829</v>
      </c>
      <c r="T87" s="123">
        <v>8.6886999156195586</v>
      </c>
      <c r="U87" s="123">
        <v>8.2793470171207897</v>
      </c>
      <c r="V87" s="123">
        <v>7.6173581362494094</v>
      </c>
      <c r="W87" s="123">
        <v>6.7172890555724321</v>
      </c>
      <c r="X87" s="123">
        <v>5.9220303742627749</v>
      </c>
      <c r="Y87" s="123">
        <v>4.6477570774201054</v>
      </c>
      <c r="DA87" s="130" t="s">
        <v>2996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2997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2998</v>
      </c>
    </row>
    <row r="90" spans="1:105" ht="12" customHeight="1" x14ac:dyDescent="0.25">
      <c r="A90" s="100" t="s">
        <v>199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2999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3000</v>
      </c>
    </row>
    <row r="92" spans="1:105" ht="12" customHeight="1" x14ac:dyDescent="0.25">
      <c r="A92" s="106" t="s">
        <v>124</v>
      </c>
      <c r="B92" s="102">
        <v>0</v>
      </c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X92" s="102">
        <v>0</v>
      </c>
      <c r="Y92" s="102">
        <v>0</v>
      </c>
      <c r="DA92" s="131" t="s">
        <v>3001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3002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3003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3004</v>
      </c>
    </row>
    <row r="96" spans="1:105" ht="12" customHeight="1" x14ac:dyDescent="0.25">
      <c r="A96" s="106" t="s">
        <v>122</v>
      </c>
      <c r="B96" s="102">
        <v>9.8023119952726869</v>
      </c>
      <c r="C96" s="102">
        <v>8.7687476554528558</v>
      </c>
      <c r="D96" s="102">
        <v>9.9986115996273188</v>
      </c>
      <c r="E96" s="102">
        <v>9.9148676659888917</v>
      </c>
      <c r="F96" s="102">
        <v>9.5416091739795785</v>
      </c>
      <c r="G96" s="102">
        <v>9.506688067183255</v>
      </c>
      <c r="H96" s="102">
        <v>9.2834647383044953</v>
      </c>
      <c r="I96" s="102">
        <v>9.5950642271516546</v>
      </c>
      <c r="J96" s="102">
        <v>8.7918774048236266</v>
      </c>
      <c r="K96" s="102">
        <v>9.2589769519429179</v>
      </c>
      <c r="L96" s="102">
        <v>9.0228195544223926</v>
      </c>
      <c r="M96" s="102">
        <v>9.096591210892214</v>
      </c>
      <c r="N96" s="102">
        <v>8.8916409629661466</v>
      </c>
      <c r="O96" s="102">
        <v>8.7949528413666194</v>
      </c>
      <c r="P96" s="102">
        <v>8.9183717349576916</v>
      </c>
      <c r="Q96" s="102">
        <v>8.9785536047579324</v>
      </c>
      <c r="R96" s="102">
        <v>9.1090956704958366</v>
      </c>
      <c r="S96" s="102">
        <v>9.0455114114741608</v>
      </c>
      <c r="T96" s="102">
        <v>8.6925075576957198</v>
      </c>
      <c r="U96" s="102">
        <v>8.2820000753501706</v>
      </c>
      <c r="V96" s="102">
        <v>7.6190477065969251</v>
      </c>
      <c r="W96" s="102">
        <v>6.7176834624818289</v>
      </c>
      <c r="X96" s="102">
        <v>5.92165716271316</v>
      </c>
      <c r="Y96" s="102">
        <v>4.6509691022592676</v>
      </c>
      <c r="DA96" s="131" t="s">
        <v>3005</v>
      </c>
    </row>
    <row r="97" spans="1:105" ht="12" customHeight="1" x14ac:dyDescent="0.25">
      <c r="A97" s="107" t="s">
        <v>121</v>
      </c>
      <c r="B97" s="105">
        <v>9.8023119952726869</v>
      </c>
      <c r="C97" s="105">
        <v>8.7703695924003977</v>
      </c>
      <c r="D97" s="105">
        <v>10.000350914754369</v>
      </c>
      <c r="E97" s="105">
        <v>9.9166526669195392</v>
      </c>
      <c r="F97" s="105">
        <v>9.5431288752628749</v>
      </c>
      <c r="G97" s="105">
        <v>9.5076237572320021</v>
      </c>
      <c r="H97" s="105">
        <v>9.283903591733889</v>
      </c>
      <c r="I97" s="105">
        <v>9.5945767298188027</v>
      </c>
      <c r="J97" s="105">
        <v>8.7917566460017422</v>
      </c>
      <c r="K97" s="105">
        <v>9.2582760349015754</v>
      </c>
      <c r="L97" s="105">
        <v>9.0242141779541196</v>
      </c>
      <c r="M97" s="105">
        <v>9.0964717142651832</v>
      </c>
      <c r="N97" s="105">
        <v>8.8908863958906466</v>
      </c>
      <c r="O97" s="105">
        <v>8.7942553770659266</v>
      </c>
      <c r="P97" s="105">
        <v>8.910938353861809</v>
      </c>
      <c r="Q97" s="105">
        <v>8.9704589907521264</v>
      </c>
      <c r="R97" s="105">
        <v>9.1016494742851179</v>
      </c>
      <c r="S97" s="105">
        <v>9.038517107234</v>
      </c>
      <c r="T97" s="105">
        <v>8.6850068996601362</v>
      </c>
      <c r="U97" s="105">
        <v>8.2765941441880972</v>
      </c>
      <c r="V97" s="105">
        <v>7.6154926862738845</v>
      </c>
      <c r="W97" s="105">
        <v>6.7167521892942235</v>
      </c>
      <c r="X97" s="105">
        <v>5.9225383753041578</v>
      </c>
      <c r="Y97" s="105">
        <v>4.6441616652769939</v>
      </c>
      <c r="DA97" s="132" t="s">
        <v>3006</v>
      </c>
    </row>
    <row r="98" spans="1:105" ht="12" customHeight="1" x14ac:dyDescent="0.25">
      <c r="A98" s="108" t="s">
        <v>53</v>
      </c>
      <c r="B98" s="99">
        <v>5.1882747007708057</v>
      </c>
      <c r="C98" s="99">
        <v>4.160588458108557</v>
      </c>
      <c r="D98" s="99">
        <v>4.9762701038397354</v>
      </c>
      <c r="E98" s="99">
        <v>4.7833589403342502</v>
      </c>
      <c r="F98" s="99">
        <v>4.5766025455975736</v>
      </c>
      <c r="G98" s="99">
        <v>4.5939061569668276</v>
      </c>
      <c r="H98" s="99">
        <v>4.3704384981846518</v>
      </c>
      <c r="I98" s="99">
        <v>4.8421785677718701</v>
      </c>
      <c r="J98" s="99">
        <v>3.9523348342115279</v>
      </c>
      <c r="K98" s="99">
        <v>4.2951383214456618</v>
      </c>
      <c r="L98" s="99">
        <v>3.4119712951548715</v>
      </c>
      <c r="M98" s="99">
        <v>3.8442895952935925</v>
      </c>
      <c r="N98" s="99">
        <v>3.4982863424716069</v>
      </c>
      <c r="O98" s="99">
        <v>3.5403745681300047</v>
      </c>
      <c r="P98" s="99">
        <v>3.8139490932032394</v>
      </c>
      <c r="Q98" s="99">
        <v>3.8142419864499533</v>
      </c>
      <c r="R98" s="99">
        <v>4.0492266561417436</v>
      </c>
      <c r="S98" s="99">
        <v>4.0727514645140541</v>
      </c>
      <c r="T98" s="99">
        <v>3.7472607253999879</v>
      </c>
      <c r="U98" s="99">
        <v>3.4512807693431147</v>
      </c>
      <c r="V98" s="99">
        <v>3.0680683368784258</v>
      </c>
      <c r="W98" s="99">
        <v>2.2926375543514936</v>
      </c>
      <c r="X98" s="99">
        <v>2.2046919384815533</v>
      </c>
      <c r="Y98" s="99">
        <v>1.7673724079983593</v>
      </c>
      <c r="DA98" s="63" t="s">
        <v>3007</v>
      </c>
    </row>
    <row r="99" spans="1:105" ht="12" customHeight="1" x14ac:dyDescent="0.25">
      <c r="A99" s="108" t="s">
        <v>52</v>
      </c>
      <c r="B99" s="99">
        <v>4.6140372945018804</v>
      </c>
      <c r="C99" s="99">
        <v>4.6097811342918407</v>
      </c>
      <c r="D99" s="99">
        <v>5.0240808109146338</v>
      </c>
      <c r="E99" s="99">
        <v>5.1332937265852898</v>
      </c>
      <c r="F99" s="99">
        <v>4.9665263296653022</v>
      </c>
      <c r="G99" s="99">
        <v>4.9137176002651746</v>
      </c>
      <c r="H99" s="99">
        <v>4.9134650935492372</v>
      </c>
      <c r="I99" s="99">
        <v>4.7523981620469318</v>
      </c>
      <c r="J99" s="99">
        <v>4.8394218117902144</v>
      </c>
      <c r="K99" s="99">
        <v>4.9631377134559145</v>
      </c>
      <c r="L99" s="99">
        <v>5.6122428827992463</v>
      </c>
      <c r="M99" s="99">
        <v>5.252182118971592</v>
      </c>
      <c r="N99" s="99">
        <v>5.3926000534190397</v>
      </c>
      <c r="O99" s="99">
        <v>5.2538808089359232</v>
      </c>
      <c r="P99" s="99">
        <v>5.0969892606585692</v>
      </c>
      <c r="Q99" s="99">
        <v>5.1562170043021718</v>
      </c>
      <c r="R99" s="99">
        <v>5.0524228181433744</v>
      </c>
      <c r="S99" s="99">
        <v>4.9657656427199468</v>
      </c>
      <c r="T99" s="99">
        <v>4.9377461742601474</v>
      </c>
      <c r="U99" s="99">
        <v>4.825313374844983</v>
      </c>
      <c r="V99" s="99">
        <v>4.5474243493954578</v>
      </c>
      <c r="W99" s="99">
        <v>4.4241146349427289</v>
      </c>
      <c r="X99" s="99">
        <v>3.7178464368226045</v>
      </c>
      <c r="Y99" s="99">
        <v>2.8767892572786349</v>
      </c>
      <c r="DA99" s="63" t="s">
        <v>3008</v>
      </c>
    </row>
    <row r="100" spans="1:105" ht="12" customHeight="1" x14ac:dyDescent="0.25">
      <c r="A100" s="121" t="s">
        <v>54</v>
      </c>
      <c r="B100" s="123">
        <v>1.6810299137155444</v>
      </c>
      <c r="C100" s="123">
        <v>1.7879313839850945</v>
      </c>
      <c r="D100" s="123">
        <v>1.7886236851201622</v>
      </c>
      <c r="E100" s="123">
        <v>1.7818795535768577</v>
      </c>
      <c r="F100" s="123">
        <v>1.8313186860137822</v>
      </c>
      <c r="G100" s="123">
        <v>1.8330316949580829</v>
      </c>
      <c r="H100" s="123">
        <v>2.0015025706985492</v>
      </c>
      <c r="I100" s="123">
        <v>1.8670032594686055</v>
      </c>
      <c r="J100" s="123">
        <v>1.9110946734023766</v>
      </c>
      <c r="K100" s="123">
        <v>1.7394351104624777</v>
      </c>
      <c r="L100" s="123">
        <v>2.1171879911672056</v>
      </c>
      <c r="M100" s="123">
        <v>2.1016265051526077</v>
      </c>
      <c r="N100" s="123">
        <v>2.0913870851358967</v>
      </c>
      <c r="O100" s="123">
        <v>2.0388614478583245</v>
      </c>
      <c r="P100" s="123">
        <v>1.9895053546645851</v>
      </c>
      <c r="Q100" s="123">
        <v>1.9459008043670982</v>
      </c>
      <c r="R100" s="123">
        <v>1.9008574446556603</v>
      </c>
      <c r="S100" s="123">
        <v>1.8627835307053571</v>
      </c>
      <c r="T100" s="123">
        <v>1.8278719308817599</v>
      </c>
      <c r="U100" s="123">
        <v>1.7951595318320439</v>
      </c>
      <c r="V100" s="123">
        <v>1.7622558901565242</v>
      </c>
      <c r="W100" s="123">
        <v>1.7480353449065946</v>
      </c>
      <c r="X100" s="123">
        <v>1.7380358953388126</v>
      </c>
      <c r="Y100" s="123">
        <v>1.5113149556966419</v>
      </c>
      <c r="DA100" s="130" t="s">
        <v>3009</v>
      </c>
    </row>
    <row r="101" spans="1:105" ht="12" customHeight="1" x14ac:dyDescent="0.25">
      <c r="A101" s="97" t="s">
        <v>202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3010</v>
      </c>
    </row>
    <row r="102" spans="1:105" ht="12" customHeight="1" x14ac:dyDescent="0.25">
      <c r="A102" s="97" t="s">
        <v>50</v>
      </c>
      <c r="B102" s="99">
        <v>0</v>
      </c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X102" s="99">
        <v>0</v>
      </c>
      <c r="Y102" s="99">
        <v>0</v>
      </c>
      <c r="DA102" s="63" t="s">
        <v>3011</v>
      </c>
    </row>
    <row r="103" spans="1:105" ht="12" customHeight="1" x14ac:dyDescent="0.25">
      <c r="A103" s="109" t="s">
        <v>120</v>
      </c>
      <c r="B103" s="110">
        <v>1.6810299137155444</v>
      </c>
      <c r="C103" s="110">
        <v>1.7879313839850945</v>
      </c>
      <c r="D103" s="110">
        <v>1.7886236851201622</v>
      </c>
      <c r="E103" s="110">
        <v>1.7818795535768577</v>
      </c>
      <c r="F103" s="110">
        <v>1.8313186860137822</v>
      </c>
      <c r="G103" s="110">
        <v>1.8330316949580829</v>
      </c>
      <c r="H103" s="110">
        <v>2.0015025706985492</v>
      </c>
      <c r="I103" s="110">
        <v>1.8670032594686055</v>
      </c>
      <c r="J103" s="110">
        <v>1.9110946734023766</v>
      </c>
      <c r="K103" s="110">
        <v>1.7394351104624777</v>
      </c>
      <c r="L103" s="110">
        <v>2.1171879911672056</v>
      </c>
      <c r="M103" s="110">
        <v>2.1016265051526077</v>
      </c>
      <c r="N103" s="110">
        <v>2.0913870851358967</v>
      </c>
      <c r="O103" s="110">
        <v>2.0388614478583245</v>
      </c>
      <c r="P103" s="110">
        <v>1.9895053546645851</v>
      </c>
      <c r="Q103" s="110">
        <v>1.9459008043670982</v>
      </c>
      <c r="R103" s="110">
        <v>1.9008574446556603</v>
      </c>
      <c r="S103" s="110">
        <v>1.8627835307053571</v>
      </c>
      <c r="T103" s="110">
        <v>1.8278719308817599</v>
      </c>
      <c r="U103" s="110">
        <v>1.7951595318320439</v>
      </c>
      <c r="V103" s="110">
        <v>1.7622558901565242</v>
      </c>
      <c r="W103" s="110">
        <v>1.7480353449065946</v>
      </c>
      <c r="X103" s="110">
        <v>1.7380358953388126</v>
      </c>
      <c r="Y103" s="110">
        <v>1.5113149556966419</v>
      </c>
      <c r="DA103" s="60" t="s">
        <v>3012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3013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3014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3015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3016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3017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X110" s="99">
        <f>RES_hhdet_tesh!X110/RES_summary!X$19</f>
        <v>0</v>
      </c>
      <c r="Y110" s="99">
        <f>RES_hhdet_tesh!Y110/RES_summary!Y$19</f>
        <v>0</v>
      </c>
      <c r="DA110" s="63" t="s">
        <v>3018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3019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3020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3021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3022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3023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3024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3025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3026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3027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3028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3029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3030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83.235425459467848</v>
      </c>
      <c r="C124" s="118">
        <f t="shared" si="42"/>
        <v>91.996967968538684</v>
      </c>
      <c r="D124" s="118">
        <f t="shared" si="42"/>
        <v>86.52144097301867</v>
      </c>
      <c r="E124" s="118">
        <f t="shared" si="42"/>
        <v>89.686038965092891</v>
      </c>
      <c r="F124" s="118">
        <f t="shared" si="42"/>
        <v>88.531005044798761</v>
      </c>
      <c r="G124" s="118">
        <f t="shared" si="42"/>
        <v>83.71960054970711</v>
      </c>
      <c r="H124" s="118">
        <f t="shared" si="42"/>
        <v>82.394419275118878</v>
      </c>
      <c r="I124" s="118">
        <f t="shared" si="42"/>
        <v>78.003142361583969</v>
      </c>
      <c r="J124" s="118">
        <f t="shared" si="42"/>
        <v>86.263741445347932</v>
      </c>
      <c r="K124" s="118">
        <f t="shared" si="42"/>
        <v>84.640736206828649</v>
      </c>
      <c r="L124" s="118">
        <f t="shared" si="42"/>
        <v>98.1110386037073</v>
      </c>
      <c r="M124" s="118">
        <f t="shared" si="42"/>
        <v>79.825599578015556</v>
      </c>
      <c r="N124" s="118">
        <f t="shared" si="42"/>
        <v>86.686948020803271</v>
      </c>
      <c r="O124" s="118">
        <f t="shared" si="42"/>
        <v>91.926741782637691</v>
      </c>
      <c r="P124" s="118">
        <f t="shared" si="42"/>
        <v>71.028224658769801</v>
      </c>
      <c r="Q124" s="118">
        <f t="shared" si="42"/>
        <v>76.161290897454563</v>
      </c>
      <c r="R124" s="118">
        <f t="shared" ref="R124:V124" si="43">R125+R128+R130+R139</f>
        <v>76.745322065850701</v>
      </c>
      <c r="S124" s="118">
        <f t="shared" si="43"/>
        <v>74.450531136329062</v>
      </c>
      <c r="T124" s="118">
        <f t="shared" si="43"/>
        <v>77.383878762647441</v>
      </c>
      <c r="U124" s="118">
        <f t="shared" si="43"/>
        <v>74.79944127722294</v>
      </c>
      <c r="V124" s="118">
        <f t="shared" si="43"/>
        <v>73.313453575531014</v>
      </c>
      <c r="W124" s="118">
        <f t="shared" ref="W124:Y124" si="44">W125+W128+W130+W139</f>
        <v>82.537613733876867</v>
      </c>
      <c r="X124" s="118">
        <f t="shared" si="44"/>
        <v>67.947442691562529</v>
      </c>
      <c r="Y124" s="118">
        <f t="shared" si="44"/>
        <v>62.008775015335793</v>
      </c>
      <c r="DA124" s="129" t="s">
        <v>3031</v>
      </c>
    </row>
    <row r="125" spans="1:105" ht="12.95" customHeight="1" x14ac:dyDescent="0.25">
      <c r="A125" s="121" t="s">
        <v>57</v>
      </c>
      <c r="B125" s="123">
        <f t="shared" ref="B125:Q125" si="45">SUM(B126:B127)</f>
        <v>72.616969371214424</v>
      </c>
      <c r="C125" s="123">
        <f t="shared" si="45"/>
        <v>80.773902606022915</v>
      </c>
      <c r="D125" s="123">
        <f t="shared" si="45"/>
        <v>74.83198521275213</v>
      </c>
      <c r="E125" s="123">
        <f t="shared" si="45"/>
        <v>77.668599961640922</v>
      </c>
      <c r="F125" s="123">
        <f t="shared" si="45"/>
        <v>76.646103363379268</v>
      </c>
      <c r="G125" s="123">
        <f t="shared" si="45"/>
        <v>72.2281130245686</v>
      </c>
      <c r="H125" s="123">
        <f t="shared" si="45"/>
        <v>70.905147001610587</v>
      </c>
      <c r="I125" s="123">
        <f t="shared" si="45"/>
        <v>66.696812569690934</v>
      </c>
      <c r="J125" s="123">
        <f t="shared" si="45"/>
        <v>74.854855277540395</v>
      </c>
      <c r="K125" s="123">
        <f t="shared" si="45"/>
        <v>73.380826080246862</v>
      </c>
      <c r="L125" s="123">
        <f t="shared" si="45"/>
        <v>84.997286628612954</v>
      </c>
      <c r="M125" s="123">
        <f t="shared" si="45"/>
        <v>68.971491474544791</v>
      </c>
      <c r="N125" s="123">
        <f t="shared" si="45"/>
        <v>75.323178842901896</v>
      </c>
      <c r="O125" s="123">
        <f t="shared" si="45"/>
        <v>79.756755683351315</v>
      </c>
      <c r="P125" s="123">
        <f t="shared" si="45"/>
        <v>60.391445009103556</v>
      </c>
      <c r="Q125" s="123">
        <f t="shared" si="45"/>
        <v>63.983833183180188</v>
      </c>
      <c r="R125" s="123">
        <f t="shared" ref="R125:V125" si="46">SUM(R126:R127)</f>
        <v>64.38775394149107</v>
      </c>
      <c r="S125" s="123">
        <f t="shared" si="46"/>
        <v>62.597489916288694</v>
      </c>
      <c r="T125" s="123">
        <f t="shared" si="46"/>
        <v>65.265108385595738</v>
      </c>
      <c r="U125" s="123">
        <f t="shared" si="46"/>
        <v>63.436868356676733</v>
      </c>
      <c r="V125" s="123">
        <f t="shared" si="46"/>
        <v>62.666330620331969</v>
      </c>
      <c r="W125" s="123">
        <f t="shared" ref="W125:Y125" si="47">SUM(W126:W127)</f>
        <v>72.011991028387683</v>
      </c>
      <c r="X125" s="123">
        <f t="shared" si="47"/>
        <v>59.009382179947778</v>
      </c>
      <c r="Y125" s="123">
        <f t="shared" si="47"/>
        <v>54.55686267399664</v>
      </c>
      <c r="DA125" s="130" t="s">
        <v>3032</v>
      </c>
    </row>
    <row r="126" spans="1:105" ht="12" customHeight="1" x14ac:dyDescent="0.25">
      <c r="A126" s="97" t="s">
        <v>198</v>
      </c>
      <c r="B126" s="99">
        <v>72.27967731157797</v>
      </c>
      <c r="C126" s="99">
        <v>80.404940076667359</v>
      </c>
      <c r="D126" s="99">
        <v>74.496956118082934</v>
      </c>
      <c r="E126" s="99">
        <v>77.327604690256507</v>
      </c>
      <c r="F126" s="99">
        <v>76.31672640138386</v>
      </c>
      <c r="G126" s="99">
        <v>71.925370081339651</v>
      </c>
      <c r="H126" s="99">
        <v>70.615700955645124</v>
      </c>
      <c r="I126" s="99">
        <v>66.432644770692406</v>
      </c>
      <c r="J126" s="99">
        <v>74.557190221650799</v>
      </c>
      <c r="K126" s="99">
        <v>73.092717904203923</v>
      </c>
      <c r="L126" s="99">
        <v>84.656905508048965</v>
      </c>
      <c r="M126" s="99">
        <v>68.71213259739207</v>
      </c>
      <c r="N126" s="99">
        <v>75.040231999067103</v>
      </c>
      <c r="O126" s="99">
        <v>79.455285168087215</v>
      </c>
      <c r="P126" s="99">
        <v>60.178470886548432</v>
      </c>
      <c r="Q126" s="99">
        <v>63.752724857810847</v>
      </c>
      <c r="R126" s="99">
        <v>64.154057314121943</v>
      </c>
      <c r="S126" s="99">
        <v>62.373772513906239</v>
      </c>
      <c r="T126" s="99">
        <v>65.034113815951244</v>
      </c>
      <c r="U126" s="99">
        <v>63.216414734154846</v>
      </c>
      <c r="V126" s="99">
        <v>62.453624696178416</v>
      </c>
      <c r="W126" s="99">
        <v>71.76176328909726</v>
      </c>
      <c r="X126" s="99">
        <v>58.819566637793365</v>
      </c>
      <c r="Y126" s="99">
        <v>54.393510047208885</v>
      </c>
      <c r="DA126" s="63" t="s">
        <v>3033</v>
      </c>
    </row>
    <row r="127" spans="1:105" ht="12" customHeight="1" x14ac:dyDescent="0.25">
      <c r="A127" s="97" t="s">
        <v>53</v>
      </c>
      <c r="B127" s="99">
        <v>0.33729205963645031</v>
      </c>
      <c r="C127" s="99">
        <v>0.36896252935555807</v>
      </c>
      <c r="D127" s="99">
        <v>0.33502909466919811</v>
      </c>
      <c r="E127" s="99">
        <v>0.34099527138441604</v>
      </c>
      <c r="F127" s="99">
        <v>0.32937696199541439</v>
      </c>
      <c r="G127" s="99">
        <v>0.30274294322895595</v>
      </c>
      <c r="H127" s="99">
        <v>0.28944604596546891</v>
      </c>
      <c r="I127" s="99">
        <v>0.2641677989985326</v>
      </c>
      <c r="J127" s="99">
        <v>0.29766505588959574</v>
      </c>
      <c r="K127" s="99">
        <v>0.28810817604294098</v>
      </c>
      <c r="L127" s="99">
        <v>0.340381120563992</v>
      </c>
      <c r="M127" s="99">
        <v>0.2593588771527221</v>
      </c>
      <c r="N127" s="99">
        <v>0.28294684383478724</v>
      </c>
      <c r="O127" s="99">
        <v>0.30147051526409741</v>
      </c>
      <c r="P127" s="99">
        <v>0.21297412255512418</v>
      </c>
      <c r="Q127" s="99">
        <v>0.23110832536934117</v>
      </c>
      <c r="R127" s="99">
        <v>0.23369662736912197</v>
      </c>
      <c r="S127" s="99">
        <v>0.22371740238245355</v>
      </c>
      <c r="T127" s="99">
        <v>0.23099456964449686</v>
      </c>
      <c r="U127" s="99">
        <v>0.22045362252189019</v>
      </c>
      <c r="V127" s="99">
        <v>0.21270592415355494</v>
      </c>
      <c r="W127" s="99">
        <v>0.25022773929041764</v>
      </c>
      <c r="X127" s="99">
        <v>0.18981554215441473</v>
      </c>
      <c r="Y127" s="99">
        <v>0.16335262678775667</v>
      </c>
      <c r="DA127" s="63" t="s">
        <v>3034</v>
      </c>
    </row>
    <row r="128" spans="1:105" ht="12.95" customHeight="1" x14ac:dyDescent="0.25">
      <c r="A128" s="121" t="s">
        <v>92</v>
      </c>
      <c r="B128" s="123">
        <f t="shared" ref="B128:Y128" si="48">B129</f>
        <v>0.10150298315826464</v>
      </c>
      <c r="C128" s="123">
        <f t="shared" si="48"/>
        <v>0.10450104785355656</v>
      </c>
      <c r="D128" s="123">
        <f t="shared" si="48"/>
        <v>0.11046199386373586</v>
      </c>
      <c r="E128" s="123">
        <f t="shared" si="48"/>
        <v>0.17520369322551912</v>
      </c>
      <c r="F128" s="123">
        <f t="shared" si="48"/>
        <v>0.14879933834457226</v>
      </c>
      <c r="G128" s="123">
        <f t="shared" si="48"/>
        <v>0.17971606309200924</v>
      </c>
      <c r="H128" s="123">
        <f t="shared" si="48"/>
        <v>0.31482779560606167</v>
      </c>
      <c r="I128" s="123">
        <f t="shared" si="48"/>
        <v>0.22967820140898976</v>
      </c>
      <c r="J128" s="123">
        <f t="shared" si="48"/>
        <v>0.24803754355430493</v>
      </c>
      <c r="K128" s="123">
        <f t="shared" si="48"/>
        <v>0.28811656246082751</v>
      </c>
      <c r="L128" s="123">
        <f t="shared" si="48"/>
        <v>0.33123476855959672</v>
      </c>
      <c r="M128" s="123">
        <f t="shared" si="48"/>
        <v>0.37751877062026645</v>
      </c>
      <c r="N128" s="123">
        <f t="shared" si="48"/>
        <v>0.49508146668277442</v>
      </c>
      <c r="O128" s="123">
        <f t="shared" si="48"/>
        <v>0.59574363221116677</v>
      </c>
      <c r="P128" s="123">
        <f t="shared" si="48"/>
        <v>0.71860578806597586</v>
      </c>
      <c r="Q128" s="123">
        <f t="shared" si="48"/>
        <v>0.82970004316490664</v>
      </c>
      <c r="R128" s="123">
        <f t="shared" si="48"/>
        <v>0.97938479320975913</v>
      </c>
      <c r="S128" s="123">
        <f t="shared" si="48"/>
        <v>0.99312705299563186</v>
      </c>
      <c r="T128" s="123">
        <f t="shared" si="48"/>
        <v>1.272540336808401</v>
      </c>
      <c r="U128" s="123">
        <f t="shared" si="48"/>
        <v>1.2599312304708736</v>
      </c>
      <c r="V128" s="123">
        <f t="shared" si="48"/>
        <v>1.3846503439183895</v>
      </c>
      <c r="W128" s="123">
        <f t="shared" si="48"/>
        <v>1.1666151529628943</v>
      </c>
      <c r="X128" s="123">
        <f t="shared" si="48"/>
        <v>1.5374102482316201</v>
      </c>
      <c r="Y128" s="123">
        <f t="shared" si="48"/>
        <v>1.4992527820470178</v>
      </c>
      <c r="DA128" s="130" t="s">
        <v>3035</v>
      </c>
    </row>
    <row r="129" spans="1:105" ht="12" customHeight="1" x14ac:dyDescent="0.25">
      <c r="A129" s="97" t="s">
        <v>53</v>
      </c>
      <c r="B129" s="99">
        <f>RES_hhdet_tesh!B129/RES_summary!B$19</f>
        <v>0.10150298315826464</v>
      </c>
      <c r="C129" s="99">
        <f>RES_hhdet_tesh!C129/RES_summary!C$19</f>
        <v>0.10450104785355656</v>
      </c>
      <c r="D129" s="99">
        <f>RES_hhdet_tesh!D129/RES_summary!D$19</f>
        <v>0.11046199386373586</v>
      </c>
      <c r="E129" s="99">
        <f>RES_hhdet_tesh!E129/RES_summary!E$19</f>
        <v>0.17520369322551912</v>
      </c>
      <c r="F129" s="99">
        <f>RES_hhdet_tesh!F129/RES_summary!F$19</f>
        <v>0.14879933834457226</v>
      </c>
      <c r="G129" s="99">
        <f>RES_hhdet_tesh!G129/RES_summary!G$19</f>
        <v>0.17971606309200924</v>
      </c>
      <c r="H129" s="99">
        <f>RES_hhdet_tesh!H129/RES_summary!H$19</f>
        <v>0.31482779560606167</v>
      </c>
      <c r="I129" s="99">
        <f>RES_hhdet_tesh!I129/RES_summary!I$19</f>
        <v>0.22967820140898976</v>
      </c>
      <c r="J129" s="99">
        <f>RES_hhdet_tesh!J129/RES_summary!J$19</f>
        <v>0.24803754355430493</v>
      </c>
      <c r="K129" s="99">
        <f>RES_hhdet_tesh!K129/RES_summary!K$19</f>
        <v>0.28811656246082751</v>
      </c>
      <c r="L129" s="99">
        <f>RES_hhdet_tesh!L129/RES_summary!L$19</f>
        <v>0.33123476855959672</v>
      </c>
      <c r="M129" s="99">
        <f>RES_hhdet_tesh!M129/RES_summary!M$19</f>
        <v>0.37751877062026645</v>
      </c>
      <c r="N129" s="99">
        <f>RES_hhdet_tesh!N129/RES_summary!N$19</f>
        <v>0.49508146668277442</v>
      </c>
      <c r="O129" s="99">
        <f>RES_hhdet_tesh!O129/RES_summary!O$19</f>
        <v>0.59574363221116677</v>
      </c>
      <c r="P129" s="99">
        <f>RES_hhdet_tesh!P129/RES_summary!P$19</f>
        <v>0.71860578806597586</v>
      </c>
      <c r="Q129" s="99">
        <f>RES_hhdet_tesh!Q129/RES_summary!Q$19</f>
        <v>0.82970004316490664</v>
      </c>
      <c r="R129" s="99">
        <f>RES_hhdet_tesh!R129/RES_summary!R$19</f>
        <v>0.97938479320975913</v>
      </c>
      <c r="S129" s="99">
        <f>RES_hhdet_tesh!S129/RES_summary!S$19</f>
        <v>0.99312705299563186</v>
      </c>
      <c r="T129" s="99">
        <f>RES_hhdet_tesh!T129/RES_summary!T$19</f>
        <v>1.272540336808401</v>
      </c>
      <c r="U129" s="99">
        <f>RES_hhdet_tesh!U129/RES_summary!U$19</f>
        <v>1.2599312304708736</v>
      </c>
      <c r="V129" s="99">
        <f>RES_hhdet_tesh!V129/RES_summary!V$19</f>
        <v>1.3846503439183895</v>
      </c>
      <c r="W129" s="99">
        <f>RES_hhdet_tesh!W129/RES_summary!W$19</f>
        <v>1.1666151529628943</v>
      </c>
      <c r="X129" s="99">
        <f>RES_hhdet_tesh!X129/RES_summary!X$19</f>
        <v>1.5374102482316201</v>
      </c>
      <c r="Y129" s="99">
        <f>RES_hhdet_tesh!Y129/RES_summary!Y$19</f>
        <v>1.4992527820470178</v>
      </c>
      <c r="DA129" s="63" t="s">
        <v>3036</v>
      </c>
    </row>
    <row r="130" spans="1:105" ht="12" customHeight="1" x14ac:dyDescent="0.25">
      <c r="A130" s="121" t="s">
        <v>55</v>
      </c>
      <c r="B130" s="123">
        <v>8.835923191379603</v>
      </c>
      <c r="C130" s="123">
        <v>9.3306329306771119</v>
      </c>
      <c r="D130" s="123">
        <v>9.7903700812826475</v>
      </c>
      <c r="E130" s="123">
        <v>10.060355756649594</v>
      </c>
      <c r="F130" s="123">
        <v>9.9047836570611345</v>
      </c>
      <c r="G130" s="123">
        <v>9.4787397670884168</v>
      </c>
      <c r="H130" s="123">
        <v>9.1729419072036826</v>
      </c>
      <c r="I130" s="123">
        <v>9.2096483310154476</v>
      </c>
      <c r="J130" s="123">
        <v>9.2497539508508559</v>
      </c>
      <c r="K130" s="123">
        <v>9.2323584536584828</v>
      </c>
      <c r="L130" s="123">
        <v>10.665329215367553</v>
      </c>
      <c r="M130" s="123">
        <v>8.3749628276978889</v>
      </c>
      <c r="N130" s="123">
        <v>8.7773006260827025</v>
      </c>
      <c r="O130" s="123">
        <v>9.5353810192168833</v>
      </c>
      <c r="P130" s="123">
        <v>7.9286685069356748</v>
      </c>
      <c r="Q130" s="123">
        <v>9.4018568667423672</v>
      </c>
      <c r="R130" s="123">
        <v>9.4773258864942136</v>
      </c>
      <c r="S130" s="123">
        <v>8.9971306363393744</v>
      </c>
      <c r="T130" s="123">
        <v>9.0183581093615217</v>
      </c>
      <c r="U130" s="123">
        <v>8.3074821582432943</v>
      </c>
      <c r="V130" s="123">
        <v>7.5002167211241284</v>
      </c>
      <c r="W130" s="123">
        <v>7.6109722076196951</v>
      </c>
      <c r="X130" s="123">
        <v>5.6626143680443226</v>
      </c>
      <c r="Y130" s="123">
        <v>4.4413446035954953</v>
      </c>
      <c r="DA130" s="130" t="s">
        <v>3037</v>
      </c>
    </row>
    <row r="131" spans="1:105" ht="12" customHeight="1" x14ac:dyDescent="0.25">
      <c r="A131" s="97" t="s">
        <v>128</v>
      </c>
      <c r="B131" s="99">
        <v>8.8223531023593775</v>
      </c>
      <c r="C131" s="99">
        <v>9.338651357653637</v>
      </c>
      <c r="D131" s="99">
        <v>9.7873404082380926</v>
      </c>
      <c r="E131" s="99">
        <v>10.062593018561794</v>
      </c>
      <c r="F131" s="99">
        <v>9.9104716231680179</v>
      </c>
      <c r="G131" s="99">
        <v>9.4783838807690266</v>
      </c>
      <c r="H131" s="99">
        <v>9.171272108244489</v>
      </c>
      <c r="I131" s="99">
        <v>9.203418400699336</v>
      </c>
      <c r="J131" s="99">
        <v>9.2576491671486654</v>
      </c>
      <c r="K131" s="99">
        <v>9.2322290852069226</v>
      </c>
      <c r="L131" s="99">
        <v>10.693623699600536</v>
      </c>
      <c r="M131" s="99">
        <v>8.3629249122189382</v>
      </c>
      <c r="N131" s="99">
        <v>8.7757639632339419</v>
      </c>
      <c r="O131" s="99">
        <v>9.5492725986468994</v>
      </c>
      <c r="P131" s="99">
        <v>7.9108016557240362</v>
      </c>
      <c r="Q131" s="99">
        <v>9.4115226791297442</v>
      </c>
      <c r="R131" s="99">
        <v>9.4862863805435751</v>
      </c>
      <c r="S131" s="99">
        <v>8.9976998557880066</v>
      </c>
      <c r="T131" s="99">
        <v>9.0264522672215346</v>
      </c>
      <c r="U131" s="99">
        <v>8.3098219915154754</v>
      </c>
      <c r="V131" s="99">
        <v>7.4994465659689631</v>
      </c>
      <c r="W131" s="99">
        <v>7.6360129315521581</v>
      </c>
      <c r="X131" s="99">
        <v>5.6577057835732836</v>
      </c>
      <c r="Y131" s="99">
        <v>4.4383622948274812</v>
      </c>
      <c r="DA131" s="63" t="s">
        <v>3038</v>
      </c>
    </row>
    <row r="132" spans="1:105" ht="12" customHeight="1" x14ac:dyDescent="0.25">
      <c r="A132" s="97" t="s">
        <v>127</v>
      </c>
      <c r="B132" s="99">
        <v>8.8223531023593775</v>
      </c>
      <c r="C132" s="99">
        <v>9.3380936622926765</v>
      </c>
      <c r="D132" s="99">
        <v>9.7872521322092751</v>
      </c>
      <c r="E132" s="99">
        <v>10.062006941648924</v>
      </c>
      <c r="F132" s="99">
        <v>9.9090724592336681</v>
      </c>
      <c r="G132" s="99">
        <v>9.4775447103871091</v>
      </c>
      <c r="H132" s="99">
        <v>9.1709461818764542</v>
      </c>
      <c r="I132" s="99">
        <v>9.2030199147452389</v>
      </c>
      <c r="J132" s="99">
        <v>9.2558149938899383</v>
      </c>
      <c r="K132" s="99">
        <v>9.2311426362083182</v>
      </c>
      <c r="L132" s="99">
        <v>10.692181905986095</v>
      </c>
      <c r="M132" s="99">
        <v>8.3645237709560973</v>
      </c>
      <c r="N132" s="99">
        <v>8.7774875600244933</v>
      </c>
      <c r="O132" s="99">
        <v>9.5485442683828143</v>
      </c>
      <c r="P132" s="99">
        <v>7.916343198699102</v>
      </c>
      <c r="Q132" s="99">
        <v>9.4122751715014772</v>
      </c>
      <c r="R132" s="99">
        <v>9.4865533537576976</v>
      </c>
      <c r="S132" s="99">
        <v>9.0011489452367357</v>
      </c>
      <c r="T132" s="99">
        <v>9.0305136691256607</v>
      </c>
      <c r="U132" s="99">
        <v>8.3167301429866107</v>
      </c>
      <c r="V132" s="99">
        <v>7.5087339943509877</v>
      </c>
      <c r="W132" s="99">
        <v>7.6430311557990365</v>
      </c>
      <c r="X132" s="99">
        <v>5.6678193108728632</v>
      </c>
      <c r="Y132" s="99">
        <v>4.4362828687874512</v>
      </c>
      <c r="DA132" s="63" t="s">
        <v>3039</v>
      </c>
    </row>
    <row r="133" spans="1:105" ht="12" customHeight="1" x14ac:dyDescent="0.25">
      <c r="A133" s="100" t="s">
        <v>198</v>
      </c>
      <c r="B133" s="102">
        <v>4.629909551206846</v>
      </c>
      <c r="C133" s="102">
        <v>4.4684691883515049</v>
      </c>
      <c r="D133" s="102">
        <v>4.8625990363996854</v>
      </c>
      <c r="E133" s="102">
        <v>4.8660990909251725</v>
      </c>
      <c r="F133" s="102">
        <v>4.7642573765877261</v>
      </c>
      <c r="G133" s="102">
        <v>4.5762134001146313</v>
      </c>
      <c r="H133" s="102">
        <v>4.3275019821042298</v>
      </c>
      <c r="I133" s="102">
        <v>4.6052997384851899</v>
      </c>
      <c r="J133" s="102">
        <v>4.208301311971427</v>
      </c>
      <c r="K133" s="102">
        <v>4.2956283245224469</v>
      </c>
      <c r="L133" s="102">
        <v>4.2940315122445236</v>
      </c>
      <c r="M133" s="102">
        <v>3.5041681148001533</v>
      </c>
      <c r="N133" s="102">
        <v>3.4394204011515943</v>
      </c>
      <c r="O133" s="102">
        <v>3.9303947266611883</v>
      </c>
      <c r="P133" s="102">
        <v>3.360671908618166</v>
      </c>
      <c r="Q133" s="102">
        <v>4.0273641566482086</v>
      </c>
      <c r="R133" s="102">
        <v>4.2619927365253876</v>
      </c>
      <c r="S133" s="102">
        <v>4.0643051247092146</v>
      </c>
      <c r="T133" s="102">
        <v>3.9181096752445534</v>
      </c>
      <c r="U133" s="102">
        <v>3.4717257568811979</v>
      </c>
      <c r="V133" s="102">
        <v>3.0148772116295759</v>
      </c>
      <c r="W133" s="102">
        <v>2.7058164476281839</v>
      </c>
      <c r="X133" s="102">
        <v>2.1257495477165569</v>
      </c>
      <c r="Y133" s="102">
        <v>1.6721331445138619</v>
      </c>
      <c r="DA133" s="131" t="s">
        <v>3040</v>
      </c>
    </row>
    <row r="134" spans="1:105" ht="12" customHeight="1" x14ac:dyDescent="0.25">
      <c r="A134" s="103" t="s">
        <v>52</v>
      </c>
      <c r="B134" s="105">
        <v>4.1924435511525298</v>
      </c>
      <c r="C134" s="105">
        <v>4.8696244739411725</v>
      </c>
      <c r="D134" s="105">
        <v>4.9246530958095915</v>
      </c>
      <c r="E134" s="105">
        <v>5.1959078507237502</v>
      </c>
      <c r="F134" s="105">
        <v>5.1448150826459411</v>
      </c>
      <c r="G134" s="105">
        <v>4.9013313102724796</v>
      </c>
      <c r="H134" s="105">
        <v>4.8434441997722262</v>
      </c>
      <c r="I134" s="105">
        <v>4.5977201762600481</v>
      </c>
      <c r="J134" s="105">
        <v>5.0475136819185096</v>
      </c>
      <c r="K134" s="105">
        <v>4.9355143116858713</v>
      </c>
      <c r="L134" s="105">
        <v>6.3981503937415711</v>
      </c>
      <c r="M134" s="105">
        <v>4.860355656155944</v>
      </c>
      <c r="N134" s="105">
        <v>5.3380671588729003</v>
      </c>
      <c r="O134" s="105">
        <v>5.6181495417216265</v>
      </c>
      <c r="P134" s="105">
        <v>4.5556712900809364</v>
      </c>
      <c r="Q134" s="105">
        <v>5.3849110148532686</v>
      </c>
      <c r="R134" s="105">
        <v>5.22456061723231</v>
      </c>
      <c r="S134" s="105">
        <v>4.9368438205275202</v>
      </c>
      <c r="T134" s="105">
        <v>5.1124039938811068</v>
      </c>
      <c r="U134" s="105">
        <v>4.8450043861054137</v>
      </c>
      <c r="V134" s="105">
        <v>4.4938567827214122</v>
      </c>
      <c r="W134" s="105">
        <v>4.9372147081708517</v>
      </c>
      <c r="X134" s="105">
        <v>3.5420697631563063</v>
      </c>
      <c r="Y134" s="105">
        <v>2.7641497242735893</v>
      </c>
      <c r="DA134" s="132" t="s">
        <v>3041</v>
      </c>
    </row>
    <row r="135" spans="1:105" ht="12" customHeight="1" x14ac:dyDescent="0.25">
      <c r="A135" s="106" t="s">
        <v>122</v>
      </c>
      <c r="B135" s="102">
        <v>9.8023119952726834</v>
      </c>
      <c r="C135" s="102">
        <v>8.768063501780599</v>
      </c>
      <c r="D135" s="102">
        <v>9.9965262395182464</v>
      </c>
      <c r="E135" s="102">
        <v>9.9112223767492615</v>
      </c>
      <c r="F135" s="102">
        <v>9.537159194953718</v>
      </c>
      <c r="G135" s="102">
        <v>9.5010974211439088</v>
      </c>
      <c r="H135" s="102">
        <v>9.2749767053822438</v>
      </c>
      <c r="I135" s="102">
        <v>9.5840134010775504</v>
      </c>
      <c r="J135" s="102">
        <v>8.7797888050219299</v>
      </c>
      <c r="K135" s="102">
        <v>9.24180129254351</v>
      </c>
      <c r="L135" s="102">
        <v>8.9986806402082404</v>
      </c>
      <c r="M135" s="102">
        <v>9.0703009013835096</v>
      </c>
      <c r="N135" s="102">
        <v>8.8641803611424272</v>
      </c>
      <c r="O135" s="102">
        <v>8.7649204391179811</v>
      </c>
      <c r="P135" s="102">
        <v>8.8780131331866983</v>
      </c>
      <c r="Q135" s="102">
        <v>8.921297756878948</v>
      </c>
      <c r="R135" s="102">
        <v>9.0406990811784027</v>
      </c>
      <c r="S135" s="102">
        <v>8.9718788986774101</v>
      </c>
      <c r="T135" s="102">
        <v>8.6169647661602848</v>
      </c>
      <c r="U135" s="102">
        <v>8.1992926520652336</v>
      </c>
      <c r="V135" s="102">
        <v>7.5319559387522359</v>
      </c>
      <c r="W135" s="102">
        <v>6.639977880571986</v>
      </c>
      <c r="X135" s="102">
        <v>5.8728994308015459</v>
      </c>
      <c r="Y135" s="102">
        <v>4.6227431851424265</v>
      </c>
      <c r="DA135" s="131" t="s">
        <v>3042</v>
      </c>
    </row>
    <row r="136" spans="1:105" ht="12" customHeight="1" x14ac:dyDescent="0.25">
      <c r="A136" s="107" t="s">
        <v>121</v>
      </c>
      <c r="B136" s="105">
        <v>9.8023119952726869</v>
      </c>
      <c r="C136" s="105">
        <v>8.7693627692020417</v>
      </c>
      <c r="D136" s="105">
        <v>9.9978970627472439</v>
      </c>
      <c r="E136" s="105">
        <v>9.9126647162870274</v>
      </c>
      <c r="F136" s="105">
        <v>9.5382702380077475</v>
      </c>
      <c r="G136" s="105">
        <v>9.5017763205402819</v>
      </c>
      <c r="H136" s="105">
        <v>9.2757439849692371</v>
      </c>
      <c r="I136" s="105">
        <v>9.5829589646882258</v>
      </c>
      <c r="J136" s="105">
        <v>8.7796853964942319</v>
      </c>
      <c r="K136" s="105">
        <v>9.2393228182883753</v>
      </c>
      <c r="L136" s="105">
        <v>9.0035288436087466</v>
      </c>
      <c r="M136" s="105">
        <v>9.070591054964682</v>
      </c>
      <c r="N136" s="105">
        <v>8.8645754265264074</v>
      </c>
      <c r="O136" s="105">
        <v>8.7650600869229809</v>
      </c>
      <c r="P136" s="105">
        <v>8.8642505274539136</v>
      </c>
      <c r="Q136" s="105">
        <v>8.9127669535961065</v>
      </c>
      <c r="R136" s="105">
        <v>9.0323251425161875</v>
      </c>
      <c r="S136" s="105">
        <v>8.9641425477898693</v>
      </c>
      <c r="T136" s="105">
        <v>8.6101993725209525</v>
      </c>
      <c r="U136" s="105">
        <v>8.1927943748058638</v>
      </c>
      <c r="V136" s="105">
        <v>7.5302209941481033</v>
      </c>
      <c r="W136" s="105">
        <v>6.6394257824792513</v>
      </c>
      <c r="X136" s="105">
        <v>5.883966860341558</v>
      </c>
      <c r="Y136" s="105">
        <v>4.6424382289568911</v>
      </c>
      <c r="DA136" s="132" t="s">
        <v>3043</v>
      </c>
    </row>
    <row r="137" spans="1:105" ht="12" customHeight="1" x14ac:dyDescent="0.25">
      <c r="A137" s="108" t="s">
        <v>53</v>
      </c>
      <c r="B137" s="99">
        <v>5.1882747007708057</v>
      </c>
      <c r="C137" s="99">
        <v>4.1601108297789526</v>
      </c>
      <c r="D137" s="99">
        <v>4.9750490436503068</v>
      </c>
      <c r="E137" s="99">
        <v>4.7814353276039911</v>
      </c>
      <c r="F137" s="99">
        <v>4.5742724867750857</v>
      </c>
      <c r="G137" s="99">
        <v>4.5910807848121777</v>
      </c>
      <c r="H137" s="99">
        <v>4.3665973273687397</v>
      </c>
      <c r="I137" s="99">
        <v>4.8363153291001897</v>
      </c>
      <c r="J137" s="99">
        <v>3.9469082031249316</v>
      </c>
      <c r="K137" s="99">
        <v>4.2863454655529329</v>
      </c>
      <c r="L137" s="99">
        <v>3.4041503629800212</v>
      </c>
      <c r="M137" s="99">
        <v>3.8333520854113541</v>
      </c>
      <c r="N137" s="99">
        <v>3.4879337971026048</v>
      </c>
      <c r="O137" s="99">
        <v>3.528621183869542</v>
      </c>
      <c r="P137" s="99">
        <v>3.7939663499588261</v>
      </c>
      <c r="Q137" s="99">
        <v>3.7897113140918028</v>
      </c>
      <c r="R137" s="99">
        <v>4.018385001240504</v>
      </c>
      <c r="S137" s="99">
        <v>4.0392383237737217</v>
      </c>
      <c r="T137" s="99">
        <v>3.7149840315928784</v>
      </c>
      <c r="U137" s="99">
        <v>3.4163368627668333</v>
      </c>
      <c r="V137" s="99">
        <v>3.0337147645724993</v>
      </c>
      <c r="W137" s="99">
        <v>2.2662436337168108</v>
      </c>
      <c r="X137" s="99">
        <v>2.1903335160106043</v>
      </c>
      <c r="Y137" s="99">
        <v>1.766716540692562</v>
      </c>
      <c r="DA137" s="63" t="s">
        <v>3044</v>
      </c>
    </row>
    <row r="138" spans="1:105" ht="12" customHeight="1" x14ac:dyDescent="0.25">
      <c r="A138" s="108" t="s">
        <v>52</v>
      </c>
      <c r="B138" s="99">
        <v>4.6140372945018804</v>
      </c>
      <c r="C138" s="99">
        <v>4.6092519394230891</v>
      </c>
      <c r="D138" s="99">
        <v>5.0228480190969353</v>
      </c>
      <c r="E138" s="99">
        <v>5.1312293886830354</v>
      </c>
      <c r="F138" s="99">
        <v>4.9639977512326618</v>
      </c>
      <c r="G138" s="99">
        <v>4.910695535728105</v>
      </c>
      <c r="H138" s="99">
        <v>4.9091466576004956</v>
      </c>
      <c r="I138" s="99">
        <v>4.7466436355880361</v>
      </c>
      <c r="J138" s="99">
        <v>4.8327771933692993</v>
      </c>
      <c r="K138" s="99">
        <v>4.9529773527354424</v>
      </c>
      <c r="L138" s="99">
        <v>5.599378480628725</v>
      </c>
      <c r="M138" s="99">
        <v>5.2372389695533279</v>
      </c>
      <c r="N138" s="99">
        <v>5.3766416294238031</v>
      </c>
      <c r="O138" s="99">
        <v>5.2364389030534371</v>
      </c>
      <c r="P138" s="99">
        <v>5.0702841774950871</v>
      </c>
      <c r="Q138" s="99">
        <v>5.1230556395043019</v>
      </c>
      <c r="R138" s="99">
        <v>5.0139401412756817</v>
      </c>
      <c r="S138" s="99">
        <v>4.9249042240161476</v>
      </c>
      <c r="T138" s="99">
        <v>4.8952153409280754</v>
      </c>
      <c r="U138" s="99">
        <v>4.7764575120390322</v>
      </c>
      <c r="V138" s="99">
        <v>4.4965062295756031</v>
      </c>
      <c r="W138" s="99">
        <v>4.3731821487624405</v>
      </c>
      <c r="X138" s="99">
        <v>3.6936333443309532</v>
      </c>
      <c r="Y138" s="99">
        <v>2.8757216882643295</v>
      </c>
      <c r="DA138" s="63" t="s">
        <v>3045</v>
      </c>
    </row>
    <row r="139" spans="1:105" ht="12" customHeight="1" x14ac:dyDescent="0.25">
      <c r="A139" s="121" t="s">
        <v>54</v>
      </c>
      <c r="B139" s="123">
        <v>1.6810299137155447</v>
      </c>
      <c r="C139" s="123">
        <v>1.7879313839850948</v>
      </c>
      <c r="D139" s="123">
        <v>1.7886236851201622</v>
      </c>
      <c r="E139" s="123">
        <v>1.7818795535768579</v>
      </c>
      <c r="F139" s="123">
        <v>1.8313186860137816</v>
      </c>
      <c r="G139" s="123">
        <v>1.8330316949580829</v>
      </c>
      <c r="H139" s="123">
        <v>2.0015025706985505</v>
      </c>
      <c r="I139" s="123">
        <v>1.867003259468603</v>
      </c>
      <c r="J139" s="123">
        <v>1.9110946734023768</v>
      </c>
      <c r="K139" s="123">
        <v>1.7394351104624783</v>
      </c>
      <c r="L139" s="123">
        <v>2.1171879911672025</v>
      </c>
      <c r="M139" s="123">
        <v>2.1016265051526082</v>
      </c>
      <c r="N139" s="123">
        <v>2.0913870851358962</v>
      </c>
      <c r="O139" s="123">
        <v>2.0388614478583258</v>
      </c>
      <c r="P139" s="123">
        <v>1.989505354664588</v>
      </c>
      <c r="Q139" s="123">
        <v>1.9459008043671013</v>
      </c>
      <c r="R139" s="123">
        <v>1.9008574446556548</v>
      </c>
      <c r="S139" s="123">
        <v>1.862783530705358</v>
      </c>
      <c r="T139" s="123">
        <v>1.827871930881765</v>
      </c>
      <c r="U139" s="123">
        <v>1.7951595318320415</v>
      </c>
      <c r="V139" s="123">
        <v>1.7622558901565262</v>
      </c>
      <c r="W139" s="123">
        <v>1.7480353449065924</v>
      </c>
      <c r="X139" s="123">
        <v>1.7380358953388046</v>
      </c>
      <c r="Y139" s="123">
        <v>1.5113149556966377</v>
      </c>
      <c r="DA139" s="130" t="s">
        <v>3046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X140" s="99">
        <v>0</v>
      </c>
      <c r="Y140" s="99">
        <v>0</v>
      </c>
      <c r="DA140" s="63" t="s">
        <v>3047</v>
      </c>
    </row>
    <row r="141" spans="1:105" ht="12" customHeight="1" x14ac:dyDescent="0.25">
      <c r="A141" s="109" t="s">
        <v>120</v>
      </c>
      <c r="B141" s="110">
        <v>1.6810299137155447</v>
      </c>
      <c r="C141" s="110">
        <v>1.7879313839850948</v>
      </c>
      <c r="D141" s="110">
        <v>1.7886236851201622</v>
      </c>
      <c r="E141" s="110">
        <v>1.7818795535768579</v>
      </c>
      <c r="F141" s="110">
        <v>1.8313186860137816</v>
      </c>
      <c r="G141" s="110">
        <v>1.8330316949580829</v>
      </c>
      <c r="H141" s="110">
        <v>2.0015025706985505</v>
      </c>
      <c r="I141" s="110">
        <v>1.867003259468603</v>
      </c>
      <c r="J141" s="110">
        <v>1.9110946734023768</v>
      </c>
      <c r="K141" s="110">
        <v>1.7394351104624783</v>
      </c>
      <c r="L141" s="110">
        <v>2.1171879911672025</v>
      </c>
      <c r="M141" s="110">
        <v>2.1016265051526082</v>
      </c>
      <c r="N141" s="110">
        <v>2.0913870851358962</v>
      </c>
      <c r="O141" s="110">
        <v>2.0388614478583258</v>
      </c>
      <c r="P141" s="110">
        <v>1.989505354664588</v>
      </c>
      <c r="Q141" s="110">
        <v>1.9459008043671013</v>
      </c>
      <c r="R141" s="110">
        <v>1.9008574446556548</v>
      </c>
      <c r="S141" s="110">
        <v>1.862783530705358</v>
      </c>
      <c r="T141" s="110">
        <v>1.827871930881765</v>
      </c>
      <c r="U141" s="110">
        <v>1.7951595318320415</v>
      </c>
      <c r="V141" s="110">
        <v>1.7622558901565262</v>
      </c>
      <c r="W141" s="110">
        <v>1.7480353449065924</v>
      </c>
      <c r="X141" s="110">
        <v>1.7380358953388046</v>
      </c>
      <c r="Y141" s="110">
        <v>1.5113149556966377</v>
      </c>
      <c r="DA141" s="60" t="s">
        <v>3048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86.202123215138997</v>
      </c>
      <c r="C143" s="118">
        <f t="shared" si="49"/>
        <v>85.264615654752745</v>
      </c>
      <c r="D143" s="118">
        <f t="shared" si="49"/>
        <v>86.651098257836892</v>
      </c>
      <c r="E143" s="118">
        <f t="shared" si="49"/>
        <v>89.548371450140877</v>
      </c>
      <c r="F143" s="118">
        <f t="shared" si="49"/>
        <v>85.633898742529638</v>
      </c>
      <c r="G143" s="118">
        <f t="shared" si="49"/>
        <v>79.880227119496936</v>
      </c>
      <c r="H143" s="118">
        <f t="shared" si="49"/>
        <v>81.613492037724924</v>
      </c>
      <c r="I143" s="118">
        <f t="shared" si="49"/>
        <v>77.111284750956202</v>
      </c>
      <c r="J143" s="118">
        <f t="shared" si="49"/>
        <v>83.711784060655447</v>
      </c>
      <c r="K143" s="118">
        <f t="shared" si="49"/>
        <v>88.649319218989447</v>
      </c>
      <c r="L143" s="118">
        <f t="shared" si="49"/>
        <v>89.81370739883161</v>
      </c>
      <c r="M143" s="118">
        <f t="shared" si="49"/>
        <v>87.983820354057812</v>
      </c>
      <c r="N143" s="118">
        <f t="shared" si="49"/>
        <v>86.743721190932291</v>
      </c>
      <c r="O143" s="118">
        <f t="shared" si="49"/>
        <v>82.818097545841397</v>
      </c>
      <c r="P143" s="118">
        <f t="shared" si="49"/>
        <v>76.68143410922913</v>
      </c>
      <c r="Q143" s="118">
        <f t="shared" si="49"/>
        <v>73.509944017611076</v>
      </c>
      <c r="R143" s="118">
        <f t="shared" ref="R143:V143" si="50">R144+R146+R148+R157</f>
        <v>73.384103419277082</v>
      </c>
      <c r="S143" s="118">
        <f t="shared" si="50"/>
        <v>73.710579335306207</v>
      </c>
      <c r="T143" s="118">
        <f t="shared" si="50"/>
        <v>72.60377092981777</v>
      </c>
      <c r="U143" s="118">
        <f t="shared" si="50"/>
        <v>73.578936474658875</v>
      </c>
      <c r="V143" s="118">
        <f t="shared" si="50"/>
        <v>74.344262683799002</v>
      </c>
      <c r="W143" s="118">
        <f t="shared" ref="W143:Y143" si="51">W144+W146+W148+W157</f>
        <v>70.386426357303975</v>
      </c>
      <c r="X143" s="118">
        <f t="shared" si="51"/>
        <v>69.540220650806404</v>
      </c>
      <c r="Y143" s="118">
        <f t="shared" si="51"/>
        <v>70.86723054828677</v>
      </c>
      <c r="DA143" s="129" t="s">
        <v>3049</v>
      </c>
    </row>
    <row r="144" spans="1:105" ht="12.95" customHeight="1" x14ac:dyDescent="0.25">
      <c r="A144" s="121" t="s">
        <v>57</v>
      </c>
      <c r="B144" s="123">
        <f t="shared" ref="B144:Y144" si="52">B145</f>
        <v>73.703890993272424</v>
      </c>
      <c r="C144" s="123">
        <f t="shared" si="52"/>
        <v>73.742413468280446</v>
      </c>
      <c r="D144" s="123">
        <f t="shared" si="52"/>
        <v>74.010815907043479</v>
      </c>
      <c r="E144" s="123">
        <f t="shared" si="52"/>
        <v>76.787999051692793</v>
      </c>
      <c r="F144" s="123">
        <f t="shared" si="52"/>
        <v>73.539638730553193</v>
      </c>
      <c r="G144" s="123">
        <f t="shared" si="52"/>
        <v>67.869992803381393</v>
      </c>
      <c r="H144" s="123">
        <f t="shared" si="52"/>
        <v>69.34186255169665</v>
      </c>
      <c r="I144" s="123">
        <f t="shared" si="52"/>
        <v>64.927710147156077</v>
      </c>
      <c r="J144" s="123">
        <f t="shared" si="52"/>
        <v>72.209030298018575</v>
      </c>
      <c r="K144" s="123">
        <f t="shared" si="52"/>
        <v>76.759500156936397</v>
      </c>
      <c r="L144" s="123">
        <f t="shared" si="52"/>
        <v>77.648198498555814</v>
      </c>
      <c r="M144" s="123">
        <f t="shared" si="52"/>
        <v>75.74376857875761</v>
      </c>
      <c r="N144" s="123">
        <f t="shared" si="52"/>
        <v>74.442108131128393</v>
      </c>
      <c r="O144" s="123">
        <f t="shared" si="52"/>
        <v>70.451079676033288</v>
      </c>
      <c r="P144" s="123">
        <f t="shared" si="52"/>
        <v>64.10060134837768</v>
      </c>
      <c r="Q144" s="123">
        <f t="shared" si="52"/>
        <v>60.652800499677326</v>
      </c>
      <c r="R144" s="123">
        <f t="shared" si="52"/>
        <v>60.297517179558518</v>
      </c>
      <c r="S144" s="123">
        <f t="shared" si="52"/>
        <v>60.724171543958121</v>
      </c>
      <c r="T144" s="123">
        <f t="shared" si="52"/>
        <v>59.503353641024702</v>
      </c>
      <c r="U144" s="123">
        <f t="shared" si="52"/>
        <v>60.940917335586462</v>
      </c>
      <c r="V144" s="123">
        <f t="shared" si="52"/>
        <v>62.196158621766507</v>
      </c>
      <c r="W144" s="123">
        <f t="shared" si="52"/>
        <v>59.401608773238507</v>
      </c>
      <c r="X144" s="123">
        <f t="shared" si="52"/>
        <v>58.439734653811819</v>
      </c>
      <c r="Y144" s="123">
        <f t="shared" si="52"/>
        <v>60.477647589436174</v>
      </c>
      <c r="DA144" s="130" t="s">
        <v>3050</v>
      </c>
    </row>
    <row r="145" spans="1:105" ht="12" customHeight="1" x14ac:dyDescent="0.25">
      <c r="A145" s="97" t="s">
        <v>53</v>
      </c>
      <c r="B145" s="99">
        <v>73.703890993272424</v>
      </c>
      <c r="C145" s="99">
        <v>73.742413468280446</v>
      </c>
      <c r="D145" s="99">
        <v>74.010815907043479</v>
      </c>
      <c r="E145" s="99">
        <v>76.787999051692793</v>
      </c>
      <c r="F145" s="99">
        <v>73.539638730553193</v>
      </c>
      <c r="G145" s="99">
        <v>67.869992803381393</v>
      </c>
      <c r="H145" s="99">
        <v>69.34186255169665</v>
      </c>
      <c r="I145" s="99">
        <v>64.927710147156077</v>
      </c>
      <c r="J145" s="99">
        <v>72.209030298018575</v>
      </c>
      <c r="K145" s="99">
        <v>76.759500156936397</v>
      </c>
      <c r="L145" s="99">
        <v>77.648198498555814</v>
      </c>
      <c r="M145" s="99">
        <v>75.74376857875761</v>
      </c>
      <c r="N145" s="99">
        <v>74.442108131128393</v>
      </c>
      <c r="O145" s="99">
        <v>70.451079676033288</v>
      </c>
      <c r="P145" s="99">
        <v>64.10060134837768</v>
      </c>
      <c r="Q145" s="99">
        <v>60.652800499677326</v>
      </c>
      <c r="R145" s="99">
        <v>60.297517179558518</v>
      </c>
      <c r="S145" s="99">
        <v>60.724171543958121</v>
      </c>
      <c r="T145" s="99">
        <v>59.503353641024702</v>
      </c>
      <c r="U145" s="99">
        <v>60.940917335586462</v>
      </c>
      <c r="V145" s="99">
        <v>62.196158621766507</v>
      </c>
      <c r="W145" s="99">
        <v>59.401608773238507</v>
      </c>
      <c r="X145" s="99">
        <v>58.439734653811819</v>
      </c>
      <c r="Y145" s="99">
        <v>60.477647589436174</v>
      </c>
      <c r="DA145" s="63" t="s">
        <v>3051</v>
      </c>
    </row>
    <row r="146" spans="1:105" ht="12.95" customHeight="1" x14ac:dyDescent="0.25">
      <c r="A146" s="121" t="s">
        <v>92</v>
      </c>
      <c r="B146" s="123">
        <f t="shared" ref="B146:Y146" si="53">B147</f>
        <v>1.01489031287833</v>
      </c>
      <c r="C146" s="123">
        <f t="shared" si="53"/>
        <v>0.96543367922316781</v>
      </c>
      <c r="D146" s="123">
        <f t="shared" si="53"/>
        <v>0.85515685061678082</v>
      </c>
      <c r="E146" s="123">
        <f t="shared" si="53"/>
        <v>1.0673994162155582</v>
      </c>
      <c r="F146" s="123">
        <f t="shared" si="53"/>
        <v>0.72593316006016895</v>
      </c>
      <c r="G146" s="123">
        <f t="shared" si="53"/>
        <v>0.67614271379452517</v>
      </c>
      <c r="H146" s="123">
        <f t="shared" si="53"/>
        <v>0.99452099941491923</v>
      </c>
      <c r="I146" s="123">
        <f t="shared" si="53"/>
        <v>0.73441725403543845</v>
      </c>
      <c r="J146" s="123">
        <f t="shared" si="53"/>
        <v>0.81433849915231371</v>
      </c>
      <c r="K146" s="123">
        <f t="shared" si="53"/>
        <v>0.91119847159213641</v>
      </c>
      <c r="L146" s="123">
        <f t="shared" si="53"/>
        <v>1.0448788147255528</v>
      </c>
      <c r="M146" s="123">
        <f t="shared" si="53"/>
        <v>1.0620324392741363</v>
      </c>
      <c r="N146" s="123">
        <f t="shared" si="53"/>
        <v>1.3361956524171443</v>
      </c>
      <c r="O146" s="123">
        <f t="shared" si="53"/>
        <v>1.5484896982387608</v>
      </c>
      <c r="P146" s="123">
        <f t="shared" si="53"/>
        <v>1.7012321339076635</v>
      </c>
      <c r="Q146" s="123">
        <f t="shared" si="53"/>
        <v>1.9692867115807258</v>
      </c>
      <c r="R146" s="123">
        <f t="shared" si="53"/>
        <v>2.1270013141460593</v>
      </c>
      <c r="S146" s="123">
        <f t="shared" si="53"/>
        <v>2.1358186334626472</v>
      </c>
      <c r="T146" s="123">
        <f t="shared" si="53"/>
        <v>2.6441347546182712</v>
      </c>
      <c r="U146" s="123">
        <f t="shared" si="53"/>
        <v>2.6322192095438379</v>
      </c>
      <c r="V146" s="123">
        <f t="shared" si="53"/>
        <v>2.844954934908015</v>
      </c>
      <c r="W146" s="123">
        <f t="shared" si="53"/>
        <v>2.5894692220341238</v>
      </c>
      <c r="X146" s="123">
        <f t="shared" si="53"/>
        <v>3.5076187645989476</v>
      </c>
      <c r="Y146" s="123">
        <f t="shared" si="53"/>
        <v>4.2841824477976749</v>
      </c>
      <c r="DA146" s="130" t="s">
        <v>3052</v>
      </c>
    </row>
    <row r="147" spans="1:105" ht="12" customHeight="1" x14ac:dyDescent="0.25">
      <c r="A147" s="97" t="s">
        <v>53</v>
      </c>
      <c r="B147" s="99">
        <f>RES_hhdet_tesh!B147/RES_summary!B$19</f>
        <v>1.01489031287833</v>
      </c>
      <c r="C147" s="99">
        <f>RES_hhdet_tesh!C147/RES_summary!C$19</f>
        <v>0.96543367922316781</v>
      </c>
      <c r="D147" s="99">
        <f>RES_hhdet_tesh!D147/RES_summary!D$19</f>
        <v>0.85515685061678082</v>
      </c>
      <c r="E147" s="99">
        <f>RES_hhdet_tesh!E147/RES_summary!E$19</f>
        <v>1.0673994162155582</v>
      </c>
      <c r="F147" s="99">
        <f>RES_hhdet_tesh!F147/RES_summary!F$19</f>
        <v>0.72593316006016895</v>
      </c>
      <c r="G147" s="99">
        <f>RES_hhdet_tesh!G147/RES_summary!G$19</f>
        <v>0.67614271379452517</v>
      </c>
      <c r="H147" s="99">
        <f>RES_hhdet_tesh!H147/RES_summary!H$19</f>
        <v>0.99452099941491923</v>
      </c>
      <c r="I147" s="99">
        <f>RES_hhdet_tesh!I147/RES_summary!I$19</f>
        <v>0.73441725403543845</v>
      </c>
      <c r="J147" s="99">
        <f>RES_hhdet_tesh!J147/RES_summary!J$19</f>
        <v>0.81433849915231371</v>
      </c>
      <c r="K147" s="99">
        <f>RES_hhdet_tesh!K147/RES_summary!K$19</f>
        <v>0.91119847159213641</v>
      </c>
      <c r="L147" s="99">
        <f>RES_hhdet_tesh!L147/RES_summary!L$19</f>
        <v>1.0448788147255528</v>
      </c>
      <c r="M147" s="99">
        <f>RES_hhdet_tesh!M147/RES_summary!M$19</f>
        <v>1.0620324392741363</v>
      </c>
      <c r="N147" s="99">
        <f>RES_hhdet_tesh!N147/RES_summary!N$19</f>
        <v>1.3361956524171443</v>
      </c>
      <c r="O147" s="99">
        <f>RES_hhdet_tesh!O147/RES_summary!O$19</f>
        <v>1.5484896982387608</v>
      </c>
      <c r="P147" s="99">
        <f>RES_hhdet_tesh!P147/RES_summary!P$19</f>
        <v>1.7012321339076635</v>
      </c>
      <c r="Q147" s="99">
        <f>RES_hhdet_tesh!Q147/RES_summary!Q$19</f>
        <v>1.9692867115807258</v>
      </c>
      <c r="R147" s="99">
        <f>RES_hhdet_tesh!R147/RES_summary!R$19</f>
        <v>2.1270013141460593</v>
      </c>
      <c r="S147" s="99">
        <f>RES_hhdet_tesh!S147/RES_summary!S$19</f>
        <v>2.1358186334626472</v>
      </c>
      <c r="T147" s="99">
        <f>RES_hhdet_tesh!T147/RES_summary!T$19</f>
        <v>2.6441347546182712</v>
      </c>
      <c r="U147" s="99">
        <f>RES_hhdet_tesh!U147/RES_summary!U$19</f>
        <v>2.6322192095438379</v>
      </c>
      <c r="V147" s="99">
        <f>RES_hhdet_tesh!V147/RES_summary!V$19</f>
        <v>2.844954934908015</v>
      </c>
      <c r="W147" s="99">
        <f>RES_hhdet_tesh!W147/RES_summary!W$19</f>
        <v>2.5894692220341238</v>
      </c>
      <c r="X147" s="99">
        <f>RES_hhdet_tesh!X147/RES_summary!X$19</f>
        <v>3.5076187645989476</v>
      </c>
      <c r="Y147" s="99">
        <f>RES_hhdet_tesh!Y147/RES_summary!Y$19</f>
        <v>4.2841824477976749</v>
      </c>
      <c r="DA147" s="63" t="s">
        <v>3053</v>
      </c>
    </row>
    <row r="148" spans="1:105" ht="12" customHeight="1" x14ac:dyDescent="0.25">
      <c r="A148" s="121" t="s">
        <v>55</v>
      </c>
      <c r="B148" s="123">
        <v>9.8023119952726852</v>
      </c>
      <c r="C148" s="123">
        <v>8.7688371232640403</v>
      </c>
      <c r="D148" s="123">
        <v>9.9965018150564724</v>
      </c>
      <c r="E148" s="123">
        <v>9.911093428655656</v>
      </c>
      <c r="F148" s="123">
        <v>9.5370081659024866</v>
      </c>
      <c r="G148" s="123">
        <v>9.5010599073629489</v>
      </c>
      <c r="H148" s="123">
        <v>9.2756059159148023</v>
      </c>
      <c r="I148" s="123">
        <v>9.5821540902960916</v>
      </c>
      <c r="J148" s="123">
        <v>8.77732059008218</v>
      </c>
      <c r="K148" s="123">
        <v>9.2391854799984454</v>
      </c>
      <c r="L148" s="123">
        <v>9.003442094383038</v>
      </c>
      <c r="M148" s="123">
        <v>9.0763928308734645</v>
      </c>
      <c r="N148" s="123">
        <v>8.8740303222508476</v>
      </c>
      <c r="O148" s="123">
        <v>8.779666723711042</v>
      </c>
      <c r="P148" s="123">
        <v>8.8900952722792148</v>
      </c>
      <c r="Q148" s="123">
        <v>8.9419560019859272</v>
      </c>
      <c r="R148" s="123">
        <v>9.0587274809168417</v>
      </c>
      <c r="S148" s="123">
        <v>8.9878056271800748</v>
      </c>
      <c r="T148" s="123">
        <v>8.6284106032930055</v>
      </c>
      <c r="U148" s="123">
        <v>8.2106403976965279</v>
      </c>
      <c r="V148" s="123">
        <v>7.5408932369679667</v>
      </c>
      <c r="W148" s="123">
        <v>6.6473130171247403</v>
      </c>
      <c r="X148" s="123">
        <v>5.8548313370568357</v>
      </c>
      <c r="Y148" s="123">
        <v>4.5940855553562692</v>
      </c>
      <c r="DA148" s="130" t="s">
        <v>3054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X149" s="99">
        <v>0</v>
      </c>
      <c r="Y149" s="99">
        <v>0</v>
      </c>
      <c r="DA149" s="63" t="s">
        <v>3055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3056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3057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3058</v>
      </c>
    </row>
    <row r="153" spans="1:105" ht="12" customHeight="1" x14ac:dyDescent="0.25">
      <c r="A153" s="106" t="s">
        <v>122</v>
      </c>
      <c r="B153" s="102">
        <v>9.8023119952726869</v>
      </c>
      <c r="C153" s="102">
        <v>8.7682305482980478</v>
      </c>
      <c r="D153" s="102">
        <v>9.995795956553561</v>
      </c>
      <c r="E153" s="102">
        <v>9.9102778134716694</v>
      </c>
      <c r="F153" s="102">
        <v>9.536270143637239</v>
      </c>
      <c r="G153" s="102">
        <v>9.5004866332333204</v>
      </c>
      <c r="H153" s="102">
        <v>9.2751142059032858</v>
      </c>
      <c r="I153" s="102">
        <v>9.5833198676490436</v>
      </c>
      <c r="J153" s="102">
        <v>8.7774252204498264</v>
      </c>
      <c r="K153" s="102">
        <v>9.2403184654429715</v>
      </c>
      <c r="L153" s="102">
        <v>9.0023690506886727</v>
      </c>
      <c r="M153" s="102">
        <v>9.0767091784793177</v>
      </c>
      <c r="N153" s="102">
        <v>8.8745236509595529</v>
      </c>
      <c r="O153" s="102">
        <v>8.7799739026272814</v>
      </c>
      <c r="P153" s="102">
        <v>8.8962774598852175</v>
      </c>
      <c r="Q153" s="102">
        <v>8.945007614451109</v>
      </c>
      <c r="R153" s="102">
        <v>9.0611928691575514</v>
      </c>
      <c r="S153" s="102">
        <v>8.9888558631710946</v>
      </c>
      <c r="T153" s="102">
        <v>8.6286974279906037</v>
      </c>
      <c r="U153" s="102">
        <v>8.2113952780252344</v>
      </c>
      <c r="V153" s="102">
        <v>7.5410482465626023</v>
      </c>
      <c r="W153" s="102">
        <v>6.6469406550630667</v>
      </c>
      <c r="X153" s="102">
        <v>5.8560045325063692</v>
      </c>
      <c r="Y153" s="102">
        <v>4.5988002109146082</v>
      </c>
      <c r="DA153" s="131" t="s">
        <v>3059</v>
      </c>
    </row>
    <row r="154" spans="1:105" ht="12" customHeight="1" x14ac:dyDescent="0.25">
      <c r="A154" s="107" t="s">
        <v>121</v>
      </c>
      <c r="B154" s="105">
        <v>9.8023119952726852</v>
      </c>
      <c r="C154" s="105">
        <v>8.7696327605570996</v>
      </c>
      <c r="D154" s="105">
        <v>9.9973901004291541</v>
      </c>
      <c r="E154" s="105">
        <v>9.9120768599003171</v>
      </c>
      <c r="F154" s="105">
        <v>9.5377813738423391</v>
      </c>
      <c r="G154" s="105">
        <v>9.5016500844242895</v>
      </c>
      <c r="H154" s="105">
        <v>9.2761385426324203</v>
      </c>
      <c r="I154" s="105">
        <v>9.5811076882897517</v>
      </c>
      <c r="J154" s="105">
        <v>8.7772188198796393</v>
      </c>
      <c r="K154" s="105">
        <v>9.2382480086813299</v>
      </c>
      <c r="L154" s="105">
        <v>9.0047438877021744</v>
      </c>
      <c r="M154" s="105">
        <v>9.0761281043739217</v>
      </c>
      <c r="N154" s="105">
        <v>8.8735612680803087</v>
      </c>
      <c r="O154" s="105">
        <v>8.7793731505862489</v>
      </c>
      <c r="P154" s="105">
        <v>8.8852047225730999</v>
      </c>
      <c r="Q154" s="105">
        <v>8.9392159101654567</v>
      </c>
      <c r="R154" s="105">
        <v>9.0565847041766805</v>
      </c>
      <c r="S154" s="105">
        <v>8.9868362918272346</v>
      </c>
      <c r="T154" s="105">
        <v>8.6280913079307133</v>
      </c>
      <c r="U154" s="105">
        <v>8.2098024764613271</v>
      </c>
      <c r="V154" s="105">
        <v>7.5407027056367264</v>
      </c>
      <c r="W154" s="105">
        <v>6.6479039476312849</v>
      </c>
      <c r="X154" s="105">
        <v>5.8532137899963255</v>
      </c>
      <c r="Y154" s="105">
        <v>4.5891471181398327</v>
      </c>
      <c r="DA154" s="132" t="s">
        <v>3060</v>
      </c>
    </row>
    <row r="155" spans="1:105" ht="12" customHeight="1" x14ac:dyDescent="0.25">
      <c r="A155" s="108" t="s">
        <v>53</v>
      </c>
      <c r="B155" s="99">
        <v>5.1882747007708057</v>
      </c>
      <c r="C155" s="99">
        <v>4.1602389113727547</v>
      </c>
      <c r="D155" s="99">
        <v>4.9747967743600805</v>
      </c>
      <c r="E155" s="99">
        <v>4.7811517714285898</v>
      </c>
      <c r="F155" s="99">
        <v>4.574038041970546</v>
      </c>
      <c r="G155" s="99">
        <v>4.5910197898795522</v>
      </c>
      <c r="H155" s="99">
        <v>4.3667830671261489</v>
      </c>
      <c r="I155" s="99">
        <v>4.8353810293231234</v>
      </c>
      <c r="J155" s="99">
        <v>3.9457993534299698</v>
      </c>
      <c r="K155" s="99">
        <v>4.2858468353636763</v>
      </c>
      <c r="L155" s="99">
        <v>3.4046097598302496</v>
      </c>
      <c r="M155" s="99">
        <v>3.8356921159310127</v>
      </c>
      <c r="N155" s="99">
        <v>3.4914694453365249</v>
      </c>
      <c r="O155" s="99">
        <v>3.5343833097588568</v>
      </c>
      <c r="P155" s="99">
        <v>3.8029349041447089</v>
      </c>
      <c r="Q155" s="99">
        <v>3.8009574187502873</v>
      </c>
      <c r="R155" s="99">
        <v>4.0291778211595224</v>
      </c>
      <c r="S155" s="99">
        <v>4.049464113930112</v>
      </c>
      <c r="T155" s="99">
        <v>3.7227037430032395</v>
      </c>
      <c r="U155" s="99">
        <v>3.4234291199373454</v>
      </c>
      <c r="V155" s="99">
        <v>3.0379375520478922</v>
      </c>
      <c r="W155" s="99">
        <v>2.269137496594547</v>
      </c>
      <c r="X155" s="99">
        <v>2.1788855452289528</v>
      </c>
      <c r="Y155" s="99">
        <v>1.7464361875011882</v>
      </c>
      <c r="DA155" s="63" t="s">
        <v>3061</v>
      </c>
    </row>
    <row r="156" spans="1:105" ht="12" customHeight="1" x14ac:dyDescent="0.25">
      <c r="A156" s="108" t="s">
        <v>52</v>
      </c>
      <c r="B156" s="99">
        <v>4.6140372945018795</v>
      </c>
      <c r="C156" s="99">
        <v>4.6093938491843423</v>
      </c>
      <c r="D156" s="99">
        <v>5.0225933260690709</v>
      </c>
      <c r="E156" s="99">
        <v>5.1309250884717255</v>
      </c>
      <c r="F156" s="99">
        <v>4.9637433318717941</v>
      </c>
      <c r="G156" s="99">
        <v>4.9106302945447373</v>
      </c>
      <c r="H156" s="99">
        <v>4.9093554755062723</v>
      </c>
      <c r="I156" s="99">
        <v>4.7457266589666292</v>
      </c>
      <c r="J156" s="99">
        <v>4.8314194664496695</v>
      </c>
      <c r="K156" s="99">
        <v>4.9524011733176536</v>
      </c>
      <c r="L156" s="99">
        <v>5.6001341278719252</v>
      </c>
      <c r="M156" s="99">
        <v>5.2404359884429104</v>
      </c>
      <c r="N156" s="99">
        <v>5.3820918227437824</v>
      </c>
      <c r="O156" s="99">
        <v>5.2449898408273921</v>
      </c>
      <c r="P156" s="99">
        <v>5.0822698184283928</v>
      </c>
      <c r="Q156" s="99">
        <v>5.1382584914151703</v>
      </c>
      <c r="R156" s="99">
        <v>5.027406883017159</v>
      </c>
      <c r="S156" s="99">
        <v>4.9373721778971218</v>
      </c>
      <c r="T156" s="99">
        <v>4.9053875649274739</v>
      </c>
      <c r="U156" s="99">
        <v>4.7863733565239821</v>
      </c>
      <c r="V156" s="99">
        <v>4.5027651535888351</v>
      </c>
      <c r="W156" s="99">
        <v>4.3787664510367375</v>
      </c>
      <c r="X156" s="99">
        <v>3.6743282447673735</v>
      </c>
      <c r="Y156" s="99">
        <v>2.8427109306386442</v>
      </c>
      <c r="DA156" s="63" t="s">
        <v>3062</v>
      </c>
    </row>
    <row r="157" spans="1:105" ht="12" customHeight="1" x14ac:dyDescent="0.25">
      <c r="A157" s="121" t="s">
        <v>54</v>
      </c>
      <c r="B157" s="123">
        <v>1.6810299137155447</v>
      </c>
      <c r="C157" s="123">
        <v>1.7879313839850948</v>
      </c>
      <c r="D157" s="123">
        <v>1.7886236851201625</v>
      </c>
      <c r="E157" s="123">
        <v>1.7818795535768577</v>
      </c>
      <c r="F157" s="123">
        <v>1.831318686013782</v>
      </c>
      <c r="G157" s="123">
        <v>1.8330316949580832</v>
      </c>
      <c r="H157" s="123">
        <v>2.0015025706985505</v>
      </c>
      <c r="I157" s="123">
        <v>1.8670032594686055</v>
      </c>
      <c r="J157" s="123">
        <v>1.9110946734023782</v>
      </c>
      <c r="K157" s="123">
        <v>1.7394351104624781</v>
      </c>
      <c r="L157" s="123">
        <v>2.1171879911672069</v>
      </c>
      <c r="M157" s="123">
        <v>2.1016265051526046</v>
      </c>
      <c r="N157" s="123">
        <v>2.0913870851359011</v>
      </c>
      <c r="O157" s="123">
        <v>2.0388614478583147</v>
      </c>
      <c r="P157" s="123">
        <v>1.9895053546645751</v>
      </c>
      <c r="Q157" s="123">
        <v>1.9459008043671031</v>
      </c>
      <c r="R157" s="123">
        <v>1.9008574446556663</v>
      </c>
      <c r="S157" s="123">
        <v>1.8627835307053562</v>
      </c>
      <c r="T157" s="123">
        <v>1.8278719308817781</v>
      </c>
      <c r="U157" s="123">
        <v>1.7951595318320419</v>
      </c>
      <c r="V157" s="123">
        <v>1.7622558901565299</v>
      </c>
      <c r="W157" s="123">
        <v>1.7480353449065922</v>
      </c>
      <c r="X157" s="123">
        <v>1.7380358953388158</v>
      </c>
      <c r="Y157" s="123">
        <v>1.5113149556966441</v>
      </c>
      <c r="DA157" s="130" t="s">
        <v>3063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X158" s="99">
        <v>0</v>
      </c>
      <c r="Y158" s="99">
        <v>0</v>
      </c>
      <c r="DA158" s="63" t="s">
        <v>3064</v>
      </c>
    </row>
    <row r="159" spans="1:105" ht="12" customHeight="1" x14ac:dyDescent="0.25">
      <c r="A159" s="109" t="s">
        <v>120</v>
      </c>
      <c r="B159" s="110">
        <v>1.6810299137155447</v>
      </c>
      <c r="C159" s="110">
        <v>1.7879313839850948</v>
      </c>
      <c r="D159" s="110">
        <v>1.7886236851201625</v>
      </c>
      <c r="E159" s="110">
        <v>1.7818795535768577</v>
      </c>
      <c r="F159" s="110">
        <v>1.831318686013782</v>
      </c>
      <c r="G159" s="110">
        <v>1.8330316949580832</v>
      </c>
      <c r="H159" s="110">
        <v>2.0015025706985505</v>
      </c>
      <c r="I159" s="110">
        <v>1.8670032594686055</v>
      </c>
      <c r="J159" s="110">
        <v>1.9110946734023782</v>
      </c>
      <c r="K159" s="110">
        <v>1.7394351104624781</v>
      </c>
      <c r="L159" s="110">
        <v>2.1171879911672069</v>
      </c>
      <c r="M159" s="110">
        <v>2.1016265051526046</v>
      </c>
      <c r="N159" s="110">
        <v>2.0913870851359011</v>
      </c>
      <c r="O159" s="110">
        <v>2.0388614478583147</v>
      </c>
      <c r="P159" s="110">
        <v>1.9895053546645751</v>
      </c>
      <c r="Q159" s="110">
        <v>1.9459008043671031</v>
      </c>
      <c r="R159" s="110">
        <v>1.9008574446556663</v>
      </c>
      <c r="S159" s="110">
        <v>1.8627835307053562</v>
      </c>
      <c r="T159" s="110">
        <v>1.8278719308817781</v>
      </c>
      <c r="U159" s="110">
        <v>1.7951595318320419</v>
      </c>
      <c r="V159" s="110">
        <v>1.7622558901565299</v>
      </c>
      <c r="W159" s="110">
        <v>1.7480353449065922</v>
      </c>
      <c r="X159" s="110">
        <v>1.7380358953388158</v>
      </c>
      <c r="Y159" s="110">
        <v>1.5113149556966441</v>
      </c>
      <c r="DA159" s="60" t="s">
        <v>3065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92.226167033376214</v>
      </c>
      <c r="C161" s="118">
        <f t="shared" si="54"/>
        <v>78.596439077257642</v>
      </c>
      <c r="D161" s="118">
        <f t="shared" si="54"/>
        <v>91.416866694733898</v>
      </c>
      <c r="E161" s="118">
        <f t="shared" si="54"/>
        <v>92.660084345087427</v>
      </c>
      <c r="F161" s="118">
        <f t="shared" si="54"/>
        <v>84.833704640647298</v>
      </c>
      <c r="G161" s="118">
        <f t="shared" si="54"/>
        <v>84.838332897290542</v>
      </c>
      <c r="H161" s="118">
        <f t="shared" si="54"/>
        <v>82.220646492414502</v>
      </c>
      <c r="I161" s="118">
        <f t="shared" si="54"/>
        <v>83.310258644750249</v>
      </c>
      <c r="J161" s="118">
        <f t="shared" si="54"/>
        <v>80.573912554730612</v>
      </c>
      <c r="K161" s="118">
        <f t="shared" si="54"/>
        <v>89.017264013894803</v>
      </c>
      <c r="L161" s="118">
        <f t="shared" si="54"/>
        <v>68.709795295038276</v>
      </c>
      <c r="M161" s="118">
        <f t="shared" si="54"/>
        <v>91.84248446071436</v>
      </c>
      <c r="N161" s="118">
        <f t="shared" si="54"/>
        <v>108.45883575373159</v>
      </c>
      <c r="O161" s="118">
        <f t="shared" si="54"/>
        <v>95.900317129270675</v>
      </c>
      <c r="P161" s="118">
        <f t="shared" si="54"/>
        <v>91.981598292562012</v>
      </c>
      <c r="Q161" s="118">
        <f t="shared" si="54"/>
        <v>37.581703583288771</v>
      </c>
      <c r="R161" s="118">
        <f t="shared" ref="R161:V161" si="55">R162+R164+R166+R175</f>
        <v>37.18579362571549</v>
      </c>
      <c r="S161" s="118">
        <f t="shared" si="55"/>
        <v>55.718043668515442</v>
      </c>
      <c r="T161" s="118">
        <f t="shared" si="55"/>
        <v>63.015370466154373</v>
      </c>
      <c r="U161" s="118">
        <f t="shared" si="55"/>
        <v>84.012885447147383</v>
      </c>
      <c r="V161" s="118">
        <f t="shared" si="55"/>
        <v>95.257013695406627</v>
      </c>
      <c r="W161" s="118">
        <f t="shared" ref="W161:Y161" si="56">W162+W164+W166+W175</f>
        <v>95.778184809509867</v>
      </c>
      <c r="X161" s="118">
        <f t="shared" si="56"/>
        <v>154.13766681542609</v>
      </c>
      <c r="Y161" s="118">
        <f t="shared" si="56"/>
        <v>14.91938209007751</v>
      </c>
      <c r="DA161" s="129" t="s">
        <v>3066</v>
      </c>
    </row>
    <row r="162" spans="1:105" ht="12.95" customHeight="1" x14ac:dyDescent="0.25">
      <c r="A162" s="121" t="s">
        <v>57</v>
      </c>
      <c r="B162" s="123">
        <f t="shared" ref="B162:Y162" si="57">B163</f>
        <v>80.235326468644146</v>
      </c>
      <c r="C162" s="123">
        <f t="shared" si="57"/>
        <v>67.512931536313204</v>
      </c>
      <c r="D162" s="123">
        <f t="shared" si="57"/>
        <v>79.065165146685374</v>
      </c>
      <c r="E162" s="123">
        <f t="shared" si="57"/>
        <v>80.184131030665483</v>
      </c>
      <c r="F162" s="123">
        <f t="shared" si="57"/>
        <v>72.90128855078774</v>
      </c>
      <c r="G162" s="123">
        <f t="shared" si="57"/>
        <v>72.97159136301299</v>
      </c>
      <c r="H162" s="123">
        <f t="shared" si="57"/>
        <v>70.182489293907494</v>
      </c>
      <c r="I162" s="123">
        <f t="shared" si="57"/>
        <v>71.294223555839082</v>
      </c>
      <c r="J162" s="123">
        <f t="shared" si="57"/>
        <v>69.258162680173285</v>
      </c>
      <c r="K162" s="123">
        <f t="shared" si="57"/>
        <v>77.342174405300995</v>
      </c>
      <c r="L162" s="123">
        <f t="shared" si="57"/>
        <v>56.80428865727351</v>
      </c>
      <c r="M162" s="123">
        <f t="shared" si="57"/>
        <v>79.865302156228779</v>
      </c>
      <c r="N162" s="123">
        <f t="shared" si="57"/>
        <v>96.459768024009648</v>
      </c>
      <c r="O162" s="123">
        <f t="shared" si="57"/>
        <v>83.833412988571808</v>
      </c>
      <c r="P162" s="123">
        <f t="shared" si="57"/>
        <v>79.73474299039006</v>
      </c>
      <c r="Q162" s="123">
        <f t="shared" si="57"/>
        <v>25.124316490307027</v>
      </c>
      <c r="R162" s="123">
        <f t="shared" si="57"/>
        <v>24.607669936432341</v>
      </c>
      <c r="S162" s="123">
        <f t="shared" si="57"/>
        <v>43.300101406823423</v>
      </c>
      <c r="T162" s="123">
        <f t="shared" si="57"/>
        <v>50.805148672926471</v>
      </c>
      <c r="U162" s="123">
        <f t="shared" si="57"/>
        <v>72.610504278047927</v>
      </c>
      <c r="V162" s="123">
        <f t="shared" si="57"/>
        <v>84.62631976756397</v>
      </c>
      <c r="W162" s="123">
        <f t="shared" si="57"/>
        <v>86.004887622720787</v>
      </c>
      <c r="X162" s="123">
        <f t="shared" si="57"/>
        <v>144.38448679018057</v>
      </c>
      <c r="Y162" s="123">
        <f t="shared" si="57"/>
        <v>5.9843201163249047</v>
      </c>
      <c r="DA162" s="130" t="s">
        <v>3067</v>
      </c>
    </row>
    <row r="163" spans="1:105" ht="12" customHeight="1" x14ac:dyDescent="0.25">
      <c r="A163" s="97" t="s">
        <v>53</v>
      </c>
      <c r="B163" s="110">
        <v>80.235326468644146</v>
      </c>
      <c r="C163" s="110">
        <v>67.512931536313204</v>
      </c>
      <c r="D163" s="110">
        <v>79.065165146685374</v>
      </c>
      <c r="E163" s="110">
        <v>80.184131030665483</v>
      </c>
      <c r="F163" s="110">
        <v>72.90128855078774</v>
      </c>
      <c r="G163" s="110">
        <v>72.97159136301299</v>
      </c>
      <c r="H163" s="110">
        <v>70.182489293907494</v>
      </c>
      <c r="I163" s="110">
        <v>71.294223555839082</v>
      </c>
      <c r="J163" s="110">
        <v>69.258162680173285</v>
      </c>
      <c r="K163" s="110">
        <v>77.342174405300995</v>
      </c>
      <c r="L163" s="110">
        <v>56.80428865727351</v>
      </c>
      <c r="M163" s="110">
        <v>79.865302156228779</v>
      </c>
      <c r="N163" s="110">
        <v>96.459768024009648</v>
      </c>
      <c r="O163" s="110">
        <v>83.833412988571808</v>
      </c>
      <c r="P163" s="110">
        <v>79.73474299039006</v>
      </c>
      <c r="Q163" s="110">
        <v>25.124316490307027</v>
      </c>
      <c r="R163" s="110">
        <v>24.607669936432341</v>
      </c>
      <c r="S163" s="110">
        <v>43.300101406823423</v>
      </c>
      <c r="T163" s="110">
        <v>50.805148672926471</v>
      </c>
      <c r="U163" s="110">
        <v>72.610504278047927</v>
      </c>
      <c r="V163" s="110">
        <v>84.62631976756397</v>
      </c>
      <c r="W163" s="110">
        <v>86.004887622720787</v>
      </c>
      <c r="X163" s="110">
        <v>144.38448679018057</v>
      </c>
      <c r="Y163" s="110">
        <v>5.9843201163249047</v>
      </c>
      <c r="DA163" s="60" t="s">
        <v>3068</v>
      </c>
    </row>
    <row r="164" spans="1:105" ht="12.95" customHeight="1" x14ac:dyDescent="0.25">
      <c r="A164" s="121" t="s">
        <v>92</v>
      </c>
      <c r="B164" s="123">
        <f t="shared" ref="B164:Y164" si="58">B165</f>
        <v>0.5074986557438349</v>
      </c>
      <c r="C164" s="123">
        <f t="shared" si="58"/>
        <v>0.52623166011308753</v>
      </c>
      <c r="D164" s="123">
        <f t="shared" si="58"/>
        <v>0.56341456227725029</v>
      </c>
      <c r="E164" s="123">
        <f t="shared" si="58"/>
        <v>0.77742805732309328</v>
      </c>
      <c r="F164" s="123">
        <f t="shared" si="58"/>
        <v>0.55609352026615932</v>
      </c>
      <c r="G164" s="123">
        <f t="shared" si="58"/>
        <v>0.5221703434867675</v>
      </c>
      <c r="H164" s="123">
        <f t="shared" si="58"/>
        <v>0.74702892266513765</v>
      </c>
      <c r="I164" s="123">
        <f t="shared" si="58"/>
        <v>0.54886621763383514</v>
      </c>
      <c r="J164" s="123">
        <f t="shared" si="58"/>
        <v>0.6090644369932261</v>
      </c>
      <c r="K164" s="123">
        <f t="shared" si="58"/>
        <v>0.67482437578720667</v>
      </c>
      <c r="L164" s="123">
        <f t="shared" si="58"/>
        <v>0.76333558140437652</v>
      </c>
      <c r="M164" s="123">
        <f t="shared" si="58"/>
        <v>0.78002174191291318</v>
      </c>
      <c r="N164" s="123">
        <f t="shared" si="58"/>
        <v>1.0190542268467782</v>
      </c>
      <c r="O164" s="123">
        <f t="shared" si="58"/>
        <v>1.2324670127105688</v>
      </c>
      <c r="P164" s="123">
        <f t="shared" si="58"/>
        <v>1.3162287642308608</v>
      </c>
      <c r="Q164" s="123">
        <f t="shared" si="58"/>
        <v>1.4961901273143754</v>
      </c>
      <c r="R164" s="123">
        <f t="shared" si="58"/>
        <v>1.5147642086137694</v>
      </c>
      <c r="S164" s="123">
        <f t="shared" si="58"/>
        <v>1.443238376622775</v>
      </c>
      <c r="T164" s="123">
        <f t="shared" si="58"/>
        <v>1.6099245142129424</v>
      </c>
      <c r="U164" s="123">
        <f t="shared" si="58"/>
        <v>1.2631524207774913</v>
      </c>
      <c r="V164" s="123">
        <f t="shared" si="58"/>
        <v>1.2279806164354075</v>
      </c>
      <c r="W164" s="123">
        <f t="shared" si="58"/>
        <v>1.2863390607613445</v>
      </c>
      <c r="X164" s="123">
        <f t="shared" si="58"/>
        <v>2.0503717204543395</v>
      </c>
      <c r="Y164" s="123">
        <f t="shared" si="58"/>
        <v>2.7159502030031177</v>
      </c>
      <c r="DA164" s="130" t="s">
        <v>3069</v>
      </c>
    </row>
    <row r="165" spans="1:105" ht="12" customHeight="1" x14ac:dyDescent="0.25">
      <c r="A165" s="97" t="s">
        <v>53</v>
      </c>
      <c r="B165" s="99">
        <f>RES_hhdet_tesh!B165/RES_summary!B$19</f>
        <v>0.5074986557438349</v>
      </c>
      <c r="C165" s="99">
        <f>RES_hhdet_tesh!C165/RES_summary!C$19</f>
        <v>0.52623166011308753</v>
      </c>
      <c r="D165" s="99">
        <f>RES_hhdet_tesh!D165/RES_summary!D$19</f>
        <v>0.56341456227725029</v>
      </c>
      <c r="E165" s="99">
        <f>RES_hhdet_tesh!E165/RES_summary!E$19</f>
        <v>0.77742805732309328</v>
      </c>
      <c r="F165" s="99">
        <f>RES_hhdet_tesh!F165/RES_summary!F$19</f>
        <v>0.55609352026615932</v>
      </c>
      <c r="G165" s="99">
        <f>RES_hhdet_tesh!G165/RES_summary!G$19</f>
        <v>0.5221703434867675</v>
      </c>
      <c r="H165" s="99">
        <f>RES_hhdet_tesh!H165/RES_summary!H$19</f>
        <v>0.74702892266513765</v>
      </c>
      <c r="I165" s="99">
        <f>RES_hhdet_tesh!I165/RES_summary!I$19</f>
        <v>0.54886621763383514</v>
      </c>
      <c r="J165" s="99">
        <f>RES_hhdet_tesh!J165/RES_summary!J$19</f>
        <v>0.6090644369932261</v>
      </c>
      <c r="K165" s="99">
        <f>RES_hhdet_tesh!K165/RES_summary!K$19</f>
        <v>0.67482437578720667</v>
      </c>
      <c r="L165" s="99">
        <f>RES_hhdet_tesh!L165/RES_summary!L$19</f>
        <v>0.76333558140437652</v>
      </c>
      <c r="M165" s="99">
        <f>RES_hhdet_tesh!M165/RES_summary!M$19</f>
        <v>0.78002174191291318</v>
      </c>
      <c r="N165" s="99">
        <f>RES_hhdet_tesh!N165/RES_summary!N$19</f>
        <v>1.0190542268467782</v>
      </c>
      <c r="O165" s="99">
        <f>RES_hhdet_tesh!O165/RES_summary!O$19</f>
        <v>1.2324670127105688</v>
      </c>
      <c r="P165" s="99">
        <f>RES_hhdet_tesh!P165/RES_summary!P$19</f>
        <v>1.3162287642308608</v>
      </c>
      <c r="Q165" s="99">
        <f>RES_hhdet_tesh!Q165/RES_summary!Q$19</f>
        <v>1.4961901273143754</v>
      </c>
      <c r="R165" s="99">
        <f>RES_hhdet_tesh!R165/RES_summary!R$19</f>
        <v>1.5147642086137694</v>
      </c>
      <c r="S165" s="99">
        <f>RES_hhdet_tesh!S165/RES_summary!S$19</f>
        <v>1.443238376622775</v>
      </c>
      <c r="T165" s="99">
        <f>RES_hhdet_tesh!T165/RES_summary!T$19</f>
        <v>1.6099245142129424</v>
      </c>
      <c r="U165" s="99">
        <f>RES_hhdet_tesh!U165/RES_summary!U$19</f>
        <v>1.2631524207774913</v>
      </c>
      <c r="V165" s="99">
        <f>RES_hhdet_tesh!V165/RES_summary!V$19</f>
        <v>1.2279806164354075</v>
      </c>
      <c r="W165" s="99">
        <f>RES_hhdet_tesh!W165/RES_summary!W$19</f>
        <v>1.2863390607613445</v>
      </c>
      <c r="X165" s="99">
        <f>RES_hhdet_tesh!X165/RES_summary!X$19</f>
        <v>2.0503717204543395</v>
      </c>
      <c r="Y165" s="99">
        <f>RES_hhdet_tesh!Y165/RES_summary!Y$19</f>
        <v>2.7159502030031177</v>
      </c>
      <c r="DA165" s="63" t="s">
        <v>3070</v>
      </c>
    </row>
    <row r="166" spans="1:105" ht="12" customHeight="1" x14ac:dyDescent="0.25">
      <c r="A166" s="121" t="s">
        <v>55</v>
      </c>
      <c r="B166" s="123">
        <v>9.8023119952726869</v>
      </c>
      <c r="C166" s="123">
        <v>8.7693444968462622</v>
      </c>
      <c r="D166" s="123">
        <v>9.9996633006511182</v>
      </c>
      <c r="E166" s="123">
        <v>9.916645703521997</v>
      </c>
      <c r="F166" s="123">
        <v>9.5450038835796107</v>
      </c>
      <c r="G166" s="123">
        <v>9.5115394958327038</v>
      </c>
      <c r="H166" s="123">
        <v>9.2896257051433295</v>
      </c>
      <c r="I166" s="123">
        <v>9.6001656118087357</v>
      </c>
      <c r="J166" s="123">
        <v>8.795590764161723</v>
      </c>
      <c r="K166" s="123">
        <v>9.2608301223441138</v>
      </c>
      <c r="L166" s="123">
        <v>9.0249830651931884</v>
      </c>
      <c r="M166" s="123">
        <v>9.0955340574200569</v>
      </c>
      <c r="N166" s="123">
        <v>8.8886264177392658</v>
      </c>
      <c r="O166" s="123">
        <v>8.7955756801299696</v>
      </c>
      <c r="P166" s="123">
        <v>8.9411211832765218</v>
      </c>
      <c r="Q166" s="123">
        <v>9.0152961613002791</v>
      </c>
      <c r="R166" s="123">
        <v>9.1625020360137093</v>
      </c>
      <c r="S166" s="123">
        <v>9.1119203543638871</v>
      </c>
      <c r="T166" s="123">
        <v>8.7724253481331811</v>
      </c>
      <c r="U166" s="123">
        <v>8.3440692164899097</v>
      </c>
      <c r="V166" s="123">
        <v>7.6404574212507308</v>
      </c>
      <c r="W166" s="123">
        <v>6.7389227811211478</v>
      </c>
      <c r="X166" s="123">
        <v>5.9647724094523689</v>
      </c>
      <c r="Y166" s="123">
        <v>4.7077968150528386</v>
      </c>
      <c r="DA166" s="130" t="s">
        <v>3071</v>
      </c>
    </row>
    <row r="167" spans="1:105" ht="12" customHeight="1" x14ac:dyDescent="0.25">
      <c r="A167" s="97" t="s">
        <v>124</v>
      </c>
      <c r="B167" s="99">
        <v>0</v>
      </c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X167" s="99">
        <v>0</v>
      </c>
      <c r="Y167" s="99">
        <v>0</v>
      </c>
      <c r="DA167" s="63" t="s">
        <v>3072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3073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3074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3075</v>
      </c>
    </row>
    <row r="171" spans="1:105" ht="12" customHeight="1" x14ac:dyDescent="0.25">
      <c r="A171" s="106" t="s">
        <v>122</v>
      </c>
      <c r="B171" s="102">
        <v>9.8023119952726869</v>
      </c>
      <c r="C171" s="102">
        <v>8.7686735779143703</v>
      </c>
      <c r="D171" s="102">
        <v>9.9989138585996482</v>
      </c>
      <c r="E171" s="102">
        <v>9.9158354072357433</v>
      </c>
      <c r="F171" s="102">
        <v>9.5440315401753342</v>
      </c>
      <c r="G171" s="102">
        <v>9.5109435360023866</v>
      </c>
      <c r="H171" s="102">
        <v>9.2894812056217226</v>
      </c>
      <c r="I171" s="102">
        <v>9.6007654473001409</v>
      </c>
      <c r="J171" s="102">
        <v>8.7958212111732728</v>
      </c>
      <c r="K171" s="102">
        <v>9.2617357095563069</v>
      </c>
      <c r="L171" s="102">
        <v>9.0245522733132137</v>
      </c>
      <c r="M171" s="102">
        <v>9.0969876130963847</v>
      </c>
      <c r="N171" s="102">
        <v>8.8896972021551317</v>
      </c>
      <c r="O171" s="102">
        <v>8.7963006799789056</v>
      </c>
      <c r="P171" s="102">
        <v>8.936524052870503</v>
      </c>
      <c r="Q171" s="102">
        <v>9.0138636461311936</v>
      </c>
      <c r="R171" s="102">
        <v>9.1607211187363919</v>
      </c>
      <c r="S171" s="102">
        <v>9.1122429475547637</v>
      </c>
      <c r="T171" s="102">
        <v>8.7766122696604487</v>
      </c>
      <c r="U171" s="102">
        <v>8.346467667346646</v>
      </c>
      <c r="V171" s="102">
        <v>7.6384959821537821</v>
      </c>
      <c r="W171" s="102">
        <v>6.7399852044534301</v>
      </c>
      <c r="X171" s="102">
        <v>5.9616739668554919</v>
      </c>
      <c r="Y171" s="102">
        <v>4.6994940242926946</v>
      </c>
      <c r="DA171" s="131" t="s">
        <v>3076</v>
      </c>
    </row>
    <row r="172" spans="1:105" ht="12" customHeight="1" x14ac:dyDescent="0.25">
      <c r="A172" s="107" t="s">
        <v>121</v>
      </c>
      <c r="B172" s="105">
        <v>9.8023119952726852</v>
      </c>
      <c r="C172" s="105">
        <v>8.7702605379523746</v>
      </c>
      <c r="D172" s="105">
        <v>10.000652527039273</v>
      </c>
      <c r="E172" s="105">
        <v>9.9176705067657185</v>
      </c>
      <c r="F172" s="105">
        <v>9.5461097727366351</v>
      </c>
      <c r="G172" s="105">
        <v>9.5121842826096437</v>
      </c>
      <c r="H172" s="105">
        <v>9.2897807875745606</v>
      </c>
      <c r="I172" s="105">
        <v>9.5995873403805838</v>
      </c>
      <c r="J172" s="105">
        <v>8.7953612686531919</v>
      </c>
      <c r="K172" s="105">
        <v>9.2600177106925621</v>
      </c>
      <c r="L172" s="105">
        <v>9.0254774336229229</v>
      </c>
      <c r="M172" s="105">
        <v>9.0942848637952096</v>
      </c>
      <c r="N172" s="105">
        <v>8.8876071576961646</v>
      </c>
      <c r="O172" s="105">
        <v>8.7948892041195599</v>
      </c>
      <c r="P172" s="105">
        <v>8.94537649706918</v>
      </c>
      <c r="Q172" s="105">
        <v>9.0166446283494963</v>
      </c>
      <c r="R172" s="105">
        <v>9.1641398337195135</v>
      </c>
      <c r="S172" s="105">
        <v>9.1115961017430163</v>
      </c>
      <c r="T172" s="105">
        <v>8.7689159657551023</v>
      </c>
      <c r="U172" s="105">
        <v>8.3413605809152163</v>
      </c>
      <c r="V172" s="105">
        <v>7.6427916627397181</v>
      </c>
      <c r="W172" s="105">
        <v>6.7373826590010788</v>
      </c>
      <c r="X172" s="105">
        <v>5.9694220824242938</v>
      </c>
      <c r="Y172" s="105">
        <v>4.7201915176871081</v>
      </c>
      <c r="DA172" s="132" t="s">
        <v>3077</v>
      </c>
    </row>
    <row r="173" spans="1:105" ht="12" customHeight="1" x14ac:dyDescent="0.25">
      <c r="A173" s="108" t="s">
        <v>53</v>
      </c>
      <c r="B173" s="99">
        <v>5.1882747007708057</v>
      </c>
      <c r="C173" s="99">
        <v>4.1605367236094608</v>
      </c>
      <c r="D173" s="99">
        <v>4.9764201889926589</v>
      </c>
      <c r="E173" s="99">
        <v>4.783849901699095</v>
      </c>
      <c r="F173" s="99">
        <v>4.5780320959206291</v>
      </c>
      <c r="G173" s="99">
        <v>4.5961097176194441</v>
      </c>
      <c r="H173" s="99">
        <v>4.373205214007327</v>
      </c>
      <c r="I173" s="99">
        <v>4.8447073162260166</v>
      </c>
      <c r="J173" s="99">
        <v>3.9539552925844279</v>
      </c>
      <c r="K173" s="99">
        <v>4.2959463269971518</v>
      </c>
      <c r="L173" s="99">
        <v>3.4124489203525226</v>
      </c>
      <c r="M173" s="99">
        <v>3.8433654032802189</v>
      </c>
      <c r="N173" s="99">
        <v>3.4969960645759461</v>
      </c>
      <c r="O173" s="99">
        <v>3.5406297330171985</v>
      </c>
      <c r="P173" s="99">
        <v>3.8286888792775611</v>
      </c>
      <c r="Q173" s="99">
        <v>3.8338801340939517</v>
      </c>
      <c r="R173" s="99">
        <v>4.0770279497301862</v>
      </c>
      <c r="S173" s="99">
        <v>4.1056808243172913</v>
      </c>
      <c r="T173" s="99">
        <v>3.7834643981794525</v>
      </c>
      <c r="U173" s="99">
        <v>3.4782879118562158</v>
      </c>
      <c r="V173" s="99">
        <v>3.0790663285743478</v>
      </c>
      <c r="W173" s="99">
        <v>2.2996793787750947</v>
      </c>
      <c r="X173" s="99">
        <v>2.2221446124169275</v>
      </c>
      <c r="Y173" s="99">
        <v>1.7963061689262989</v>
      </c>
      <c r="DA173" s="63" t="s">
        <v>3078</v>
      </c>
    </row>
    <row r="174" spans="1:105" ht="12" customHeight="1" x14ac:dyDescent="0.25">
      <c r="A174" s="115" t="s">
        <v>52</v>
      </c>
      <c r="B174" s="110">
        <v>4.6140372945018795</v>
      </c>
      <c r="C174" s="110">
        <v>4.6097238143429147</v>
      </c>
      <c r="D174" s="110">
        <v>5.0242323380466161</v>
      </c>
      <c r="E174" s="110">
        <v>5.1338206050666244</v>
      </c>
      <c r="F174" s="110">
        <v>4.9680776768160042</v>
      </c>
      <c r="G174" s="110">
        <v>4.9160745649901996</v>
      </c>
      <c r="H174" s="110">
        <v>4.9165755735672345</v>
      </c>
      <c r="I174" s="110">
        <v>4.7548800241545672</v>
      </c>
      <c r="J174" s="110">
        <v>4.8414059760687618</v>
      </c>
      <c r="K174" s="110">
        <v>4.9640713836954102</v>
      </c>
      <c r="L174" s="110">
        <v>5.6130285132704003</v>
      </c>
      <c r="M174" s="110">
        <v>5.2509194605149911</v>
      </c>
      <c r="N174" s="110">
        <v>5.390611093120218</v>
      </c>
      <c r="O174" s="110">
        <v>5.25425947110236</v>
      </c>
      <c r="P174" s="110">
        <v>5.1166876177916203</v>
      </c>
      <c r="Q174" s="110">
        <v>5.1827644942555464</v>
      </c>
      <c r="R174" s="110">
        <v>5.0871118839893272</v>
      </c>
      <c r="S174" s="110">
        <v>5.0059152774257258</v>
      </c>
      <c r="T174" s="110">
        <v>4.9854515675756499</v>
      </c>
      <c r="U174" s="110">
        <v>4.8630726690589992</v>
      </c>
      <c r="V174" s="110">
        <v>4.5637253341653699</v>
      </c>
      <c r="W174" s="110">
        <v>4.4377032802259837</v>
      </c>
      <c r="X174" s="110">
        <v>3.7472774700073654</v>
      </c>
      <c r="Y174" s="110">
        <v>2.9238853487608099</v>
      </c>
      <c r="DA174" s="60" t="s">
        <v>3079</v>
      </c>
    </row>
    <row r="175" spans="1:105" ht="12" customHeight="1" x14ac:dyDescent="0.25">
      <c r="A175" s="121" t="s">
        <v>54</v>
      </c>
      <c r="B175" s="123">
        <v>1.6810299137155447</v>
      </c>
      <c r="C175" s="123">
        <v>1.7879313839850948</v>
      </c>
      <c r="D175" s="123">
        <v>1.7886236851201629</v>
      </c>
      <c r="E175" s="123">
        <v>1.7818795535768577</v>
      </c>
      <c r="F175" s="123">
        <v>1.831318686013782</v>
      </c>
      <c r="G175" s="123">
        <v>1.8330316949580829</v>
      </c>
      <c r="H175" s="123">
        <v>2.0015025706985501</v>
      </c>
      <c r="I175" s="123">
        <v>1.8670032594686057</v>
      </c>
      <c r="J175" s="123">
        <v>1.9110946734023788</v>
      </c>
      <c r="K175" s="123">
        <v>1.7394351104624777</v>
      </c>
      <c r="L175" s="123">
        <v>2.1171879911672038</v>
      </c>
      <c r="M175" s="123">
        <v>2.1016265051526033</v>
      </c>
      <c r="N175" s="123">
        <v>2.0913870851359002</v>
      </c>
      <c r="O175" s="123">
        <v>2.0388614478583169</v>
      </c>
      <c r="P175" s="123">
        <v>1.9895053546645762</v>
      </c>
      <c r="Q175" s="123">
        <v>1.9459008043670913</v>
      </c>
      <c r="R175" s="123">
        <v>1.9008574446556699</v>
      </c>
      <c r="S175" s="123">
        <v>1.862783530705358</v>
      </c>
      <c r="T175" s="123">
        <v>1.827871930881775</v>
      </c>
      <c r="U175" s="123">
        <v>1.795159531832049</v>
      </c>
      <c r="V175" s="123">
        <v>1.7622558901565228</v>
      </c>
      <c r="W175" s="123">
        <v>1.748035344906586</v>
      </c>
      <c r="X175" s="123">
        <v>1.738035895338822</v>
      </c>
      <c r="Y175" s="123">
        <v>1.5113149556966496</v>
      </c>
      <c r="DA175" s="130" t="s">
        <v>3080</v>
      </c>
    </row>
    <row r="176" spans="1:105" ht="12" customHeight="1" x14ac:dyDescent="0.25">
      <c r="A176" s="97" t="s">
        <v>50</v>
      </c>
      <c r="B176" s="99">
        <v>0</v>
      </c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X176" s="99">
        <v>0</v>
      </c>
      <c r="Y176" s="99">
        <v>0</v>
      </c>
      <c r="DA176" s="63" t="s">
        <v>3081</v>
      </c>
    </row>
    <row r="177" spans="1:105" ht="12" customHeight="1" x14ac:dyDescent="0.25">
      <c r="A177" s="109" t="s">
        <v>120</v>
      </c>
      <c r="B177" s="110">
        <v>1.6810299137155447</v>
      </c>
      <c r="C177" s="110">
        <v>1.7879313839850948</v>
      </c>
      <c r="D177" s="110">
        <v>1.7886236851201629</v>
      </c>
      <c r="E177" s="110">
        <v>1.7818795535768577</v>
      </c>
      <c r="F177" s="110">
        <v>1.831318686013782</v>
      </c>
      <c r="G177" s="110">
        <v>1.8330316949580829</v>
      </c>
      <c r="H177" s="110">
        <v>2.0015025706985501</v>
      </c>
      <c r="I177" s="110">
        <v>1.8670032594686057</v>
      </c>
      <c r="J177" s="110">
        <v>1.9110946734023788</v>
      </c>
      <c r="K177" s="110">
        <v>1.7394351104624777</v>
      </c>
      <c r="L177" s="110">
        <v>2.1171879911672038</v>
      </c>
      <c r="M177" s="110">
        <v>2.1016265051526033</v>
      </c>
      <c r="N177" s="110">
        <v>2.0913870851359002</v>
      </c>
      <c r="O177" s="110">
        <v>2.0388614478583169</v>
      </c>
      <c r="P177" s="110">
        <v>1.9895053546645762</v>
      </c>
      <c r="Q177" s="110">
        <v>1.9459008043670913</v>
      </c>
      <c r="R177" s="110">
        <v>1.9008574446556699</v>
      </c>
      <c r="S177" s="110">
        <v>1.862783530705358</v>
      </c>
      <c r="T177" s="110">
        <v>1.827871930881775</v>
      </c>
      <c r="U177" s="110">
        <v>1.795159531832049</v>
      </c>
      <c r="V177" s="110">
        <v>1.7622558901565228</v>
      </c>
      <c r="W177" s="110">
        <v>1.748035344906586</v>
      </c>
      <c r="X177" s="110">
        <v>1.738035895338822</v>
      </c>
      <c r="Y177" s="110">
        <v>1.5113149556966496</v>
      </c>
      <c r="DA177" s="60" t="s">
        <v>3082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42.025476767735469</v>
      </c>
      <c r="C3" s="118">
        <f t="shared" si="0"/>
        <v>37.652058249965201</v>
      </c>
      <c r="D3" s="118">
        <f t="shared" si="0"/>
        <v>37.270155752306977</v>
      </c>
      <c r="E3" s="118">
        <f t="shared" si="0"/>
        <v>38.095303242675229</v>
      </c>
      <c r="F3" s="118">
        <f t="shared" si="0"/>
        <v>23.800565538818965</v>
      </c>
      <c r="G3" s="118">
        <f t="shared" si="0"/>
        <v>23.349656329553671</v>
      </c>
      <c r="H3" s="118">
        <f t="shared" si="0"/>
        <v>22.395933259892132</v>
      </c>
      <c r="I3" s="118">
        <f t="shared" si="0"/>
        <v>24.544264252753308</v>
      </c>
      <c r="J3" s="118">
        <f t="shared" si="0"/>
        <v>102.99981774640105</v>
      </c>
      <c r="K3" s="118">
        <f t="shared" si="0"/>
        <v>31.312588467033471</v>
      </c>
      <c r="L3" s="118">
        <f t="shared" si="0"/>
        <v>33.539399775407716</v>
      </c>
      <c r="M3" s="118">
        <f t="shared" si="0"/>
        <v>38.285543399901172</v>
      </c>
      <c r="N3" s="118">
        <f t="shared" si="0"/>
        <v>43.357903057429787</v>
      </c>
      <c r="O3" s="118">
        <f t="shared" si="0"/>
        <v>27.262335355019932</v>
      </c>
      <c r="P3" s="118">
        <f t="shared" si="0"/>
        <v>20.131203643558532</v>
      </c>
      <c r="Q3" s="118">
        <f t="shared" si="0"/>
        <v>18.041614622952999</v>
      </c>
      <c r="R3" s="118">
        <f t="shared" ref="R3:V3" si="1">R4+R7+R9+R19</f>
        <v>35.28519638522652</v>
      </c>
      <c r="S3" s="118">
        <f t="shared" si="1"/>
        <v>39.08375384215767</v>
      </c>
      <c r="T3" s="118">
        <f t="shared" si="1"/>
        <v>36.384777603042309</v>
      </c>
      <c r="U3" s="118">
        <f t="shared" si="1"/>
        <v>42.091481510941307</v>
      </c>
      <c r="V3" s="118">
        <f t="shared" si="1"/>
        <v>18.74592043181358</v>
      </c>
      <c r="W3" s="118">
        <f t="shared" ref="W3:Y3" si="2">W4+W7+W9+W19</f>
        <v>32.53919078328942</v>
      </c>
      <c r="X3" s="118">
        <f t="shared" si="2"/>
        <v>13.987387141866629</v>
      </c>
      <c r="Y3" s="118">
        <f t="shared" si="2"/>
        <v>24.118035377458728</v>
      </c>
      <c r="DA3" s="129" t="s">
        <v>3084</v>
      </c>
    </row>
    <row r="4" spans="1:105" ht="12.95" customHeight="1" x14ac:dyDescent="0.25">
      <c r="A4" s="121" t="s">
        <v>57</v>
      </c>
      <c r="B4" s="123">
        <f t="shared" ref="B4:Q4" si="3">SUM(B5:B6)</f>
        <v>42.025476767735469</v>
      </c>
      <c r="C4" s="123">
        <f t="shared" si="3"/>
        <v>37.652058249965201</v>
      </c>
      <c r="D4" s="123">
        <f t="shared" si="3"/>
        <v>37.270155752306977</v>
      </c>
      <c r="E4" s="123">
        <f t="shared" si="3"/>
        <v>38.095303242675229</v>
      </c>
      <c r="F4" s="123">
        <f t="shared" si="3"/>
        <v>23.800565538818965</v>
      </c>
      <c r="G4" s="123">
        <f t="shared" si="3"/>
        <v>23.349656329553671</v>
      </c>
      <c r="H4" s="123">
        <f t="shared" si="3"/>
        <v>22.395933259892132</v>
      </c>
      <c r="I4" s="123">
        <f t="shared" si="3"/>
        <v>24.544264252753308</v>
      </c>
      <c r="J4" s="123">
        <f t="shared" si="3"/>
        <v>102.99981774640105</v>
      </c>
      <c r="K4" s="123">
        <f t="shared" si="3"/>
        <v>31.312588467033471</v>
      </c>
      <c r="L4" s="123">
        <f t="shared" si="3"/>
        <v>33.539399775407716</v>
      </c>
      <c r="M4" s="123">
        <f t="shared" si="3"/>
        <v>38.285543399901172</v>
      </c>
      <c r="N4" s="123">
        <f t="shared" si="3"/>
        <v>43.357903057429787</v>
      </c>
      <c r="O4" s="123">
        <f t="shared" si="3"/>
        <v>27.262335355019932</v>
      </c>
      <c r="P4" s="123">
        <f t="shared" si="3"/>
        <v>20.131203643558532</v>
      </c>
      <c r="Q4" s="123">
        <f t="shared" si="3"/>
        <v>18.041614622952999</v>
      </c>
      <c r="R4" s="123">
        <f t="shared" ref="R4:V4" si="4">SUM(R5:R6)</f>
        <v>35.28519638522652</v>
      </c>
      <c r="S4" s="123">
        <f t="shared" si="4"/>
        <v>39.08375384215767</v>
      </c>
      <c r="T4" s="123">
        <f t="shared" si="4"/>
        <v>36.384777603042309</v>
      </c>
      <c r="U4" s="123">
        <f t="shared" si="4"/>
        <v>42.091481510941307</v>
      </c>
      <c r="V4" s="123">
        <f t="shared" si="4"/>
        <v>18.74592043181358</v>
      </c>
      <c r="W4" s="123">
        <f t="shared" ref="W4:Y4" si="5">SUM(W5:W6)</f>
        <v>32.53919078328942</v>
      </c>
      <c r="X4" s="123">
        <f t="shared" si="5"/>
        <v>13.987387141866629</v>
      </c>
      <c r="Y4" s="123">
        <f t="shared" si="5"/>
        <v>24.118035377458728</v>
      </c>
      <c r="DA4" s="130" t="s">
        <v>3085</v>
      </c>
    </row>
    <row r="5" spans="1:105" ht="12" customHeight="1" x14ac:dyDescent="0.25">
      <c r="A5" s="97" t="s">
        <v>51</v>
      </c>
      <c r="B5" s="99">
        <v>42.025476767735469</v>
      </c>
      <c r="C5" s="99">
        <v>37.652058249965201</v>
      </c>
      <c r="D5" s="99">
        <v>37.270155752306977</v>
      </c>
      <c r="E5" s="99">
        <v>38.095303242675229</v>
      </c>
      <c r="F5" s="99">
        <v>23.800565538818965</v>
      </c>
      <c r="G5" s="99">
        <v>23.349656329553671</v>
      </c>
      <c r="H5" s="99">
        <v>22.395933259892132</v>
      </c>
      <c r="I5" s="99">
        <v>24.544264252753308</v>
      </c>
      <c r="J5" s="99">
        <v>102.99981774640105</v>
      </c>
      <c r="K5" s="99">
        <v>31.312588467033471</v>
      </c>
      <c r="L5" s="99">
        <v>33.539399775407716</v>
      </c>
      <c r="M5" s="99">
        <v>38.285543399901172</v>
      </c>
      <c r="N5" s="99">
        <v>43.357903057429787</v>
      </c>
      <c r="O5" s="99">
        <v>27.262335355019932</v>
      </c>
      <c r="P5" s="99">
        <v>20.131203643558532</v>
      </c>
      <c r="Q5" s="99">
        <v>18.041614622952999</v>
      </c>
      <c r="R5" s="99">
        <v>35.28519638522652</v>
      </c>
      <c r="S5" s="99">
        <v>39.08375384215767</v>
      </c>
      <c r="T5" s="99">
        <v>36.384777603042309</v>
      </c>
      <c r="U5" s="99">
        <v>42.091481510941307</v>
      </c>
      <c r="V5" s="99">
        <v>18.74592043181358</v>
      </c>
      <c r="W5" s="99">
        <v>32.53919078328942</v>
      </c>
      <c r="X5" s="99">
        <v>13.987387141866629</v>
      </c>
      <c r="Y5" s="99">
        <v>24.118035377458728</v>
      </c>
      <c r="DA5" s="63" t="s">
        <v>3086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3087</v>
      </c>
    </row>
    <row r="7" spans="1:105" ht="12.95" customHeight="1" x14ac:dyDescent="0.25">
      <c r="A7" s="121" t="s">
        <v>92</v>
      </c>
      <c r="B7" s="123">
        <f t="shared" ref="B7:Y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3088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3089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X9" s="123">
        <v>0</v>
      </c>
      <c r="Y9" s="123">
        <v>0</v>
      </c>
      <c r="DA9" s="130" t="s">
        <v>3090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3091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3092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3093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3094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3095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3096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3097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3098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3099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123">
        <v>0</v>
      </c>
      <c r="DA19" s="130" t="s">
        <v>3100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3101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3102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3103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34.527308048767139</v>
      </c>
      <c r="C24" s="118">
        <f t="shared" si="7"/>
        <v>36.052072900861781</v>
      </c>
      <c r="D24" s="118">
        <f t="shared" si="7"/>
        <v>34.315930866270726</v>
      </c>
      <c r="E24" s="118">
        <f t="shared" si="7"/>
        <v>33.920151659190864</v>
      </c>
      <c r="F24" s="118">
        <f t="shared" si="7"/>
        <v>32.452367301057762</v>
      </c>
      <c r="G24" s="118">
        <f t="shared" si="7"/>
        <v>30.386449263649581</v>
      </c>
      <c r="H24" s="118">
        <f t="shared" si="7"/>
        <v>31.872045631433281</v>
      </c>
      <c r="I24" s="118">
        <f t="shared" si="7"/>
        <v>28.954712243422026</v>
      </c>
      <c r="J24" s="118">
        <f t="shared" si="7"/>
        <v>30.880241371122221</v>
      </c>
      <c r="K24" s="118">
        <f t="shared" si="7"/>
        <v>30.605965339940894</v>
      </c>
      <c r="L24" s="118">
        <f t="shared" si="7"/>
        <v>34.986941511204307</v>
      </c>
      <c r="M24" s="118">
        <f t="shared" si="7"/>
        <v>27.533581526656416</v>
      </c>
      <c r="N24" s="118">
        <f t="shared" si="7"/>
        <v>29.134936670543027</v>
      </c>
      <c r="O24" s="118">
        <f t="shared" si="7"/>
        <v>30.585344421325225</v>
      </c>
      <c r="P24" s="118">
        <f t="shared" si="7"/>
        <v>23.613851435491117</v>
      </c>
      <c r="Q24" s="118">
        <f t="shared" si="7"/>
        <v>23.298859657169604</v>
      </c>
      <c r="R24" s="118">
        <f t="shared" ref="R24:V24" si="8">R25+R28+R30+R39</f>
        <v>23.381039464771025</v>
      </c>
      <c r="S24" s="118">
        <f t="shared" si="8"/>
        <v>23.155249329901427</v>
      </c>
      <c r="T24" s="118">
        <f t="shared" si="8"/>
        <v>22.666254707471523</v>
      </c>
      <c r="U24" s="118">
        <f t="shared" si="8"/>
        <v>22.289589683417532</v>
      </c>
      <c r="V24" s="118">
        <f t="shared" si="8"/>
        <v>22.253649285385592</v>
      </c>
      <c r="W24" s="118">
        <f t="shared" ref="W24:Y24" si="9">W25+W28+W30+W39</f>
        <v>21.361222215617776</v>
      </c>
      <c r="X24" s="118">
        <f t="shared" si="9"/>
        <v>19.710846960503233</v>
      </c>
      <c r="Y24" s="118">
        <f t="shared" si="9"/>
        <v>17.755757502119224</v>
      </c>
      <c r="DA24" s="129" t="s">
        <v>3104</v>
      </c>
    </row>
    <row r="25" spans="1:105" ht="12.95" customHeight="1" x14ac:dyDescent="0.25">
      <c r="A25" s="121" t="s">
        <v>57</v>
      </c>
      <c r="B25" s="123">
        <f t="shared" ref="B25:Q25" si="10">SUM(B26:B27)</f>
        <v>34.527308048767139</v>
      </c>
      <c r="C25" s="123">
        <f t="shared" si="10"/>
        <v>36.052072900861781</v>
      </c>
      <c r="D25" s="123">
        <f t="shared" si="10"/>
        <v>34.315930866270726</v>
      </c>
      <c r="E25" s="123">
        <f t="shared" si="10"/>
        <v>33.920151659190864</v>
      </c>
      <c r="F25" s="123">
        <f t="shared" si="10"/>
        <v>32.452367301057762</v>
      </c>
      <c r="G25" s="123">
        <f t="shared" si="10"/>
        <v>30.386449263649581</v>
      </c>
      <c r="H25" s="123">
        <f t="shared" si="10"/>
        <v>31.872045631433281</v>
      </c>
      <c r="I25" s="123">
        <f t="shared" si="10"/>
        <v>28.954712243422026</v>
      </c>
      <c r="J25" s="123">
        <f t="shared" si="10"/>
        <v>30.880241371122221</v>
      </c>
      <c r="K25" s="123">
        <f t="shared" si="10"/>
        <v>30.605965339940894</v>
      </c>
      <c r="L25" s="123">
        <f t="shared" si="10"/>
        <v>34.986941511204307</v>
      </c>
      <c r="M25" s="123">
        <f t="shared" si="10"/>
        <v>27.533581526656416</v>
      </c>
      <c r="N25" s="123">
        <f t="shared" si="10"/>
        <v>29.134936670543027</v>
      </c>
      <c r="O25" s="123">
        <f t="shared" si="10"/>
        <v>30.585344421325225</v>
      </c>
      <c r="P25" s="123">
        <f t="shared" si="10"/>
        <v>23.613851435491117</v>
      </c>
      <c r="Q25" s="123">
        <f t="shared" si="10"/>
        <v>23.298859657169604</v>
      </c>
      <c r="R25" s="123">
        <f t="shared" ref="R25:V25" si="11">SUM(R26:R27)</f>
        <v>23.381039464771025</v>
      </c>
      <c r="S25" s="123">
        <f t="shared" si="11"/>
        <v>23.155249329901427</v>
      </c>
      <c r="T25" s="123">
        <f t="shared" si="11"/>
        <v>22.666254707471523</v>
      </c>
      <c r="U25" s="123">
        <f t="shared" si="11"/>
        <v>22.289589683417532</v>
      </c>
      <c r="V25" s="123">
        <f t="shared" si="11"/>
        <v>22.253649285385592</v>
      </c>
      <c r="W25" s="123">
        <f t="shared" ref="W25:Y25" si="12">SUM(W26:W27)</f>
        <v>21.361222215617776</v>
      </c>
      <c r="X25" s="123">
        <f t="shared" si="12"/>
        <v>19.710846960503233</v>
      </c>
      <c r="Y25" s="123">
        <f t="shared" si="12"/>
        <v>17.755757502119224</v>
      </c>
      <c r="DA25" s="130" t="s">
        <v>3105</v>
      </c>
    </row>
    <row r="26" spans="1:105" ht="12" customHeight="1" x14ac:dyDescent="0.25">
      <c r="A26" s="97" t="s">
        <v>74</v>
      </c>
      <c r="B26" s="99">
        <v>34.527308048767139</v>
      </c>
      <c r="C26" s="99">
        <v>36.052072900861781</v>
      </c>
      <c r="D26" s="99">
        <v>34.315930866270726</v>
      </c>
      <c r="E26" s="99">
        <v>33.920151659190864</v>
      </c>
      <c r="F26" s="99">
        <v>32.452367301057762</v>
      </c>
      <c r="G26" s="99">
        <v>30.386449263649581</v>
      </c>
      <c r="H26" s="99">
        <v>31.872045631433281</v>
      </c>
      <c r="I26" s="99">
        <v>28.954712243422026</v>
      </c>
      <c r="J26" s="99">
        <v>30.880241371122221</v>
      </c>
      <c r="K26" s="99">
        <v>30.605965339940894</v>
      </c>
      <c r="L26" s="99">
        <v>34.986941511204307</v>
      </c>
      <c r="M26" s="99">
        <v>27.533581526656416</v>
      </c>
      <c r="N26" s="99">
        <v>29.134936670543027</v>
      </c>
      <c r="O26" s="99">
        <v>30.585344421325225</v>
      </c>
      <c r="P26" s="99">
        <v>23.613851435491117</v>
      </c>
      <c r="Q26" s="99">
        <v>23.298859657169604</v>
      </c>
      <c r="R26" s="99">
        <v>23.381039464771025</v>
      </c>
      <c r="S26" s="99">
        <v>23.155249329901427</v>
      </c>
      <c r="T26" s="99">
        <v>22.666254707471523</v>
      </c>
      <c r="U26" s="99">
        <v>22.289589683417532</v>
      </c>
      <c r="V26" s="99">
        <v>22.253649285385592</v>
      </c>
      <c r="W26" s="99">
        <v>21.361222215617776</v>
      </c>
      <c r="X26" s="99">
        <v>19.710846960503233</v>
      </c>
      <c r="Y26" s="99">
        <v>17.755757502119224</v>
      </c>
      <c r="DA26" s="63" t="s">
        <v>3106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3107</v>
      </c>
    </row>
    <row r="28" spans="1:105" ht="12.95" customHeight="1" x14ac:dyDescent="0.25">
      <c r="A28" s="121" t="s">
        <v>92</v>
      </c>
      <c r="B28" s="123">
        <f t="shared" ref="B28:Y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3108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3109</v>
      </c>
    </row>
    <row r="30" spans="1:105" ht="12" customHeight="1" x14ac:dyDescent="0.25">
      <c r="A30" s="121" t="s">
        <v>55</v>
      </c>
      <c r="B30" s="123">
        <v>0</v>
      </c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X30" s="123">
        <v>0</v>
      </c>
      <c r="Y30" s="123">
        <v>0</v>
      </c>
      <c r="DA30" s="130" t="s">
        <v>3110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X31" s="99">
        <v>0</v>
      </c>
      <c r="Y31" s="99">
        <v>0</v>
      </c>
      <c r="DA31" s="63" t="s">
        <v>3111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3112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3113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3114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3115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3116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3117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3118</v>
      </c>
    </row>
    <row r="39" spans="1:105" ht="12" customHeight="1" x14ac:dyDescent="0.25">
      <c r="A39" s="121" t="s">
        <v>54</v>
      </c>
      <c r="B39" s="123">
        <v>0</v>
      </c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X39" s="123">
        <v>0</v>
      </c>
      <c r="Y39" s="123">
        <v>0</v>
      </c>
      <c r="DA39" s="130" t="s">
        <v>3119</v>
      </c>
    </row>
    <row r="40" spans="1:105" ht="12" customHeight="1" x14ac:dyDescent="0.25">
      <c r="A40" s="97" t="s">
        <v>50</v>
      </c>
      <c r="B40" s="99">
        <v>0</v>
      </c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X40" s="99">
        <v>0</v>
      </c>
      <c r="Y40" s="99">
        <v>0</v>
      </c>
      <c r="DA40" s="63" t="s">
        <v>3120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3121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42.30899502945983</v>
      </c>
      <c r="C43" s="118">
        <f t="shared" si="14"/>
        <v>41.135350388732853</v>
      </c>
      <c r="D43" s="118">
        <f t="shared" si="14"/>
        <v>40.816273146081656</v>
      </c>
      <c r="E43" s="118">
        <f t="shared" si="14"/>
        <v>40.740492150820501</v>
      </c>
      <c r="F43" s="118">
        <f t="shared" si="14"/>
        <v>39.855273717958454</v>
      </c>
      <c r="G43" s="118">
        <f t="shared" si="14"/>
        <v>37.694911022341955</v>
      </c>
      <c r="H43" s="118">
        <f t="shared" si="14"/>
        <v>32.416341630050937</v>
      </c>
      <c r="I43" s="118">
        <f t="shared" si="14"/>
        <v>35.670063775188794</v>
      </c>
      <c r="J43" s="118">
        <f t="shared" si="14"/>
        <v>38.796853634908224</v>
      </c>
      <c r="K43" s="118">
        <f t="shared" si="14"/>
        <v>39.358643869356378</v>
      </c>
      <c r="L43" s="118">
        <f t="shared" si="14"/>
        <v>39.796285073083325</v>
      </c>
      <c r="M43" s="118">
        <f t="shared" si="14"/>
        <v>34.77174594642463</v>
      </c>
      <c r="N43" s="118">
        <f t="shared" si="14"/>
        <v>32.592465713243236</v>
      </c>
      <c r="O43" s="118">
        <f t="shared" si="14"/>
        <v>23.291909718380033</v>
      </c>
      <c r="P43" s="118">
        <f t="shared" si="14"/>
        <v>15.233665643032287</v>
      </c>
      <c r="Q43" s="118">
        <f t="shared" si="14"/>
        <v>30.145682080926193</v>
      </c>
      <c r="R43" s="118">
        <f t="shared" ref="R43:V43" si="15">R44+R47+R49+R58</f>
        <v>25.382468782197634</v>
      </c>
      <c r="S43" s="118">
        <f t="shared" si="15"/>
        <v>23.64392712737725</v>
      </c>
      <c r="T43" s="118">
        <f t="shared" si="15"/>
        <v>23.534665944413288</v>
      </c>
      <c r="U43" s="118">
        <f t="shared" si="15"/>
        <v>23.552477659564925</v>
      </c>
      <c r="V43" s="118">
        <f t="shared" si="15"/>
        <v>23.649970511320085</v>
      </c>
      <c r="W43" s="118">
        <f t="shared" ref="W43:Y43" si="16">W44+W47+W49+W58</f>
        <v>23.662391985680514</v>
      </c>
      <c r="X43" s="118">
        <f t="shared" si="16"/>
        <v>22.320288624620879</v>
      </c>
      <c r="Y43" s="118">
        <f t="shared" si="16"/>
        <v>20.044254389906104</v>
      </c>
      <c r="DA43" s="129" t="s">
        <v>3122</v>
      </c>
    </row>
    <row r="44" spans="1:105" ht="12.95" customHeight="1" x14ac:dyDescent="0.25">
      <c r="A44" s="121" t="s">
        <v>57</v>
      </c>
      <c r="B44" s="123">
        <f t="shared" ref="B44:Q44" si="17">SUM(B45:B46)</f>
        <v>42.30899502945983</v>
      </c>
      <c r="C44" s="123">
        <f t="shared" si="17"/>
        <v>41.135350388732853</v>
      </c>
      <c r="D44" s="123">
        <f t="shared" si="17"/>
        <v>40.816273146081656</v>
      </c>
      <c r="E44" s="123">
        <f t="shared" si="17"/>
        <v>40.740492150820501</v>
      </c>
      <c r="F44" s="123">
        <f t="shared" si="17"/>
        <v>39.855273717958454</v>
      </c>
      <c r="G44" s="123">
        <f t="shared" si="17"/>
        <v>37.694911022341955</v>
      </c>
      <c r="H44" s="123">
        <f t="shared" si="17"/>
        <v>32.416341630050937</v>
      </c>
      <c r="I44" s="123">
        <f t="shared" si="17"/>
        <v>35.670063775188794</v>
      </c>
      <c r="J44" s="123">
        <f t="shared" si="17"/>
        <v>38.796853634908224</v>
      </c>
      <c r="K44" s="123">
        <f t="shared" si="17"/>
        <v>39.358643869356378</v>
      </c>
      <c r="L44" s="123">
        <f t="shared" si="17"/>
        <v>39.796285073083325</v>
      </c>
      <c r="M44" s="123">
        <f t="shared" si="17"/>
        <v>34.77174594642463</v>
      </c>
      <c r="N44" s="123">
        <f t="shared" si="17"/>
        <v>32.592465713243236</v>
      </c>
      <c r="O44" s="123">
        <f t="shared" si="17"/>
        <v>23.291909718380033</v>
      </c>
      <c r="P44" s="123">
        <f t="shared" si="17"/>
        <v>15.233665643032287</v>
      </c>
      <c r="Q44" s="123">
        <f t="shared" si="17"/>
        <v>30.145682080926193</v>
      </c>
      <c r="R44" s="123">
        <f t="shared" ref="R44:V44" si="18">SUM(R45:R46)</f>
        <v>25.382468782197634</v>
      </c>
      <c r="S44" s="123">
        <f t="shared" si="18"/>
        <v>23.64392712737725</v>
      </c>
      <c r="T44" s="123">
        <f t="shared" si="18"/>
        <v>23.534665944413288</v>
      </c>
      <c r="U44" s="123">
        <f t="shared" si="18"/>
        <v>23.552477659564925</v>
      </c>
      <c r="V44" s="123">
        <f t="shared" si="18"/>
        <v>23.649970511320085</v>
      </c>
      <c r="W44" s="123">
        <f t="shared" ref="W44:Y44" si="19">SUM(W45:W46)</f>
        <v>23.662391985680514</v>
      </c>
      <c r="X44" s="123">
        <f t="shared" si="19"/>
        <v>22.320288624620879</v>
      </c>
      <c r="Y44" s="123">
        <f t="shared" si="19"/>
        <v>20.044254389906104</v>
      </c>
      <c r="DA44" s="130" t="s">
        <v>3123</v>
      </c>
    </row>
    <row r="45" spans="1:105" ht="12" customHeight="1" x14ac:dyDescent="0.25">
      <c r="A45" s="97" t="s">
        <v>211</v>
      </c>
      <c r="B45" s="99">
        <v>42.30899502945983</v>
      </c>
      <c r="C45" s="99">
        <v>41.135350388732853</v>
      </c>
      <c r="D45" s="99">
        <v>40.816273146081656</v>
      </c>
      <c r="E45" s="99">
        <v>40.740492150820501</v>
      </c>
      <c r="F45" s="99">
        <v>39.855273717958454</v>
      </c>
      <c r="G45" s="99">
        <v>37.694911022341955</v>
      </c>
      <c r="H45" s="99">
        <v>32.416341630050937</v>
      </c>
      <c r="I45" s="99">
        <v>35.670063775188794</v>
      </c>
      <c r="J45" s="99">
        <v>38.796853634908224</v>
      </c>
      <c r="K45" s="99">
        <v>39.358643869356378</v>
      </c>
      <c r="L45" s="99">
        <v>39.796285073083325</v>
      </c>
      <c r="M45" s="99">
        <v>34.77174594642463</v>
      </c>
      <c r="N45" s="99">
        <v>32.592465713243236</v>
      </c>
      <c r="O45" s="99">
        <v>23.291909718380033</v>
      </c>
      <c r="P45" s="99">
        <v>15.233665643032287</v>
      </c>
      <c r="Q45" s="99">
        <v>30.145682080926193</v>
      </c>
      <c r="R45" s="99">
        <v>25.382468782197634</v>
      </c>
      <c r="S45" s="99">
        <v>23.64392712737725</v>
      </c>
      <c r="T45" s="99">
        <v>23.534665944413288</v>
      </c>
      <c r="U45" s="99">
        <v>23.552477659564925</v>
      </c>
      <c r="V45" s="99">
        <v>23.649970511320085</v>
      </c>
      <c r="W45" s="99">
        <v>23.662391985680514</v>
      </c>
      <c r="X45" s="99">
        <v>22.320288624620879</v>
      </c>
      <c r="Y45" s="99">
        <v>20.044254389906104</v>
      </c>
      <c r="DA45" s="63" t="s">
        <v>3124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3125</v>
      </c>
    </row>
    <row r="47" spans="1:105" ht="12.95" customHeight="1" x14ac:dyDescent="0.25">
      <c r="A47" s="121" t="s">
        <v>92</v>
      </c>
      <c r="B47" s="123">
        <f t="shared" ref="B47:Y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3126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3127</v>
      </c>
    </row>
    <row r="49" spans="1:105" ht="12" customHeight="1" x14ac:dyDescent="0.25">
      <c r="A49" s="121" t="s">
        <v>55</v>
      </c>
      <c r="B49" s="123">
        <v>0</v>
      </c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X49" s="123">
        <v>0</v>
      </c>
      <c r="Y49" s="123">
        <v>0</v>
      </c>
      <c r="DA49" s="130" t="s">
        <v>3128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X50" s="99">
        <v>0</v>
      </c>
      <c r="Y50" s="99">
        <v>0</v>
      </c>
      <c r="DA50" s="63" t="s">
        <v>3129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3130</v>
      </c>
    </row>
    <row r="52" spans="1:105" ht="12" customHeight="1" x14ac:dyDescent="0.25">
      <c r="A52" s="100" t="s">
        <v>211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3131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3132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3133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3134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3135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3136</v>
      </c>
    </row>
    <row r="58" spans="1:105" ht="12" customHeight="1" x14ac:dyDescent="0.25">
      <c r="A58" s="121" t="s">
        <v>54</v>
      </c>
      <c r="B58" s="123">
        <v>0</v>
      </c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X58" s="123">
        <v>0</v>
      </c>
      <c r="Y58" s="123">
        <v>0</v>
      </c>
      <c r="DA58" s="130" t="s">
        <v>3137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DA59" s="63" t="s">
        <v>3138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3139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31.063759533385042</v>
      </c>
      <c r="C62" s="118">
        <f t="shared" si="21"/>
        <v>32.623402748356483</v>
      </c>
      <c r="D62" s="118">
        <f t="shared" si="21"/>
        <v>31.193449018383138</v>
      </c>
      <c r="E62" s="118">
        <f t="shared" si="21"/>
        <v>31.718161307160447</v>
      </c>
      <c r="F62" s="118">
        <f t="shared" si="21"/>
        <v>30.200927384705718</v>
      </c>
      <c r="G62" s="118">
        <f t="shared" si="21"/>
        <v>28.988396871880006</v>
      </c>
      <c r="H62" s="118">
        <f t="shared" si="21"/>
        <v>29.056331446743307</v>
      </c>
      <c r="I62" s="118">
        <f t="shared" si="21"/>
        <v>25.745456858395404</v>
      </c>
      <c r="J62" s="118">
        <f t="shared" si="21"/>
        <v>28.955114158325447</v>
      </c>
      <c r="K62" s="118">
        <f t="shared" si="21"/>
        <v>28.54171385080301</v>
      </c>
      <c r="L62" s="118">
        <f t="shared" si="21"/>
        <v>32.826778228886781</v>
      </c>
      <c r="M62" s="118">
        <f t="shared" si="21"/>
        <v>25.316963571057215</v>
      </c>
      <c r="N62" s="118">
        <f t="shared" si="21"/>
        <v>26.951297159394951</v>
      </c>
      <c r="O62" s="118">
        <f t="shared" si="21"/>
        <v>28.268318632643876</v>
      </c>
      <c r="P62" s="118">
        <f t="shared" si="21"/>
        <v>20.981820437507459</v>
      </c>
      <c r="Q62" s="118">
        <f t="shared" si="21"/>
        <v>22.090284222391787</v>
      </c>
      <c r="R62" s="118">
        <f t="shared" ref="R62:V62" si="22">R63+R66+R68+R77</f>
        <v>22.571273241490129</v>
      </c>
      <c r="S62" s="118">
        <f t="shared" si="22"/>
        <v>21.602317895320109</v>
      </c>
      <c r="T62" s="118">
        <f t="shared" si="22"/>
        <v>21.270981672228292</v>
      </c>
      <c r="U62" s="118">
        <f t="shared" si="22"/>
        <v>20.343061468420192</v>
      </c>
      <c r="V62" s="118">
        <f t="shared" si="22"/>
        <v>19.279257451531439</v>
      </c>
      <c r="W62" s="118">
        <f t="shared" ref="W62:Y62" si="23">W63+W66+W68+W77</f>
        <v>22.021001556851054</v>
      </c>
      <c r="X62" s="118">
        <f t="shared" si="23"/>
        <v>17.583773074915712</v>
      </c>
      <c r="Y62" s="118">
        <f t="shared" si="23"/>
        <v>14.991142260118993</v>
      </c>
      <c r="DA62" s="129" t="s">
        <v>3140</v>
      </c>
    </row>
    <row r="63" spans="1:105" ht="12.95" customHeight="1" x14ac:dyDescent="0.25">
      <c r="A63" s="121" t="s">
        <v>57</v>
      </c>
      <c r="B63" s="123">
        <f t="shared" ref="B63:Q63" si="24">SUM(B64:B65)</f>
        <v>27.551747685190719</v>
      </c>
      <c r="C63" s="123">
        <f t="shared" si="24"/>
        <v>29.070702695123568</v>
      </c>
      <c r="D63" s="123">
        <f t="shared" si="24"/>
        <v>27.435625358357598</v>
      </c>
      <c r="E63" s="123">
        <f t="shared" si="24"/>
        <v>27.93290990913221</v>
      </c>
      <c r="F63" s="123">
        <f t="shared" si="24"/>
        <v>26.579469987410338</v>
      </c>
      <c r="G63" s="123">
        <f t="shared" si="24"/>
        <v>25.458239974347126</v>
      </c>
      <c r="H63" s="123">
        <f t="shared" si="24"/>
        <v>25.518943383926807</v>
      </c>
      <c r="I63" s="123">
        <f t="shared" si="24"/>
        <v>22.446919783418672</v>
      </c>
      <c r="J63" s="123">
        <f t="shared" si="24"/>
        <v>25.577198217874166</v>
      </c>
      <c r="K63" s="123">
        <f t="shared" si="24"/>
        <v>25.204121314677497</v>
      </c>
      <c r="L63" s="123">
        <f t="shared" si="24"/>
        <v>28.941068780562645</v>
      </c>
      <c r="M63" s="123">
        <f t="shared" si="24"/>
        <v>22.326498325909597</v>
      </c>
      <c r="N63" s="123">
        <f t="shared" si="24"/>
        <v>23.901624056015294</v>
      </c>
      <c r="O63" s="123">
        <f t="shared" si="24"/>
        <v>25.036655887290475</v>
      </c>
      <c r="P63" s="123">
        <f t="shared" si="24"/>
        <v>18.312858758776283</v>
      </c>
      <c r="Q63" s="123">
        <f t="shared" si="24"/>
        <v>19.051359261917288</v>
      </c>
      <c r="R63" s="123">
        <f t="shared" ref="R63:V63" si="25">SUM(R64:R65)</f>
        <v>19.482139689268024</v>
      </c>
      <c r="S63" s="123">
        <f t="shared" si="25"/>
        <v>18.690246032508579</v>
      </c>
      <c r="T63" s="123">
        <f t="shared" si="25"/>
        <v>18.485880863190626</v>
      </c>
      <c r="U63" s="123">
        <f t="shared" si="25"/>
        <v>17.779247943216387</v>
      </c>
      <c r="V63" s="123">
        <f t="shared" si="25"/>
        <v>16.999110961683975</v>
      </c>
      <c r="W63" s="123">
        <f t="shared" ref="W63:Y63" si="26">SUM(W64:W65)</f>
        <v>19.662031316966875</v>
      </c>
      <c r="X63" s="123">
        <f t="shared" si="26"/>
        <v>15.788348667119322</v>
      </c>
      <c r="Y63" s="123">
        <f t="shared" si="26"/>
        <v>13.572816262964112</v>
      </c>
      <c r="DA63" s="130" t="s">
        <v>3141</v>
      </c>
    </row>
    <row r="64" spans="1:105" ht="12" customHeight="1" x14ac:dyDescent="0.25">
      <c r="A64" s="97" t="s">
        <v>212</v>
      </c>
      <c r="B64" s="99">
        <v>27.551747685190719</v>
      </c>
      <c r="C64" s="99">
        <v>29.070702695123568</v>
      </c>
      <c r="D64" s="99">
        <v>27.435625358357598</v>
      </c>
      <c r="E64" s="99">
        <v>27.93290990913221</v>
      </c>
      <c r="F64" s="99">
        <v>26.579469987410338</v>
      </c>
      <c r="G64" s="99">
        <v>25.458239974347126</v>
      </c>
      <c r="H64" s="99">
        <v>25.518943383926807</v>
      </c>
      <c r="I64" s="99">
        <v>22.446919783418672</v>
      </c>
      <c r="J64" s="99">
        <v>25.577198217874166</v>
      </c>
      <c r="K64" s="99">
        <v>25.204121314677497</v>
      </c>
      <c r="L64" s="99">
        <v>28.941068780562645</v>
      </c>
      <c r="M64" s="99">
        <v>22.326498325909597</v>
      </c>
      <c r="N64" s="99">
        <v>23.901624056015294</v>
      </c>
      <c r="O64" s="99">
        <v>25.036655887290475</v>
      </c>
      <c r="P64" s="99">
        <v>18.312858758776283</v>
      </c>
      <c r="Q64" s="99">
        <v>19.051359261917288</v>
      </c>
      <c r="R64" s="99">
        <v>19.482139689268024</v>
      </c>
      <c r="S64" s="99">
        <v>18.690246032508579</v>
      </c>
      <c r="T64" s="99">
        <v>18.485880863190626</v>
      </c>
      <c r="U64" s="99">
        <v>17.779247943216387</v>
      </c>
      <c r="V64" s="99">
        <v>16.999110961683975</v>
      </c>
      <c r="W64" s="99">
        <v>19.662031316966875</v>
      </c>
      <c r="X64" s="99">
        <v>15.788348667119322</v>
      </c>
      <c r="Y64" s="99">
        <v>13.572816262964112</v>
      </c>
      <c r="DA64" s="63" t="s">
        <v>3142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3143</v>
      </c>
    </row>
    <row r="66" spans="1:105" ht="12.95" customHeight="1" x14ac:dyDescent="0.25">
      <c r="A66" s="121" t="s">
        <v>92</v>
      </c>
      <c r="B66" s="123">
        <f t="shared" ref="B66:Y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3144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3145</v>
      </c>
    </row>
    <row r="68" spans="1:105" ht="12" customHeight="1" x14ac:dyDescent="0.25">
      <c r="A68" s="121" t="s">
        <v>55</v>
      </c>
      <c r="B68" s="123">
        <v>3.1037302881634927</v>
      </c>
      <c r="C68" s="123">
        <v>3.114803905332129</v>
      </c>
      <c r="D68" s="123">
        <v>3.3243273124183994</v>
      </c>
      <c r="E68" s="123">
        <v>3.3508210364619377</v>
      </c>
      <c r="F68" s="123">
        <v>3.1794258807832625</v>
      </c>
      <c r="G68" s="123">
        <v>3.0882259294890915</v>
      </c>
      <c r="H68" s="123">
        <v>3.0482732889851532</v>
      </c>
      <c r="I68" s="123">
        <v>2.8567207090237927</v>
      </c>
      <c r="J68" s="123">
        <v>2.9136780327111365</v>
      </c>
      <c r="K68" s="123">
        <v>2.9168430277068449</v>
      </c>
      <c r="L68" s="123">
        <v>3.3441827928287582</v>
      </c>
      <c r="M68" s="123">
        <v>2.4832911719322341</v>
      </c>
      <c r="N68" s="123">
        <v>2.5523679347873207</v>
      </c>
      <c r="O68" s="123">
        <v>2.7481336804085781</v>
      </c>
      <c r="P68" s="123">
        <v>2.1976405521722122</v>
      </c>
      <c r="Q68" s="123">
        <v>2.5806413693468029</v>
      </c>
      <c r="R68" s="123">
        <v>2.64693309063719</v>
      </c>
      <c r="S68" s="123">
        <v>2.4828161519070324</v>
      </c>
      <c r="T68" s="123">
        <v>2.3666633234358105</v>
      </c>
      <c r="U68" s="123">
        <v>2.1563740608371602</v>
      </c>
      <c r="V68" s="123">
        <v>1.8837017381140675</v>
      </c>
      <c r="W68" s="123">
        <v>1.96691859994316</v>
      </c>
      <c r="X68" s="123">
        <v>1.4063608309691045</v>
      </c>
      <c r="Y68" s="123">
        <v>1.0339070430823643</v>
      </c>
      <c r="DA68" s="130" t="s">
        <v>3146</v>
      </c>
    </row>
    <row r="69" spans="1:105" ht="12" customHeight="1" x14ac:dyDescent="0.25">
      <c r="A69" s="97" t="s">
        <v>134</v>
      </c>
      <c r="B69" s="99">
        <v>3.1327006813906437</v>
      </c>
      <c r="C69" s="99">
        <v>3.1536693222289425</v>
      </c>
      <c r="D69" s="99">
        <v>3.3670888915390051</v>
      </c>
      <c r="E69" s="99">
        <v>3.3939794646635564</v>
      </c>
      <c r="F69" s="99">
        <v>3.2205140303556559</v>
      </c>
      <c r="G69" s="99">
        <v>3.127817690430108</v>
      </c>
      <c r="H69" s="99">
        <v>3.0878020161276383</v>
      </c>
      <c r="I69" s="99">
        <v>2.8986799109407326</v>
      </c>
      <c r="J69" s="99">
        <v>2.9605366146663283</v>
      </c>
      <c r="K69" s="99">
        <v>2.9631693738062195</v>
      </c>
      <c r="L69" s="99">
        <v>3.3979890570578823</v>
      </c>
      <c r="M69" s="99">
        <v>2.5194858209606492</v>
      </c>
      <c r="N69" s="99">
        <v>2.592840338874741</v>
      </c>
      <c r="O69" s="99">
        <v>2.7879208051574835</v>
      </c>
      <c r="P69" s="99">
        <v>2.2198001512699315</v>
      </c>
      <c r="Q69" s="99">
        <v>2.6129662885777214</v>
      </c>
      <c r="R69" s="99">
        <v>2.6754208800481449</v>
      </c>
      <c r="S69" s="99">
        <v>2.5088964290856599</v>
      </c>
      <c r="T69" s="99">
        <v>2.395282822896672</v>
      </c>
      <c r="U69" s="99">
        <v>2.1862528979757103</v>
      </c>
      <c r="V69" s="99">
        <v>1.9128864753537511</v>
      </c>
      <c r="W69" s="99">
        <v>1.9944545903219768</v>
      </c>
      <c r="X69" s="99">
        <v>1.4282885889916492</v>
      </c>
      <c r="Y69" s="99">
        <v>1.0454930030015059</v>
      </c>
      <c r="DA69" s="63" t="s">
        <v>3147</v>
      </c>
    </row>
    <row r="70" spans="1:105" ht="12" customHeight="1" x14ac:dyDescent="0.25">
      <c r="A70" s="97" t="s">
        <v>133</v>
      </c>
      <c r="B70" s="99">
        <v>1.6444491422147893</v>
      </c>
      <c r="C70" s="99">
        <v>1.4830399669891032</v>
      </c>
      <c r="D70" s="99">
        <v>1.6526711269616909</v>
      </c>
      <c r="E70" s="99">
        <v>1.6157476856649891</v>
      </c>
      <c r="F70" s="99">
        <v>1.5175570366012006</v>
      </c>
      <c r="G70" s="99">
        <v>1.483197727652952</v>
      </c>
      <c r="H70" s="99">
        <v>1.4332137552102724</v>
      </c>
      <c r="I70" s="99">
        <v>1.4333051249610176</v>
      </c>
      <c r="J70" s="99">
        <v>1.3221479822043294</v>
      </c>
      <c r="K70" s="99">
        <v>1.35969419577573</v>
      </c>
      <c r="L70" s="99">
        <v>1.3485404123283775</v>
      </c>
      <c r="M70" s="99">
        <v>1.055648106106007</v>
      </c>
      <c r="N70" s="99">
        <v>1.0245970591992091</v>
      </c>
      <c r="O70" s="99">
        <v>1.1500401513868028</v>
      </c>
      <c r="P70" s="99">
        <v>0.95015466346515953</v>
      </c>
      <c r="Q70" s="99">
        <v>1.1205883038813063</v>
      </c>
      <c r="R70" s="99">
        <v>1.196078711558497</v>
      </c>
      <c r="S70" s="99">
        <v>1.1328295223872638</v>
      </c>
      <c r="T70" s="99">
        <v>1.0450234964844936</v>
      </c>
      <c r="U70" s="99">
        <v>0.92162069462125051</v>
      </c>
      <c r="V70" s="99">
        <v>0.78092960021523961</v>
      </c>
      <c r="W70" s="99">
        <v>0.71298296316892806</v>
      </c>
      <c r="X70" s="99">
        <v>0.54379553639180833</v>
      </c>
      <c r="Y70" s="99">
        <v>0.39648082732071482</v>
      </c>
      <c r="DA70" s="63" t="s">
        <v>3148</v>
      </c>
    </row>
    <row r="71" spans="1:105" ht="12" customHeight="1" x14ac:dyDescent="0.25">
      <c r="A71" s="100" t="s">
        <v>212</v>
      </c>
      <c r="B71" s="102">
        <v>1.6444491422147893</v>
      </c>
      <c r="C71" s="102">
        <v>1.4830399669891032</v>
      </c>
      <c r="D71" s="102">
        <v>1.6526711269616909</v>
      </c>
      <c r="E71" s="102">
        <v>1.6157476856649891</v>
      </c>
      <c r="F71" s="102">
        <v>1.5175570366012006</v>
      </c>
      <c r="G71" s="102">
        <v>1.483197727652952</v>
      </c>
      <c r="H71" s="102">
        <v>1.4332137552102724</v>
      </c>
      <c r="I71" s="102">
        <v>1.4333051249610176</v>
      </c>
      <c r="J71" s="102">
        <v>1.3221479822043294</v>
      </c>
      <c r="K71" s="102">
        <v>1.35969419577573</v>
      </c>
      <c r="L71" s="102">
        <v>1.3485404123283775</v>
      </c>
      <c r="M71" s="102">
        <v>1.055648106106007</v>
      </c>
      <c r="N71" s="102">
        <v>1.0245970591992091</v>
      </c>
      <c r="O71" s="102">
        <v>1.1500401513868028</v>
      </c>
      <c r="P71" s="102">
        <v>0.95015466346515953</v>
      </c>
      <c r="Q71" s="102">
        <v>1.1205883038813063</v>
      </c>
      <c r="R71" s="102">
        <v>1.196078711558497</v>
      </c>
      <c r="S71" s="102">
        <v>1.1328295223872638</v>
      </c>
      <c r="T71" s="102">
        <v>1.0450234964844936</v>
      </c>
      <c r="U71" s="102">
        <v>0.92162069462125051</v>
      </c>
      <c r="V71" s="102">
        <v>0.78092960021523961</v>
      </c>
      <c r="W71" s="102">
        <v>0.71298296316892806</v>
      </c>
      <c r="X71" s="102">
        <v>0.54379553639180833</v>
      </c>
      <c r="Y71" s="102">
        <v>0.39648082732071482</v>
      </c>
      <c r="DA71" s="131" t="s">
        <v>3149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3150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3151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3152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3153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3154</v>
      </c>
    </row>
    <row r="77" spans="1:105" ht="12" customHeight="1" x14ac:dyDescent="0.25">
      <c r="A77" s="121" t="s">
        <v>54</v>
      </c>
      <c r="B77" s="123">
        <v>0.40828156003082966</v>
      </c>
      <c r="C77" s="123">
        <v>0.43789614790078746</v>
      </c>
      <c r="D77" s="123">
        <v>0.43349634760714106</v>
      </c>
      <c r="E77" s="123">
        <v>0.43443036156629972</v>
      </c>
      <c r="F77" s="123">
        <v>0.44203151651211525</v>
      </c>
      <c r="G77" s="123">
        <v>0.4419309680437874</v>
      </c>
      <c r="H77" s="123">
        <v>0.48911477383134488</v>
      </c>
      <c r="I77" s="123">
        <v>0.44181636595293727</v>
      </c>
      <c r="J77" s="123">
        <v>0.46423790774014495</v>
      </c>
      <c r="K77" s="123">
        <v>0.42074950841866932</v>
      </c>
      <c r="L77" s="123">
        <v>0.54152665549537438</v>
      </c>
      <c r="M77" s="123">
        <v>0.50717407321538455</v>
      </c>
      <c r="N77" s="123">
        <v>0.49730516859233809</v>
      </c>
      <c r="O77" s="123">
        <v>0.48352906494482212</v>
      </c>
      <c r="P77" s="123">
        <v>0.47132112655896186</v>
      </c>
      <c r="Q77" s="123">
        <v>0.45828359112769479</v>
      </c>
      <c r="R77" s="123">
        <v>0.44220046158491333</v>
      </c>
      <c r="S77" s="123">
        <v>0.42925571090449399</v>
      </c>
      <c r="T77" s="123">
        <v>0.41843748560185273</v>
      </c>
      <c r="U77" s="123">
        <v>0.40743946436664552</v>
      </c>
      <c r="V77" s="123">
        <v>0.39644475173339899</v>
      </c>
      <c r="W77" s="123">
        <v>0.39205163994102099</v>
      </c>
      <c r="X77" s="123">
        <v>0.38906357682728121</v>
      </c>
      <c r="Y77" s="123">
        <v>0.38441895407251697</v>
      </c>
      <c r="DA77" s="130" t="s">
        <v>3155</v>
      </c>
    </row>
    <row r="78" spans="1:105" ht="12" customHeight="1" x14ac:dyDescent="0.25">
      <c r="A78" s="97" t="s">
        <v>189</v>
      </c>
      <c r="B78" s="99">
        <v>0.56091849871496413</v>
      </c>
      <c r="C78" s="99">
        <v>0.59996614666082126</v>
      </c>
      <c r="D78" s="99">
        <v>0.59376731079248313</v>
      </c>
      <c r="E78" s="99">
        <v>0.59448404842460567</v>
      </c>
      <c r="F78" s="99">
        <v>0.60474435443163388</v>
      </c>
      <c r="G78" s="99">
        <v>0.60444716960654221</v>
      </c>
      <c r="H78" s="99">
        <v>0.66804093198063019</v>
      </c>
      <c r="I78" s="99">
        <v>0.60410776352510087</v>
      </c>
      <c r="J78" s="99">
        <v>0.63317925058741431</v>
      </c>
      <c r="K78" s="99">
        <v>0.57326041854194021</v>
      </c>
      <c r="L78" s="99">
        <v>0.74353419666800724</v>
      </c>
      <c r="M78" s="99">
        <v>0.69772399705792443</v>
      </c>
      <c r="N78" s="99">
        <v>0.68492425648463917</v>
      </c>
      <c r="O78" s="99">
        <v>0.66813699071213517</v>
      </c>
      <c r="P78" s="99">
        <v>0.6528651416394875</v>
      </c>
      <c r="Q78" s="99">
        <v>0.64196960232207023</v>
      </c>
      <c r="R78" s="99">
        <v>0.62347818316248771</v>
      </c>
      <c r="S78" s="99">
        <v>0.61026219900872314</v>
      </c>
      <c r="T78" s="99">
        <v>0.59843143906502116</v>
      </c>
      <c r="U78" s="99">
        <v>0.58555738363250975</v>
      </c>
      <c r="V78" s="99">
        <v>0.5692349147489737</v>
      </c>
      <c r="W78" s="99">
        <v>0.55667604784340785</v>
      </c>
      <c r="X78" s="99">
        <v>0.53780686763728391</v>
      </c>
      <c r="Y78" s="99">
        <v>0.50064831190509995</v>
      </c>
      <c r="DA78" s="63" t="s">
        <v>3156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3157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0</v>
      </c>
      <c r="C81" s="118">
        <f t="shared" si="28"/>
        <v>0</v>
      </c>
      <c r="D81" s="118">
        <f t="shared" si="28"/>
        <v>0</v>
      </c>
      <c r="E81" s="118">
        <f t="shared" si="28"/>
        <v>0</v>
      </c>
      <c r="F81" s="118">
        <f t="shared" si="28"/>
        <v>0</v>
      </c>
      <c r="G81" s="118">
        <f t="shared" si="28"/>
        <v>0</v>
      </c>
      <c r="H81" s="118">
        <f t="shared" si="28"/>
        <v>0</v>
      </c>
      <c r="I81" s="118">
        <f t="shared" si="28"/>
        <v>0</v>
      </c>
      <c r="J81" s="118">
        <f t="shared" si="28"/>
        <v>0</v>
      </c>
      <c r="K81" s="118">
        <f t="shared" si="28"/>
        <v>0</v>
      </c>
      <c r="L81" s="118">
        <f t="shared" si="28"/>
        <v>0</v>
      </c>
      <c r="M81" s="118">
        <f t="shared" si="28"/>
        <v>0</v>
      </c>
      <c r="N81" s="118">
        <f t="shared" si="28"/>
        <v>0</v>
      </c>
      <c r="O81" s="118">
        <f t="shared" si="28"/>
        <v>0</v>
      </c>
      <c r="P81" s="118">
        <f t="shared" si="28"/>
        <v>0</v>
      </c>
      <c r="Q81" s="118">
        <f t="shared" si="28"/>
        <v>0</v>
      </c>
      <c r="R81" s="118">
        <f t="shared" ref="R81:V81" si="29">R82+R85+R87+R100</f>
        <v>0</v>
      </c>
      <c r="S81" s="118">
        <f t="shared" si="29"/>
        <v>0</v>
      </c>
      <c r="T81" s="118">
        <f t="shared" si="29"/>
        <v>0</v>
      </c>
      <c r="U81" s="118">
        <f t="shared" si="29"/>
        <v>0</v>
      </c>
      <c r="V81" s="118">
        <f t="shared" si="29"/>
        <v>0</v>
      </c>
      <c r="W81" s="118">
        <f t="shared" ref="W81:Y81" si="30">W82+W85+W87+W100</f>
        <v>0</v>
      </c>
      <c r="X81" s="118">
        <f t="shared" si="30"/>
        <v>0</v>
      </c>
      <c r="Y81" s="118">
        <f t="shared" si="30"/>
        <v>0</v>
      </c>
      <c r="DA81" s="129" t="s">
        <v>3158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3159</v>
      </c>
    </row>
    <row r="83" spans="1:105" ht="12" customHeight="1" x14ac:dyDescent="0.25">
      <c r="A83" s="97" t="s">
        <v>199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3160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3161</v>
      </c>
    </row>
    <row r="85" spans="1:105" ht="12.95" customHeight="1" x14ac:dyDescent="0.25">
      <c r="A85" s="121" t="s">
        <v>92</v>
      </c>
      <c r="B85" s="123">
        <f t="shared" ref="B85:Y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3162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3163</v>
      </c>
    </row>
    <row r="87" spans="1:105" ht="12" customHeight="1" x14ac:dyDescent="0.25">
      <c r="A87" s="121" t="s">
        <v>55</v>
      </c>
      <c r="B87" s="123">
        <v>0</v>
      </c>
      <c r="C87" s="123">
        <v>0</v>
      </c>
      <c r="D87" s="123">
        <v>0</v>
      </c>
      <c r="E87" s="123">
        <v>0</v>
      </c>
      <c r="F87" s="123">
        <v>0</v>
      </c>
      <c r="G87" s="123">
        <v>0</v>
      </c>
      <c r="H87" s="123">
        <v>0</v>
      </c>
      <c r="I87" s="123">
        <v>0</v>
      </c>
      <c r="J87" s="123">
        <v>0</v>
      </c>
      <c r="K87" s="123">
        <v>0</v>
      </c>
      <c r="L87" s="123">
        <v>0</v>
      </c>
      <c r="M87" s="123">
        <v>0</v>
      </c>
      <c r="N87" s="123">
        <v>0</v>
      </c>
      <c r="O87" s="123">
        <v>0</v>
      </c>
      <c r="P87" s="123">
        <v>0</v>
      </c>
      <c r="Q87" s="123">
        <v>0</v>
      </c>
      <c r="R87" s="123">
        <v>0</v>
      </c>
      <c r="S87" s="123">
        <v>0</v>
      </c>
      <c r="T87" s="123">
        <v>0</v>
      </c>
      <c r="U87" s="123">
        <v>0</v>
      </c>
      <c r="V87" s="123">
        <v>0</v>
      </c>
      <c r="W87" s="123">
        <v>0</v>
      </c>
      <c r="X87" s="123">
        <v>0</v>
      </c>
      <c r="Y87" s="123">
        <v>0</v>
      </c>
      <c r="DA87" s="130" t="s">
        <v>3164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3165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3166</v>
      </c>
    </row>
    <row r="90" spans="1:105" ht="12" customHeight="1" x14ac:dyDescent="0.25">
      <c r="A90" s="100" t="s">
        <v>199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3167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3168</v>
      </c>
    </row>
    <row r="92" spans="1:105" ht="12" customHeight="1" x14ac:dyDescent="0.25">
      <c r="A92" s="106" t="s">
        <v>124</v>
      </c>
      <c r="B92" s="102">
        <v>0</v>
      </c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X92" s="102">
        <v>0</v>
      </c>
      <c r="Y92" s="102">
        <v>0</v>
      </c>
      <c r="DA92" s="131" t="s">
        <v>3169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3170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3171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3172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3173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3174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3175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3176</v>
      </c>
    </row>
    <row r="100" spans="1:105" ht="12" customHeight="1" x14ac:dyDescent="0.25">
      <c r="A100" s="121" t="s">
        <v>54</v>
      </c>
      <c r="B100" s="123">
        <v>0</v>
      </c>
      <c r="C100" s="123">
        <v>0</v>
      </c>
      <c r="D100" s="123">
        <v>0</v>
      </c>
      <c r="E100" s="123">
        <v>0</v>
      </c>
      <c r="F100" s="123">
        <v>0</v>
      </c>
      <c r="G100" s="123">
        <v>0</v>
      </c>
      <c r="H100" s="123">
        <v>0</v>
      </c>
      <c r="I100" s="123">
        <v>0</v>
      </c>
      <c r="J100" s="123">
        <v>0</v>
      </c>
      <c r="K100" s="123">
        <v>0</v>
      </c>
      <c r="L100" s="123">
        <v>0</v>
      </c>
      <c r="M100" s="123">
        <v>0</v>
      </c>
      <c r="N100" s="123">
        <v>0</v>
      </c>
      <c r="O100" s="123">
        <v>0</v>
      </c>
      <c r="P100" s="123">
        <v>0</v>
      </c>
      <c r="Q100" s="123">
        <v>0</v>
      </c>
      <c r="R100" s="123">
        <v>0</v>
      </c>
      <c r="S100" s="123">
        <v>0</v>
      </c>
      <c r="T100" s="123">
        <v>0</v>
      </c>
      <c r="U100" s="123">
        <v>0</v>
      </c>
      <c r="V100" s="123">
        <v>0</v>
      </c>
      <c r="W100" s="123">
        <v>0</v>
      </c>
      <c r="X100" s="123">
        <v>0</v>
      </c>
      <c r="Y100" s="123">
        <v>0</v>
      </c>
      <c r="DA100" s="130" t="s">
        <v>3177</v>
      </c>
    </row>
    <row r="101" spans="1:105" ht="12" customHeight="1" x14ac:dyDescent="0.25">
      <c r="A101" s="97" t="s">
        <v>202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3178</v>
      </c>
    </row>
    <row r="102" spans="1:105" ht="12" customHeight="1" x14ac:dyDescent="0.25">
      <c r="A102" s="97" t="s">
        <v>50</v>
      </c>
      <c r="B102" s="99">
        <v>0</v>
      </c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X102" s="99">
        <v>0</v>
      </c>
      <c r="Y102" s="99">
        <v>0</v>
      </c>
      <c r="DA102" s="63" t="s">
        <v>3179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3180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3181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3182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3183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3184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3185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3186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3187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3188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3189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3190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3191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3192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3193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3194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3195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3196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3197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3198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:Y124" si="44">W125+W128+W130+W139</f>
        <v>0</v>
      </c>
      <c r="X124" s="118">
        <f t="shared" si="44"/>
        <v>0</v>
      </c>
      <c r="Y124" s="118">
        <f t="shared" si="44"/>
        <v>0</v>
      </c>
      <c r="DA124" s="129" t="s">
        <v>3199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3200</v>
      </c>
    </row>
    <row r="126" spans="1:105" ht="12" customHeight="1" x14ac:dyDescent="0.25">
      <c r="A126" s="97" t="s">
        <v>198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3201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3202</v>
      </c>
    </row>
    <row r="128" spans="1:105" ht="12.95" customHeight="1" x14ac:dyDescent="0.25">
      <c r="A128" s="121" t="s">
        <v>92</v>
      </c>
      <c r="B128" s="123">
        <f t="shared" ref="B128:Y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3203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3204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3205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3206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3207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3208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3209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3210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3211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3212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3213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X139" s="123">
        <v>0</v>
      </c>
      <c r="Y139" s="123">
        <v>0</v>
      </c>
      <c r="DA139" s="130" t="s">
        <v>3214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X140" s="99">
        <v>0</v>
      </c>
      <c r="Y140" s="99">
        <v>0</v>
      </c>
      <c r="DA140" s="63" t="s">
        <v>3215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3216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</v>
      </c>
      <c r="C143" s="118">
        <f t="shared" si="49"/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0</v>
      </c>
      <c r="V143" s="118">
        <f t="shared" si="50"/>
        <v>0</v>
      </c>
      <c r="W143" s="118">
        <f t="shared" ref="W143:Y143" si="51">W144+W146+W148+W157</f>
        <v>0</v>
      </c>
      <c r="X143" s="118">
        <f t="shared" si="51"/>
        <v>0</v>
      </c>
      <c r="Y143" s="118">
        <f t="shared" si="51"/>
        <v>0</v>
      </c>
      <c r="DA143" s="129" t="s">
        <v>3217</v>
      </c>
    </row>
    <row r="144" spans="1:105" ht="12.95" customHeight="1" x14ac:dyDescent="0.25">
      <c r="A144" s="121" t="s">
        <v>57</v>
      </c>
      <c r="B144" s="123">
        <f t="shared" ref="B144:Y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3218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3219</v>
      </c>
    </row>
    <row r="146" spans="1:105" ht="12.95" customHeight="1" x14ac:dyDescent="0.25">
      <c r="A146" s="121" t="s">
        <v>92</v>
      </c>
      <c r="B146" s="123">
        <f t="shared" ref="B146:Y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3220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3221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X148" s="123">
        <v>0</v>
      </c>
      <c r="Y148" s="123">
        <v>0</v>
      </c>
      <c r="DA148" s="130" t="s">
        <v>3222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X149" s="99">
        <v>0</v>
      </c>
      <c r="Y149" s="99">
        <v>0</v>
      </c>
      <c r="DA149" s="63" t="s">
        <v>3223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3224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3225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3226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3227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3228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3229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3230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X157" s="123">
        <v>0</v>
      </c>
      <c r="Y157" s="123">
        <v>0</v>
      </c>
      <c r="DA157" s="130" t="s">
        <v>3231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X158" s="99">
        <v>0</v>
      </c>
      <c r="Y158" s="99">
        <v>0</v>
      </c>
      <c r="DA158" s="63" t="s">
        <v>3232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3233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0</v>
      </c>
      <c r="C161" s="118">
        <f t="shared" si="54"/>
        <v>0</v>
      </c>
      <c r="D161" s="118">
        <f t="shared" si="54"/>
        <v>0</v>
      </c>
      <c r="E161" s="118">
        <f t="shared" si="54"/>
        <v>0</v>
      </c>
      <c r="F161" s="118">
        <f t="shared" si="54"/>
        <v>0</v>
      </c>
      <c r="G161" s="118">
        <f t="shared" si="54"/>
        <v>0</v>
      </c>
      <c r="H161" s="118">
        <f t="shared" si="54"/>
        <v>0</v>
      </c>
      <c r="I161" s="118">
        <f t="shared" si="54"/>
        <v>0</v>
      </c>
      <c r="J161" s="118">
        <f t="shared" si="54"/>
        <v>0</v>
      </c>
      <c r="K161" s="118">
        <f t="shared" si="54"/>
        <v>0</v>
      </c>
      <c r="L161" s="118">
        <f t="shared" si="54"/>
        <v>0</v>
      </c>
      <c r="M161" s="118">
        <f t="shared" si="54"/>
        <v>0</v>
      </c>
      <c r="N161" s="118">
        <f t="shared" si="54"/>
        <v>0</v>
      </c>
      <c r="O161" s="118">
        <f t="shared" si="54"/>
        <v>0</v>
      </c>
      <c r="P161" s="118">
        <f t="shared" si="54"/>
        <v>0</v>
      </c>
      <c r="Q161" s="118">
        <f t="shared" si="54"/>
        <v>0</v>
      </c>
      <c r="R161" s="118">
        <f t="shared" ref="R161:V161" si="55">R162+R164+R166+R175</f>
        <v>0</v>
      </c>
      <c r="S161" s="118">
        <f t="shared" si="55"/>
        <v>0</v>
      </c>
      <c r="T161" s="118">
        <f t="shared" si="55"/>
        <v>0</v>
      </c>
      <c r="U161" s="118">
        <f t="shared" si="55"/>
        <v>0</v>
      </c>
      <c r="V161" s="118">
        <f t="shared" si="55"/>
        <v>0</v>
      </c>
      <c r="W161" s="118">
        <f t="shared" ref="W161:Y161" si="56">W162+W164+W166+W175</f>
        <v>0</v>
      </c>
      <c r="X161" s="118">
        <f t="shared" si="56"/>
        <v>0</v>
      </c>
      <c r="Y161" s="118">
        <f t="shared" si="56"/>
        <v>0</v>
      </c>
      <c r="DA161" s="129" t="s">
        <v>3234</v>
      </c>
    </row>
    <row r="162" spans="1:105" ht="12.95" customHeight="1" x14ac:dyDescent="0.25">
      <c r="A162" s="121" t="s">
        <v>57</v>
      </c>
      <c r="B162" s="123">
        <f t="shared" ref="B162:Y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3235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3236</v>
      </c>
    </row>
    <row r="164" spans="1:105" ht="12.95" customHeight="1" x14ac:dyDescent="0.25">
      <c r="A164" s="121" t="s">
        <v>92</v>
      </c>
      <c r="B164" s="123">
        <f t="shared" ref="B164:Y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3237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3238</v>
      </c>
    </row>
    <row r="166" spans="1:105" ht="12" customHeight="1" x14ac:dyDescent="0.25">
      <c r="A166" s="121" t="s">
        <v>55</v>
      </c>
      <c r="B166" s="123">
        <v>0</v>
      </c>
      <c r="C166" s="123">
        <v>0</v>
      </c>
      <c r="D166" s="123">
        <v>0</v>
      </c>
      <c r="E166" s="123">
        <v>0</v>
      </c>
      <c r="F166" s="123">
        <v>0</v>
      </c>
      <c r="G166" s="123">
        <v>0</v>
      </c>
      <c r="H166" s="123">
        <v>0</v>
      </c>
      <c r="I166" s="123">
        <v>0</v>
      </c>
      <c r="J166" s="123">
        <v>0</v>
      </c>
      <c r="K166" s="123">
        <v>0</v>
      </c>
      <c r="L166" s="123">
        <v>0</v>
      </c>
      <c r="M166" s="123">
        <v>0</v>
      </c>
      <c r="N166" s="123">
        <v>0</v>
      </c>
      <c r="O166" s="123">
        <v>0</v>
      </c>
      <c r="P166" s="123">
        <v>0</v>
      </c>
      <c r="Q166" s="123">
        <v>0</v>
      </c>
      <c r="R166" s="123">
        <v>0</v>
      </c>
      <c r="S166" s="123">
        <v>0</v>
      </c>
      <c r="T166" s="123">
        <v>0</v>
      </c>
      <c r="U166" s="123">
        <v>0</v>
      </c>
      <c r="V166" s="123">
        <v>0</v>
      </c>
      <c r="W166" s="123">
        <v>0</v>
      </c>
      <c r="X166" s="123">
        <v>0</v>
      </c>
      <c r="Y166" s="123">
        <v>0</v>
      </c>
      <c r="DA166" s="130" t="s">
        <v>3239</v>
      </c>
    </row>
    <row r="167" spans="1:105" ht="12" customHeight="1" x14ac:dyDescent="0.25">
      <c r="A167" s="97" t="s">
        <v>124</v>
      </c>
      <c r="B167" s="99">
        <v>0</v>
      </c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X167" s="99">
        <v>0</v>
      </c>
      <c r="Y167" s="99">
        <v>0</v>
      </c>
      <c r="DA167" s="63" t="s">
        <v>3240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3241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3242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3243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3244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3245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3246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3247</v>
      </c>
    </row>
    <row r="175" spans="1:105" ht="12" customHeight="1" x14ac:dyDescent="0.25">
      <c r="A175" s="121" t="s">
        <v>54</v>
      </c>
      <c r="B175" s="123">
        <v>0</v>
      </c>
      <c r="C175" s="123">
        <v>0</v>
      </c>
      <c r="D175" s="123">
        <v>0</v>
      </c>
      <c r="E175" s="123">
        <v>0</v>
      </c>
      <c r="F175" s="123">
        <v>0</v>
      </c>
      <c r="G175" s="123">
        <v>0</v>
      </c>
      <c r="H175" s="123">
        <v>0</v>
      </c>
      <c r="I175" s="123">
        <v>0</v>
      </c>
      <c r="J175" s="123">
        <v>0</v>
      </c>
      <c r="K175" s="123">
        <v>0</v>
      </c>
      <c r="L175" s="123">
        <v>0</v>
      </c>
      <c r="M175" s="123">
        <v>0</v>
      </c>
      <c r="N175" s="123">
        <v>0</v>
      </c>
      <c r="O175" s="123">
        <v>0</v>
      </c>
      <c r="P175" s="123">
        <v>0</v>
      </c>
      <c r="Q175" s="123">
        <v>0</v>
      </c>
      <c r="R175" s="123">
        <v>0</v>
      </c>
      <c r="S175" s="123">
        <v>0</v>
      </c>
      <c r="T175" s="123">
        <v>0</v>
      </c>
      <c r="U175" s="123">
        <v>0</v>
      </c>
      <c r="V175" s="123">
        <v>0</v>
      </c>
      <c r="W175" s="123">
        <v>0</v>
      </c>
      <c r="X175" s="123">
        <v>0</v>
      </c>
      <c r="Y175" s="123">
        <v>0</v>
      </c>
      <c r="DA175" s="130" t="s">
        <v>3248</v>
      </c>
    </row>
    <row r="176" spans="1:105" ht="12" customHeight="1" x14ac:dyDescent="0.25">
      <c r="A176" s="97" t="s">
        <v>50</v>
      </c>
      <c r="B176" s="99">
        <v>0</v>
      </c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X176" s="99">
        <v>0</v>
      </c>
      <c r="Y176" s="99">
        <v>0</v>
      </c>
      <c r="DA176" s="63" t="s">
        <v>3249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3250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5.3413657340154748E-2</v>
      </c>
      <c r="D3" s="117">
        <f t="shared" si="0"/>
        <v>6.3848206668334878E-2</v>
      </c>
      <c r="E3" s="117">
        <f t="shared" si="0"/>
        <v>3.8182377233188625E-2</v>
      </c>
      <c r="F3" s="117">
        <f t="shared" si="0"/>
        <v>3.8149663098682042E-2</v>
      </c>
      <c r="G3" s="117">
        <f t="shared" si="0"/>
        <v>4.2445455706083067E-2</v>
      </c>
      <c r="H3" s="117">
        <f t="shared" si="0"/>
        <v>5.3614216154245289E-2</v>
      </c>
      <c r="I3" s="117">
        <f t="shared" si="0"/>
        <v>9.0474488753207086E-2</v>
      </c>
      <c r="J3" s="117">
        <f t="shared" si="0"/>
        <v>0.22986209605171734</v>
      </c>
      <c r="K3" s="117">
        <f t="shared" si="0"/>
        <v>4.1570589012209877E-2</v>
      </c>
      <c r="L3" s="117">
        <f t="shared" si="0"/>
        <v>5.480659743833648E-3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2.2544249600158627E-2</v>
      </c>
      <c r="S3" s="117">
        <f t="shared" si="1"/>
        <v>8.2916675142716747E-3</v>
      </c>
      <c r="T3" s="117">
        <f t="shared" si="1"/>
        <v>1.7666071705992874E-2</v>
      </c>
      <c r="U3" s="117">
        <f t="shared" si="1"/>
        <v>2.2696489424270105E-2</v>
      </c>
      <c r="V3" s="117">
        <f t="shared" si="1"/>
        <v>0</v>
      </c>
      <c r="W3" s="117">
        <f t="shared" ref="W3:Y3" si="2">W4+W7+W9+W19</f>
        <v>0</v>
      </c>
      <c r="X3" s="117">
        <f t="shared" si="2"/>
        <v>1.1356527110148648E-3</v>
      </c>
      <c r="Y3" s="117">
        <f t="shared" si="2"/>
        <v>0</v>
      </c>
      <c r="DA3" s="129" t="s">
        <v>3252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4.7328566255071813E-2</v>
      </c>
      <c r="D4" s="122">
        <f t="shared" si="3"/>
        <v>5.5661313673999201E-2</v>
      </c>
      <c r="E4" s="122">
        <f t="shared" si="3"/>
        <v>3.3386345752057366E-2</v>
      </c>
      <c r="F4" s="122">
        <f t="shared" si="3"/>
        <v>3.123503193303933E-2</v>
      </c>
      <c r="G4" s="122">
        <f t="shared" si="3"/>
        <v>3.4527969159181604E-2</v>
      </c>
      <c r="H4" s="122">
        <f t="shared" si="3"/>
        <v>4.315501245511133E-2</v>
      </c>
      <c r="I4" s="122">
        <f t="shared" si="3"/>
        <v>7.4521551364092692E-2</v>
      </c>
      <c r="J4" s="122">
        <f t="shared" si="3"/>
        <v>0.21913491517760286</v>
      </c>
      <c r="K4" s="122">
        <f t="shared" si="3"/>
        <v>3.5686355592268959E-2</v>
      </c>
      <c r="L4" s="122">
        <f t="shared" si="3"/>
        <v>4.6882017718703857E-3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1.9141590507598977E-2</v>
      </c>
      <c r="S4" s="122">
        <f t="shared" si="4"/>
        <v>7.106985965216743E-3</v>
      </c>
      <c r="T4" s="122">
        <f t="shared" si="4"/>
        <v>1.4927033174295242E-2</v>
      </c>
      <c r="U4" s="122">
        <f t="shared" si="4"/>
        <v>1.9617228126349456E-2</v>
      </c>
      <c r="V4" s="122">
        <f t="shared" si="4"/>
        <v>0</v>
      </c>
      <c r="W4" s="122">
        <f t="shared" ref="W4:Y4" si="5">SUM(W5:W6)</f>
        <v>0</v>
      </c>
      <c r="X4" s="122">
        <f t="shared" si="5"/>
        <v>7.3791522597233352E-4</v>
      </c>
      <c r="Y4" s="122">
        <f t="shared" si="5"/>
        <v>0</v>
      </c>
      <c r="DA4" s="130" t="s">
        <v>3253</v>
      </c>
    </row>
    <row r="5" spans="1:105" ht="12" customHeight="1" x14ac:dyDescent="0.25">
      <c r="A5" s="97" t="s">
        <v>51</v>
      </c>
      <c r="B5" s="98"/>
      <c r="C5" s="98">
        <v>4.7027384231153248E-2</v>
      </c>
      <c r="D5" s="98">
        <v>5.5311675350457147E-2</v>
      </c>
      <c r="E5" s="98">
        <v>3.3179171386585396E-2</v>
      </c>
      <c r="F5" s="98">
        <v>3.104387674458357E-2</v>
      </c>
      <c r="G5" s="98">
        <v>3.4320259301797371E-2</v>
      </c>
      <c r="H5" s="98">
        <v>4.2900152060282741E-2</v>
      </c>
      <c r="I5" s="98">
        <v>7.4091042703970086E-2</v>
      </c>
      <c r="J5" s="98">
        <v>0.21785335286585719</v>
      </c>
      <c r="K5" s="98">
        <v>3.547854303714279E-2</v>
      </c>
      <c r="L5" s="98">
        <v>4.660117870909598E-3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1.9030945531417636E-2</v>
      </c>
      <c r="S5" s="98">
        <v>7.0654263605577829E-3</v>
      </c>
      <c r="T5" s="98">
        <v>1.4838146968579232E-2</v>
      </c>
      <c r="U5" s="98">
        <v>1.9499641312116272E-2</v>
      </c>
      <c r="V5" s="98">
        <v>0</v>
      </c>
      <c r="W5" s="98">
        <v>0</v>
      </c>
      <c r="X5" s="98">
        <v>7.3366559206608126E-4</v>
      </c>
      <c r="Y5" s="98">
        <v>0</v>
      </c>
      <c r="DA5" s="63" t="s">
        <v>3254</v>
      </c>
    </row>
    <row r="6" spans="1:105" ht="12" customHeight="1" x14ac:dyDescent="0.25">
      <c r="A6" s="97" t="s">
        <v>53</v>
      </c>
      <c r="B6" s="98"/>
      <c r="C6" s="98">
        <v>3.0118202391856298E-4</v>
      </c>
      <c r="D6" s="98">
        <v>3.4963832354205539E-4</v>
      </c>
      <c r="E6" s="98">
        <v>2.0717436547197041E-4</v>
      </c>
      <c r="F6" s="98">
        <v>1.9115518845576066E-4</v>
      </c>
      <c r="G6" s="98">
        <v>2.0770985738423049E-4</v>
      </c>
      <c r="H6" s="98">
        <v>2.5486039482859059E-4</v>
      </c>
      <c r="I6" s="98">
        <v>4.3050866012261029E-4</v>
      </c>
      <c r="J6" s="98">
        <v>1.2815623117456657E-3</v>
      </c>
      <c r="K6" s="98">
        <v>2.0781255512616886E-4</v>
      </c>
      <c r="L6" s="98">
        <v>2.8083900960787962E-5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1.1064497618133979E-4</v>
      </c>
      <c r="S6" s="98">
        <v>4.1559604658959661E-5</v>
      </c>
      <c r="T6" s="98">
        <v>8.8886205716009618E-5</v>
      </c>
      <c r="U6" s="98">
        <v>1.1758681423318403E-4</v>
      </c>
      <c r="V6" s="98">
        <v>0</v>
      </c>
      <c r="W6" s="98">
        <v>0</v>
      </c>
      <c r="X6" s="98">
        <v>4.2496339062523031E-6</v>
      </c>
      <c r="Y6" s="98">
        <v>0</v>
      </c>
      <c r="DA6" s="63" t="s">
        <v>3255</v>
      </c>
    </row>
    <row r="7" spans="1:105" ht="12.95" customHeight="1" x14ac:dyDescent="0.25">
      <c r="A7" s="121" t="s">
        <v>92</v>
      </c>
      <c r="B7" s="122"/>
      <c r="C7" s="122">
        <f t="shared" ref="C7:Y7" si="6">C8</f>
        <v>1.6403868060070238E-5</v>
      </c>
      <c r="D7" s="122">
        <f t="shared" si="6"/>
        <v>0</v>
      </c>
      <c r="E7" s="122">
        <f t="shared" si="6"/>
        <v>2.3529748260297084E-5</v>
      </c>
      <c r="F7" s="122">
        <f t="shared" si="6"/>
        <v>5.03710633255331E-5</v>
      </c>
      <c r="G7" s="122">
        <f t="shared" si="6"/>
        <v>1.0961423798643229E-4</v>
      </c>
      <c r="H7" s="122">
        <f t="shared" si="6"/>
        <v>2.1860411266106145E-4</v>
      </c>
      <c r="I7" s="122">
        <f t="shared" si="6"/>
        <v>6.0602844175388501E-5</v>
      </c>
      <c r="J7" s="122">
        <f t="shared" si="6"/>
        <v>9.0437796649939513E-5</v>
      </c>
      <c r="K7" s="122">
        <f t="shared" si="6"/>
        <v>7.498003209264838E-5</v>
      </c>
      <c r="L7" s="122">
        <f t="shared" si="6"/>
        <v>1.4692257352158216E-5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1.0142237749486277E-4</v>
      </c>
      <c r="S7" s="122">
        <f t="shared" si="6"/>
        <v>2.1538192239265064E-5</v>
      </c>
      <c r="T7" s="122">
        <f t="shared" si="6"/>
        <v>4.0511197380835057E-5</v>
      </c>
      <c r="U7" s="122">
        <f t="shared" si="6"/>
        <v>2.6270058819347431E-5</v>
      </c>
      <c r="V7" s="122">
        <f t="shared" si="6"/>
        <v>0</v>
      </c>
      <c r="W7" s="122">
        <f t="shared" si="6"/>
        <v>0</v>
      </c>
      <c r="X7" s="122">
        <f t="shared" si="6"/>
        <v>1.2943418567073579E-5</v>
      </c>
      <c r="Y7" s="122">
        <f t="shared" si="6"/>
        <v>0</v>
      </c>
      <c r="DA7" s="130" t="s">
        <v>3256</v>
      </c>
    </row>
    <row r="8" spans="1:105" ht="12" customHeight="1" x14ac:dyDescent="0.25">
      <c r="A8" s="97" t="s">
        <v>53</v>
      </c>
      <c r="B8" s="98"/>
      <c r="C8" s="98">
        <v>1.6403868060070238E-5</v>
      </c>
      <c r="D8" s="98">
        <v>0</v>
      </c>
      <c r="E8" s="98">
        <v>2.3529748260297084E-5</v>
      </c>
      <c r="F8" s="98">
        <v>5.03710633255331E-5</v>
      </c>
      <c r="G8" s="98">
        <v>1.0961423798643229E-4</v>
      </c>
      <c r="H8" s="98">
        <v>2.1860411266106145E-4</v>
      </c>
      <c r="I8" s="98">
        <v>6.0602844175388501E-5</v>
      </c>
      <c r="J8" s="98">
        <v>9.0437796649939513E-5</v>
      </c>
      <c r="K8" s="98">
        <v>7.498003209264838E-5</v>
      </c>
      <c r="L8" s="98">
        <v>1.4692257352158216E-5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1.0142237749486277E-4</v>
      </c>
      <c r="S8" s="98">
        <v>2.1538192239265064E-5</v>
      </c>
      <c r="T8" s="98">
        <v>4.0511197380835057E-5</v>
      </c>
      <c r="U8" s="98">
        <v>2.6270058819347431E-5</v>
      </c>
      <c r="V8" s="98">
        <v>0</v>
      </c>
      <c r="W8" s="98">
        <v>0</v>
      </c>
      <c r="X8" s="98">
        <v>1.2943418567073579E-5</v>
      </c>
      <c r="Y8" s="98">
        <v>0</v>
      </c>
      <c r="DA8" s="63" t="s">
        <v>3257</v>
      </c>
    </row>
    <row r="9" spans="1:105" ht="12" customHeight="1" x14ac:dyDescent="0.25">
      <c r="A9" s="121" t="s">
        <v>55</v>
      </c>
      <c r="B9" s="122"/>
      <c r="C9" s="122">
        <v>5.0169674409471718E-3</v>
      </c>
      <c r="D9" s="122">
        <v>6.9282528943252399E-3</v>
      </c>
      <c r="E9" s="122">
        <v>4.0323134416565039E-3</v>
      </c>
      <c r="F9" s="122">
        <v>5.7225029824101497E-3</v>
      </c>
      <c r="G9" s="122">
        <v>6.5158994021644219E-3</v>
      </c>
      <c r="H9" s="122">
        <v>8.3884058891318496E-3</v>
      </c>
      <c r="I9" s="122">
        <v>1.3188381455915422E-2</v>
      </c>
      <c r="J9" s="122">
        <v>8.6849307466817446E-3</v>
      </c>
      <c r="K9" s="122">
        <v>4.8384294951979052E-3</v>
      </c>
      <c r="L9" s="122">
        <v>6.2973201122314549E-4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2.6896503590304859E-3</v>
      </c>
      <c r="S9" s="122">
        <v>9.51468143781306E-4</v>
      </c>
      <c r="T9" s="122">
        <v>2.206019902993486E-3</v>
      </c>
      <c r="U9" s="122">
        <v>2.4747873598707651E-3</v>
      </c>
      <c r="V9" s="122">
        <v>0</v>
      </c>
      <c r="W9" s="122">
        <v>0</v>
      </c>
      <c r="X9" s="122">
        <v>2.8958529038235301E-4</v>
      </c>
      <c r="Y9" s="122">
        <v>0</v>
      </c>
      <c r="DA9" s="130" t="s">
        <v>3258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3259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3260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3261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3262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3263</v>
      </c>
    </row>
    <row r="15" spans="1:105" ht="12" customHeight="1" x14ac:dyDescent="0.25">
      <c r="A15" s="106" t="s">
        <v>122</v>
      </c>
      <c r="B15" s="101"/>
      <c r="C15" s="101">
        <v>2.5539341903720726E-3</v>
      </c>
      <c r="D15" s="101">
        <v>3.99757105014782E-3</v>
      </c>
      <c r="E15" s="101">
        <v>2.2783181115500844E-3</v>
      </c>
      <c r="F15" s="101">
        <v>2.6498856806572955E-3</v>
      </c>
      <c r="G15" s="101">
        <v>3.5529544162646999E-3</v>
      </c>
      <c r="H15" s="101">
        <v>5.0290096041673404E-3</v>
      </c>
      <c r="I15" s="101">
        <v>5.0744152938562437E-3</v>
      </c>
      <c r="J15" s="101">
        <v>5.1687811667516931E-3</v>
      </c>
      <c r="K15" s="101">
        <v>1.8846435316862431E-3</v>
      </c>
      <c r="L15" s="101">
        <v>5.3937306340458844E-4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1.3321432710367862E-3</v>
      </c>
      <c r="S15" s="101">
        <v>5.0388935068238416E-4</v>
      </c>
      <c r="T15" s="101">
        <v>1.4395222560287021E-3</v>
      </c>
      <c r="U15" s="101">
        <v>1.2670605249865904E-3</v>
      </c>
      <c r="V15" s="101">
        <v>0</v>
      </c>
      <c r="W15" s="101">
        <v>0</v>
      </c>
      <c r="X15" s="101">
        <v>1.2337485619948199E-4</v>
      </c>
      <c r="Y15" s="101">
        <v>0</v>
      </c>
      <c r="DA15" s="131" t="s">
        <v>3264</v>
      </c>
    </row>
    <row r="16" spans="1:105" ht="12" customHeight="1" x14ac:dyDescent="0.25">
      <c r="A16" s="107" t="s">
        <v>121</v>
      </c>
      <c r="B16" s="104"/>
      <c r="C16" s="104">
        <v>2.4630332505750988E-3</v>
      </c>
      <c r="D16" s="104">
        <v>2.9306818441774199E-3</v>
      </c>
      <c r="E16" s="104">
        <v>1.7539953301064198E-3</v>
      </c>
      <c r="F16" s="104">
        <v>3.0726173017528542E-3</v>
      </c>
      <c r="G16" s="104">
        <v>2.9629449858997216E-3</v>
      </c>
      <c r="H16" s="104">
        <v>3.3593962849645096E-3</v>
      </c>
      <c r="I16" s="104">
        <v>8.1139661620591788E-3</v>
      </c>
      <c r="J16" s="104">
        <v>3.5161495799300516E-3</v>
      </c>
      <c r="K16" s="104">
        <v>2.9537859635116624E-3</v>
      </c>
      <c r="L16" s="104">
        <v>9.0358947818557016E-5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1.3575070879937E-3</v>
      </c>
      <c r="S16" s="104">
        <v>4.4757879309892184E-4</v>
      </c>
      <c r="T16" s="104">
        <v>7.6649764696478393E-4</v>
      </c>
      <c r="U16" s="104">
        <v>1.2077268348841749E-3</v>
      </c>
      <c r="V16" s="104">
        <v>0</v>
      </c>
      <c r="W16" s="104">
        <v>0</v>
      </c>
      <c r="X16" s="104">
        <v>1.6621043418287102E-4</v>
      </c>
      <c r="Y16" s="104">
        <v>0</v>
      </c>
      <c r="DA16" s="132" t="s">
        <v>3265</v>
      </c>
    </row>
    <row r="17" spans="1:105" ht="12" customHeight="1" x14ac:dyDescent="0.25">
      <c r="A17" s="108" t="s">
        <v>53</v>
      </c>
      <c r="B17" s="98"/>
      <c r="C17" s="98">
        <v>1.3632944074294905E-3</v>
      </c>
      <c r="D17" s="98">
        <v>1.6881876588935006E-3</v>
      </c>
      <c r="E17" s="98">
        <v>9.8351384560004841E-4</v>
      </c>
      <c r="F17" s="98">
        <v>1.7133965383699221E-3</v>
      </c>
      <c r="G17" s="98">
        <v>1.6617080450846539E-3</v>
      </c>
      <c r="H17" s="98">
        <v>1.8413863395706517E-3</v>
      </c>
      <c r="I17" s="98">
        <v>4.7149112767955097E-3</v>
      </c>
      <c r="J17" s="98">
        <v>1.8494947983424671E-3</v>
      </c>
      <c r="K17" s="98">
        <v>1.5946407091069841E-3</v>
      </c>
      <c r="L17" s="98">
        <v>4.0768733931701173E-5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6.8413792886889611E-4</v>
      </c>
      <c r="S17" s="98">
        <v>2.2709987431072793E-4</v>
      </c>
      <c r="T17" s="98">
        <v>3.7227940979158504E-4</v>
      </c>
      <c r="U17" s="98">
        <v>5.659739832791005E-4</v>
      </c>
      <c r="V17" s="98">
        <v>0</v>
      </c>
      <c r="W17" s="98">
        <v>0</v>
      </c>
      <c r="X17" s="98">
        <v>6.8902446847118713E-5</v>
      </c>
      <c r="Y17" s="98">
        <v>0</v>
      </c>
      <c r="DA17" s="63" t="s">
        <v>3266</v>
      </c>
    </row>
    <row r="18" spans="1:105" ht="12" customHeight="1" x14ac:dyDescent="0.25">
      <c r="A18" s="108" t="s">
        <v>52</v>
      </c>
      <c r="B18" s="98"/>
      <c r="C18" s="98">
        <v>1.0997388431456083E-3</v>
      </c>
      <c r="D18" s="98">
        <v>1.2424941852839193E-3</v>
      </c>
      <c r="E18" s="98">
        <v>7.7048148450637138E-4</v>
      </c>
      <c r="F18" s="98">
        <v>1.3592207633829323E-3</v>
      </c>
      <c r="G18" s="98">
        <v>1.3012369408150677E-3</v>
      </c>
      <c r="H18" s="98">
        <v>1.5180099453938579E-3</v>
      </c>
      <c r="I18" s="98">
        <v>3.3990548852636695E-3</v>
      </c>
      <c r="J18" s="98">
        <v>1.6666547815875846E-3</v>
      </c>
      <c r="K18" s="98">
        <v>1.3591452544046785E-3</v>
      </c>
      <c r="L18" s="98">
        <v>4.9590213886855843E-5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6.7336915912480388E-4</v>
      </c>
      <c r="S18" s="98">
        <v>2.2047891878819388E-4</v>
      </c>
      <c r="T18" s="98">
        <v>3.9421823717319889E-4</v>
      </c>
      <c r="U18" s="98">
        <v>6.4175285160507443E-4</v>
      </c>
      <c r="V18" s="98">
        <v>0</v>
      </c>
      <c r="W18" s="98">
        <v>0</v>
      </c>
      <c r="X18" s="98">
        <v>9.7307987335752309E-5</v>
      </c>
      <c r="Y18" s="98">
        <v>0</v>
      </c>
      <c r="DA18" s="63" t="s">
        <v>3267</v>
      </c>
    </row>
    <row r="19" spans="1:105" ht="12" customHeight="1" x14ac:dyDescent="0.25">
      <c r="A19" s="121" t="s">
        <v>54</v>
      </c>
      <c r="B19" s="122"/>
      <c r="C19" s="122">
        <v>1.0517197760756896E-3</v>
      </c>
      <c r="D19" s="122">
        <v>1.2586401000104365E-3</v>
      </c>
      <c r="E19" s="122">
        <v>7.4018829121445795E-4</v>
      </c>
      <c r="F19" s="122">
        <v>1.1417571199070294E-3</v>
      </c>
      <c r="G19" s="122">
        <v>1.2919729067506116E-3</v>
      </c>
      <c r="H19" s="122">
        <v>1.8521936973410515E-3</v>
      </c>
      <c r="I19" s="122">
        <v>2.7039530890235874E-3</v>
      </c>
      <c r="J19" s="122">
        <v>1.9518123307827896E-3</v>
      </c>
      <c r="K19" s="122">
        <v>9.7082389265036476E-4</v>
      </c>
      <c r="L19" s="122">
        <v>1.4803370338795869E-4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6.1158635603430242E-4</v>
      </c>
      <c r="S19" s="122">
        <v>2.1167521303436151E-4</v>
      </c>
      <c r="T19" s="122">
        <v>4.9250743132331115E-4</v>
      </c>
      <c r="U19" s="122">
        <v>5.7820387923054005E-4</v>
      </c>
      <c r="V19" s="122">
        <v>0</v>
      </c>
      <c r="W19" s="122">
        <v>0</v>
      </c>
      <c r="X19" s="122">
        <v>9.520877609310474E-5</v>
      </c>
      <c r="Y19" s="122">
        <v>0</v>
      </c>
      <c r="DA19" s="130" t="s">
        <v>3268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3269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3270</v>
      </c>
    </row>
    <row r="22" spans="1:105" ht="12" customHeight="1" x14ac:dyDescent="0.25">
      <c r="A22" s="109" t="s">
        <v>120</v>
      </c>
      <c r="B22" s="33"/>
      <c r="C22" s="33">
        <v>1.0517197760756896E-3</v>
      </c>
      <c r="D22" s="33">
        <v>1.2586401000104365E-3</v>
      </c>
      <c r="E22" s="33">
        <v>7.4018829121445795E-4</v>
      </c>
      <c r="F22" s="33">
        <v>1.1417571199070294E-3</v>
      </c>
      <c r="G22" s="33">
        <v>1.2919729067506116E-3</v>
      </c>
      <c r="H22" s="33">
        <v>1.8521936973410515E-3</v>
      </c>
      <c r="I22" s="33">
        <v>2.7039530890235874E-3</v>
      </c>
      <c r="J22" s="33">
        <v>1.9518123307827896E-3</v>
      </c>
      <c r="K22" s="33">
        <v>9.7082389265036476E-4</v>
      </c>
      <c r="L22" s="33">
        <v>1.4803370338795869E-4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6.1158635603430242E-4</v>
      </c>
      <c r="S22" s="33">
        <v>2.1167521303436151E-4</v>
      </c>
      <c r="T22" s="33">
        <v>4.9250743132331115E-4</v>
      </c>
      <c r="U22" s="33">
        <v>5.7820387923054005E-4</v>
      </c>
      <c r="V22" s="33">
        <v>0</v>
      </c>
      <c r="W22" s="33">
        <v>0</v>
      </c>
      <c r="X22" s="33">
        <v>9.520877609310474E-5</v>
      </c>
      <c r="Y22" s="33">
        <v>0</v>
      </c>
      <c r="DA22" s="60" t="s">
        <v>3271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0.71235380891438294</v>
      </c>
      <c r="D24" s="117">
        <f t="shared" si="7"/>
        <v>0.71172001971147891</v>
      </c>
      <c r="E24" s="117">
        <f t="shared" si="7"/>
        <v>0.74607745876738163</v>
      </c>
      <c r="F24" s="117">
        <f t="shared" si="7"/>
        <v>0.95100824089479774</v>
      </c>
      <c r="G24" s="117">
        <f t="shared" si="7"/>
        <v>1.0504755208739238</v>
      </c>
      <c r="H24" s="117">
        <f t="shared" si="7"/>
        <v>1.3164435203319136</v>
      </c>
      <c r="I24" s="117">
        <f t="shared" si="7"/>
        <v>1.0429784312972792</v>
      </c>
      <c r="J24" s="117">
        <f t="shared" si="7"/>
        <v>0.70574103297468815</v>
      </c>
      <c r="K24" s="117">
        <f t="shared" si="7"/>
        <v>0.68389949890101709</v>
      </c>
      <c r="L24" s="117">
        <f t="shared" si="7"/>
        <v>0.82548007108670673</v>
      </c>
      <c r="M24" s="117">
        <f t="shared" si="7"/>
        <v>0.6814364890383503</v>
      </c>
      <c r="N24" s="117">
        <f t="shared" si="7"/>
        <v>0.70782903973287303</v>
      </c>
      <c r="O24" s="117">
        <f t="shared" si="7"/>
        <v>0.86335222284032331</v>
      </c>
      <c r="P24" s="117">
        <f t="shared" si="7"/>
        <v>0.59497266776873792</v>
      </c>
      <c r="Q24" s="117">
        <f t="shared" si="7"/>
        <v>0.31461030018659064</v>
      </c>
      <c r="R24" s="117">
        <f t="shared" ref="R24:V24" si="8">R25+R28+R30+R39</f>
        <v>0.43157241354322939</v>
      </c>
      <c r="S24" s="117">
        <f t="shared" si="8"/>
        <v>0.52173905865770998</v>
      </c>
      <c r="T24" s="117">
        <f t="shared" si="8"/>
        <v>0.58723644041254297</v>
      </c>
      <c r="U24" s="117">
        <f t="shared" si="8"/>
        <v>0.57542712798605999</v>
      </c>
      <c r="V24" s="117">
        <f t="shared" si="8"/>
        <v>0.52117994302771131</v>
      </c>
      <c r="W24" s="117">
        <f t="shared" ref="W24:Y24" si="9">W25+W28+W30+W39</f>
        <v>0.56612489732833116</v>
      </c>
      <c r="X24" s="117">
        <f t="shared" si="9"/>
        <v>0.63796489842694348</v>
      </c>
      <c r="Y24" s="117">
        <f t="shared" si="9"/>
        <v>0.62257472651734469</v>
      </c>
      <c r="DA24" s="129" t="s">
        <v>3272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0.65354219767062138</v>
      </c>
      <c r="D25" s="122">
        <f t="shared" si="10"/>
        <v>0.64292001785829767</v>
      </c>
      <c r="E25" s="122">
        <f t="shared" si="10"/>
        <v>0.673434625223301</v>
      </c>
      <c r="F25" s="122">
        <f t="shared" si="10"/>
        <v>0.85857005124939068</v>
      </c>
      <c r="G25" s="122">
        <f t="shared" si="10"/>
        <v>0.94108607983925352</v>
      </c>
      <c r="H25" s="122">
        <f t="shared" si="10"/>
        <v>1.1840585746127041</v>
      </c>
      <c r="I25" s="122">
        <f t="shared" si="10"/>
        <v>0.93155148215392769</v>
      </c>
      <c r="J25" s="122">
        <f t="shared" si="10"/>
        <v>0.63712400458239371</v>
      </c>
      <c r="K25" s="122">
        <f t="shared" si="10"/>
        <v>0.61546365398338654</v>
      </c>
      <c r="L25" s="122">
        <f t="shared" si="10"/>
        <v>0.74598455820688936</v>
      </c>
      <c r="M25" s="122">
        <f t="shared" si="10"/>
        <v>0.60436267316702152</v>
      </c>
      <c r="N25" s="122">
        <f t="shared" si="10"/>
        <v>0.62673072930120766</v>
      </c>
      <c r="O25" s="122">
        <f t="shared" si="10"/>
        <v>0.76868347997450392</v>
      </c>
      <c r="P25" s="122">
        <f t="shared" si="10"/>
        <v>0.50945348454520756</v>
      </c>
      <c r="Q25" s="122">
        <f t="shared" si="10"/>
        <v>0.26561526334214181</v>
      </c>
      <c r="R25" s="122">
        <f t="shared" ref="R25:V25" si="11">SUM(R26:R27)</f>
        <v>0.36318712370092093</v>
      </c>
      <c r="S25" s="122">
        <f t="shared" si="11"/>
        <v>0.43830938268055053</v>
      </c>
      <c r="T25" s="122">
        <f t="shared" si="11"/>
        <v>0.49284162392380365</v>
      </c>
      <c r="U25" s="122">
        <f t="shared" si="11"/>
        <v>0.48475717661885803</v>
      </c>
      <c r="V25" s="122">
        <f t="shared" si="11"/>
        <v>0.44093242188900078</v>
      </c>
      <c r="W25" s="122">
        <f t="shared" ref="W25:Y25" si="12">SUM(W26:W27)</f>
        <v>0.4746576675328793</v>
      </c>
      <c r="X25" s="122">
        <f t="shared" si="12"/>
        <v>0.52390248637714854</v>
      </c>
      <c r="Y25" s="122">
        <f t="shared" si="12"/>
        <v>0.50091579752523607</v>
      </c>
      <c r="DA25" s="130" t="s">
        <v>3273</v>
      </c>
    </row>
    <row r="26" spans="1:105" ht="12" customHeight="1" x14ac:dyDescent="0.25">
      <c r="A26" s="97" t="s">
        <v>74</v>
      </c>
      <c r="B26" s="98"/>
      <c r="C26" s="98">
        <v>0.64557194104334881</v>
      </c>
      <c r="D26" s="98">
        <v>0.63516566339881653</v>
      </c>
      <c r="E26" s="98">
        <v>0.66539448199409124</v>
      </c>
      <c r="F26" s="98">
        <v>0.84844344464625621</v>
      </c>
      <c r="G26" s="98">
        <v>0.93015529022342402</v>
      </c>
      <c r="H26" s="98">
        <v>1.1705316456775356</v>
      </c>
      <c r="I26" s="98">
        <v>0.92111965945407337</v>
      </c>
      <c r="J26" s="98">
        <v>0.62988339890357836</v>
      </c>
      <c r="K26" s="98">
        <v>0.60847474499291565</v>
      </c>
      <c r="L26" s="98">
        <v>0.73723275779804109</v>
      </c>
      <c r="M26" s="98">
        <v>0.59754614036973486</v>
      </c>
      <c r="N26" s="98">
        <v>0.61941733887327466</v>
      </c>
      <c r="O26" s="98">
        <v>0.75922354857318153</v>
      </c>
      <c r="P26" s="98">
        <v>0.50329088133943767</v>
      </c>
      <c r="Q26" s="98">
        <v>0.26219324764250218</v>
      </c>
      <c r="R26" s="98">
        <v>0.35841705400254636</v>
      </c>
      <c r="S26" s="98">
        <v>0.43260263453693143</v>
      </c>
      <c r="T26" s="98">
        <v>0.48647315667328656</v>
      </c>
      <c r="U26" s="98">
        <v>0.47860139302362364</v>
      </c>
      <c r="V26" s="98">
        <v>0.43544968374570514</v>
      </c>
      <c r="W26" s="98">
        <v>0.46859537345247593</v>
      </c>
      <c r="X26" s="98">
        <v>0.51768618340725903</v>
      </c>
      <c r="Y26" s="98">
        <v>0.49536640908118934</v>
      </c>
      <c r="DA26" s="63" t="s">
        <v>3274</v>
      </c>
    </row>
    <row r="27" spans="1:105" ht="12" customHeight="1" x14ac:dyDescent="0.25">
      <c r="A27" s="97" t="s">
        <v>53</v>
      </c>
      <c r="B27" s="98"/>
      <c r="C27" s="98">
        <v>7.9702566272725293E-3</v>
      </c>
      <c r="D27" s="98">
        <v>7.7543544594811881E-3</v>
      </c>
      <c r="E27" s="98">
        <v>8.040143229209807E-3</v>
      </c>
      <c r="F27" s="98">
        <v>1.0126606603134424E-2</v>
      </c>
      <c r="G27" s="98">
        <v>1.0930789615829535E-2</v>
      </c>
      <c r="H27" s="98">
        <v>1.3526928935168497E-2</v>
      </c>
      <c r="I27" s="98">
        <v>1.0431822699854345E-2</v>
      </c>
      <c r="J27" s="98">
        <v>7.2406056788153874E-3</v>
      </c>
      <c r="K27" s="98">
        <v>6.988908990470874E-3</v>
      </c>
      <c r="L27" s="98">
        <v>8.7518004088482631E-3</v>
      </c>
      <c r="M27" s="98">
        <v>6.8165327972866882E-3</v>
      </c>
      <c r="N27" s="98">
        <v>7.3133904279330218E-3</v>
      </c>
      <c r="O27" s="98">
        <v>9.4599314013224158E-3</v>
      </c>
      <c r="P27" s="98">
        <v>6.1626032057698465E-3</v>
      </c>
      <c r="Q27" s="98">
        <v>3.4220156996396414E-3</v>
      </c>
      <c r="R27" s="98">
        <v>4.7700696983745501E-3</v>
      </c>
      <c r="S27" s="98">
        <v>5.7067481436190847E-3</v>
      </c>
      <c r="T27" s="98">
        <v>6.3684672505170698E-3</v>
      </c>
      <c r="U27" s="98">
        <v>6.1557835952343798E-3</v>
      </c>
      <c r="V27" s="98">
        <v>5.4827381432956393E-3</v>
      </c>
      <c r="W27" s="98">
        <v>6.0622940804033985E-3</v>
      </c>
      <c r="X27" s="98">
        <v>6.2163029698895445E-3</v>
      </c>
      <c r="Y27" s="98">
        <v>5.5493884440466993E-3</v>
      </c>
      <c r="DA27" s="63" t="s">
        <v>3275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1.4763481254063214E-4</v>
      </c>
      <c r="D28" s="122">
        <f t="shared" si="13"/>
        <v>3.4101299693365093E-5</v>
      </c>
      <c r="E28" s="122">
        <f t="shared" si="13"/>
        <v>3.5294622390445631E-4</v>
      </c>
      <c r="F28" s="122">
        <f t="shared" si="13"/>
        <v>6.0445275990639714E-4</v>
      </c>
      <c r="G28" s="122">
        <f t="shared" si="13"/>
        <v>1.5502585086652567E-3</v>
      </c>
      <c r="H28" s="122">
        <f t="shared" si="13"/>
        <v>2.8855742871260115E-3</v>
      </c>
      <c r="I28" s="122">
        <f t="shared" si="13"/>
        <v>4.3937062027156666E-4</v>
      </c>
      <c r="J28" s="122">
        <f t="shared" si="13"/>
        <v>5.2755381379131379E-4</v>
      </c>
      <c r="K28" s="122">
        <f t="shared" si="13"/>
        <v>9.5974441078589933E-4</v>
      </c>
      <c r="L28" s="122">
        <f t="shared" si="13"/>
        <v>1.2635341322856063E-3</v>
      </c>
      <c r="M28" s="122">
        <f t="shared" si="13"/>
        <v>2.5238140866036484E-3</v>
      </c>
      <c r="N28" s="122">
        <f t="shared" si="13"/>
        <v>2.752768804768939E-3</v>
      </c>
      <c r="O28" s="122">
        <f t="shared" si="13"/>
        <v>2.5027551090355594E-3</v>
      </c>
      <c r="P28" s="122">
        <f t="shared" si="13"/>
        <v>2.7612266270899319E-3</v>
      </c>
      <c r="Q28" s="122">
        <f t="shared" si="13"/>
        <v>1.4110425464065226E-3</v>
      </c>
      <c r="R28" s="122">
        <f t="shared" si="13"/>
        <v>2.1073316212821482E-3</v>
      </c>
      <c r="S28" s="122">
        <f t="shared" si="13"/>
        <v>1.4861352645092892E-3</v>
      </c>
      <c r="T28" s="122">
        <f t="shared" si="13"/>
        <v>1.350373246027835E-3</v>
      </c>
      <c r="U28" s="122">
        <f t="shared" si="13"/>
        <v>9.5885714690618136E-4</v>
      </c>
      <c r="V28" s="122">
        <f t="shared" si="13"/>
        <v>7.5773218500083562E-4</v>
      </c>
      <c r="W28" s="122">
        <f t="shared" si="13"/>
        <v>1.1813001060296414E-3</v>
      </c>
      <c r="X28" s="122">
        <f t="shared" si="13"/>
        <v>3.7406479658842647E-3</v>
      </c>
      <c r="Y28" s="122">
        <f t="shared" si="13"/>
        <v>5.4053236450204885E-3</v>
      </c>
      <c r="DA28" s="130" t="s">
        <v>3276</v>
      </c>
    </row>
    <row r="29" spans="1:105" ht="12" customHeight="1" x14ac:dyDescent="0.25">
      <c r="A29" s="97" t="s">
        <v>53</v>
      </c>
      <c r="B29" s="98"/>
      <c r="C29" s="98">
        <v>1.4763481254063214E-4</v>
      </c>
      <c r="D29" s="98">
        <v>3.4101299693365093E-5</v>
      </c>
      <c r="E29" s="98">
        <v>3.5294622390445631E-4</v>
      </c>
      <c r="F29" s="98">
        <v>6.0445275990639714E-4</v>
      </c>
      <c r="G29" s="98">
        <v>1.5502585086652567E-3</v>
      </c>
      <c r="H29" s="98">
        <v>2.8855742871260115E-3</v>
      </c>
      <c r="I29" s="98">
        <v>4.3937062027156666E-4</v>
      </c>
      <c r="J29" s="98">
        <v>5.2755381379131379E-4</v>
      </c>
      <c r="K29" s="98">
        <v>9.5974441078589933E-4</v>
      </c>
      <c r="L29" s="98">
        <v>1.2635341322856063E-3</v>
      </c>
      <c r="M29" s="98">
        <v>2.5238140866036484E-3</v>
      </c>
      <c r="N29" s="98">
        <v>2.752768804768939E-3</v>
      </c>
      <c r="O29" s="98">
        <v>2.5027551090355594E-3</v>
      </c>
      <c r="P29" s="98">
        <v>2.7612266270899319E-3</v>
      </c>
      <c r="Q29" s="98">
        <v>1.4110425464065226E-3</v>
      </c>
      <c r="R29" s="98">
        <v>2.1073316212821482E-3</v>
      </c>
      <c r="S29" s="98">
        <v>1.4861352645092892E-3</v>
      </c>
      <c r="T29" s="98">
        <v>1.350373246027835E-3</v>
      </c>
      <c r="U29" s="98">
        <v>9.5885714690618136E-4</v>
      </c>
      <c r="V29" s="98">
        <v>7.5773218500083562E-4</v>
      </c>
      <c r="W29" s="98">
        <v>1.1813001060296414E-3</v>
      </c>
      <c r="X29" s="98">
        <v>3.7406479658842647E-3</v>
      </c>
      <c r="Y29" s="98">
        <v>5.4053236450204885E-3</v>
      </c>
      <c r="DA29" s="63" t="s">
        <v>3277</v>
      </c>
    </row>
    <row r="30" spans="1:105" ht="12" customHeight="1" x14ac:dyDescent="0.25">
      <c r="A30" s="121" t="s">
        <v>55</v>
      </c>
      <c r="B30" s="122"/>
      <c r="C30" s="122">
        <v>4.8497351929155989E-2</v>
      </c>
      <c r="D30" s="122">
        <v>5.8201577091105232E-2</v>
      </c>
      <c r="E30" s="122">
        <v>6.1084259022623898E-2</v>
      </c>
      <c r="F30" s="122">
        <v>7.656802131933621E-2</v>
      </c>
      <c r="G30" s="122">
        <v>9.0005720436103206E-2</v>
      </c>
      <c r="H30" s="122">
        <v>0.10609227358193585</v>
      </c>
      <c r="I30" s="122">
        <v>9.2103170149339247E-2</v>
      </c>
      <c r="J30" s="122">
        <v>5.5602311598608734E-2</v>
      </c>
      <c r="K30" s="122">
        <v>5.6190272754784124E-2</v>
      </c>
      <c r="L30" s="122">
        <v>6.3428608408735918E-2</v>
      </c>
      <c r="M30" s="122">
        <v>5.9218587053339405E-2</v>
      </c>
      <c r="N30" s="122">
        <v>6.2842917887057287E-2</v>
      </c>
      <c r="O30" s="122">
        <v>7.3750113485804597E-2</v>
      </c>
      <c r="P30" s="122">
        <v>6.6298407845252871E-2</v>
      </c>
      <c r="Q30" s="122">
        <v>3.8596001605440577E-2</v>
      </c>
      <c r="R30" s="122">
        <v>5.3980703990765204E-2</v>
      </c>
      <c r="S30" s="122">
        <v>6.7062773236334541E-2</v>
      </c>
      <c r="T30" s="122">
        <v>7.6093979148000909E-2</v>
      </c>
      <c r="U30" s="122">
        <v>7.274380107459949E-2</v>
      </c>
      <c r="V30" s="122">
        <v>6.378822564404632E-2</v>
      </c>
      <c r="W30" s="122">
        <v>7.0730109683043205E-2</v>
      </c>
      <c r="X30" s="122">
        <v>8.3225346407813053E-2</v>
      </c>
      <c r="Y30" s="122">
        <v>8.4752751164047901E-2</v>
      </c>
      <c r="DA30" s="130" t="s">
        <v>3278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3279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3280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3281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3282</v>
      </c>
    </row>
    <row r="35" spans="1:105" ht="12" customHeight="1" x14ac:dyDescent="0.25">
      <c r="A35" s="106" t="s">
        <v>122</v>
      </c>
      <c r="B35" s="101"/>
      <c r="C35" s="101">
        <v>2.4688030506930032E-2</v>
      </c>
      <c r="D35" s="101">
        <v>3.39187846679209E-2</v>
      </c>
      <c r="E35" s="101">
        <v>3.47743290710276E-2</v>
      </c>
      <c r="F35" s="101">
        <v>3.5831062899322565E-2</v>
      </c>
      <c r="G35" s="101">
        <v>4.9512138962140337E-2</v>
      </c>
      <c r="H35" s="101">
        <v>6.4147811395378965E-2</v>
      </c>
      <c r="I35" s="101">
        <v>3.5405579436678797E-2</v>
      </c>
      <c r="J35" s="101">
        <v>3.3333364259051736E-2</v>
      </c>
      <c r="K35" s="101">
        <v>2.1507108538066536E-2</v>
      </c>
      <c r="L35" s="101">
        <v>5.6742046270162702E-2</v>
      </c>
      <c r="M35" s="101">
        <v>1.0610499771426469E-2</v>
      </c>
      <c r="N35" s="101">
        <v>4.1478136829376587E-2</v>
      </c>
      <c r="O35" s="101">
        <v>3.9463910087856061E-2</v>
      </c>
      <c r="P35" s="101">
        <v>2.1568932477284052E-2</v>
      </c>
      <c r="Q35" s="101">
        <v>2.4155462335487488E-2</v>
      </c>
      <c r="R35" s="101">
        <v>2.592555750556207E-2</v>
      </c>
      <c r="S35" s="101">
        <v>3.6985478340086995E-2</v>
      </c>
      <c r="T35" s="101">
        <v>5.1055056013817962E-2</v>
      </c>
      <c r="U35" s="101">
        <v>3.8283328719237696E-2</v>
      </c>
      <c r="V35" s="101">
        <v>4.0192703678959413E-2</v>
      </c>
      <c r="W35" s="101">
        <v>5.3719785612309952E-2</v>
      </c>
      <c r="X35" s="101">
        <v>4.3057824813619222E-2</v>
      </c>
      <c r="Y35" s="101">
        <v>3.0066516526416214E-2</v>
      </c>
      <c r="DA35" s="131" t="s">
        <v>3283</v>
      </c>
    </row>
    <row r="36" spans="1:105" ht="12" customHeight="1" x14ac:dyDescent="0.25">
      <c r="A36" s="107" t="s">
        <v>121</v>
      </c>
      <c r="B36" s="104"/>
      <c r="C36" s="104">
        <v>2.3809321422225957E-2</v>
      </c>
      <c r="D36" s="104">
        <v>2.4282792423184332E-2</v>
      </c>
      <c r="E36" s="104">
        <v>2.6309929951596298E-2</v>
      </c>
      <c r="F36" s="104">
        <v>4.0736958420013653E-2</v>
      </c>
      <c r="G36" s="104">
        <v>4.049358147396287E-2</v>
      </c>
      <c r="H36" s="104">
        <v>4.1944462186556876E-2</v>
      </c>
      <c r="I36" s="104">
        <v>5.6697590712660444E-2</v>
      </c>
      <c r="J36" s="104">
        <v>2.2268947339556994E-2</v>
      </c>
      <c r="K36" s="104">
        <v>3.4683164216717584E-2</v>
      </c>
      <c r="L36" s="104">
        <v>6.6865621385732189E-3</v>
      </c>
      <c r="M36" s="104">
        <v>4.8608087281912939E-2</v>
      </c>
      <c r="N36" s="104">
        <v>2.1364781057680703E-2</v>
      </c>
      <c r="O36" s="104">
        <v>3.4286203397948536E-2</v>
      </c>
      <c r="P36" s="104">
        <v>4.472947536796882E-2</v>
      </c>
      <c r="Q36" s="104">
        <v>1.4440539269953093E-2</v>
      </c>
      <c r="R36" s="104">
        <v>2.8055146485203134E-2</v>
      </c>
      <c r="S36" s="104">
        <v>3.0077294896247546E-2</v>
      </c>
      <c r="T36" s="104">
        <v>2.5038923134182947E-2</v>
      </c>
      <c r="U36" s="104">
        <v>3.4460472355361788E-2</v>
      </c>
      <c r="V36" s="104">
        <v>2.3595521965086907E-2</v>
      </c>
      <c r="W36" s="104">
        <v>1.7010324070733253E-2</v>
      </c>
      <c r="X36" s="104">
        <v>4.0167521594193831E-2</v>
      </c>
      <c r="Y36" s="104">
        <v>5.4686234637631684E-2</v>
      </c>
      <c r="DA36" s="132" t="s">
        <v>3284</v>
      </c>
    </row>
    <row r="37" spans="1:105" ht="12" customHeight="1" x14ac:dyDescent="0.25">
      <c r="A37" s="108" t="s">
        <v>53</v>
      </c>
      <c r="B37" s="98"/>
      <c r="C37" s="98">
        <v>1.3178512605151741E-2</v>
      </c>
      <c r="D37" s="98">
        <v>1.3987840602260432E-2</v>
      </c>
      <c r="E37" s="98">
        <v>1.4752707684000726E-2</v>
      </c>
      <c r="F37" s="98">
        <v>2.2716321847420583E-2</v>
      </c>
      <c r="G37" s="98">
        <v>2.2710009949490271E-2</v>
      </c>
      <c r="H37" s="98">
        <v>2.2991023725496423E-2</v>
      </c>
      <c r="I37" s="98">
        <v>3.2946170156373564E-2</v>
      </c>
      <c r="J37" s="98">
        <v>1.1713467056168958E-2</v>
      </c>
      <c r="K37" s="98">
        <v>1.8724168326288457E-2</v>
      </c>
      <c r="L37" s="98">
        <v>3.016886310945887E-3</v>
      </c>
      <c r="M37" s="98">
        <v>2.4120183704073532E-2</v>
      </c>
      <c r="N37" s="98">
        <v>9.915708410500209E-3</v>
      </c>
      <c r="O37" s="98">
        <v>1.6134677176525676E-2</v>
      </c>
      <c r="P37" s="98">
        <v>2.2047139515780193E-2</v>
      </c>
      <c r="Q37" s="98">
        <v>7.023610871250959E-3</v>
      </c>
      <c r="R37" s="98">
        <v>1.4138850529957184E-2</v>
      </c>
      <c r="S37" s="98">
        <v>1.5261111553680914E-2</v>
      </c>
      <c r="T37" s="98">
        <v>1.2161127386525115E-2</v>
      </c>
      <c r="U37" s="98">
        <v>1.6149124322897002E-2</v>
      </c>
      <c r="V37" s="98">
        <v>1.0663121961115586E-2</v>
      </c>
      <c r="W37" s="98">
        <v>6.5631327808907151E-3</v>
      </c>
      <c r="X37" s="98">
        <v>1.6651424654720356E-2</v>
      </c>
      <c r="Y37" s="98">
        <v>2.2955480391011616E-2</v>
      </c>
      <c r="DA37" s="63" t="s">
        <v>3285</v>
      </c>
    </row>
    <row r="38" spans="1:105" ht="12" customHeight="1" x14ac:dyDescent="0.25">
      <c r="A38" s="108" t="s">
        <v>52</v>
      </c>
      <c r="B38" s="98"/>
      <c r="C38" s="98">
        <v>1.0630808817074216E-2</v>
      </c>
      <c r="D38" s="98">
        <v>1.02949518209239E-2</v>
      </c>
      <c r="E38" s="98">
        <v>1.1557222267595571E-2</v>
      </c>
      <c r="F38" s="98">
        <v>1.802063657259307E-2</v>
      </c>
      <c r="G38" s="98">
        <v>1.7783571524472595E-2</v>
      </c>
      <c r="H38" s="98">
        <v>1.8953438461060453E-2</v>
      </c>
      <c r="I38" s="98">
        <v>2.375142055628688E-2</v>
      </c>
      <c r="J38" s="98">
        <v>1.0555480283388036E-2</v>
      </c>
      <c r="K38" s="98">
        <v>1.5958995890429126E-2</v>
      </c>
      <c r="L38" s="98">
        <v>3.6696758276273324E-3</v>
      </c>
      <c r="M38" s="98">
        <v>2.4487903577839407E-2</v>
      </c>
      <c r="N38" s="98">
        <v>1.1449072647180494E-2</v>
      </c>
      <c r="O38" s="98">
        <v>1.8151526221422864E-2</v>
      </c>
      <c r="P38" s="98">
        <v>2.2682335852188627E-2</v>
      </c>
      <c r="Q38" s="98">
        <v>7.4169283987021344E-3</v>
      </c>
      <c r="R38" s="98">
        <v>1.391629595524595E-2</v>
      </c>
      <c r="S38" s="98">
        <v>1.4816183342566631E-2</v>
      </c>
      <c r="T38" s="98">
        <v>1.2877795747657831E-2</v>
      </c>
      <c r="U38" s="98">
        <v>1.8311348032464789E-2</v>
      </c>
      <c r="V38" s="98">
        <v>1.2932400003971323E-2</v>
      </c>
      <c r="W38" s="98">
        <v>1.0447191289842537E-2</v>
      </c>
      <c r="X38" s="98">
        <v>2.3516096939473475E-2</v>
      </c>
      <c r="Y38" s="98">
        <v>3.1730754246620071E-2</v>
      </c>
      <c r="DA38" s="63" t="s">
        <v>3286</v>
      </c>
    </row>
    <row r="39" spans="1:105" ht="12" customHeight="1" x14ac:dyDescent="0.25">
      <c r="A39" s="121" t="s">
        <v>54</v>
      </c>
      <c r="B39" s="122"/>
      <c r="C39" s="122">
        <v>1.0166624502065002E-2</v>
      </c>
      <c r="D39" s="122">
        <v>1.0564323462382679E-2</v>
      </c>
      <c r="E39" s="122">
        <v>1.1205628297552209E-2</v>
      </c>
      <c r="F39" s="122">
        <v>1.5265715566164358E-2</v>
      </c>
      <c r="G39" s="122">
        <v>1.7833462089901889E-2</v>
      </c>
      <c r="H39" s="122">
        <v>2.3407097850147537E-2</v>
      </c>
      <c r="I39" s="122">
        <v>1.8884408373740738E-2</v>
      </c>
      <c r="J39" s="122">
        <v>1.2487162979894436E-2</v>
      </c>
      <c r="K39" s="122">
        <v>1.128582775206049E-2</v>
      </c>
      <c r="L39" s="122">
        <v>1.480337033879587E-2</v>
      </c>
      <c r="M39" s="122">
        <v>1.5331414731385792E-2</v>
      </c>
      <c r="N39" s="122">
        <v>1.5502623739839103E-2</v>
      </c>
      <c r="O39" s="122">
        <v>1.8415874270979286E-2</v>
      </c>
      <c r="P39" s="122">
        <v>1.6459548751187637E-2</v>
      </c>
      <c r="Q39" s="122">
        <v>8.9879926926017296E-3</v>
      </c>
      <c r="R39" s="122">
        <v>1.2297254230261151E-2</v>
      </c>
      <c r="S39" s="122">
        <v>1.4880767476315615E-2</v>
      </c>
      <c r="T39" s="122">
        <v>1.6950464094710627E-2</v>
      </c>
      <c r="U39" s="122">
        <v>1.6967293145696196E-2</v>
      </c>
      <c r="V39" s="122">
        <v>1.5701563309663345E-2</v>
      </c>
      <c r="W39" s="122">
        <v>1.9555820006379041E-2</v>
      </c>
      <c r="X39" s="122">
        <v>2.709641767609761E-2</v>
      </c>
      <c r="Y39" s="122">
        <v>3.1500854183040321E-2</v>
      </c>
      <c r="DA39" s="130" t="s">
        <v>3287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3288</v>
      </c>
    </row>
    <row r="41" spans="1:105" ht="12" customHeight="1" x14ac:dyDescent="0.25">
      <c r="A41" s="109" t="s">
        <v>120</v>
      </c>
      <c r="B41" s="33"/>
      <c r="C41" s="33">
        <v>1.0166624502065002E-2</v>
      </c>
      <c r="D41" s="33">
        <v>1.0564323462382679E-2</v>
      </c>
      <c r="E41" s="33">
        <v>1.1205628297552209E-2</v>
      </c>
      <c r="F41" s="33">
        <v>1.5265715566164358E-2</v>
      </c>
      <c r="G41" s="33">
        <v>1.7833462089901889E-2</v>
      </c>
      <c r="H41" s="33">
        <v>2.3407097850147537E-2</v>
      </c>
      <c r="I41" s="33">
        <v>1.8884408373740738E-2</v>
      </c>
      <c r="J41" s="33">
        <v>1.2487162979894436E-2</v>
      </c>
      <c r="K41" s="33">
        <v>1.128582775206049E-2</v>
      </c>
      <c r="L41" s="33">
        <v>1.480337033879587E-2</v>
      </c>
      <c r="M41" s="33">
        <v>1.5331414731385792E-2</v>
      </c>
      <c r="N41" s="33">
        <v>1.5502623739839103E-2</v>
      </c>
      <c r="O41" s="33">
        <v>1.8415874270979286E-2</v>
      </c>
      <c r="P41" s="33">
        <v>1.6459548751187637E-2</v>
      </c>
      <c r="Q41" s="33">
        <v>8.9879926926017296E-3</v>
      </c>
      <c r="R41" s="33">
        <v>1.2297254230261151E-2</v>
      </c>
      <c r="S41" s="33">
        <v>1.4880767476315615E-2</v>
      </c>
      <c r="T41" s="33">
        <v>1.6950464094710627E-2</v>
      </c>
      <c r="U41" s="33">
        <v>1.6967293145696196E-2</v>
      </c>
      <c r="V41" s="33">
        <v>1.5701563309663345E-2</v>
      </c>
      <c r="W41" s="33">
        <v>1.9555820006379041E-2</v>
      </c>
      <c r="X41" s="33">
        <v>2.709641767609761E-2</v>
      </c>
      <c r="Y41" s="33">
        <v>3.1500854183040321E-2</v>
      </c>
      <c r="DA41" s="60" t="s">
        <v>3289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1.0595921582832817</v>
      </c>
      <c r="M43" s="117">
        <f t="shared" si="14"/>
        <v>1.2014167549810861</v>
      </c>
      <c r="N43" s="117">
        <f t="shared" si="14"/>
        <v>1.0344481593517931</v>
      </c>
      <c r="O43" s="117">
        <f t="shared" si="14"/>
        <v>1.9093628749026441</v>
      </c>
      <c r="P43" s="117">
        <f t="shared" si="14"/>
        <v>2.6939103961585995</v>
      </c>
      <c r="Q43" s="117">
        <f t="shared" si="14"/>
        <v>6.3708852007567467</v>
      </c>
      <c r="R43" s="117">
        <f t="shared" ref="R43:V43" si="15">R44+R47+R49+R58</f>
        <v>2.5215572700726154</v>
      </c>
      <c r="S43" s="117">
        <f t="shared" si="15"/>
        <v>0.83082356767012511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0.20463311478133708</v>
      </c>
      <c r="Y43" s="117">
        <f t="shared" si="16"/>
        <v>0.61597907020869513</v>
      </c>
      <c r="DA43" s="129" t="s">
        <v>3290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0.94895654223845527</v>
      </c>
      <c r="M44" s="122">
        <f t="shared" si="17"/>
        <v>1.0731561850067022</v>
      </c>
      <c r="N44" s="122">
        <f t="shared" si="17"/>
        <v>0.91579513576870952</v>
      </c>
      <c r="O44" s="122">
        <f t="shared" si="17"/>
        <v>1.6323442243364226</v>
      </c>
      <c r="P44" s="122">
        <f t="shared" si="17"/>
        <v>2.1321229332808289</v>
      </c>
      <c r="Q44" s="122">
        <f t="shared" si="17"/>
        <v>5.6166249029866719</v>
      </c>
      <c r="R44" s="122">
        <f t="shared" ref="R44:V44" si="18">SUM(R45:R46)</f>
        <v>2.1670027318374077</v>
      </c>
      <c r="S44" s="122">
        <f t="shared" si="18"/>
        <v>0.70432222316429072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0.16727298675030025</v>
      </c>
      <c r="Y44" s="122">
        <f t="shared" si="19"/>
        <v>0.49055546760052737</v>
      </c>
      <c r="DA44" s="130" t="s">
        <v>3291</v>
      </c>
    </row>
    <row r="45" spans="1:105" ht="12" customHeight="1" x14ac:dyDescent="0.25">
      <c r="A45" s="97" t="s">
        <v>211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0.93782610703548752</v>
      </c>
      <c r="M45" s="98">
        <v>1.0610726199926734</v>
      </c>
      <c r="N45" s="98">
        <v>0.90514956891282827</v>
      </c>
      <c r="O45" s="98">
        <v>1.612387873393837</v>
      </c>
      <c r="P45" s="98">
        <v>2.106575946455099</v>
      </c>
      <c r="Q45" s="98">
        <v>5.5451002624888179</v>
      </c>
      <c r="R45" s="98">
        <v>2.1388890651355297</v>
      </c>
      <c r="S45" s="98">
        <v>0.69526535725162963</v>
      </c>
      <c r="T45" s="98">
        <v>0</v>
      </c>
      <c r="U45" s="98">
        <v>0</v>
      </c>
      <c r="V45" s="98">
        <v>0</v>
      </c>
      <c r="W45" s="98">
        <v>0</v>
      </c>
      <c r="X45" s="98">
        <v>0.16531848390743023</v>
      </c>
      <c r="Y45" s="98">
        <v>0.48521152248153282</v>
      </c>
      <c r="DA45" s="63" t="s">
        <v>3292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1.1130435202967793E-2</v>
      </c>
      <c r="M46" s="98">
        <v>1.208356501402871E-2</v>
      </c>
      <c r="N46" s="98">
        <v>1.0645566855881196E-2</v>
      </c>
      <c r="O46" s="98">
        <v>1.9956350942585604E-2</v>
      </c>
      <c r="P46" s="98">
        <v>2.5546986825729943E-2</v>
      </c>
      <c r="Q46" s="98">
        <v>7.1524640497853897E-2</v>
      </c>
      <c r="R46" s="98">
        <v>2.8113666701877833E-2</v>
      </c>
      <c r="S46" s="98">
        <v>9.056865912661069E-3</v>
      </c>
      <c r="T46" s="98">
        <v>0</v>
      </c>
      <c r="U46" s="98">
        <v>0</v>
      </c>
      <c r="V46" s="98">
        <v>0</v>
      </c>
      <c r="W46" s="98">
        <v>0</v>
      </c>
      <c r="X46" s="98">
        <v>1.9545028428700289E-3</v>
      </c>
      <c r="Y46" s="98">
        <v>5.3439451189945539E-3</v>
      </c>
      <c r="DA46" s="63" t="s">
        <v>3293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1.7630708822589855E-3</v>
      </c>
      <c r="M47" s="122">
        <f t="shared" si="20"/>
        <v>4.2105215207199473E-3</v>
      </c>
      <c r="N47" s="122">
        <f t="shared" si="20"/>
        <v>4.0322247281122494E-3</v>
      </c>
      <c r="O47" s="122">
        <f t="shared" si="20"/>
        <v>7.3039587875935712E-3</v>
      </c>
      <c r="P47" s="122">
        <f t="shared" si="20"/>
        <v>1.8193016997536261E-2</v>
      </c>
      <c r="Q47" s="122">
        <f t="shared" si="20"/>
        <v>2.178012446630713E-2</v>
      </c>
      <c r="R47" s="122">
        <f t="shared" si="20"/>
        <v>1.0942347616390194E-2</v>
      </c>
      <c r="S47" s="122">
        <f t="shared" si="20"/>
        <v>2.2399719928835665E-3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1.2296247638719901E-3</v>
      </c>
      <c r="Y47" s="122">
        <f t="shared" si="20"/>
        <v>5.5666765896479654E-3</v>
      </c>
      <c r="DA47" s="130" t="s">
        <v>3294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1.7630708822589855E-3</v>
      </c>
      <c r="M48" s="98">
        <v>4.2105215207199473E-3</v>
      </c>
      <c r="N48" s="98">
        <v>4.0322247281122494E-3</v>
      </c>
      <c r="O48" s="98">
        <v>7.3039587875935712E-3</v>
      </c>
      <c r="P48" s="98">
        <v>1.8193016997536261E-2</v>
      </c>
      <c r="Q48" s="98">
        <v>2.178012446630713E-2</v>
      </c>
      <c r="R48" s="98">
        <v>1.0942347616390194E-2</v>
      </c>
      <c r="S48" s="98">
        <v>2.2399719928835665E-3</v>
      </c>
      <c r="T48" s="98">
        <v>0</v>
      </c>
      <c r="U48" s="98">
        <v>0</v>
      </c>
      <c r="V48" s="98">
        <v>0</v>
      </c>
      <c r="W48" s="98">
        <v>0</v>
      </c>
      <c r="X48" s="98">
        <v>1.2296247638719901E-3</v>
      </c>
      <c r="Y48" s="98">
        <v>5.5666765896479654E-3</v>
      </c>
      <c r="DA48" s="63" t="s">
        <v>3295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8.827118810774312E-2</v>
      </c>
      <c r="M49" s="122">
        <v>9.8538574340638049E-2</v>
      </c>
      <c r="N49" s="122">
        <v>9.1940582391490097E-2</v>
      </c>
      <c r="O49" s="122">
        <v>0.21582327676083962</v>
      </c>
      <c r="P49" s="122">
        <v>0.43548461090407897</v>
      </c>
      <c r="Q49" s="122">
        <v>0.59412365421113689</v>
      </c>
      <c r="R49" s="122">
        <v>0.27985431300224139</v>
      </c>
      <c r="S49" s="122">
        <v>0.10169679480348782</v>
      </c>
      <c r="T49" s="122">
        <v>0</v>
      </c>
      <c r="U49" s="122">
        <v>0</v>
      </c>
      <c r="V49" s="122">
        <v>0</v>
      </c>
      <c r="W49" s="122">
        <v>0</v>
      </c>
      <c r="X49" s="122">
        <v>2.72570453352875E-2</v>
      </c>
      <c r="Y49" s="122">
        <v>8.737891600120018E-2</v>
      </c>
      <c r="DA49" s="130" t="s">
        <v>3296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3297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3298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3299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3300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7.8964216482431751E-2</v>
      </c>
      <c r="M54" s="101">
        <v>1.7648076150433817E-2</v>
      </c>
      <c r="N54" s="101">
        <v>6.0694590094632073E-2</v>
      </c>
      <c r="O54" s="101">
        <v>0.11551415348632865</v>
      </c>
      <c r="P54" s="101">
        <v>0.14184140833871081</v>
      </c>
      <c r="Q54" s="101">
        <v>0.37181066075889602</v>
      </c>
      <c r="R54" s="101">
        <v>0.13423905269678382</v>
      </c>
      <c r="S54" s="101">
        <v>5.6133273666017586E-2</v>
      </c>
      <c r="T54" s="101">
        <v>0</v>
      </c>
      <c r="U54" s="101">
        <v>0</v>
      </c>
      <c r="V54" s="101">
        <v>0</v>
      </c>
      <c r="W54" s="101">
        <v>0</v>
      </c>
      <c r="X54" s="101">
        <v>1.4126421034840689E-2</v>
      </c>
      <c r="Y54" s="101">
        <v>3.0967563551655818E-2</v>
      </c>
      <c r="DA54" s="131" t="s">
        <v>3301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9.3069716253113728E-3</v>
      </c>
      <c r="M55" s="104">
        <v>8.0890498190204232E-2</v>
      </c>
      <c r="N55" s="104">
        <v>3.1245992296858024E-2</v>
      </c>
      <c r="O55" s="104">
        <v>0.10030912327451096</v>
      </c>
      <c r="P55" s="104">
        <v>0.29364320256536813</v>
      </c>
      <c r="Q55" s="104">
        <v>0.22231299345224087</v>
      </c>
      <c r="R55" s="104">
        <v>0.14561526030545757</v>
      </c>
      <c r="S55" s="104">
        <v>4.5563521137470239E-2</v>
      </c>
      <c r="T55" s="104">
        <v>0</v>
      </c>
      <c r="U55" s="104">
        <v>0</v>
      </c>
      <c r="V55" s="104">
        <v>0</v>
      </c>
      <c r="W55" s="104">
        <v>0</v>
      </c>
      <c r="X55" s="104">
        <v>1.313062430044681E-2</v>
      </c>
      <c r="Y55" s="104">
        <v>5.6411352449544358E-2</v>
      </c>
      <c r="DA55" s="132" t="s">
        <v>3302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4.1991795949652211E-3</v>
      </c>
      <c r="M56" s="98">
        <v>4.0139281040744747E-2</v>
      </c>
      <c r="N56" s="98">
        <v>1.4501723550356553E-2</v>
      </c>
      <c r="O56" s="98">
        <v>4.7204273483117412E-2</v>
      </c>
      <c r="P56" s="98">
        <v>0.14473661051377457</v>
      </c>
      <c r="Q56" s="98">
        <v>0.10812892291913517</v>
      </c>
      <c r="R56" s="98">
        <v>7.3385195170003595E-2</v>
      </c>
      <c r="S56" s="98">
        <v>2.3118767204832098E-2</v>
      </c>
      <c r="T56" s="98">
        <v>0</v>
      </c>
      <c r="U56" s="98">
        <v>0</v>
      </c>
      <c r="V56" s="98">
        <v>0</v>
      </c>
      <c r="W56" s="98">
        <v>0</v>
      </c>
      <c r="X56" s="98">
        <v>5.4432933009223783E-3</v>
      </c>
      <c r="Y56" s="98">
        <v>2.367962803741577E-2</v>
      </c>
      <c r="DA56" s="63" t="s">
        <v>3303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5.1077920303461508E-3</v>
      </c>
      <c r="M57" s="98">
        <v>4.0751217149459486E-2</v>
      </c>
      <c r="N57" s="98">
        <v>1.6744268746501471E-2</v>
      </c>
      <c r="O57" s="98">
        <v>5.3104849791393544E-2</v>
      </c>
      <c r="P57" s="98">
        <v>0.14890659205159357</v>
      </c>
      <c r="Q57" s="98">
        <v>0.11418407053310571</v>
      </c>
      <c r="R57" s="98">
        <v>7.2230065135453964E-2</v>
      </c>
      <c r="S57" s="98">
        <v>2.2444753932638145E-2</v>
      </c>
      <c r="T57" s="98">
        <v>0</v>
      </c>
      <c r="U57" s="98">
        <v>0</v>
      </c>
      <c r="V57" s="98">
        <v>0</v>
      </c>
      <c r="W57" s="98">
        <v>0</v>
      </c>
      <c r="X57" s="98">
        <v>7.6873309995244329E-3</v>
      </c>
      <c r="Y57" s="98">
        <v>3.2731724412128585E-2</v>
      </c>
      <c r="DA57" s="63" t="s">
        <v>3304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2.0601357054824257E-2</v>
      </c>
      <c r="M58" s="122">
        <v>2.5511474113025959E-2</v>
      </c>
      <c r="N58" s="122">
        <v>2.2680216463481138E-2</v>
      </c>
      <c r="O58" s="122">
        <v>5.389141501778822E-2</v>
      </c>
      <c r="P58" s="122">
        <v>0.1081098349761551</v>
      </c>
      <c r="Q58" s="122">
        <v>0.13835651909263119</v>
      </c>
      <c r="R58" s="122">
        <v>6.3757877616576017E-2</v>
      </c>
      <c r="S58" s="122">
        <v>2.2564577709462939E-2</v>
      </c>
      <c r="T58" s="122">
        <v>0</v>
      </c>
      <c r="U58" s="122">
        <v>0</v>
      </c>
      <c r="V58" s="122">
        <v>0</v>
      </c>
      <c r="W58" s="122">
        <v>0</v>
      </c>
      <c r="X58" s="122">
        <v>8.873457931877363E-3</v>
      </c>
      <c r="Y58" s="122">
        <v>3.2478010017319703E-2</v>
      </c>
      <c r="DA58" s="130" t="s">
        <v>3305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3306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2.0601357054824257E-2</v>
      </c>
      <c r="M60" s="33">
        <v>2.5511474113025959E-2</v>
      </c>
      <c r="N60" s="33">
        <v>2.2680216463481138E-2</v>
      </c>
      <c r="O60" s="33">
        <v>5.389141501778822E-2</v>
      </c>
      <c r="P60" s="33">
        <v>0.1081098349761551</v>
      </c>
      <c r="Q60" s="33">
        <v>0.13835651909263119</v>
      </c>
      <c r="R60" s="33">
        <v>6.3757877616576017E-2</v>
      </c>
      <c r="S60" s="33">
        <v>2.2564577709462939E-2</v>
      </c>
      <c r="T60" s="33">
        <v>0</v>
      </c>
      <c r="U60" s="33">
        <v>0</v>
      </c>
      <c r="V60" s="33">
        <v>0</v>
      </c>
      <c r="W60" s="33">
        <v>0</v>
      </c>
      <c r="X60" s="33">
        <v>8.873457931877363E-3</v>
      </c>
      <c r="Y60" s="33">
        <v>3.2478010017319703E-2</v>
      </c>
      <c r="DA60" s="60" t="s">
        <v>3307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271.76192821176215</v>
      </c>
      <c r="D62" s="117">
        <f t="shared" si="21"/>
        <v>249.03773675687657</v>
      </c>
      <c r="E62" s="117">
        <f t="shared" si="21"/>
        <v>242.22667627621195</v>
      </c>
      <c r="F62" s="117">
        <f t="shared" si="21"/>
        <v>211.71322472728397</v>
      </c>
      <c r="G62" s="117">
        <f t="shared" si="21"/>
        <v>191.15766677259091</v>
      </c>
      <c r="H62" s="117">
        <f t="shared" si="21"/>
        <v>210.93522143004711</v>
      </c>
      <c r="I62" s="117">
        <f t="shared" si="21"/>
        <v>195.34407598315309</v>
      </c>
      <c r="J62" s="117">
        <f t="shared" si="21"/>
        <v>210.69467841435022</v>
      </c>
      <c r="K62" s="117">
        <f t="shared" si="21"/>
        <v>227.40505894568196</v>
      </c>
      <c r="L62" s="117">
        <f t="shared" si="21"/>
        <v>281.71241469436893</v>
      </c>
      <c r="M62" s="117">
        <f t="shared" si="21"/>
        <v>194.28312312733993</v>
      </c>
      <c r="N62" s="117">
        <f t="shared" si="21"/>
        <v>182.6912859674047</v>
      </c>
      <c r="O62" s="117">
        <f t="shared" si="21"/>
        <v>230.28777701751977</v>
      </c>
      <c r="P62" s="117">
        <f t="shared" si="21"/>
        <v>113.93903843683863</v>
      </c>
      <c r="Q62" s="117">
        <f t="shared" si="21"/>
        <v>125.81723597059445</v>
      </c>
      <c r="R62" s="117">
        <f t="shared" ref="R62:V62" si="22">R63+R66+R68+R77</f>
        <v>172.77699744599437</v>
      </c>
      <c r="S62" s="117">
        <f t="shared" si="22"/>
        <v>140.45594039417492</v>
      </c>
      <c r="T62" s="117">
        <f t="shared" si="22"/>
        <v>126.63725794059626</v>
      </c>
      <c r="U62" s="117">
        <f t="shared" si="22"/>
        <v>120.02689387588445</v>
      </c>
      <c r="V62" s="117">
        <f t="shared" si="22"/>
        <v>115.86620318124255</v>
      </c>
      <c r="W62" s="117">
        <f t="shared" ref="W62:Y62" si="23">W63+W66+W68+W77</f>
        <v>84.009379344685314</v>
      </c>
      <c r="X62" s="117">
        <f t="shared" si="23"/>
        <v>59.304423289869291</v>
      </c>
      <c r="Y62" s="117">
        <f t="shared" si="23"/>
        <v>51.269762491729686</v>
      </c>
      <c r="DA62" s="129" t="s">
        <v>3308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242.22745399698678</v>
      </c>
      <c r="D63" s="122">
        <f t="shared" si="24"/>
        <v>218.9223862095896</v>
      </c>
      <c r="E63" s="122">
        <f t="shared" si="24"/>
        <v>213.02463567078752</v>
      </c>
      <c r="F63" s="122">
        <f t="shared" si="24"/>
        <v>186.05761302641179</v>
      </c>
      <c r="G63" s="122">
        <f t="shared" si="24"/>
        <v>167.39382934203442</v>
      </c>
      <c r="H63" s="122">
        <f t="shared" si="24"/>
        <v>184.30283701536945</v>
      </c>
      <c r="I63" s="122">
        <f t="shared" si="24"/>
        <v>169.57002360135971</v>
      </c>
      <c r="J63" s="122">
        <f t="shared" si="24"/>
        <v>185.07972357333719</v>
      </c>
      <c r="K63" s="122">
        <f t="shared" si="24"/>
        <v>199.25563457290471</v>
      </c>
      <c r="L63" s="122">
        <f t="shared" si="24"/>
        <v>245.87448023310793</v>
      </c>
      <c r="M63" s="122">
        <f t="shared" si="24"/>
        <v>168.59718885726556</v>
      </c>
      <c r="N63" s="122">
        <f t="shared" si="24"/>
        <v>158.89399454094212</v>
      </c>
      <c r="O63" s="122">
        <f t="shared" si="24"/>
        <v>199.5668547849194</v>
      </c>
      <c r="P63" s="122">
        <f t="shared" si="24"/>
        <v>96.147777378488797</v>
      </c>
      <c r="Q63" s="122">
        <f t="shared" si="24"/>
        <v>104.19231942568474</v>
      </c>
      <c r="R63" s="122">
        <f t="shared" ref="R63:V63" si="25">SUM(R64:R65)</f>
        <v>142.36927036171946</v>
      </c>
      <c r="S63" s="122">
        <f t="shared" si="25"/>
        <v>115.56786210517195</v>
      </c>
      <c r="T63" s="122">
        <f t="shared" si="25"/>
        <v>104.06741942103194</v>
      </c>
      <c r="U63" s="122">
        <f t="shared" si="25"/>
        <v>98.465240858138884</v>
      </c>
      <c r="V63" s="122">
        <f t="shared" si="25"/>
        <v>95.091368827061856</v>
      </c>
      <c r="W63" s="122">
        <f t="shared" ref="W63:Y63" si="26">SUM(W64:W65)</f>
        <v>68.693288932357632</v>
      </c>
      <c r="X63" s="122">
        <f t="shared" si="26"/>
        <v>46.83184694847769</v>
      </c>
      <c r="Y63" s="122">
        <f t="shared" si="26"/>
        <v>38.611622661842496</v>
      </c>
      <c r="DA63" s="130" t="s">
        <v>3309</v>
      </c>
    </row>
    <row r="64" spans="1:105" ht="12" customHeight="1" x14ac:dyDescent="0.25">
      <c r="A64" s="97" t="s">
        <v>212</v>
      </c>
      <c r="B64" s="98"/>
      <c r="C64" s="98">
        <v>238.98917031364502</v>
      </c>
      <c r="D64" s="98">
        <v>216.0314543503959</v>
      </c>
      <c r="E64" s="98">
        <v>210.24341482218585</v>
      </c>
      <c r="F64" s="98">
        <v>183.66060124111559</v>
      </c>
      <c r="G64" s="98">
        <v>165.27248928151698</v>
      </c>
      <c r="H64" s="98">
        <v>182.00806947870427</v>
      </c>
      <c r="I64" s="98">
        <v>167.50257353886991</v>
      </c>
      <c r="J64" s="98">
        <v>182.79202186786139</v>
      </c>
      <c r="K64" s="98">
        <v>196.79699243952066</v>
      </c>
      <c r="L64" s="98">
        <v>242.74291324451093</v>
      </c>
      <c r="M64" s="98">
        <v>166.53487752741106</v>
      </c>
      <c r="N64" s="98">
        <v>156.88552365708955</v>
      </c>
      <c r="O64" s="98">
        <v>196.90869552330599</v>
      </c>
      <c r="P64" s="98">
        <v>94.888634816018524</v>
      </c>
      <c r="Q64" s="98">
        <v>102.73570703146071</v>
      </c>
      <c r="R64" s="98">
        <v>140.32796041682604</v>
      </c>
      <c r="S64" s="98">
        <v>113.9105936308589</v>
      </c>
      <c r="T64" s="98">
        <v>102.57094536852132</v>
      </c>
      <c r="U64" s="98">
        <v>97.059792743357264</v>
      </c>
      <c r="V64" s="98">
        <v>93.752501439051699</v>
      </c>
      <c r="W64" s="98">
        <v>67.696245948837742</v>
      </c>
      <c r="X64" s="98">
        <v>46.199243313657192</v>
      </c>
      <c r="Y64" s="98">
        <v>38.124251448171712</v>
      </c>
      <c r="DA64" s="63" t="s">
        <v>3310</v>
      </c>
    </row>
    <row r="65" spans="1:105" ht="12" customHeight="1" x14ac:dyDescent="0.25">
      <c r="A65" s="97" t="s">
        <v>53</v>
      </c>
      <c r="B65" s="98"/>
      <c r="C65" s="98">
        <v>3.238283683341761</v>
      </c>
      <c r="D65" s="98">
        <v>2.8909318591937132</v>
      </c>
      <c r="E65" s="98">
        <v>2.7812208486016492</v>
      </c>
      <c r="F65" s="98">
        <v>2.3970117852962027</v>
      </c>
      <c r="G65" s="98">
        <v>2.1213400605174364</v>
      </c>
      <c r="H65" s="98">
        <v>2.2947675366651712</v>
      </c>
      <c r="I65" s="98">
        <v>2.0674500624897929</v>
      </c>
      <c r="J65" s="98">
        <v>2.2877017054758038</v>
      </c>
      <c r="K65" s="98">
        <v>2.4586421333840582</v>
      </c>
      <c r="L65" s="98">
        <v>3.1315669885969899</v>
      </c>
      <c r="M65" s="98">
        <v>2.0623113298544951</v>
      </c>
      <c r="N65" s="98">
        <v>2.0084708838525742</v>
      </c>
      <c r="O65" s="98">
        <v>2.6581592616133958</v>
      </c>
      <c r="P65" s="98">
        <v>1.2591425624702677</v>
      </c>
      <c r="Q65" s="98">
        <v>1.4566123942240423</v>
      </c>
      <c r="R65" s="98">
        <v>2.0413099448934027</v>
      </c>
      <c r="S65" s="98">
        <v>1.6572684743130535</v>
      </c>
      <c r="T65" s="98">
        <v>1.496474052510623</v>
      </c>
      <c r="U65" s="98">
        <v>1.4054481147816178</v>
      </c>
      <c r="V65" s="98">
        <v>1.3388673880101578</v>
      </c>
      <c r="W65" s="98">
        <v>0.99704298351988929</v>
      </c>
      <c r="X65" s="98">
        <v>0.63260363482049509</v>
      </c>
      <c r="Y65" s="98">
        <v>0.4873712136707824</v>
      </c>
      <c r="DA65" s="63" t="s">
        <v>3311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5.6642556411422525E-2</v>
      </c>
      <c r="D66" s="122">
        <f t="shared" si="27"/>
        <v>1.2907341933938688E-2</v>
      </c>
      <c r="E66" s="122">
        <f t="shared" si="27"/>
        <v>0.12098996555444762</v>
      </c>
      <c r="F66" s="122">
        <f t="shared" si="27"/>
        <v>0.14004834639942387</v>
      </c>
      <c r="G66" s="122">
        <f t="shared" si="27"/>
        <v>0.29108843856139854</v>
      </c>
      <c r="H66" s="122">
        <f t="shared" si="27"/>
        <v>0.50045039511496814</v>
      </c>
      <c r="I66" s="122">
        <f t="shared" si="27"/>
        <v>9.3707147806194463E-2</v>
      </c>
      <c r="J66" s="122">
        <f t="shared" si="27"/>
        <v>0.1667522240563801</v>
      </c>
      <c r="K66" s="122">
        <f t="shared" si="27"/>
        <v>0.33531070351832354</v>
      </c>
      <c r="L66" s="122">
        <f t="shared" si="27"/>
        <v>0.44814323375552984</v>
      </c>
      <c r="M66" s="122">
        <f t="shared" si="27"/>
        <v>0.76875127195364301</v>
      </c>
      <c r="N66" s="122">
        <f t="shared" si="27"/>
        <v>0.75141541712148208</v>
      </c>
      <c r="O66" s="122">
        <f t="shared" si="27"/>
        <v>0.69651930067634016</v>
      </c>
      <c r="P66" s="122">
        <f t="shared" si="27"/>
        <v>0.5942733462874592</v>
      </c>
      <c r="Q66" s="122">
        <f t="shared" si="27"/>
        <v>0.5969961702590757</v>
      </c>
      <c r="R66" s="122">
        <f t="shared" si="27"/>
        <v>0.87225498476192986</v>
      </c>
      <c r="S66" s="122">
        <f t="shared" si="27"/>
        <v>0.4274469631804545</v>
      </c>
      <c r="T66" s="122">
        <f t="shared" si="27"/>
        <v>0.31357017146012361</v>
      </c>
      <c r="U66" s="122">
        <f t="shared" si="27"/>
        <v>0.22143032578827945</v>
      </c>
      <c r="V66" s="122">
        <f t="shared" si="27"/>
        <v>0.19630982324993348</v>
      </c>
      <c r="W66" s="122">
        <f t="shared" si="27"/>
        <v>0.17183373080785017</v>
      </c>
      <c r="X66" s="122">
        <f t="shared" si="27"/>
        <v>0.39414003878595749</v>
      </c>
      <c r="Y66" s="122">
        <f t="shared" si="27"/>
        <v>0.52282387882918313</v>
      </c>
      <c r="DA66" s="130" t="s">
        <v>3312</v>
      </c>
    </row>
    <row r="67" spans="1:105" ht="12" customHeight="1" x14ac:dyDescent="0.25">
      <c r="A67" s="97" t="s">
        <v>53</v>
      </c>
      <c r="B67" s="98"/>
      <c r="C67" s="98">
        <v>5.6642556411422525E-2</v>
      </c>
      <c r="D67" s="98">
        <v>1.2907341933938688E-2</v>
      </c>
      <c r="E67" s="98">
        <v>0.12098996555444762</v>
      </c>
      <c r="F67" s="98">
        <v>0.14004834639942387</v>
      </c>
      <c r="G67" s="98">
        <v>0.29108843856139854</v>
      </c>
      <c r="H67" s="98">
        <v>0.50045039511496814</v>
      </c>
      <c r="I67" s="98">
        <v>9.3707147806194463E-2</v>
      </c>
      <c r="J67" s="98">
        <v>0.1667522240563801</v>
      </c>
      <c r="K67" s="98">
        <v>0.33531070351832354</v>
      </c>
      <c r="L67" s="98">
        <v>0.44814323375552984</v>
      </c>
      <c r="M67" s="98">
        <v>0.76875127195364301</v>
      </c>
      <c r="N67" s="98">
        <v>0.75141541712148208</v>
      </c>
      <c r="O67" s="98">
        <v>0.69651930067634016</v>
      </c>
      <c r="P67" s="98">
        <v>0.5942733462874592</v>
      </c>
      <c r="Q67" s="98">
        <v>0.5969961702590757</v>
      </c>
      <c r="R67" s="98">
        <v>0.87225498476192986</v>
      </c>
      <c r="S67" s="98">
        <v>0.4274469631804545</v>
      </c>
      <c r="T67" s="98">
        <v>0.31357017146012361</v>
      </c>
      <c r="U67" s="98">
        <v>0.22143032578827945</v>
      </c>
      <c r="V67" s="98">
        <v>0.19630982324993348</v>
      </c>
      <c r="W67" s="98">
        <v>0.17183373080785017</v>
      </c>
      <c r="X67" s="98">
        <v>0.39414003878595749</v>
      </c>
      <c r="Y67" s="98">
        <v>0.52282387882918313</v>
      </c>
      <c r="DA67" s="63" t="s">
        <v>3313</v>
      </c>
    </row>
    <row r="68" spans="1:105" ht="12" customHeight="1" x14ac:dyDescent="0.25">
      <c r="A68" s="121" t="s">
        <v>55</v>
      </c>
      <c r="B68" s="122"/>
      <c r="C68" s="122">
        <v>24.821769288542146</v>
      </c>
      <c r="D68" s="122">
        <v>25.67100797319916</v>
      </c>
      <c r="E68" s="122">
        <v>24.828284201667994</v>
      </c>
      <c r="F68" s="122">
        <v>21.553984249096523</v>
      </c>
      <c r="G68" s="122">
        <v>19.704895021282645</v>
      </c>
      <c r="H68" s="122">
        <v>21.505974543598359</v>
      </c>
      <c r="I68" s="122">
        <v>21.149973797809217</v>
      </c>
      <c r="J68" s="122">
        <v>20.779608534776379</v>
      </c>
      <c r="K68" s="122">
        <v>23.181949360510018</v>
      </c>
      <c r="L68" s="122">
        <v>29.032787619686314</v>
      </c>
      <c r="M68" s="122">
        <v>19.396988447938664</v>
      </c>
      <c r="N68" s="122">
        <v>18.060219743912572</v>
      </c>
      <c r="O68" s="122">
        <v>23.956112716960352</v>
      </c>
      <c r="P68" s="122">
        <v>13.095740863090429</v>
      </c>
      <c r="Q68" s="122">
        <v>16.606284255616959</v>
      </c>
      <c r="R68" s="122">
        <v>23.492213768300306</v>
      </c>
      <c r="S68" s="122">
        <v>19.317631410768502</v>
      </c>
      <c r="T68" s="122">
        <v>17.495232676804576</v>
      </c>
      <c r="U68" s="122">
        <v>16.522200598565949</v>
      </c>
      <c r="V68" s="122">
        <v>15.537269094052935</v>
      </c>
      <c r="W68" s="122">
        <v>11.554769257971156</v>
      </c>
      <c r="X68" s="122">
        <v>8.4322797911789706</v>
      </c>
      <c r="Y68" s="122">
        <v>7.642837216883982</v>
      </c>
      <c r="DA68" s="130" t="s">
        <v>3314</v>
      </c>
    </row>
    <row r="69" spans="1:105" ht="12" customHeight="1" x14ac:dyDescent="0.25">
      <c r="A69" s="97" t="s">
        <v>134</v>
      </c>
      <c r="B69" s="98"/>
      <c r="C69" s="98">
        <v>23.711137285673338</v>
      </c>
      <c r="D69" s="98">
        <v>25.175122489969688</v>
      </c>
      <c r="E69" s="98">
        <v>24.410226893304397</v>
      </c>
      <c r="F69" s="98">
        <v>21.133858950220173</v>
      </c>
      <c r="G69" s="98">
        <v>19.331263474780613</v>
      </c>
      <c r="H69" s="98">
        <v>21.006697036198567</v>
      </c>
      <c r="I69" s="98">
        <v>20.334223830842994</v>
      </c>
      <c r="J69" s="98">
        <v>20.110389367812903</v>
      </c>
      <c r="K69" s="98">
        <v>22.641939799088338</v>
      </c>
      <c r="L69" s="98">
        <v>28.571919483448895</v>
      </c>
      <c r="M69" s="98">
        <v>19.333306514708898</v>
      </c>
      <c r="N69" s="98">
        <v>17.541757431088023</v>
      </c>
      <c r="O69" s="98">
        <v>23.625724786282682</v>
      </c>
      <c r="P69" s="98">
        <v>13.095548873498201</v>
      </c>
      <c r="Q69" s="98">
        <v>15.660634204200369</v>
      </c>
      <c r="R69" s="98">
        <v>23.242591621873995</v>
      </c>
      <c r="S69" s="98">
        <v>19.062939190453115</v>
      </c>
      <c r="T69" s="98">
        <v>16.870606851492774</v>
      </c>
      <c r="U69" s="98">
        <v>15.875502658632779</v>
      </c>
      <c r="V69" s="98">
        <v>14.872495659109054</v>
      </c>
      <c r="W69" s="98">
        <v>11.424730915747634</v>
      </c>
      <c r="X69" s="98">
        <v>8.1288538941500192</v>
      </c>
      <c r="Y69" s="98">
        <v>7.5688450271717356</v>
      </c>
      <c r="DA69" s="63" t="s">
        <v>3315</v>
      </c>
    </row>
    <row r="70" spans="1:105" ht="12" customHeight="1" x14ac:dyDescent="0.25">
      <c r="A70" s="97" t="s">
        <v>133</v>
      </c>
      <c r="B70" s="98"/>
      <c r="C70" s="98">
        <v>0.35098721220643092</v>
      </c>
      <c r="D70" s="98">
        <v>3.5394673591821371E-2</v>
      </c>
      <c r="E70" s="98">
        <v>0.18336324816818864</v>
      </c>
      <c r="F70" s="98">
        <v>0.19180632625380473</v>
      </c>
      <c r="G70" s="98">
        <v>9.4636735436670921E-2</v>
      </c>
      <c r="H70" s="98">
        <v>0.12309702649199963</v>
      </c>
      <c r="I70" s="98">
        <v>4.6604772873120037E-2</v>
      </c>
      <c r="J70" s="98">
        <v>0.27109175671826746</v>
      </c>
      <c r="K70" s="98">
        <v>0.13373363224155926</v>
      </c>
      <c r="L70" s="98">
        <v>0.23728491894635295</v>
      </c>
      <c r="M70" s="98">
        <v>0</v>
      </c>
      <c r="N70" s="98">
        <v>4.0856136882915353E-2</v>
      </c>
      <c r="O70" s="98">
        <v>0.28732307447326033</v>
      </c>
      <c r="P70" s="98">
        <v>0</v>
      </c>
      <c r="Q70" s="98">
        <v>0.14692934257159013</v>
      </c>
      <c r="R70" s="98">
        <v>0.24953164595377514</v>
      </c>
      <c r="S70" s="98">
        <v>6.5425407682442802E-2</v>
      </c>
      <c r="T70" s="98">
        <v>5.916432962584834E-2</v>
      </c>
      <c r="U70" s="98">
        <v>5.4164304114732519E-2</v>
      </c>
      <c r="V70" s="98">
        <v>2.2844534893439419E-2</v>
      </c>
      <c r="W70" s="98">
        <v>0.13003834222352165</v>
      </c>
      <c r="X70" s="98">
        <v>0</v>
      </c>
      <c r="Y70" s="98">
        <v>7.3992189712246359E-2</v>
      </c>
      <c r="DA70" s="63" t="s">
        <v>3316</v>
      </c>
    </row>
    <row r="71" spans="1:105" ht="12" customHeight="1" x14ac:dyDescent="0.25">
      <c r="A71" s="100" t="s">
        <v>212</v>
      </c>
      <c r="B71" s="101"/>
      <c r="C71" s="101">
        <v>0.20622332319993406</v>
      </c>
      <c r="D71" s="101">
        <v>2.1349978891562194E-2</v>
      </c>
      <c r="E71" s="101">
        <v>0.10783597919573631</v>
      </c>
      <c r="F71" s="101">
        <v>0.11179318617790014</v>
      </c>
      <c r="G71" s="101">
        <v>5.5144001461630655E-2</v>
      </c>
      <c r="H71" s="101">
        <v>7.0139090321913428E-2</v>
      </c>
      <c r="I71" s="101">
        <v>2.7713191896252931E-2</v>
      </c>
      <c r="J71" s="101">
        <v>0.14836794214105453</v>
      </c>
      <c r="K71" s="101">
        <v>7.4258186936225629E-2</v>
      </c>
      <c r="L71" s="101">
        <v>0.11570457462070878</v>
      </c>
      <c r="M71" s="101">
        <v>0</v>
      </c>
      <c r="N71" s="101">
        <v>1.9023713174522162E-2</v>
      </c>
      <c r="O71" s="101">
        <v>0.13720364008633237</v>
      </c>
      <c r="P71" s="101">
        <v>0</v>
      </c>
      <c r="Q71" s="101">
        <v>6.9910893069848073E-2</v>
      </c>
      <c r="R71" s="101">
        <v>0.12302468638774301</v>
      </c>
      <c r="S71" s="101">
        <v>3.2139667890321827E-2</v>
      </c>
      <c r="T71" s="101">
        <v>2.7788429589576759E-2</v>
      </c>
      <c r="U71" s="101">
        <v>2.4390736741750855E-2</v>
      </c>
      <c r="V71" s="101">
        <v>9.8639558322403866E-3</v>
      </c>
      <c r="W71" s="101">
        <v>4.9726185609112197E-2</v>
      </c>
      <c r="X71" s="101">
        <v>0</v>
      </c>
      <c r="Y71" s="101">
        <v>2.9910129151965403E-2</v>
      </c>
      <c r="DA71" s="131" t="s">
        <v>3317</v>
      </c>
    </row>
    <row r="72" spans="1:105" ht="12" customHeight="1" x14ac:dyDescent="0.25">
      <c r="A72" s="103" t="s">
        <v>52</v>
      </c>
      <c r="B72" s="104"/>
      <c r="C72" s="104">
        <v>0.14476388900649687</v>
      </c>
      <c r="D72" s="104">
        <v>1.4044694700259175E-2</v>
      </c>
      <c r="E72" s="104">
        <v>7.5527268972452322E-2</v>
      </c>
      <c r="F72" s="104">
        <v>8.0013140075904599E-2</v>
      </c>
      <c r="G72" s="104">
        <v>3.9492733975040259E-2</v>
      </c>
      <c r="H72" s="104">
        <v>5.2957936170086213E-2</v>
      </c>
      <c r="I72" s="104">
        <v>1.8891580976867106E-2</v>
      </c>
      <c r="J72" s="104">
        <v>0.12272381457721292</v>
      </c>
      <c r="K72" s="104">
        <v>5.9475445305333621E-2</v>
      </c>
      <c r="L72" s="104">
        <v>0.12158034432564417</v>
      </c>
      <c r="M72" s="104">
        <v>0</v>
      </c>
      <c r="N72" s="104">
        <v>2.1832423708393191E-2</v>
      </c>
      <c r="O72" s="104">
        <v>0.15011943438692796</v>
      </c>
      <c r="P72" s="104">
        <v>0</v>
      </c>
      <c r="Q72" s="104">
        <v>7.7018449501742053E-2</v>
      </c>
      <c r="R72" s="104">
        <v>0.12650695956603211</v>
      </c>
      <c r="S72" s="104">
        <v>3.3285739792120975E-2</v>
      </c>
      <c r="T72" s="104">
        <v>3.1375900036271581E-2</v>
      </c>
      <c r="U72" s="104">
        <v>2.9773567372981664E-2</v>
      </c>
      <c r="V72" s="104">
        <v>1.2980579061199031E-2</v>
      </c>
      <c r="W72" s="104">
        <v>8.031215661440945E-2</v>
      </c>
      <c r="X72" s="104">
        <v>0</v>
      </c>
      <c r="Y72" s="104">
        <v>4.408206056028096E-2</v>
      </c>
      <c r="DA72" s="132" t="s">
        <v>3318</v>
      </c>
    </row>
    <row r="73" spans="1:105" ht="12" customHeight="1" x14ac:dyDescent="0.25">
      <c r="A73" s="106" t="s">
        <v>122</v>
      </c>
      <c r="B73" s="101"/>
      <c r="C73" s="101">
        <v>0.38745309946436318</v>
      </c>
      <c r="D73" s="101">
        <v>0.26832181442658853</v>
      </c>
      <c r="E73" s="101">
        <v>0.13358138822456811</v>
      </c>
      <c r="F73" s="101">
        <v>0.10680191417257884</v>
      </c>
      <c r="G73" s="101">
        <v>0.15346470849607849</v>
      </c>
      <c r="H73" s="101">
        <v>0.22731123410836376</v>
      </c>
      <c r="I73" s="101">
        <v>0.29593067372807091</v>
      </c>
      <c r="J73" s="101">
        <v>0.23881878696991496</v>
      </c>
      <c r="K73" s="101">
        <v>0.15587110620887398</v>
      </c>
      <c r="L73" s="101">
        <v>0.19999953191042141</v>
      </c>
      <c r="M73" s="101">
        <v>1.1476663018073525E-2</v>
      </c>
      <c r="N73" s="101">
        <v>0.31523383990326204</v>
      </c>
      <c r="O73" s="101">
        <v>2.3020614217916038E-2</v>
      </c>
      <c r="P73" s="101">
        <v>1.0270920227278118E-4</v>
      </c>
      <c r="Q73" s="101">
        <v>0.4999263407407854</v>
      </c>
      <c r="R73" s="101">
        <v>0</v>
      </c>
      <c r="S73" s="101">
        <v>0.10440587346138999</v>
      </c>
      <c r="T73" s="101">
        <v>0.37945806668916587</v>
      </c>
      <c r="U73" s="101">
        <v>0.31169688914670129</v>
      </c>
      <c r="V73" s="101">
        <v>0.40465056701835322</v>
      </c>
      <c r="W73" s="101">
        <v>0</v>
      </c>
      <c r="X73" s="101">
        <v>0.15699450451384084</v>
      </c>
      <c r="Y73" s="101">
        <v>0</v>
      </c>
      <c r="DA73" s="131" t="s">
        <v>3319</v>
      </c>
    </row>
    <row r="74" spans="1:105" ht="12" customHeight="1" x14ac:dyDescent="0.25">
      <c r="A74" s="107" t="s">
        <v>121</v>
      </c>
      <c r="B74" s="104"/>
      <c r="C74" s="104">
        <v>0.37219169119801487</v>
      </c>
      <c r="D74" s="104">
        <v>0.19216899521106223</v>
      </c>
      <c r="E74" s="104">
        <v>0.10111267197084067</v>
      </c>
      <c r="F74" s="104">
        <v>0.12151705844996774</v>
      </c>
      <c r="G74" s="104">
        <v>0.12553010256928487</v>
      </c>
      <c r="H74" s="104">
        <v>0.14886924679942726</v>
      </c>
      <c r="I74" s="104">
        <v>0.4732145203650317</v>
      </c>
      <c r="J74" s="104">
        <v>0.15930862327529233</v>
      </c>
      <c r="K74" s="104">
        <v>0.25040482297124667</v>
      </c>
      <c r="L74" s="104">
        <v>2.3583685380643381E-2</v>
      </c>
      <c r="M74" s="104">
        <v>5.2205270211693966E-2</v>
      </c>
      <c r="N74" s="104">
        <v>0.16237233603837337</v>
      </c>
      <c r="O74" s="104">
        <v>2.0044241986492992E-2</v>
      </c>
      <c r="P74" s="104">
        <v>8.9280389956025599E-5</v>
      </c>
      <c r="Q74" s="104">
        <v>0.29879436810421467</v>
      </c>
      <c r="R74" s="104">
        <v>9.0500472532913342E-5</v>
      </c>
      <c r="S74" s="104">
        <v>8.4860939171555599E-2</v>
      </c>
      <c r="T74" s="104">
        <v>0.18600342899678757</v>
      </c>
      <c r="U74" s="104">
        <v>0.28083674667173342</v>
      </c>
      <c r="V74" s="104">
        <v>0.23727833303208895</v>
      </c>
      <c r="W74" s="104">
        <v>0</v>
      </c>
      <c r="X74" s="104">
        <v>0.14643139251510937</v>
      </c>
      <c r="Y74" s="104">
        <v>0</v>
      </c>
      <c r="DA74" s="132" t="s">
        <v>3320</v>
      </c>
    </row>
    <row r="75" spans="1:105" ht="12" customHeight="1" x14ac:dyDescent="0.25">
      <c r="A75" s="108" t="s">
        <v>53</v>
      </c>
      <c r="B75" s="98"/>
      <c r="C75" s="98">
        <v>0.20600893267823409</v>
      </c>
      <c r="D75" s="98">
        <v>0.1106968764903024</v>
      </c>
      <c r="E75" s="98">
        <v>5.6696680511061616E-2</v>
      </c>
      <c r="F75" s="98">
        <v>6.7762069549726592E-2</v>
      </c>
      <c r="G75" s="98">
        <v>7.0401030843419823E-2</v>
      </c>
      <c r="H75" s="98">
        <v>8.1599720362116587E-2</v>
      </c>
      <c r="I75" s="98">
        <v>0.27497828236520977</v>
      </c>
      <c r="J75" s="98">
        <v>8.3796341247977926E-2</v>
      </c>
      <c r="K75" s="98">
        <v>0.13518438011397269</v>
      </c>
      <c r="L75" s="98">
        <v>1.0640639556174007E-2</v>
      </c>
      <c r="M75" s="98">
        <v>2.5905168835874039E-2</v>
      </c>
      <c r="N75" s="98">
        <v>7.5359383919801584E-2</v>
      </c>
      <c r="O75" s="98">
        <v>9.4325805031996255E-3</v>
      </c>
      <c r="P75" s="98">
        <v>4.4006266498563267E-5</v>
      </c>
      <c r="Q75" s="98">
        <v>0.14532804716316802</v>
      </c>
      <c r="R75" s="98">
        <v>4.5609195257926408E-5</v>
      </c>
      <c r="S75" s="98">
        <v>4.3058136169314018E-2</v>
      </c>
      <c r="T75" s="98">
        <v>9.0339803442757979E-2</v>
      </c>
      <c r="U75" s="98">
        <v>0.13160781691183351</v>
      </c>
      <c r="V75" s="98">
        <v>0.10722915168374178</v>
      </c>
      <c r="W75" s="98">
        <v>0</v>
      </c>
      <c r="X75" s="98">
        <v>6.070305567231158E-2</v>
      </c>
      <c r="Y75" s="98">
        <v>0</v>
      </c>
      <c r="DA75" s="63" t="s">
        <v>3321</v>
      </c>
    </row>
    <row r="76" spans="1:105" ht="12" customHeight="1" x14ac:dyDescent="0.25">
      <c r="A76" s="108" t="s">
        <v>52</v>
      </c>
      <c r="B76" s="98"/>
      <c r="C76" s="98">
        <v>0.16618275851978082</v>
      </c>
      <c r="D76" s="98">
        <v>8.1472118720759823E-2</v>
      </c>
      <c r="E76" s="98">
        <v>4.4415991459779057E-2</v>
      </c>
      <c r="F76" s="98">
        <v>5.3754988900241142E-2</v>
      </c>
      <c r="G76" s="98">
        <v>5.5129071725865036E-2</v>
      </c>
      <c r="H76" s="98">
        <v>6.7269526437310656E-2</v>
      </c>
      <c r="I76" s="98">
        <v>0.19823623799982193</v>
      </c>
      <c r="J76" s="98">
        <v>7.5512282027314415E-2</v>
      </c>
      <c r="K76" s="98">
        <v>0.11522044285727401</v>
      </c>
      <c r="L76" s="98">
        <v>1.2943045824469375E-2</v>
      </c>
      <c r="M76" s="98">
        <v>2.630010137581993E-2</v>
      </c>
      <c r="N76" s="98">
        <v>8.7012952118571768E-2</v>
      </c>
      <c r="O76" s="98">
        <v>1.0611661483293367E-2</v>
      </c>
      <c r="P76" s="98">
        <v>4.5274123457462326E-5</v>
      </c>
      <c r="Q76" s="98">
        <v>0.15346632094104667</v>
      </c>
      <c r="R76" s="98">
        <v>4.4891277274986934E-5</v>
      </c>
      <c r="S76" s="98">
        <v>4.1802803002241581E-2</v>
      </c>
      <c r="T76" s="98">
        <v>9.5663625554029588E-2</v>
      </c>
      <c r="U76" s="98">
        <v>0.14922892975989993</v>
      </c>
      <c r="V76" s="98">
        <v>0.13004918134834717</v>
      </c>
      <c r="W76" s="98">
        <v>0</v>
      </c>
      <c r="X76" s="98">
        <v>8.5728336842797792E-2</v>
      </c>
      <c r="Y76" s="98">
        <v>0</v>
      </c>
      <c r="DA76" s="63" t="s">
        <v>3322</v>
      </c>
    </row>
    <row r="77" spans="1:105" ht="12" customHeight="1" x14ac:dyDescent="0.25">
      <c r="A77" s="121" t="s">
        <v>54</v>
      </c>
      <c r="B77" s="122"/>
      <c r="C77" s="122">
        <v>4.6560623698218162</v>
      </c>
      <c r="D77" s="122">
        <v>4.4314352321538797</v>
      </c>
      <c r="E77" s="122">
        <v>4.2527664382019816</v>
      </c>
      <c r="F77" s="122">
        <v>3.9615791053762406</v>
      </c>
      <c r="G77" s="122">
        <v>3.767853970712459</v>
      </c>
      <c r="H77" s="122">
        <v>4.6259594759643221</v>
      </c>
      <c r="I77" s="122">
        <v>4.530371436177985</v>
      </c>
      <c r="J77" s="122">
        <v>4.6685940821802809</v>
      </c>
      <c r="K77" s="122">
        <v>4.6321643087488944</v>
      </c>
      <c r="L77" s="122">
        <v>6.3570036078191565</v>
      </c>
      <c r="M77" s="122">
        <v>5.5201945501820573</v>
      </c>
      <c r="N77" s="122">
        <v>4.9856562654285312</v>
      </c>
      <c r="O77" s="122">
        <v>6.0682902149636924</v>
      </c>
      <c r="P77" s="122">
        <v>4.1012468489719431</v>
      </c>
      <c r="Q77" s="122">
        <v>4.4216361190336828</v>
      </c>
      <c r="R77" s="122">
        <v>6.0432583312126722</v>
      </c>
      <c r="S77" s="122">
        <v>5.1429999150539825</v>
      </c>
      <c r="T77" s="122">
        <v>4.7610356712996058</v>
      </c>
      <c r="U77" s="122">
        <v>4.818022093391348</v>
      </c>
      <c r="V77" s="122">
        <v>5.0412554368778384</v>
      </c>
      <c r="W77" s="122">
        <v>3.58948742354867</v>
      </c>
      <c r="X77" s="122">
        <v>3.6461565114266716</v>
      </c>
      <c r="Y77" s="122">
        <v>4.4924787341740231</v>
      </c>
      <c r="DA77" s="130" t="s">
        <v>3323</v>
      </c>
    </row>
    <row r="78" spans="1:105" ht="12" customHeight="1" x14ac:dyDescent="0.25">
      <c r="A78" s="97" t="s">
        <v>189</v>
      </c>
      <c r="B78" s="98"/>
      <c r="C78" s="98">
        <v>2.6495666346769426</v>
      </c>
      <c r="D78" s="98">
        <v>2.3860419024156081</v>
      </c>
      <c r="E78" s="98">
        <v>2.2706449982589989</v>
      </c>
      <c r="F78" s="98">
        <v>1.9860855641326558</v>
      </c>
      <c r="G78" s="98">
        <v>2.0302351306677551</v>
      </c>
      <c r="H78" s="98">
        <v>2.6536278649294869</v>
      </c>
      <c r="I78" s="98">
        <v>2.961386432553514</v>
      </c>
      <c r="J78" s="98">
        <v>3.5793053641188677</v>
      </c>
      <c r="K78" s="98">
        <v>3.2541202441272286</v>
      </c>
      <c r="L78" s="98">
        <v>4.3116466003916294</v>
      </c>
      <c r="M78" s="98">
        <v>3.8547368353457263</v>
      </c>
      <c r="N78" s="98">
        <v>3.5172770410878029</v>
      </c>
      <c r="O78" s="98">
        <v>4.1904420741849213</v>
      </c>
      <c r="P78" s="98">
        <v>2.482794004677948</v>
      </c>
      <c r="Q78" s="98">
        <v>2.6225283185824986</v>
      </c>
      <c r="R78" s="98">
        <v>3.9218618434584025</v>
      </c>
      <c r="S78" s="98">
        <v>3.3044525172014283</v>
      </c>
      <c r="T78" s="98">
        <v>3.1100481557890074</v>
      </c>
      <c r="U78" s="98">
        <v>3.2600617098370583</v>
      </c>
      <c r="V78" s="98">
        <v>3.5371894732582425</v>
      </c>
      <c r="W78" s="98">
        <v>2.6445709273228748</v>
      </c>
      <c r="X78" s="98">
        <v>2.963547670349548</v>
      </c>
      <c r="Y78" s="98">
        <v>4.4570361327272794</v>
      </c>
      <c r="DA78" s="63" t="s">
        <v>3324</v>
      </c>
    </row>
    <row r="79" spans="1:105" ht="12" customHeight="1" x14ac:dyDescent="0.25">
      <c r="A79" s="109" t="s">
        <v>120</v>
      </c>
      <c r="B79" s="33"/>
      <c r="C79" s="33">
        <v>2.0064957351448731</v>
      </c>
      <c r="D79" s="33">
        <v>2.0453933297382716</v>
      </c>
      <c r="E79" s="33">
        <v>1.9821214399429827</v>
      </c>
      <c r="F79" s="33">
        <v>1.975493541243585</v>
      </c>
      <c r="G79" s="33">
        <v>1.7376188400447039</v>
      </c>
      <c r="H79" s="33">
        <v>1.9723316110348355</v>
      </c>
      <c r="I79" s="33">
        <v>1.5689850036244708</v>
      </c>
      <c r="J79" s="33">
        <v>1.089288718061413</v>
      </c>
      <c r="K79" s="33">
        <v>1.3780440646216658</v>
      </c>
      <c r="L79" s="33">
        <v>2.0453570074275271</v>
      </c>
      <c r="M79" s="33">
        <v>1.665457714836331</v>
      </c>
      <c r="N79" s="33">
        <v>1.4683792243407285</v>
      </c>
      <c r="O79" s="33">
        <v>1.8778481407787715</v>
      </c>
      <c r="P79" s="33">
        <v>1.6184528442939947</v>
      </c>
      <c r="Q79" s="33">
        <v>1.7991078004511842</v>
      </c>
      <c r="R79" s="33">
        <v>2.1213964877542697</v>
      </c>
      <c r="S79" s="33">
        <v>1.8385473978525537</v>
      </c>
      <c r="T79" s="33">
        <v>1.6509875155105982</v>
      </c>
      <c r="U79" s="33">
        <v>1.5579603835542897</v>
      </c>
      <c r="V79" s="33">
        <v>1.5040659636195957</v>
      </c>
      <c r="W79" s="33">
        <v>0.94491649622579499</v>
      </c>
      <c r="X79" s="33">
        <v>0.68260884107712361</v>
      </c>
      <c r="Y79" s="33">
        <v>3.5442601446743584E-2</v>
      </c>
      <c r="DA79" s="60" t="s">
        <v>3325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8.1764741317921104</v>
      </c>
      <c r="D81" s="117">
        <f t="shared" si="28"/>
        <v>12.979771504361588</v>
      </c>
      <c r="E81" s="117">
        <f t="shared" si="28"/>
        <v>14.182483341983172</v>
      </c>
      <c r="F81" s="117">
        <f t="shared" si="28"/>
        <v>17.32960178827113</v>
      </c>
      <c r="G81" s="117">
        <f t="shared" si="28"/>
        <v>18.014105172507566</v>
      </c>
      <c r="H81" s="117">
        <f t="shared" si="28"/>
        <v>16.214077389678529</v>
      </c>
      <c r="I81" s="117">
        <f t="shared" si="28"/>
        <v>10.843673418350155</v>
      </c>
      <c r="J81" s="117">
        <f t="shared" si="28"/>
        <v>8.6403432218217127</v>
      </c>
      <c r="K81" s="117">
        <f t="shared" si="28"/>
        <v>9.3984133753523889</v>
      </c>
      <c r="L81" s="117">
        <f t="shared" si="28"/>
        <v>12.319504789754788</v>
      </c>
      <c r="M81" s="117">
        <f t="shared" si="28"/>
        <v>12.934769191171172</v>
      </c>
      <c r="N81" s="117">
        <f t="shared" si="28"/>
        <v>10.490398070400763</v>
      </c>
      <c r="O81" s="117">
        <f t="shared" si="28"/>
        <v>14.836042671219181</v>
      </c>
      <c r="P81" s="117">
        <f t="shared" si="28"/>
        <v>24.920607120912411</v>
      </c>
      <c r="Q81" s="117">
        <f t="shared" si="28"/>
        <v>11.047156927173583</v>
      </c>
      <c r="R81" s="117">
        <f t="shared" ref="R81:V81" si="29">R82+R85+R87+R100</f>
        <v>9.41734031303832</v>
      </c>
      <c r="S81" s="117">
        <f t="shared" si="29"/>
        <v>7.436116843510729</v>
      </c>
      <c r="T81" s="117">
        <f t="shared" si="29"/>
        <v>8.7853725945296528</v>
      </c>
      <c r="U81" s="117">
        <f t="shared" si="29"/>
        <v>7.1230791659687007</v>
      </c>
      <c r="V81" s="117">
        <f t="shared" si="29"/>
        <v>7.9819217248803671</v>
      </c>
      <c r="W81" s="117">
        <f t="shared" ref="W81:Y81" si="30">W82+W85+W87+W100</f>
        <v>8.3143817827726725</v>
      </c>
      <c r="X81" s="117">
        <f t="shared" si="30"/>
        <v>9.6585711236139371</v>
      </c>
      <c r="Y81" s="117">
        <f t="shared" si="30"/>
        <v>9.9869014120659898</v>
      </c>
      <c r="DA81" s="129" t="s">
        <v>3326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7.4004769277094944</v>
      </c>
      <c r="D82" s="122">
        <f t="shared" si="31"/>
        <v>11.547088560918736</v>
      </c>
      <c r="E82" s="122">
        <f t="shared" si="31"/>
        <v>12.58449750533835</v>
      </c>
      <c r="F82" s="122">
        <f t="shared" si="31"/>
        <v>15.400018178634332</v>
      </c>
      <c r="G82" s="122">
        <f t="shared" si="31"/>
        <v>15.912704319861316</v>
      </c>
      <c r="H82" s="122">
        <f t="shared" si="31"/>
        <v>14.264439273495617</v>
      </c>
      <c r="I82" s="122">
        <f t="shared" si="31"/>
        <v>9.5357622155159287</v>
      </c>
      <c r="J82" s="122">
        <f t="shared" si="31"/>
        <v>7.6304708995988682</v>
      </c>
      <c r="K82" s="122">
        <f t="shared" si="31"/>
        <v>8.2801259899292887</v>
      </c>
      <c r="L82" s="122">
        <f t="shared" si="31"/>
        <v>10.724404605480098</v>
      </c>
      <c r="M82" s="122">
        <f t="shared" si="31"/>
        <v>11.336554654955268</v>
      </c>
      <c r="N82" s="122">
        <f t="shared" si="31"/>
        <v>9.0719804398006971</v>
      </c>
      <c r="O82" s="122">
        <f t="shared" si="31"/>
        <v>12.815758935448528</v>
      </c>
      <c r="P82" s="122">
        <f t="shared" si="31"/>
        <v>21.226957180390318</v>
      </c>
      <c r="Q82" s="122">
        <f t="shared" si="31"/>
        <v>9.279605489992667</v>
      </c>
      <c r="R82" s="122">
        <f t="shared" ref="R82:V82" si="32">SUM(R83:R84)</f>
        <v>7.8491138888301411</v>
      </c>
      <c r="S82" s="122">
        <f t="shared" si="32"/>
        <v>6.166598779973719</v>
      </c>
      <c r="T82" s="122">
        <f t="shared" si="32"/>
        <v>7.2644056374824189</v>
      </c>
      <c r="U82" s="122">
        <f t="shared" si="32"/>
        <v>5.9004050873031062</v>
      </c>
      <c r="V82" s="122">
        <f t="shared" si="32"/>
        <v>6.6161309734904075</v>
      </c>
      <c r="W82" s="122">
        <f t="shared" ref="W82:Y82" si="33">SUM(W83:W84)</f>
        <v>6.8125413795042657</v>
      </c>
      <c r="X82" s="122">
        <f t="shared" si="33"/>
        <v>7.7233507955328786</v>
      </c>
      <c r="Y82" s="122">
        <f t="shared" si="33"/>
        <v>7.7922814572640098</v>
      </c>
      <c r="DA82" s="130" t="s">
        <v>3327</v>
      </c>
    </row>
    <row r="83" spans="1:105" ht="12" customHeight="1" x14ac:dyDescent="0.25">
      <c r="A83" s="97" t="s">
        <v>199</v>
      </c>
      <c r="B83" s="98"/>
      <c r="C83" s="98">
        <v>7.3588972309082497</v>
      </c>
      <c r="D83" s="98">
        <v>11.482238845351759</v>
      </c>
      <c r="E83" s="98">
        <v>12.513829405151773</v>
      </c>
      <c r="F83" s="98">
        <v>15.313727708804734</v>
      </c>
      <c r="G83" s="98">
        <v>15.824068585716509</v>
      </c>
      <c r="H83" s="98">
        <v>14.185590050077609</v>
      </c>
      <c r="I83" s="98">
        <v>9.4836633181346013</v>
      </c>
      <c r="J83" s="98">
        <v>7.5878478151790354</v>
      </c>
      <c r="K83" s="98">
        <v>8.2336391380854064</v>
      </c>
      <c r="L83" s="98">
        <v>10.661919499652623</v>
      </c>
      <c r="M83" s="98">
        <v>11.273543793967692</v>
      </c>
      <c r="N83" s="98">
        <v>9.0209298418357822</v>
      </c>
      <c r="O83" s="98">
        <v>12.742403133051022</v>
      </c>
      <c r="P83" s="98">
        <v>21.112532676056031</v>
      </c>
      <c r="Q83" s="98">
        <v>9.2278124979387712</v>
      </c>
      <c r="R83" s="98">
        <v>7.8043776838176253</v>
      </c>
      <c r="S83" s="98">
        <v>6.1313670636750679</v>
      </c>
      <c r="T83" s="98">
        <v>7.2225700483335427</v>
      </c>
      <c r="U83" s="98">
        <v>5.866499844398974</v>
      </c>
      <c r="V83" s="98">
        <v>6.578500402940116</v>
      </c>
      <c r="W83" s="98">
        <v>6.7724567616251896</v>
      </c>
      <c r="X83" s="98">
        <v>7.6809917193438046</v>
      </c>
      <c r="Y83" s="98">
        <v>7.7522437656185197</v>
      </c>
      <c r="DA83" s="63" t="s">
        <v>3328</v>
      </c>
    </row>
    <row r="84" spans="1:105" ht="12" customHeight="1" x14ac:dyDescent="0.25">
      <c r="A84" s="97" t="s">
        <v>53</v>
      </c>
      <c r="B84" s="98"/>
      <c r="C84" s="98">
        <v>4.1579696801244598E-2</v>
      </c>
      <c r="D84" s="98">
        <v>6.4849715566977564E-2</v>
      </c>
      <c r="E84" s="98">
        <v>7.0668100186576932E-2</v>
      </c>
      <c r="F84" s="98">
        <v>8.6290469829598024E-2</v>
      </c>
      <c r="G84" s="98">
        <v>8.8635734144806758E-2</v>
      </c>
      <c r="H84" s="98">
        <v>7.8849223418007847E-2</v>
      </c>
      <c r="I84" s="98">
        <v>5.2098897381326698E-2</v>
      </c>
      <c r="J84" s="98">
        <v>4.2623084419833014E-2</v>
      </c>
      <c r="K84" s="98">
        <v>4.6486851843882487E-2</v>
      </c>
      <c r="L84" s="98">
        <v>6.2485105827475657E-2</v>
      </c>
      <c r="M84" s="98">
        <v>6.301086098757569E-2</v>
      </c>
      <c r="N84" s="98">
        <v>5.1050597964915262E-2</v>
      </c>
      <c r="O84" s="98">
        <v>7.3355802397506276E-2</v>
      </c>
      <c r="P84" s="98">
        <v>0.11442450433428776</v>
      </c>
      <c r="Q84" s="98">
        <v>5.1792992053894885E-2</v>
      </c>
      <c r="R84" s="98">
        <v>4.4736205012515712E-2</v>
      </c>
      <c r="S84" s="98">
        <v>3.5231716298650753E-2</v>
      </c>
      <c r="T84" s="98">
        <v>4.1835589148876452E-2</v>
      </c>
      <c r="U84" s="98">
        <v>3.3905242904132445E-2</v>
      </c>
      <c r="V84" s="98">
        <v>3.7630570550291891E-2</v>
      </c>
      <c r="W84" s="98">
        <v>4.0084617879075919E-2</v>
      </c>
      <c r="X84" s="98">
        <v>4.2359076189073974E-2</v>
      </c>
      <c r="Y84" s="98">
        <v>4.0037691645489835E-2</v>
      </c>
      <c r="DA84" s="63" t="s">
        <v>3329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1.8536370907879368E-3</v>
      </c>
      <c r="D85" s="122">
        <f t="shared" si="34"/>
        <v>7.1612729356066698E-4</v>
      </c>
      <c r="E85" s="122">
        <f t="shared" si="34"/>
        <v>7.9059954154598201E-3</v>
      </c>
      <c r="F85" s="122">
        <f t="shared" si="34"/>
        <v>1.2542394768057744E-2</v>
      </c>
      <c r="G85" s="122">
        <f t="shared" si="34"/>
        <v>2.9752436024888765E-2</v>
      </c>
      <c r="H85" s="122">
        <f t="shared" si="34"/>
        <v>4.2584081146374776E-2</v>
      </c>
      <c r="I85" s="122">
        <f t="shared" si="34"/>
        <v>5.2572967322149517E-3</v>
      </c>
      <c r="J85" s="122">
        <f t="shared" si="34"/>
        <v>7.8530153424364139E-3</v>
      </c>
      <c r="K85" s="122">
        <f t="shared" si="34"/>
        <v>1.5685822713782042E-2</v>
      </c>
      <c r="L85" s="122">
        <f t="shared" si="34"/>
        <v>2.5476374248642342E-2</v>
      </c>
      <c r="M85" s="122">
        <f t="shared" si="34"/>
        <v>5.2400377619879708E-2</v>
      </c>
      <c r="N85" s="122">
        <f t="shared" si="34"/>
        <v>4.8179915982059188E-2</v>
      </c>
      <c r="O85" s="122">
        <f t="shared" si="34"/>
        <v>5.3234622701883921E-2</v>
      </c>
      <c r="P85" s="122">
        <f t="shared" si="34"/>
        <v>0.11954557358236542</v>
      </c>
      <c r="Q85" s="122">
        <f t="shared" si="34"/>
        <v>5.1059257304242475E-2</v>
      </c>
      <c r="R85" s="122">
        <f t="shared" si="34"/>
        <v>4.8389743218104526E-2</v>
      </c>
      <c r="S85" s="122">
        <f t="shared" si="34"/>
        <v>2.2518179986151621E-2</v>
      </c>
      <c r="T85" s="122">
        <f t="shared" si="34"/>
        <v>2.1768016725968699E-2</v>
      </c>
      <c r="U85" s="122">
        <f t="shared" si="34"/>
        <v>1.2924868939118934E-2</v>
      </c>
      <c r="V85" s="122">
        <f t="shared" si="34"/>
        <v>1.295293131341051E-2</v>
      </c>
      <c r="W85" s="122">
        <f t="shared" si="34"/>
        <v>1.9343789236235379E-2</v>
      </c>
      <c r="X85" s="122">
        <f t="shared" si="34"/>
        <v>6.3474524652928827E-2</v>
      </c>
      <c r="Y85" s="122">
        <f t="shared" si="34"/>
        <v>9.7437009436917826E-2</v>
      </c>
      <c r="DA85" s="130" t="s">
        <v>3330</v>
      </c>
    </row>
    <row r="86" spans="1:105" ht="12" customHeight="1" x14ac:dyDescent="0.25">
      <c r="A86" s="97" t="s">
        <v>53</v>
      </c>
      <c r="B86" s="98"/>
      <c r="C86" s="98">
        <v>1.8536370907879368E-3</v>
      </c>
      <c r="D86" s="98">
        <v>7.1612729356066698E-4</v>
      </c>
      <c r="E86" s="98">
        <v>7.9059954154598201E-3</v>
      </c>
      <c r="F86" s="98">
        <v>1.2542394768057744E-2</v>
      </c>
      <c r="G86" s="98">
        <v>2.9752436024888765E-2</v>
      </c>
      <c r="H86" s="98">
        <v>4.2584081146374776E-2</v>
      </c>
      <c r="I86" s="98">
        <v>5.2572967322149517E-3</v>
      </c>
      <c r="J86" s="98">
        <v>7.8530153424364139E-3</v>
      </c>
      <c r="K86" s="98">
        <v>1.5685822713782042E-2</v>
      </c>
      <c r="L86" s="98">
        <v>2.5476374248642342E-2</v>
      </c>
      <c r="M86" s="98">
        <v>5.2400377619879708E-2</v>
      </c>
      <c r="N86" s="98">
        <v>4.8179915982059188E-2</v>
      </c>
      <c r="O86" s="98">
        <v>5.3234622701883921E-2</v>
      </c>
      <c r="P86" s="98">
        <v>0.11954557358236542</v>
      </c>
      <c r="Q86" s="98">
        <v>5.1059257304242475E-2</v>
      </c>
      <c r="R86" s="98">
        <v>4.8389743218104526E-2</v>
      </c>
      <c r="S86" s="98">
        <v>2.2518179986151621E-2</v>
      </c>
      <c r="T86" s="98">
        <v>2.1768016725968699E-2</v>
      </c>
      <c r="U86" s="98">
        <v>1.2924868939118934E-2</v>
      </c>
      <c r="V86" s="98">
        <v>1.295293131341051E-2</v>
      </c>
      <c r="W86" s="98">
        <v>1.9343789236235379E-2</v>
      </c>
      <c r="X86" s="98">
        <v>6.3474524652928827E-2</v>
      </c>
      <c r="Y86" s="98">
        <v>9.7437009436917826E-2</v>
      </c>
      <c r="DA86" s="63" t="s">
        <v>3331</v>
      </c>
    </row>
    <row r="87" spans="1:105" ht="12" customHeight="1" x14ac:dyDescent="0.25">
      <c r="A87" s="121" t="s">
        <v>55</v>
      </c>
      <c r="B87" s="122"/>
      <c r="C87" s="122">
        <v>0.63999774065119364</v>
      </c>
      <c r="D87" s="122">
        <v>1.2119730334228771</v>
      </c>
      <c r="E87" s="122">
        <v>1.3435971402549485</v>
      </c>
      <c r="F87" s="122">
        <v>1.5983641165124689</v>
      </c>
      <c r="G87" s="122">
        <v>1.7290637974952738</v>
      </c>
      <c r="H87" s="122">
        <v>1.5623376355401508</v>
      </c>
      <c r="I87" s="122">
        <v>1.0810162793009273</v>
      </c>
      <c r="J87" s="122">
        <v>0.81826061187432453</v>
      </c>
      <c r="K87" s="122">
        <v>0.91820569959903842</v>
      </c>
      <c r="L87" s="122">
        <v>1.2726188564620062</v>
      </c>
      <c r="M87" s="122">
        <v>1.2279264729895796</v>
      </c>
      <c r="N87" s="122">
        <v>1.0991004874453243</v>
      </c>
      <c r="O87" s="122">
        <v>1.5740105767867179</v>
      </c>
      <c r="P87" s="122">
        <v>2.8632879894359062</v>
      </c>
      <c r="Q87" s="122">
        <v>1.39227118031623</v>
      </c>
      <c r="R87" s="122">
        <v>1.2378298437486865</v>
      </c>
      <c r="S87" s="122">
        <v>1.0205497406466972</v>
      </c>
      <c r="T87" s="122">
        <v>1.2260830485095171</v>
      </c>
      <c r="U87" s="122">
        <v>0.98093997806958966</v>
      </c>
      <c r="V87" s="122">
        <v>1.085619754394394</v>
      </c>
      <c r="W87" s="122">
        <v>1.1613896657036789</v>
      </c>
      <c r="X87" s="122">
        <v>1.4120207071849651</v>
      </c>
      <c r="Y87" s="122">
        <v>1.5289088608600774</v>
      </c>
      <c r="DA87" s="130" t="s">
        <v>3332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3333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3334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3335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3336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3337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3338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3339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3340</v>
      </c>
    </row>
    <row r="96" spans="1:105" ht="12" customHeight="1" x14ac:dyDescent="0.25">
      <c r="A96" s="106" t="s">
        <v>122</v>
      </c>
      <c r="B96" s="101"/>
      <c r="C96" s="101">
        <v>0.32637150674463111</v>
      </c>
      <c r="D96" s="101">
        <v>0.70611641367611044</v>
      </c>
      <c r="E96" s="101">
        <v>0.76467550512394145</v>
      </c>
      <c r="F96" s="101">
        <v>0.74784382404984806</v>
      </c>
      <c r="G96" s="101">
        <v>0.95138950352946039</v>
      </c>
      <c r="H96" s="101">
        <v>0.94411273635568216</v>
      </c>
      <c r="I96" s="101">
        <v>0.41587139885558216</v>
      </c>
      <c r="J96" s="101">
        <v>0.49071775485160973</v>
      </c>
      <c r="K96" s="101">
        <v>0.3523174790411106</v>
      </c>
      <c r="L96" s="101">
        <v>1.1386165368470862</v>
      </c>
      <c r="M96" s="101">
        <v>0.22043854627167644</v>
      </c>
      <c r="N96" s="101">
        <v>0.72539485877805931</v>
      </c>
      <c r="O96" s="101">
        <v>0.8423078309376778</v>
      </c>
      <c r="P96" s="101">
        <v>0.93259955663685301</v>
      </c>
      <c r="Q96" s="101">
        <v>0.87143123615366258</v>
      </c>
      <c r="R96" s="101">
        <v>0.59382848120447518</v>
      </c>
      <c r="S96" s="101">
        <v>0.56294518258235948</v>
      </c>
      <c r="T96" s="101">
        <v>0.8227349533956041</v>
      </c>
      <c r="U96" s="101">
        <v>0.51596514663918225</v>
      </c>
      <c r="V96" s="101">
        <v>0.68434886839000308</v>
      </c>
      <c r="W96" s="101">
        <v>0.88207887975412946</v>
      </c>
      <c r="X96" s="101">
        <v>0.73050252355713297</v>
      </c>
      <c r="Y96" s="101">
        <v>0.54209834450073147</v>
      </c>
      <c r="DA96" s="131" t="s">
        <v>3341</v>
      </c>
    </row>
    <row r="97" spans="1:105" ht="12" customHeight="1" x14ac:dyDescent="0.25">
      <c r="A97" s="107" t="s">
        <v>121</v>
      </c>
      <c r="B97" s="104"/>
      <c r="C97" s="104">
        <v>0.31362623390656258</v>
      </c>
      <c r="D97" s="104">
        <v>0.50585661974676666</v>
      </c>
      <c r="E97" s="104">
        <v>0.57892163513100714</v>
      </c>
      <c r="F97" s="104">
        <v>0.85052029246262084</v>
      </c>
      <c r="G97" s="104">
        <v>0.77767429396581345</v>
      </c>
      <c r="H97" s="104">
        <v>0.61822489918446866</v>
      </c>
      <c r="I97" s="104">
        <v>0.66514488044534503</v>
      </c>
      <c r="J97" s="104">
        <v>0.3275428570227148</v>
      </c>
      <c r="K97" s="104">
        <v>0.56588822055792787</v>
      </c>
      <c r="L97" s="104">
        <v>0.13400231961492004</v>
      </c>
      <c r="M97" s="104">
        <v>1.0074879267179031</v>
      </c>
      <c r="N97" s="104">
        <v>0.37370562866726498</v>
      </c>
      <c r="O97" s="104">
        <v>0.73170274584904016</v>
      </c>
      <c r="P97" s="104">
        <v>1.9306884327990534</v>
      </c>
      <c r="Q97" s="104">
        <v>0.52083994416256751</v>
      </c>
      <c r="R97" s="104">
        <v>0.64400136254421136</v>
      </c>
      <c r="S97" s="104">
        <v>0.45760455806433775</v>
      </c>
      <c r="T97" s="104">
        <v>0.40334809511391301</v>
      </c>
      <c r="U97" s="104">
        <v>0.46497483143040741</v>
      </c>
      <c r="V97" s="104">
        <v>0.40127088600439087</v>
      </c>
      <c r="W97" s="104">
        <v>0.27931078594954933</v>
      </c>
      <c r="X97" s="104">
        <v>0.68151818362783212</v>
      </c>
      <c r="Y97" s="104">
        <v>0.9868105163593458</v>
      </c>
      <c r="DA97" s="132" t="s">
        <v>3342</v>
      </c>
    </row>
    <row r="98" spans="1:105" ht="12" customHeight="1" x14ac:dyDescent="0.25">
      <c r="A98" s="108" t="s">
        <v>53</v>
      </c>
      <c r="B98" s="98"/>
      <c r="C98" s="98">
        <v>0.17359282121268843</v>
      </c>
      <c r="D98" s="98">
        <v>0.29139324840829595</v>
      </c>
      <c r="E98" s="98">
        <v>0.32461742280363953</v>
      </c>
      <c r="F98" s="98">
        <v>0.47427921599200973</v>
      </c>
      <c r="G98" s="98">
        <v>0.43614297156655213</v>
      </c>
      <c r="H98" s="98">
        <v>0.33886769751927337</v>
      </c>
      <c r="I98" s="98">
        <v>0.3865063071348418</v>
      </c>
      <c r="J98" s="98">
        <v>0.17228755390713288</v>
      </c>
      <c r="K98" s="98">
        <v>0.3055022958511735</v>
      </c>
      <c r="L98" s="98">
        <v>6.046003242071283E-2</v>
      </c>
      <c r="M98" s="98">
        <v>0.49993314345274226</v>
      </c>
      <c r="N98" s="98">
        <v>0.17344226628033282</v>
      </c>
      <c r="O98" s="98">
        <v>0.34433055933390561</v>
      </c>
      <c r="P98" s="98">
        <v>0.95163551303143068</v>
      </c>
      <c r="Q98" s="98">
        <v>0.25332690321431706</v>
      </c>
      <c r="R98" s="98">
        <v>0.32455503345540432</v>
      </c>
      <c r="S98" s="98">
        <v>0.23218691149528825</v>
      </c>
      <c r="T98" s="98">
        <v>0.19590169830810519</v>
      </c>
      <c r="U98" s="98">
        <v>0.21789998356245374</v>
      </c>
      <c r="V98" s="98">
        <v>0.18133951023591899</v>
      </c>
      <c r="W98" s="98">
        <v>0.10776712822748803</v>
      </c>
      <c r="X98" s="98">
        <v>0.28252299955546906</v>
      </c>
      <c r="Y98" s="98">
        <v>0.41423055743433501</v>
      </c>
      <c r="DA98" s="63" t="s">
        <v>3343</v>
      </c>
    </row>
    <row r="99" spans="1:105" ht="12" customHeight="1" x14ac:dyDescent="0.25">
      <c r="A99" s="108" t="s">
        <v>52</v>
      </c>
      <c r="B99" s="98"/>
      <c r="C99" s="98">
        <v>0.14003341269387415</v>
      </c>
      <c r="D99" s="98">
        <v>0.21446337133847074</v>
      </c>
      <c r="E99" s="98">
        <v>0.25430421232736766</v>
      </c>
      <c r="F99" s="98">
        <v>0.37624107647061111</v>
      </c>
      <c r="G99" s="98">
        <v>0.34153132239926137</v>
      </c>
      <c r="H99" s="98">
        <v>0.27935720166519529</v>
      </c>
      <c r="I99" s="98">
        <v>0.27863857331050329</v>
      </c>
      <c r="J99" s="98">
        <v>0.15525530311558189</v>
      </c>
      <c r="K99" s="98">
        <v>0.26038592470675431</v>
      </c>
      <c r="L99" s="98">
        <v>7.3542287194207218E-2</v>
      </c>
      <c r="M99" s="98">
        <v>0.50755478326516079</v>
      </c>
      <c r="N99" s="98">
        <v>0.20026336238693213</v>
      </c>
      <c r="O99" s="98">
        <v>0.38737218651513455</v>
      </c>
      <c r="P99" s="98">
        <v>0.97905291976762288</v>
      </c>
      <c r="Q99" s="98">
        <v>0.26751304094825046</v>
      </c>
      <c r="R99" s="98">
        <v>0.31944632908880699</v>
      </c>
      <c r="S99" s="98">
        <v>0.22541764656904947</v>
      </c>
      <c r="T99" s="98">
        <v>0.20744639680580781</v>
      </c>
      <c r="U99" s="98">
        <v>0.24707484786795364</v>
      </c>
      <c r="V99" s="98">
        <v>0.21993137576847185</v>
      </c>
      <c r="W99" s="98">
        <v>0.17154365772206132</v>
      </c>
      <c r="X99" s="98">
        <v>0.39899518407236306</v>
      </c>
      <c r="Y99" s="98">
        <v>0.57257995892501079</v>
      </c>
      <c r="DA99" s="63" t="s">
        <v>3344</v>
      </c>
    </row>
    <row r="100" spans="1:105" ht="12" customHeight="1" x14ac:dyDescent="0.25">
      <c r="A100" s="121" t="s">
        <v>54</v>
      </c>
      <c r="B100" s="122"/>
      <c r="C100" s="122">
        <v>0.13414582634063457</v>
      </c>
      <c r="D100" s="122">
        <v>0.21999378272641429</v>
      </c>
      <c r="E100" s="122">
        <v>0.24648270097441446</v>
      </c>
      <c r="F100" s="122">
        <v>0.31867709835627311</v>
      </c>
      <c r="G100" s="122">
        <v>0.34258461912608434</v>
      </c>
      <c r="H100" s="122">
        <v>0.34471639949638644</v>
      </c>
      <c r="I100" s="122">
        <v>0.22163762680108542</v>
      </c>
      <c r="J100" s="122">
        <v>0.18375869500608422</v>
      </c>
      <c r="K100" s="122">
        <v>0.18439586311027864</v>
      </c>
      <c r="L100" s="122">
        <v>0.29700495356404116</v>
      </c>
      <c r="M100" s="122">
        <v>0.31788768560644554</v>
      </c>
      <c r="N100" s="122">
        <v>0.27113722717268196</v>
      </c>
      <c r="O100" s="122">
        <v>0.39303853628205021</v>
      </c>
      <c r="P100" s="122">
        <v>0.71081637750382054</v>
      </c>
      <c r="Q100" s="122">
        <v>0.32422099956044292</v>
      </c>
      <c r="R100" s="122">
        <v>0.28200683724138842</v>
      </c>
      <c r="S100" s="122">
        <v>0.22645014290415993</v>
      </c>
      <c r="T100" s="122">
        <v>0.27311589181174789</v>
      </c>
      <c r="U100" s="122">
        <v>0.22880923165688544</v>
      </c>
      <c r="V100" s="122">
        <v>0.26721806568215428</v>
      </c>
      <c r="W100" s="122">
        <v>0.32110694832849279</v>
      </c>
      <c r="X100" s="122">
        <v>0.45972509624316549</v>
      </c>
      <c r="Y100" s="122">
        <v>0.56827408450498407</v>
      </c>
      <c r="DA100" s="130" t="s">
        <v>3345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3346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X102" s="98">
        <v>0</v>
      </c>
      <c r="Y102" s="98">
        <v>0</v>
      </c>
      <c r="DA102" s="63" t="s">
        <v>3347</v>
      </c>
    </row>
    <row r="103" spans="1:105" ht="12" customHeight="1" x14ac:dyDescent="0.25">
      <c r="A103" s="109" t="s">
        <v>120</v>
      </c>
      <c r="B103" s="33"/>
      <c r="C103" s="33">
        <v>0.13414582634063457</v>
      </c>
      <c r="D103" s="33">
        <v>0.21999378272641429</v>
      </c>
      <c r="E103" s="33">
        <v>0.24648270097441446</v>
      </c>
      <c r="F103" s="33">
        <v>0.31867709835627311</v>
      </c>
      <c r="G103" s="33">
        <v>0.34258461912608434</v>
      </c>
      <c r="H103" s="33">
        <v>0.34471639949638644</v>
      </c>
      <c r="I103" s="33">
        <v>0.22163762680108542</v>
      </c>
      <c r="J103" s="33">
        <v>0.18375869500608422</v>
      </c>
      <c r="K103" s="33">
        <v>0.18439586311027864</v>
      </c>
      <c r="L103" s="33">
        <v>0.29700495356404116</v>
      </c>
      <c r="M103" s="33">
        <v>0.31788768560644554</v>
      </c>
      <c r="N103" s="33">
        <v>0.27113722717268196</v>
      </c>
      <c r="O103" s="33">
        <v>0.39303853628205021</v>
      </c>
      <c r="P103" s="33">
        <v>0.71081637750382054</v>
      </c>
      <c r="Q103" s="33">
        <v>0.32422099956044292</v>
      </c>
      <c r="R103" s="33">
        <v>0.28200683724138842</v>
      </c>
      <c r="S103" s="33">
        <v>0.22645014290415993</v>
      </c>
      <c r="T103" s="33">
        <v>0.27311589181174789</v>
      </c>
      <c r="U103" s="33">
        <v>0.22880923165688544</v>
      </c>
      <c r="V103" s="33">
        <v>0.26721806568215428</v>
      </c>
      <c r="W103" s="33">
        <v>0.32110694832849279</v>
      </c>
      <c r="X103" s="33">
        <v>0.45972509624316549</v>
      </c>
      <c r="Y103" s="33">
        <v>0.56827408450498407</v>
      </c>
      <c r="DA103" s="60" t="s">
        <v>3348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3349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3350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3351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3352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3353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3354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3355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3356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3357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3358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3359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3360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3361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3362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3363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3364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3365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3366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8.5333135324211451</v>
      </c>
      <c r="D124" s="117">
        <f t="shared" si="42"/>
        <v>8.504234121476113</v>
      </c>
      <c r="E124" s="117">
        <f t="shared" si="42"/>
        <v>8.953985322025483</v>
      </c>
      <c r="F124" s="117">
        <f t="shared" si="42"/>
        <v>7.808737230932481</v>
      </c>
      <c r="G124" s="117">
        <f t="shared" si="42"/>
        <v>6.2453577734426418</v>
      </c>
      <c r="H124" s="117">
        <f t="shared" si="42"/>
        <v>6.1358824219359356</v>
      </c>
      <c r="I124" s="117">
        <f t="shared" si="42"/>
        <v>6.8552654943998315</v>
      </c>
      <c r="J124" s="117">
        <f t="shared" si="42"/>
        <v>6.8809783039853718</v>
      </c>
      <c r="K124" s="117">
        <f t="shared" si="42"/>
        <v>7.7204678545437142</v>
      </c>
      <c r="L124" s="117">
        <f t="shared" si="42"/>
        <v>10.792937763913418</v>
      </c>
      <c r="M124" s="117">
        <f t="shared" si="42"/>
        <v>9.3268891596460151</v>
      </c>
      <c r="N124" s="117">
        <f t="shared" si="42"/>
        <v>9.503541987833291</v>
      </c>
      <c r="O124" s="117">
        <f t="shared" si="42"/>
        <v>11.94877051525987</v>
      </c>
      <c r="P124" s="117">
        <f t="shared" si="42"/>
        <v>10.321108740189983</v>
      </c>
      <c r="Q124" s="117">
        <f t="shared" si="42"/>
        <v>7.6471693974563406</v>
      </c>
      <c r="R124" s="117">
        <f t="shared" ref="R124:V124" si="43">R125+R128+R130+R139</f>
        <v>6.7550225503676264</v>
      </c>
      <c r="S124" s="117">
        <f t="shared" si="43"/>
        <v>5.6037732401017646</v>
      </c>
      <c r="T124" s="117">
        <f t="shared" si="43"/>
        <v>6.0964684563681519</v>
      </c>
      <c r="U124" s="117">
        <f t="shared" si="43"/>
        <v>5.1355868285773667</v>
      </c>
      <c r="V124" s="117">
        <f t="shared" si="43"/>
        <v>4.7746054870084471</v>
      </c>
      <c r="W124" s="117">
        <f t="shared" ref="W124:Y124" si="44">W125+W128+W130+W139</f>
        <v>3.9833088598244424</v>
      </c>
      <c r="X124" s="117">
        <f t="shared" si="44"/>
        <v>2.9981814437512058</v>
      </c>
      <c r="Y124" s="117">
        <f t="shared" si="44"/>
        <v>3.6214312791098386</v>
      </c>
      <c r="DA124" s="129" t="s">
        <v>3367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7.5171384289541914</v>
      </c>
      <c r="D125" s="122">
        <f t="shared" si="45"/>
        <v>7.3784094004188638</v>
      </c>
      <c r="E125" s="122">
        <f t="shared" si="45"/>
        <v>7.774996493785622</v>
      </c>
      <c r="F125" s="122">
        <f t="shared" si="45"/>
        <v>6.7767457286243964</v>
      </c>
      <c r="G125" s="122">
        <f t="shared" si="45"/>
        <v>5.3939368584222711</v>
      </c>
      <c r="H125" s="122">
        <f t="shared" si="45"/>
        <v>5.2803325530666188</v>
      </c>
      <c r="I125" s="122">
        <f t="shared" si="45"/>
        <v>5.8732953649674382</v>
      </c>
      <c r="J125" s="122">
        <f t="shared" si="45"/>
        <v>5.9748134051305435</v>
      </c>
      <c r="K125" s="122">
        <f t="shared" si="45"/>
        <v>6.680795757224538</v>
      </c>
      <c r="L125" s="122">
        <f t="shared" si="45"/>
        <v>9.3112776775452968</v>
      </c>
      <c r="M125" s="122">
        <f t="shared" si="45"/>
        <v>8.0001018238534058</v>
      </c>
      <c r="N125" s="122">
        <f t="shared" si="45"/>
        <v>8.1858005553268658</v>
      </c>
      <c r="O125" s="122">
        <f t="shared" si="45"/>
        <v>10.280571718702909</v>
      </c>
      <c r="P125" s="122">
        <f t="shared" si="45"/>
        <v>8.6600245444401462</v>
      </c>
      <c r="Q125" s="122">
        <f t="shared" si="45"/>
        <v>6.3214062076220303</v>
      </c>
      <c r="R125" s="122">
        <f t="shared" ref="R125:V125" si="46">SUM(R126:R127)</f>
        <v>5.5549094974024609</v>
      </c>
      <c r="S125" s="122">
        <f t="shared" si="46"/>
        <v>4.6023565911572515</v>
      </c>
      <c r="T125" s="122">
        <f t="shared" si="46"/>
        <v>5.0120056976062735</v>
      </c>
      <c r="U125" s="122">
        <f t="shared" si="46"/>
        <v>4.2153244355983306</v>
      </c>
      <c r="V125" s="122">
        <f t="shared" si="46"/>
        <v>3.9257125627390979</v>
      </c>
      <c r="W125" s="122">
        <f t="shared" ref="W125:Y125" si="47">SUM(W126:W127)</f>
        <v>3.2710098292135439</v>
      </c>
      <c r="X125" s="122">
        <f t="shared" si="47"/>
        <v>2.3787349244626088</v>
      </c>
      <c r="Y125" s="122">
        <f t="shared" si="47"/>
        <v>2.7905198560486193</v>
      </c>
      <c r="DA125" s="130" t="s">
        <v>3368</v>
      </c>
    </row>
    <row r="126" spans="1:105" ht="12" customHeight="1" x14ac:dyDescent="0.25">
      <c r="A126" s="97" t="s">
        <v>198</v>
      </c>
      <c r="B126" s="98"/>
      <c r="C126" s="98">
        <v>7.4877570030792713</v>
      </c>
      <c r="D126" s="98">
        <v>7.350089774635685</v>
      </c>
      <c r="E126" s="98">
        <v>7.7456758160413077</v>
      </c>
      <c r="F126" s="98">
        <v>6.7516824558682629</v>
      </c>
      <c r="G126" s="98">
        <v>5.3744407605153297</v>
      </c>
      <c r="H126" s="98">
        <v>5.2617072950631574</v>
      </c>
      <c r="I126" s="98">
        <v>5.8531532528347832</v>
      </c>
      <c r="J126" s="98">
        <v>5.9541964806129322</v>
      </c>
      <c r="K126" s="98">
        <v>6.6579826288574582</v>
      </c>
      <c r="L126" s="98">
        <v>9.2787682945166363</v>
      </c>
      <c r="M126" s="98">
        <v>7.9737868068290432</v>
      </c>
      <c r="N126" s="98">
        <v>8.1587815430205683</v>
      </c>
      <c r="O126" s="98">
        <v>10.246225763636732</v>
      </c>
      <c r="P126" s="98">
        <v>8.6328482580865806</v>
      </c>
      <c r="Q126" s="98">
        <v>6.3009583074355904</v>
      </c>
      <c r="R126" s="98">
        <v>5.5367658678038936</v>
      </c>
      <c r="S126" s="98">
        <v>4.5874849378833202</v>
      </c>
      <c r="T126" s="98">
        <v>4.9958944995606274</v>
      </c>
      <c r="U126" s="98">
        <v>4.2019625320687677</v>
      </c>
      <c r="V126" s="98">
        <v>3.913508988886699</v>
      </c>
      <c r="W126" s="98">
        <v>3.2605612410696851</v>
      </c>
      <c r="X126" s="98">
        <v>2.3716715098027201</v>
      </c>
      <c r="Y126" s="98">
        <v>2.7827760182996251</v>
      </c>
      <c r="DA126" s="63" t="s">
        <v>3369</v>
      </c>
    </row>
    <row r="127" spans="1:105" ht="12" customHeight="1" x14ac:dyDescent="0.25">
      <c r="A127" s="97" t="s">
        <v>53</v>
      </c>
      <c r="B127" s="98"/>
      <c r="C127" s="98">
        <v>2.9381425874920285E-2</v>
      </c>
      <c r="D127" s="98">
        <v>2.8319625783179179E-2</v>
      </c>
      <c r="E127" s="98">
        <v>2.9320677744314461E-2</v>
      </c>
      <c r="F127" s="98">
        <v>2.5063272756133917E-2</v>
      </c>
      <c r="G127" s="98">
        <v>1.9496097906941307E-2</v>
      </c>
      <c r="H127" s="98">
        <v>1.8625258003461594E-2</v>
      </c>
      <c r="I127" s="98">
        <v>2.014211213265486E-2</v>
      </c>
      <c r="J127" s="98">
        <v>2.0616924517611702E-2</v>
      </c>
      <c r="K127" s="98">
        <v>2.2813128367079931E-2</v>
      </c>
      <c r="L127" s="98">
        <v>3.2509383028659591E-2</v>
      </c>
      <c r="M127" s="98">
        <v>2.6315017024363153E-2</v>
      </c>
      <c r="N127" s="98">
        <v>2.7019012306297878E-2</v>
      </c>
      <c r="O127" s="98">
        <v>3.4345955066177387E-2</v>
      </c>
      <c r="P127" s="98">
        <v>2.7176286353566222E-2</v>
      </c>
      <c r="Q127" s="98">
        <v>2.0447900186440361E-2</v>
      </c>
      <c r="R127" s="98">
        <v>1.8143629598567183E-2</v>
      </c>
      <c r="S127" s="98">
        <v>1.4871653273931239E-2</v>
      </c>
      <c r="T127" s="98">
        <v>1.6111198045646029E-2</v>
      </c>
      <c r="U127" s="98">
        <v>1.3361903529563141E-2</v>
      </c>
      <c r="V127" s="98">
        <v>1.2203573852398697E-2</v>
      </c>
      <c r="W127" s="98">
        <v>1.0448588143858873E-2</v>
      </c>
      <c r="X127" s="98">
        <v>7.0634146598887509E-3</v>
      </c>
      <c r="Y127" s="98">
        <v>7.74383774899401E-3</v>
      </c>
      <c r="DA127" s="63" t="s">
        <v>3370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2.4933879451306757E-3</v>
      </c>
      <c r="D128" s="122">
        <f t="shared" si="48"/>
        <v>6.3087404432725423E-4</v>
      </c>
      <c r="E128" s="122">
        <f t="shared" si="48"/>
        <v>6.2824427854993219E-3</v>
      </c>
      <c r="F128" s="122">
        <f t="shared" si="48"/>
        <v>7.0183681566909455E-3</v>
      </c>
      <c r="G128" s="122">
        <f t="shared" si="48"/>
        <v>1.3153708558371877E-2</v>
      </c>
      <c r="H128" s="122">
        <f t="shared" si="48"/>
        <v>2.0614367823938096E-2</v>
      </c>
      <c r="I128" s="122">
        <f t="shared" si="48"/>
        <v>4.3785554916718188E-3</v>
      </c>
      <c r="J128" s="122">
        <f t="shared" si="48"/>
        <v>7.4008263591867169E-3</v>
      </c>
      <c r="K128" s="122">
        <f t="shared" si="48"/>
        <v>1.5625838688107921E-2</v>
      </c>
      <c r="L128" s="122">
        <f t="shared" si="48"/>
        <v>2.3492919506100985E-2</v>
      </c>
      <c r="M128" s="122">
        <f t="shared" si="48"/>
        <v>4.7877502870619704E-2</v>
      </c>
      <c r="N128" s="122">
        <f t="shared" si="48"/>
        <v>4.9368905324964074E-2</v>
      </c>
      <c r="O128" s="122">
        <f t="shared" si="48"/>
        <v>4.4487748978979037E-2</v>
      </c>
      <c r="P128" s="122">
        <f t="shared" si="48"/>
        <v>6.1643487947631088E-2</v>
      </c>
      <c r="Q128" s="122">
        <f t="shared" si="48"/>
        <v>4.0089539443469185E-2</v>
      </c>
      <c r="R128" s="122">
        <f t="shared" si="48"/>
        <v>3.8439081070552987E-2</v>
      </c>
      <c r="S128" s="122">
        <f t="shared" si="48"/>
        <v>1.9222836573544066E-2</v>
      </c>
      <c r="T128" s="122">
        <f t="shared" si="48"/>
        <v>1.6407034939238195E-2</v>
      </c>
      <c r="U128" s="122">
        <f t="shared" si="48"/>
        <v>1.0376673233642235E-2</v>
      </c>
      <c r="V128" s="122">
        <f t="shared" si="48"/>
        <v>8.7496622117077625E-3</v>
      </c>
      <c r="W128" s="122">
        <f t="shared" si="48"/>
        <v>9.0642065828043638E-3</v>
      </c>
      <c r="X128" s="122">
        <f t="shared" si="48"/>
        <v>2.2185019423964111E-2</v>
      </c>
      <c r="Y128" s="122">
        <f t="shared" si="48"/>
        <v>3.9622232465084881E-2</v>
      </c>
      <c r="DA128" s="130" t="s">
        <v>3371</v>
      </c>
    </row>
    <row r="129" spans="1:105" ht="12" customHeight="1" x14ac:dyDescent="0.25">
      <c r="A129" s="97" t="s">
        <v>53</v>
      </c>
      <c r="B129" s="98"/>
      <c r="C129" s="98">
        <v>2.4933879451306757E-3</v>
      </c>
      <c r="D129" s="98">
        <v>6.3087404432725423E-4</v>
      </c>
      <c r="E129" s="98">
        <v>6.2824427854993219E-3</v>
      </c>
      <c r="F129" s="98">
        <v>7.0183681566909455E-3</v>
      </c>
      <c r="G129" s="98">
        <v>1.3153708558371877E-2</v>
      </c>
      <c r="H129" s="98">
        <v>2.0614367823938096E-2</v>
      </c>
      <c r="I129" s="98">
        <v>4.3785554916718188E-3</v>
      </c>
      <c r="J129" s="98">
        <v>7.4008263591867169E-3</v>
      </c>
      <c r="K129" s="98">
        <v>1.5625838688107921E-2</v>
      </c>
      <c r="L129" s="98">
        <v>2.3492919506100985E-2</v>
      </c>
      <c r="M129" s="98">
        <v>4.7877502870619704E-2</v>
      </c>
      <c r="N129" s="98">
        <v>4.9368905324964074E-2</v>
      </c>
      <c r="O129" s="98">
        <v>4.4487748978979037E-2</v>
      </c>
      <c r="P129" s="98">
        <v>6.1643487947631088E-2</v>
      </c>
      <c r="Q129" s="98">
        <v>4.0089539443469185E-2</v>
      </c>
      <c r="R129" s="98">
        <v>3.8439081070552987E-2</v>
      </c>
      <c r="S129" s="98">
        <v>1.9222836573544066E-2</v>
      </c>
      <c r="T129" s="98">
        <v>1.6407034939238195E-2</v>
      </c>
      <c r="U129" s="98">
        <v>1.0376673233642235E-2</v>
      </c>
      <c r="V129" s="98">
        <v>8.7496622117077625E-3</v>
      </c>
      <c r="W129" s="98">
        <v>9.0642065828043638E-3</v>
      </c>
      <c r="X129" s="98">
        <v>2.2185019423964111E-2</v>
      </c>
      <c r="Y129" s="98">
        <v>3.9622232465084881E-2</v>
      </c>
      <c r="DA129" s="63" t="s">
        <v>3372</v>
      </c>
    </row>
    <row r="130" spans="1:105" ht="12" customHeight="1" x14ac:dyDescent="0.25">
      <c r="A130" s="121" t="s">
        <v>55</v>
      </c>
      <c r="B130" s="122"/>
      <c r="C130" s="122">
        <v>0.83342519468500731</v>
      </c>
      <c r="D130" s="122">
        <v>0.93276634582116369</v>
      </c>
      <c r="E130" s="122">
        <v>0.97657704906839804</v>
      </c>
      <c r="F130" s="122">
        <v>0.84673216154368458</v>
      </c>
      <c r="G130" s="122">
        <v>0.68680985800013628</v>
      </c>
      <c r="H130" s="122">
        <v>0.66819176344225117</v>
      </c>
      <c r="I130" s="122">
        <v>0.79274934077506809</v>
      </c>
      <c r="J130" s="122">
        <v>0.72545200939636123</v>
      </c>
      <c r="K130" s="122">
        <v>0.84033806244474962</v>
      </c>
      <c r="L130" s="122">
        <v>1.1840580927553159</v>
      </c>
      <c r="M130" s="122">
        <v>0.98839792145990613</v>
      </c>
      <c r="N130" s="122">
        <v>0.9905459788989901</v>
      </c>
      <c r="O130" s="122">
        <v>1.2952470368404259</v>
      </c>
      <c r="P130" s="122">
        <v>1.232955312190319</v>
      </c>
      <c r="Q130" s="122">
        <v>1.0311039626236926</v>
      </c>
      <c r="R130" s="122">
        <v>0.93765862662719113</v>
      </c>
      <c r="S130" s="122">
        <v>0.78882850526408033</v>
      </c>
      <c r="T130" s="122">
        <v>0.86220813867246837</v>
      </c>
      <c r="U130" s="122">
        <v>0.72627608099249596</v>
      </c>
      <c r="V130" s="122">
        <v>0.65951698611293763</v>
      </c>
      <c r="W130" s="122">
        <v>0.55277591445987895</v>
      </c>
      <c r="X130" s="122">
        <v>0.43651100230903467</v>
      </c>
      <c r="Y130" s="122">
        <v>0.56020011677070769</v>
      </c>
      <c r="DA130" s="130" t="s">
        <v>3373</v>
      </c>
    </row>
    <row r="131" spans="1:105" ht="12" customHeight="1" x14ac:dyDescent="0.25">
      <c r="A131" s="97" t="s">
        <v>128</v>
      </c>
      <c r="B131" s="98"/>
      <c r="C131" s="98">
        <v>0.80039768920884147</v>
      </c>
      <c r="D131" s="98">
        <v>0.90466589945170806</v>
      </c>
      <c r="E131" s="98">
        <v>0.94181760906635759</v>
      </c>
      <c r="F131" s="98">
        <v>0.81320051562976703</v>
      </c>
      <c r="G131" s="98">
        <v>0.65963851917630689</v>
      </c>
      <c r="H131" s="98">
        <v>0.63839811402398239</v>
      </c>
      <c r="I131" s="98">
        <v>0.76388860747651854</v>
      </c>
      <c r="J131" s="98">
        <v>0.69843664268582528</v>
      </c>
      <c r="K131" s="98">
        <v>0.80805204118633267</v>
      </c>
      <c r="L131" s="98">
        <v>1.1409253431308453</v>
      </c>
      <c r="M131" s="98">
        <v>0.95640763810301599</v>
      </c>
      <c r="N131" s="98">
        <v>0.95513799230151109</v>
      </c>
      <c r="O131" s="98">
        <v>1.2422690800123846</v>
      </c>
      <c r="P131" s="98">
        <v>1.1650719936542298</v>
      </c>
      <c r="Q131" s="98">
        <v>0.96433722453370097</v>
      </c>
      <c r="R131" s="98">
        <v>0.88780647093467169</v>
      </c>
      <c r="S131" s="98">
        <v>0.75551650833523754</v>
      </c>
      <c r="T131" s="98">
        <v>0.82337282857839655</v>
      </c>
      <c r="U131" s="98">
        <v>0.67591448380750219</v>
      </c>
      <c r="V131" s="98">
        <v>0.60763021348855129</v>
      </c>
      <c r="W131" s="98">
        <v>0.50120741172806171</v>
      </c>
      <c r="X131" s="98">
        <v>0.43651100230903467</v>
      </c>
      <c r="Y131" s="98">
        <v>0.55247365175540153</v>
      </c>
      <c r="DA131" s="63" t="s">
        <v>3374</v>
      </c>
    </row>
    <row r="132" spans="1:105" ht="12" customHeight="1" x14ac:dyDescent="0.25">
      <c r="A132" s="97" t="s">
        <v>127</v>
      </c>
      <c r="B132" s="98"/>
      <c r="C132" s="98">
        <v>1.197144882075795E-2</v>
      </c>
      <c r="D132" s="98">
        <v>1.3953249024424726E-3</v>
      </c>
      <c r="E132" s="98">
        <v>7.5287728081091729E-3</v>
      </c>
      <c r="F132" s="98">
        <v>8.712672011813815E-3</v>
      </c>
      <c r="G132" s="98">
        <v>2.6842933076379285E-3</v>
      </c>
      <c r="H132" s="98">
        <v>2.9349775550642837E-3</v>
      </c>
      <c r="I132" s="98">
        <v>5.124677717613952E-3</v>
      </c>
      <c r="J132" s="98">
        <v>8.9377632044306318E-3</v>
      </c>
      <c r="K132" s="98">
        <v>4.5875965197751545E-3</v>
      </c>
      <c r="L132" s="98">
        <v>1.0141465732794135E-2</v>
      </c>
      <c r="M132" s="98">
        <v>1.0115057718339945E-3</v>
      </c>
      <c r="N132" s="98">
        <v>6.4153300343864871E-3</v>
      </c>
      <c r="O132" s="98">
        <v>1.4680199154460845E-2</v>
      </c>
      <c r="P132" s="98">
        <v>0</v>
      </c>
      <c r="Q132" s="98">
        <v>1.4044332703540564E-2</v>
      </c>
      <c r="R132" s="98">
        <v>6.9015545554749046E-3</v>
      </c>
      <c r="S132" s="98">
        <v>1.0735388884177235E-3</v>
      </c>
      <c r="T132" s="98">
        <v>5.0300275156216906E-3</v>
      </c>
      <c r="U132" s="98">
        <v>1.2084903938802925E-3</v>
      </c>
      <c r="V132" s="98">
        <v>8.8198466069338004E-4</v>
      </c>
      <c r="W132" s="98">
        <v>3.951572029927396E-3</v>
      </c>
      <c r="X132" s="98">
        <v>0</v>
      </c>
      <c r="Y132" s="98">
        <v>7.7264650153061176E-3</v>
      </c>
      <c r="DA132" s="63" t="s">
        <v>3375</v>
      </c>
    </row>
    <row r="133" spans="1:105" ht="12" customHeight="1" x14ac:dyDescent="0.25">
      <c r="A133" s="100" t="s">
        <v>198</v>
      </c>
      <c r="B133" s="101"/>
      <c r="C133" s="101">
        <v>6.1618649186048072E-3</v>
      </c>
      <c r="D133" s="101">
        <v>7.4285070211673636E-4</v>
      </c>
      <c r="E133" s="101">
        <v>3.9042228876828475E-3</v>
      </c>
      <c r="F133" s="101">
        <v>4.4882057620765151E-3</v>
      </c>
      <c r="G133" s="101">
        <v>1.3865685505509027E-3</v>
      </c>
      <c r="H133" s="101">
        <v>1.4818831304000562E-3</v>
      </c>
      <c r="I133" s="101">
        <v>2.73024017887363E-3</v>
      </c>
      <c r="J133" s="101">
        <v>4.3459901637035508E-3</v>
      </c>
      <c r="K133" s="101">
        <v>2.2766438461975288E-3</v>
      </c>
      <c r="L133" s="101">
        <v>4.3704883516218927E-3</v>
      </c>
      <c r="M133" s="101">
        <v>4.5269340912156198E-4</v>
      </c>
      <c r="N133" s="101">
        <v>2.6851331524323273E-3</v>
      </c>
      <c r="O133" s="101">
        <v>6.4132959926150894E-3</v>
      </c>
      <c r="P133" s="101">
        <v>0</v>
      </c>
      <c r="Q133" s="101">
        <v>6.3090856215376996E-3</v>
      </c>
      <c r="R133" s="101">
        <v>3.2386879974023557E-3</v>
      </c>
      <c r="S133" s="101">
        <v>5.0463915242461132E-4</v>
      </c>
      <c r="T133" s="101">
        <v>2.2679182038492498E-3</v>
      </c>
      <c r="U133" s="101">
        <v>5.2322661093296492E-4</v>
      </c>
      <c r="V133" s="101">
        <v>3.6657527759879059E-4</v>
      </c>
      <c r="W133" s="101">
        <v>1.4478582965014954E-3</v>
      </c>
      <c r="X133" s="101">
        <v>0</v>
      </c>
      <c r="Y133" s="101">
        <v>2.9998374692843948E-3</v>
      </c>
      <c r="DA133" s="131" t="s">
        <v>3376</v>
      </c>
    </row>
    <row r="134" spans="1:105" ht="12" customHeight="1" x14ac:dyDescent="0.25">
      <c r="A134" s="103" t="s">
        <v>52</v>
      </c>
      <c r="B134" s="104"/>
      <c r="C134" s="104">
        <v>5.809583902153144E-3</v>
      </c>
      <c r="D134" s="104">
        <v>6.5247420032573614E-4</v>
      </c>
      <c r="E134" s="104">
        <v>3.6245499204263249E-3</v>
      </c>
      <c r="F134" s="104">
        <v>4.2244662497373008E-3</v>
      </c>
      <c r="G134" s="104">
        <v>1.2977247570870258E-3</v>
      </c>
      <c r="H134" s="104">
        <v>1.4530944246642274E-3</v>
      </c>
      <c r="I134" s="104">
        <v>2.3944375387403216E-3</v>
      </c>
      <c r="J134" s="104">
        <v>4.5917730407270809E-3</v>
      </c>
      <c r="K134" s="104">
        <v>2.3109526735776262E-3</v>
      </c>
      <c r="L134" s="104">
        <v>5.7709773811722423E-3</v>
      </c>
      <c r="M134" s="104">
        <v>5.5881236271243257E-4</v>
      </c>
      <c r="N134" s="104">
        <v>3.7301968819541597E-3</v>
      </c>
      <c r="O134" s="104">
        <v>8.2669031618457563E-3</v>
      </c>
      <c r="P134" s="104">
        <v>0</v>
      </c>
      <c r="Q134" s="104">
        <v>7.7352470820028644E-3</v>
      </c>
      <c r="R134" s="104">
        <v>3.662866558072549E-3</v>
      </c>
      <c r="S134" s="104">
        <v>5.6889973599311215E-4</v>
      </c>
      <c r="T134" s="104">
        <v>2.7621093117724408E-3</v>
      </c>
      <c r="U134" s="104">
        <v>6.852637829473275E-4</v>
      </c>
      <c r="V134" s="104">
        <v>5.1540938309458946E-4</v>
      </c>
      <c r="W134" s="104">
        <v>2.5037137334259002E-3</v>
      </c>
      <c r="X134" s="104">
        <v>0</v>
      </c>
      <c r="Y134" s="104">
        <v>4.7266275460217232E-3</v>
      </c>
      <c r="DA134" s="132" t="s">
        <v>3377</v>
      </c>
    </row>
    <row r="135" spans="1:105" ht="12" customHeight="1" x14ac:dyDescent="0.25">
      <c r="A135" s="106" t="s">
        <v>122</v>
      </c>
      <c r="B135" s="101"/>
      <c r="C135" s="101">
        <v>1.0747806384482472E-2</v>
      </c>
      <c r="D135" s="101">
        <v>1.5505730133906695E-2</v>
      </c>
      <c r="E135" s="101">
        <v>1.5468580862629519E-2</v>
      </c>
      <c r="F135" s="101">
        <v>1.1636454510712473E-2</v>
      </c>
      <c r="G135" s="101">
        <v>1.3524149068362405E-2</v>
      </c>
      <c r="H135" s="101">
        <v>1.6204586502316987E-2</v>
      </c>
      <c r="I135" s="101">
        <v>9.1108820048782548E-3</v>
      </c>
      <c r="J135" s="101">
        <v>1.0864988983171927E-2</v>
      </c>
      <c r="K135" s="101">
        <v>1.0642692884816431E-2</v>
      </c>
      <c r="L135" s="101">
        <v>2.9557643874571451E-2</v>
      </c>
      <c r="M135" s="101">
        <v>5.5217906973749984E-3</v>
      </c>
      <c r="N135" s="101">
        <v>1.9111445323915288E-2</v>
      </c>
      <c r="O135" s="101">
        <v>2.0451349238237902E-2</v>
      </c>
      <c r="P135" s="101">
        <v>2.2082478488647951E-2</v>
      </c>
      <c r="Q135" s="101">
        <v>3.3022657370033529E-2</v>
      </c>
      <c r="R135" s="101">
        <v>2.0596984421414926E-2</v>
      </c>
      <c r="S135" s="101">
        <v>1.7736905144019918E-2</v>
      </c>
      <c r="T135" s="101">
        <v>2.264848349485158E-2</v>
      </c>
      <c r="U135" s="101">
        <v>2.5884236439011776E-2</v>
      </c>
      <c r="V135" s="101">
        <v>3.2187175430788854E-2</v>
      </c>
      <c r="W135" s="101">
        <v>3.6171322312288708E-2</v>
      </c>
      <c r="X135" s="101">
        <v>0</v>
      </c>
      <c r="Y135" s="101">
        <v>0</v>
      </c>
      <c r="DA135" s="131" t="s">
        <v>3378</v>
      </c>
    </row>
    <row r="136" spans="1:105" ht="12" customHeight="1" x14ac:dyDescent="0.25">
      <c r="A136" s="107" t="s">
        <v>121</v>
      </c>
      <c r="B136" s="104"/>
      <c r="C136" s="104">
        <v>1.0308250270925414E-2</v>
      </c>
      <c r="D136" s="104">
        <v>1.1199391333106568E-2</v>
      </c>
      <c r="E136" s="104">
        <v>1.1762086331301876E-2</v>
      </c>
      <c r="F136" s="104">
        <v>1.3182519391391277E-2</v>
      </c>
      <c r="G136" s="104">
        <v>1.096289644782897E-2</v>
      </c>
      <c r="H136" s="104">
        <v>1.0654085360887442E-2</v>
      </c>
      <c r="I136" s="104">
        <v>1.4625173576057287E-2</v>
      </c>
      <c r="J136" s="104">
        <v>7.2126145229334387E-3</v>
      </c>
      <c r="K136" s="104">
        <v>1.7055731853825404E-2</v>
      </c>
      <c r="L136" s="104">
        <v>3.4336400171051662E-3</v>
      </c>
      <c r="M136" s="104">
        <v>2.5456986887681159E-2</v>
      </c>
      <c r="N136" s="104">
        <v>9.8812112391773246E-3</v>
      </c>
      <c r="O136" s="104">
        <v>1.7846408435342444E-2</v>
      </c>
      <c r="P136" s="104">
        <v>4.580084004744113E-2</v>
      </c>
      <c r="Q136" s="104">
        <v>1.9699748016417499E-2</v>
      </c>
      <c r="R136" s="104">
        <v>2.2353616715629597E-2</v>
      </c>
      <c r="S136" s="104">
        <v>1.4501552896405069E-2</v>
      </c>
      <c r="T136" s="104">
        <v>1.1156799083598522E-2</v>
      </c>
      <c r="U136" s="104">
        <v>2.3268870352101775E-2</v>
      </c>
      <c r="V136" s="104">
        <v>1.8817612532904201E-2</v>
      </c>
      <c r="W136" s="104">
        <v>1.1445608389601184E-2</v>
      </c>
      <c r="X136" s="104">
        <v>0</v>
      </c>
      <c r="Y136" s="104">
        <v>0</v>
      </c>
      <c r="DA136" s="132" t="s">
        <v>3379</v>
      </c>
    </row>
    <row r="137" spans="1:105" ht="12" customHeight="1" x14ac:dyDescent="0.25">
      <c r="A137" s="108" t="s">
        <v>53</v>
      </c>
      <c r="B137" s="98"/>
      <c r="C137" s="98">
        <v>5.7056395570197196E-3</v>
      </c>
      <c r="D137" s="98">
        <v>6.4512885536287335E-3</v>
      </c>
      <c r="E137" s="98">
        <v>6.5953281410826778E-3</v>
      </c>
      <c r="F137" s="98">
        <v>7.3510238581677295E-3</v>
      </c>
      <c r="G137" s="98">
        <v>6.1483197668132199E-3</v>
      </c>
      <c r="H137" s="98">
        <v>5.8398252483526378E-3</v>
      </c>
      <c r="I137" s="98">
        <v>8.498482054470919E-3</v>
      </c>
      <c r="J137" s="98">
        <v>3.793835483779419E-3</v>
      </c>
      <c r="K137" s="98">
        <v>9.2077640945209729E-3</v>
      </c>
      <c r="L137" s="98">
        <v>1.5492118894046445E-3</v>
      </c>
      <c r="M137" s="98">
        <v>1.2632202471203596E-2</v>
      </c>
      <c r="N137" s="98">
        <v>4.5860151398563458E-3</v>
      </c>
      <c r="O137" s="98">
        <v>8.3983063252172085E-3</v>
      </c>
      <c r="P137" s="98">
        <v>2.2575214713762955E-2</v>
      </c>
      <c r="Q137" s="98">
        <v>9.5815926083114965E-3</v>
      </c>
      <c r="R137" s="98">
        <v>1.1265471228707824E-2</v>
      </c>
      <c r="S137" s="98">
        <v>7.3580359276675857E-3</v>
      </c>
      <c r="T137" s="98">
        <v>5.4187336314108501E-3</v>
      </c>
      <c r="U137" s="98">
        <v>1.0904432077844006E-2</v>
      </c>
      <c r="V137" s="98">
        <v>8.5039228101108713E-3</v>
      </c>
      <c r="W137" s="98">
        <v>4.4160856258037891E-3</v>
      </c>
      <c r="X137" s="98">
        <v>0</v>
      </c>
      <c r="Y137" s="98">
        <v>0</v>
      </c>
      <c r="DA137" s="63" t="s">
        <v>3380</v>
      </c>
    </row>
    <row r="138" spans="1:105" ht="12" customHeight="1" x14ac:dyDescent="0.25">
      <c r="A138" s="108" t="s">
        <v>52</v>
      </c>
      <c r="B138" s="98"/>
      <c r="C138" s="98">
        <v>4.6026107139056941E-3</v>
      </c>
      <c r="D138" s="98">
        <v>4.7481027794778344E-3</v>
      </c>
      <c r="E138" s="98">
        <v>5.1667581902191976E-3</v>
      </c>
      <c r="F138" s="98">
        <v>5.8314955332235486E-3</v>
      </c>
      <c r="G138" s="98">
        <v>4.81457668101575E-3</v>
      </c>
      <c r="H138" s="98">
        <v>4.8142601125348052E-3</v>
      </c>
      <c r="I138" s="98">
        <v>6.1266915215863671E-3</v>
      </c>
      <c r="J138" s="98">
        <v>3.4187790391540201E-3</v>
      </c>
      <c r="K138" s="98">
        <v>7.8479677593044327E-3</v>
      </c>
      <c r="L138" s="98">
        <v>1.8844281277005219E-3</v>
      </c>
      <c r="M138" s="98">
        <v>1.2824784416477563E-2</v>
      </c>
      <c r="N138" s="98">
        <v>5.2951960993209797E-3</v>
      </c>
      <c r="O138" s="98">
        <v>9.4481021101252335E-3</v>
      </c>
      <c r="P138" s="98">
        <v>2.3225625333678175E-2</v>
      </c>
      <c r="Q138" s="98">
        <v>1.0118155408106002E-2</v>
      </c>
      <c r="R138" s="98">
        <v>1.1088145486921774E-2</v>
      </c>
      <c r="S138" s="98">
        <v>7.1435169687374834E-3</v>
      </c>
      <c r="T138" s="98">
        <v>5.7380654521876715E-3</v>
      </c>
      <c r="U138" s="98">
        <v>1.2364438274257768E-2</v>
      </c>
      <c r="V138" s="98">
        <v>1.031368972279333E-2</v>
      </c>
      <c r="W138" s="98">
        <v>7.0295227637973958E-3</v>
      </c>
      <c r="X138" s="98">
        <v>0</v>
      </c>
      <c r="Y138" s="98">
        <v>0</v>
      </c>
      <c r="DA138" s="63" t="s">
        <v>3381</v>
      </c>
    </row>
    <row r="139" spans="1:105" ht="12" customHeight="1" x14ac:dyDescent="0.25">
      <c r="A139" s="121" t="s">
        <v>54</v>
      </c>
      <c r="B139" s="122"/>
      <c r="C139" s="122">
        <v>0.18025652083681576</v>
      </c>
      <c r="D139" s="122">
        <v>0.1924275011917595</v>
      </c>
      <c r="E139" s="122">
        <v>0.19612933638596428</v>
      </c>
      <c r="F139" s="122">
        <v>0.17824097260770849</v>
      </c>
      <c r="G139" s="122">
        <v>0.15145734846186268</v>
      </c>
      <c r="H139" s="122">
        <v>0.16674373760312819</v>
      </c>
      <c r="I139" s="122">
        <v>0.18484223316565246</v>
      </c>
      <c r="J139" s="122">
        <v>0.17331206309928088</v>
      </c>
      <c r="K139" s="122">
        <v>0.18370819618631798</v>
      </c>
      <c r="L139" s="122">
        <v>0.27410907410670354</v>
      </c>
      <c r="M139" s="122">
        <v>0.29051191146208305</v>
      </c>
      <c r="N139" s="122">
        <v>0.27782654828247083</v>
      </c>
      <c r="O139" s="122">
        <v>0.32846401073755693</v>
      </c>
      <c r="P139" s="122">
        <v>0.36648539561188681</v>
      </c>
      <c r="Q139" s="122">
        <v>0.25456968776714828</v>
      </c>
      <c r="R139" s="122">
        <v>0.22401534526742159</v>
      </c>
      <c r="S139" s="122">
        <v>0.19336530710688926</v>
      </c>
      <c r="T139" s="122">
        <v>0.20584758515017226</v>
      </c>
      <c r="U139" s="122">
        <v>0.1836096387528981</v>
      </c>
      <c r="V139" s="122">
        <v>0.18062627594470396</v>
      </c>
      <c r="W139" s="122">
        <v>0.15045890956821559</v>
      </c>
      <c r="X139" s="122">
        <v>0.16075049755559803</v>
      </c>
      <c r="Y139" s="122">
        <v>0.23108907382542673</v>
      </c>
      <c r="DA139" s="130" t="s">
        <v>3382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3383</v>
      </c>
    </row>
    <row r="141" spans="1:105" ht="12" customHeight="1" x14ac:dyDescent="0.25">
      <c r="A141" s="109" t="s">
        <v>120</v>
      </c>
      <c r="B141" s="33"/>
      <c r="C141" s="33">
        <v>0.18025652083681576</v>
      </c>
      <c r="D141" s="33">
        <v>0.1924275011917595</v>
      </c>
      <c r="E141" s="33">
        <v>0.19612933638596428</v>
      </c>
      <c r="F141" s="33">
        <v>0.17824097260770849</v>
      </c>
      <c r="G141" s="33">
        <v>0.15145734846186268</v>
      </c>
      <c r="H141" s="33">
        <v>0.16674373760312819</v>
      </c>
      <c r="I141" s="33">
        <v>0.18484223316565246</v>
      </c>
      <c r="J141" s="33">
        <v>0.17331206309928088</v>
      </c>
      <c r="K141" s="33">
        <v>0.18370819618631798</v>
      </c>
      <c r="L141" s="33">
        <v>0.27410907410670354</v>
      </c>
      <c r="M141" s="33">
        <v>0.29051191146208305</v>
      </c>
      <c r="N141" s="33">
        <v>0.27782654828247083</v>
      </c>
      <c r="O141" s="33">
        <v>0.32846401073755693</v>
      </c>
      <c r="P141" s="33">
        <v>0.36648539561188681</v>
      </c>
      <c r="Q141" s="33">
        <v>0.25456968776714828</v>
      </c>
      <c r="R141" s="33">
        <v>0.22401534526742159</v>
      </c>
      <c r="S141" s="33">
        <v>0.19336530710688926</v>
      </c>
      <c r="T141" s="33">
        <v>0.20584758515017226</v>
      </c>
      <c r="U141" s="33">
        <v>0.1836096387528981</v>
      </c>
      <c r="V141" s="33">
        <v>0.18062627594470396</v>
      </c>
      <c r="W141" s="33">
        <v>0.15045890956821559</v>
      </c>
      <c r="X141" s="33">
        <v>0.16075049755559803</v>
      </c>
      <c r="Y141" s="33">
        <v>0.23108907382542673</v>
      </c>
      <c r="DA141" s="60" t="s">
        <v>3384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0.2004740672168234</v>
      </c>
      <c r="D143" s="117">
        <f t="shared" si="49"/>
        <v>0.41530177360682158</v>
      </c>
      <c r="E143" s="117">
        <f t="shared" si="49"/>
        <v>0.43035226505403501</v>
      </c>
      <c r="F143" s="117">
        <f t="shared" si="49"/>
        <v>0.45737906134516865</v>
      </c>
      <c r="G143" s="117">
        <f t="shared" si="49"/>
        <v>0.49463281692223149</v>
      </c>
      <c r="H143" s="117">
        <f t="shared" si="49"/>
        <v>0.66673659944548691</v>
      </c>
      <c r="I143" s="117">
        <f t="shared" si="49"/>
        <v>0.83160788255638241</v>
      </c>
      <c r="J143" s="117">
        <f t="shared" si="49"/>
        <v>0.85111627829024161</v>
      </c>
      <c r="K143" s="117">
        <f t="shared" si="49"/>
        <v>1.1960863895775742</v>
      </c>
      <c r="L143" s="117">
        <f t="shared" si="49"/>
        <v>1.1521224858011287</v>
      </c>
      <c r="M143" s="117">
        <f t="shared" si="49"/>
        <v>1.2595129896316657</v>
      </c>
      <c r="N143" s="117">
        <f t="shared" si="49"/>
        <v>0.90285073444827213</v>
      </c>
      <c r="O143" s="117">
        <f t="shared" si="49"/>
        <v>1.1567001046208778</v>
      </c>
      <c r="P143" s="117">
        <f t="shared" si="49"/>
        <v>2.5671426463581763</v>
      </c>
      <c r="Q143" s="117">
        <f t="shared" si="49"/>
        <v>1.8103847142652123</v>
      </c>
      <c r="R143" s="117">
        <f t="shared" ref="R143:V143" si="50">R144+R146+R148+R157</f>
        <v>2.5834192217099932</v>
      </c>
      <c r="S143" s="117">
        <f t="shared" si="50"/>
        <v>2.9905146144024375</v>
      </c>
      <c r="T143" s="117">
        <f t="shared" si="50"/>
        <v>4.2911239951002154</v>
      </c>
      <c r="U143" s="117">
        <f t="shared" si="50"/>
        <v>5.5359023374105698</v>
      </c>
      <c r="V143" s="117">
        <f t="shared" si="50"/>
        <v>8.0581162802379769</v>
      </c>
      <c r="W143" s="117">
        <f t="shared" ref="W143:Y143" si="51">W144+W146+W148+W157</f>
        <v>8.2276392211957194</v>
      </c>
      <c r="X143" s="117">
        <f t="shared" si="51"/>
        <v>10.895521308862282</v>
      </c>
      <c r="Y143" s="117">
        <f t="shared" si="51"/>
        <v>10.880247130585511</v>
      </c>
      <c r="DA143" s="129" t="s">
        <v>3385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0.14852169841610677</v>
      </c>
      <c r="D144" s="122">
        <f t="shared" si="52"/>
        <v>0.29504059208235084</v>
      </c>
      <c r="E144" s="122">
        <f t="shared" si="52"/>
        <v>0.30431589732089825</v>
      </c>
      <c r="F144" s="122">
        <f t="shared" si="52"/>
        <v>0.3201147850921634</v>
      </c>
      <c r="G144" s="122">
        <f t="shared" si="52"/>
        <v>0.33239871235751645</v>
      </c>
      <c r="H144" s="122">
        <f t="shared" si="52"/>
        <v>0.4427164134303499</v>
      </c>
      <c r="I144" s="122">
        <f t="shared" si="52"/>
        <v>0.53594286372368438</v>
      </c>
      <c r="J144" s="122">
        <f t="shared" si="52"/>
        <v>0.56984991148792885</v>
      </c>
      <c r="K144" s="122">
        <f t="shared" si="52"/>
        <v>0.80249545856761262</v>
      </c>
      <c r="L144" s="122">
        <f t="shared" si="52"/>
        <v>0.74334552249230279</v>
      </c>
      <c r="M144" s="122">
        <f t="shared" si="52"/>
        <v>0.81620916352480555</v>
      </c>
      <c r="N144" s="122">
        <f t="shared" si="52"/>
        <v>0.55787232548027799</v>
      </c>
      <c r="O144" s="122">
        <f t="shared" si="52"/>
        <v>0.68677527123054805</v>
      </c>
      <c r="P144" s="122">
        <f t="shared" si="52"/>
        <v>1.4279378562661413</v>
      </c>
      <c r="Q144" s="122">
        <f t="shared" si="52"/>
        <v>0.93895758764249759</v>
      </c>
      <c r="R144" s="122">
        <f t="shared" si="52"/>
        <v>1.3206592148158274</v>
      </c>
      <c r="S144" s="122">
        <f t="shared" si="52"/>
        <v>1.5143900540749169</v>
      </c>
      <c r="T144" s="122">
        <f t="shared" si="52"/>
        <v>2.1242732071126249</v>
      </c>
      <c r="U144" s="122">
        <f t="shared" si="52"/>
        <v>2.7958550474653117</v>
      </c>
      <c r="V144" s="122">
        <f t="shared" si="52"/>
        <v>4.1482977725458605</v>
      </c>
      <c r="W144" s="122">
        <f t="shared" si="52"/>
        <v>4.0269547131247831</v>
      </c>
      <c r="X144" s="122">
        <f t="shared" si="52"/>
        <v>5.0518672395950812</v>
      </c>
      <c r="Y144" s="122">
        <f t="shared" si="52"/>
        <v>5.0481633010428197</v>
      </c>
      <c r="DA144" s="130" t="s">
        <v>3386</v>
      </c>
    </row>
    <row r="145" spans="1:105" ht="12" customHeight="1" x14ac:dyDescent="0.25">
      <c r="A145" s="97" t="s">
        <v>53</v>
      </c>
      <c r="B145" s="98"/>
      <c r="C145" s="98">
        <v>0.14852169841610677</v>
      </c>
      <c r="D145" s="98">
        <v>0.29504059208235084</v>
      </c>
      <c r="E145" s="98">
        <v>0.30431589732089825</v>
      </c>
      <c r="F145" s="98">
        <v>0.3201147850921634</v>
      </c>
      <c r="G145" s="98">
        <v>0.33239871235751645</v>
      </c>
      <c r="H145" s="98">
        <v>0.4427164134303499</v>
      </c>
      <c r="I145" s="98">
        <v>0.53594286372368438</v>
      </c>
      <c r="J145" s="98">
        <v>0.56984991148792885</v>
      </c>
      <c r="K145" s="98">
        <v>0.80249545856761262</v>
      </c>
      <c r="L145" s="98">
        <v>0.74334552249230279</v>
      </c>
      <c r="M145" s="98">
        <v>0.81620916352480555</v>
      </c>
      <c r="N145" s="98">
        <v>0.55787232548027799</v>
      </c>
      <c r="O145" s="98">
        <v>0.68677527123054805</v>
      </c>
      <c r="P145" s="98">
        <v>1.4279378562661413</v>
      </c>
      <c r="Q145" s="98">
        <v>0.93895758764249759</v>
      </c>
      <c r="R145" s="98">
        <v>1.3206592148158274</v>
      </c>
      <c r="S145" s="98">
        <v>1.5143900540749169</v>
      </c>
      <c r="T145" s="98">
        <v>2.1242732071126249</v>
      </c>
      <c r="U145" s="98">
        <v>2.7958550474653117</v>
      </c>
      <c r="V145" s="98">
        <v>4.1482977725458605</v>
      </c>
      <c r="W145" s="98">
        <v>4.0269547131247831</v>
      </c>
      <c r="X145" s="98">
        <v>5.0518672395950812</v>
      </c>
      <c r="Y145" s="98">
        <v>5.0481633010428197</v>
      </c>
      <c r="DA145" s="63" t="s">
        <v>3387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9.0221274330386301E-4</v>
      </c>
      <c r="D146" s="122">
        <f t="shared" si="53"/>
        <v>5.9677274463388903E-4</v>
      </c>
      <c r="E146" s="122">
        <f t="shared" si="53"/>
        <v>2.9412185325371357E-3</v>
      </c>
      <c r="F146" s="122">
        <f t="shared" si="53"/>
        <v>2.5689242296021882E-3</v>
      </c>
      <c r="G146" s="122">
        <f t="shared" si="53"/>
        <v>3.2884271395929691E-3</v>
      </c>
      <c r="H146" s="122">
        <f t="shared" si="53"/>
        <v>7.3013773628794534E-3</v>
      </c>
      <c r="I146" s="122">
        <f t="shared" si="53"/>
        <v>6.9390256580819827E-3</v>
      </c>
      <c r="J146" s="122">
        <f t="shared" si="53"/>
        <v>7.3254615286451E-3</v>
      </c>
      <c r="K146" s="122">
        <f t="shared" si="53"/>
        <v>1.1546924942267851E-2</v>
      </c>
      <c r="L146" s="122">
        <f t="shared" si="53"/>
        <v>1.2517803264038799E-2</v>
      </c>
      <c r="M146" s="122">
        <f t="shared" si="53"/>
        <v>1.6254862013224489E-2</v>
      </c>
      <c r="N146" s="122">
        <f t="shared" si="53"/>
        <v>1.5069147541598979E-2</v>
      </c>
      <c r="O146" s="122">
        <f t="shared" si="53"/>
        <v>2.3852788488155231E-2</v>
      </c>
      <c r="P146" s="122">
        <f t="shared" si="53"/>
        <v>6.4237367506412527E-2</v>
      </c>
      <c r="Q146" s="122">
        <f t="shared" si="53"/>
        <v>5.1286844811727399E-2</v>
      </c>
      <c r="R146" s="122">
        <f t="shared" si="53"/>
        <v>8.4766569279595305E-2</v>
      </c>
      <c r="S146" s="122">
        <f t="shared" si="53"/>
        <v>0.10044335950781262</v>
      </c>
      <c r="T146" s="122">
        <f t="shared" si="53"/>
        <v>0.18778290359263078</v>
      </c>
      <c r="U146" s="122">
        <f t="shared" si="53"/>
        <v>0.24654450201957565</v>
      </c>
      <c r="V146" s="122">
        <f t="shared" si="53"/>
        <v>0.33741957166424008</v>
      </c>
      <c r="W146" s="122">
        <f t="shared" si="53"/>
        <v>0.39211212461778128</v>
      </c>
      <c r="X146" s="122">
        <f t="shared" si="53"/>
        <v>0.6993976222718209</v>
      </c>
      <c r="Y146" s="122">
        <f t="shared" si="53"/>
        <v>0.71852483154423463</v>
      </c>
      <c r="DA146" s="130" t="s">
        <v>3388</v>
      </c>
    </row>
    <row r="147" spans="1:105" ht="12" customHeight="1" x14ac:dyDescent="0.25">
      <c r="A147" s="97" t="s">
        <v>53</v>
      </c>
      <c r="B147" s="98"/>
      <c r="C147" s="98">
        <v>9.0221274330386301E-4</v>
      </c>
      <c r="D147" s="98">
        <v>5.9677274463388903E-4</v>
      </c>
      <c r="E147" s="98">
        <v>2.9412185325371357E-3</v>
      </c>
      <c r="F147" s="98">
        <v>2.5689242296021882E-3</v>
      </c>
      <c r="G147" s="98">
        <v>3.2884271395929691E-3</v>
      </c>
      <c r="H147" s="98">
        <v>7.3013773628794534E-3</v>
      </c>
      <c r="I147" s="98">
        <v>6.9390256580819827E-3</v>
      </c>
      <c r="J147" s="98">
        <v>7.3254615286451E-3</v>
      </c>
      <c r="K147" s="98">
        <v>1.1546924942267851E-2</v>
      </c>
      <c r="L147" s="98">
        <v>1.2517803264038799E-2</v>
      </c>
      <c r="M147" s="98">
        <v>1.6254862013224489E-2</v>
      </c>
      <c r="N147" s="98">
        <v>1.5069147541598979E-2</v>
      </c>
      <c r="O147" s="98">
        <v>2.3852788488155231E-2</v>
      </c>
      <c r="P147" s="98">
        <v>6.4237367506412527E-2</v>
      </c>
      <c r="Q147" s="98">
        <v>5.1286844811727399E-2</v>
      </c>
      <c r="R147" s="98">
        <v>8.4766569279595305E-2</v>
      </c>
      <c r="S147" s="98">
        <v>0.10044335950781262</v>
      </c>
      <c r="T147" s="98">
        <v>0.18778290359263078</v>
      </c>
      <c r="U147" s="98">
        <v>0.24654450201957565</v>
      </c>
      <c r="V147" s="98">
        <v>0.33741957166424008</v>
      </c>
      <c r="W147" s="98">
        <v>0.39211212461778128</v>
      </c>
      <c r="X147" s="98">
        <v>0.6993976222718209</v>
      </c>
      <c r="Y147" s="98">
        <v>0.71852483154423463</v>
      </c>
      <c r="DA147" s="63" t="s">
        <v>3389</v>
      </c>
    </row>
    <row r="148" spans="1:105" ht="12" customHeight="1" x14ac:dyDescent="0.25">
      <c r="A148" s="121" t="s">
        <v>55</v>
      </c>
      <c r="B148" s="122"/>
      <c r="C148" s="122">
        <v>4.2203336764540772E-2</v>
      </c>
      <c r="D148" s="122">
        <v>0.10128000994197948</v>
      </c>
      <c r="E148" s="122">
        <v>0.10401473991596021</v>
      </c>
      <c r="F148" s="122">
        <v>0.11230422628300404</v>
      </c>
      <c r="G148" s="122">
        <v>0.13266144173204816</v>
      </c>
      <c r="H148" s="122">
        <v>0.17754491195349431</v>
      </c>
      <c r="I148" s="122">
        <v>0.23960057345323546</v>
      </c>
      <c r="J148" s="122">
        <v>0.22370391744158791</v>
      </c>
      <c r="K148" s="122">
        <v>0.31815165863264172</v>
      </c>
      <c r="L148" s="122">
        <v>0.32128008927878599</v>
      </c>
      <c r="M148" s="122">
        <v>0.33923062051225794</v>
      </c>
      <c r="N148" s="122">
        <v>0.26462734665422238</v>
      </c>
      <c r="O148" s="122">
        <v>0.35694302032970893</v>
      </c>
      <c r="P148" s="122">
        <v>0.86117848768095584</v>
      </c>
      <c r="Q148" s="122">
        <v>0.66522693407408973</v>
      </c>
      <c r="R148" s="122">
        <v>0.95941684244188208</v>
      </c>
      <c r="S148" s="122">
        <v>1.1258621143965541</v>
      </c>
      <c r="T148" s="122">
        <v>1.6185319235233246</v>
      </c>
      <c r="U148" s="122">
        <v>2.0218878031215719</v>
      </c>
      <c r="V148" s="122">
        <v>2.866761353230233</v>
      </c>
      <c r="W148" s="122">
        <v>2.983639191133034</v>
      </c>
      <c r="X148" s="122">
        <v>3.8807598212190055</v>
      </c>
      <c r="Y148" s="122">
        <v>3.727935463027003</v>
      </c>
      <c r="DA148" s="130" t="s">
        <v>3390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3391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3392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3393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3394</v>
      </c>
    </row>
    <row r="153" spans="1:105" ht="12" customHeight="1" x14ac:dyDescent="0.25">
      <c r="A153" s="106" t="s">
        <v>122</v>
      </c>
      <c r="B153" s="101"/>
      <c r="C153" s="101">
        <v>2.1495612768964945E-2</v>
      </c>
      <c r="D153" s="101">
        <v>5.899445761884814E-2</v>
      </c>
      <c r="E153" s="101">
        <v>5.9236270900302188E-2</v>
      </c>
      <c r="F153" s="101">
        <v>5.2536863929553347E-2</v>
      </c>
      <c r="G153" s="101">
        <v>7.3007482682600447E-2</v>
      </c>
      <c r="H153" s="101">
        <v>0.10728553822223659</v>
      </c>
      <c r="I153" s="101">
        <v>9.2146768631616777E-2</v>
      </c>
      <c r="J153" s="101">
        <v>0.1341773396756766</v>
      </c>
      <c r="K153" s="101">
        <v>0.12205838402273843</v>
      </c>
      <c r="L153" s="101">
        <v>0.28748584279464567</v>
      </c>
      <c r="M153" s="101">
        <v>6.0956238482786758E-2</v>
      </c>
      <c r="N153" s="101">
        <v>0.17462820644874241</v>
      </c>
      <c r="O153" s="101">
        <v>0.19105054388886564</v>
      </c>
      <c r="P153" s="101">
        <v>0.28049883140696541</v>
      </c>
      <c r="Q153" s="101">
        <v>0.41635047949563886</v>
      </c>
      <c r="R153" s="101">
        <v>0.4603067364228649</v>
      </c>
      <c r="S153" s="101">
        <v>0.6209932357809701</v>
      </c>
      <c r="T153" s="101">
        <v>1.0860715580984548</v>
      </c>
      <c r="U153" s="101">
        <v>1.0635163020798162</v>
      </c>
      <c r="V153" s="101">
        <v>1.8070210411721079</v>
      </c>
      <c r="W153" s="101">
        <v>2.2660438098888669</v>
      </c>
      <c r="X153" s="101">
        <v>2.0076790349341707</v>
      </c>
      <c r="Y153" s="101">
        <v>1.3217411389712088</v>
      </c>
      <c r="DA153" s="131" t="s">
        <v>3395</v>
      </c>
    </row>
    <row r="154" spans="1:105" ht="12" customHeight="1" x14ac:dyDescent="0.25">
      <c r="A154" s="107" t="s">
        <v>121</v>
      </c>
      <c r="B154" s="104"/>
      <c r="C154" s="104">
        <v>2.0707723995575827E-2</v>
      </c>
      <c r="D154" s="104">
        <v>4.2285552323131345E-2</v>
      </c>
      <c r="E154" s="104">
        <v>4.4778469015658018E-2</v>
      </c>
      <c r="F154" s="104">
        <v>5.976736235345069E-2</v>
      </c>
      <c r="G154" s="104">
        <v>5.9653959049447723E-2</v>
      </c>
      <c r="H154" s="104">
        <v>7.0259373731257735E-2</v>
      </c>
      <c r="I154" s="104">
        <v>0.14745380482161868</v>
      </c>
      <c r="J154" s="104">
        <v>8.9526577765911317E-2</v>
      </c>
      <c r="K154" s="104">
        <v>0.19609327460990328</v>
      </c>
      <c r="L154" s="104">
        <v>3.3794246484140325E-2</v>
      </c>
      <c r="M154" s="104">
        <v>0.27827438202947119</v>
      </c>
      <c r="N154" s="104">
        <v>8.9999140205479958E-2</v>
      </c>
      <c r="O154" s="104">
        <v>0.16589247644084326</v>
      </c>
      <c r="P154" s="104">
        <v>0.58067965627399043</v>
      </c>
      <c r="Q154" s="104">
        <v>0.24887645457845087</v>
      </c>
      <c r="R154" s="104">
        <v>0.49911010601901712</v>
      </c>
      <c r="S154" s="104">
        <v>0.50486887861558394</v>
      </c>
      <c r="T154" s="104">
        <v>0.53246036542486985</v>
      </c>
      <c r="U154" s="104">
        <v>0.95837150104175561</v>
      </c>
      <c r="V154" s="104">
        <v>1.0597403120581248</v>
      </c>
      <c r="W154" s="104">
        <v>0.71759538124416689</v>
      </c>
      <c r="X154" s="104">
        <v>1.8730807862848349</v>
      </c>
      <c r="Y154" s="104">
        <v>2.4061943240557939</v>
      </c>
      <c r="DA154" s="132" t="s">
        <v>3396</v>
      </c>
    </row>
    <row r="155" spans="1:105" ht="12" customHeight="1" x14ac:dyDescent="0.25">
      <c r="A155" s="108" t="s">
        <v>53</v>
      </c>
      <c r="B155" s="98"/>
      <c r="C155" s="98">
        <v>1.146177149949979E-2</v>
      </c>
      <c r="D155" s="98">
        <v>2.4358136221177648E-2</v>
      </c>
      <c r="E155" s="98">
        <v>2.5108529940613002E-2</v>
      </c>
      <c r="F155" s="98">
        <v>3.3328326214098807E-2</v>
      </c>
      <c r="G155" s="98">
        <v>3.3455721974371029E-2</v>
      </c>
      <c r="H155" s="98">
        <v>3.8511280016163343E-2</v>
      </c>
      <c r="I155" s="98">
        <v>8.5683325919049286E-2</v>
      </c>
      <c r="J155" s="98">
        <v>4.7090982942412048E-2</v>
      </c>
      <c r="K155" s="98">
        <v>0.10586356707555397</v>
      </c>
      <c r="L155" s="98">
        <v>1.5247506490456241E-2</v>
      </c>
      <c r="M155" s="98">
        <v>0.13808461904210595</v>
      </c>
      <c r="N155" s="98">
        <v>4.1769921679232123E-2</v>
      </c>
      <c r="O155" s="98">
        <v>7.8067014954112682E-2</v>
      </c>
      <c r="P155" s="98">
        <v>0.28621675730665547</v>
      </c>
      <c r="Q155" s="98">
        <v>0.12104889847242394</v>
      </c>
      <c r="R155" s="98">
        <v>0.25153471184746418</v>
      </c>
      <c r="S155" s="98">
        <v>0.25616865822250112</v>
      </c>
      <c r="T155" s="98">
        <v>0.25861009666855445</v>
      </c>
      <c r="U155" s="98">
        <v>0.44911922153140882</v>
      </c>
      <c r="V155" s="98">
        <v>0.47891037169284545</v>
      </c>
      <c r="W155" s="98">
        <v>0.27687148995370936</v>
      </c>
      <c r="X155" s="98">
        <v>0.77648464100246317</v>
      </c>
      <c r="Y155" s="98">
        <v>1.0100411372045111</v>
      </c>
      <c r="DA155" s="63" t="s">
        <v>3397</v>
      </c>
    </row>
    <row r="156" spans="1:105" ht="12" customHeight="1" x14ac:dyDescent="0.25">
      <c r="A156" s="108" t="s">
        <v>52</v>
      </c>
      <c r="B156" s="98"/>
      <c r="C156" s="98">
        <v>9.2459524960760379E-3</v>
      </c>
      <c r="D156" s="98">
        <v>1.7927416101953694E-2</v>
      </c>
      <c r="E156" s="98">
        <v>1.9669939075045013E-2</v>
      </c>
      <c r="F156" s="98">
        <v>2.643903613935188E-2</v>
      </c>
      <c r="G156" s="98">
        <v>2.6198237075076694E-2</v>
      </c>
      <c r="H156" s="98">
        <v>3.1748093715094398E-2</v>
      </c>
      <c r="I156" s="98">
        <v>6.1770478902569412E-2</v>
      </c>
      <c r="J156" s="98">
        <v>4.2435594823499269E-2</v>
      </c>
      <c r="K156" s="98">
        <v>9.0229707534349307E-2</v>
      </c>
      <c r="L156" s="98">
        <v>1.8546739993684083E-2</v>
      </c>
      <c r="M156" s="98">
        <v>0.14018976298736524</v>
      </c>
      <c r="N156" s="98">
        <v>4.8229218526247834E-2</v>
      </c>
      <c r="O156" s="98">
        <v>8.7825461486730594E-2</v>
      </c>
      <c r="P156" s="98">
        <v>0.29446289896733502</v>
      </c>
      <c r="Q156" s="98">
        <v>0.12782755610602692</v>
      </c>
      <c r="R156" s="98">
        <v>0.24757539417155294</v>
      </c>
      <c r="S156" s="98">
        <v>0.24870022039308279</v>
      </c>
      <c r="T156" s="98">
        <v>0.27385026875631546</v>
      </c>
      <c r="U156" s="98">
        <v>0.50925227951034679</v>
      </c>
      <c r="V156" s="98">
        <v>0.58082994036527924</v>
      </c>
      <c r="W156" s="98">
        <v>0.44072389129045758</v>
      </c>
      <c r="X156" s="98">
        <v>1.0965961452823716</v>
      </c>
      <c r="Y156" s="98">
        <v>1.3961531868512826</v>
      </c>
      <c r="DA156" s="63" t="s">
        <v>3398</v>
      </c>
    </row>
    <row r="157" spans="1:105" ht="12" customHeight="1" x14ac:dyDescent="0.25">
      <c r="A157" s="121" t="s">
        <v>54</v>
      </c>
      <c r="B157" s="122"/>
      <c r="C157" s="122">
        <v>8.8468192928719772E-3</v>
      </c>
      <c r="D157" s="122">
        <v>1.838439883785736E-2</v>
      </c>
      <c r="E157" s="122">
        <v>1.908040928463936E-2</v>
      </c>
      <c r="F157" s="122">
        <v>2.2391125740398969E-2</v>
      </c>
      <c r="G157" s="122">
        <v>2.6284235693073921E-2</v>
      </c>
      <c r="H157" s="122">
        <v>3.9173896698763241E-2</v>
      </c>
      <c r="I157" s="122">
        <v>4.9125419721380542E-2</v>
      </c>
      <c r="J157" s="122">
        <v>5.0236987832079749E-2</v>
      </c>
      <c r="K157" s="122">
        <v>6.3892347435052121E-2</v>
      </c>
      <c r="L157" s="122">
        <v>7.4979070766001091E-2</v>
      </c>
      <c r="M157" s="122">
        <v>8.7818343581377828E-2</v>
      </c>
      <c r="N157" s="122">
        <v>6.528191477217285E-2</v>
      </c>
      <c r="O157" s="122">
        <v>8.9129024572465632E-2</v>
      </c>
      <c r="P157" s="122">
        <v>0.21378893490466644</v>
      </c>
      <c r="Q157" s="122">
        <v>0.15491334773689749</v>
      </c>
      <c r="R157" s="122">
        <v>0.21857659517268796</v>
      </c>
      <c r="S157" s="122">
        <v>0.24981908642315348</v>
      </c>
      <c r="T157" s="122">
        <v>0.36053596087163559</v>
      </c>
      <c r="U157" s="122">
        <v>0.47161498480411024</v>
      </c>
      <c r="V157" s="122">
        <v>0.70563758279764277</v>
      </c>
      <c r="W157" s="122">
        <v>0.82493319232012086</v>
      </c>
      <c r="X157" s="122">
        <v>1.2634966257763744</v>
      </c>
      <c r="Y157" s="122">
        <v>1.3856235349714525</v>
      </c>
      <c r="DA157" s="130" t="s">
        <v>3399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3400</v>
      </c>
    </row>
    <row r="159" spans="1:105" ht="12" customHeight="1" x14ac:dyDescent="0.25">
      <c r="A159" s="109" t="s">
        <v>120</v>
      </c>
      <c r="B159" s="33"/>
      <c r="C159" s="33">
        <v>8.8468192928719772E-3</v>
      </c>
      <c r="D159" s="33">
        <v>1.838439883785736E-2</v>
      </c>
      <c r="E159" s="33">
        <v>1.908040928463936E-2</v>
      </c>
      <c r="F159" s="33">
        <v>2.2391125740398969E-2</v>
      </c>
      <c r="G159" s="33">
        <v>2.6284235693073921E-2</v>
      </c>
      <c r="H159" s="33">
        <v>3.9173896698763241E-2</v>
      </c>
      <c r="I159" s="33">
        <v>4.9125419721380542E-2</v>
      </c>
      <c r="J159" s="33">
        <v>5.0236987832079749E-2</v>
      </c>
      <c r="K159" s="33">
        <v>6.3892347435052121E-2</v>
      </c>
      <c r="L159" s="33">
        <v>7.4979070766001091E-2</v>
      </c>
      <c r="M159" s="33">
        <v>8.7818343581377828E-2</v>
      </c>
      <c r="N159" s="33">
        <v>6.528191477217285E-2</v>
      </c>
      <c r="O159" s="33">
        <v>8.9129024572465632E-2</v>
      </c>
      <c r="P159" s="33">
        <v>0.21378893490466644</v>
      </c>
      <c r="Q159" s="33">
        <v>0.15491334773689749</v>
      </c>
      <c r="R159" s="33">
        <v>0.21857659517268796</v>
      </c>
      <c r="S159" s="33">
        <v>0.24981908642315348</v>
      </c>
      <c r="T159" s="33">
        <v>0.36053596087163559</v>
      </c>
      <c r="U159" s="33">
        <v>0.47161498480411024</v>
      </c>
      <c r="V159" s="33">
        <v>0.70563758279764277</v>
      </c>
      <c r="W159" s="33">
        <v>0.82493319232012086</v>
      </c>
      <c r="X159" s="33">
        <v>1.2634966257763744</v>
      </c>
      <c r="Y159" s="33">
        <v>1.3856235349714525</v>
      </c>
      <c r="DA159" s="60" t="s">
        <v>3401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3.1474156756441944</v>
      </c>
      <c r="D161" s="117">
        <f t="shared" si="54"/>
        <v>3.7210909507595118</v>
      </c>
      <c r="E161" s="117">
        <f t="shared" si="54"/>
        <v>3.8967612735167956</v>
      </c>
      <c r="F161" s="117">
        <f t="shared" si="54"/>
        <v>2.9943519976922053</v>
      </c>
      <c r="G161" s="117">
        <f t="shared" si="54"/>
        <v>3.1809365747834701</v>
      </c>
      <c r="H161" s="117">
        <f t="shared" si="54"/>
        <v>2.6053417923738258</v>
      </c>
      <c r="I161" s="117">
        <f t="shared" si="54"/>
        <v>3.3268072233636299</v>
      </c>
      <c r="J161" s="117">
        <f t="shared" si="54"/>
        <v>2.8457531933339646</v>
      </c>
      <c r="K161" s="117">
        <f t="shared" si="54"/>
        <v>3.5585673947615177</v>
      </c>
      <c r="L161" s="117">
        <f t="shared" si="54"/>
        <v>2.7290736744711803</v>
      </c>
      <c r="M161" s="117">
        <f t="shared" si="54"/>
        <v>4.9500388315494295</v>
      </c>
      <c r="N161" s="117">
        <f t="shared" si="54"/>
        <v>4.423561735730825</v>
      </c>
      <c r="O161" s="117">
        <f t="shared" si="54"/>
        <v>2.5747188838810526</v>
      </c>
      <c r="P161" s="117">
        <f t="shared" si="54"/>
        <v>8.9887606891892683E-4</v>
      </c>
      <c r="Q161" s="117">
        <f t="shared" si="54"/>
        <v>0</v>
      </c>
      <c r="R161" s="117">
        <f t="shared" ref="R161:V161" si="55">R162+R164+R166+R175</f>
        <v>6.8037003772069703E-4</v>
      </c>
      <c r="S161" s="117">
        <f t="shared" si="55"/>
        <v>0</v>
      </c>
      <c r="T161" s="117">
        <f t="shared" si="55"/>
        <v>0</v>
      </c>
      <c r="U161" s="117">
        <f t="shared" si="55"/>
        <v>0.92451180609584072</v>
      </c>
      <c r="V161" s="117">
        <f t="shared" si="55"/>
        <v>2.2233052147241987</v>
      </c>
      <c r="W161" s="117">
        <f t="shared" ref="W161:Y161" si="56">W162+W164+W166+W175</f>
        <v>0.73257510488605093</v>
      </c>
      <c r="X161" s="117">
        <f t="shared" si="56"/>
        <v>0</v>
      </c>
      <c r="Y161" s="117">
        <f t="shared" si="56"/>
        <v>0</v>
      </c>
      <c r="DA161" s="129" t="s">
        <v>3402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2.7293958920158339</v>
      </c>
      <c r="D162" s="122">
        <f t="shared" si="57"/>
        <v>3.2424498325674969</v>
      </c>
      <c r="E162" s="122">
        <f t="shared" si="57"/>
        <v>3.3935360198861573</v>
      </c>
      <c r="F162" s="122">
        <f t="shared" si="57"/>
        <v>2.5898479489887141</v>
      </c>
      <c r="G162" s="122">
        <f t="shared" si="57"/>
        <v>2.745836799939275</v>
      </c>
      <c r="H162" s="122">
        <f t="shared" si="57"/>
        <v>2.2287683273210268</v>
      </c>
      <c r="I162" s="122">
        <f t="shared" si="57"/>
        <v>2.8581947064644444</v>
      </c>
      <c r="J162" s="122">
        <f t="shared" si="57"/>
        <v>2.4460566196104443</v>
      </c>
      <c r="K162" s="122">
        <f t="shared" si="57"/>
        <v>3.0945650811782364</v>
      </c>
      <c r="L162" s="122">
        <f t="shared" si="57"/>
        <v>2.2285673292168138</v>
      </c>
      <c r="M162" s="122">
        <f t="shared" si="57"/>
        <v>4.3116880922978709</v>
      </c>
      <c r="N162" s="122">
        <f t="shared" si="57"/>
        <v>3.9120389381290184</v>
      </c>
      <c r="O162" s="122">
        <f t="shared" si="57"/>
        <v>2.2403597099804267</v>
      </c>
      <c r="P162" s="122">
        <f t="shared" si="57"/>
        <v>7.7449245934425978E-4</v>
      </c>
      <c r="Q162" s="122">
        <f t="shared" si="57"/>
        <v>0</v>
      </c>
      <c r="R162" s="122">
        <f t="shared" si="57"/>
        <v>4.3244311310554101E-4</v>
      </c>
      <c r="S162" s="122">
        <f t="shared" si="57"/>
        <v>0</v>
      </c>
      <c r="T162" s="122">
        <f t="shared" si="57"/>
        <v>0</v>
      </c>
      <c r="U162" s="122">
        <f t="shared" si="57"/>
        <v>0.75942828873673485</v>
      </c>
      <c r="V162" s="122">
        <f t="shared" si="57"/>
        <v>1.8768102158548887</v>
      </c>
      <c r="W162" s="122">
        <f t="shared" si="57"/>
        <v>0.61292584166462805</v>
      </c>
      <c r="X162" s="122">
        <f t="shared" si="57"/>
        <v>0</v>
      </c>
      <c r="Y162" s="122">
        <f t="shared" si="57"/>
        <v>0</v>
      </c>
      <c r="DA162" s="130" t="s">
        <v>3403</v>
      </c>
    </row>
    <row r="163" spans="1:105" ht="12" customHeight="1" x14ac:dyDescent="0.25">
      <c r="A163" s="97" t="s">
        <v>53</v>
      </c>
      <c r="B163" s="33"/>
      <c r="C163" s="33">
        <v>2.7293958920158339</v>
      </c>
      <c r="D163" s="33">
        <v>3.2424498325674969</v>
      </c>
      <c r="E163" s="33">
        <v>3.3935360198861573</v>
      </c>
      <c r="F163" s="33">
        <v>2.5898479489887141</v>
      </c>
      <c r="G163" s="33">
        <v>2.745836799939275</v>
      </c>
      <c r="H163" s="33">
        <v>2.2287683273210268</v>
      </c>
      <c r="I163" s="33">
        <v>2.8581947064644444</v>
      </c>
      <c r="J163" s="33">
        <v>2.4460566196104443</v>
      </c>
      <c r="K163" s="33">
        <v>3.0945650811782364</v>
      </c>
      <c r="L163" s="33">
        <v>2.2285673292168138</v>
      </c>
      <c r="M163" s="33">
        <v>4.3116880922978709</v>
      </c>
      <c r="N163" s="33">
        <v>3.9120389381290184</v>
      </c>
      <c r="O163" s="33">
        <v>2.2403597099804267</v>
      </c>
      <c r="P163" s="33">
        <v>7.7449245934425978E-4</v>
      </c>
      <c r="Q163" s="33">
        <v>0</v>
      </c>
      <c r="R163" s="33">
        <v>4.3244311310554101E-4</v>
      </c>
      <c r="S163" s="33">
        <v>0</v>
      </c>
      <c r="T163" s="33">
        <v>0</v>
      </c>
      <c r="U163" s="33">
        <v>0.75942828873673485</v>
      </c>
      <c r="V163" s="33">
        <v>1.8768102158548887</v>
      </c>
      <c r="W163" s="33">
        <v>0.61292584166462805</v>
      </c>
      <c r="X163" s="33">
        <v>0</v>
      </c>
      <c r="Y163" s="33">
        <v>0</v>
      </c>
      <c r="DA163" s="60" t="s">
        <v>3404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4.9375642860811416E-3</v>
      </c>
      <c r="D164" s="122">
        <f t="shared" si="58"/>
        <v>1.1935454892677781E-3</v>
      </c>
      <c r="E164" s="122">
        <f t="shared" si="58"/>
        <v>1.1670755137107353E-2</v>
      </c>
      <c r="F164" s="122">
        <f t="shared" si="58"/>
        <v>7.5388691443881196E-3</v>
      </c>
      <c r="G164" s="122">
        <f t="shared" si="58"/>
        <v>8.737820685204175E-3</v>
      </c>
      <c r="H164" s="122">
        <f t="shared" si="58"/>
        <v>1.2176249075221125E-2</v>
      </c>
      <c r="I164" s="122">
        <f t="shared" si="58"/>
        <v>9.257084447790595E-3</v>
      </c>
      <c r="J164" s="122">
        <f t="shared" si="58"/>
        <v>1.0370200682526398E-2</v>
      </c>
      <c r="K164" s="122">
        <f t="shared" si="58"/>
        <v>1.3511401783095241E-2</v>
      </c>
      <c r="L164" s="122">
        <f t="shared" si="58"/>
        <v>1.5206486359483755E-2</v>
      </c>
      <c r="M164" s="122">
        <f t="shared" si="58"/>
        <v>2.3201597815955318E-2</v>
      </c>
      <c r="N164" s="122">
        <f t="shared" si="58"/>
        <v>2.2203083599028343E-2</v>
      </c>
      <c r="O164" s="122">
        <f t="shared" si="58"/>
        <v>1.6893596985990026E-2</v>
      </c>
      <c r="P164" s="122">
        <f t="shared" si="58"/>
        <v>1.195336202203434E-5</v>
      </c>
      <c r="Q164" s="122">
        <f t="shared" si="58"/>
        <v>0</v>
      </c>
      <c r="R164" s="122">
        <f t="shared" si="58"/>
        <v>1.1269153054984753E-5</v>
      </c>
      <c r="S164" s="122">
        <f t="shared" si="58"/>
        <v>0</v>
      </c>
      <c r="T164" s="122">
        <f t="shared" si="58"/>
        <v>0</v>
      </c>
      <c r="U164" s="122">
        <f t="shared" si="58"/>
        <v>8.3276086457331339E-3</v>
      </c>
      <c r="V164" s="122">
        <f t="shared" si="58"/>
        <v>1.5740813880866417E-2</v>
      </c>
      <c r="W164" s="122">
        <f t="shared" si="58"/>
        <v>7.2127458397002152E-3</v>
      </c>
      <c r="X164" s="122">
        <f t="shared" si="58"/>
        <v>0</v>
      </c>
      <c r="Y164" s="122">
        <f t="shared" si="58"/>
        <v>0</v>
      </c>
      <c r="DA164" s="130" t="s">
        <v>3405</v>
      </c>
    </row>
    <row r="165" spans="1:105" ht="12" customHeight="1" x14ac:dyDescent="0.25">
      <c r="A165" s="97" t="s">
        <v>53</v>
      </c>
      <c r="B165" s="98"/>
      <c r="C165" s="98">
        <v>4.9375642860811416E-3</v>
      </c>
      <c r="D165" s="98">
        <v>1.1935454892677781E-3</v>
      </c>
      <c r="E165" s="98">
        <v>1.1670755137107353E-2</v>
      </c>
      <c r="F165" s="98">
        <v>7.5388691443881196E-3</v>
      </c>
      <c r="G165" s="98">
        <v>8.737820685204175E-3</v>
      </c>
      <c r="H165" s="98">
        <v>1.2176249075221125E-2</v>
      </c>
      <c r="I165" s="98">
        <v>9.257084447790595E-3</v>
      </c>
      <c r="J165" s="98">
        <v>1.0370200682526398E-2</v>
      </c>
      <c r="K165" s="98">
        <v>1.3511401783095241E-2</v>
      </c>
      <c r="L165" s="98">
        <v>1.5206486359483755E-2</v>
      </c>
      <c r="M165" s="98">
        <v>2.3201597815955318E-2</v>
      </c>
      <c r="N165" s="98">
        <v>2.2203083599028343E-2</v>
      </c>
      <c r="O165" s="98">
        <v>1.6893596985990026E-2</v>
      </c>
      <c r="P165" s="98">
        <v>1.195336202203434E-5</v>
      </c>
      <c r="Q165" s="98">
        <v>0</v>
      </c>
      <c r="R165" s="98">
        <v>1.1269153054984753E-5</v>
      </c>
      <c r="S165" s="98">
        <v>0</v>
      </c>
      <c r="T165" s="98">
        <v>0</v>
      </c>
      <c r="U165" s="98">
        <v>8.3276086457331339E-3</v>
      </c>
      <c r="V165" s="98">
        <v>1.5740813880866417E-2</v>
      </c>
      <c r="W165" s="98">
        <v>7.2127458397002152E-3</v>
      </c>
      <c r="X165" s="98">
        <v>0</v>
      </c>
      <c r="Y165" s="98">
        <v>0</v>
      </c>
      <c r="DA165" s="63" t="s">
        <v>3406</v>
      </c>
    </row>
    <row r="166" spans="1:105" ht="12" customHeight="1" x14ac:dyDescent="0.25">
      <c r="A166" s="121" t="s">
        <v>55</v>
      </c>
      <c r="B166" s="122"/>
      <c r="C166" s="122">
        <v>0.34150340869995183</v>
      </c>
      <c r="D166" s="122">
        <v>0.40409567834967974</v>
      </c>
      <c r="E166" s="122">
        <v>0.41535622607017586</v>
      </c>
      <c r="F166" s="122">
        <v>0.33097584675855046</v>
      </c>
      <c r="G166" s="122">
        <v>0.35585412126435501</v>
      </c>
      <c r="H166" s="122">
        <v>0.29852857761588703</v>
      </c>
      <c r="I166" s="122">
        <v>0.38120037236625709</v>
      </c>
      <c r="J166" s="122">
        <v>0.31792996516838262</v>
      </c>
      <c r="K166" s="122">
        <v>0.37515093263096533</v>
      </c>
      <c r="L166" s="122">
        <v>0.39346961822655208</v>
      </c>
      <c r="M166" s="122">
        <v>0.48864657220399293</v>
      </c>
      <c r="N166" s="122">
        <v>0.392495452975689</v>
      </c>
      <c r="O166" s="122">
        <v>0.25403312109237397</v>
      </c>
      <c r="P166" s="122">
        <v>8.9280389956025599E-5</v>
      </c>
      <c r="Q166" s="122">
        <v>0</v>
      </c>
      <c r="R166" s="122">
        <v>1.9297303184343537E-4</v>
      </c>
      <c r="S166" s="122">
        <v>0</v>
      </c>
      <c r="T166" s="122">
        <v>0</v>
      </c>
      <c r="U166" s="122">
        <v>0.12710800635420683</v>
      </c>
      <c r="V166" s="122">
        <v>0.26542169012818589</v>
      </c>
      <c r="W166" s="122">
        <v>8.80829005141123E-2</v>
      </c>
      <c r="X166" s="122">
        <v>0</v>
      </c>
      <c r="Y166" s="122">
        <v>0</v>
      </c>
      <c r="DA166" s="130" t="s">
        <v>3407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3408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3409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3410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3411</v>
      </c>
    </row>
    <row r="171" spans="1:105" ht="12" customHeight="1" x14ac:dyDescent="0.25">
      <c r="A171" s="106" t="s">
        <v>122</v>
      </c>
      <c r="B171" s="101"/>
      <c r="C171" s="101">
        <v>0.17419959456829509</v>
      </c>
      <c r="D171" s="101">
        <v>0.23537213789203684</v>
      </c>
      <c r="E171" s="101">
        <v>0.23634552620343244</v>
      </c>
      <c r="F171" s="101">
        <v>0.1548454936871046</v>
      </c>
      <c r="G171" s="101">
        <v>0.19575632719290667</v>
      </c>
      <c r="H171" s="101">
        <v>0.18037381113613526</v>
      </c>
      <c r="I171" s="101">
        <v>0.1466967330405714</v>
      </c>
      <c r="J171" s="101">
        <v>0.19071747652014409</v>
      </c>
      <c r="K171" s="101">
        <v>0.14389807671345548</v>
      </c>
      <c r="L171" s="101">
        <v>0.35199486117783441</v>
      </c>
      <c r="M171" s="101">
        <v>8.7699028723014702E-2</v>
      </c>
      <c r="N171" s="101">
        <v>0.2590545912862583</v>
      </c>
      <c r="O171" s="101">
        <v>0.13596550272456656</v>
      </c>
      <c r="P171" s="101">
        <v>0</v>
      </c>
      <c r="Q171" s="101">
        <v>0</v>
      </c>
      <c r="R171" s="101">
        <v>1.0247255931052201E-4</v>
      </c>
      <c r="S171" s="101">
        <v>0</v>
      </c>
      <c r="T171" s="101">
        <v>0</v>
      </c>
      <c r="U171" s="101">
        <v>6.6882694854649302E-2</v>
      </c>
      <c r="V171" s="101">
        <v>0.16729078102104877</v>
      </c>
      <c r="W171" s="101">
        <v>6.6899039682529998E-2</v>
      </c>
      <c r="X171" s="101">
        <v>0</v>
      </c>
      <c r="Y171" s="101">
        <v>0</v>
      </c>
      <c r="DA171" s="131" t="s">
        <v>3412</v>
      </c>
    </row>
    <row r="172" spans="1:105" ht="12" customHeight="1" x14ac:dyDescent="0.25">
      <c r="A172" s="107" t="s">
        <v>121</v>
      </c>
      <c r="B172" s="104"/>
      <c r="C172" s="104">
        <v>0.16730381413165674</v>
      </c>
      <c r="D172" s="104">
        <v>0.16872354045764287</v>
      </c>
      <c r="E172" s="104">
        <v>0.17901069986674345</v>
      </c>
      <c r="F172" s="104">
        <v>0.17613035307144587</v>
      </c>
      <c r="G172" s="104">
        <v>0.16009779407144831</v>
      </c>
      <c r="H172" s="104">
        <v>0.11815476647975173</v>
      </c>
      <c r="I172" s="104">
        <v>0.23450363932568569</v>
      </c>
      <c r="J172" s="104">
        <v>0.12721248864823853</v>
      </c>
      <c r="K172" s="104">
        <v>0.23125285591750983</v>
      </c>
      <c r="L172" s="104">
        <v>4.147475704871767E-2</v>
      </c>
      <c r="M172" s="104">
        <v>0.40094754348097822</v>
      </c>
      <c r="N172" s="104">
        <v>0.13344086168943073</v>
      </c>
      <c r="O172" s="104">
        <v>0.11806761836780741</v>
      </c>
      <c r="P172" s="104">
        <v>8.9280389956025599E-5</v>
      </c>
      <c r="Q172" s="104">
        <v>0</v>
      </c>
      <c r="R172" s="104">
        <v>9.0500472532913342E-5</v>
      </c>
      <c r="S172" s="104">
        <v>0</v>
      </c>
      <c r="T172" s="104">
        <v>0</v>
      </c>
      <c r="U172" s="104">
        <v>6.0225311499557538E-2</v>
      </c>
      <c r="V172" s="104">
        <v>9.8130909107137121E-2</v>
      </c>
      <c r="W172" s="104">
        <v>2.1183860831582302E-2</v>
      </c>
      <c r="X172" s="104">
        <v>0</v>
      </c>
      <c r="Y172" s="104">
        <v>0</v>
      </c>
      <c r="DA172" s="132" t="s">
        <v>3413</v>
      </c>
    </row>
    <row r="173" spans="1:105" ht="12" customHeight="1" x14ac:dyDescent="0.25">
      <c r="A173" s="108" t="s">
        <v>53</v>
      </c>
      <c r="B173" s="98"/>
      <c r="C173" s="98">
        <v>9.2603034934284664E-2</v>
      </c>
      <c r="D173" s="98">
        <v>9.7191375219154386E-2</v>
      </c>
      <c r="E173" s="98">
        <v>0.10037626600682849</v>
      </c>
      <c r="F173" s="98">
        <v>9.8216311247850033E-2</v>
      </c>
      <c r="G173" s="98">
        <v>8.9787624702740806E-2</v>
      </c>
      <c r="H173" s="98">
        <v>6.4764188114613486E-2</v>
      </c>
      <c r="I173" s="98">
        <v>0.13626675677750974</v>
      </c>
      <c r="J173" s="98">
        <v>6.6913773345159522E-2</v>
      </c>
      <c r="K173" s="98">
        <v>0.12484493551621452</v>
      </c>
      <c r="L173" s="98">
        <v>1.8712848874650839E-2</v>
      </c>
      <c r="M173" s="98">
        <v>0.19895718892145661</v>
      </c>
      <c r="N173" s="98">
        <v>6.1931862113915888E-2</v>
      </c>
      <c r="O173" s="98">
        <v>5.5561208841215341E-2</v>
      </c>
      <c r="P173" s="98">
        <v>4.4006266498563267E-5</v>
      </c>
      <c r="Q173" s="98">
        <v>0</v>
      </c>
      <c r="R173" s="98">
        <v>4.5609195257926408E-5</v>
      </c>
      <c r="S173" s="98">
        <v>0</v>
      </c>
      <c r="T173" s="98">
        <v>0</v>
      </c>
      <c r="U173" s="98">
        <v>2.8223235966184482E-2</v>
      </c>
      <c r="V173" s="98">
        <v>4.4346628716789106E-2</v>
      </c>
      <c r="W173" s="98">
        <v>8.1734181472059089E-3</v>
      </c>
      <c r="X173" s="98">
        <v>0</v>
      </c>
      <c r="Y173" s="98">
        <v>0</v>
      </c>
      <c r="DA173" s="63" t="s">
        <v>3414</v>
      </c>
    </row>
    <row r="174" spans="1:105" ht="12" customHeight="1" x14ac:dyDescent="0.25">
      <c r="A174" s="115" t="s">
        <v>52</v>
      </c>
      <c r="B174" s="33"/>
      <c r="C174" s="33">
        <v>7.4700779197372086E-2</v>
      </c>
      <c r="D174" s="33">
        <v>7.1532165238488488E-2</v>
      </c>
      <c r="E174" s="33">
        <v>7.8634433859914962E-2</v>
      </c>
      <c r="F174" s="33">
        <v>7.7914041823595834E-2</v>
      </c>
      <c r="G174" s="33">
        <v>7.0310169368707487E-2</v>
      </c>
      <c r="H174" s="33">
        <v>5.3390578365138247E-2</v>
      </c>
      <c r="I174" s="33">
        <v>9.8236882548175947E-2</v>
      </c>
      <c r="J174" s="33">
        <v>6.0298715303079016E-2</v>
      </c>
      <c r="K174" s="33">
        <v>0.10640792040129531</v>
      </c>
      <c r="L174" s="33">
        <v>2.2761908174066831E-2</v>
      </c>
      <c r="M174" s="33">
        <v>0.20199035455952161</v>
      </c>
      <c r="N174" s="33">
        <v>7.1508999575514834E-2</v>
      </c>
      <c r="O174" s="33">
        <v>6.2506409526592061E-2</v>
      </c>
      <c r="P174" s="33">
        <v>4.5274123457462326E-5</v>
      </c>
      <c r="Q174" s="33">
        <v>0</v>
      </c>
      <c r="R174" s="33">
        <v>4.4891277274986934E-5</v>
      </c>
      <c r="S174" s="33">
        <v>0</v>
      </c>
      <c r="T174" s="33">
        <v>0</v>
      </c>
      <c r="U174" s="33">
        <v>3.2002075533373052E-2</v>
      </c>
      <c r="V174" s="33">
        <v>5.3784280390348022E-2</v>
      </c>
      <c r="W174" s="33">
        <v>1.3010442684376395E-2</v>
      </c>
      <c r="X174" s="33">
        <v>0</v>
      </c>
      <c r="Y174" s="33">
        <v>0</v>
      </c>
      <c r="DA174" s="60" t="s">
        <v>3415</v>
      </c>
    </row>
    <row r="175" spans="1:105" ht="12" customHeight="1" x14ac:dyDescent="0.25">
      <c r="A175" s="121" t="s">
        <v>54</v>
      </c>
      <c r="B175" s="122"/>
      <c r="C175" s="122">
        <v>7.1578810642327823E-2</v>
      </c>
      <c r="D175" s="122">
        <v>7.3351894353067243E-2</v>
      </c>
      <c r="E175" s="122">
        <v>7.6198272423355029E-2</v>
      </c>
      <c r="F175" s="122">
        <v>6.5989332800552566E-2</v>
      </c>
      <c r="G175" s="122">
        <v>7.0507832894635844E-2</v>
      </c>
      <c r="H175" s="122">
        <v>6.5868638361691143E-2</v>
      </c>
      <c r="I175" s="122">
        <v>7.8155060085137784E-2</v>
      </c>
      <c r="J175" s="122">
        <v>7.1396407872611353E-2</v>
      </c>
      <c r="K175" s="122">
        <v>7.5339979169221014E-2</v>
      </c>
      <c r="L175" s="122">
        <v>9.1830240668330385E-2</v>
      </c>
      <c r="M175" s="122">
        <v>0.12650256923161046</v>
      </c>
      <c r="N175" s="122">
        <v>9.6824261027089562E-2</v>
      </c>
      <c r="O175" s="122">
        <v>6.3432455822261993E-2</v>
      </c>
      <c r="P175" s="122">
        <v>2.3149857596607086E-5</v>
      </c>
      <c r="Q175" s="122">
        <v>0</v>
      </c>
      <c r="R175" s="122">
        <v>4.368473971673588E-5</v>
      </c>
      <c r="S175" s="122">
        <v>0</v>
      </c>
      <c r="T175" s="122">
        <v>0</v>
      </c>
      <c r="U175" s="122">
        <v>2.9647902359165972E-2</v>
      </c>
      <c r="V175" s="122">
        <v>6.533249486025762E-2</v>
      </c>
      <c r="W175" s="122">
        <v>2.4353616867610409E-2</v>
      </c>
      <c r="X175" s="122">
        <v>0</v>
      </c>
      <c r="Y175" s="122">
        <v>0</v>
      </c>
      <c r="DA175" s="130" t="s">
        <v>3416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3417</v>
      </c>
    </row>
    <row r="177" spans="1:105" ht="12" customHeight="1" x14ac:dyDescent="0.25">
      <c r="A177" s="109" t="s">
        <v>120</v>
      </c>
      <c r="B177" s="33"/>
      <c r="C177" s="33">
        <v>7.1578810642327823E-2</v>
      </c>
      <c r="D177" s="33">
        <v>7.3351894353067243E-2</v>
      </c>
      <c r="E177" s="33">
        <v>7.6198272423355029E-2</v>
      </c>
      <c r="F177" s="33">
        <v>6.5989332800552566E-2</v>
      </c>
      <c r="G177" s="33">
        <v>7.0507832894635844E-2</v>
      </c>
      <c r="H177" s="33">
        <v>6.5868638361691143E-2</v>
      </c>
      <c r="I177" s="33">
        <v>7.8155060085137784E-2</v>
      </c>
      <c r="J177" s="33">
        <v>7.1396407872611353E-2</v>
      </c>
      <c r="K177" s="33">
        <v>7.5339979169221014E-2</v>
      </c>
      <c r="L177" s="33">
        <v>9.1830240668330385E-2</v>
      </c>
      <c r="M177" s="33">
        <v>0.12650256923161046</v>
      </c>
      <c r="N177" s="33">
        <v>9.6824261027089562E-2</v>
      </c>
      <c r="O177" s="33">
        <v>6.3432455822261993E-2</v>
      </c>
      <c r="P177" s="33">
        <v>2.3149857596607086E-5</v>
      </c>
      <c r="Q177" s="33">
        <v>0</v>
      </c>
      <c r="R177" s="33">
        <v>4.368473971673588E-5</v>
      </c>
      <c r="S177" s="33">
        <v>0</v>
      </c>
      <c r="T177" s="33">
        <v>0</v>
      </c>
      <c r="U177" s="33">
        <v>2.9647902359165972E-2</v>
      </c>
      <c r="V177" s="33">
        <v>6.533249486025762E-2</v>
      </c>
      <c r="W177" s="33">
        <v>2.4353616867610409E-2</v>
      </c>
      <c r="X177" s="33">
        <v>0</v>
      </c>
      <c r="Y177" s="33">
        <v>0</v>
      </c>
      <c r="DA177" s="60" t="s">
        <v>3418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3.7920057015497673E-2</v>
      </c>
      <c r="D3" s="117">
        <f t="shared" si="0"/>
        <v>4.5577251080230752E-2</v>
      </c>
      <c r="E3" s="117">
        <f t="shared" si="0"/>
        <v>2.7486269875663744E-2</v>
      </c>
      <c r="F3" s="117">
        <f t="shared" si="0"/>
        <v>2.7915650455331939E-2</v>
      </c>
      <c r="G3" s="117">
        <f t="shared" si="0"/>
        <v>3.1338091630984721E-2</v>
      </c>
      <c r="H3" s="117">
        <f t="shared" si="0"/>
        <v>4.0037986515405549E-2</v>
      </c>
      <c r="I3" s="117">
        <f t="shared" si="0"/>
        <v>6.7451255412350836E-2</v>
      </c>
      <c r="J3" s="117">
        <f t="shared" si="0"/>
        <v>0.17044288788776477</v>
      </c>
      <c r="K3" s="117">
        <f t="shared" si="0"/>
        <v>3.1520916021480466E-2</v>
      </c>
      <c r="L3" s="117">
        <f t="shared" si="0"/>
        <v>4.1696972808519198E-3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1.8537730712430311E-2</v>
      </c>
      <c r="S3" s="117">
        <f t="shared" si="1"/>
        <v>6.9147411152936837E-3</v>
      </c>
      <c r="T3" s="117">
        <f t="shared" si="1"/>
        <v>1.5058750370910758E-2</v>
      </c>
      <c r="U3" s="117">
        <f t="shared" si="1"/>
        <v>1.9726245486537515E-2</v>
      </c>
      <c r="V3" s="117">
        <f t="shared" si="1"/>
        <v>0</v>
      </c>
      <c r="W3" s="117">
        <f t="shared" ref="W3:Y3" si="2">W4+W7+W9+W19</f>
        <v>0</v>
      </c>
      <c r="X3" s="117">
        <f t="shared" si="2"/>
        <v>1.0680488028725669E-3</v>
      </c>
      <c r="Y3" s="117">
        <f t="shared" si="2"/>
        <v>0</v>
      </c>
      <c r="DA3" s="129" t="s">
        <v>3420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3.3118230719403736E-2</v>
      </c>
      <c r="D4" s="122">
        <f t="shared" si="3"/>
        <v>3.922236797681429E-2</v>
      </c>
      <c r="E4" s="122">
        <f t="shared" si="3"/>
        <v>2.3697672298375862E-2</v>
      </c>
      <c r="F4" s="122">
        <f t="shared" si="3"/>
        <v>2.2336508235015162E-2</v>
      </c>
      <c r="G4" s="122">
        <f t="shared" si="3"/>
        <v>2.488146146090988E-2</v>
      </c>
      <c r="H4" s="122">
        <f t="shared" si="3"/>
        <v>3.1343807156257973E-2</v>
      </c>
      <c r="I4" s="122">
        <f t="shared" si="3"/>
        <v>5.4562444870847104E-2</v>
      </c>
      <c r="J4" s="122">
        <f t="shared" si="3"/>
        <v>0.16178022207575854</v>
      </c>
      <c r="K4" s="122">
        <f t="shared" si="3"/>
        <v>2.6568717471835233E-2</v>
      </c>
      <c r="L4" s="122">
        <f t="shared" si="3"/>
        <v>3.5204869842978691E-3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1.529769372260076E-2</v>
      </c>
      <c r="S4" s="122">
        <f t="shared" si="4"/>
        <v>5.8350948843470078E-3</v>
      </c>
      <c r="T4" s="122">
        <f t="shared" si="4"/>
        <v>1.26013786597583E-2</v>
      </c>
      <c r="U4" s="122">
        <f t="shared" si="4"/>
        <v>1.6976953266909359E-2</v>
      </c>
      <c r="V4" s="122">
        <f t="shared" si="4"/>
        <v>0</v>
      </c>
      <c r="W4" s="122">
        <f t="shared" ref="W4:Y4" si="5">SUM(W5:W6)</f>
        <v>0</v>
      </c>
      <c r="X4" s="122">
        <f t="shared" si="5"/>
        <v>6.6268261019986356E-4</v>
      </c>
      <c r="Y4" s="122">
        <f t="shared" si="5"/>
        <v>0</v>
      </c>
      <c r="DA4" s="130" t="s">
        <v>3421</v>
      </c>
    </row>
    <row r="5" spans="1:105" ht="12" customHeight="1" x14ac:dyDescent="0.25">
      <c r="A5" s="97" t="s">
        <v>51</v>
      </c>
      <c r="B5" s="98"/>
      <c r="C5" s="98">
        <v>3.2817048695485171E-2</v>
      </c>
      <c r="D5" s="98">
        <v>3.8872729653272237E-2</v>
      </c>
      <c r="E5" s="98">
        <v>2.3490497932903892E-2</v>
      </c>
      <c r="F5" s="98">
        <v>2.2145353046559402E-2</v>
      </c>
      <c r="G5" s="98">
        <v>2.467375160352565E-2</v>
      </c>
      <c r="H5" s="98">
        <v>3.1088946761429381E-2</v>
      </c>
      <c r="I5" s="98">
        <v>5.4131936210724492E-2</v>
      </c>
      <c r="J5" s="98">
        <v>0.16049865976401287</v>
      </c>
      <c r="K5" s="98">
        <v>2.6360904916709064E-2</v>
      </c>
      <c r="L5" s="98">
        <v>3.492403083337081E-3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1.5187048746419419E-2</v>
      </c>
      <c r="S5" s="98">
        <v>5.7935352796880486E-3</v>
      </c>
      <c r="T5" s="98">
        <v>1.251249245404229E-2</v>
      </c>
      <c r="U5" s="98">
        <v>1.6859366452676175E-2</v>
      </c>
      <c r="V5" s="98">
        <v>0</v>
      </c>
      <c r="W5" s="98">
        <v>0</v>
      </c>
      <c r="X5" s="98">
        <v>6.584329762936113E-4</v>
      </c>
      <c r="Y5" s="98">
        <v>0</v>
      </c>
      <c r="DA5" s="63" t="s">
        <v>3422</v>
      </c>
    </row>
    <row r="6" spans="1:105" ht="12" customHeight="1" x14ac:dyDescent="0.25">
      <c r="A6" s="97" t="s">
        <v>53</v>
      </c>
      <c r="B6" s="98"/>
      <c r="C6" s="98">
        <v>3.0118202391856298E-4</v>
      </c>
      <c r="D6" s="98">
        <v>3.4963832354205539E-4</v>
      </c>
      <c r="E6" s="98">
        <v>2.0717436547197041E-4</v>
      </c>
      <c r="F6" s="98">
        <v>1.9115518845576066E-4</v>
      </c>
      <c r="G6" s="98">
        <v>2.0770985738423049E-4</v>
      </c>
      <c r="H6" s="98">
        <v>2.5486039482859059E-4</v>
      </c>
      <c r="I6" s="98">
        <v>4.3050866012261029E-4</v>
      </c>
      <c r="J6" s="98">
        <v>1.2815623117456657E-3</v>
      </c>
      <c r="K6" s="98">
        <v>2.0781255512616886E-4</v>
      </c>
      <c r="L6" s="98">
        <v>2.8083900960787962E-5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1.1064497618133979E-4</v>
      </c>
      <c r="S6" s="98">
        <v>4.1559604658959661E-5</v>
      </c>
      <c r="T6" s="98">
        <v>8.8886205716009618E-5</v>
      </c>
      <c r="U6" s="98">
        <v>1.1758681423318403E-4</v>
      </c>
      <c r="V6" s="98">
        <v>0</v>
      </c>
      <c r="W6" s="98">
        <v>0</v>
      </c>
      <c r="X6" s="98">
        <v>4.2496339062523031E-6</v>
      </c>
      <c r="Y6" s="98">
        <v>0</v>
      </c>
      <c r="DA6" s="63" t="s">
        <v>3423</v>
      </c>
    </row>
    <row r="7" spans="1:105" ht="12.95" customHeight="1" x14ac:dyDescent="0.25">
      <c r="A7" s="121" t="s">
        <v>92</v>
      </c>
      <c r="B7" s="122"/>
      <c r="C7" s="122">
        <f t="shared" ref="C7:Y7" si="6">C8</f>
        <v>4.281508239834733E-5</v>
      </c>
      <c r="D7" s="122">
        <f t="shared" si="6"/>
        <v>0</v>
      </c>
      <c r="E7" s="122">
        <f t="shared" si="6"/>
        <v>6.7108078697845829E-5</v>
      </c>
      <c r="F7" s="122">
        <f t="shared" si="6"/>
        <v>1.4985028727927427E-4</v>
      </c>
      <c r="G7" s="122">
        <f t="shared" si="6"/>
        <v>3.3974871049067331E-4</v>
      </c>
      <c r="H7" s="122">
        <f t="shared" si="6"/>
        <v>7.0513809828053303E-4</v>
      </c>
      <c r="I7" s="122">
        <f t="shared" si="6"/>
        <v>2.0323243909436096E-4</v>
      </c>
      <c r="J7" s="122">
        <f t="shared" si="6"/>
        <v>3.1506572843122713E-4</v>
      </c>
      <c r="K7" s="122">
        <f t="shared" si="6"/>
        <v>2.7120135651135662E-4</v>
      </c>
      <c r="L7" s="122">
        <f t="shared" si="6"/>
        <v>5.5142618154089E-5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4.7688315942537307E-4</v>
      </c>
      <c r="S7" s="122">
        <f t="shared" si="6"/>
        <v>1.0135515194559319E-4</v>
      </c>
      <c r="T7" s="122">
        <f t="shared" si="6"/>
        <v>1.9081368303165035E-4</v>
      </c>
      <c r="U7" s="122">
        <f t="shared" si="6"/>
        <v>1.2386172188143078E-4</v>
      </c>
      <c r="V7" s="122">
        <f t="shared" si="6"/>
        <v>0</v>
      </c>
      <c r="W7" s="122">
        <f t="shared" si="6"/>
        <v>0</v>
      </c>
      <c r="X7" s="122">
        <f t="shared" si="6"/>
        <v>6.2457944059720862E-5</v>
      </c>
      <c r="Y7" s="122">
        <f t="shared" si="6"/>
        <v>0</v>
      </c>
      <c r="DA7" s="130" t="s">
        <v>3424</v>
      </c>
    </row>
    <row r="8" spans="1:105" ht="12" customHeight="1" x14ac:dyDescent="0.25">
      <c r="A8" s="97" t="s">
        <v>53</v>
      </c>
      <c r="B8" s="98"/>
      <c r="C8" s="98">
        <v>4.281508239834733E-5</v>
      </c>
      <c r="D8" s="98">
        <v>0</v>
      </c>
      <c r="E8" s="98">
        <v>6.7108078697845829E-5</v>
      </c>
      <c r="F8" s="98">
        <v>1.4985028727927427E-4</v>
      </c>
      <c r="G8" s="98">
        <v>3.3974871049067331E-4</v>
      </c>
      <c r="H8" s="98">
        <v>7.0513809828053303E-4</v>
      </c>
      <c r="I8" s="98">
        <v>2.0323243909436096E-4</v>
      </c>
      <c r="J8" s="98">
        <v>3.1506572843122713E-4</v>
      </c>
      <c r="K8" s="98">
        <v>2.7120135651135662E-4</v>
      </c>
      <c r="L8" s="98">
        <v>5.5142618154089E-5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4.7688315942537307E-4</v>
      </c>
      <c r="S8" s="98">
        <v>1.0135515194559319E-4</v>
      </c>
      <c r="T8" s="98">
        <v>1.9081368303165035E-4</v>
      </c>
      <c r="U8" s="98">
        <v>1.2386172188143078E-4</v>
      </c>
      <c r="V8" s="98">
        <v>0</v>
      </c>
      <c r="W8" s="98">
        <v>0</v>
      </c>
      <c r="X8" s="98">
        <v>6.2457944059720862E-5</v>
      </c>
      <c r="Y8" s="98">
        <v>0</v>
      </c>
      <c r="DA8" s="63" t="s">
        <v>3425</v>
      </c>
    </row>
    <row r="9" spans="1:105" ht="12" customHeight="1" x14ac:dyDescent="0.25">
      <c r="A9" s="121" t="s">
        <v>55</v>
      </c>
      <c r="B9" s="122"/>
      <c r="C9" s="122">
        <v>3.9517635391130446E-3</v>
      </c>
      <c r="D9" s="122">
        <v>5.3873497172940025E-3</v>
      </c>
      <c r="E9" s="122">
        <v>3.1515953710117071E-3</v>
      </c>
      <c r="F9" s="122">
        <v>4.5488182094179279E-3</v>
      </c>
      <c r="G9" s="122">
        <v>5.118919288868067E-3</v>
      </c>
      <c r="H9" s="122">
        <v>6.5558990598948872E-3</v>
      </c>
      <c r="I9" s="122">
        <v>1.0589660195485115E-2</v>
      </c>
      <c r="J9" s="122">
        <v>6.8318082747237923E-3</v>
      </c>
      <c r="K9" s="122">
        <v>3.9254827236730799E-3</v>
      </c>
      <c r="L9" s="122">
        <v>4.7860456857835311E-4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2.2638668865885285E-3</v>
      </c>
      <c r="S9" s="122">
        <v>8.0253233313569796E-4</v>
      </c>
      <c r="T9" s="122">
        <v>1.8502253601644712E-3</v>
      </c>
      <c r="U9" s="122">
        <v>2.1283618192584645E-3</v>
      </c>
      <c r="V9" s="122">
        <v>0</v>
      </c>
      <c r="W9" s="122">
        <v>0</v>
      </c>
      <c r="X9" s="122">
        <v>2.5833485079134805E-4</v>
      </c>
      <c r="Y9" s="122">
        <v>0</v>
      </c>
      <c r="DA9" s="130" t="s">
        <v>3426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3427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3428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3429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3430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3431</v>
      </c>
    </row>
    <row r="15" spans="1:105" ht="12" customHeight="1" x14ac:dyDescent="0.25">
      <c r="A15" s="106" t="s">
        <v>122</v>
      </c>
      <c r="B15" s="101"/>
      <c r="C15" s="101">
        <v>1.8594481279199865E-3</v>
      </c>
      <c r="D15" s="101">
        <v>2.9141853057289375E-3</v>
      </c>
      <c r="E15" s="101">
        <v>1.6631558475588338E-3</v>
      </c>
      <c r="F15" s="101">
        <v>1.9370895979296937E-3</v>
      </c>
      <c r="G15" s="101">
        <v>2.6011369784614668E-3</v>
      </c>
      <c r="H15" s="101">
        <v>3.687646672627048E-3</v>
      </c>
      <c r="I15" s="101">
        <v>3.7273368392533165E-3</v>
      </c>
      <c r="J15" s="101">
        <v>3.8040037512753985E-3</v>
      </c>
      <c r="K15" s="101">
        <v>1.390122501310227E-3</v>
      </c>
      <c r="L15" s="101">
        <v>3.988659113977976E-4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1.0508310276062748E-3</v>
      </c>
      <c r="S15" s="101">
        <v>4.0122413161533554E-4</v>
      </c>
      <c r="T15" s="101">
        <v>1.1568344913367324E-3</v>
      </c>
      <c r="U15" s="101">
        <v>1.0275985152002683E-3</v>
      </c>
      <c r="V15" s="101">
        <v>0</v>
      </c>
      <c r="W15" s="101">
        <v>0</v>
      </c>
      <c r="X15" s="101">
        <v>1.0332299136873592E-4</v>
      </c>
      <c r="Y15" s="101">
        <v>0</v>
      </c>
      <c r="DA15" s="131" t="s">
        <v>3432</v>
      </c>
    </row>
    <row r="16" spans="1:105" ht="12" customHeight="1" x14ac:dyDescent="0.25">
      <c r="A16" s="107" t="s">
        <v>121</v>
      </c>
      <c r="B16" s="104"/>
      <c r="C16" s="104">
        <v>2.0923154111930579E-3</v>
      </c>
      <c r="D16" s="104">
        <v>2.4731644115650649E-3</v>
      </c>
      <c r="E16" s="104">
        <v>1.4884395234528733E-3</v>
      </c>
      <c r="F16" s="104">
        <v>2.611728611488234E-3</v>
      </c>
      <c r="G16" s="104">
        <v>2.5177823104066003E-3</v>
      </c>
      <c r="H16" s="104">
        <v>2.8682523872678393E-3</v>
      </c>
      <c r="I16" s="104">
        <v>6.8623233562317976E-3</v>
      </c>
      <c r="J16" s="104">
        <v>3.0278045234483943E-3</v>
      </c>
      <c r="K16" s="104">
        <v>2.5353602223628529E-3</v>
      </c>
      <c r="L16" s="104">
        <v>7.97386571805555E-5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1.2130358589822537E-3</v>
      </c>
      <c r="S16" s="104">
        <v>4.0130820152036242E-4</v>
      </c>
      <c r="T16" s="104">
        <v>6.9339086882773881E-4</v>
      </c>
      <c r="U16" s="104">
        <v>1.1007633040581964E-3</v>
      </c>
      <c r="V16" s="104">
        <v>0</v>
      </c>
      <c r="W16" s="104">
        <v>0</v>
      </c>
      <c r="X16" s="104">
        <v>1.5501185942261213E-4</v>
      </c>
      <c r="Y16" s="104">
        <v>0</v>
      </c>
      <c r="DA16" s="132" t="s">
        <v>3433</v>
      </c>
    </row>
    <row r="17" spans="1:105" ht="12" customHeight="1" x14ac:dyDescent="0.25">
      <c r="A17" s="108" t="s">
        <v>53</v>
      </c>
      <c r="B17" s="98"/>
      <c r="C17" s="98">
        <v>9.9257656804744958E-4</v>
      </c>
      <c r="D17" s="98">
        <v>1.2306702262811458E-3</v>
      </c>
      <c r="E17" s="98">
        <v>7.1795803894650204E-4</v>
      </c>
      <c r="F17" s="98">
        <v>1.2525078481053014E-3</v>
      </c>
      <c r="G17" s="98">
        <v>1.2165453695915326E-3</v>
      </c>
      <c r="H17" s="98">
        <v>1.3502424418739812E-3</v>
      </c>
      <c r="I17" s="98">
        <v>3.4632684709681276E-3</v>
      </c>
      <c r="J17" s="98">
        <v>1.3611497418608096E-3</v>
      </c>
      <c r="K17" s="98">
        <v>1.1762149679581744E-3</v>
      </c>
      <c r="L17" s="98">
        <v>3.0148443293699657E-5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5.3966669985744983E-4</v>
      </c>
      <c r="S17" s="98">
        <v>1.8082928273216851E-4</v>
      </c>
      <c r="T17" s="98">
        <v>2.9917263165453993E-4</v>
      </c>
      <c r="U17" s="98">
        <v>4.5901045245312194E-4</v>
      </c>
      <c r="V17" s="98">
        <v>0</v>
      </c>
      <c r="W17" s="98">
        <v>0</v>
      </c>
      <c r="X17" s="98">
        <v>5.7703872086859819E-5</v>
      </c>
      <c r="Y17" s="98">
        <v>0</v>
      </c>
      <c r="DA17" s="63" t="s">
        <v>3434</v>
      </c>
    </row>
    <row r="18" spans="1:105" ht="12" customHeight="1" x14ac:dyDescent="0.25">
      <c r="A18" s="108" t="s">
        <v>52</v>
      </c>
      <c r="B18" s="98"/>
      <c r="C18" s="98">
        <v>1.0997388431456083E-3</v>
      </c>
      <c r="D18" s="98">
        <v>1.2424941852839193E-3</v>
      </c>
      <c r="E18" s="98">
        <v>7.7048148450637138E-4</v>
      </c>
      <c r="F18" s="98">
        <v>1.3592207633829323E-3</v>
      </c>
      <c r="G18" s="98">
        <v>1.3012369408150677E-3</v>
      </c>
      <c r="H18" s="98">
        <v>1.5180099453938579E-3</v>
      </c>
      <c r="I18" s="98">
        <v>3.3990548852636695E-3</v>
      </c>
      <c r="J18" s="98">
        <v>1.6666547815875846E-3</v>
      </c>
      <c r="K18" s="98">
        <v>1.3591452544046785E-3</v>
      </c>
      <c r="L18" s="98">
        <v>4.9590213886855843E-5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6.7336915912480388E-4</v>
      </c>
      <c r="S18" s="98">
        <v>2.2047891878819388E-4</v>
      </c>
      <c r="T18" s="98">
        <v>3.9421823717319889E-4</v>
      </c>
      <c r="U18" s="98">
        <v>6.4175285160507443E-4</v>
      </c>
      <c r="V18" s="98">
        <v>0</v>
      </c>
      <c r="W18" s="98">
        <v>0</v>
      </c>
      <c r="X18" s="98">
        <v>9.7307987335752309E-5</v>
      </c>
      <c r="Y18" s="98">
        <v>0</v>
      </c>
      <c r="DA18" s="63" t="s">
        <v>3435</v>
      </c>
    </row>
    <row r="19" spans="1:105" ht="12" customHeight="1" x14ac:dyDescent="0.25">
      <c r="A19" s="121" t="s">
        <v>54</v>
      </c>
      <c r="B19" s="122"/>
      <c r="C19" s="122">
        <v>8.0724767458254854E-4</v>
      </c>
      <c r="D19" s="122">
        <v>9.6753338612245662E-4</v>
      </c>
      <c r="E19" s="122">
        <v>5.6989412757832794E-4</v>
      </c>
      <c r="F19" s="122">
        <v>8.8047372361957582E-4</v>
      </c>
      <c r="G19" s="122">
        <v>9.979621707160971E-4</v>
      </c>
      <c r="H19" s="122">
        <v>1.4331422009721576E-3</v>
      </c>
      <c r="I19" s="122">
        <v>2.0959179069242636E-3</v>
      </c>
      <c r="J19" s="122">
        <v>1.5157918088511875E-3</v>
      </c>
      <c r="K19" s="122">
        <v>7.5551446946079456E-4</v>
      </c>
      <c r="L19" s="122">
        <v>1.1546310982160898E-4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4.9928694381565187E-4</v>
      </c>
      <c r="S19" s="122">
        <v>1.7575874586538484E-4</v>
      </c>
      <c r="T19" s="122">
        <v>4.1633266795633613E-4</v>
      </c>
      <c r="U19" s="122">
        <v>4.9706867848825715E-4</v>
      </c>
      <c r="V19" s="122">
        <v>0</v>
      </c>
      <c r="W19" s="122">
        <v>0</v>
      </c>
      <c r="X19" s="122">
        <v>8.4573397821634391E-5</v>
      </c>
      <c r="Y19" s="122">
        <v>0</v>
      </c>
      <c r="DA19" s="130" t="s">
        <v>3436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3437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3438</v>
      </c>
    </row>
    <row r="22" spans="1:105" ht="12" customHeight="1" x14ac:dyDescent="0.25">
      <c r="A22" s="109" t="s">
        <v>120</v>
      </c>
      <c r="B22" s="33"/>
      <c r="C22" s="33">
        <v>8.0724767458254854E-4</v>
      </c>
      <c r="D22" s="33">
        <v>9.6753338612245662E-4</v>
      </c>
      <c r="E22" s="33">
        <v>5.6989412757832794E-4</v>
      </c>
      <c r="F22" s="33">
        <v>8.8047372361957582E-4</v>
      </c>
      <c r="G22" s="33">
        <v>9.979621707160971E-4</v>
      </c>
      <c r="H22" s="33">
        <v>1.4331422009721576E-3</v>
      </c>
      <c r="I22" s="33">
        <v>2.0959179069242636E-3</v>
      </c>
      <c r="J22" s="33">
        <v>1.5157918088511875E-3</v>
      </c>
      <c r="K22" s="33">
        <v>7.5551446946079456E-4</v>
      </c>
      <c r="L22" s="33">
        <v>1.1546310982160898E-4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4.9928694381565187E-4</v>
      </c>
      <c r="S22" s="33">
        <v>1.7575874586538484E-4</v>
      </c>
      <c r="T22" s="33">
        <v>4.1633266795633613E-4</v>
      </c>
      <c r="U22" s="33">
        <v>4.9706867848825715E-4</v>
      </c>
      <c r="V22" s="33">
        <v>0</v>
      </c>
      <c r="W22" s="33">
        <v>0</v>
      </c>
      <c r="X22" s="33">
        <v>8.4573397821634391E-5</v>
      </c>
      <c r="Y22" s="33">
        <v>0</v>
      </c>
      <c r="DA22" s="60" t="s">
        <v>3439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0.40173773543896119</v>
      </c>
      <c r="D24" s="117">
        <f t="shared" si="7"/>
        <v>0.4060378734787769</v>
      </c>
      <c r="E24" s="117">
        <f t="shared" si="7"/>
        <v>0.43003909203128521</v>
      </c>
      <c r="F24" s="117">
        <f t="shared" si="7"/>
        <v>0.55378382487064137</v>
      </c>
      <c r="G24" s="117">
        <f t="shared" si="7"/>
        <v>0.61955399583925697</v>
      </c>
      <c r="H24" s="117">
        <f t="shared" si="7"/>
        <v>0.78382500441019787</v>
      </c>
      <c r="I24" s="117">
        <f t="shared" si="7"/>
        <v>0.62517813352418128</v>
      </c>
      <c r="J24" s="117">
        <f t="shared" si="7"/>
        <v>0.42520003054140765</v>
      </c>
      <c r="K24" s="117">
        <f t="shared" si="7"/>
        <v>0.41949258794084943</v>
      </c>
      <c r="L24" s="117">
        <f t="shared" si="7"/>
        <v>0.5082374741318173</v>
      </c>
      <c r="M24" s="117">
        <f t="shared" si="7"/>
        <v>0.44015752047328122</v>
      </c>
      <c r="N24" s="117">
        <f t="shared" si="7"/>
        <v>0.46861817896701363</v>
      </c>
      <c r="O24" s="117">
        <f t="shared" si="7"/>
        <v>0.59372336611442866</v>
      </c>
      <c r="P24" s="117">
        <f t="shared" si="7"/>
        <v>0.43624656253012356</v>
      </c>
      <c r="Q24" s="117">
        <f t="shared" si="7"/>
        <v>0.23781468829617108</v>
      </c>
      <c r="R24" s="117">
        <f t="shared" ref="R24:V24" si="8">R25+R28+R30+R39</f>
        <v>0.33213258748213376</v>
      </c>
      <c r="S24" s="117">
        <f t="shared" si="8"/>
        <v>0.39968907445194568</v>
      </c>
      <c r="T24" s="117">
        <f t="shared" si="8"/>
        <v>0.44933265499591535</v>
      </c>
      <c r="U24" s="117">
        <f t="shared" si="8"/>
        <v>0.440761396635384</v>
      </c>
      <c r="V24" s="117">
        <f t="shared" si="8"/>
        <v>0.39926029445033351</v>
      </c>
      <c r="W24" s="117">
        <f t="shared" ref="W24:Y24" si="9">W25+W28+W30+W39</f>
        <v>0.43681165375255582</v>
      </c>
      <c r="X24" s="117">
        <f t="shared" si="9"/>
        <v>0.50711565226021216</v>
      </c>
      <c r="Y24" s="117">
        <f t="shared" si="9"/>
        <v>0.50647342714266375</v>
      </c>
      <c r="DA24" s="129" t="s">
        <v>3440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0.35534862463165201</v>
      </c>
      <c r="D25" s="122">
        <f t="shared" si="10"/>
        <v>0.35260548117277007</v>
      </c>
      <c r="E25" s="122">
        <f t="shared" si="10"/>
        <v>0.37269330381834048</v>
      </c>
      <c r="F25" s="122">
        <f t="shared" si="10"/>
        <v>0.47939407499190212</v>
      </c>
      <c r="G25" s="122">
        <f t="shared" si="10"/>
        <v>0.53031603441423381</v>
      </c>
      <c r="H25" s="122">
        <f t="shared" si="10"/>
        <v>0.67355568513941111</v>
      </c>
      <c r="I25" s="122">
        <f t="shared" si="10"/>
        <v>0.5351086185527193</v>
      </c>
      <c r="J25" s="122">
        <f t="shared" si="10"/>
        <v>0.36995648665587638</v>
      </c>
      <c r="K25" s="122">
        <f t="shared" si="10"/>
        <v>0.36160456781336003</v>
      </c>
      <c r="L25" s="122">
        <f t="shared" si="10"/>
        <v>0.44408754347799534</v>
      </c>
      <c r="M25" s="122">
        <f t="shared" si="10"/>
        <v>0.36799831347397616</v>
      </c>
      <c r="N25" s="122">
        <f t="shared" si="10"/>
        <v>0.3952297262131057</v>
      </c>
      <c r="O25" s="122">
        <f t="shared" si="10"/>
        <v>0.50811005412005972</v>
      </c>
      <c r="P25" s="122">
        <f t="shared" si="10"/>
        <v>0.35442654546737673</v>
      </c>
      <c r="Q25" s="122">
        <f t="shared" si="10"/>
        <v>0.19221904411441662</v>
      </c>
      <c r="R25" s="122">
        <f t="shared" ref="R25:V25" si="11">SUM(R26:R27)</f>
        <v>0.26666458505098378</v>
      </c>
      <c r="S25" s="122">
        <f t="shared" si="11"/>
        <v>0.32392196673062917</v>
      </c>
      <c r="T25" s="122">
        <f t="shared" si="11"/>
        <v>0.36496358456491418</v>
      </c>
      <c r="U25" s="122">
        <f t="shared" si="11"/>
        <v>0.35919744770433965</v>
      </c>
      <c r="V25" s="122">
        <f t="shared" si="11"/>
        <v>0.32744544009569954</v>
      </c>
      <c r="W25" s="122">
        <f t="shared" ref="W25:Y25" si="12">SUM(W26:W27)</f>
        <v>0.35377826995139999</v>
      </c>
      <c r="X25" s="122">
        <f t="shared" si="12"/>
        <v>0.39147479405876223</v>
      </c>
      <c r="Y25" s="122">
        <f t="shared" si="12"/>
        <v>0.37511885545887746</v>
      </c>
      <c r="DA25" s="130" t="s">
        <v>3441</v>
      </c>
    </row>
    <row r="26" spans="1:105" ht="12" customHeight="1" x14ac:dyDescent="0.25">
      <c r="A26" s="97" t="s">
        <v>74</v>
      </c>
      <c r="B26" s="98"/>
      <c r="C26" s="98">
        <v>0.34737836800437949</v>
      </c>
      <c r="D26" s="98">
        <v>0.34485112671328888</v>
      </c>
      <c r="E26" s="98">
        <v>0.36465316058913066</v>
      </c>
      <c r="F26" s="98">
        <v>0.46926746838876771</v>
      </c>
      <c r="G26" s="98">
        <v>0.51938524479840431</v>
      </c>
      <c r="H26" s="98">
        <v>0.66002875620424262</v>
      </c>
      <c r="I26" s="98">
        <v>0.52467679585286497</v>
      </c>
      <c r="J26" s="98">
        <v>0.36271588097706098</v>
      </c>
      <c r="K26" s="98">
        <v>0.35461565882288915</v>
      </c>
      <c r="L26" s="98">
        <v>0.43533574306914707</v>
      </c>
      <c r="M26" s="98">
        <v>0.36118178067668949</v>
      </c>
      <c r="N26" s="98">
        <v>0.38791633578517271</v>
      </c>
      <c r="O26" s="98">
        <v>0.49865012271873727</v>
      </c>
      <c r="P26" s="98">
        <v>0.3482639422616069</v>
      </c>
      <c r="Q26" s="98">
        <v>0.18879702841477697</v>
      </c>
      <c r="R26" s="98">
        <v>0.26189451535260921</v>
      </c>
      <c r="S26" s="98">
        <v>0.31821521858701007</v>
      </c>
      <c r="T26" s="98">
        <v>0.35859511731439708</v>
      </c>
      <c r="U26" s="98">
        <v>0.35304166410910526</v>
      </c>
      <c r="V26" s="98">
        <v>0.3219627019524039</v>
      </c>
      <c r="W26" s="98">
        <v>0.34771597587099662</v>
      </c>
      <c r="X26" s="98">
        <v>0.38525849108887267</v>
      </c>
      <c r="Y26" s="98">
        <v>0.36956946701483079</v>
      </c>
      <c r="DA26" s="63" t="s">
        <v>3442</v>
      </c>
    </row>
    <row r="27" spans="1:105" ht="12" customHeight="1" x14ac:dyDescent="0.25">
      <c r="A27" s="97" t="s">
        <v>53</v>
      </c>
      <c r="B27" s="98"/>
      <c r="C27" s="98">
        <v>7.9702566272725293E-3</v>
      </c>
      <c r="D27" s="98">
        <v>7.7543544594811881E-3</v>
      </c>
      <c r="E27" s="98">
        <v>8.040143229209807E-3</v>
      </c>
      <c r="F27" s="98">
        <v>1.0126606603134424E-2</v>
      </c>
      <c r="G27" s="98">
        <v>1.0930789615829535E-2</v>
      </c>
      <c r="H27" s="98">
        <v>1.3526928935168497E-2</v>
      </c>
      <c r="I27" s="98">
        <v>1.0431822699854345E-2</v>
      </c>
      <c r="J27" s="98">
        <v>7.2406056788153874E-3</v>
      </c>
      <c r="K27" s="98">
        <v>6.988908990470874E-3</v>
      </c>
      <c r="L27" s="98">
        <v>8.7518004088482631E-3</v>
      </c>
      <c r="M27" s="98">
        <v>6.8165327972866882E-3</v>
      </c>
      <c r="N27" s="98">
        <v>7.3133904279330218E-3</v>
      </c>
      <c r="O27" s="98">
        <v>9.4599314013224158E-3</v>
      </c>
      <c r="P27" s="98">
        <v>6.1626032057698465E-3</v>
      </c>
      <c r="Q27" s="98">
        <v>3.4220156996396414E-3</v>
      </c>
      <c r="R27" s="98">
        <v>4.7700696983745501E-3</v>
      </c>
      <c r="S27" s="98">
        <v>5.7067481436190847E-3</v>
      </c>
      <c r="T27" s="98">
        <v>6.3684672505170698E-3</v>
      </c>
      <c r="U27" s="98">
        <v>6.1557835952343798E-3</v>
      </c>
      <c r="V27" s="98">
        <v>5.4827381432956393E-3</v>
      </c>
      <c r="W27" s="98">
        <v>6.0622940804033985E-3</v>
      </c>
      <c r="X27" s="98">
        <v>6.2163029698895445E-3</v>
      </c>
      <c r="Y27" s="98">
        <v>5.5493884440466993E-3</v>
      </c>
      <c r="DA27" s="63" t="s">
        <v>3443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3.8533574158512599E-4</v>
      </c>
      <c r="D28" s="122">
        <f t="shared" si="13"/>
        <v>9.3101872091922252E-5</v>
      </c>
      <c r="E28" s="122">
        <f t="shared" si="13"/>
        <v>1.0066211804676875E-3</v>
      </c>
      <c r="F28" s="122">
        <f t="shared" si="13"/>
        <v>1.7982034473512909E-3</v>
      </c>
      <c r="G28" s="122">
        <f t="shared" si="13"/>
        <v>4.8050174769395226E-3</v>
      </c>
      <c r="H28" s="122">
        <f t="shared" si="13"/>
        <v>9.307822897303036E-3</v>
      </c>
      <c r="I28" s="122">
        <f t="shared" si="13"/>
        <v>1.4734351834341172E-3</v>
      </c>
      <c r="J28" s="122">
        <f t="shared" si="13"/>
        <v>1.8378834158488248E-3</v>
      </c>
      <c r="K28" s="122">
        <f t="shared" si="13"/>
        <v>3.4713773633453645E-3</v>
      </c>
      <c r="L28" s="122">
        <f t="shared" si="13"/>
        <v>4.7422651612516525E-3</v>
      </c>
      <c r="M28" s="122">
        <f t="shared" si="13"/>
        <v>9.8662049806137343E-3</v>
      </c>
      <c r="N28" s="122">
        <f t="shared" si="13"/>
        <v>1.125936672493325E-2</v>
      </c>
      <c r="O28" s="122">
        <f t="shared" si="13"/>
        <v>1.0751114357302098E-2</v>
      </c>
      <c r="P28" s="122">
        <f t="shared" si="13"/>
        <v>1.2441499863318498E-2</v>
      </c>
      <c r="Q28" s="122">
        <f t="shared" si="13"/>
        <v>6.585359711180511E-3</v>
      </c>
      <c r="R28" s="122">
        <f t="shared" si="13"/>
        <v>9.9085723125049725E-3</v>
      </c>
      <c r="S28" s="122">
        <f t="shared" si="13"/>
        <v>6.9935054842459295E-3</v>
      </c>
      <c r="T28" s="122">
        <f t="shared" si="13"/>
        <v>6.3604561010550103E-3</v>
      </c>
      <c r="U28" s="122">
        <f t="shared" si="13"/>
        <v>4.5209528486722245E-3</v>
      </c>
      <c r="V28" s="122">
        <f t="shared" si="13"/>
        <v>3.583037194122268E-3</v>
      </c>
      <c r="W28" s="122">
        <f t="shared" si="13"/>
        <v>5.6390287721331854E-3</v>
      </c>
      <c r="X28" s="122">
        <f t="shared" si="13"/>
        <v>1.8050345833259332E-2</v>
      </c>
      <c r="Y28" s="122">
        <f t="shared" si="13"/>
        <v>2.6399270680264823E-2</v>
      </c>
      <c r="DA28" s="130" t="s">
        <v>3444</v>
      </c>
    </row>
    <row r="29" spans="1:105" ht="12" customHeight="1" x14ac:dyDescent="0.25">
      <c r="A29" s="97" t="s">
        <v>53</v>
      </c>
      <c r="B29" s="98"/>
      <c r="C29" s="98">
        <v>3.8533574158512599E-4</v>
      </c>
      <c r="D29" s="98">
        <v>9.3101872091922252E-5</v>
      </c>
      <c r="E29" s="98">
        <v>1.0066211804676875E-3</v>
      </c>
      <c r="F29" s="98">
        <v>1.7982034473512909E-3</v>
      </c>
      <c r="G29" s="98">
        <v>4.8050174769395226E-3</v>
      </c>
      <c r="H29" s="98">
        <v>9.307822897303036E-3</v>
      </c>
      <c r="I29" s="98">
        <v>1.4734351834341172E-3</v>
      </c>
      <c r="J29" s="98">
        <v>1.8378834158488248E-3</v>
      </c>
      <c r="K29" s="98">
        <v>3.4713773633453645E-3</v>
      </c>
      <c r="L29" s="98">
        <v>4.7422651612516525E-3</v>
      </c>
      <c r="M29" s="98">
        <v>9.8662049806137343E-3</v>
      </c>
      <c r="N29" s="98">
        <v>1.125936672493325E-2</v>
      </c>
      <c r="O29" s="98">
        <v>1.0751114357302098E-2</v>
      </c>
      <c r="P29" s="98">
        <v>1.2441499863318498E-2</v>
      </c>
      <c r="Q29" s="98">
        <v>6.585359711180511E-3</v>
      </c>
      <c r="R29" s="98">
        <v>9.9085723125049725E-3</v>
      </c>
      <c r="S29" s="98">
        <v>6.9935054842459295E-3</v>
      </c>
      <c r="T29" s="98">
        <v>6.3604561010550103E-3</v>
      </c>
      <c r="U29" s="98">
        <v>4.5209528486722245E-3</v>
      </c>
      <c r="V29" s="98">
        <v>3.583037194122268E-3</v>
      </c>
      <c r="W29" s="98">
        <v>5.6390287721331854E-3</v>
      </c>
      <c r="X29" s="98">
        <v>1.8050345833259332E-2</v>
      </c>
      <c r="Y29" s="98">
        <v>2.6399270680264823E-2</v>
      </c>
      <c r="DA29" s="63" t="s">
        <v>3445</v>
      </c>
    </row>
    <row r="30" spans="1:105" ht="12" customHeight="1" x14ac:dyDescent="0.25">
      <c r="A30" s="121" t="s">
        <v>55</v>
      </c>
      <c r="B30" s="122"/>
      <c r="C30" s="122">
        <v>3.8200380878092757E-2</v>
      </c>
      <c r="D30" s="122">
        <v>4.5218354471706718E-2</v>
      </c>
      <c r="E30" s="122">
        <v>4.7711603156638457E-2</v>
      </c>
      <c r="F30" s="122">
        <v>6.0819286645215229E-2</v>
      </c>
      <c r="G30" s="122">
        <v>7.0657793985084399E-2</v>
      </c>
      <c r="H30" s="122">
        <v>8.2850161808698058E-2</v>
      </c>
      <c r="I30" s="122">
        <v>7.3958189126068719E-2</v>
      </c>
      <c r="J30" s="122">
        <v>4.3708037874418584E-2</v>
      </c>
      <c r="K30" s="122">
        <v>4.5633787056662309E-2</v>
      </c>
      <c r="L30" s="122">
        <v>4.7861354510409418E-2</v>
      </c>
      <c r="M30" s="122">
        <v>5.0296277646012022E-2</v>
      </c>
      <c r="N30" s="122">
        <v>4.9945002945583385E-2</v>
      </c>
      <c r="O30" s="122">
        <v>6.0300365550940385E-2</v>
      </c>
      <c r="P30" s="122">
        <v>5.6259441005653395E-2</v>
      </c>
      <c r="Q30" s="122">
        <v>3.177281265278882E-2</v>
      </c>
      <c r="R30" s="122">
        <v>4.552019621263742E-2</v>
      </c>
      <c r="S30" s="122">
        <v>5.6417762402733981E-2</v>
      </c>
      <c r="T30" s="122">
        <v>6.3679831674448906E-2</v>
      </c>
      <c r="U30" s="122">
        <v>6.245660141363054E-2</v>
      </c>
      <c r="V30" s="122">
        <v>5.4545973116621238E-2</v>
      </c>
      <c r="W30" s="122">
        <v>6.0174122162719848E-2</v>
      </c>
      <c r="X30" s="122">
        <v>7.3520923348153439E-2</v>
      </c>
      <c r="Y30" s="122">
        <v>7.6757453566096631E-2</v>
      </c>
      <c r="DA30" s="130" t="s">
        <v>3446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3447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3448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3449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3450</v>
      </c>
    </row>
    <row r="35" spans="1:105" ht="12" customHeight="1" x14ac:dyDescent="0.25">
      <c r="A35" s="106" t="s">
        <v>122</v>
      </c>
      <c r="B35" s="101"/>
      <c r="C35" s="101">
        <v>1.7974665236559866E-2</v>
      </c>
      <c r="D35" s="101">
        <v>2.4726420775881896E-2</v>
      </c>
      <c r="E35" s="101">
        <v>2.5385010304845353E-2</v>
      </c>
      <c r="F35" s="101">
        <v>2.6192820215484122E-2</v>
      </c>
      <c r="G35" s="101">
        <v>3.6248102409527534E-2</v>
      </c>
      <c r="H35" s="101">
        <v>4.7037982001953901E-2</v>
      </c>
      <c r="I35" s="101">
        <v>2.6006645673881099E-2</v>
      </c>
      <c r="J35" s="101">
        <v>2.4531942559245425E-2</v>
      </c>
      <c r="K35" s="101">
        <v>1.5863750897304942E-2</v>
      </c>
      <c r="L35" s="101">
        <v>4.1960693879048307E-2</v>
      </c>
      <c r="M35" s="101">
        <v>7.8846633509072339E-3</v>
      </c>
      <c r="N35" s="101">
        <v>3.1068690362408981E-2</v>
      </c>
      <c r="O35" s="101">
        <v>2.9917271057589838E-2</v>
      </c>
      <c r="P35" s="101">
        <v>1.6604482722628315E-2</v>
      </c>
      <c r="Q35" s="101">
        <v>1.8869311504099928E-2</v>
      </c>
      <c r="R35" s="101">
        <v>2.0450788460337505E-2</v>
      </c>
      <c r="S35" s="101">
        <v>2.9449851260565627E-2</v>
      </c>
      <c r="T35" s="101">
        <v>4.1029063292742772E-2</v>
      </c>
      <c r="U35" s="101">
        <v>3.1048155137836674E-2</v>
      </c>
      <c r="V35" s="101">
        <v>3.2888307132731942E-2</v>
      </c>
      <c r="W35" s="101">
        <v>4.43130514721468E-2</v>
      </c>
      <c r="X35" s="101">
        <v>3.6059723987688842E-2</v>
      </c>
      <c r="Y35" s="101">
        <v>2.553272373591112E-2</v>
      </c>
      <c r="DA35" s="131" t="s">
        <v>3451</v>
      </c>
    </row>
    <row r="36" spans="1:105" ht="12" customHeight="1" x14ac:dyDescent="0.25">
      <c r="A36" s="107" t="s">
        <v>121</v>
      </c>
      <c r="B36" s="104"/>
      <c r="C36" s="104">
        <v>2.0225715641532895E-2</v>
      </c>
      <c r="D36" s="104">
        <v>2.0491933695824822E-2</v>
      </c>
      <c r="E36" s="104">
        <v>2.2326592851793101E-2</v>
      </c>
      <c r="F36" s="104">
        <v>3.4626466429731106E-2</v>
      </c>
      <c r="G36" s="104">
        <v>3.4409691575556872E-2</v>
      </c>
      <c r="H36" s="104">
        <v>3.5812179806744157E-2</v>
      </c>
      <c r="I36" s="104">
        <v>4.795154345218762E-2</v>
      </c>
      <c r="J36" s="104">
        <v>1.9176095315173163E-2</v>
      </c>
      <c r="K36" s="104">
        <v>2.9770036159357367E-2</v>
      </c>
      <c r="L36" s="104">
        <v>5.9006606313611078E-3</v>
      </c>
      <c r="M36" s="104">
        <v>4.2411614295104788E-2</v>
      </c>
      <c r="N36" s="104">
        <v>1.8876312583174404E-2</v>
      </c>
      <c r="O36" s="104">
        <v>3.0383094493350544E-2</v>
      </c>
      <c r="P36" s="104">
        <v>3.965495828302508E-2</v>
      </c>
      <c r="Q36" s="104">
        <v>1.2903501148688889E-2</v>
      </c>
      <c r="R36" s="104">
        <v>2.5069407752299912E-2</v>
      </c>
      <c r="S36" s="104">
        <v>2.6967911142168354E-2</v>
      </c>
      <c r="T36" s="104">
        <v>2.2650768381706141E-2</v>
      </c>
      <c r="U36" s="104">
        <v>3.1408446275793866E-2</v>
      </c>
      <c r="V36" s="104">
        <v>2.1657665983889293E-2</v>
      </c>
      <c r="W36" s="104">
        <v>1.5861070690573048E-2</v>
      </c>
      <c r="X36" s="104">
        <v>3.7461199360464596E-2</v>
      </c>
      <c r="Y36" s="104">
        <v>5.1224729830185514E-2</v>
      </c>
      <c r="DA36" s="132" t="s">
        <v>3452</v>
      </c>
    </row>
    <row r="37" spans="1:105" ht="12" customHeight="1" x14ac:dyDescent="0.25">
      <c r="A37" s="108" t="s">
        <v>53</v>
      </c>
      <c r="B37" s="98"/>
      <c r="C37" s="98">
        <v>9.5949068244586787E-3</v>
      </c>
      <c r="D37" s="98">
        <v>1.0196981874900922E-2</v>
      </c>
      <c r="E37" s="98">
        <v>1.0769370584197531E-2</v>
      </c>
      <c r="F37" s="98">
        <v>1.6605829857138033E-2</v>
      </c>
      <c r="G37" s="98">
        <v>1.662612005108428E-2</v>
      </c>
      <c r="H37" s="98">
        <v>1.6858741345683707E-2</v>
      </c>
      <c r="I37" s="98">
        <v>2.4200122895900743E-2</v>
      </c>
      <c r="J37" s="98">
        <v>8.6206150317851282E-3</v>
      </c>
      <c r="K37" s="98">
        <v>1.3811040268928239E-2</v>
      </c>
      <c r="L37" s="98">
        <v>2.2309848037337749E-3</v>
      </c>
      <c r="M37" s="98">
        <v>1.7923710717265378E-2</v>
      </c>
      <c r="N37" s="98">
        <v>7.4272399359939078E-3</v>
      </c>
      <c r="O37" s="98">
        <v>1.223156827192768E-2</v>
      </c>
      <c r="P37" s="98">
        <v>1.6972622430836456E-2</v>
      </c>
      <c r="Q37" s="98">
        <v>5.4865727499867544E-3</v>
      </c>
      <c r="R37" s="98">
        <v>1.1153111797053961E-2</v>
      </c>
      <c r="S37" s="98">
        <v>1.2151727799601723E-2</v>
      </c>
      <c r="T37" s="98">
        <v>9.7729726340483082E-3</v>
      </c>
      <c r="U37" s="98">
        <v>1.3097098243329081E-2</v>
      </c>
      <c r="V37" s="98">
        <v>8.7252659799179691E-3</v>
      </c>
      <c r="W37" s="98">
        <v>5.4138794007305129E-3</v>
      </c>
      <c r="X37" s="98">
        <v>1.3945102420991123E-2</v>
      </c>
      <c r="Y37" s="98">
        <v>1.9493975583565443E-2</v>
      </c>
      <c r="DA37" s="63" t="s">
        <v>3453</v>
      </c>
    </row>
    <row r="38" spans="1:105" ht="12" customHeight="1" x14ac:dyDescent="0.25">
      <c r="A38" s="108" t="s">
        <v>52</v>
      </c>
      <c r="B38" s="98"/>
      <c r="C38" s="98">
        <v>1.0630808817074216E-2</v>
      </c>
      <c r="D38" s="98">
        <v>1.02949518209239E-2</v>
      </c>
      <c r="E38" s="98">
        <v>1.1557222267595571E-2</v>
      </c>
      <c r="F38" s="98">
        <v>1.802063657259307E-2</v>
      </c>
      <c r="G38" s="98">
        <v>1.7783571524472595E-2</v>
      </c>
      <c r="H38" s="98">
        <v>1.8953438461060453E-2</v>
      </c>
      <c r="I38" s="98">
        <v>2.375142055628688E-2</v>
      </c>
      <c r="J38" s="98">
        <v>1.0555480283388036E-2</v>
      </c>
      <c r="K38" s="98">
        <v>1.5958995890429126E-2</v>
      </c>
      <c r="L38" s="98">
        <v>3.6696758276273324E-3</v>
      </c>
      <c r="M38" s="98">
        <v>2.4487903577839407E-2</v>
      </c>
      <c r="N38" s="98">
        <v>1.1449072647180494E-2</v>
      </c>
      <c r="O38" s="98">
        <v>1.8151526221422864E-2</v>
      </c>
      <c r="P38" s="98">
        <v>2.2682335852188627E-2</v>
      </c>
      <c r="Q38" s="98">
        <v>7.4169283987021344E-3</v>
      </c>
      <c r="R38" s="98">
        <v>1.391629595524595E-2</v>
      </c>
      <c r="S38" s="98">
        <v>1.4816183342566631E-2</v>
      </c>
      <c r="T38" s="98">
        <v>1.2877795747657831E-2</v>
      </c>
      <c r="U38" s="98">
        <v>1.8311348032464789E-2</v>
      </c>
      <c r="V38" s="98">
        <v>1.2932400003971323E-2</v>
      </c>
      <c r="W38" s="98">
        <v>1.0447191289842537E-2</v>
      </c>
      <c r="X38" s="98">
        <v>2.3516096939473475E-2</v>
      </c>
      <c r="Y38" s="98">
        <v>3.1730754246620071E-2</v>
      </c>
      <c r="DA38" s="63" t="s">
        <v>3454</v>
      </c>
    </row>
    <row r="39" spans="1:105" ht="12" customHeight="1" x14ac:dyDescent="0.25">
      <c r="A39" s="121" t="s">
        <v>54</v>
      </c>
      <c r="B39" s="122"/>
      <c r="C39" s="122">
        <v>7.8033941876313045E-3</v>
      </c>
      <c r="D39" s="122">
        <v>8.1209359622081614E-3</v>
      </c>
      <c r="E39" s="122">
        <v>8.6275638758385748E-3</v>
      </c>
      <c r="F39" s="122">
        <v>1.1772259786172848E-2</v>
      </c>
      <c r="G39" s="122">
        <v>1.3775149962999245E-2</v>
      </c>
      <c r="H39" s="122">
        <v>1.8111334564785642E-2</v>
      </c>
      <c r="I39" s="122">
        <v>1.4637890661959061E-2</v>
      </c>
      <c r="J39" s="122">
        <v>9.6976225952638447E-3</v>
      </c>
      <c r="K39" s="122">
        <v>8.7828557074817373E-3</v>
      </c>
      <c r="L39" s="122">
        <v>1.1546310982160898E-2</v>
      </c>
      <c r="M39" s="122">
        <v>1.1996724372679308E-2</v>
      </c>
      <c r="N39" s="122">
        <v>1.2184083083391261E-2</v>
      </c>
      <c r="O39" s="122">
        <v>1.4561832086126433E-2</v>
      </c>
      <c r="P39" s="122">
        <v>1.311907619377495E-2</v>
      </c>
      <c r="Q39" s="122">
        <v>7.237471817785124E-3</v>
      </c>
      <c r="R39" s="122">
        <v>1.0039233906007571E-2</v>
      </c>
      <c r="S39" s="122">
        <v>1.2355839834336555E-2</v>
      </c>
      <c r="T39" s="122">
        <v>1.4328782655497236E-2</v>
      </c>
      <c r="U39" s="122">
        <v>1.4586394668741617E-2</v>
      </c>
      <c r="V39" s="122">
        <v>1.3685844043890465E-2</v>
      </c>
      <c r="W39" s="122">
        <v>1.7220232866302816E-2</v>
      </c>
      <c r="X39" s="122">
        <v>2.4069589020037148E-2</v>
      </c>
      <c r="Y39" s="122">
        <v>2.8197847437424792E-2</v>
      </c>
      <c r="DA39" s="130" t="s">
        <v>3455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3456</v>
      </c>
    </row>
    <row r="41" spans="1:105" ht="12" customHeight="1" x14ac:dyDescent="0.25">
      <c r="A41" s="109" t="s">
        <v>120</v>
      </c>
      <c r="B41" s="33"/>
      <c r="C41" s="33">
        <v>7.8033941876313045E-3</v>
      </c>
      <c r="D41" s="33">
        <v>8.1209359622081614E-3</v>
      </c>
      <c r="E41" s="33">
        <v>8.6275638758385748E-3</v>
      </c>
      <c r="F41" s="33">
        <v>1.1772259786172848E-2</v>
      </c>
      <c r="G41" s="33">
        <v>1.3775149962999245E-2</v>
      </c>
      <c r="H41" s="33">
        <v>1.8111334564785642E-2</v>
      </c>
      <c r="I41" s="33">
        <v>1.4637890661959061E-2</v>
      </c>
      <c r="J41" s="33">
        <v>9.6976225952638447E-3</v>
      </c>
      <c r="K41" s="33">
        <v>8.7828557074817373E-3</v>
      </c>
      <c r="L41" s="33">
        <v>1.1546310982160898E-2</v>
      </c>
      <c r="M41" s="33">
        <v>1.1996724372679308E-2</v>
      </c>
      <c r="N41" s="33">
        <v>1.2184083083391261E-2</v>
      </c>
      <c r="O41" s="33">
        <v>1.4561832086126433E-2</v>
      </c>
      <c r="P41" s="33">
        <v>1.311907619377495E-2</v>
      </c>
      <c r="Q41" s="33">
        <v>7.237471817785124E-3</v>
      </c>
      <c r="R41" s="33">
        <v>1.0039233906007571E-2</v>
      </c>
      <c r="S41" s="33">
        <v>1.2355839834336555E-2</v>
      </c>
      <c r="T41" s="33">
        <v>1.4328782655497236E-2</v>
      </c>
      <c r="U41" s="33">
        <v>1.4586394668741617E-2</v>
      </c>
      <c r="V41" s="33">
        <v>1.3685844043890465E-2</v>
      </c>
      <c r="W41" s="33">
        <v>1.7220232866302816E-2</v>
      </c>
      <c r="X41" s="33">
        <v>2.4069589020037148E-2</v>
      </c>
      <c r="Y41" s="33">
        <v>2.8197847437424792E-2</v>
      </c>
      <c r="DA41" s="60" t="s">
        <v>3457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0.65407801373326113</v>
      </c>
      <c r="M43" s="117">
        <f t="shared" si="14"/>
        <v>0.77246057998450524</v>
      </c>
      <c r="N43" s="117">
        <f t="shared" si="14"/>
        <v>0.6826939257223068</v>
      </c>
      <c r="O43" s="117">
        <f t="shared" si="14"/>
        <v>1.3223409516276159</v>
      </c>
      <c r="P43" s="117">
        <f t="shared" si="14"/>
        <v>2.0069370286575472</v>
      </c>
      <c r="Q43" s="117">
        <f t="shared" si="14"/>
        <v>4.7197838887108947</v>
      </c>
      <c r="R43" s="117">
        <f t="shared" ref="R43:V43" si="15">R44+R47+R49+R58</f>
        <v>1.9111690284663734</v>
      </c>
      <c r="S43" s="117">
        <f t="shared" si="15"/>
        <v>0.62890508791392397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0.16097796055541277</v>
      </c>
      <c r="Y43" s="117">
        <f t="shared" si="16"/>
        <v>0.49663002441248383</v>
      </c>
      <c r="DA43" s="129" t="s">
        <v>3458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0.56478523231969513</v>
      </c>
      <c r="M44" s="122">
        <f t="shared" si="17"/>
        <v>0.65234506722915264</v>
      </c>
      <c r="N44" s="122">
        <f t="shared" si="17"/>
        <v>0.57530696812837667</v>
      </c>
      <c r="O44" s="122">
        <f t="shared" si="17"/>
        <v>1.071891764041607</v>
      </c>
      <c r="P44" s="122">
        <f t="shared" si="17"/>
        <v>1.4692703692599554</v>
      </c>
      <c r="Q44" s="122">
        <f t="shared" si="17"/>
        <v>4.0176314879480408</v>
      </c>
      <c r="R44" s="122">
        <f t="shared" ref="R44:V44" si="18">SUM(R45:R46)</f>
        <v>1.5716582229128775</v>
      </c>
      <c r="S44" s="122">
        <f t="shared" si="18"/>
        <v>0.51407872662561094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0.12308579578665636</v>
      </c>
      <c r="Y44" s="122">
        <f t="shared" si="19"/>
        <v>0.36123161982340812</v>
      </c>
      <c r="DA44" s="130" t="s">
        <v>3459</v>
      </c>
    </row>
    <row r="45" spans="1:105" ht="12" customHeight="1" x14ac:dyDescent="0.25">
      <c r="A45" s="97" t="s">
        <v>211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0.55365479711672738</v>
      </c>
      <c r="M45" s="98">
        <v>0.6402615022151239</v>
      </c>
      <c r="N45" s="98">
        <v>0.56466140127249542</v>
      </c>
      <c r="O45" s="98">
        <v>1.0519354130990215</v>
      </c>
      <c r="P45" s="98">
        <v>1.4437233824342255</v>
      </c>
      <c r="Q45" s="98">
        <v>3.9461068474501868</v>
      </c>
      <c r="R45" s="98">
        <v>1.5435445562109997</v>
      </c>
      <c r="S45" s="98">
        <v>0.50502186071294985</v>
      </c>
      <c r="T45" s="98">
        <v>0</v>
      </c>
      <c r="U45" s="98">
        <v>0</v>
      </c>
      <c r="V45" s="98">
        <v>0</v>
      </c>
      <c r="W45" s="98">
        <v>0</v>
      </c>
      <c r="X45" s="98">
        <v>0.12113129294378633</v>
      </c>
      <c r="Y45" s="98">
        <v>0.35588767470441357</v>
      </c>
      <c r="DA45" s="63" t="s">
        <v>3460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1.1130435202967793E-2</v>
      </c>
      <c r="M46" s="98">
        <v>1.208356501402871E-2</v>
      </c>
      <c r="N46" s="98">
        <v>1.0645566855881196E-2</v>
      </c>
      <c r="O46" s="98">
        <v>1.9956350942585604E-2</v>
      </c>
      <c r="P46" s="98">
        <v>2.5546986825729943E-2</v>
      </c>
      <c r="Q46" s="98">
        <v>7.1524640497853897E-2</v>
      </c>
      <c r="R46" s="98">
        <v>2.8113666701877833E-2</v>
      </c>
      <c r="S46" s="98">
        <v>9.056865912661069E-3</v>
      </c>
      <c r="T46" s="98">
        <v>0</v>
      </c>
      <c r="U46" s="98">
        <v>0</v>
      </c>
      <c r="V46" s="98">
        <v>0</v>
      </c>
      <c r="W46" s="98">
        <v>0</v>
      </c>
      <c r="X46" s="98">
        <v>1.9545028428700289E-3</v>
      </c>
      <c r="Y46" s="98">
        <v>5.3439451189945539E-3</v>
      </c>
      <c r="DA46" s="63" t="s">
        <v>3461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6.6171141784906783E-3</v>
      </c>
      <c r="M47" s="122">
        <f t="shared" si="20"/>
        <v>1.6459955833994195E-2</v>
      </c>
      <c r="N47" s="122">
        <f t="shared" si="20"/>
        <v>1.6492593512578285E-2</v>
      </c>
      <c r="O47" s="122">
        <f t="shared" si="20"/>
        <v>3.1375701083555106E-2</v>
      </c>
      <c r="P47" s="122">
        <f t="shared" si="20"/>
        <v>8.1973864900306295E-2</v>
      </c>
      <c r="Q47" s="122">
        <f t="shared" si="20"/>
        <v>0.10164821360644756</v>
      </c>
      <c r="R47" s="122">
        <f t="shared" si="20"/>
        <v>5.145039420022636E-2</v>
      </c>
      <c r="S47" s="122">
        <f t="shared" si="20"/>
        <v>1.0540935802341691E-2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5.9335046856734824E-3</v>
      </c>
      <c r="Y47" s="122">
        <f t="shared" si="20"/>
        <v>2.7187308611018996E-2</v>
      </c>
      <c r="DA47" s="130" t="s">
        <v>3462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6.6171141784906783E-3</v>
      </c>
      <c r="M48" s="98">
        <v>1.6459955833994195E-2</v>
      </c>
      <c r="N48" s="98">
        <v>1.6492593512578285E-2</v>
      </c>
      <c r="O48" s="98">
        <v>3.1375701083555106E-2</v>
      </c>
      <c r="P48" s="98">
        <v>8.1973864900306295E-2</v>
      </c>
      <c r="Q48" s="98">
        <v>0.10164821360644756</v>
      </c>
      <c r="R48" s="98">
        <v>5.145039420022636E-2</v>
      </c>
      <c r="S48" s="98">
        <v>1.0540935802341691E-2</v>
      </c>
      <c r="T48" s="98">
        <v>0</v>
      </c>
      <c r="U48" s="98">
        <v>0</v>
      </c>
      <c r="V48" s="98">
        <v>0</v>
      </c>
      <c r="W48" s="98">
        <v>0</v>
      </c>
      <c r="X48" s="98">
        <v>5.9335046856734824E-3</v>
      </c>
      <c r="Y48" s="98">
        <v>2.7187308611018996E-2</v>
      </c>
      <c r="DA48" s="63" t="s">
        <v>3463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6.6607051118234784E-2</v>
      </c>
      <c r="M49" s="122">
        <v>8.3693007565220079E-2</v>
      </c>
      <c r="N49" s="122">
        <v>7.3069146468012533E-2</v>
      </c>
      <c r="O49" s="122">
        <v>0.17646037322716115</v>
      </c>
      <c r="P49" s="122">
        <v>0.36952389741581021</v>
      </c>
      <c r="Q49" s="122">
        <v>0.48909428263300758</v>
      </c>
      <c r="R49" s="122">
        <v>0.2360097474604877</v>
      </c>
      <c r="S49" s="122">
        <v>8.5549543176721268E-2</v>
      </c>
      <c r="T49" s="122">
        <v>0</v>
      </c>
      <c r="U49" s="122">
        <v>0</v>
      </c>
      <c r="V49" s="122">
        <v>0</v>
      </c>
      <c r="W49" s="122">
        <v>0</v>
      </c>
      <c r="X49" s="122">
        <v>2.4076419406106622E-2</v>
      </c>
      <c r="Y49" s="122">
        <v>7.913855190613768E-2</v>
      </c>
      <c r="DA49" s="130" t="s">
        <v>3464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3465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3466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3467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3468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5.8393969428637574E-2</v>
      </c>
      <c r="M54" s="101">
        <v>1.3114287002019172E-2</v>
      </c>
      <c r="N54" s="101">
        <v>4.5462539315119975E-2</v>
      </c>
      <c r="O54" s="101">
        <v>8.7570345491486901E-2</v>
      </c>
      <c r="P54" s="101">
        <v>0.10919424114261762</v>
      </c>
      <c r="Q54" s="101">
        <v>0.29044408593652549</v>
      </c>
      <c r="R54" s="101">
        <v>0.10589143432032462</v>
      </c>
      <c r="S54" s="101">
        <v>4.4696368261948373E-2</v>
      </c>
      <c r="T54" s="101">
        <v>0</v>
      </c>
      <c r="U54" s="101">
        <v>0</v>
      </c>
      <c r="V54" s="101">
        <v>0</v>
      </c>
      <c r="W54" s="101">
        <v>0</v>
      </c>
      <c r="X54" s="101">
        <v>1.1830482511720265E-2</v>
      </c>
      <c r="Y54" s="101">
        <v>2.6297899999290161E-2</v>
      </c>
      <c r="DA54" s="131" t="s">
        <v>3469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8.2130816895972167E-3</v>
      </c>
      <c r="M55" s="104">
        <v>7.0578720563200914E-2</v>
      </c>
      <c r="N55" s="104">
        <v>2.7606607152892558E-2</v>
      </c>
      <c r="O55" s="104">
        <v>8.8890027735674254E-2</v>
      </c>
      <c r="P55" s="104">
        <v>0.2603296562731926</v>
      </c>
      <c r="Q55" s="104">
        <v>0.19865019669648207</v>
      </c>
      <c r="R55" s="104">
        <v>0.13011831314016309</v>
      </c>
      <c r="S55" s="104">
        <v>4.0853174914772895E-2</v>
      </c>
      <c r="T55" s="104">
        <v>0</v>
      </c>
      <c r="U55" s="104">
        <v>0</v>
      </c>
      <c r="V55" s="104">
        <v>0</v>
      </c>
      <c r="W55" s="104">
        <v>0</v>
      </c>
      <c r="X55" s="104">
        <v>1.2245936894386359E-2</v>
      </c>
      <c r="Y55" s="104">
        <v>5.2840651906847516E-2</v>
      </c>
      <c r="DA55" s="132" t="s">
        <v>3470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3.105289659251065E-3</v>
      </c>
      <c r="M56" s="98">
        <v>2.9827503413741428E-2</v>
      </c>
      <c r="N56" s="98">
        <v>1.0862338406391088E-2</v>
      </c>
      <c r="O56" s="98">
        <v>3.5785177944280717E-2</v>
      </c>
      <c r="P56" s="98">
        <v>0.11142306422159902</v>
      </c>
      <c r="Q56" s="98">
        <v>8.4466126163376357E-2</v>
      </c>
      <c r="R56" s="98">
        <v>5.7888248004709125E-2</v>
      </c>
      <c r="S56" s="98">
        <v>1.840842098213475E-2</v>
      </c>
      <c r="T56" s="98">
        <v>0</v>
      </c>
      <c r="U56" s="98">
        <v>0</v>
      </c>
      <c r="V56" s="98">
        <v>0</v>
      </c>
      <c r="W56" s="98">
        <v>0</v>
      </c>
      <c r="X56" s="98">
        <v>4.5586058948619253E-3</v>
      </c>
      <c r="Y56" s="98">
        <v>2.0108927494718928E-2</v>
      </c>
      <c r="DA56" s="63" t="s">
        <v>3471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5.1077920303461508E-3</v>
      </c>
      <c r="M57" s="98">
        <v>4.0751217149459486E-2</v>
      </c>
      <c r="N57" s="98">
        <v>1.6744268746501471E-2</v>
      </c>
      <c r="O57" s="98">
        <v>5.3104849791393544E-2</v>
      </c>
      <c r="P57" s="98">
        <v>0.14890659205159357</v>
      </c>
      <c r="Q57" s="98">
        <v>0.11418407053310571</v>
      </c>
      <c r="R57" s="98">
        <v>7.2230065135453964E-2</v>
      </c>
      <c r="S57" s="98">
        <v>2.2444753932638145E-2</v>
      </c>
      <c r="T57" s="98">
        <v>0</v>
      </c>
      <c r="U57" s="98">
        <v>0</v>
      </c>
      <c r="V57" s="98">
        <v>0</v>
      </c>
      <c r="W57" s="98">
        <v>0</v>
      </c>
      <c r="X57" s="98">
        <v>7.6873309995244329E-3</v>
      </c>
      <c r="Y57" s="98">
        <v>3.2731724412128585E-2</v>
      </c>
      <c r="DA57" s="63" t="s">
        <v>3472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1.6068616116840587E-2</v>
      </c>
      <c r="M58" s="122">
        <v>1.9962549356138368E-2</v>
      </c>
      <c r="N58" s="122">
        <v>1.7825217613339335E-2</v>
      </c>
      <c r="O58" s="122">
        <v>4.2613113275292464E-2</v>
      </c>
      <c r="P58" s="122">
        <v>8.6168897081475418E-2</v>
      </c>
      <c r="Q58" s="122">
        <v>0.11140990452339912</v>
      </c>
      <c r="R58" s="122">
        <v>5.20506638927817E-2</v>
      </c>
      <c r="S58" s="122">
        <v>1.8735882309250024E-2</v>
      </c>
      <c r="T58" s="122">
        <v>0</v>
      </c>
      <c r="U58" s="122">
        <v>0</v>
      </c>
      <c r="V58" s="122">
        <v>0</v>
      </c>
      <c r="W58" s="122">
        <v>0</v>
      </c>
      <c r="X58" s="122">
        <v>7.8822406769763261E-3</v>
      </c>
      <c r="Y58" s="122">
        <v>2.9072544071919042E-2</v>
      </c>
      <c r="DA58" s="130" t="s">
        <v>3473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3474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1.6068616116840587E-2</v>
      </c>
      <c r="M60" s="33">
        <v>1.9962549356138368E-2</v>
      </c>
      <c r="N60" s="33">
        <v>1.7825217613339335E-2</v>
      </c>
      <c r="O60" s="33">
        <v>4.2613113275292464E-2</v>
      </c>
      <c r="P60" s="33">
        <v>8.6168897081475418E-2</v>
      </c>
      <c r="Q60" s="33">
        <v>0.11140990452339912</v>
      </c>
      <c r="R60" s="33">
        <v>5.20506638927817E-2</v>
      </c>
      <c r="S60" s="33">
        <v>1.8735882309250024E-2</v>
      </c>
      <c r="T60" s="33">
        <v>0</v>
      </c>
      <c r="U60" s="33">
        <v>0</v>
      </c>
      <c r="V60" s="33">
        <v>0</v>
      </c>
      <c r="W60" s="33">
        <v>0</v>
      </c>
      <c r="X60" s="33">
        <v>7.8822406769763261E-3</v>
      </c>
      <c r="Y60" s="33">
        <v>2.9072544071919042E-2</v>
      </c>
      <c r="DA60" s="60" t="s">
        <v>3475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163.82717905846528</v>
      </c>
      <c r="D62" s="117">
        <f t="shared" si="21"/>
        <v>151.26716283417869</v>
      </c>
      <c r="E62" s="117">
        <f t="shared" si="21"/>
        <v>148.52315500352654</v>
      </c>
      <c r="F62" s="117">
        <f t="shared" si="21"/>
        <v>130.9604927151517</v>
      </c>
      <c r="G62" s="117">
        <f t="shared" si="21"/>
        <v>119.62772079607835</v>
      </c>
      <c r="H62" s="117">
        <f t="shared" si="21"/>
        <v>133.6121062964468</v>
      </c>
      <c r="I62" s="117">
        <f t="shared" si="21"/>
        <v>123.92654728188953</v>
      </c>
      <c r="J62" s="117">
        <f t="shared" si="21"/>
        <v>134.91952472389232</v>
      </c>
      <c r="K62" s="117">
        <f t="shared" si="21"/>
        <v>147.73089051984002</v>
      </c>
      <c r="L62" s="117">
        <f t="shared" si="21"/>
        <v>185.38364358601723</v>
      </c>
      <c r="M62" s="117">
        <f t="shared" si="21"/>
        <v>131.98282695320196</v>
      </c>
      <c r="N62" s="117">
        <f t="shared" si="21"/>
        <v>128.31267761290061</v>
      </c>
      <c r="O62" s="117">
        <f t="shared" si="21"/>
        <v>168.20247853967049</v>
      </c>
      <c r="P62" s="117">
        <f t="shared" si="21"/>
        <v>88.335186339515332</v>
      </c>
      <c r="Q62" s="117">
        <f t="shared" si="21"/>
        <v>101.34667184558546</v>
      </c>
      <c r="R62" s="117">
        <f t="shared" ref="R62:V62" si="22">R63+R66+R68+R77</f>
        <v>142.10502481378808</v>
      </c>
      <c r="S62" s="117">
        <f t="shared" si="22"/>
        <v>116.13693726901781</v>
      </c>
      <c r="T62" s="117">
        <f t="shared" si="22"/>
        <v>105.68666733130298</v>
      </c>
      <c r="U62" s="117">
        <f t="shared" si="22"/>
        <v>100.87340837272124</v>
      </c>
      <c r="V62" s="117">
        <f t="shared" si="22"/>
        <v>98.110954261336673</v>
      </c>
      <c r="W62" s="117">
        <f t="shared" ref="W62:Y62" si="23">W63+W66+W68+W77</f>
        <v>71.761755330408178</v>
      </c>
      <c r="X62" s="117">
        <f t="shared" si="23"/>
        <v>51.705338159151843</v>
      </c>
      <c r="Y62" s="117">
        <f t="shared" si="23"/>
        <v>45.137720437129644</v>
      </c>
      <c r="DA62" s="129" t="s">
        <v>3476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144.37673802184688</v>
      </c>
      <c r="D63" s="122">
        <f t="shared" si="24"/>
        <v>131.45625784520703</v>
      </c>
      <c r="E63" s="122">
        <f t="shared" si="24"/>
        <v>128.92088575587098</v>
      </c>
      <c r="F63" s="122">
        <f t="shared" si="24"/>
        <v>113.47466062334081</v>
      </c>
      <c r="G63" s="122">
        <f t="shared" si="24"/>
        <v>102.91851623495759</v>
      </c>
      <c r="H63" s="122">
        <f t="shared" si="24"/>
        <v>114.26493979543737</v>
      </c>
      <c r="I63" s="122">
        <f t="shared" si="24"/>
        <v>106.05149058765092</v>
      </c>
      <c r="J63" s="122">
        <f t="shared" si="24"/>
        <v>116.88940442520457</v>
      </c>
      <c r="K63" s="122">
        <f t="shared" si="24"/>
        <v>127.20958697019178</v>
      </c>
      <c r="L63" s="122">
        <f t="shared" si="24"/>
        <v>158.90329146409721</v>
      </c>
      <c r="M63" s="122">
        <f t="shared" si="24"/>
        <v>111.33623409643349</v>
      </c>
      <c r="N63" s="122">
        <f t="shared" si="24"/>
        <v>108.54164089204801</v>
      </c>
      <c r="O63" s="122">
        <f t="shared" si="24"/>
        <v>142.77454972763471</v>
      </c>
      <c r="P63" s="122">
        <f t="shared" si="24"/>
        <v>72.416401602726282</v>
      </c>
      <c r="Q63" s="122">
        <f t="shared" si="24"/>
        <v>81.819800561535033</v>
      </c>
      <c r="R63" s="122">
        <f t="shared" ref="R63:V63" si="25">SUM(R64:R65)</f>
        <v>114.11679573590651</v>
      </c>
      <c r="S63" s="122">
        <f t="shared" si="25"/>
        <v>94.06857462255401</v>
      </c>
      <c r="T63" s="122">
        <f t="shared" si="25"/>
        <v>85.759808903518618</v>
      </c>
      <c r="U63" s="122">
        <f t="shared" si="25"/>
        <v>82.009604122740697</v>
      </c>
      <c r="V63" s="122">
        <f t="shared" si="25"/>
        <v>79.961145259664491</v>
      </c>
      <c r="W63" s="122">
        <f t="shared" ref="W63:Y63" si="26">SUM(W64:W65)</f>
        <v>58.184597628984882</v>
      </c>
      <c r="X63" s="122">
        <f t="shared" si="26"/>
        <v>39.838530853746036</v>
      </c>
      <c r="Y63" s="122">
        <f t="shared" si="26"/>
        <v>32.94455482782373</v>
      </c>
      <c r="DA63" s="130" t="s">
        <v>3477</v>
      </c>
    </row>
    <row r="64" spans="1:105" ht="12" customHeight="1" x14ac:dyDescent="0.25">
      <c r="A64" s="97" t="s">
        <v>212</v>
      </c>
      <c r="B64" s="98"/>
      <c r="C64" s="98">
        <v>141.13845433850511</v>
      </c>
      <c r="D64" s="98">
        <v>128.56532598601333</v>
      </c>
      <c r="E64" s="98">
        <v>126.13966490726932</v>
      </c>
      <c r="F64" s="98">
        <v>111.07764883804461</v>
      </c>
      <c r="G64" s="98">
        <v>100.79717617444015</v>
      </c>
      <c r="H64" s="98">
        <v>111.97017225877219</v>
      </c>
      <c r="I64" s="98">
        <v>103.98404052516112</v>
      </c>
      <c r="J64" s="98">
        <v>114.60170271972878</v>
      </c>
      <c r="K64" s="98">
        <v>124.75094483680772</v>
      </c>
      <c r="L64" s="98">
        <v>155.77172447550021</v>
      </c>
      <c r="M64" s="98">
        <v>109.27392276657899</v>
      </c>
      <c r="N64" s="98">
        <v>106.53317000819543</v>
      </c>
      <c r="O64" s="98">
        <v>140.1163904660213</v>
      </c>
      <c r="P64" s="98">
        <v>71.157259040256008</v>
      </c>
      <c r="Q64" s="98">
        <v>80.363188167310994</v>
      </c>
      <c r="R64" s="98">
        <v>112.07548579101311</v>
      </c>
      <c r="S64" s="98">
        <v>92.411306148240953</v>
      </c>
      <c r="T64" s="98">
        <v>84.263334851007997</v>
      </c>
      <c r="U64" s="98">
        <v>80.604156007959077</v>
      </c>
      <c r="V64" s="98">
        <v>78.622277871654333</v>
      </c>
      <c r="W64" s="98">
        <v>57.187554645464992</v>
      </c>
      <c r="X64" s="98">
        <v>39.205927218925538</v>
      </c>
      <c r="Y64" s="98">
        <v>32.457183614152946</v>
      </c>
      <c r="DA64" s="63" t="s">
        <v>3478</v>
      </c>
    </row>
    <row r="65" spans="1:105" ht="12" customHeight="1" x14ac:dyDescent="0.25">
      <c r="A65" s="97" t="s">
        <v>53</v>
      </c>
      <c r="B65" s="98"/>
      <c r="C65" s="98">
        <v>3.238283683341761</v>
      </c>
      <c r="D65" s="98">
        <v>2.8909318591937132</v>
      </c>
      <c r="E65" s="98">
        <v>2.7812208486016492</v>
      </c>
      <c r="F65" s="98">
        <v>2.3970117852962027</v>
      </c>
      <c r="G65" s="98">
        <v>2.1213400605174364</v>
      </c>
      <c r="H65" s="98">
        <v>2.2947675366651712</v>
      </c>
      <c r="I65" s="98">
        <v>2.0674500624897929</v>
      </c>
      <c r="J65" s="98">
        <v>2.2877017054758038</v>
      </c>
      <c r="K65" s="98">
        <v>2.4586421333840582</v>
      </c>
      <c r="L65" s="98">
        <v>3.1315669885969899</v>
      </c>
      <c r="M65" s="98">
        <v>2.0623113298544951</v>
      </c>
      <c r="N65" s="98">
        <v>2.0084708838525742</v>
      </c>
      <c r="O65" s="98">
        <v>2.6581592616133958</v>
      </c>
      <c r="P65" s="98">
        <v>1.2591425624702677</v>
      </c>
      <c r="Q65" s="98">
        <v>1.4566123942240423</v>
      </c>
      <c r="R65" s="98">
        <v>2.0413099448934027</v>
      </c>
      <c r="S65" s="98">
        <v>1.6572684743130535</v>
      </c>
      <c r="T65" s="98">
        <v>1.496474052510623</v>
      </c>
      <c r="U65" s="98">
        <v>1.4054481147816178</v>
      </c>
      <c r="V65" s="98">
        <v>1.3388673880101578</v>
      </c>
      <c r="W65" s="98">
        <v>0.99704298351988929</v>
      </c>
      <c r="X65" s="98">
        <v>0.63260363482049509</v>
      </c>
      <c r="Y65" s="98">
        <v>0.4873712136707824</v>
      </c>
      <c r="DA65" s="63" t="s">
        <v>3479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0.14784047952149332</v>
      </c>
      <c r="D66" s="122">
        <f t="shared" si="27"/>
        <v>3.523905858679257E-2</v>
      </c>
      <c r="E66" s="122">
        <f t="shared" si="27"/>
        <v>0.34506974066432328</v>
      </c>
      <c r="F66" s="122">
        <f t="shared" si="27"/>
        <v>0.41663374873214226</v>
      </c>
      <c r="G66" s="122">
        <f t="shared" si="27"/>
        <v>0.90222696847301798</v>
      </c>
      <c r="H66" s="122">
        <f t="shared" si="27"/>
        <v>1.6142726483936247</v>
      </c>
      <c r="I66" s="122">
        <f t="shared" si="27"/>
        <v>0.31424815894965563</v>
      </c>
      <c r="J66" s="122">
        <f t="shared" si="27"/>
        <v>0.58092869227244415</v>
      </c>
      <c r="K66" s="122">
        <f t="shared" si="27"/>
        <v>1.2128124663187867</v>
      </c>
      <c r="L66" s="122">
        <f t="shared" si="27"/>
        <v>1.6819601389360224</v>
      </c>
      <c r="M66" s="122">
        <f t="shared" si="27"/>
        <v>3.0052362685751608</v>
      </c>
      <c r="N66" s="122">
        <f t="shared" si="27"/>
        <v>3.0734370897702776</v>
      </c>
      <c r="O66" s="122">
        <f t="shared" si="27"/>
        <v>2.9920460961620288</v>
      </c>
      <c r="P66" s="122">
        <f t="shared" si="27"/>
        <v>2.6776692952586258</v>
      </c>
      <c r="Q66" s="122">
        <f t="shared" si="27"/>
        <v>2.7861913429650249</v>
      </c>
      <c r="R66" s="122">
        <f t="shared" si="27"/>
        <v>4.101301145093637</v>
      </c>
      <c r="S66" s="122">
        <f t="shared" si="27"/>
        <v>2.0114943455122427</v>
      </c>
      <c r="T66" s="122">
        <f t="shared" si="27"/>
        <v>1.4769615112259842</v>
      </c>
      <c r="U66" s="122">
        <f t="shared" si="27"/>
        <v>1.0440304537385798</v>
      </c>
      <c r="V66" s="122">
        <f t="shared" si="27"/>
        <v>0.92827705117911075</v>
      </c>
      <c r="W66" s="122">
        <f t="shared" si="27"/>
        <v>0.8202618006233735</v>
      </c>
      <c r="X66" s="122">
        <f t="shared" si="27"/>
        <v>1.9019068545625597</v>
      </c>
      <c r="Y66" s="122">
        <f t="shared" si="27"/>
        <v>2.5534399051262113</v>
      </c>
      <c r="DA66" s="130" t="s">
        <v>3480</v>
      </c>
    </row>
    <row r="67" spans="1:105" ht="12" customHeight="1" x14ac:dyDescent="0.25">
      <c r="A67" s="97" t="s">
        <v>53</v>
      </c>
      <c r="B67" s="98"/>
      <c r="C67" s="98">
        <v>0.14784047952149332</v>
      </c>
      <c r="D67" s="98">
        <v>3.523905858679257E-2</v>
      </c>
      <c r="E67" s="98">
        <v>0.34506974066432328</v>
      </c>
      <c r="F67" s="98">
        <v>0.41663374873214226</v>
      </c>
      <c r="G67" s="98">
        <v>0.90222696847301798</v>
      </c>
      <c r="H67" s="98">
        <v>1.6142726483936247</v>
      </c>
      <c r="I67" s="98">
        <v>0.31424815894965563</v>
      </c>
      <c r="J67" s="98">
        <v>0.58092869227244415</v>
      </c>
      <c r="K67" s="98">
        <v>1.2128124663187867</v>
      </c>
      <c r="L67" s="98">
        <v>1.6819601389360224</v>
      </c>
      <c r="M67" s="98">
        <v>3.0052362685751608</v>
      </c>
      <c r="N67" s="98">
        <v>3.0734370897702776</v>
      </c>
      <c r="O67" s="98">
        <v>2.9920460961620288</v>
      </c>
      <c r="P67" s="98">
        <v>2.6776692952586258</v>
      </c>
      <c r="Q67" s="98">
        <v>2.7861913429650249</v>
      </c>
      <c r="R67" s="98">
        <v>4.101301145093637</v>
      </c>
      <c r="S67" s="98">
        <v>2.0114943455122427</v>
      </c>
      <c r="T67" s="98">
        <v>1.4769615112259842</v>
      </c>
      <c r="U67" s="98">
        <v>1.0440304537385798</v>
      </c>
      <c r="V67" s="98">
        <v>0.92827705117911075</v>
      </c>
      <c r="W67" s="98">
        <v>0.8202618006233735</v>
      </c>
      <c r="X67" s="98">
        <v>1.9019068545625597</v>
      </c>
      <c r="Y67" s="98">
        <v>2.5534399051262113</v>
      </c>
      <c r="DA67" s="63" t="s">
        <v>3481</v>
      </c>
    </row>
    <row r="68" spans="1:105" ht="12" customHeight="1" x14ac:dyDescent="0.25">
      <c r="A68" s="121" t="s">
        <v>55</v>
      </c>
      <c r="B68" s="122"/>
      <c r="C68" s="122">
        <v>16.142494928379691</v>
      </c>
      <c r="D68" s="122">
        <v>16.743900057764371</v>
      </c>
      <c r="E68" s="122">
        <v>16.341715878957974</v>
      </c>
      <c r="F68" s="122">
        <v>14.330056786245915</v>
      </c>
      <c r="G68" s="122">
        <v>13.221563108711091</v>
      </c>
      <c r="H68" s="122">
        <v>14.581223423942657</v>
      </c>
      <c r="I68" s="122">
        <v>14.529855455009569</v>
      </c>
      <c r="J68" s="122">
        <v>14.40895934257817</v>
      </c>
      <c r="K68" s="122">
        <v>16.24038791815796</v>
      </c>
      <c r="L68" s="122">
        <v>20.557819493514184</v>
      </c>
      <c r="M68" s="122">
        <v>13.972550773553818</v>
      </c>
      <c r="N68" s="122">
        <v>13.384698130640796</v>
      </c>
      <c r="O68" s="122">
        <v>18.378755236174538</v>
      </c>
      <c r="P68" s="122">
        <v>10.426676595268265</v>
      </c>
      <c r="Q68" s="122">
        <v>13.679971743853031</v>
      </c>
      <c r="R68" s="122">
        <v>19.737527175614204</v>
      </c>
      <c r="S68" s="122">
        <v>16.485166556372072</v>
      </c>
      <c r="T68" s="122">
        <v>15.121032758322304</v>
      </c>
      <c r="U68" s="122">
        <v>14.445890671213714</v>
      </c>
      <c r="V68" s="122">
        <v>13.696857984930569</v>
      </c>
      <c r="W68" s="122">
        <v>10.267538860762341</v>
      </c>
      <c r="X68" s="122">
        <v>7.5001339407841536</v>
      </c>
      <c r="Y68" s="122">
        <v>6.8128562304676041</v>
      </c>
      <c r="DA68" s="130" t="s">
        <v>3482</v>
      </c>
    </row>
    <row r="69" spans="1:105" ht="12" customHeight="1" x14ac:dyDescent="0.25">
      <c r="A69" s="97" t="s">
        <v>134</v>
      </c>
      <c r="B69" s="98"/>
      <c r="C69" s="98">
        <v>15.266685919915222</v>
      </c>
      <c r="D69" s="98">
        <v>16.35821006886723</v>
      </c>
      <c r="E69" s="98">
        <v>16.012134896049403</v>
      </c>
      <c r="F69" s="98">
        <v>13.994652410930271</v>
      </c>
      <c r="G69" s="98">
        <v>12.926175029228675</v>
      </c>
      <c r="H69" s="98">
        <v>14.187110075638049</v>
      </c>
      <c r="I69" s="98">
        <v>13.874465601182397</v>
      </c>
      <c r="J69" s="98">
        <v>13.870956764061427</v>
      </c>
      <c r="K69" s="98">
        <v>15.799191843931307</v>
      </c>
      <c r="L69" s="98">
        <v>20.1857837210806</v>
      </c>
      <c r="M69" s="98">
        <v>13.918472229507246</v>
      </c>
      <c r="N69" s="98">
        <v>12.969218805378622</v>
      </c>
      <c r="O69" s="98">
        <v>18.088375505636687</v>
      </c>
      <c r="P69" s="98">
        <v>10.426518374689579</v>
      </c>
      <c r="Q69" s="98">
        <v>12.887906127438461</v>
      </c>
      <c r="R69" s="98">
        <v>19.507683792713937</v>
      </c>
      <c r="S69" s="98">
        <v>16.265236334936919</v>
      </c>
      <c r="T69" s="98">
        <v>14.592416528419992</v>
      </c>
      <c r="U69" s="98">
        <v>13.886029550224652</v>
      </c>
      <c r="V69" s="98">
        <v>13.126268857474729</v>
      </c>
      <c r="W69" s="98">
        <v>10.14307891384658</v>
      </c>
      <c r="X69" s="98">
        <v>7.2320899861161161</v>
      </c>
      <c r="Y69" s="98">
        <v>6.7421310019860705</v>
      </c>
      <c r="DA69" s="63" t="s">
        <v>3483</v>
      </c>
    </row>
    <row r="70" spans="1:105" ht="12" customHeight="1" x14ac:dyDescent="0.25">
      <c r="A70" s="97" t="s">
        <v>133</v>
      </c>
      <c r="B70" s="98"/>
      <c r="C70" s="98">
        <v>0.27754312547765686</v>
      </c>
      <c r="D70" s="98">
        <v>2.7917415272451153E-2</v>
      </c>
      <c r="E70" s="98">
        <v>0.1462633687668925</v>
      </c>
      <c r="F70" s="98">
        <v>0.15404158827153466</v>
      </c>
      <c r="G70" s="98">
        <v>7.6365699657546901E-2</v>
      </c>
      <c r="H70" s="98">
        <v>0.10032716291179658</v>
      </c>
      <c r="I70" s="98">
        <v>3.7800870599238083E-2</v>
      </c>
      <c r="J70" s="98">
        <v>0.22505924294565688</v>
      </c>
      <c r="K70" s="98">
        <v>0.1112916479716432</v>
      </c>
      <c r="L70" s="98">
        <v>0.20332450296315591</v>
      </c>
      <c r="M70" s="98">
        <v>0</v>
      </c>
      <c r="N70" s="98">
        <v>3.5897302875738911E-2</v>
      </c>
      <c r="O70" s="98">
        <v>0.25516556461454992</v>
      </c>
      <c r="P70" s="98">
        <v>0</v>
      </c>
      <c r="Q70" s="98">
        <v>0.13455156185347106</v>
      </c>
      <c r="R70" s="98">
        <v>0.22976251384300345</v>
      </c>
      <c r="S70" s="98">
        <v>6.070854635619323E-2</v>
      </c>
      <c r="T70" s="98">
        <v>5.5411807150418747E-2</v>
      </c>
      <c r="U70" s="98">
        <v>5.1107725946129542E-2</v>
      </c>
      <c r="V70" s="98">
        <v>2.1686376609907115E-2</v>
      </c>
      <c r="W70" s="98">
        <v>0.12445994691576209</v>
      </c>
      <c r="X70" s="98">
        <v>0</v>
      </c>
      <c r="Y70" s="98">
        <v>7.0725228481533425E-2</v>
      </c>
      <c r="DA70" s="63" t="s">
        <v>3484</v>
      </c>
    </row>
    <row r="71" spans="1:105" ht="12" customHeight="1" x14ac:dyDescent="0.25">
      <c r="A71" s="100" t="s">
        <v>212</v>
      </c>
      <c r="B71" s="101"/>
      <c r="C71" s="101">
        <v>0.13277923647115999</v>
      </c>
      <c r="D71" s="101">
        <v>1.3872720572191979E-2</v>
      </c>
      <c r="E71" s="101">
        <v>7.0736099794440163E-2</v>
      </c>
      <c r="F71" s="101">
        <v>7.4028448195630064E-2</v>
      </c>
      <c r="G71" s="101">
        <v>3.6872965682506642E-2</v>
      </c>
      <c r="H71" s="101">
        <v>4.7369226741710374E-2</v>
      </c>
      <c r="I71" s="101">
        <v>1.8909289622370977E-2</v>
      </c>
      <c r="J71" s="101">
        <v>0.10233542836844398</v>
      </c>
      <c r="K71" s="101">
        <v>5.181620266630959E-2</v>
      </c>
      <c r="L71" s="101">
        <v>8.1744158637511749E-2</v>
      </c>
      <c r="M71" s="101">
        <v>0</v>
      </c>
      <c r="N71" s="101">
        <v>1.4064879167345718E-2</v>
      </c>
      <c r="O71" s="101">
        <v>0.10504613022762195</v>
      </c>
      <c r="P71" s="101">
        <v>0</v>
      </c>
      <c r="Q71" s="101">
        <v>5.7533112351729011E-2</v>
      </c>
      <c r="R71" s="101">
        <v>0.10325555427697132</v>
      </c>
      <c r="S71" s="101">
        <v>2.7422806564072259E-2</v>
      </c>
      <c r="T71" s="101">
        <v>2.4035907114147166E-2</v>
      </c>
      <c r="U71" s="101">
        <v>2.1334158573147882E-2</v>
      </c>
      <c r="V71" s="101">
        <v>8.7057975487080837E-3</v>
      </c>
      <c r="W71" s="101">
        <v>4.414779030135265E-2</v>
      </c>
      <c r="X71" s="101">
        <v>0</v>
      </c>
      <c r="Y71" s="101">
        <v>2.6643167921252472E-2</v>
      </c>
      <c r="DA71" s="131" t="s">
        <v>3485</v>
      </c>
    </row>
    <row r="72" spans="1:105" ht="12" customHeight="1" x14ac:dyDescent="0.25">
      <c r="A72" s="103" t="s">
        <v>52</v>
      </c>
      <c r="B72" s="104"/>
      <c r="C72" s="104">
        <v>0.14476388900649687</v>
      </c>
      <c r="D72" s="104">
        <v>1.4044694700259175E-2</v>
      </c>
      <c r="E72" s="104">
        <v>7.5527268972452322E-2</v>
      </c>
      <c r="F72" s="104">
        <v>8.0013140075904599E-2</v>
      </c>
      <c r="G72" s="104">
        <v>3.9492733975040259E-2</v>
      </c>
      <c r="H72" s="104">
        <v>5.2957936170086213E-2</v>
      </c>
      <c r="I72" s="104">
        <v>1.8891580976867106E-2</v>
      </c>
      <c r="J72" s="104">
        <v>0.12272381457721292</v>
      </c>
      <c r="K72" s="104">
        <v>5.9475445305333621E-2</v>
      </c>
      <c r="L72" s="104">
        <v>0.12158034432564417</v>
      </c>
      <c r="M72" s="104">
        <v>0</v>
      </c>
      <c r="N72" s="104">
        <v>2.1832423708393191E-2</v>
      </c>
      <c r="O72" s="104">
        <v>0.15011943438692796</v>
      </c>
      <c r="P72" s="104">
        <v>0</v>
      </c>
      <c r="Q72" s="104">
        <v>7.7018449501742053E-2</v>
      </c>
      <c r="R72" s="104">
        <v>0.12650695956603211</v>
      </c>
      <c r="S72" s="104">
        <v>3.3285739792120975E-2</v>
      </c>
      <c r="T72" s="104">
        <v>3.1375900036271581E-2</v>
      </c>
      <c r="U72" s="104">
        <v>2.9773567372981664E-2</v>
      </c>
      <c r="V72" s="104">
        <v>1.2980579061199031E-2</v>
      </c>
      <c r="W72" s="104">
        <v>8.031215661440945E-2</v>
      </c>
      <c r="X72" s="104">
        <v>0</v>
      </c>
      <c r="Y72" s="104">
        <v>4.408206056028096E-2</v>
      </c>
      <c r="DA72" s="132" t="s">
        <v>3486</v>
      </c>
    </row>
    <row r="73" spans="1:105" ht="12" customHeight="1" x14ac:dyDescent="0.25">
      <c r="A73" s="106" t="s">
        <v>122</v>
      </c>
      <c r="B73" s="101"/>
      <c r="C73" s="101">
        <v>0.28209377640652794</v>
      </c>
      <c r="D73" s="101">
        <v>0.19560365006635141</v>
      </c>
      <c r="E73" s="101">
        <v>9.7513453377923207E-2</v>
      </c>
      <c r="F73" s="101">
        <v>7.8073132925253322E-2</v>
      </c>
      <c r="G73" s="101">
        <v>0.11235233594064206</v>
      </c>
      <c r="H73" s="101">
        <v>0.16668162960274255</v>
      </c>
      <c r="I73" s="101">
        <v>0.21737150748918205</v>
      </c>
      <c r="J73" s="101">
        <v>0.17576049985484699</v>
      </c>
      <c r="K73" s="101">
        <v>0.11497130804953995</v>
      </c>
      <c r="L73" s="101">
        <v>0.14789947994630337</v>
      </c>
      <c r="M73" s="101">
        <v>8.5283093387363926E-3</v>
      </c>
      <c r="N73" s="101">
        <v>0.23612204675430823</v>
      </c>
      <c r="O73" s="101">
        <v>1.7451741450260738E-2</v>
      </c>
      <c r="P73" s="101">
        <v>7.9068965345849111E-5</v>
      </c>
      <c r="Q73" s="101">
        <v>0.39052309252156187</v>
      </c>
      <c r="R73" s="101">
        <v>0</v>
      </c>
      <c r="S73" s="101">
        <v>8.3133640070697512E-2</v>
      </c>
      <c r="T73" s="101">
        <v>0.30494157191636267</v>
      </c>
      <c r="U73" s="101">
        <v>0.25278923473926601</v>
      </c>
      <c r="V73" s="101">
        <v>0.3311116424471966</v>
      </c>
      <c r="W73" s="101">
        <v>0</v>
      </c>
      <c r="X73" s="101">
        <v>0.13147850651671647</v>
      </c>
      <c r="Y73" s="101">
        <v>0</v>
      </c>
      <c r="DA73" s="131" t="s">
        <v>3487</v>
      </c>
    </row>
    <row r="74" spans="1:105" ht="12" customHeight="1" x14ac:dyDescent="0.25">
      <c r="A74" s="107" t="s">
        <v>121</v>
      </c>
      <c r="B74" s="104"/>
      <c r="C74" s="104">
        <v>0.31617210658028427</v>
      </c>
      <c r="D74" s="104">
        <v>0.16216892355833781</v>
      </c>
      <c r="E74" s="104">
        <v>8.5804160763753884E-2</v>
      </c>
      <c r="F74" s="104">
        <v>0.10328965411885727</v>
      </c>
      <c r="G74" s="104">
        <v>0.1066700438842263</v>
      </c>
      <c r="H74" s="104">
        <v>0.12710455579006907</v>
      </c>
      <c r="I74" s="104">
        <v>0.40021747573875321</v>
      </c>
      <c r="J74" s="104">
        <v>0.13718283571623879</v>
      </c>
      <c r="K74" s="104">
        <v>0.21493311820547017</v>
      </c>
      <c r="L74" s="104">
        <v>2.0811789524124984E-2</v>
      </c>
      <c r="M74" s="104">
        <v>4.5550234707835494E-2</v>
      </c>
      <c r="N74" s="104">
        <v>0.14345997563212545</v>
      </c>
      <c r="O74" s="104">
        <v>1.7762424473035703E-2</v>
      </c>
      <c r="P74" s="104">
        <v>7.9151613339371426E-5</v>
      </c>
      <c r="Q74" s="104">
        <v>0.26699096203953809</v>
      </c>
      <c r="R74" s="104">
        <v>8.0869057265483589E-5</v>
      </c>
      <c r="S74" s="104">
        <v>7.6088035008260738E-2</v>
      </c>
      <c r="T74" s="104">
        <v>0.16826285083553127</v>
      </c>
      <c r="U74" s="104">
        <v>0.25596416030366587</v>
      </c>
      <c r="V74" s="104">
        <v>0.21779110839873722</v>
      </c>
      <c r="W74" s="104">
        <v>0</v>
      </c>
      <c r="X74" s="104">
        <v>0.13656544815132129</v>
      </c>
      <c r="Y74" s="104">
        <v>0</v>
      </c>
      <c r="DA74" s="132" t="s">
        <v>3488</v>
      </c>
    </row>
    <row r="75" spans="1:105" ht="12" customHeight="1" x14ac:dyDescent="0.25">
      <c r="A75" s="108" t="s">
        <v>53</v>
      </c>
      <c r="B75" s="98"/>
      <c r="C75" s="98">
        <v>0.14998934806050346</v>
      </c>
      <c r="D75" s="98">
        <v>8.069680483757799E-2</v>
      </c>
      <c r="E75" s="98">
        <v>4.1388169303974827E-2</v>
      </c>
      <c r="F75" s="98">
        <v>4.9534665218616117E-2</v>
      </c>
      <c r="G75" s="98">
        <v>5.1540972158361252E-2</v>
      </c>
      <c r="H75" s="98">
        <v>5.9835029352758418E-2</v>
      </c>
      <c r="I75" s="98">
        <v>0.20198123773893131</v>
      </c>
      <c r="J75" s="98">
        <v>6.1670553688924365E-2</v>
      </c>
      <c r="K75" s="98">
        <v>9.9712675348196181E-2</v>
      </c>
      <c r="L75" s="98">
        <v>7.8687436996556104E-3</v>
      </c>
      <c r="M75" s="98">
        <v>1.9250133332015567E-2</v>
      </c>
      <c r="N75" s="98">
        <v>5.6447023513553692E-2</v>
      </c>
      <c r="O75" s="98">
        <v>7.1507629897423356E-3</v>
      </c>
      <c r="P75" s="98">
        <v>3.3877489881909101E-5</v>
      </c>
      <c r="Q75" s="98">
        <v>0.11352464109849139</v>
      </c>
      <c r="R75" s="98">
        <v>3.5977779990496655E-5</v>
      </c>
      <c r="S75" s="98">
        <v>3.4285232006019156E-2</v>
      </c>
      <c r="T75" s="98">
        <v>7.25992252815017E-2</v>
      </c>
      <c r="U75" s="98">
        <v>0.10673523054376596</v>
      </c>
      <c r="V75" s="98">
        <v>8.7741927050390037E-2</v>
      </c>
      <c r="W75" s="98">
        <v>0</v>
      </c>
      <c r="X75" s="98">
        <v>5.0837111308523496E-2</v>
      </c>
      <c r="Y75" s="98">
        <v>0</v>
      </c>
      <c r="DA75" s="63" t="s">
        <v>3489</v>
      </c>
    </row>
    <row r="76" spans="1:105" ht="12" customHeight="1" x14ac:dyDescent="0.25">
      <c r="A76" s="108" t="s">
        <v>52</v>
      </c>
      <c r="B76" s="98"/>
      <c r="C76" s="98">
        <v>0.16618275851978082</v>
      </c>
      <c r="D76" s="98">
        <v>8.1472118720759823E-2</v>
      </c>
      <c r="E76" s="98">
        <v>4.4415991459779057E-2</v>
      </c>
      <c r="F76" s="98">
        <v>5.3754988900241142E-2</v>
      </c>
      <c r="G76" s="98">
        <v>5.5129071725865036E-2</v>
      </c>
      <c r="H76" s="98">
        <v>6.7269526437310656E-2</v>
      </c>
      <c r="I76" s="98">
        <v>0.19823623799982193</v>
      </c>
      <c r="J76" s="98">
        <v>7.5512282027314415E-2</v>
      </c>
      <c r="K76" s="98">
        <v>0.11522044285727401</v>
      </c>
      <c r="L76" s="98">
        <v>1.2943045824469375E-2</v>
      </c>
      <c r="M76" s="98">
        <v>2.630010137581993E-2</v>
      </c>
      <c r="N76" s="98">
        <v>8.7012952118571768E-2</v>
      </c>
      <c r="O76" s="98">
        <v>1.0611661483293367E-2</v>
      </c>
      <c r="P76" s="98">
        <v>4.5274123457462326E-5</v>
      </c>
      <c r="Q76" s="98">
        <v>0.15346632094104667</v>
      </c>
      <c r="R76" s="98">
        <v>4.4891277274986934E-5</v>
      </c>
      <c r="S76" s="98">
        <v>4.1802803002241581E-2</v>
      </c>
      <c r="T76" s="98">
        <v>9.5663625554029588E-2</v>
      </c>
      <c r="U76" s="98">
        <v>0.14922892975989993</v>
      </c>
      <c r="V76" s="98">
        <v>0.13004918134834717</v>
      </c>
      <c r="W76" s="98">
        <v>0</v>
      </c>
      <c r="X76" s="98">
        <v>8.5728336842797792E-2</v>
      </c>
      <c r="Y76" s="98">
        <v>0</v>
      </c>
      <c r="DA76" s="63" t="s">
        <v>3490</v>
      </c>
    </row>
    <row r="77" spans="1:105" ht="12" customHeight="1" x14ac:dyDescent="0.25">
      <c r="A77" s="121" t="s">
        <v>54</v>
      </c>
      <c r="B77" s="122"/>
      <c r="C77" s="122">
        <v>3.160105628717182</v>
      </c>
      <c r="D77" s="122">
        <v>3.0317658726204995</v>
      </c>
      <c r="E77" s="122">
        <v>2.9154836280332517</v>
      </c>
      <c r="F77" s="122">
        <v>2.7391415568328372</v>
      </c>
      <c r="G77" s="122">
        <v>2.5854144839366491</v>
      </c>
      <c r="H77" s="122">
        <v>3.1516704286731665</v>
      </c>
      <c r="I77" s="122">
        <v>3.0309530802793949</v>
      </c>
      <c r="J77" s="122">
        <v>3.040232263837146</v>
      </c>
      <c r="K77" s="122">
        <v>3.0681031651714887</v>
      </c>
      <c r="L77" s="122">
        <v>4.2405724894698054</v>
      </c>
      <c r="M77" s="122">
        <v>3.6688058146395131</v>
      </c>
      <c r="N77" s="122">
        <v>3.3129015004415359</v>
      </c>
      <c r="O77" s="122">
        <v>4.0571274796992309</v>
      </c>
      <c r="P77" s="122">
        <v>2.8144388462621697</v>
      </c>
      <c r="Q77" s="122">
        <v>3.0607081972323713</v>
      </c>
      <c r="R77" s="122">
        <v>4.1494007571737495</v>
      </c>
      <c r="S77" s="122">
        <v>3.5717017445794887</v>
      </c>
      <c r="T77" s="122">
        <v>3.3288641582360876</v>
      </c>
      <c r="U77" s="122">
        <v>3.3738831250282435</v>
      </c>
      <c r="V77" s="122">
        <v>3.5246739655625001</v>
      </c>
      <c r="W77" s="122">
        <v>2.4893570400375933</v>
      </c>
      <c r="X77" s="122">
        <v>2.464766510059091</v>
      </c>
      <c r="Y77" s="122">
        <v>2.8268694737121027</v>
      </c>
      <c r="DA77" s="130" t="s">
        <v>3491</v>
      </c>
    </row>
    <row r="78" spans="1:105" ht="12" customHeight="1" x14ac:dyDescent="0.25">
      <c r="A78" s="97" t="s">
        <v>189</v>
      </c>
      <c r="B78" s="98"/>
      <c r="C78" s="98">
        <v>1.6200195210856645</v>
      </c>
      <c r="D78" s="98">
        <v>1.4594448141562517</v>
      </c>
      <c r="E78" s="98">
        <v>1.3893863063406533</v>
      </c>
      <c r="F78" s="98">
        <v>1.2157263541434997</v>
      </c>
      <c r="G78" s="98">
        <v>1.2432208044658402</v>
      </c>
      <c r="H78" s="98">
        <v>1.6255710416904523</v>
      </c>
      <c r="I78" s="98">
        <v>1.8147841392791495</v>
      </c>
      <c r="J78" s="98">
        <v>2.1942826352428333</v>
      </c>
      <c r="K78" s="98">
        <v>1.9956818555414515</v>
      </c>
      <c r="L78" s="98">
        <v>2.6452379449162708</v>
      </c>
      <c r="M78" s="98">
        <v>2.3655968473456106</v>
      </c>
      <c r="N78" s="98">
        <v>2.1588481758216136</v>
      </c>
      <c r="O78" s="98">
        <v>2.5722721365914243</v>
      </c>
      <c r="P78" s="98">
        <v>1.5244517086261717</v>
      </c>
      <c r="Q78" s="98">
        <v>1.6119985188588259</v>
      </c>
      <c r="R78" s="98">
        <v>2.4175348341663372</v>
      </c>
      <c r="S78" s="98">
        <v>2.0451140056165156</v>
      </c>
      <c r="T78" s="98">
        <v>1.9332303192739579</v>
      </c>
      <c r="U78" s="98">
        <v>2.0345401409912638</v>
      </c>
      <c r="V78" s="98">
        <v>2.2136954468086905</v>
      </c>
      <c r="W78" s="98">
        <v>1.6572936390187982</v>
      </c>
      <c r="X78" s="98">
        <v>1.8584090770371011</v>
      </c>
      <c r="Y78" s="98">
        <v>2.795143189003328</v>
      </c>
      <c r="DA78" s="63" t="s">
        <v>3492</v>
      </c>
    </row>
    <row r="79" spans="1:105" ht="12" customHeight="1" x14ac:dyDescent="0.25">
      <c r="A79" s="109" t="s">
        <v>120</v>
      </c>
      <c r="B79" s="33"/>
      <c r="C79" s="33">
        <v>1.5400861076315175</v>
      </c>
      <c r="D79" s="33">
        <v>1.572321058464248</v>
      </c>
      <c r="E79" s="33">
        <v>1.5260973216925984</v>
      </c>
      <c r="F79" s="33">
        <v>1.5234152026893375</v>
      </c>
      <c r="G79" s="33">
        <v>1.3421936794708087</v>
      </c>
      <c r="H79" s="33">
        <v>1.5260993869827142</v>
      </c>
      <c r="I79" s="33">
        <v>1.2161689410002456</v>
      </c>
      <c r="J79" s="33">
        <v>0.84594962859431255</v>
      </c>
      <c r="K79" s="33">
        <v>1.0724213096300372</v>
      </c>
      <c r="L79" s="33">
        <v>1.5953345445535343</v>
      </c>
      <c r="M79" s="33">
        <v>1.3032089672939022</v>
      </c>
      <c r="N79" s="33">
        <v>1.1540533246199223</v>
      </c>
      <c r="O79" s="33">
        <v>1.4848553431078069</v>
      </c>
      <c r="P79" s="33">
        <v>1.2899871376359977</v>
      </c>
      <c r="Q79" s="33">
        <v>1.4487096783735454</v>
      </c>
      <c r="R79" s="33">
        <v>1.7318659230074127</v>
      </c>
      <c r="S79" s="33">
        <v>1.526587738962973</v>
      </c>
      <c r="T79" s="33">
        <v>1.3956338389621299</v>
      </c>
      <c r="U79" s="33">
        <v>1.3393429840369797</v>
      </c>
      <c r="V79" s="33">
        <v>1.3109785187538094</v>
      </c>
      <c r="W79" s="33">
        <v>0.83206340101879495</v>
      </c>
      <c r="X79" s="33">
        <v>0.60635743302198986</v>
      </c>
      <c r="Y79" s="33">
        <v>3.1726284708774484E-2</v>
      </c>
      <c r="DA79" s="60" t="s">
        <v>3493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5.1839839401104708</v>
      </c>
      <c r="D81" s="117">
        <f t="shared" si="28"/>
        <v>8.3875343443644894</v>
      </c>
      <c r="E81" s="117">
        <f t="shared" si="28"/>
        <v>9.3451850071380917</v>
      </c>
      <c r="F81" s="117">
        <f t="shared" si="28"/>
        <v>11.635738866414668</v>
      </c>
      <c r="G81" s="117">
        <f t="shared" si="28"/>
        <v>12.331823285188944</v>
      </c>
      <c r="H81" s="117">
        <f t="shared" si="28"/>
        <v>11.321431499952658</v>
      </c>
      <c r="I81" s="117">
        <f t="shared" si="28"/>
        <v>7.6604291866543903</v>
      </c>
      <c r="J81" s="117">
        <f t="shared" si="28"/>
        <v>6.1938640085200749</v>
      </c>
      <c r="K81" s="117">
        <f t="shared" si="28"/>
        <v>6.8891506152541959</v>
      </c>
      <c r="L81" s="117">
        <f t="shared" si="28"/>
        <v>9.1204194068619255</v>
      </c>
      <c r="M81" s="117">
        <f t="shared" si="28"/>
        <v>9.9062208611328817</v>
      </c>
      <c r="N81" s="117">
        <f t="shared" si="28"/>
        <v>8.1042944638399241</v>
      </c>
      <c r="O81" s="117">
        <f t="shared" si="28"/>
        <v>11.566566767399484</v>
      </c>
      <c r="P81" s="117">
        <f t="shared" si="28"/>
        <v>19.815256207108174</v>
      </c>
      <c r="Q81" s="117">
        <f t="shared" si="28"/>
        <v>8.8410087273632456</v>
      </c>
      <c r="R81" s="117">
        <f t="shared" ref="R81:V81" si="29">R82+R85+R87+R100</f>
        <v>7.6868384631535891</v>
      </c>
      <c r="S81" s="117">
        <f t="shared" si="29"/>
        <v>6.0991787370745278</v>
      </c>
      <c r="T81" s="117">
        <f t="shared" si="29"/>
        <v>7.290474181367018</v>
      </c>
      <c r="U81" s="117">
        <f t="shared" si="29"/>
        <v>5.9950610803809798</v>
      </c>
      <c r="V81" s="117">
        <f t="shared" si="29"/>
        <v>6.7845358013408612</v>
      </c>
      <c r="W81" s="117">
        <f t="shared" ref="W81:Y81" si="30">W82+W85+W87+W100</f>
        <v>7.1510902155629896</v>
      </c>
      <c r="X81" s="117">
        <f t="shared" si="30"/>
        <v>8.5674620932766885</v>
      </c>
      <c r="Y81" s="117">
        <f t="shared" si="30"/>
        <v>9.0752225743494641</v>
      </c>
      <c r="DA81" s="129" t="s">
        <v>3494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4.5721387152867177</v>
      </c>
      <c r="D82" s="122">
        <f t="shared" si="31"/>
        <v>7.2748301198560963</v>
      </c>
      <c r="E82" s="122">
        <f t="shared" si="31"/>
        <v>8.0833817270547783</v>
      </c>
      <c r="F82" s="122">
        <f t="shared" si="31"/>
        <v>10.083052443006073</v>
      </c>
      <c r="G82" s="122">
        <f t="shared" si="31"/>
        <v>10.617630915339014</v>
      </c>
      <c r="H82" s="122">
        <f t="shared" si="31"/>
        <v>9.6972103291958387</v>
      </c>
      <c r="I82" s="122">
        <f t="shared" si="31"/>
        <v>6.6029873020230614</v>
      </c>
      <c r="J82" s="122">
        <f t="shared" si="31"/>
        <v>5.3805983523358005</v>
      </c>
      <c r="K82" s="122">
        <f t="shared" si="31"/>
        <v>5.943317678979092</v>
      </c>
      <c r="L82" s="122">
        <f t="shared" si="31"/>
        <v>7.8328862534177999</v>
      </c>
      <c r="M82" s="122">
        <f t="shared" si="31"/>
        <v>8.4097670676484171</v>
      </c>
      <c r="N82" s="122">
        <f t="shared" si="31"/>
        <v>6.820606078879166</v>
      </c>
      <c r="O82" s="122">
        <f t="shared" si="31"/>
        <v>9.7401489100448142</v>
      </c>
      <c r="P82" s="122">
        <f t="shared" si="31"/>
        <v>16.280453550906351</v>
      </c>
      <c r="Q82" s="122">
        <f t="shared" si="31"/>
        <v>7.1955087510985081</v>
      </c>
      <c r="R82" s="122">
        <f t="shared" ref="R82:V82" si="32">SUM(R83:R84)</f>
        <v>6.1851950826155919</v>
      </c>
      <c r="S82" s="122">
        <f t="shared" si="32"/>
        <v>4.9466401143135501</v>
      </c>
      <c r="T82" s="122">
        <f t="shared" si="32"/>
        <v>5.9310226606299405</v>
      </c>
      <c r="U82" s="122">
        <f t="shared" si="32"/>
        <v>4.8951723714972886</v>
      </c>
      <c r="V82" s="122">
        <f t="shared" si="32"/>
        <v>5.5620783253631387</v>
      </c>
      <c r="W82" s="122">
        <f t="shared" ref="W82:Y82" si="33">SUM(W83:W84)</f>
        <v>5.7879342925980142</v>
      </c>
      <c r="X82" s="122">
        <f t="shared" si="33"/>
        <v>6.605421500739471</v>
      </c>
      <c r="Y82" s="122">
        <f t="shared" si="33"/>
        <v>6.7059561577611184</v>
      </c>
      <c r="DA82" s="130" t="s">
        <v>3495</v>
      </c>
    </row>
    <row r="83" spans="1:105" ht="12" customHeight="1" x14ac:dyDescent="0.25">
      <c r="A83" s="97" t="s">
        <v>199</v>
      </c>
      <c r="B83" s="98"/>
      <c r="C83" s="98">
        <v>4.5305590184854729</v>
      </c>
      <c r="D83" s="98">
        <v>7.2099804042891185</v>
      </c>
      <c r="E83" s="98">
        <v>8.0127136268682015</v>
      </c>
      <c r="F83" s="98">
        <v>9.9967619731764756</v>
      </c>
      <c r="G83" s="98">
        <v>10.528995181194206</v>
      </c>
      <c r="H83" s="98">
        <v>9.6183611057778311</v>
      </c>
      <c r="I83" s="98">
        <v>6.5508884046417348</v>
      </c>
      <c r="J83" s="98">
        <v>5.3379752679159678</v>
      </c>
      <c r="K83" s="98">
        <v>5.8968308271352097</v>
      </c>
      <c r="L83" s="98">
        <v>7.7704011475903245</v>
      </c>
      <c r="M83" s="98">
        <v>8.3467562066608405</v>
      </c>
      <c r="N83" s="98">
        <v>6.7695554809142511</v>
      </c>
      <c r="O83" s="98">
        <v>9.6667931076473081</v>
      </c>
      <c r="P83" s="98">
        <v>16.166029046572064</v>
      </c>
      <c r="Q83" s="98">
        <v>7.1437157590446132</v>
      </c>
      <c r="R83" s="98">
        <v>6.1404588776030762</v>
      </c>
      <c r="S83" s="98">
        <v>4.911408398014899</v>
      </c>
      <c r="T83" s="98">
        <v>5.8891870714810644</v>
      </c>
      <c r="U83" s="98">
        <v>4.8612671285931564</v>
      </c>
      <c r="V83" s="98">
        <v>5.5244477548128472</v>
      </c>
      <c r="W83" s="98">
        <v>5.747849674718938</v>
      </c>
      <c r="X83" s="98">
        <v>6.563062424550397</v>
      </c>
      <c r="Y83" s="98">
        <v>6.6659184661156283</v>
      </c>
      <c r="DA83" s="63" t="s">
        <v>3496</v>
      </c>
    </row>
    <row r="84" spans="1:105" ht="12" customHeight="1" x14ac:dyDescent="0.25">
      <c r="A84" s="97" t="s">
        <v>53</v>
      </c>
      <c r="B84" s="98"/>
      <c r="C84" s="98">
        <v>4.1579696801244598E-2</v>
      </c>
      <c r="D84" s="98">
        <v>6.4849715566977564E-2</v>
      </c>
      <c r="E84" s="98">
        <v>7.0668100186576932E-2</v>
      </c>
      <c r="F84" s="98">
        <v>8.6290469829598024E-2</v>
      </c>
      <c r="G84" s="98">
        <v>8.8635734144806758E-2</v>
      </c>
      <c r="H84" s="98">
        <v>7.8849223418007847E-2</v>
      </c>
      <c r="I84" s="98">
        <v>5.2098897381326698E-2</v>
      </c>
      <c r="J84" s="98">
        <v>4.2623084419833014E-2</v>
      </c>
      <c r="K84" s="98">
        <v>4.6486851843882487E-2</v>
      </c>
      <c r="L84" s="98">
        <v>6.2485105827475657E-2</v>
      </c>
      <c r="M84" s="98">
        <v>6.301086098757569E-2</v>
      </c>
      <c r="N84" s="98">
        <v>5.1050597964915262E-2</v>
      </c>
      <c r="O84" s="98">
        <v>7.3355802397506276E-2</v>
      </c>
      <c r="P84" s="98">
        <v>0.11442450433428776</v>
      </c>
      <c r="Q84" s="98">
        <v>5.1792992053894885E-2</v>
      </c>
      <c r="R84" s="98">
        <v>4.4736205012515712E-2</v>
      </c>
      <c r="S84" s="98">
        <v>3.5231716298650753E-2</v>
      </c>
      <c r="T84" s="98">
        <v>4.1835589148876452E-2</v>
      </c>
      <c r="U84" s="98">
        <v>3.3905242904132445E-2</v>
      </c>
      <c r="V84" s="98">
        <v>3.7630570550291891E-2</v>
      </c>
      <c r="W84" s="98">
        <v>4.0084617879075919E-2</v>
      </c>
      <c r="X84" s="98">
        <v>4.2359076189073974E-2</v>
      </c>
      <c r="Y84" s="98">
        <v>4.0037691645489835E-2</v>
      </c>
      <c r="DA84" s="63" t="s">
        <v>3497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4.8381043110132483E-3</v>
      </c>
      <c r="D85" s="122">
        <f t="shared" si="34"/>
        <v>1.9551393139303672E-3</v>
      </c>
      <c r="E85" s="122">
        <f t="shared" si="34"/>
        <v>2.2548314442476198E-2</v>
      </c>
      <c r="F85" s="122">
        <f t="shared" si="34"/>
        <v>3.7312721532539297E-2</v>
      </c>
      <c r="G85" s="122">
        <f t="shared" si="34"/>
        <v>9.2217507133182761E-2</v>
      </c>
      <c r="H85" s="122">
        <f t="shared" si="34"/>
        <v>0.13736090154504785</v>
      </c>
      <c r="I85" s="122">
        <f t="shared" si="34"/>
        <v>1.7630414091435811E-2</v>
      </c>
      <c r="J85" s="122">
        <f t="shared" si="34"/>
        <v>2.7358207418778219E-2</v>
      </c>
      <c r="K85" s="122">
        <f t="shared" si="34"/>
        <v>5.6735323782175807E-2</v>
      </c>
      <c r="L85" s="122">
        <f t="shared" si="34"/>
        <v>9.5617299879190307E-2</v>
      </c>
      <c r="M85" s="122">
        <f t="shared" si="34"/>
        <v>0.2048458598450198</v>
      </c>
      <c r="N85" s="122">
        <f t="shared" si="34"/>
        <v>0.19706534812465337</v>
      </c>
      <c r="O85" s="122">
        <f t="shared" si="34"/>
        <v>0.22868059058975743</v>
      </c>
      <c r="P85" s="122">
        <f t="shared" si="34"/>
        <v>0.53864692698289318</v>
      </c>
      <c r="Q85" s="122">
        <f t="shared" si="34"/>
        <v>0.23829442761344316</v>
      </c>
      <c r="R85" s="122">
        <f t="shared" si="34"/>
        <v>0.2275262540636169</v>
      </c>
      <c r="S85" s="122">
        <f t="shared" si="34"/>
        <v>0.10596681135911766</v>
      </c>
      <c r="T85" s="122">
        <f t="shared" si="34"/>
        <v>0.10253055234900676</v>
      </c>
      <c r="U85" s="122">
        <f t="shared" si="34"/>
        <v>6.0939967165663939E-2</v>
      </c>
      <c r="V85" s="122">
        <f t="shared" si="34"/>
        <v>6.1249654676882544E-2</v>
      </c>
      <c r="W85" s="122">
        <f t="shared" si="34"/>
        <v>9.2339096143680924E-2</v>
      </c>
      <c r="X85" s="122">
        <f t="shared" si="34"/>
        <v>0.30629375766887107</v>
      </c>
      <c r="Y85" s="122">
        <f t="shared" si="34"/>
        <v>0.4758764054341767</v>
      </c>
      <c r="DA85" s="130" t="s">
        <v>3498</v>
      </c>
    </row>
    <row r="86" spans="1:105" ht="12" customHeight="1" x14ac:dyDescent="0.25">
      <c r="A86" s="97" t="s">
        <v>53</v>
      </c>
      <c r="B86" s="98"/>
      <c r="C86" s="98">
        <v>4.8381043110132483E-3</v>
      </c>
      <c r="D86" s="98">
        <v>1.9551393139303672E-3</v>
      </c>
      <c r="E86" s="98">
        <v>2.2548314442476198E-2</v>
      </c>
      <c r="F86" s="98">
        <v>3.7312721532539297E-2</v>
      </c>
      <c r="G86" s="98">
        <v>9.2217507133182761E-2</v>
      </c>
      <c r="H86" s="98">
        <v>0.13736090154504785</v>
      </c>
      <c r="I86" s="98">
        <v>1.7630414091435811E-2</v>
      </c>
      <c r="J86" s="98">
        <v>2.7358207418778219E-2</v>
      </c>
      <c r="K86" s="98">
        <v>5.6735323782175807E-2</v>
      </c>
      <c r="L86" s="98">
        <v>9.5617299879190307E-2</v>
      </c>
      <c r="M86" s="98">
        <v>0.2048458598450198</v>
      </c>
      <c r="N86" s="98">
        <v>0.19706534812465337</v>
      </c>
      <c r="O86" s="98">
        <v>0.22868059058975743</v>
      </c>
      <c r="P86" s="98">
        <v>0.53864692698289318</v>
      </c>
      <c r="Q86" s="98">
        <v>0.23829442761344316</v>
      </c>
      <c r="R86" s="98">
        <v>0.2275262540636169</v>
      </c>
      <c r="S86" s="98">
        <v>0.10596681135911766</v>
      </c>
      <c r="T86" s="98">
        <v>0.10253055234900676</v>
      </c>
      <c r="U86" s="98">
        <v>6.0939967165663939E-2</v>
      </c>
      <c r="V86" s="98">
        <v>6.1249654676882544E-2</v>
      </c>
      <c r="W86" s="98">
        <v>9.2339096143680924E-2</v>
      </c>
      <c r="X86" s="98">
        <v>0.30629375766887107</v>
      </c>
      <c r="Y86" s="98">
        <v>0.4758764054341767</v>
      </c>
      <c r="DA86" s="63" t="s">
        <v>3499</v>
      </c>
    </row>
    <row r="87" spans="1:105" ht="12" customHeight="1" x14ac:dyDescent="0.25">
      <c r="A87" s="121" t="s">
        <v>55</v>
      </c>
      <c r="B87" s="122"/>
      <c r="C87" s="122">
        <v>0.50404347103902425</v>
      </c>
      <c r="D87" s="122">
        <v>0.94163693826269701</v>
      </c>
      <c r="E87" s="122">
        <v>1.0494802211572538</v>
      </c>
      <c r="F87" s="122">
        <v>1.269623702572459</v>
      </c>
      <c r="G87" s="122">
        <v>1.3573512871211264</v>
      </c>
      <c r="H87" s="122">
        <v>1.2201345913333412</v>
      </c>
      <c r="I87" s="122">
        <v>0.8680132715451252</v>
      </c>
      <c r="J87" s="122">
        <v>0.64319909494354044</v>
      </c>
      <c r="K87" s="122">
        <v>0.74559708294971849</v>
      </c>
      <c r="L87" s="122">
        <v>0.96025836755951455</v>
      </c>
      <c r="M87" s="122">
        <v>1.0428630518065625</v>
      </c>
      <c r="N87" s="122">
        <v>0.87352630183745483</v>
      </c>
      <c r="O87" s="122">
        <v>1.2869531527717319</v>
      </c>
      <c r="P87" s="122">
        <v>2.4295998438042172</v>
      </c>
      <c r="Q87" s="122">
        <v>1.1461305314247761</v>
      </c>
      <c r="R87" s="122">
        <v>1.0438923503456707</v>
      </c>
      <c r="S87" s="122">
        <v>0.85854510507507131</v>
      </c>
      <c r="T87" s="122">
        <v>1.0260471568117837</v>
      </c>
      <c r="U87" s="122">
        <v>0.84224666743074339</v>
      </c>
      <c r="V87" s="122">
        <v>0.92829440366774796</v>
      </c>
      <c r="W87" s="122">
        <v>0.98806026517362122</v>
      </c>
      <c r="X87" s="122">
        <v>1.2473757261468026</v>
      </c>
      <c r="Y87" s="122">
        <v>1.3847020294123618</v>
      </c>
      <c r="DA87" s="130" t="s">
        <v>3500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3501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3502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3503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3504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3505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3506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3507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3508</v>
      </c>
    </row>
    <row r="96" spans="1:105" ht="12" customHeight="1" x14ac:dyDescent="0.25">
      <c r="A96" s="106" t="s">
        <v>122</v>
      </c>
      <c r="B96" s="101"/>
      <c r="C96" s="101">
        <v>0.23762197534710827</v>
      </c>
      <c r="D96" s="101">
        <v>0.51475109536648422</v>
      </c>
      <c r="E96" s="101">
        <v>0.55820762315172012</v>
      </c>
      <c r="F96" s="101">
        <v>0.54668037305050621</v>
      </c>
      <c r="G96" s="101">
        <v>0.69651735671640758</v>
      </c>
      <c r="H96" s="101">
        <v>0.6922942020078513</v>
      </c>
      <c r="I96" s="101">
        <v>0.3054721964169877</v>
      </c>
      <c r="J96" s="101">
        <v>0.36114745818230926</v>
      </c>
      <c r="K96" s="101">
        <v>0.25987113583317067</v>
      </c>
      <c r="L96" s="101">
        <v>0.84200593896075071</v>
      </c>
      <c r="M96" s="101">
        <v>0.1638079039025217</v>
      </c>
      <c r="N96" s="101">
        <v>0.54334813423676254</v>
      </c>
      <c r="O96" s="101">
        <v>0.63854675413543305</v>
      </c>
      <c r="P96" s="101">
        <v>0.71794620534030984</v>
      </c>
      <c r="Q96" s="101">
        <v>0.68072832641373171</v>
      </c>
      <c r="R96" s="101">
        <v>0.46842813884448958</v>
      </c>
      <c r="S96" s="101">
        <v>0.44824759984065277</v>
      </c>
      <c r="T96" s="101">
        <v>0.66116947294865369</v>
      </c>
      <c r="U96" s="101">
        <v>0.41845279536833774</v>
      </c>
      <c r="V96" s="101">
        <v>0.55997914321275832</v>
      </c>
      <c r="W96" s="101">
        <v>0.72762030517265042</v>
      </c>
      <c r="X96" s="101">
        <v>0.61177543189428552</v>
      </c>
      <c r="Y96" s="101">
        <v>0.46035420350977924</v>
      </c>
      <c r="DA96" s="131" t="s">
        <v>3509</v>
      </c>
    </row>
    <row r="97" spans="1:105" ht="12" customHeight="1" x14ac:dyDescent="0.25">
      <c r="A97" s="107" t="s">
        <v>121</v>
      </c>
      <c r="B97" s="104"/>
      <c r="C97" s="104">
        <v>0.26642149569191603</v>
      </c>
      <c r="D97" s="104">
        <v>0.42688584289621279</v>
      </c>
      <c r="E97" s="104">
        <v>0.49127259800553374</v>
      </c>
      <c r="F97" s="104">
        <v>0.72294332952195273</v>
      </c>
      <c r="G97" s="104">
        <v>0.66083393040471894</v>
      </c>
      <c r="H97" s="104">
        <v>0.52784038932548993</v>
      </c>
      <c r="I97" s="104">
        <v>0.56254107512813745</v>
      </c>
      <c r="J97" s="104">
        <v>0.28205163676123113</v>
      </c>
      <c r="K97" s="104">
        <v>0.48572594711654776</v>
      </c>
      <c r="L97" s="104">
        <v>0.11825242859876381</v>
      </c>
      <c r="M97" s="104">
        <v>0.87905514790404071</v>
      </c>
      <c r="N97" s="104">
        <v>0.33017816760069224</v>
      </c>
      <c r="O97" s="104">
        <v>0.6484063986362989</v>
      </c>
      <c r="P97" s="104">
        <v>1.7116536384639072</v>
      </c>
      <c r="Q97" s="104">
        <v>0.46540220501104435</v>
      </c>
      <c r="R97" s="104">
        <v>0.57546421150118121</v>
      </c>
      <c r="S97" s="104">
        <v>0.41029750523441855</v>
      </c>
      <c r="T97" s="104">
        <v>0.36487768386313013</v>
      </c>
      <c r="U97" s="104">
        <v>0.4237938720624056</v>
      </c>
      <c r="V97" s="104">
        <v>0.36831526045498963</v>
      </c>
      <c r="W97" s="104">
        <v>0.26043996000097086</v>
      </c>
      <c r="X97" s="104">
        <v>0.63560029425251718</v>
      </c>
      <c r="Y97" s="104">
        <v>0.92434782590258258</v>
      </c>
      <c r="DA97" s="132" t="s">
        <v>3510</v>
      </c>
    </row>
    <row r="98" spans="1:105" ht="12" customHeight="1" x14ac:dyDescent="0.25">
      <c r="A98" s="108" t="s">
        <v>53</v>
      </c>
      <c r="B98" s="98"/>
      <c r="C98" s="98">
        <v>0.12638808299804188</v>
      </c>
      <c r="D98" s="98">
        <v>0.21242247155774202</v>
      </c>
      <c r="E98" s="98">
        <v>0.23696838567816608</v>
      </c>
      <c r="F98" s="98">
        <v>0.34670225305134167</v>
      </c>
      <c r="G98" s="98">
        <v>0.31930260800545757</v>
      </c>
      <c r="H98" s="98">
        <v>0.24848318766029467</v>
      </c>
      <c r="I98" s="98">
        <v>0.28390250181763416</v>
      </c>
      <c r="J98" s="98">
        <v>0.12679633364564924</v>
      </c>
      <c r="K98" s="98">
        <v>0.22534002240979345</v>
      </c>
      <c r="L98" s="98">
        <v>4.4710141404556585E-2</v>
      </c>
      <c r="M98" s="98">
        <v>0.37150036463887992</v>
      </c>
      <c r="N98" s="98">
        <v>0.12991480521376012</v>
      </c>
      <c r="O98" s="98">
        <v>0.26103421212116429</v>
      </c>
      <c r="P98" s="98">
        <v>0.73260071869628429</v>
      </c>
      <c r="Q98" s="98">
        <v>0.19788916406279392</v>
      </c>
      <c r="R98" s="98">
        <v>0.25601788241237422</v>
      </c>
      <c r="S98" s="98">
        <v>0.1848798586653691</v>
      </c>
      <c r="T98" s="98">
        <v>0.15743128705732234</v>
      </c>
      <c r="U98" s="98">
        <v>0.17671902419445198</v>
      </c>
      <c r="V98" s="98">
        <v>0.14838388468651775</v>
      </c>
      <c r="W98" s="98">
        <v>8.8896302278909545E-2</v>
      </c>
      <c r="X98" s="98">
        <v>0.23660511018015418</v>
      </c>
      <c r="Y98" s="98">
        <v>0.35176786697757173</v>
      </c>
      <c r="DA98" s="63" t="s">
        <v>3511</v>
      </c>
    </row>
    <row r="99" spans="1:105" ht="12" customHeight="1" x14ac:dyDescent="0.25">
      <c r="A99" s="108" t="s">
        <v>52</v>
      </c>
      <c r="B99" s="98"/>
      <c r="C99" s="98">
        <v>0.14003341269387415</v>
      </c>
      <c r="D99" s="98">
        <v>0.21446337133847074</v>
      </c>
      <c r="E99" s="98">
        <v>0.25430421232736766</v>
      </c>
      <c r="F99" s="98">
        <v>0.37624107647061111</v>
      </c>
      <c r="G99" s="98">
        <v>0.34153132239926137</v>
      </c>
      <c r="H99" s="98">
        <v>0.27935720166519529</v>
      </c>
      <c r="I99" s="98">
        <v>0.27863857331050329</v>
      </c>
      <c r="J99" s="98">
        <v>0.15525530311558189</v>
      </c>
      <c r="K99" s="98">
        <v>0.26038592470675431</v>
      </c>
      <c r="L99" s="98">
        <v>7.3542287194207218E-2</v>
      </c>
      <c r="M99" s="98">
        <v>0.50755478326516079</v>
      </c>
      <c r="N99" s="98">
        <v>0.20026336238693213</v>
      </c>
      <c r="O99" s="98">
        <v>0.38737218651513455</v>
      </c>
      <c r="P99" s="98">
        <v>0.97905291976762288</v>
      </c>
      <c r="Q99" s="98">
        <v>0.26751304094825046</v>
      </c>
      <c r="R99" s="98">
        <v>0.31944632908880699</v>
      </c>
      <c r="S99" s="98">
        <v>0.22541764656904947</v>
      </c>
      <c r="T99" s="98">
        <v>0.20744639680580781</v>
      </c>
      <c r="U99" s="98">
        <v>0.24707484786795364</v>
      </c>
      <c r="V99" s="98">
        <v>0.21993137576847185</v>
      </c>
      <c r="W99" s="98">
        <v>0.17154365772206132</v>
      </c>
      <c r="X99" s="98">
        <v>0.39899518407236306</v>
      </c>
      <c r="Y99" s="98">
        <v>0.57257995892501079</v>
      </c>
      <c r="DA99" s="63" t="s">
        <v>3512</v>
      </c>
    </row>
    <row r="100" spans="1:105" ht="12" customHeight="1" x14ac:dyDescent="0.25">
      <c r="A100" s="121" t="s">
        <v>54</v>
      </c>
      <c r="B100" s="122"/>
      <c r="C100" s="122">
        <v>0.10296364947371529</v>
      </c>
      <c r="D100" s="122">
        <v>0.16911214693176446</v>
      </c>
      <c r="E100" s="122">
        <v>0.18977474448358317</v>
      </c>
      <c r="F100" s="122">
        <v>0.24574999930359717</v>
      </c>
      <c r="G100" s="122">
        <v>0.26462357559562083</v>
      </c>
      <c r="H100" s="122">
        <v>0.26672567787843071</v>
      </c>
      <c r="I100" s="122">
        <v>0.17179819899476806</v>
      </c>
      <c r="J100" s="122">
        <v>0.14270835382195554</v>
      </c>
      <c r="K100" s="122">
        <v>0.14350052954320966</v>
      </c>
      <c r="L100" s="122">
        <v>0.23165748600542152</v>
      </c>
      <c r="M100" s="122">
        <v>0.24874488183288182</v>
      </c>
      <c r="N100" s="122">
        <v>0.21309673499865089</v>
      </c>
      <c r="O100" s="122">
        <v>0.31078411399318162</v>
      </c>
      <c r="P100" s="122">
        <v>0.56655588541471147</v>
      </c>
      <c r="Q100" s="122">
        <v>0.2610750172265196</v>
      </c>
      <c r="R100" s="122">
        <v>0.23022477612870998</v>
      </c>
      <c r="S100" s="122">
        <v>0.1880267063267887</v>
      </c>
      <c r="T100" s="122">
        <v>0.23087381157628661</v>
      </c>
      <c r="U100" s="122">
        <v>0.19670207428728409</v>
      </c>
      <c r="V100" s="122">
        <v>0.23291341763309131</v>
      </c>
      <c r="W100" s="122">
        <v>0.28275656164767299</v>
      </c>
      <c r="X100" s="122">
        <v>0.40837110872154381</v>
      </c>
      <c r="Y100" s="122">
        <v>0.5086879817418084</v>
      </c>
      <c r="DA100" s="130" t="s">
        <v>3513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3514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X102" s="98">
        <v>0</v>
      </c>
      <c r="Y102" s="98">
        <v>0</v>
      </c>
      <c r="DA102" s="63" t="s">
        <v>3515</v>
      </c>
    </row>
    <row r="103" spans="1:105" ht="12" customHeight="1" x14ac:dyDescent="0.25">
      <c r="A103" s="109" t="s">
        <v>120</v>
      </c>
      <c r="B103" s="33"/>
      <c r="C103" s="33">
        <v>0.10296364947371529</v>
      </c>
      <c r="D103" s="33">
        <v>0.16911214693176446</v>
      </c>
      <c r="E103" s="33">
        <v>0.18977474448358317</v>
      </c>
      <c r="F103" s="33">
        <v>0.24574999930359717</v>
      </c>
      <c r="G103" s="33">
        <v>0.26462357559562083</v>
      </c>
      <c r="H103" s="33">
        <v>0.26672567787843071</v>
      </c>
      <c r="I103" s="33">
        <v>0.17179819899476806</v>
      </c>
      <c r="J103" s="33">
        <v>0.14270835382195554</v>
      </c>
      <c r="K103" s="33">
        <v>0.14350052954320966</v>
      </c>
      <c r="L103" s="33">
        <v>0.23165748600542152</v>
      </c>
      <c r="M103" s="33">
        <v>0.24874488183288182</v>
      </c>
      <c r="N103" s="33">
        <v>0.21309673499865089</v>
      </c>
      <c r="O103" s="33">
        <v>0.31078411399318162</v>
      </c>
      <c r="P103" s="33">
        <v>0.56655588541471147</v>
      </c>
      <c r="Q103" s="33">
        <v>0.2610750172265196</v>
      </c>
      <c r="R103" s="33">
        <v>0.23022477612870998</v>
      </c>
      <c r="S103" s="33">
        <v>0.1880267063267887</v>
      </c>
      <c r="T103" s="33">
        <v>0.23087381157628661</v>
      </c>
      <c r="U103" s="33">
        <v>0.19670207428728409</v>
      </c>
      <c r="V103" s="33">
        <v>0.23291341763309131</v>
      </c>
      <c r="W103" s="33">
        <v>0.28275656164767299</v>
      </c>
      <c r="X103" s="33">
        <v>0.40837110872154381</v>
      </c>
      <c r="Y103" s="33">
        <v>0.5086879817418084</v>
      </c>
      <c r="DA103" s="60" t="s">
        <v>3516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3517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3518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3519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3520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3521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3522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3523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3524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3525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3526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3527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3528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3529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3530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3531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3532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3533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3534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7.2972894908846015</v>
      </c>
      <c r="D124" s="117">
        <f t="shared" si="42"/>
        <v>7.2817473840035758</v>
      </c>
      <c r="E124" s="117">
        <f t="shared" si="42"/>
        <v>7.6944489479937124</v>
      </c>
      <c r="F124" s="117">
        <f t="shared" si="42"/>
        <v>6.7272063162934561</v>
      </c>
      <c r="G124" s="117">
        <f t="shared" si="42"/>
        <v>5.4072671056228661</v>
      </c>
      <c r="H124" s="117">
        <f t="shared" si="42"/>
        <v>5.3411562696295576</v>
      </c>
      <c r="I124" s="117">
        <f t="shared" si="42"/>
        <v>5.9383137931208863</v>
      </c>
      <c r="J124" s="117">
        <f t="shared" si="42"/>
        <v>5.982859257765047</v>
      </c>
      <c r="K124" s="117">
        <f t="shared" si="42"/>
        <v>6.7506609030516804</v>
      </c>
      <c r="L124" s="117">
        <f t="shared" si="42"/>
        <v>9.465575178910747</v>
      </c>
      <c r="M124" s="117">
        <f t="shared" si="42"/>
        <v>8.2909170348769496</v>
      </c>
      <c r="N124" s="117">
        <f t="shared" si="42"/>
        <v>8.4971188211654258</v>
      </c>
      <c r="O124" s="117">
        <f t="shared" si="42"/>
        <v>10.702996157774701</v>
      </c>
      <c r="P124" s="117">
        <f t="shared" si="42"/>
        <v>9.3933788870087369</v>
      </c>
      <c r="Q124" s="117">
        <f t="shared" si="42"/>
        <v>6.9943985184510247</v>
      </c>
      <c r="R124" s="117">
        <f t="shared" ref="R124:V124" si="43">R125+R128+R130+R139</f>
        <v>6.2244927883682548</v>
      </c>
      <c r="S124" s="117">
        <f t="shared" si="43"/>
        <v>5.1415467763567468</v>
      </c>
      <c r="T124" s="117">
        <f t="shared" si="43"/>
        <v>5.6050439486486265</v>
      </c>
      <c r="U124" s="117">
        <f t="shared" si="43"/>
        <v>4.7294396778410732</v>
      </c>
      <c r="V124" s="117">
        <f t="shared" si="43"/>
        <v>4.4118014376050292</v>
      </c>
      <c r="W124" s="117">
        <f t="shared" ref="W124:Y124" si="44">W125+W128+W130+W139</f>
        <v>3.7020976944000035</v>
      </c>
      <c r="X124" s="117">
        <f t="shared" si="44"/>
        <v>2.8606007467596197</v>
      </c>
      <c r="Y124" s="117">
        <f t="shared" si="44"/>
        <v>3.5208527932714149</v>
      </c>
      <c r="DA124" s="129" t="s">
        <v>3535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6.432231576989925</v>
      </c>
      <c r="D125" s="122">
        <f t="shared" si="45"/>
        <v>6.3254620316782111</v>
      </c>
      <c r="E125" s="122">
        <f t="shared" si="45"/>
        <v>6.6783799701435491</v>
      </c>
      <c r="F125" s="122">
        <f t="shared" si="45"/>
        <v>5.8322299855262871</v>
      </c>
      <c r="G125" s="122">
        <f t="shared" si="45"/>
        <v>4.6513598240856604</v>
      </c>
      <c r="H125" s="122">
        <f t="shared" si="45"/>
        <v>4.5626004400002094</v>
      </c>
      <c r="I125" s="122">
        <f t="shared" si="45"/>
        <v>5.085459631197673</v>
      </c>
      <c r="J125" s="122">
        <f t="shared" si="45"/>
        <v>5.1846089102450845</v>
      </c>
      <c r="K125" s="122">
        <f t="shared" si="45"/>
        <v>5.8104779532585393</v>
      </c>
      <c r="L125" s="122">
        <f t="shared" si="45"/>
        <v>8.1179865170778758</v>
      </c>
      <c r="M125" s="122">
        <f t="shared" si="45"/>
        <v>6.997971275452505</v>
      </c>
      <c r="N125" s="122">
        <f t="shared" si="45"/>
        <v>7.1927216735245585</v>
      </c>
      <c r="O125" s="122">
        <f t="shared" si="45"/>
        <v>9.0865335355424186</v>
      </c>
      <c r="P125" s="122">
        <f t="shared" si="45"/>
        <v>7.7061719197751355</v>
      </c>
      <c r="Q125" s="122">
        <f t="shared" si="45"/>
        <v>5.6611332905667933</v>
      </c>
      <c r="R125" s="122">
        <f t="shared" ref="R125:V125" si="46">SUM(R126:R127)</f>
        <v>4.9989063656998933</v>
      </c>
      <c r="S125" s="122">
        <f t="shared" si="46"/>
        <v>4.1611790407882232</v>
      </c>
      <c r="T125" s="122">
        <f t="shared" si="46"/>
        <v>4.5520511079076664</v>
      </c>
      <c r="U125" s="122">
        <f t="shared" si="46"/>
        <v>3.8449688669341064</v>
      </c>
      <c r="V125" s="122">
        <f t="shared" si="46"/>
        <v>3.5953544633386496</v>
      </c>
      <c r="W125" s="122">
        <f t="shared" ref="W125:Y125" si="47">SUM(W126:W127)</f>
        <v>3.0069553352021083</v>
      </c>
      <c r="X125" s="122">
        <f t="shared" si="47"/>
        <v>2.1958567271680445</v>
      </c>
      <c r="Y125" s="122">
        <f t="shared" si="47"/>
        <v>2.5863036361851921</v>
      </c>
      <c r="DA125" s="130" t="s">
        <v>3536</v>
      </c>
    </row>
    <row r="126" spans="1:105" ht="12" customHeight="1" x14ac:dyDescent="0.25">
      <c r="A126" s="97" t="s">
        <v>198</v>
      </c>
      <c r="B126" s="98"/>
      <c r="C126" s="98">
        <v>6.4028501511150049</v>
      </c>
      <c r="D126" s="98">
        <v>6.2971424058950323</v>
      </c>
      <c r="E126" s="98">
        <v>6.6490592923992349</v>
      </c>
      <c r="F126" s="98">
        <v>5.8071667127701536</v>
      </c>
      <c r="G126" s="98">
        <v>4.631863726178719</v>
      </c>
      <c r="H126" s="98">
        <v>4.543975181996748</v>
      </c>
      <c r="I126" s="98">
        <v>5.0653175190650179</v>
      </c>
      <c r="J126" s="98">
        <v>5.1639919857274732</v>
      </c>
      <c r="K126" s="98">
        <v>5.7876648248914595</v>
      </c>
      <c r="L126" s="98">
        <v>8.0854771340492153</v>
      </c>
      <c r="M126" s="98">
        <v>6.9716562584281414</v>
      </c>
      <c r="N126" s="98">
        <v>7.165702661218261</v>
      </c>
      <c r="O126" s="98">
        <v>9.0521875804762413</v>
      </c>
      <c r="P126" s="98">
        <v>7.678995633421569</v>
      </c>
      <c r="Q126" s="98">
        <v>5.6406853903803533</v>
      </c>
      <c r="R126" s="98">
        <v>4.980762736101326</v>
      </c>
      <c r="S126" s="98">
        <v>4.146307387514292</v>
      </c>
      <c r="T126" s="98">
        <v>4.5359399098620203</v>
      </c>
      <c r="U126" s="98">
        <v>3.8316069634045431</v>
      </c>
      <c r="V126" s="98">
        <v>3.5831508894862507</v>
      </c>
      <c r="W126" s="98">
        <v>2.9965067470582496</v>
      </c>
      <c r="X126" s="98">
        <v>2.1887933125081558</v>
      </c>
      <c r="Y126" s="98">
        <v>2.5785597984361979</v>
      </c>
      <c r="DA126" s="63" t="s">
        <v>3537</v>
      </c>
    </row>
    <row r="127" spans="1:105" ht="12" customHeight="1" x14ac:dyDescent="0.25">
      <c r="A127" s="97" t="s">
        <v>53</v>
      </c>
      <c r="B127" s="98"/>
      <c r="C127" s="98">
        <v>2.9381425874920285E-2</v>
      </c>
      <c r="D127" s="98">
        <v>2.8319625783179179E-2</v>
      </c>
      <c r="E127" s="98">
        <v>2.9320677744314461E-2</v>
      </c>
      <c r="F127" s="98">
        <v>2.5063272756133917E-2</v>
      </c>
      <c r="G127" s="98">
        <v>1.9496097906941307E-2</v>
      </c>
      <c r="H127" s="98">
        <v>1.8625258003461594E-2</v>
      </c>
      <c r="I127" s="98">
        <v>2.014211213265486E-2</v>
      </c>
      <c r="J127" s="98">
        <v>2.0616924517611702E-2</v>
      </c>
      <c r="K127" s="98">
        <v>2.2813128367079931E-2</v>
      </c>
      <c r="L127" s="98">
        <v>3.2509383028659591E-2</v>
      </c>
      <c r="M127" s="98">
        <v>2.6315017024363153E-2</v>
      </c>
      <c r="N127" s="98">
        <v>2.7019012306297878E-2</v>
      </c>
      <c r="O127" s="98">
        <v>3.4345955066177387E-2</v>
      </c>
      <c r="P127" s="98">
        <v>2.7176286353566222E-2</v>
      </c>
      <c r="Q127" s="98">
        <v>2.0447900186440361E-2</v>
      </c>
      <c r="R127" s="98">
        <v>1.8143629598567183E-2</v>
      </c>
      <c r="S127" s="98">
        <v>1.4871653273931239E-2</v>
      </c>
      <c r="T127" s="98">
        <v>1.6111198045646029E-2</v>
      </c>
      <c r="U127" s="98">
        <v>1.3361903529563141E-2</v>
      </c>
      <c r="V127" s="98">
        <v>1.2203573852398697E-2</v>
      </c>
      <c r="W127" s="98">
        <v>1.0448588143858873E-2</v>
      </c>
      <c r="X127" s="98">
        <v>7.0634146598887509E-3</v>
      </c>
      <c r="Y127" s="98">
        <v>7.74383774899401E-3</v>
      </c>
      <c r="DA127" s="63" t="s">
        <v>3538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6.5078925245487928E-3</v>
      </c>
      <c r="D128" s="122">
        <f t="shared" si="48"/>
        <v>1.7223846337005616E-3</v>
      </c>
      <c r="E128" s="122">
        <f t="shared" si="48"/>
        <v>1.7917857012324838E-2</v>
      </c>
      <c r="F128" s="122">
        <f t="shared" si="48"/>
        <v>2.0879140027578881E-2</v>
      </c>
      <c r="G128" s="122">
        <f t="shared" si="48"/>
        <v>4.0769845258880805E-2</v>
      </c>
      <c r="H128" s="122">
        <f t="shared" si="48"/>
        <v>6.6494522667854258E-2</v>
      </c>
      <c r="I128" s="122">
        <f t="shared" si="48"/>
        <v>1.468354372456758E-2</v>
      </c>
      <c r="J128" s="122">
        <f t="shared" si="48"/>
        <v>2.5782878776622085E-2</v>
      </c>
      <c r="K128" s="122">
        <f t="shared" si="48"/>
        <v>5.6518362696966709E-2</v>
      </c>
      <c r="L128" s="122">
        <f t="shared" si="48"/>
        <v>8.8173046428388302E-2</v>
      </c>
      <c r="M128" s="122">
        <f t="shared" si="48"/>
        <v>0.18716483903817735</v>
      </c>
      <c r="N128" s="122">
        <f t="shared" si="48"/>
        <v>0.20192854877579822</v>
      </c>
      <c r="O128" s="122">
        <f t="shared" si="48"/>
        <v>0.19110654296347207</v>
      </c>
      <c r="P128" s="122">
        <f t="shared" si="48"/>
        <v>0.27775244500057794</v>
      </c>
      <c r="Q128" s="122">
        <f t="shared" si="48"/>
        <v>0.18709856663297533</v>
      </c>
      <c r="R128" s="122">
        <f t="shared" si="48"/>
        <v>0.18073871742221639</v>
      </c>
      <c r="S128" s="122">
        <f t="shared" si="48"/>
        <v>9.045947311144191E-2</v>
      </c>
      <c r="T128" s="122">
        <f t="shared" si="48"/>
        <v>7.7279541627818374E-2</v>
      </c>
      <c r="U128" s="122">
        <f t="shared" si="48"/>
        <v>4.8925380143165158E-2</v>
      </c>
      <c r="V128" s="122">
        <f t="shared" si="48"/>
        <v>4.1373938920808082E-2</v>
      </c>
      <c r="W128" s="122">
        <f t="shared" si="48"/>
        <v>4.3268701540021944E-2</v>
      </c>
      <c r="X128" s="122">
        <f t="shared" si="48"/>
        <v>0.10705291611836154</v>
      </c>
      <c r="Y128" s="122">
        <f t="shared" si="48"/>
        <v>0.19351256437082179</v>
      </c>
      <c r="DA128" s="130" t="s">
        <v>3539</v>
      </c>
    </row>
    <row r="129" spans="1:105" ht="12" customHeight="1" x14ac:dyDescent="0.25">
      <c r="A129" s="97" t="s">
        <v>53</v>
      </c>
      <c r="B129" s="98"/>
      <c r="C129" s="98">
        <v>6.5078925245487928E-3</v>
      </c>
      <c r="D129" s="98">
        <v>1.7223846337005616E-3</v>
      </c>
      <c r="E129" s="98">
        <v>1.7917857012324838E-2</v>
      </c>
      <c r="F129" s="98">
        <v>2.0879140027578881E-2</v>
      </c>
      <c r="G129" s="98">
        <v>4.0769845258880805E-2</v>
      </c>
      <c r="H129" s="98">
        <v>6.6494522667854258E-2</v>
      </c>
      <c r="I129" s="98">
        <v>1.468354372456758E-2</v>
      </c>
      <c r="J129" s="98">
        <v>2.5782878776622085E-2</v>
      </c>
      <c r="K129" s="98">
        <v>5.6518362696966709E-2</v>
      </c>
      <c r="L129" s="98">
        <v>8.8173046428388302E-2</v>
      </c>
      <c r="M129" s="98">
        <v>0.18716483903817735</v>
      </c>
      <c r="N129" s="98">
        <v>0.20192854877579822</v>
      </c>
      <c r="O129" s="98">
        <v>0.19110654296347207</v>
      </c>
      <c r="P129" s="98">
        <v>0.27775244500057794</v>
      </c>
      <c r="Q129" s="98">
        <v>0.18709856663297533</v>
      </c>
      <c r="R129" s="98">
        <v>0.18073871742221639</v>
      </c>
      <c r="S129" s="98">
        <v>9.045947311144191E-2</v>
      </c>
      <c r="T129" s="98">
        <v>7.7279541627818374E-2</v>
      </c>
      <c r="U129" s="98">
        <v>4.8925380143165158E-2</v>
      </c>
      <c r="V129" s="98">
        <v>4.1373938920808082E-2</v>
      </c>
      <c r="W129" s="98">
        <v>4.3268701540021944E-2</v>
      </c>
      <c r="X129" s="98">
        <v>0.10705291611836154</v>
      </c>
      <c r="Y129" s="98">
        <v>0.19351256437082179</v>
      </c>
      <c r="DA129" s="63" t="s">
        <v>3540</v>
      </c>
    </row>
    <row r="130" spans="1:105" ht="12" customHeight="1" x14ac:dyDescent="0.25">
      <c r="A130" s="121" t="s">
        <v>55</v>
      </c>
      <c r="B130" s="122"/>
      <c r="C130" s="122">
        <v>0.72019410130099004</v>
      </c>
      <c r="D130" s="122">
        <v>0.80664138803628671</v>
      </c>
      <c r="E130" s="122">
        <v>0.84714500742201426</v>
      </c>
      <c r="F130" s="122">
        <v>0.73664545944120119</v>
      </c>
      <c r="G130" s="122">
        <v>0.59814682180634426</v>
      </c>
      <c r="H130" s="122">
        <v>0.58304268031897521</v>
      </c>
      <c r="I130" s="122">
        <v>0.69489367008130321</v>
      </c>
      <c r="J130" s="122">
        <v>0.63787204608012238</v>
      </c>
      <c r="K130" s="122">
        <v>0.74069921363550018</v>
      </c>
      <c r="L130" s="122">
        <v>1.0456164237181371</v>
      </c>
      <c r="M130" s="122">
        <v>0.87845738959324138</v>
      </c>
      <c r="N130" s="122">
        <v>0.88411447998476766</v>
      </c>
      <c r="O130" s="122">
        <v>1.1656324462597973</v>
      </c>
      <c r="P130" s="122">
        <v>1.1173474966020074</v>
      </c>
      <c r="Q130" s="122">
        <v>0.94117751585579346</v>
      </c>
      <c r="R130" s="122">
        <v>0.8619660303970984</v>
      </c>
      <c r="S130" s="122">
        <v>0.72935264810905331</v>
      </c>
      <c r="T130" s="122">
        <v>0.80170359110189149</v>
      </c>
      <c r="U130" s="122">
        <v>0.67770041489489319</v>
      </c>
      <c r="V130" s="122">
        <v>0.61763501506344087</v>
      </c>
      <c r="W130" s="122">
        <v>0.51938432922625977</v>
      </c>
      <c r="X130" s="122">
        <v>0.41489737859116621</v>
      </c>
      <c r="Y130" s="122">
        <v>0.53417825134085406</v>
      </c>
      <c r="DA130" s="130" t="s">
        <v>3541</v>
      </c>
    </row>
    <row r="131" spans="1:105" ht="12" customHeight="1" x14ac:dyDescent="0.25">
      <c r="A131" s="97" t="s">
        <v>128</v>
      </c>
      <c r="B131" s="98"/>
      <c r="C131" s="98">
        <v>0.69247161679480551</v>
      </c>
      <c r="D131" s="98">
        <v>0.78459013348046003</v>
      </c>
      <c r="E131" s="98">
        <v>0.81885272165376954</v>
      </c>
      <c r="F131" s="98">
        <v>0.70879749899778033</v>
      </c>
      <c r="G131" s="98">
        <v>0.57642055711700768</v>
      </c>
      <c r="H131" s="98">
        <v>0.55931240602315657</v>
      </c>
      <c r="I131" s="98">
        <v>0.67103945773871687</v>
      </c>
      <c r="J131" s="98">
        <v>0.61524488755446549</v>
      </c>
      <c r="K131" s="98">
        <v>0.71388715751458276</v>
      </c>
      <c r="L131" s="98">
        <v>1.0110844125343426</v>
      </c>
      <c r="M131" s="98">
        <v>0.85118067216815241</v>
      </c>
      <c r="N131" s="98">
        <v>0.85493535615550897</v>
      </c>
      <c r="O131" s="98">
        <v>1.1202633172362404</v>
      </c>
      <c r="P131" s="98">
        <v>1.0597428914095524</v>
      </c>
      <c r="Q131" s="98">
        <v>0.88425814778563427</v>
      </c>
      <c r="R131" s="98">
        <v>0.81909301869832529</v>
      </c>
      <c r="S131" s="98">
        <v>0.70118992092018595</v>
      </c>
      <c r="T131" s="98">
        <v>0.768531069089744</v>
      </c>
      <c r="U131" s="98">
        <v>0.6343237106670444</v>
      </c>
      <c r="V131" s="98">
        <v>0.5731640074243548</v>
      </c>
      <c r="W131" s="98">
        <v>0.47499869379058679</v>
      </c>
      <c r="X131" s="98">
        <v>0.41489737859116621</v>
      </c>
      <c r="Y131" s="98">
        <v>0.52659231754522162</v>
      </c>
      <c r="DA131" s="63" t="s">
        <v>3542</v>
      </c>
    </row>
    <row r="132" spans="1:105" ht="12" customHeight="1" x14ac:dyDescent="0.25">
      <c r="A132" s="97" t="s">
        <v>127</v>
      </c>
      <c r="B132" s="98"/>
      <c r="C132" s="98">
        <v>1.1140579506194837E-2</v>
      </c>
      <c r="D132" s="98">
        <v>1.2967267712284992E-3</v>
      </c>
      <c r="E132" s="98">
        <v>7.0190325747602911E-3</v>
      </c>
      <c r="F132" s="98">
        <v>8.1364522335184604E-3</v>
      </c>
      <c r="G132" s="98">
        <v>2.5093680937852761E-3</v>
      </c>
      <c r="H132" s="98">
        <v>2.7513996685265959E-3</v>
      </c>
      <c r="I132" s="98">
        <v>4.7928224226046036E-3</v>
      </c>
      <c r="J132" s="98">
        <v>8.4201063012764848E-3</v>
      </c>
      <c r="K132" s="98">
        <v>4.3222919453018869E-3</v>
      </c>
      <c r="L132" s="98">
        <v>9.6440902663341155E-3</v>
      </c>
      <c r="M132" s="98">
        <v>9.6169902412226093E-4</v>
      </c>
      <c r="N132" s="98">
        <v>6.1336352191395088E-3</v>
      </c>
      <c r="O132" s="98">
        <v>1.4050336363800072E-2</v>
      </c>
      <c r="P132" s="98">
        <v>0</v>
      </c>
      <c r="Q132" s="98">
        <v>1.3520422873199274E-2</v>
      </c>
      <c r="R132" s="98">
        <v>6.650890204286242E-3</v>
      </c>
      <c r="S132" s="98">
        <v>1.0372520267478676E-3</v>
      </c>
      <c r="T132" s="98">
        <v>4.8789700355124904E-3</v>
      </c>
      <c r="U132" s="98">
        <v>1.1762949019982734E-3</v>
      </c>
      <c r="V132" s="98">
        <v>8.6119165406650005E-4</v>
      </c>
      <c r="W132" s="98">
        <v>3.8758618372636265E-3</v>
      </c>
      <c r="X132" s="98">
        <v>0</v>
      </c>
      <c r="Y132" s="98">
        <v>7.5859337956324172E-3</v>
      </c>
      <c r="DA132" s="63" t="s">
        <v>3543</v>
      </c>
    </row>
    <row r="133" spans="1:105" ht="12" customHeight="1" x14ac:dyDescent="0.25">
      <c r="A133" s="100" t="s">
        <v>198</v>
      </c>
      <c r="B133" s="101"/>
      <c r="C133" s="101">
        <v>5.3309956040416932E-3</v>
      </c>
      <c r="D133" s="101">
        <v>6.4425257090276321E-4</v>
      </c>
      <c r="E133" s="101">
        <v>3.3944826543339658E-3</v>
      </c>
      <c r="F133" s="101">
        <v>3.9119859837811596E-3</v>
      </c>
      <c r="G133" s="101">
        <v>1.2116433366982503E-3</v>
      </c>
      <c r="H133" s="101">
        <v>1.2983052438623683E-3</v>
      </c>
      <c r="I133" s="101">
        <v>2.398384883864282E-3</v>
      </c>
      <c r="J133" s="101">
        <v>3.8283332605494034E-3</v>
      </c>
      <c r="K133" s="101">
        <v>2.0113392717242607E-3</v>
      </c>
      <c r="L133" s="101">
        <v>3.8731128851618737E-3</v>
      </c>
      <c r="M133" s="101">
        <v>4.0288666140982841E-4</v>
      </c>
      <c r="N133" s="101">
        <v>2.4034383371853486E-3</v>
      </c>
      <c r="O133" s="101">
        <v>5.7834332019543154E-3</v>
      </c>
      <c r="P133" s="101">
        <v>0</v>
      </c>
      <c r="Q133" s="101">
        <v>5.7851757911964096E-3</v>
      </c>
      <c r="R133" s="101">
        <v>2.9880236462136935E-3</v>
      </c>
      <c r="S133" s="101">
        <v>4.6835229075475556E-4</v>
      </c>
      <c r="T133" s="101">
        <v>2.1168607237400492E-3</v>
      </c>
      <c r="U133" s="101">
        <v>4.9103111905094592E-4</v>
      </c>
      <c r="V133" s="101">
        <v>3.4578227097191059E-4</v>
      </c>
      <c r="W133" s="101">
        <v>1.3721481038377263E-3</v>
      </c>
      <c r="X133" s="101">
        <v>0</v>
      </c>
      <c r="Y133" s="101">
        <v>2.8593062496106944E-3</v>
      </c>
      <c r="DA133" s="131" t="s">
        <v>3544</v>
      </c>
    </row>
    <row r="134" spans="1:105" ht="12" customHeight="1" x14ac:dyDescent="0.25">
      <c r="A134" s="103" t="s">
        <v>52</v>
      </c>
      <c r="B134" s="104"/>
      <c r="C134" s="104">
        <v>5.809583902153144E-3</v>
      </c>
      <c r="D134" s="104">
        <v>6.5247420032573614E-4</v>
      </c>
      <c r="E134" s="104">
        <v>3.6245499204263249E-3</v>
      </c>
      <c r="F134" s="104">
        <v>4.2244662497373008E-3</v>
      </c>
      <c r="G134" s="104">
        <v>1.2977247570870258E-3</v>
      </c>
      <c r="H134" s="104">
        <v>1.4530944246642274E-3</v>
      </c>
      <c r="I134" s="104">
        <v>2.3944375387403216E-3</v>
      </c>
      <c r="J134" s="104">
        <v>4.5917730407270809E-3</v>
      </c>
      <c r="K134" s="104">
        <v>2.3109526735776262E-3</v>
      </c>
      <c r="L134" s="104">
        <v>5.7709773811722423E-3</v>
      </c>
      <c r="M134" s="104">
        <v>5.5881236271243257E-4</v>
      </c>
      <c r="N134" s="104">
        <v>3.7301968819541597E-3</v>
      </c>
      <c r="O134" s="104">
        <v>8.2669031618457563E-3</v>
      </c>
      <c r="P134" s="104">
        <v>0</v>
      </c>
      <c r="Q134" s="104">
        <v>7.7352470820028644E-3</v>
      </c>
      <c r="R134" s="104">
        <v>3.662866558072549E-3</v>
      </c>
      <c r="S134" s="104">
        <v>5.6889973599311215E-4</v>
      </c>
      <c r="T134" s="104">
        <v>2.7621093117724408E-3</v>
      </c>
      <c r="U134" s="104">
        <v>6.852637829473275E-4</v>
      </c>
      <c r="V134" s="104">
        <v>5.1540938309458946E-4</v>
      </c>
      <c r="W134" s="104">
        <v>2.5037137334259002E-3</v>
      </c>
      <c r="X134" s="104">
        <v>0</v>
      </c>
      <c r="Y134" s="104">
        <v>4.7266275460217232E-3</v>
      </c>
      <c r="DA134" s="132" t="s">
        <v>3545</v>
      </c>
    </row>
    <row r="135" spans="1:105" ht="12" customHeight="1" x14ac:dyDescent="0.25">
      <c r="A135" s="106" t="s">
        <v>122</v>
      </c>
      <c r="B135" s="101"/>
      <c r="C135" s="101">
        <v>7.8251775383299423E-3</v>
      </c>
      <c r="D135" s="101">
        <v>1.1303506640403152E-2</v>
      </c>
      <c r="E135" s="101">
        <v>1.1291952859741555E-2</v>
      </c>
      <c r="F135" s="101">
        <v>8.5063499735173517E-3</v>
      </c>
      <c r="G135" s="101">
        <v>9.9011020470468718E-3</v>
      </c>
      <c r="H135" s="101">
        <v>1.1882417056242711E-2</v>
      </c>
      <c r="I135" s="101">
        <v>6.6922638704775446E-3</v>
      </c>
      <c r="J135" s="101">
        <v>7.9961711506401235E-3</v>
      </c>
      <c r="K135" s="101">
        <v>7.8501035368106938E-3</v>
      </c>
      <c r="L135" s="101">
        <v>2.1857851944599313E-2</v>
      </c>
      <c r="M135" s="101">
        <v>4.1032431724109062E-3</v>
      </c>
      <c r="N135" s="101">
        <v>1.4315194040401099E-2</v>
      </c>
      <c r="O135" s="101">
        <v>1.5504002449115564E-2</v>
      </c>
      <c r="P135" s="101">
        <v>1.6999827549357558E-2</v>
      </c>
      <c r="Q135" s="101">
        <v>2.5796020790415094E-2</v>
      </c>
      <c r="R135" s="101">
        <v>1.6247464349912404E-2</v>
      </c>
      <c r="S135" s="101">
        <v>1.4123089432859807E-2</v>
      </c>
      <c r="T135" s="101">
        <v>1.8200862663697925E-2</v>
      </c>
      <c r="U135" s="101">
        <v>2.0992369667662623E-2</v>
      </c>
      <c r="V135" s="101">
        <v>2.6337658689456794E-2</v>
      </c>
      <c r="W135" s="101">
        <v>2.9837454657912182E-2</v>
      </c>
      <c r="X135" s="101">
        <v>0</v>
      </c>
      <c r="Y135" s="101">
        <v>0</v>
      </c>
      <c r="DA135" s="131" t="s">
        <v>3546</v>
      </c>
    </row>
    <row r="136" spans="1:105" ht="12" customHeight="1" x14ac:dyDescent="0.25">
      <c r="A136" s="107" t="s">
        <v>121</v>
      </c>
      <c r="B136" s="104"/>
      <c r="C136" s="104">
        <v>8.7567274616598342E-3</v>
      </c>
      <c r="D136" s="104">
        <v>9.4510211441950695E-3</v>
      </c>
      <c r="E136" s="104">
        <v>9.9813003337427993E-3</v>
      </c>
      <c r="F136" s="104">
        <v>1.1205158236385002E-2</v>
      </c>
      <c r="G136" s="104">
        <v>9.3157945485044212E-3</v>
      </c>
      <c r="H136" s="104">
        <v>9.0964575710494322E-3</v>
      </c>
      <c r="I136" s="104">
        <v>1.2369126049504226E-2</v>
      </c>
      <c r="J136" s="104">
        <v>6.2108810737402957E-3</v>
      </c>
      <c r="K136" s="104">
        <v>1.4639660638804858E-2</v>
      </c>
      <c r="L136" s="104">
        <v>3.0300689728611089E-3</v>
      </c>
      <c r="M136" s="104">
        <v>2.2211775228555827E-2</v>
      </c>
      <c r="N136" s="104">
        <v>8.7302945697181611E-3</v>
      </c>
      <c r="O136" s="104">
        <v>1.5814790210641434E-2</v>
      </c>
      <c r="P136" s="104">
        <v>4.0604777643097542E-2</v>
      </c>
      <c r="Q136" s="104">
        <v>1.7602924406544724E-2</v>
      </c>
      <c r="R136" s="104">
        <v>1.9974657144574449E-2</v>
      </c>
      <c r="S136" s="104">
        <v>1.3002385729259745E-2</v>
      </c>
      <c r="T136" s="104">
        <v>1.0092689312937088E-2</v>
      </c>
      <c r="U136" s="104">
        <v>2.1208039658187919E-2</v>
      </c>
      <c r="V136" s="104">
        <v>1.72721572955628E-2</v>
      </c>
      <c r="W136" s="104">
        <v>1.0672318940497107E-2</v>
      </c>
      <c r="X136" s="104">
        <v>0</v>
      </c>
      <c r="Y136" s="104">
        <v>0</v>
      </c>
      <c r="DA136" s="132" t="s">
        <v>3547</v>
      </c>
    </row>
    <row r="137" spans="1:105" ht="12" customHeight="1" x14ac:dyDescent="0.25">
      <c r="A137" s="108" t="s">
        <v>53</v>
      </c>
      <c r="B137" s="98"/>
      <c r="C137" s="98">
        <v>4.154116747754141E-3</v>
      </c>
      <c r="D137" s="98">
        <v>4.7029183647172351E-3</v>
      </c>
      <c r="E137" s="98">
        <v>4.8145421435236016E-3</v>
      </c>
      <c r="F137" s="98">
        <v>5.3736627031614539E-3</v>
      </c>
      <c r="G137" s="98">
        <v>4.5012178674886712E-3</v>
      </c>
      <c r="H137" s="98">
        <v>4.2821974585146262E-3</v>
      </c>
      <c r="I137" s="98">
        <v>6.2424345279178594E-3</v>
      </c>
      <c r="J137" s="98">
        <v>2.7921020345862755E-3</v>
      </c>
      <c r="K137" s="98">
        <v>6.7916928795004258E-3</v>
      </c>
      <c r="L137" s="98">
        <v>1.145640845160587E-3</v>
      </c>
      <c r="M137" s="98">
        <v>9.3869908120782636E-3</v>
      </c>
      <c r="N137" s="98">
        <v>3.4350984703971819E-3</v>
      </c>
      <c r="O137" s="98">
        <v>6.366688100516201E-3</v>
      </c>
      <c r="P137" s="98">
        <v>1.7379152309419367E-2</v>
      </c>
      <c r="Q137" s="98">
        <v>7.4847689984387225E-3</v>
      </c>
      <c r="R137" s="98">
        <v>8.8865116576526751E-3</v>
      </c>
      <c r="S137" s="98">
        <v>5.8588687605222603E-3</v>
      </c>
      <c r="T137" s="98">
        <v>4.3546238607494155E-3</v>
      </c>
      <c r="U137" s="98">
        <v>8.8436013839301528E-3</v>
      </c>
      <c r="V137" s="98">
        <v>6.9584675727694702E-3</v>
      </c>
      <c r="W137" s="98">
        <v>3.6427961766997124E-3</v>
      </c>
      <c r="X137" s="98">
        <v>0</v>
      </c>
      <c r="Y137" s="98">
        <v>0</v>
      </c>
      <c r="DA137" s="63" t="s">
        <v>3548</v>
      </c>
    </row>
    <row r="138" spans="1:105" ht="12" customHeight="1" x14ac:dyDescent="0.25">
      <c r="A138" s="108" t="s">
        <v>52</v>
      </c>
      <c r="B138" s="98"/>
      <c r="C138" s="98">
        <v>4.6026107139056941E-3</v>
      </c>
      <c r="D138" s="98">
        <v>4.7481027794778344E-3</v>
      </c>
      <c r="E138" s="98">
        <v>5.1667581902191976E-3</v>
      </c>
      <c r="F138" s="98">
        <v>5.8314955332235486E-3</v>
      </c>
      <c r="G138" s="98">
        <v>4.81457668101575E-3</v>
      </c>
      <c r="H138" s="98">
        <v>4.8142601125348052E-3</v>
      </c>
      <c r="I138" s="98">
        <v>6.1266915215863671E-3</v>
      </c>
      <c r="J138" s="98">
        <v>3.4187790391540201E-3</v>
      </c>
      <c r="K138" s="98">
        <v>7.8479677593044327E-3</v>
      </c>
      <c r="L138" s="98">
        <v>1.8844281277005219E-3</v>
      </c>
      <c r="M138" s="98">
        <v>1.2824784416477563E-2</v>
      </c>
      <c r="N138" s="98">
        <v>5.2951960993209797E-3</v>
      </c>
      <c r="O138" s="98">
        <v>9.4481021101252335E-3</v>
      </c>
      <c r="P138" s="98">
        <v>2.3225625333678175E-2</v>
      </c>
      <c r="Q138" s="98">
        <v>1.0118155408106002E-2</v>
      </c>
      <c r="R138" s="98">
        <v>1.1088145486921774E-2</v>
      </c>
      <c r="S138" s="98">
        <v>7.1435169687374834E-3</v>
      </c>
      <c r="T138" s="98">
        <v>5.7380654521876715E-3</v>
      </c>
      <c r="U138" s="98">
        <v>1.2364438274257768E-2</v>
      </c>
      <c r="V138" s="98">
        <v>1.031368972279333E-2</v>
      </c>
      <c r="W138" s="98">
        <v>7.0295227637973958E-3</v>
      </c>
      <c r="X138" s="98">
        <v>0</v>
      </c>
      <c r="Y138" s="98">
        <v>0</v>
      </c>
      <c r="DA138" s="63" t="s">
        <v>3549</v>
      </c>
    </row>
    <row r="139" spans="1:105" ht="12" customHeight="1" x14ac:dyDescent="0.25">
      <c r="A139" s="121" t="s">
        <v>54</v>
      </c>
      <c r="B139" s="122"/>
      <c r="C139" s="122">
        <v>0.13835592006913838</v>
      </c>
      <c r="D139" s="122">
        <v>0.14792157965537756</v>
      </c>
      <c r="E139" s="122">
        <v>0.15100611341582415</v>
      </c>
      <c r="F139" s="122">
        <v>0.13745173129838933</v>
      </c>
      <c r="G139" s="122">
        <v>0.11699061447198049</v>
      </c>
      <c r="H139" s="122">
        <v>0.12901862664251851</v>
      </c>
      <c r="I139" s="122">
        <v>0.14327694811734268</v>
      </c>
      <c r="J139" s="122">
        <v>0.13459542266321792</v>
      </c>
      <c r="K139" s="122">
        <v>0.14296537346067492</v>
      </c>
      <c r="L139" s="122">
        <v>0.21379919168634598</v>
      </c>
      <c r="M139" s="122">
        <v>0.22732353079302564</v>
      </c>
      <c r="N139" s="122">
        <v>0.21835411888030321</v>
      </c>
      <c r="O139" s="122">
        <v>0.25972363300901219</v>
      </c>
      <c r="P139" s="122">
        <v>0.29210702563101443</v>
      </c>
      <c r="Q139" s="122">
        <v>0.2049891453954629</v>
      </c>
      <c r="R139" s="122">
        <v>0.18288167484904733</v>
      </c>
      <c r="S139" s="122">
        <v>0.16055561434802906</v>
      </c>
      <c r="T139" s="122">
        <v>0.17400970801125035</v>
      </c>
      <c r="U139" s="122">
        <v>0.15784501586890901</v>
      </c>
      <c r="V139" s="122">
        <v>0.15743802028213102</v>
      </c>
      <c r="W139" s="122">
        <v>0.13248932843161343</v>
      </c>
      <c r="X139" s="122">
        <v>0.1427937248820475</v>
      </c>
      <c r="Y139" s="122">
        <v>0.20685834137454687</v>
      </c>
      <c r="DA139" s="130" t="s">
        <v>3550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3551</v>
      </c>
    </row>
    <row r="141" spans="1:105" ht="12" customHeight="1" x14ac:dyDescent="0.25">
      <c r="A141" s="109" t="s">
        <v>120</v>
      </c>
      <c r="B141" s="33"/>
      <c r="C141" s="33">
        <v>0.13835592006913838</v>
      </c>
      <c r="D141" s="33">
        <v>0.14792157965537756</v>
      </c>
      <c r="E141" s="33">
        <v>0.15100611341582415</v>
      </c>
      <c r="F141" s="33">
        <v>0.13745173129838933</v>
      </c>
      <c r="G141" s="33">
        <v>0.11699061447198049</v>
      </c>
      <c r="H141" s="33">
        <v>0.12901862664251851</v>
      </c>
      <c r="I141" s="33">
        <v>0.14327694811734268</v>
      </c>
      <c r="J141" s="33">
        <v>0.13459542266321792</v>
      </c>
      <c r="K141" s="33">
        <v>0.14296537346067492</v>
      </c>
      <c r="L141" s="33">
        <v>0.21379919168634598</v>
      </c>
      <c r="M141" s="33">
        <v>0.22732353079302564</v>
      </c>
      <c r="N141" s="33">
        <v>0.21835411888030321</v>
      </c>
      <c r="O141" s="33">
        <v>0.25972363300901219</v>
      </c>
      <c r="P141" s="33">
        <v>0.29210702563101443</v>
      </c>
      <c r="Q141" s="33">
        <v>0.2049891453954629</v>
      </c>
      <c r="R141" s="33">
        <v>0.18288167484904733</v>
      </c>
      <c r="S141" s="33">
        <v>0.16055561434802906</v>
      </c>
      <c r="T141" s="33">
        <v>0.17400970801125035</v>
      </c>
      <c r="U141" s="33">
        <v>0.15784501586890901</v>
      </c>
      <c r="V141" s="33">
        <v>0.15743802028213102</v>
      </c>
      <c r="W141" s="33">
        <v>0.13248932843161343</v>
      </c>
      <c r="X141" s="33">
        <v>0.1427937248820475</v>
      </c>
      <c r="Y141" s="33">
        <v>0.20685834137454687</v>
      </c>
      <c r="DA141" s="60" t="s">
        <v>3552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0.33042311790301604</v>
      </c>
      <c r="D143" s="117">
        <f t="shared" si="49"/>
        <v>0.69119071807123567</v>
      </c>
      <c r="E143" s="117">
        <f t="shared" si="49"/>
        <v>0.74556620718376709</v>
      </c>
      <c r="F143" s="117">
        <f t="shared" si="49"/>
        <v>0.81592535098916863</v>
      </c>
      <c r="G143" s="117">
        <f t="shared" si="49"/>
        <v>0.89213503658751669</v>
      </c>
      <c r="H143" s="117">
        <f t="shared" si="49"/>
        <v>1.2402738099210366</v>
      </c>
      <c r="I143" s="117">
        <f t="shared" si="49"/>
        <v>1.5699276965133533</v>
      </c>
      <c r="J143" s="117">
        <f t="shared" si="49"/>
        <v>1.6918945031683141</v>
      </c>
      <c r="K143" s="117">
        <f t="shared" si="49"/>
        <v>2.4695251881860756</v>
      </c>
      <c r="L143" s="117">
        <f t="shared" si="49"/>
        <v>2.3835722773470507</v>
      </c>
      <c r="M143" s="117">
        <f t="shared" si="49"/>
        <v>2.7525785979821862</v>
      </c>
      <c r="N143" s="117">
        <f t="shared" si="49"/>
        <v>1.9992738261916552</v>
      </c>
      <c r="O143" s="117">
        <f t="shared" si="49"/>
        <v>2.6497546633962878</v>
      </c>
      <c r="P143" s="117">
        <f t="shared" si="49"/>
        <v>6.004336721775096</v>
      </c>
      <c r="Q143" s="117">
        <f t="shared" si="49"/>
        <v>4.2155321736604412</v>
      </c>
      <c r="R143" s="117">
        <f t="shared" ref="R143:V143" si="50">R144+R146+R148+R157</f>
        <v>6.0340759148669347</v>
      </c>
      <c r="S143" s="117">
        <f t="shared" si="50"/>
        <v>6.9571787180595122</v>
      </c>
      <c r="T143" s="117">
        <f t="shared" si="50"/>
        <v>10.020379803626385</v>
      </c>
      <c r="U143" s="117">
        <f t="shared" si="50"/>
        <v>13.144587141156489</v>
      </c>
      <c r="V143" s="117">
        <f t="shared" si="50"/>
        <v>19.305795218897298</v>
      </c>
      <c r="W143" s="117">
        <f t="shared" ref="W143:Y143" si="51">W144+W146+W148+W157</f>
        <v>19.574085596484359</v>
      </c>
      <c r="X143" s="117">
        <f t="shared" si="51"/>
        <v>26.410625920522399</v>
      </c>
      <c r="Y143" s="117">
        <f t="shared" si="51"/>
        <v>27.025169239248736</v>
      </c>
      <c r="DA143" s="129" t="s">
        <v>3553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0.28803660770979078</v>
      </c>
      <c r="D144" s="122">
        <f t="shared" si="52"/>
        <v>0.5967385636032424</v>
      </c>
      <c r="E144" s="122">
        <f t="shared" si="52"/>
        <v>0.64124605565134096</v>
      </c>
      <c r="F144" s="122">
        <f t="shared" si="52"/>
        <v>0.70180867754353204</v>
      </c>
      <c r="G144" s="122">
        <f t="shared" si="52"/>
        <v>0.75749925106983285</v>
      </c>
      <c r="H144" s="122">
        <f t="shared" si="52"/>
        <v>1.0477539942771936</v>
      </c>
      <c r="I144" s="122">
        <f t="shared" si="52"/>
        <v>1.3161859961989826</v>
      </c>
      <c r="J144" s="122">
        <f t="shared" si="52"/>
        <v>1.4515183715926594</v>
      </c>
      <c r="K144" s="122">
        <f t="shared" si="52"/>
        <v>2.119691803884697</v>
      </c>
      <c r="L144" s="122">
        <f t="shared" si="52"/>
        <v>2.0356909129945682</v>
      </c>
      <c r="M144" s="122">
        <f t="shared" si="52"/>
        <v>2.3322200971639906</v>
      </c>
      <c r="N144" s="122">
        <f t="shared" si="52"/>
        <v>1.676010996420932</v>
      </c>
      <c r="O144" s="122">
        <f t="shared" si="52"/>
        <v>2.1849723979066078</v>
      </c>
      <c r="P144" s="122">
        <f t="shared" si="52"/>
        <v>4.813756991839746</v>
      </c>
      <c r="Q144" s="122">
        <f t="shared" si="52"/>
        <v>3.3038103680288993</v>
      </c>
      <c r="R144" s="122">
        <f t="shared" si="52"/>
        <v>4.6479705928032553</v>
      </c>
      <c r="S144" s="122">
        <f t="shared" si="52"/>
        <v>5.3299342239732024</v>
      </c>
      <c r="T144" s="122">
        <f t="shared" si="52"/>
        <v>7.4766533319656174</v>
      </c>
      <c r="U144" s="122">
        <f t="shared" si="52"/>
        <v>9.8406937150423719</v>
      </c>
      <c r="V144" s="122">
        <f t="shared" si="52"/>
        <v>14.643883035490104</v>
      </c>
      <c r="W144" s="122">
        <f t="shared" si="52"/>
        <v>14.437541870255522</v>
      </c>
      <c r="X144" s="122">
        <f t="shared" si="52"/>
        <v>18.485098912447373</v>
      </c>
      <c r="Y144" s="122">
        <f t="shared" si="52"/>
        <v>18.899282029744139</v>
      </c>
      <c r="DA144" s="130" t="s">
        <v>3554</v>
      </c>
    </row>
    <row r="145" spans="1:105" ht="12" customHeight="1" x14ac:dyDescent="0.25">
      <c r="A145" s="97" t="s">
        <v>53</v>
      </c>
      <c r="B145" s="98"/>
      <c r="C145" s="98">
        <v>0.28803660770979078</v>
      </c>
      <c r="D145" s="98">
        <v>0.5967385636032424</v>
      </c>
      <c r="E145" s="98">
        <v>0.64124605565134096</v>
      </c>
      <c r="F145" s="98">
        <v>0.70180867754353204</v>
      </c>
      <c r="G145" s="98">
        <v>0.75749925106983285</v>
      </c>
      <c r="H145" s="98">
        <v>1.0477539942771936</v>
      </c>
      <c r="I145" s="98">
        <v>1.3161859961989826</v>
      </c>
      <c r="J145" s="98">
        <v>1.4515183715926594</v>
      </c>
      <c r="K145" s="98">
        <v>2.119691803884697</v>
      </c>
      <c r="L145" s="98">
        <v>2.0356909129945682</v>
      </c>
      <c r="M145" s="98">
        <v>2.3322200971639906</v>
      </c>
      <c r="N145" s="98">
        <v>1.676010996420932</v>
      </c>
      <c r="O145" s="98">
        <v>2.1849723979066078</v>
      </c>
      <c r="P145" s="98">
        <v>4.813756991839746</v>
      </c>
      <c r="Q145" s="98">
        <v>3.3038103680288993</v>
      </c>
      <c r="R145" s="98">
        <v>4.6479705928032553</v>
      </c>
      <c r="S145" s="98">
        <v>5.3299342239732024</v>
      </c>
      <c r="T145" s="98">
        <v>7.4766533319656174</v>
      </c>
      <c r="U145" s="98">
        <v>9.8406937150423719</v>
      </c>
      <c r="V145" s="98">
        <v>14.643883035490104</v>
      </c>
      <c r="W145" s="98">
        <v>14.437541870255522</v>
      </c>
      <c r="X145" s="98">
        <v>18.485098912447373</v>
      </c>
      <c r="Y145" s="98">
        <v>18.899282029744139</v>
      </c>
      <c r="DA145" s="63" t="s">
        <v>3555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2.3548295319091028E-3</v>
      </c>
      <c r="D146" s="122">
        <f t="shared" si="53"/>
        <v>1.6292827616086391E-3</v>
      </c>
      <c r="E146" s="122">
        <f t="shared" si="53"/>
        <v>8.3885098372307298E-3</v>
      </c>
      <c r="F146" s="122">
        <f t="shared" si="53"/>
        <v>7.6423646512429879E-3</v>
      </c>
      <c r="G146" s="122">
        <f t="shared" si="53"/>
        <v>1.0192461314720201E-2</v>
      </c>
      <c r="H146" s="122">
        <f t="shared" si="53"/>
        <v>2.3551612482569803E-2</v>
      </c>
      <c r="I146" s="122">
        <f t="shared" si="53"/>
        <v>2.3270114276304328E-2</v>
      </c>
      <c r="J146" s="122">
        <f t="shared" si="53"/>
        <v>2.5520324002929393E-2</v>
      </c>
      <c r="K146" s="122">
        <f t="shared" si="53"/>
        <v>4.1765008902748917E-2</v>
      </c>
      <c r="L146" s="122">
        <f t="shared" si="53"/>
        <v>4.6981510667283823E-2</v>
      </c>
      <c r="M146" s="122">
        <f t="shared" si="53"/>
        <v>6.3544221187022118E-2</v>
      </c>
      <c r="N146" s="122">
        <f t="shared" si="53"/>
        <v>6.1635782165597036E-2</v>
      </c>
      <c r="O146" s="122">
        <f t="shared" si="53"/>
        <v>0.10246470214000165</v>
      </c>
      <c r="P146" s="122">
        <f t="shared" si="53"/>
        <v>0.2894399145691498</v>
      </c>
      <c r="Q146" s="122">
        <f t="shared" si="53"/>
        <v>0.23935658240556906</v>
      </c>
      <c r="R146" s="122">
        <f t="shared" si="53"/>
        <v>0.39856834724418405</v>
      </c>
      <c r="S146" s="122">
        <f t="shared" si="53"/>
        <v>0.4726697510982738</v>
      </c>
      <c r="T146" s="122">
        <f t="shared" si="53"/>
        <v>0.8844850254127099</v>
      </c>
      <c r="U146" s="122">
        <f t="shared" si="53"/>
        <v>1.1624422598572279</v>
      </c>
      <c r="V146" s="122">
        <f t="shared" si="53"/>
        <v>1.5955332229901824</v>
      </c>
      <c r="W146" s="122">
        <f t="shared" si="53"/>
        <v>1.8717780023347088</v>
      </c>
      <c r="X146" s="122">
        <f t="shared" si="53"/>
        <v>3.3749150072670169</v>
      </c>
      <c r="Y146" s="122">
        <f t="shared" si="53"/>
        <v>3.5092314103896798</v>
      </c>
      <c r="DA146" s="130" t="s">
        <v>3556</v>
      </c>
    </row>
    <row r="147" spans="1:105" ht="12" customHeight="1" x14ac:dyDescent="0.25">
      <c r="A147" s="97" t="s">
        <v>53</v>
      </c>
      <c r="B147" s="98"/>
      <c r="C147" s="98">
        <v>2.3548295319091028E-3</v>
      </c>
      <c r="D147" s="98">
        <v>1.6292827616086391E-3</v>
      </c>
      <c r="E147" s="98">
        <v>8.3885098372307298E-3</v>
      </c>
      <c r="F147" s="98">
        <v>7.6423646512429879E-3</v>
      </c>
      <c r="G147" s="98">
        <v>1.0192461314720201E-2</v>
      </c>
      <c r="H147" s="98">
        <v>2.3551612482569803E-2</v>
      </c>
      <c r="I147" s="98">
        <v>2.3270114276304328E-2</v>
      </c>
      <c r="J147" s="98">
        <v>2.5520324002929393E-2</v>
      </c>
      <c r="K147" s="98">
        <v>4.1765008902748917E-2</v>
      </c>
      <c r="L147" s="98">
        <v>4.6981510667283823E-2</v>
      </c>
      <c r="M147" s="98">
        <v>6.3544221187022118E-2</v>
      </c>
      <c r="N147" s="98">
        <v>6.1635782165597036E-2</v>
      </c>
      <c r="O147" s="98">
        <v>0.10246470214000165</v>
      </c>
      <c r="P147" s="98">
        <v>0.2894399145691498</v>
      </c>
      <c r="Q147" s="98">
        <v>0.23935658240556906</v>
      </c>
      <c r="R147" s="98">
        <v>0.39856834724418405</v>
      </c>
      <c r="S147" s="98">
        <v>0.4726697510982738</v>
      </c>
      <c r="T147" s="98">
        <v>0.8844850254127099</v>
      </c>
      <c r="U147" s="98">
        <v>1.1624422598572279</v>
      </c>
      <c r="V147" s="98">
        <v>1.5955332229901824</v>
      </c>
      <c r="W147" s="98">
        <v>1.8717780023347088</v>
      </c>
      <c r="X147" s="98">
        <v>3.3749150072670169</v>
      </c>
      <c r="Y147" s="98">
        <v>3.5092314103896798</v>
      </c>
      <c r="DA147" s="63" t="s">
        <v>3557</v>
      </c>
    </row>
    <row r="148" spans="1:105" ht="12" customHeight="1" x14ac:dyDescent="0.25">
      <c r="A148" s="121" t="s">
        <v>55</v>
      </c>
      <c r="B148" s="122"/>
      <c r="C148" s="122">
        <v>3.3241303163357071E-2</v>
      </c>
      <c r="D148" s="122">
        <v>7.8690539787776237E-2</v>
      </c>
      <c r="E148" s="122">
        <v>8.1241037517620684E-2</v>
      </c>
      <c r="F148" s="122">
        <v>8.9207240770076399E-2</v>
      </c>
      <c r="G148" s="122">
        <v>0.10414052004134602</v>
      </c>
      <c r="H148" s="122">
        <v>0.13865724561071202</v>
      </c>
      <c r="I148" s="122">
        <v>0.19239294950506636</v>
      </c>
      <c r="J148" s="122">
        <v>0.17584139340172605</v>
      </c>
      <c r="K148" s="122">
        <v>0.25834607937724119</v>
      </c>
      <c r="L148" s="122">
        <v>0.24241778856055388</v>
      </c>
      <c r="M148" s="122">
        <v>0.2880970424244661</v>
      </c>
      <c r="N148" s="122">
        <v>0.21031958592797945</v>
      </c>
      <c r="O148" s="122">
        <v>0.29184130625067406</v>
      </c>
      <c r="P148" s="122">
        <v>0.73073943751878578</v>
      </c>
      <c r="Q148" s="122">
        <v>0.54762313377507543</v>
      </c>
      <c r="R148" s="122">
        <v>0.8090953874350949</v>
      </c>
      <c r="S148" s="122">
        <v>0.94714427111770827</v>
      </c>
      <c r="T148" s="122">
        <v>1.3544685861095225</v>
      </c>
      <c r="U148" s="122">
        <v>1.7360145276030536</v>
      </c>
      <c r="V148" s="122">
        <v>2.4513289988801921</v>
      </c>
      <c r="W148" s="122">
        <v>2.5383558026399315</v>
      </c>
      <c r="X148" s="122">
        <v>3.428255352996664</v>
      </c>
      <c r="Y148" s="122">
        <v>3.3763211460353846</v>
      </c>
      <c r="DA148" s="130" t="s">
        <v>3558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3559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3560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3561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3562</v>
      </c>
    </row>
    <row r="153" spans="1:105" ht="12" customHeight="1" x14ac:dyDescent="0.25">
      <c r="A153" s="106" t="s">
        <v>122</v>
      </c>
      <c r="B153" s="101"/>
      <c r="C153" s="101">
        <v>1.5650355076659885E-2</v>
      </c>
      <c r="D153" s="101">
        <v>4.3006310420908876E-2</v>
      </c>
      <c r="E153" s="101">
        <v>4.3242052036529671E-2</v>
      </c>
      <c r="F153" s="101">
        <v>3.8404906811127848E-2</v>
      </c>
      <c r="G153" s="101">
        <v>5.3449169525159816E-2</v>
      </c>
      <c r="H153" s="101">
        <v>7.8669795682710361E-2</v>
      </c>
      <c r="I153" s="101">
        <v>6.7685048512804533E-2</v>
      </c>
      <c r="J153" s="101">
        <v>9.8748832073924625E-2</v>
      </c>
      <c r="K153" s="101">
        <v>9.0030874937797628E-2</v>
      </c>
      <c r="L153" s="101">
        <v>0.21259553077502613</v>
      </c>
      <c r="M153" s="101">
        <v>4.5296586393477271E-2</v>
      </c>
      <c r="N153" s="101">
        <v>0.13080311917135728</v>
      </c>
      <c r="O153" s="101">
        <v>0.14483387212515494</v>
      </c>
      <c r="P153" s="101">
        <v>0.21593734435951392</v>
      </c>
      <c r="Q153" s="101">
        <v>0.32523686706433852</v>
      </c>
      <c r="R153" s="101">
        <v>0.36310253661595288</v>
      </c>
      <c r="S153" s="101">
        <v>0.49446861980273937</v>
      </c>
      <c r="T153" s="101">
        <v>0.87279306256385336</v>
      </c>
      <c r="U153" s="101">
        <v>0.86252215372273955</v>
      </c>
      <c r="V153" s="101">
        <v>1.4786231718093759</v>
      </c>
      <c r="W153" s="101">
        <v>1.8692426792324113</v>
      </c>
      <c r="X153" s="101">
        <v>1.6813750385434398</v>
      </c>
      <c r="Y153" s="101">
        <v>1.1224330335072223</v>
      </c>
      <c r="DA153" s="131" t="s">
        <v>3563</v>
      </c>
    </row>
    <row r="154" spans="1:105" ht="12" customHeight="1" x14ac:dyDescent="0.25">
      <c r="A154" s="107" t="s">
        <v>121</v>
      </c>
      <c r="B154" s="104"/>
      <c r="C154" s="104">
        <v>1.7590948086697186E-2</v>
      </c>
      <c r="D154" s="104">
        <v>3.5684229366867368E-2</v>
      </c>
      <c r="E154" s="104">
        <v>3.7998985481091006E-2</v>
      </c>
      <c r="F154" s="104">
        <v>5.0802333958948551E-2</v>
      </c>
      <c r="G154" s="104">
        <v>5.0691350516186215E-2</v>
      </c>
      <c r="H154" s="104">
        <v>5.998744992800166E-2</v>
      </c>
      <c r="I154" s="104">
        <v>0.12470790099226182</v>
      </c>
      <c r="J154" s="104">
        <v>7.7092561327801429E-2</v>
      </c>
      <c r="K154" s="104">
        <v>0.16831520443944359</v>
      </c>
      <c r="L154" s="104">
        <v>2.9822257785527755E-2</v>
      </c>
      <c r="M154" s="104">
        <v>0.24280045603098885</v>
      </c>
      <c r="N154" s="104">
        <v>7.9516466756622162E-2</v>
      </c>
      <c r="O154" s="104">
        <v>0.14700743412551914</v>
      </c>
      <c r="P154" s="104">
        <v>0.51480209315927183</v>
      </c>
      <c r="Q154" s="104">
        <v>0.22238626671073691</v>
      </c>
      <c r="R154" s="104">
        <v>0.44599285081914203</v>
      </c>
      <c r="S154" s="104">
        <v>0.4526756513149689</v>
      </c>
      <c r="T154" s="104">
        <v>0.48167552354566923</v>
      </c>
      <c r="U154" s="104">
        <v>0.8734923738803142</v>
      </c>
      <c r="V154" s="104">
        <v>0.97270582707081621</v>
      </c>
      <c r="W154" s="104">
        <v>0.66911312340752016</v>
      </c>
      <c r="X154" s="104">
        <v>1.7468803144532239</v>
      </c>
      <c r="Y154" s="104">
        <v>2.2538881125281622</v>
      </c>
      <c r="DA154" s="132" t="s">
        <v>3564</v>
      </c>
    </row>
    <row r="155" spans="1:105" ht="12" customHeight="1" x14ac:dyDescent="0.25">
      <c r="A155" s="108" t="s">
        <v>53</v>
      </c>
      <c r="B155" s="98"/>
      <c r="C155" s="98">
        <v>8.3449955906211484E-3</v>
      </c>
      <c r="D155" s="98">
        <v>1.7756813264913674E-2</v>
      </c>
      <c r="E155" s="98">
        <v>1.8329046406045994E-2</v>
      </c>
      <c r="F155" s="98">
        <v>2.4363297819596671E-2</v>
      </c>
      <c r="G155" s="98">
        <v>2.4493113441109521E-2</v>
      </c>
      <c r="H155" s="98">
        <v>2.8239356212907265E-2</v>
      </c>
      <c r="I155" s="98">
        <v>6.2937422089692413E-2</v>
      </c>
      <c r="J155" s="98">
        <v>3.4656966504302153E-2</v>
      </c>
      <c r="K155" s="98">
        <v>7.8085496905094282E-2</v>
      </c>
      <c r="L155" s="98">
        <v>1.1275517791843673E-2</v>
      </c>
      <c r="M155" s="98">
        <v>0.10261069304362361</v>
      </c>
      <c r="N155" s="98">
        <v>3.1287248230374327E-2</v>
      </c>
      <c r="O155" s="98">
        <v>5.9181972638788535E-2</v>
      </c>
      <c r="P155" s="98">
        <v>0.22033919419193676</v>
      </c>
      <c r="Q155" s="98">
        <v>9.4558710604709995E-2</v>
      </c>
      <c r="R155" s="98">
        <v>0.19841745664758909</v>
      </c>
      <c r="S155" s="98">
        <v>0.20397543092188611</v>
      </c>
      <c r="T155" s="98">
        <v>0.20782525478935379</v>
      </c>
      <c r="U155" s="98">
        <v>0.36424009436996735</v>
      </c>
      <c r="V155" s="98">
        <v>0.39187588670553691</v>
      </c>
      <c r="W155" s="98">
        <v>0.22838923211706261</v>
      </c>
      <c r="X155" s="98">
        <v>0.6502841691708523</v>
      </c>
      <c r="Y155" s="98">
        <v>0.85773492567687948</v>
      </c>
      <c r="DA155" s="63" t="s">
        <v>3565</v>
      </c>
    </row>
    <row r="156" spans="1:105" ht="12" customHeight="1" x14ac:dyDescent="0.25">
      <c r="A156" s="108" t="s">
        <v>52</v>
      </c>
      <c r="B156" s="98"/>
      <c r="C156" s="98">
        <v>9.2459524960760379E-3</v>
      </c>
      <c r="D156" s="98">
        <v>1.7927416101953694E-2</v>
      </c>
      <c r="E156" s="98">
        <v>1.9669939075045013E-2</v>
      </c>
      <c r="F156" s="98">
        <v>2.643903613935188E-2</v>
      </c>
      <c r="G156" s="98">
        <v>2.6198237075076694E-2</v>
      </c>
      <c r="H156" s="98">
        <v>3.1748093715094398E-2</v>
      </c>
      <c r="I156" s="98">
        <v>6.1770478902569412E-2</v>
      </c>
      <c r="J156" s="98">
        <v>4.2435594823499269E-2</v>
      </c>
      <c r="K156" s="98">
        <v>9.0229707534349307E-2</v>
      </c>
      <c r="L156" s="98">
        <v>1.8546739993684083E-2</v>
      </c>
      <c r="M156" s="98">
        <v>0.14018976298736524</v>
      </c>
      <c r="N156" s="98">
        <v>4.8229218526247834E-2</v>
      </c>
      <c r="O156" s="98">
        <v>8.7825461486730594E-2</v>
      </c>
      <c r="P156" s="98">
        <v>0.29446289896733502</v>
      </c>
      <c r="Q156" s="98">
        <v>0.12782755610602692</v>
      </c>
      <c r="R156" s="98">
        <v>0.24757539417155294</v>
      </c>
      <c r="S156" s="98">
        <v>0.24870022039308279</v>
      </c>
      <c r="T156" s="98">
        <v>0.27385026875631546</v>
      </c>
      <c r="U156" s="98">
        <v>0.50925227951034679</v>
      </c>
      <c r="V156" s="98">
        <v>0.58082994036527924</v>
      </c>
      <c r="W156" s="98">
        <v>0.44072389129045758</v>
      </c>
      <c r="X156" s="98">
        <v>1.0965961452823716</v>
      </c>
      <c r="Y156" s="98">
        <v>1.3961531868512826</v>
      </c>
      <c r="DA156" s="63" t="s">
        <v>3566</v>
      </c>
    </row>
    <row r="157" spans="1:105" ht="12" customHeight="1" x14ac:dyDescent="0.25">
      <c r="A157" s="121" t="s">
        <v>54</v>
      </c>
      <c r="B157" s="122"/>
      <c r="C157" s="122">
        <v>6.7903774979590848E-3</v>
      </c>
      <c r="D157" s="122">
        <v>1.4132331918608344E-2</v>
      </c>
      <c r="E157" s="122">
        <v>1.4690604177574675E-2</v>
      </c>
      <c r="F157" s="122">
        <v>1.7267068024317239E-2</v>
      </c>
      <c r="G157" s="122">
        <v>2.0302804161617647E-2</v>
      </c>
      <c r="H157" s="122">
        <v>3.0310957550561138E-2</v>
      </c>
      <c r="I157" s="122">
        <v>3.8078636533000025E-2</v>
      </c>
      <c r="J157" s="122">
        <v>3.9014414170999309E-2</v>
      </c>
      <c r="K157" s="122">
        <v>4.9722296021388536E-2</v>
      </c>
      <c r="L157" s="122">
        <v>5.8482065124644954E-2</v>
      </c>
      <c r="M157" s="122">
        <v>6.8717237206707082E-2</v>
      </c>
      <c r="N157" s="122">
        <v>5.1307461677146816E-2</v>
      </c>
      <c r="O157" s="122">
        <v>7.0476257099004666E-2</v>
      </c>
      <c r="P157" s="122">
        <v>0.17040037784741444</v>
      </c>
      <c r="Q157" s="122">
        <v>0.124742089450898</v>
      </c>
      <c r="R157" s="122">
        <v>0.17844158738440097</v>
      </c>
      <c r="S157" s="122">
        <v>0.2074304718703272</v>
      </c>
      <c r="T157" s="122">
        <v>0.30477286013853627</v>
      </c>
      <c r="U157" s="122">
        <v>0.40543663865383572</v>
      </c>
      <c r="V157" s="122">
        <v>0.6150499615368199</v>
      </c>
      <c r="W157" s="122">
        <v>0.7264099212541969</v>
      </c>
      <c r="X157" s="122">
        <v>1.1223566478113458</v>
      </c>
      <c r="Y157" s="122">
        <v>1.2403346530795325</v>
      </c>
      <c r="DA157" s="130" t="s">
        <v>3567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3568</v>
      </c>
    </row>
    <row r="159" spans="1:105" ht="12" customHeight="1" x14ac:dyDescent="0.25">
      <c r="A159" s="109" t="s">
        <v>120</v>
      </c>
      <c r="B159" s="33"/>
      <c r="C159" s="33">
        <v>6.7903774979590848E-3</v>
      </c>
      <c r="D159" s="33">
        <v>1.4132331918608344E-2</v>
      </c>
      <c r="E159" s="33">
        <v>1.4690604177574675E-2</v>
      </c>
      <c r="F159" s="33">
        <v>1.7267068024317239E-2</v>
      </c>
      <c r="G159" s="33">
        <v>2.0302804161617647E-2</v>
      </c>
      <c r="H159" s="33">
        <v>3.0310957550561138E-2</v>
      </c>
      <c r="I159" s="33">
        <v>3.8078636533000025E-2</v>
      </c>
      <c r="J159" s="33">
        <v>3.9014414170999309E-2</v>
      </c>
      <c r="K159" s="33">
        <v>4.9722296021388536E-2</v>
      </c>
      <c r="L159" s="33">
        <v>5.8482065124644954E-2</v>
      </c>
      <c r="M159" s="33">
        <v>6.8717237206707082E-2</v>
      </c>
      <c r="N159" s="33">
        <v>5.1307461677146816E-2</v>
      </c>
      <c r="O159" s="33">
        <v>7.0476257099004666E-2</v>
      </c>
      <c r="P159" s="33">
        <v>0.17040037784741444</v>
      </c>
      <c r="Q159" s="33">
        <v>0.124742089450898</v>
      </c>
      <c r="R159" s="33">
        <v>0.17844158738440097</v>
      </c>
      <c r="S159" s="33">
        <v>0.2074304718703272</v>
      </c>
      <c r="T159" s="33">
        <v>0.30477286013853627</v>
      </c>
      <c r="U159" s="33">
        <v>0.40543663865383572</v>
      </c>
      <c r="V159" s="33">
        <v>0.6150499615368199</v>
      </c>
      <c r="W159" s="33">
        <v>0.7264099212541969</v>
      </c>
      <c r="X159" s="33">
        <v>1.1223566478113458</v>
      </c>
      <c r="Y159" s="33">
        <v>1.2403346530795325</v>
      </c>
      <c r="DA159" s="60" t="s">
        <v>3569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2.4723281162902282</v>
      </c>
      <c r="D161" s="117">
        <f t="shared" si="54"/>
        <v>2.9225847891896279</v>
      </c>
      <c r="E161" s="117">
        <f t="shared" si="54"/>
        <v>3.0966589599294347</v>
      </c>
      <c r="F161" s="117">
        <f t="shared" si="54"/>
        <v>2.3912737552801167</v>
      </c>
      <c r="G161" s="117">
        <f t="shared" si="54"/>
        <v>2.5498362271101307</v>
      </c>
      <c r="H161" s="117">
        <f t="shared" si="54"/>
        <v>2.1083010258571071</v>
      </c>
      <c r="I161" s="117">
        <f t="shared" si="54"/>
        <v>2.697160379114159</v>
      </c>
      <c r="J161" s="117">
        <f t="shared" si="54"/>
        <v>2.31826921682684</v>
      </c>
      <c r="K161" s="117">
        <f t="shared" si="54"/>
        <v>2.9242138677133576</v>
      </c>
      <c r="L161" s="117">
        <f t="shared" si="54"/>
        <v>2.2426867734316001</v>
      </c>
      <c r="M161" s="117">
        <f t="shared" si="54"/>
        <v>4.1327988882367404</v>
      </c>
      <c r="N161" s="117">
        <f t="shared" si="54"/>
        <v>3.6876787866406602</v>
      </c>
      <c r="O161" s="117">
        <f t="shared" si="54"/>
        <v>2.1711356157928883</v>
      </c>
      <c r="P161" s="117">
        <f t="shared" si="54"/>
        <v>7.8945464424300083E-4</v>
      </c>
      <c r="Q161" s="117">
        <f t="shared" si="54"/>
        <v>0</v>
      </c>
      <c r="R161" s="117">
        <f t="shared" ref="R161:V161" si="55">R162+R164+R166+R175</f>
        <v>6.162318788621254E-4</v>
      </c>
      <c r="S161" s="117">
        <f t="shared" si="55"/>
        <v>0</v>
      </c>
      <c r="T161" s="117">
        <f t="shared" si="55"/>
        <v>0</v>
      </c>
      <c r="U161" s="117">
        <f t="shared" si="55"/>
        <v>0.86802398665019276</v>
      </c>
      <c r="V161" s="117">
        <f t="shared" si="55"/>
        <v>2.1114566431887196</v>
      </c>
      <c r="W161" s="117">
        <f t="shared" ref="W161:Y161" si="56">W162+W164+W166+W175</f>
        <v>0.71333060555352235</v>
      </c>
      <c r="X161" s="117">
        <f t="shared" si="56"/>
        <v>0</v>
      </c>
      <c r="Y161" s="117">
        <f t="shared" si="56"/>
        <v>0</v>
      </c>
      <c r="DA161" s="129" t="s">
        <v>3570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2.135548130099802</v>
      </c>
      <c r="D162" s="122">
        <f t="shared" si="57"/>
        <v>2.5489723400981257</v>
      </c>
      <c r="E162" s="122">
        <f t="shared" si="57"/>
        <v>2.6802669963266665</v>
      </c>
      <c r="F162" s="122">
        <f t="shared" si="57"/>
        <v>2.0550536085686684</v>
      </c>
      <c r="G162" s="122">
        <f t="shared" si="57"/>
        <v>2.1889324152791052</v>
      </c>
      <c r="H162" s="122">
        <f t="shared" si="57"/>
        <v>1.7849145863056317</v>
      </c>
      <c r="I162" s="122">
        <f t="shared" si="57"/>
        <v>2.2994526763267364</v>
      </c>
      <c r="J162" s="122">
        <f t="shared" si="57"/>
        <v>1.976790314508031</v>
      </c>
      <c r="K162" s="122">
        <f t="shared" si="57"/>
        <v>2.512078201225346</v>
      </c>
      <c r="L162" s="122">
        <f t="shared" si="57"/>
        <v>1.8170886104253687</v>
      </c>
      <c r="M162" s="122">
        <f t="shared" si="57"/>
        <v>3.5281061937922642</v>
      </c>
      <c r="N162" s="122">
        <f t="shared" si="57"/>
        <v>3.2088260760002152</v>
      </c>
      <c r="O162" s="122">
        <f t="shared" si="57"/>
        <v>1.8407069117346857</v>
      </c>
      <c r="P162" s="122">
        <f t="shared" si="57"/>
        <v>6.3799214017852741E-4</v>
      </c>
      <c r="Q162" s="122">
        <f t="shared" si="57"/>
        <v>0</v>
      </c>
      <c r="R162" s="122">
        <f t="shared" si="57"/>
        <v>3.6587929478330855E-4</v>
      </c>
      <c r="S162" s="122">
        <f t="shared" si="57"/>
        <v>0</v>
      </c>
      <c r="T162" s="122">
        <f t="shared" si="57"/>
        <v>0</v>
      </c>
      <c r="U162" s="122">
        <f t="shared" si="57"/>
        <v>0.69413827743065803</v>
      </c>
      <c r="V162" s="122">
        <f t="shared" si="57"/>
        <v>1.7531189150385433</v>
      </c>
      <c r="W162" s="122">
        <f t="shared" si="57"/>
        <v>0.58251782245713501</v>
      </c>
      <c r="X162" s="122">
        <f t="shared" si="57"/>
        <v>0</v>
      </c>
      <c r="Y162" s="122">
        <f t="shared" si="57"/>
        <v>0</v>
      </c>
      <c r="DA162" s="130" t="s">
        <v>3571</v>
      </c>
    </row>
    <row r="163" spans="1:105" ht="12" customHeight="1" x14ac:dyDescent="0.25">
      <c r="A163" s="97" t="s">
        <v>53</v>
      </c>
      <c r="B163" s="33"/>
      <c r="C163" s="33">
        <v>2.135548130099802</v>
      </c>
      <c r="D163" s="33">
        <v>2.5489723400981257</v>
      </c>
      <c r="E163" s="33">
        <v>2.6802669963266665</v>
      </c>
      <c r="F163" s="33">
        <v>2.0550536085686684</v>
      </c>
      <c r="G163" s="33">
        <v>2.1889324152791052</v>
      </c>
      <c r="H163" s="33">
        <v>1.7849145863056317</v>
      </c>
      <c r="I163" s="33">
        <v>2.2994526763267364</v>
      </c>
      <c r="J163" s="33">
        <v>1.976790314508031</v>
      </c>
      <c r="K163" s="33">
        <v>2.512078201225346</v>
      </c>
      <c r="L163" s="33">
        <v>1.8170886104253687</v>
      </c>
      <c r="M163" s="33">
        <v>3.5281061937922642</v>
      </c>
      <c r="N163" s="33">
        <v>3.2088260760002152</v>
      </c>
      <c r="O163" s="33">
        <v>1.8407069117346857</v>
      </c>
      <c r="P163" s="33">
        <v>6.3799214017852741E-4</v>
      </c>
      <c r="Q163" s="33">
        <v>0</v>
      </c>
      <c r="R163" s="33">
        <v>3.6587929478330855E-4</v>
      </c>
      <c r="S163" s="33">
        <v>0</v>
      </c>
      <c r="T163" s="33">
        <v>0</v>
      </c>
      <c r="U163" s="33">
        <v>0.69413827743065803</v>
      </c>
      <c r="V163" s="33">
        <v>1.7531189150385433</v>
      </c>
      <c r="W163" s="33">
        <v>0.58251782245713501</v>
      </c>
      <c r="X163" s="33">
        <v>0</v>
      </c>
      <c r="Y163" s="33">
        <v>0</v>
      </c>
      <c r="DA163" s="60" t="s">
        <v>3572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1.2887339801902547E-2</v>
      </c>
      <c r="D164" s="122">
        <f t="shared" si="58"/>
        <v>3.2585655232172783E-3</v>
      </c>
      <c r="E164" s="122">
        <f t="shared" si="58"/>
        <v>3.3285607034131526E-2</v>
      </c>
      <c r="F164" s="122">
        <f t="shared" si="58"/>
        <v>2.2427592996131378E-2</v>
      </c>
      <c r="G164" s="122">
        <f t="shared" si="58"/>
        <v>2.7082825779113674E-2</v>
      </c>
      <c r="H164" s="122">
        <f t="shared" si="58"/>
        <v>3.927619207422569E-2</v>
      </c>
      <c r="I164" s="122">
        <f t="shared" si="58"/>
        <v>3.1043755071663643E-2</v>
      </c>
      <c r="J164" s="122">
        <f t="shared" si="58"/>
        <v>3.6127536860114044E-2</v>
      </c>
      <c r="K164" s="122">
        <f t="shared" si="58"/>
        <v>4.8870484443346469E-2</v>
      </c>
      <c r="L164" s="122">
        <f t="shared" si="58"/>
        <v>5.7072609789482122E-2</v>
      </c>
      <c r="M164" s="122">
        <f t="shared" si="58"/>
        <v>9.0700706183166835E-2</v>
      </c>
      <c r="N164" s="122">
        <f t="shared" si="58"/>
        <v>9.0814986072466311E-2</v>
      </c>
      <c r="O164" s="122">
        <f t="shared" si="58"/>
        <v>7.257002191178917E-2</v>
      </c>
      <c r="P164" s="122">
        <f t="shared" si="58"/>
        <v>5.3859306767612561E-5</v>
      </c>
      <c r="Q164" s="122">
        <f t="shared" si="58"/>
        <v>0</v>
      </c>
      <c r="R164" s="122">
        <f t="shared" si="58"/>
        <v>5.2987017713930345E-5</v>
      </c>
      <c r="S164" s="122">
        <f t="shared" si="58"/>
        <v>0</v>
      </c>
      <c r="T164" s="122">
        <f t="shared" si="58"/>
        <v>0</v>
      </c>
      <c r="U164" s="122">
        <f t="shared" si="58"/>
        <v>3.9264165836413546E-2</v>
      </c>
      <c r="V164" s="122">
        <f t="shared" si="58"/>
        <v>7.4432527372238072E-2</v>
      </c>
      <c r="W164" s="122">
        <f t="shared" si="58"/>
        <v>3.4430608368313208E-2</v>
      </c>
      <c r="X164" s="122">
        <f t="shared" si="58"/>
        <v>0</v>
      </c>
      <c r="Y164" s="122">
        <f t="shared" si="58"/>
        <v>0</v>
      </c>
      <c r="DA164" s="130" t="s">
        <v>3573</v>
      </c>
    </row>
    <row r="165" spans="1:105" ht="12" customHeight="1" x14ac:dyDescent="0.25">
      <c r="A165" s="97" t="s">
        <v>53</v>
      </c>
      <c r="B165" s="98"/>
      <c r="C165" s="98">
        <v>1.2887339801902547E-2</v>
      </c>
      <c r="D165" s="98">
        <v>3.2585655232172783E-3</v>
      </c>
      <c r="E165" s="98">
        <v>3.3285607034131526E-2</v>
      </c>
      <c r="F165" s="98">
        <v>2.2427592996131378E-2</v>
      </c>
      <c r="G165" s="98">
        <v>2.7082825779113674E-2</v>
      </c>
      <c r="H165" s="98">
        <v>3.927619207422569E-2</v>
      </c>
      <c r="I165" s="98">
        <v>3.1043755071663643E-2</v>
      </c>
      <c r="J165" s="98">
        <v>3.6127536860114044E-2</v>
      </c>
      <c r="K165" s="98">
        <v>4.8870484443346469E-2</v>
      </c>
      <c r="L165" s="98">
        <v>5.7072609789482122E-2</v>
      </c>
      <c r="M165" s="98">
        <v>9.0700706183166835E-2</v>
      </c>
      <c r="N165" s="98">
        <v>9.0814986072466311E-2</v>
      </c>
      <c r="O165" s="98">
        <v>7.257002191178917E-2</v>
      </c>
      <c r="P165" s="98">
        <v>5.3859306767612561E-5</v>
      </c>
      <c r="Q165" s="98">
        <v>0</v>
      </c>
      <c r="R165" s="98">
        <v>5.2987017713930345E-5</v>
      </c>
      <c r="S165" s="98">
        <v>0</v>
      </c>
      <c r="T165" s="98">
        <v>0</v>
      </c>
      <c r="U165" s="98">
        <v>3.9264165836413546E-2</v>
      </c>
      <c r="V165" s="98">
        <v>7.4432527372238072E-2</v>
      </c>
      <c r="W165" s="98">
        <v>3.4430608368313208E-2</v>
      </c>
      <c r="X165" s="98">
        <v>0</v>
      </c>
      <c r="Y165" s="98">
        <v>0</v>
      </c>
      <c r="DA165" s="63" t="s">
        <v>3574</v>
      </c>
    </row>
    <row r="166" spans="1:105" ht="12" customHeight="1" x14ac:dyDescent="0.25">
      <c r="A166" s="121" t="s">
        <v>55</v>
      </c>
      <c r="B166" s="122"/>
      <c r="C166" s="122">
        <v>0.26895231935958197</v>
      </c>
      <c r="D166" s="122">
        <v>0.31396730672131207</v>
      </c>
      <c r="E166" s="122">
        <v>0.32443892221293441</v>
      </c>
      <c r="F166" s="122">
        <v>0.2629044335038967</v>
      </c>
      <c r="G166" s="122">
        <v>0.27935842758775009</v>
      </c>
      <c r="H166" s="122">
        <v>0.23314412795517706</v>
      </c>
      <c r="I166" s="122">
        <v>0.30608353653402015</v>
      </c>
      <c r="J166" s="122">
        <v>0.24990439008719487</v>
      </c>
      <c r="K166" s="122">
        <v>0.30463411123755185</v>
      </c>
      <c r="L166" s="122">
        <v>0.29689993742407772</v>
      </c>
      <c r="M166" s="122">
        <v>0.41500461611745687</v>
      </c>
      <c r="N166" s="122">
        <v>0.31193997101092386</v>
      </c>
      <c r="O166" s="122">
        <v>0.2077012605164224</v>
      </c>
      <c r="P166" s="122">
        <v>7.9151613339371426E-5</v>
      </c>
      <c r="Q166" s="122">
        <v>0</v>
      </c>
      <c r="R166" s="122">
        <v>1.6170221323519703E-4</v>
      </c>
      <c r="S166" s="122">
        <v>0</v>
      </c>
      <c r="T166" s="122">
        <v>0</v>
      </c>
      <c r="U166" s="122">
        <v>0.10913391838615431</v>
      </c>
      <c r="V166" s="122">
        <v>0.22695989424877983</v>
      </c>
      <c r="W166" s="122">
        <v>7.4937154603110151E-2</v>
      </c>
      <c r="X166" s="122">
        <v>0</v>
      </c>
      <c r="Y166" s="122">
        <v>0</v>
      </c>
      <c r="DA166" s="130" t="s">
        <v>3575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3576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3577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3578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3579</v>
      </c>
    </row>
    <row r="171" spans="1:105" ht="12" customHeight="1" x14ac:dyDescent="0.25">
      <c r="A171" s="106" t="s">
        <v>122</v>
      </c>
      <c r="B171" s="101"/>
      <c r="C171" s="101">
        <v>0.12682985772520905</v>
      </c>
      <c r="D171" s="101">
        <v>0.17158369845549476</v>
      </c>
      <c r="E171" s="101">
        <v>0.17253053555465586</v>
      </c>
      <c r="F171" s="101">
        <v>0.11319340954858734</v>
      </c>
      <c r="G171" s="101">
        <v>0.14331425674878015</v>
      </c>
      <c r="H171" s="101">
        <v>0.13226359399155679</v>
      </c>
      <c r="I171" s="101">
        <v>0.1077539195347777</v>
      </c>
      <c r="J171" s="101">
        <v>0.1403599751491004</v>
      </c>
      <c r="K171" s="101">
        <v>0.10613994157062791</v>
      </c>
      <c r="L171" s="101">
        <v>0.26029989377820273</v>
      </c>
      <c r="M171" s="101">
        <v>6.5169156267702658E-2</v>
      </c>
      <c r="N171" s="101">
        <v>0.19404166866851377</v>
      </c>
      <c r="O171" s="101">
        <v>0.10307434794060247</v>
      </c>
      <c r="P171" s="101">
        <v>0</v>
      </c>
      <c r="Q171" s="101">
        <v>0</v>
      </c>
      <c r="R171" s="101">
        <v>8.0833155969713453E-5</v>
      </c>
      <c r="S171" s="101">
        <v>0</v>
      </c>
      <c r="T171" s="101">
        <v>0</v>
      </c>
      <c r="U171" s="101">
        <v>5.4242521623785581E-2</v>
      </c>
      <c r="V171" s="101">
        <v>0.13688829272699726</v>
      </c>
      <c r="W171" s="101">
        <v>5.518452009998015E-2</v>
      </c>
      <c r="X171" s="101">
        <v>0</v>
      </c>
      <c r="Y171" s="101">
        <v>0</v>
      </c>
      <c r="DA171" s="131" t="s">
        <v>3580</v>
      </c>
    </row>
    <row r="172" spans="1:105" ht="12" customHeight="1" x14ac:dyDescent="0.25">
      <c r="A172" s="107" t="s">
        <v>121</v>
      </c>
      <c r="B172" s="104"/>
      <c r="C172" s="104">
        <v>0.14212246163437292</v>
      </c>
      <c r="D172" s="104">
        <v>0.14238360826581731</v>
      </c>
      <c r="E172" s="104">
        <v>0.15190838665827855</v>
      </c>
      <c r="F172" s="104">
        <v>0.14971102395530939</v>
      </c>
      <c r="G172" s="104">
        <v>0.13604417083896997</v>
      </c>
      <c r="H172" s="104">
        <v>0.10088053396362026</v>
      </c>
      <c r="I172" s="104">
        <v>0.19832961699924245</v>
      </c>
      <c r="J172" s="104">
        <v>0.10954441493809447</v>
      </c>
      <c r="K172" s="104">
        <v>0.19849416966692396</v>
      </c>
      <c r="L172" s="104">
        <v>3.6600043645874977E-2</v>
      </c>
      <c r="M172" s="104">
        <v>0.34983545984975423</v>
      </c>
      <c r="N172" s="104">
        <v>0.11789830234241011</v>
      </c>
      <c r="O172" s="104">
        <v>0.10462691257581994</v>
      </c>
      <c r="P172" s="104">
        <v>7.9151613339371426E-5</v>
      </c>
      <c r="Q172" s="104">
        <v>0</v>
      </c>
      <c r="R172" s="104">
        <v>8.0869057265483589E-5</v>
      </c>
      <c r="S172" s="104">
        <v>0</v>
      </c>
      <c r="T172" s="104">
        <v>0</v>
      </c>
      <c r="U172" s="104">
        <v>5.4891396762368733E-2</v>
      </c>
      <c r="V172" s="104">
        <v>9.0071601521782563E-2</v>
      </c>
      <c r="W172" s="104">
        <v>1.9752634503130008E-2</v>
      </c>
      <c r="X172" s="104">
        <v>0</v>
      </c>
      <c r="Y172" s="104">
        <v>0</v>
      </c>
      <c r="DA172" s="132" t="s">
        <v>3581</v>
      </c>
    </row>
    <row r="173" spans="1:105" ht="12" customHeight="1" x14ac:dyDescent="0.25">
      <c r="A173" s="108" t="s">
        <v>53</v>
      </c>
      <c r="B173" s="98"/>
      <c r="C173" s="98">
        <v>6.7421682437000835E-2</v>
      </c>
      <c r="D173" s="98">
        <v>7.085144302732882E-2</v>
      </c>
      <c r="E173" s="98">
        <v>7.3273952798363601E-2</v>
      </c>
      <c r="F173" s="98">
        <v>7.1796982131713566E-2</v>
      </c>
      <c r="G173" s="98">
        <v>6.5734001470262482E-2</v>
      </c>
      <c r="H173" s="98">
        <v>4.7489955598482021E-2</v>
      </c>
      <c r="I173" s="98">
        <v>0.10009273445106651</v>
      </c>
      <c r="J173" s="98">
        <v>4.9245699635015447E-2</v>
      </c>
      <c r="K173" s="98">
        <v>9.2086249265628667E-2</v>
      </c>
      <c r="L173" s="98">
        <v>1.3838135471808143E-2</v>
      </c>
      <c r="M173" s="98">
        <v>0.14784510529023262</v>
      </c>
      <c r="N173" s="98">
        <v>4.6389302766895284E-2</v>
      </c>
      <c r="O173" s="98">
        <v>4.2120503049227882E-2</v>
      </c>
      <c r="P173" s="98">
        <v>3.3877489881909101E-5</v>
      </c>
      <c r="Q173" s="98">
        <v>0</v>
      </c>
      <c r="R173" s="98">
        <v>3.5977779990496655E-5</v>
      </c>
      <c r="S173" s="98">
        <v>0</v>
      </c>
      <c r="T173" s="98">
        <v>0</v>
      </c>
      <c r="U173" s="98">
        <v>2.2889321228995684E-2</v>
      </c>
      <c r="V173" s="98">
        <v>3.6287321131434534E-2</v>
      </c>
      <c r="W173" s="98">
        <v>6.7421918187536125E-3</v>
      </c>
      <c r="X173" s="98">
        <v>0</v>
      </c>
      <c r="Y173" s="98">
        <v>0</v>
      </c>
      <c r="DA173" s="63" t="s">
        <v>3582</v>
      </c>
    </row>
    <row r="174" spans="1:105" ht="12" customHeight="1" x14ac:dyDescent="0.25">
      <c r="A174" s="115" t="s">
        <v>52</v>
      </c>
      <c r="B174" s="33"/>
      <c r="C174" s="33">
        <v>7.4700779197372086E-2</v>
      </c>
      <c r="D174" s="33">
        <v>7.1532165238488488E-2</v>
      </c>
      <c r="E174" s="33">
        <v>7.8634433859914962E-2</v>
      </c>
      <c r="F174" s="33">
        <v>7.7914041823595834E-2</v>
      </c>
      <c r="G174" s="33">
        <v>7.0310169368707487E-2</v>
      </c>
      <c r="H174" s="33">
        <v>5.3390578365138247E-2</v>
      </c>
      <c r="I174" s="33">
        <v>9.8236882548175947E-2</v>
      </c>
      <c r="J174" s="33">
        <v>6.0298715303079016E-2</v>
      </c>
      <c r="K174" s="33">
        <v>0.10640792040129531</v>
      </c>
      <c r="L174" s="33">
        <v>2.2761908174066831E-2</v>
      </c>
      <c r="M174" s="33">
        <v>0.20199035455952161</v>
      </c>
      <c r="N174" s="33">
        <v>7.1508999575514834E-2</v>
      </c>
      <c r="O174" s="33">
        <v>6.2506409526592061E-2</v>
      </c>
      <c r="P174" s="33">
        <v>4.5274123457462326E-5</v>
      </c>
      <c r="Q174" s="33">
        <v>0</v>
      </c>
      <c r="R174" s="33">
        <v>4.4891277274986934E-5</v>
      </c>
      <c r="S174" s="33">
        <v>0</v>
      </c>
      <c r="T174" s="33">
        <v>0</v>
      </c>
      <c r="U174" s="33">
        <v>3.2002075533373052E-2</v>
      </c>
      <c r="V174" s="33">
        <v>5.3784280390348022E-2</v>
      </c>
      <c r="W174" s="33">
        <v>1.3010442684376395E-2</v>
      </c>
      <c r="X174" s="33">
        <v>0</v>
      </c>
      <c r="Y174" s="33">
        <v>0</v>
      </c>
      <c r="DA174" s="60" t="s">
        <v>3583</v>
      </c>
    </row>
    <row r="175" spans="1:105" ht="12" customHeight="1" x14ac:dyDescent="0.25">
      <c r="A175" s="121" t="s">
        <v>54</v>
      </c>
      <c r="B175" s="122"/>
      <c r="C175" s="122">
        <v>5.4940327028941693E-2</v>
      </c>
      <c r="D175" s="122">
        <v>5.638657684697268E-2</v>
      </c>
      <c r="E175" s="122">
        <v>5.8667434355702312E-2</v>
      </c>
      <c r="F175" s="122">
        <v>5.08881202114203E-2</v>
      </c>
      <c r="G175" s="122">
        <v>5.4462558464162092E-2</v>
      </c>
      <c r="H175" s="122">
        <v>5.0966119522072355E-2</v>
      </c>
      <c r="I175" s="122">
        <v>6.058041118173893E-2</v>
      </c>
      <c r="J175" s="122">
        <v>5.5446975371499681E-2</v>
      </c>
      <c r="K175" s="122">
        <v>5.8631070807113744E-2</v>
      </c>
      <c r="L175" s="122">
        <v>7.1625615792671446E-2</v>
      </c>
      <c r="M175" s="122">
        <v>9.8987372143851518E-2</v>
      </c>
      <c r="N175" s="122">
        <v>7.6097753557054698E-2</v>
      </c>
      <c r="O175" s="122">
        <v>5.0157421629991053E-2</v>
      </c>
      <c r="P175" s="122">
        <v>1.8451583957489382E-5</v>
      </c>
      <c r="Q175" s="122">
        <v>0</v>
      </c>
      <c r="R175" s="122">
        <v>3.5663353129689417E-5</v>
      </c>
      <c r="S175" s="122">
        <v>0</v>
      </c>
      <c r="T175" s="122">
        <v>0</v>
      </c>
      <c r="U175" s="122">
        <v>2.5487624996966843E-2</v>
      </c>
      <c r="V175" s="122">
        <v>5.6945306529158086E-2</v>
      </c>
      <c r="W175" s="122">
        <v>2.1445020124963961E-2</v>
      </c>
      <c r="X175" s="122">
        <v>0</v>
      </c>
      <c r="Y175" s="122">
        <v>0</v>
      </c>
      <c r="DA175" s="130" t="s">
        <v>3584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3585</v>
      </c>
    </row>
    <row r="177" spans="1:105" ht="12" customHeight="1" x14ac:dyDescent="0.25">
      <c r="A177" s="109" t="s">
        <v>120</v>
      </c>
      <c r="B177" s="33"/>
      <c r="C177" s="33">
        <v>5.4940327028941693E-2</v>
      </c>
      <c r="D177" s="33">
        <v>5.638657684697268E-2</v>
      </c>
      <c r="E177" s="33">
        <v>5.8667434355702312E-2</v>
      </c>
      <c r="F177" s="33">
        <v>5.08881202114203E-2</v>
      </c>
      <c r="G177" s="33">
        <v>5.4462558464162092E-2</v>
      </c>
      <c r="H177" s="33">
        <v>5.0966119522072355E-2</v>
      </c>
      <c r="I177" s="33">
        <v>6.058041118173893E-2</v>
      </c>
      <c r="J177" s="33">
        <v>5.5446975371499681E-2</v>
      </c>
      <c r="K177" s="33">
        <v>5.8631070807113744E-2</v>
      </c>
      <c r="L177" s="33">
        <v>7.1625615792671446E-2</v>
      </c>
      <c r="M177" s="33">
        <v>9.8987372143851518E-2</v>
      </c>
      <c r="N177" s="33">
        <v>7.6097753557054698E-2</v>
      </c>
      <c r="O177" s="33">
        <v>5.0157421629991053E-2</v>
      </c>
      <c r="P177" s="33">
        <v>1.8451583957489382E-5</v>
      </c>
      <c r="Q177" s="33">
        <v>0</v>
      </c>
      <c r="R177" s="33">
        <v>3.5663353129689417E-5</v>
      </c>
      <c r="S177" s="33">
        <v>0</v>
      </c>
      <c r="T177" s="33">
        <v>0</v>
      </c>
      <c r="U177" s="33">
        <v>2.5487624996966843E-2</v>
      </c>
      <c r="V177" s="33">
        <v>5.6945306529158086E-2</v>
      </c>
      <c r="W177" s="33">
        <v>2.1445020124963961E-2</v>
      </c>
      <c r="X177" s="33">
        <v>0</v>
      </c>
      <c r="Y177" s="33">
        <v>0</v>
      </c>
      <c r="DA177" s="60" t="s">
        <v>3586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>
        <f>IF(RES_hhdet_in_tes!C3=0,"",RES_hhdet_in_tes!C3/RES_hhdet_in_fec!C3)</f>
        <v>0.70993185832625127</v>
      </c>
      <c r="D3" s="119">
        <f>IF(RES_hhdet_in_tes!D3=0,"",RES_hhdet_in_tes!D3/RES_hhdet_in_fec!D3)</f>
        <v>0.71383760732679291</v>
      </c>
      <c r="E3" s="119">
        <f>IF(RES_hhdet_in_tes!E3=0,"",RES_hhdet_in_tes!E3/RES_hhdet_in_fec!E3)</f>
        <v>0.71986795656537372</v>
      </c>
      <c r="F3" s="119">
        <f>IF(RES_hhdet_in_tes!F3=0,"",RES_hhdet_in_tes!F3/RES_hhdet_in_fec!F3)</f>
        <v>0.73174041886352448</v>
      </c>
      <c r="G3" s="119">
        <f>IF(RES_hhdet_in_tes!G3=0,"",RES_hhdet_in_tes!G3/RES_hhdet_in_fec!G3)</f>
        <v>0.73831441104055584</v>
      </c>
      <c r="H3" s="119">
        <f>IF(RES_hhdet_in_tes!H3=0,"",RES_hhdet_in_tes!H3/RES_hhdet_in_fec!H3)</f>
        <v>0.74677929451058955</v>
      </c>
      <c r="I3" s="119">
        <f>IF(RES_hhdet_in_tes!I3=0,"",RES_hhdet_in_tes!I3/RES_hhdet_in_fec!I3)</f>
        <v>0.7455278978844726</v>
      </c>
      <c r="J3" s="119">
        <f>IF(RES_hhdet_in_tes!J3=0,"",RES_hhdet_in_tes!J3/RES_hhdet_in_fec!J3)</f>
        <v>0.74150062500698821</v>
      </c>
      <c r="K3" s="119">
        <f>IF(RES_hhdet_in_tes!K3=0,"",RES_hhdet_in_tes!K3/RES_hhdet_in_fec!K3)</f>
        <v>0.75825040660892062</v>
      </c>
      <c r="L3" s="119">
        <f>IF(RES_hhdet_in_tes!L3=0,"",RES_hhdet_in_tes!L3/RES_hhdet_in_fec!L3)</f>
        <v>0.76080207050680226</v>
      </c>
      <c r="M3" s="119" t="str">
        <f>IF(RES_hhdet_in_tes!M3=0,"",RES_hhdet_in_tes!M3/RES_hhdet_in_fec!M3)</f>
        <v/>
      </c>
      <c r="N3" s="119" t="str">
        <f>IF(RES_hhdet_in_tes!N3=0,"",RES_hhdet_in_tes!N3/RES_hhdet_in_fec!N3)</f>
        <v/>
      </c>
      <c r="O3" s="119" t="str">
        <f>IF(RES_hhdet_in_tes!O3=0,"",RES_hhdet_in_tes!O3/RES_hhdet_in_fec!O3)</f>
        <v/>
      </c>
      <c r="P3" s="119" t="str">
        <f>IF(RES_hhdet_in_tes!P3=0,"",RES_hhdet_in_tes!P3/RES_hhdet_in_fec!P3)</f>
        <v/>
      </c>
      <c r="Q3" s="119" t="str">
        <f>IF(RES_hhdet_in_tes!Q3=0,"",RES_hhdet_in_tes!Q3/RES_hhdet_in_fec!Q3)</f>
        <v/>
      </c>
      <c r="R3" s="119">
        <f>IF(RES_hhdet_in_tes!R3=0,"",RES_hhdet_in_tes!R3/RES_hhdet_in_fec!R3)</f>
        <v>0.82228200278175934</v>
      </c>
      <c r="S3" s="119">
        <f>IF(RES_hhdet_in_tes!S3=0,"",RES_hhdet_in_tes!S3/RES_hhdet_in_fec!S3)</f>
        <v>0.83393854172179294</v>
      </c>
      <c r="T3" s="119">
        <f>IF(RES_hhdet_in_tes!T3=0,"",RES_hhdet_in_tes!T3/RES_hhdet_in_fec!T3)</f>
        <v>0.85241080312169049</v>
      </c>
      <c r="U3" s="119">
        <f>IF(RES_hhdet_in_tes!U3=0,"",RES_hhdet_in_tes!U3/RES_hhdet_in_fec!U3)</f>
        <v>0.86913201058501977</v>
      </c>
      <c r="V3" s="119" t="str">
        <f>IF(RES_hhdet_in_tes!V3=0,"",RES_hhdet_in_tes!V3/RES_hhdet_in_fec!V3)</f>
        <v/>
      </c>
      <c r="W3" s="119" t="str">
        <f>IF(RES_hhdet_in_tes!W3=0,"",RES_hhdet_in_tes!W3/RES_hhdet_in_fec!W3)</f>
        <v/>
      </c>
      <c r="X3" s="119">
        <f>IF(RES_hhdet_in_tes!X3=0,"",RES_hhdet_in_tes!X3/RES_hhdet_in_fec!X3)</f>
        <v>0.94047131884017221</v>
      </c>
      <c r="Y3" s="119" t="str">
        <f>IF(RES_hhdet_in_tes!Y3=0,"",RES_hhdet_in_tes!Y3/RES_hhdet_in_fec!Y3)</f>
        <v/>
      </c>
      <c r="DA3" s="129" t="s">
        <v>3588</v>
      </c>
    </row>
    <row r="4" spans="1:105" ht="12.95" customHeight="1" x14ac:dyDescent="0.25">
      <c r="A4" s="121" t="s">
        <v>57</v>
      </c>
      <c r="B4" s="124"/>
      <c r="C4" s="124">
        <f>IF(RES_hhdet_in_tes!C4=0,"",RES_hhdet_in_tes!C4/RES_hhdet_in_fec!C4)</f>
        <v>0.69975140469958197</v>
      </c>
      <c r="D4" s="124">
        <f>IF(RES_hhdet_in_tes!D4=0,"",RES_hhdet_in_tes!D4/RES_hhdet_in_fec!D4)</f>
        <v>0.70466119801868865</v>
      </c>
      <c r="E4" s="124">
        <f>IF(RES_hhdet_in_tes!E4=0,"",RES_hhdet_in_tes!E4/RES_hhdet_in_fec!E4)</f>
        <v>0.70980132040702715</v>
      </c>
      <c r="F4" s="124">
        <f>IF(RES_hhdet_in_tes!F4=0,"",RES_hhdet_in_tes!F4/RES_hhdet_in_fec!F4)</f>
        <v>0.71511078595659705</v>
      </c>
      <c r="G4" s="124">
        <f>IF(RES_hhdet_in_tes!G4=0,"",RES_hhdet_in_tes!G4/RES_hhdet_in_fec!G4)</f>
        <v>0.72061757661450687</v>
      </c>
      <c r="H4" s="124">
        <f>IF(RES_hhdet_in_tes!H4=0,"",RES_hhdet_in_tes!H4/RES_hhdet_in_fec!H4)</f>
        <v>0.7263074524392954</v>
      </c>
      <c r="I4" s="124">
        <f>IF(RES_hhdet_in_tes!I4=0,"",RES_hhdet_in_tes!I4/RES_hhdet_in_fec!I4)</f>
        <v>0.73217000816675637</v>
      </c>
      <c r="J4" s="124">
        <f>IF(RES_hhdet_in_tes!J4=0,"",RES_hhdet_in_tes!J4/RES_hhdet_in_fec!J4)</f>
        <v>0.73826766466968574</v>
      </c>
      <c r="K4" s="124">
        <f>IF(RES_hhdet_in_tes!K4=0,"",RES_hhdet_in_tes!K4/RES_hhdet_in_fec!K4)</f>
        <v>0.74450632548174911</v>
      </c>
      <c r="L4" s="124">
        <f>IF(RES_hhdet_in_tes!L4=0,"",RES_hhdet_in_tes!L4/RES_hhdet_in_fec!L4)</f>
        <v>0.75092480136437256</v>
      </c>
      <c r="M4" s="124" t="str">
        <f>IF(RES_hhdet_in_tes!M4=0,"",RES_hhdet_in_tes!M4/RES_hhdet_in_fec!M4)</f>
        <v/>
      </c>
      <c r="N4" s="124" t="str">
        <f>IF(RES_hhdet_in_tes!N4=0,"",RES_hhdet_in_tes!N4/RES_hhdet_in_fec!N4)</f>
        <v/>
      </c>
      <c r="O4" s="124" t="str">
        <f>IF(RES_hhdet_in_tes!O4=0,"",RES_hhdet_in_tes!O4/RES_hhdet_in_fec!O4)</f>
        <v/>
      </c>
      <c r="P4" s="124" t="str">
        <f>IF(RES_hhdet_in_tes!P4=0,"",RES_hhdet_in_tes!P4/RES_hhdet_in_fec!P4)</f>
        <v/>
      </c>
      <c r="Q4" s="124" t="str">
        <f>IF(RES_hhdet_in_tes!Q4=0,"",RES_hhdet_in_tes!Q4/RES_hhdet_in_fec!Q4)</f>
        <v/>
      </c>
      <c r="R4" s="124">
        <f>IF(RES_hhdet_in_tes!R4=0,"",RES_hhdet_in_tes!R4/RES_hhdet_in_fec!R4)</f>
        <v>0.79918613432503238</v>
      </c>
      <c r="S4" s="124">
        <f>IF(RES_hhdet_in_tes!S4=0,"",RES_hhdet_in_tes!S4/RES_hhdet_in_fec!S4)</f>
        <v>0.82103650026964048</v>
      </c>
      <c r="T4" s="124">
        <f>IF(RES_hhdet_in_tes!T4=0,"",RES_hhdet_in_tes!T4/RES_hhdet_in_fec!T4)</f>
        <v>0.84419847618870558</v>
      </c>
      <c r="U4" s="124">
        <f>IF(RES_hhdet_in_tes!U4=0,"",RES_hhdet_in_tes!U4/RES_hhdet_in_fec!U4)</f>
        <v>0.86541040138623182</v>
      </c>
      <c r="V4" s="124" t="str">
        <f>IF(RES_hhdet_in_tes!V4=0,"",RES_hhdet_in_tes!V4/RES_hhdet_in_fec!V4)</f>
        <v/>
      </c>
      <c r="W4" s="124" t="str">
        <f>IF(RES_hhdet_in_tes!W4=0,"",RES_hhdet_in_tes!W4/RES_hhdet_in_fec!W4)</f>
        <v/>
      </c>
      <c r="X4" s="124">
        <f>IF(RES_hhdet_in_tes!X4=0,"",RES_hhdet_in_tes!X4/RES_hhdet_in_fec!X4)</f>
        <v>0.89804707488812452</v>
      </c>
      <c r="Y4" s="124" t="str">
        <f>IF(RES_hhdet_in_tes!Y4=0,"",RES_hhdet_in_tes!Y4/RES_hhdet_in_fec!Y4)</f>
        <v/>
      </c>
      <c r="DA4" s="130" t="s">
        <v>3589</v>
      </c>
    </row>
    <row r="5" spans="1:105" ht="12" customHeight="1" x14ac:dyDescent="0.25">
      <c r="A5" s="97" t="s">
        <v>51</v>
      </c>
      <c r="B5" s="111"/>
      <c r="C5" s="111">
        <f>IF(RES_hhdet_in_tes!C5=0,"",RES_hhdet_in_tes!C5/RES_hhdet_in_fec!C5)</f>
        <v>0.69782849358960408</v>
      </c>
      <c r="D5" s="111">
        <f>IF(RES_hhdet_in_tes!D5=0,"",RES_hhdet_in_tes!D5/RES_hhdet_in_fec!D5)</f>
        <v>0.70279429084317102</v>
      </c>
      <c r="E5" s="111">
        <f>IF(RES_hhdet_in_tes!E5=0,"",RES_hhdet_in_tes!E5/RES_hhdet_in_fec!E5)</f>
        <v>0.7079892881954637</v>
      </c>
      <c r="F5" s="111">
        <f>IF(RES_hhdet_in_tes!F5=0,"",RES_hhdet_in_tes!F5/RES_hhdet_in_fec!F5)</f>
        <v>0.71335655751897187</v>
      </c>
      <c r="G5" s="111">
        <f>IF(RES_hhdet_in_tes!G5=0,"",RES_hhdet_in_tes!G5/RES_hhdet_in_fec!G5)</f>
        <v>0.71892672449107842</v>
      </c>
      <c r="H5" s="111">
        <f>IF(RES_hhdet_in_tes!H5=0,"",RES_hhdet_in_tes!H5/RES_hhdet_in_fec!H5)</f>
        <v>0.72468150503857409</v>
      </c>
      <c r="I5" s="111">
        <f>IF(RES_hhdet_in_tes!I5=0,"",RES_hhdet_in_tes!I5/RES_hhdet_in_fec!I5)</f>
        <v>0.73061377239632086</v>
      </c>
      <c r="J5" s="111">
        <f>IF(RES_hhdet_in_tes!J5=0,"",RES_hhdet_in_tes!J5/RES_hhdet_in_fec!J5)</f>
        <v>0.73672797619433306</v>
      </c>
      <c r="K5" s="111">
        <f>IF(RES_hhdet_in_tes!K5=0,"",RES_hhdet_in_tes!K5/RES_hhdet_in_fec!K5)</f>
        <v>0.74300979296448577</v>
      </c>
      <c r="L5" s="111">
        <f>IF(RES_hhdet_in_tes!L5=0,"",RES_hhdet_in_tes!L5/RES_hhdet_in_fec!L5)</f>
        <v>0.74942376568157631</v>
      </c>
      <c r="M5" s="111" t="str">
        <f>IF(RES_hhdet_in_tes!M5=0,"",RES_hhdet_in_tes!M5/RES_hhdet_in_fec!M5)</f>
        <v/>
      </c>
      <c r="N5" s="111" t="str">
        <f>IF(RES_hhdet_in_tes!N5=0,"",RES_hhdet_in_tes!N5/RES_hhdet_in_fec!N5)</f>
        <v/>
      </c>
      <c r="O5" s="111" t="str">
        <f>IF(RES_hhdet_in_tes!O5=0,"",RES_hhdet_in_tes!O5/RES_hhdet_in_fec!O5)</f>
        <v/>
      </c>
      <c r="P5" s="111" t="str">
        <f>IF(RES_hhdet_in_tes!P5=0,"",RES_hhdet_in_tes!P5/RES_hhdet_in_fec!P5)</f>
        <v/>
      </c>
      <c r="Q5" s="111" t="str">
        <f>IF(RES_hhdet_in_tes!Q5=0,"",RES_hhdet_in_tes!Q5/RES_hhdet_in_fec!Q5)</f>
        <v/>
      </c>
      <c r="R5" s="111">
        <f>IF(RES_hhdet_in_tes!R5=0,"",RES_hhdet_in_tes!R5/RES_hhdet_in_fec!R5)</f>
        <v>0.79801861244085648</v>
      </c>
      <c r="S5" s="111">
        <f>IF(RES_hhdet_in_tes!S5=0,"",RES_hhdet_in_tes!S5/RES_hhdet_in_fec!S5)</f>
        <v>0.81998381754143368</v>
      </c>
      <c r="T5" s="111">
        <f>IF(RES_hhdet_in_tes!T5=0,"",RES_hhdet_in_tes!T5/RES_hhdet_in_fec!T5)</f>
        <v>0.84326516515426952</v>
      </c>
      <c r="U5" s="111">
        <f>IF(RES_hhdet_in_tes!U5=0,"",RES_hhdet_in_tes!U5/RES_hhdet_in_fec!U5)</f>
        <v>0.86459879865587375</v>
      </c>
      <c r="V5" s="111" t="str">
        <f>IF(RES_hhdet_in_tes!V5=0,"",RES_hhdet_in_tes!V5/RES_hhdet_in_fec!V5)</f>
        <v/>
      </c>
      <c r="W5" s="111" t="str">
        <f>IF(RES_hhdet_in_tes!W5=0,"",RES_hhdet_in_tes!W5/RES_hhdet_in_fec!W5)</f>
        <v/>
      </c>
      <c r="X5" s="111">
        <f>IF(RES_hhdet_in_tes!X5=0,"",RES_hhdet_in_tes!X5/RES_hhdet_in_fec!X5)</f>
        <v>0.89745652980589319</v>
      </c>
      <c r="Y5" s="111" t="str">
        <f>IF(RES_hhdet_in_tes!Y5=0,"",RES_hhdet_in_tes!Y5/RES_hhdet_in_fec!Y5)</f>
        <v/>
      </c>
      <c r="DA5" s="63" t="s">
        <v>3590</v>
      </c>
    </row>
    <row r="6" spans="1:105" ht="12" customHeight="1" x14ac:dyDescent="0.25">
      <c r="A6" s="97" t="s">
        <v>53</v>
      </c>
      <c r="B6" s="111"/>
      <c r="C6" s="111">
        <f>IF(RES_hhdet_in_tes!C6=0,"",RES_hhdet_in_tes!C6/RES_hhdet_in_fec!C6)</f>
        <v>1</v>
      </c>
      <c r="D6" s="111">
        <f>IF(RES_hhdet_in_tes!D6=0,"",RES_hhdet_in_tes!D6/RES_hhdet_in_fec!D6)</f>
        <v>1</v>
      </c>
      <c r="E6" s="111">
        <f>IF(RES_hhdet_in_tes!E6=0,"",RES_hhdet_in_tes!E6/RES_hhdet_in_fec!E6)</f>
        <v>1</v>
      </c>
      <c r="F6" s="111">
        <f>IF(RES_hhdet_in_tes!F6=0,"",RES_hhdet_in_tes!F6/RES_hhdet_in_fec!F6)</f>
        <v>1</v>
      </c>
      <c r="G6" s="111">
        <f>IF(RES_hhdet_in_tes!G6=0,"",RES_hhdet_in_tes!G6/RES_hhdet_in_fec!G6)</f>
        <v>1</v>
      </c>
      <c r="H6" s="111">
        <f>IF(RES_hhdet_in_tes!H6=0,"",RES_hhdet_in_tes!H6/RES_hhdet_in_fec!H6)</f>
        <v>1</v>
      </c>
      <c r="I6" s="111">
        <f>IF(RES_hhdet_in_tes!I6=0,"",RES_hhdet_in_tes!I6/RES_hhdet_in_fec!I6)</f>
        <v>1</v>
      </c>
      <c r="J6" s="111">
        <f>IF(RES_hhdet_in_tes!J6=0,"",RES_hhdet_in_tes!J6/RES_hhdet_in_fec!J6)</f>
        <v>1</v>
      </c>
      <c r="K6" s="111">
        <f>IF(RES_hhdet_in_tes!K6=0,"",RES_hhdet_in_tes!K6/RES_hhdet_in_fec!K6)</f>
        <v>1</v>
      </c>
      <c r="L6" s="111">
        <f>IF(RES_hhdet_in_tes!L6=0,"",RES_hhdet_in_tes!L6/RES_hhdet_in_fec!L6)</f>
        <v>1</v>
      </c>
      <c r="M6" s="111" t="str">
        <f>IF(RES_hhdet_in_tes!M6=0,"",RES_hhdet_in_tes!M6/RES_hhdet_in_fec!M6)</f>
        <v/>
      </c>
      <c r="N6" s="111" t="str">
        <f>IF(RES_hhdet_in_tes!N6=0,"",RES_hhdet_in_tes!N6/RES_hhdet_in_fec!N6)</f>
        <v/>
      </c>
      <c r="O6" s="111" t="str">
        <f>IF(RES_hhdet_in_tes!O6=0,"",RES_hhdet_in_tes!O6/RES_hhdet_in_fec!O6)</f>
        <v/>
      </c>
      <c r="P6" s="111" t="str">
        <f>IF(RES_hhdet_in_tes!P6=0,"",RES_hhdet_in_tes!P6/RES_hhdet_in_fec!P6)</f>
        <v/>
      </c>
      <c r="Q6" s="111" t="str">
        <f>IF(RES_hhdet_in_tes!Q6=0,"",RES_hhdet_in_tes!Q6/RES_hhdet_in_fec!Q6)</f>
        <v/>
      </c>
      <c r="R6" s="111">
        <f>IF(RES_hhdet_in_tes!R6=0,"",RES_hhdet_in_tes!R6/RES_hhdet_in_fec!R6)</f>
        <v>1</v>
      </c>
      <c r="S6" s="111">
        <f>IF(RES_hhdet_in_tes!S6=0,"",RES_hhdet_in_tes!S6/RES_hhdet_in_fec!S6)</f>
        <v>1</v>
      </c>
      <c r="T6" s="111">
        <f>IF(RES_hhdet_in_tes!T6=0,"",RES_hhdet_in_tes!T6/RES_hhdet_in_fec!T6)</f>
        <v>1</v>
      </c>
      <c r="U6" s="111">
        <f>IF(RES_hhdet_in_tes!U6=0,"",RES_hhdet_in_tes!U6/RES_hhdet_in_fec!U6)</f>
        <v>1</v>
      </c>
      <c r="V6" s="111" t="str">
        <f>IF(RES_hhdet_in_tes!V6=0,"",RES_hhdet_in_tes!V6/RES_hhdet_in_fec!V6)</f>
        <v/>
      </c>
      <c r="W6" s="111" t="str">
        <f>IF(RES_hhdet_in_tes!W6=0,"",RES_hhdet_in_tes!W6/RES_hhdet_in_fec!W6)</f>
        <v/>
      </c>
      <c r="X6" s="111">
        <f>IF(RES_hhdet_in_tes!X6=0,"",RES_hhdet_in_tes!X6/RES_hhdet_in_fec!X6)</f>
        <v>1</v>
      </c>
      <c r="Y6" s="111" t="str">
        <f>IF(RES_hhdet_in_tes!Y6=0,"",RES_hhdet_in_tes!Y6/RES_hhdet_in_fec!Y6)</f>
        <v/>
      </c>
      <c r="DA6" s="63" t="s">
        <v>3591</v>
      </c>
    </row>
    <row r="7" spans="1:105" ht="12.95" customHeight="1" x14ac:dyDescent="0.25">
      <c r="A7" s="121" t="s">
        <v>92</v>
      </c>
      <c r="B7" s="124"/>
      <c r="C7" s="124">
        <f>IF(RES_hhdet_in_tes!C7=0,"",RES_hhdet_in_tes!C7/RES_hhdet_in_fec!C7)</f>
        <v>2.6100601542002408</v>
      </c>
      <c r="D7" s="124" t="str">
        <f>IF(RES_hhdet_in_tes!D7=0,"",RES_hhdet_in_tes!D7/RES_hhdet_in_fec!D7)</f>
        <v/>
      </c>
      <c r="E7" s="124">
        <f>IF(RES_hhdet_in_tes!E7=0,"",RES_hhdet_in_tes!E7/RES_hhdet_in_fec!E7)</f>
        <v>2.8520525572762132</v>
      </c>
      <c r="F7" s="124">
        <f>IF(RES_hhdet_in_tes!F7=0,"",RES_hhdet_in_tes!F7/RES_hhdet_in_fec!F7)</f>
        <v>2.9749280119587058</v>
      </c>
      <c r="G7" s="124">
        <f>IF(RES_hhdet_in_tes!G7=0,"",RES_hhdet_in_tes!G7/RES_hhdet_in_fec!G7)</f>
        <v>3.0994943424477972</v>
      </c>
      <c r="H7" s="124">
        <f>IF(RES_hhdet_in_tes!H7=0,"",RES_hhdet_in_tes!H7/RES_hhdet_in_fec!H7)</f>
        <v>3.2256396720853404</v>
      </c>
      <c r="I7" s="124">
        <f>IF(RES_hhdet_in_tes!I7=0,"",RES_hhdet_in_tes!I7/RES_hhdet_in_fec!I7)</f>
        <v>3.3535132197128128</v>
      </c>
      <c r="J7" s="124">
        <f>IF(RES_hhdet_in_tes!J7=0,"",RES_hhdet_in_tes!J7/RES_hhdet_in_fec!J7)</f>
        <v>3.4837837729590224</v>
      </c>
      <c r="K7" s="124">
        <f>IF(RES_hhdet_in_tes!K7=0,"",RES_hhdet_in_tes!K7/RES_hhdet_in_fec!K7)</f>
        <v>3.616981067389371</v>
      </c>
      <c r="L7" s="124">
        <f>IF(RES_hhdet_in_tes!L7=0,"",RES_hhdet_in_tes!L7/RES_hhdet_in_fec!L7)</f>
        <v>3.7531753516411714</v>
      </c>
      <c r="M7" s="124" t="str">
        <f>IF(RES_hhdet_in_tes!M7=0,"",RES_hhdet_in_tes!M7/RES_hhdet_in_fec!M7)</f>
        <v/>
      </c>
      <c r="N7" s="124" t="str">
        <f>IF(RES_hhdet_in_tes!N7=0,"",RES_hhdet_in_tes!N7/RES_hhdet_in_fec!N7)</f>
        <v/>
      </c>
      <c r="O7" s="124" t="str">
        <f>IF(RES_hhdet_in_tes!O7=0,"",RES_hhdet_in_tes!O7/RES_hhdet_in_fec!O7)</f>
        <v/>
      </c>
      <c r="P7" s="124" t="str">
        <f>IF(RES_hhdet_in_tes!P7=0,"",RES_hhdet_in_tes!P7/RES_hhdet_in_fec!P7)</f>
        <v/>
      </c>
      <c r="Q7" s="124" t="str">
        <f>IF(RES_hhdet_in_tes!Q7=0,"",RES_hhdet_in_tes!Q7/RES_hhdet_in_fec!Q7)</f>
        <v/>
      </c>
      <c r="R7" s="124">
        <f>IF(RES_hhdet_in_tes!R7=0,"",RES_hhdet_in_tes!R7/RES_hhdet_in_fec!R7)</f>
        <v>4.701952085963752</v>
      </c>
      <c r="S7" s="124">
        <f>IF(RES_hhdet_in_tes!S7=0,"",RES_hhdet_in_tes!S7/RES_hhdet_in_fec!S7)</f>
        <v>4.7058337496318901</v>
      </c>
      <c r="T7" s="124">
        <f>IF(RES_hhdet_in_tes!T7=0,"",RES_hhdet_in_tes!T7/RES_hhdet_in_fec!T7)</f>
        <v>4.7101467092631539</v>
      </c>
      <c r="U7" s="124">
        <f>IF(RES_hhdet_in_tes!U7=0,"",RES_hhdet_in_tes!U7/RES_hhdet_in_fec!U7)</f>
        <v>4.7149388866312254</v>
      </c>
      <c r="V7" s="124" t="str">
        <f>IF(RES_hhdet_in_tes!V7=0,"",RES_hhdet_in_tes!V7/RES_hhdet_in_fec!V7)</f>
        <v/>
      </c>
      <c r="W7" s="124" t="str">
        <f>IF(RES_hhdet_in_tes!W7=0,"",RES_hhdet_in_tes!W7/RES_hhdet_in_fec!W7)</f>
        <v/>
      </c>
      <c r="X7" s="124">
        <f>IF(RES_hhdet_in_tes!X7=0,"",RES_hhdet_in_tes!X7/RES_hhdet_in_fec!X7)</f>
        <v>4.8254596524140831</v>
      </c>
      <c r="Y7" s="124" t="str">
        <f>IF(RES_hhdet_in_tes!Y7=0,"",RES_hhdet_in_tes!Y7/RES_hhdet_in_fec!Y7)</f>
        <v/>
      </c>
      <c r="DA7" s="130" t="s">
        <v>3592</v>
      </c>
    </row>
    <row r="8" spans="1:105" ht="12" customHeight="1" x14ac:dyDescent="0.25">
      <c r="A8" s="97" t="s">
        <v>53</v>
      </c>
      <c r="B8" s="111"/>
      <c r="C8" s="111">
        <f>IF(RES_hhdet_in_tes!C8=0,"",RES_hhdet_in_tes!C8/RES_hhdet_in_fec!C8)</f>
        <v>2.6100601542002408</v>
      </c>
      <c r="D8" s="111" t="str">
        <f>IF(RES_hhdet_in_tes!D8=0,"",RES_hhdet_in_tes!D8/RES_hhdet_in_fec!D8)</f>
        <v/>
      </c>
      <c r="E8" s="111">
        <f>IF(RES_hhdet_in_tes!E8=0,"",RES_hhdet_in_tes!E8/RES_hhdet_in_fec!E8)</f>
        <v>2.8520525572762132</v>
      </c>
      <c r="F8" s="111">
        <f>IF(RES_hhdet_in_tes!F8=0,"",RES_hhdet_in_tes!F8/RES_hhdet_in_fec!F8)</f>
        <v>2.9749280119587058</v>
      </c>
      <c r="G8" s="111">
        <f>IF(RES_hhdet_in_tes!G8=0,"",RES_hhdet_in_tes!G8/RES_hhdet_in_fec!G8)</f>
        <v>3.0994943424477972</v>
      </c>
      <c r="H8" s="111">
        <f>IF(RES_hhdet_in_tes!H8=0,"",RES_hhdet_in_tes!H8/RES_hhdet_in_fec!H8)</f>
        <v>3.2256396720853404</v>
      </c>
      <c r="I8" s="111">
        <f>IF(RES_hhdet_in_tes!I8=0,"",RES_hhdet_in_tes!I8/RES_hhdet_in_fec!I8)</f>
        <v>3.3535132197128128</v>
      </c>
      <c r="J8" s="111">
        <f>IF(RES_hhdet_in_tes!J8=0,"",RES_hhdet_in_tes!J8/RES_hhdet_in_fec!J8)</f>
        <v>3.4837837729590224</v>
      </c>
      <c r="K8" s="111">
        <f>IF(RES_hhdet_in_tes!K8=0,"",RES_hhdet_in_tes!K8/RES_hhdet_in_fec!K8)</f>
        <v>3.616981067389371</v>
      </c>
      <c r="L8" s="111">
        <f>IF(RES_hhdet_in_tes!L8=0,"",RES_hhdet_in_tes!L8/RES_hhdet_in_fec!L8)</f>
        <v>3.7531753516411714</v>
      </c>
      <c r="M8" s="111" t="str">
        <f>IF(RES_hhdet_in_tes!M8=0,"",RES_hhdet_in_tes!M8/RES_hhdet_in_fec!M8)</f>
        <v/>
      </c>
      <c r="N8" s="111" t="str">
        <f>IF(RES_hhdet_in_tes!N8=0,"",RES_hhdet_in_tes!N8/RES_hhdet_in_fec!N8)</f>
        <v/>
      </c>
      <c r="O8" s="111" t="str">
        <f>IF(RES_hhdet_in_tes!O8=0,"",RES_hhdet_in_tes!O8/RES_hhdet_in_fec!O8)</f>
        <v/>
      </c>
      <c r="P8" s="111" t="str">
        <f>IF(RES_hhdet_in_tes!P8=0,"",RES_hhdet_in_tes!P8/RES_hhdet_in_fec!P8)</f>
        <v/>
      </c>
      <c r="Q8" s="111" t="str">
        <f>IF(RES_hhdet_in_tes!Q8=0,"",RES_hhdet_in_tes!Q8/RES_hhdet_in_fec!Q8)</f>
        <v/>
      </c>
      <c r="R8" s="111">
        <f>IF(RES_hhdet_in_tes!R8=0,"",RES_hhdet_in_tes!R8/RES_hhdet_in_fec!R8)</f>
        <v>4.701952085963752</v>
      </c>
      <c r="S8" s="111">
        <f>IF(RES_hhdet_in_tes!S8=0,"",RES_hhdet_in_tes!S8/RES_hhdet_in_fec!S8)</f>
        <v>4.7058337496318901</v>
      </c>
      <c r="T8" s="111">
        <f>IF(RES_hhdet_in_tes!T8=0,"",RES_hhdet_in_tes!T8/RES_hhdet_in_fec!T8)</f>
        <v>4.7101467092631539</v>
      </c>
      <c r="U8" s="111">
        <f>IF(RES_hhdet_in_tes!U8=0,"",RES_hhdet_in_tes!U8/RES_hhdet_in_fec!U8)</f>
        <v>4.7149388866312254</v>
      </c>
      <c r="V8" s="111" t="str">
        <f>IF(RES_hhdet_in_tes!V8=0,"",RES_hhdet_in_tes!V8/RES_hhdet_in_fec!V8)</f>
        <v/>
      </c>
      <c r="W8" s="111" t="str">
        <f>IF(RES_hhdet_in_tes!W8=0,"",RES_hhdet_in_tes!W8/RES_hhdet_in_fec!W8)</f>
        <v/>
      </c>
      <c r="X8" s="111">
        <f>IF(RES_hhdet_in_tes!X8=0,"",RES_hhdet_in_tes!X8/RES_hhdet_in_fec!X8)</f>
        <v>4.8254596524140831</v>
      </c>
      <c r="Y8" s="111" t="str">
        <f>IF(RES_hhdet_in_tes!Y8=0,"",RES_hhdet_in_tes!Y8/RES_hhdet_in_fec!Y8)</f>
        <v/>
      </c>
      <c r="DA8" s="63" t="s">
        <v>3593</v>
      </c>
    </row>
    <row r="9" spans="1:105" ht="12" customHeight="1" x14ac:dyDescent="0.25">
      <c r="A9" s="121" t="s">
        <v>55</v>
      </c>
      <c r="B9" s="124"/>
      <c r="C9" s="124">
        <f>IF(RES_hhdet_in_tes!C9=0,"",RES_hhdet_in_tes!C9/RES_hhdet_in_fec!C9)</f>
        <v>0.78767972597545433</v>
      </c>
      <c r="D9" s="124">
        <f>IF(RES_hhdet_in_tes!D9=0,"",RES_hhdet_in_tes!D9/RES_hhdet_in_fec!D9)</f>
        <v>0.77759137829778802</v>
      </c>
      <c r="E9" s="124">
        <f>IF(RES_hhdet_in_tes!E9=0,"",RES_hhdet_in_tes!E9/RES_hhdet_in_fec!E9)</f>
        <v>0.7815849180903478</v>
      </c>
      <c r="F9" s="124">
        <f>IF(RES_hhdet_in_tes!F9=0,"",RES_hhdet_in_tes!F9/RES_hhdet_in_fec!F9)</f>
        <v>0.79490010287458157</v>
      </c>
      <c r="G9" s="124">
        <f>IF(RES_hhdet_in_tes!G9=0,"",RES_hhdet_in_tes!G9/RES_hhdet_in_fec!G9)</f>
        <v>0.78560440745412485</v>
      </c>
      <c r="H9" s="124">
        <f>IF(RES_hhdet_in_tes!H9=0,"",RES_hhdet_in_tes!H9/RES_hhdet_in_fec!H9)</f>
        <v>0.78154289939508204</v>
      </c>
      <c r="I9" s="124">
        <f>IF(RES_hhdet_in_tes!I9=0,"",RES_hhdet_in_tes!I9/RES_hhdet_in_fec!I9)</f>
        <v>0.80295373855260344</v>
      </c>
      <c r="J9" s="124">
        <f>IF(RES_hhdet_in_tes!J9=0,"",RES_hhdet_in_tes!J9/RES_hhdet_in_fec!J9)</f>
        <v>0.78662783549932447</v>
      </c>
      <c r="K9" s="124">
        <f>IF(RES_hhdet_in_tes!K9=0,"",RES_hhdet_in_tes!K9/RES_hhdet_in_fec!K9)</f>
        <v>0.8113134081149852</v>
      </c>
      <c r="L9" s="124">
        <f>IF(RES_hhdet_in_tes!L9=0,"",RES_hhdet_in_tes!L9/RES_hhdet_in_fec!L9)</f>
        <v>0.76001308500856823</v>
      </c>
      <c r="M9" s="124" t="str">
        <f>IF(RES_hhdet_in_tes!M9=0,"",RES_hhdet_in_tes!M9/RES_hhdet_in_fec!M9)</f>
        <v/>
      </c>
      <c r="N9" s="124" t="str">
        <f>IF(RES_hhdet_in_tes!N9=0,"",RES_hhdet_in_tes!N9/RES_hhdet_in_fec!N9)</f>
        <v/>
      </c>
      <c r="O9" s="124" t="str">
        <f>IF(RES_hhdet_in_tes!O9=0,"",RES_hhdet_in_tes!O9/RES_hhdet_in_fec!O9)</f>
        <v/>
      </c>
      <c r="P9" s="124" t="str">
        <f>IF(RES_hhdet_in_tes!P9=0,"",RES_hhdet_in_tes!P9/RES_hhdet_in_fec!P9)</f>
        <v/>
      </c>
      <c r="Q9" s="124" t="str">
        <f>IF(RES_hhdet_in_tes!Q9=0,"",RES_hhdet_in_tes!Q9/RES_hhdet_in_fec!Q9)</f>
        <v/>
      </c>
      <c r="R9" s="124">
        <f>IF(RES_hhdet_in_tes!R9=0,"",RES_hhdet_in_tes!R9/RES_hhdet_in_fec!R9)</f>
        <v>0.84169560515091046</v>
      </c>
      <c r="S9" s="124">
        <f>IF(RES_hhdet_in_tes!S9=0,"",RES_hhdet_in_tes!S9/RES_hhdet_in_fec!S9)</f>
        <v>0.84346737027504648</v>
      </c>
      <c r="T9" s="124">
        <f>IF(RES_hhdet_in_tes!T9=0,"",RES_hhdet_in_tes!T9/RES_hhdet_in_fec!T9)</f>
        <v>0.83871653091333631</v>
      </c>
      <c r="U9" s="124">
        <f>IF(RES_hhdet_in_tes!U9=0,"",RES_hhdet_in_tes!U9/RES_hhdet_in_fec!U9)</f>
        <v>0.86001805802402709</v>
      </c>
      <c r="V9" s="124" t="str">
        <f>IF(RES_hhdet_in_tes!V9=0,"",RES_hhdet_in_tes!V9/RES_hhdet_in_fec!V9)</f>
        <v/>
      </c>
      <c r="W9" s="124" t="str">
        <f>IF(RES_hhdet_in_tes!W9=0,"",RES_hhdet_in_tes!W9/RES_hhdet_in_fec!W9)</f>
        <v/>
      </c>
      <c r="X9" s="124">
        <f>IF(RES_hhdet_in_tes!X9=0,"",RES_hhdet_in_tes!X9/RES_hhdet_in_fec!X9)</f>
        <v>0.89208554222576864</v>
      </c>
      <c r="Y9" s="124" t="str">
        <f>IF(RES_hhdet_in_tes!Y9=0,"",RES_hhdet_in_tes!Y9/RES_hhdet_in_fec!Y9)</f>
        <v/>
      </c>
      <c r="DA9" s="130" t="s">
        <v>3594</v>
      </c>
    </row>
    <row r="10" spans="1:105" ht="12" customHeight="1" x14ac:dyDescent="0.25">
      <c r="A10" s="97" t="s">
        <v>143</v>
      </c>
      <c r="B10" s="111"/>
      <c r="C10" s="111" t="str">
        <f>IF(RES_hhdet_in_tes!C10=0,"",RES_hhdet_in_tes!C10/RES_hhdet_in_fec!C10)</f>
        <v/>
      </c>
      <c r="D10" s="111" t="str">
        <f>IF(RES_hhdet_in_tes!D10=0,"",RES_hhdet_in_tes!D10/RES_hhdet_in_fec!D10)</f>
        <v/>
      </c>
      <c r="E10" s="111" t="str">
        <f>IF(RES_hhdet_in_tes!E10=0,"",RES_hhdet_in_tes!E10/RES_hhdet_in_fec!E10)</f>
        <v/>
      </c>
      <c r="F10" s="111" t="str">
        <f>IF(RES_hhdet_in_tes!F10=0,"",RES_hhdet_in_tes!F10/RES_hhdet_in_fec!F10)</f>
        <v/>
      </c>
      <c r="G10" s="111" t="str">
        <f>IF(RES_hhdet_in_tes!G10=0,"",RES_hhdet_in_tes!G10/RES_hhdet_in_fec!G10)</f>
        <v/>
      </c>
      <c r="H10" s="111" t="str">
        <f>IF(RES_hhdet_in_tes!H10=0,"",RES_hhdet_in_tes!H10/RES_hhdet_in_fec!H10)</f>
        <v/>
      </c>
      <c r="I10" s="111" t="str">
        <f>IF(RES_hhdet_in_tes!I10=0,"",RES_hhdet_in_tes!I10/RES_hhdet_in_fec!I10)</f>
        <v/>
      </c>
      <c r="J10" s="111" t="str">
        <f>IF(RES_hhdet_in_tes!J10=0,"",RES_hhdet_in_tes!J10/RES_hhdet_in_fec!J10)</f>
        <v/>
      </c>
      <c r="K10" s="111" t="str">
        <f>IF(RES_hhdet_in_tes!K10=0,"",RES_hhdet_in_tes!K10/RES_hhdet_in_fec!K10)</f>
        <v/>
      </c>
      <c r="L10" s="111" t="str">
        <f>IF(RES_hhdet_in_tes!L10=0,"",RES_hhdet_in_tes!L10/RES_hhdet_in_fec!L10)</f>
        <v/>
      </c>
      <c r="M10" s="111" t="str">
        <f>IF(RES_hhdet_in_tes!M10=0,"",RES_hhdet_in_tes!M10/RES_hhdet_in_fec!M10)</f>
        <v/>
      </c>
      <c r="N10" s="111" t="str">
        <f>IF(RES_hhdet_in_tes!N10=0,"",RES_hhdet_in_tes!N10/RES_hhdet_in_fec!N10)</f>
        <v/>
      </c>
      <c r="O10" s="111" t="str">
        <f>IF(RES_hhdet_in_tes!O10=0,"",RES_hhdet_in_tes!O10/RES_hhdet_in_fec!O10)</f>
        <v/>
      </c>
      <c r="P10" s="111" t="str">
        <f>IF(RES_hhdet_in_tes!P10=0,"",RES_hhdet_in_tes!P10/RES_hhdet_in_fec!P10)</f>
        <v/>
      </c>
      <c r="Q10" s="111" t="str">
        <f>IF(RES_hhdet_in_tes!Q10=0,"",RES_hhdet_in_tes!Q10/RES_hhdet_in_fec!Q10)</f>
        <v/>
      </c>
      <c r="R10" s="111" t="str">
        <f>IF(RES_hhdet_in_tes!R10=0,"",RES_hhdet_in_tes!R10/RES_hhdet_in_fec!R10)</f>
        <v/>
      </c>
      <c r="S10" s="111" t="str">
        <f>IF(RES_hhdet_in_tes!S10=0,"",RES_hhdet_in_tes!S10/RES_hhdet_in_fec!S10)</f>
        <v/>
      </c>
      <c r="T10" s="111" t="str">
        <f>IF(RES_hhdet_in_tes!T10=0,"",RES_hhdet_in_tes!T10/RES_hhdet_in_fec!T10)</f>
        <v/>
      </c>
      <c r="U10" s="111" t="str">
        <f>IF(RES_hhdet_in_tes!U10=0,"",RES_hhdet_in_tes!U10/RES_hhdet_in_fec!U10)</f>
        <v/>
      </c>
      <c r="V10" s="111" t="str">
        <f>IF(RES_hhdet_in_tes!V10=0,"",RES_hhdet_in_tes!V10/RES_hhdet_in_fec!V10)</f>
        <v/>
      </c>
      <c r="W10" s="111" t="str">
        <f>IF(RES_hhdet_in_tes!W10=0,"",RES_hhdet_in_tes!W10/RES_hhdet_in_fec!W10)</f>
        <v/>
      </c>
      <c r="X10" s="111" t="str">
        <f>IF(RES_hhdet_in_tes!X10=0,"",RES_hhdet_in_tes!X10/RES_hhdet_in_fec!X10)</f>
        <v/>
      </c>
      <c r="Y10" s="111" t="str">
        <f>IF(RES_hhdet_in_tes!Y10=0,"",RES_hhdet_in_tes!Y10/RES_hhdet_in_fec!Y10)</f>
        <v/>
      </c>
      <c r="DA10" s="63" t="s">
        <v>3595</v>
      </c>
    </row>
    <row r="11" spans="1:105" ht="12" customHeight="1" x14ac:dyDescent="0.25">
      <c r="A11" s="97" t="s">
        <v>124</v>
      </c>
      <c r="B11" s="111"/>
      <c r="C11" s="111" t="str">
        <f>IF(RES_hhdet_in_tes!C11=0,"",RES_hhdet_in_tes!C11/RES_hhdet_in_fec!C11)</f>
        <v/>
      </c>
      <c r="D11" s="111" t="str">
        <f>IF(RES_hhdet_in_tes!D11=0,"",RES_hhdet_in_tes!D11/RES_hhdet_in_fec!D11)</f>
        <v/>
      </c>
      <c r="E11" s="111" t="str">
        <f>IF(RES_hhdet_in_tes!E11=0,"",RES_hhdet_in_tes!E11/RES_hhdet_in_fec!E11)</f>
        <v/>
      </c>
      <c r="F11" s="111" t="str">
        <f>IF(RES_hhdet_in_tes!F11=0,"",RES_hhdet_in_tes!F11/RES_hhdet_in_fec!F11)</f>
        <v/>
      </c>
      <c r="G11" s="111" t="str">
        <f>IF(RES_hhdet_in_tes!G11=0,"",RES_hhdet_in_tes!G11/RES_hhdet_in_fec!G11)</f>
        <v/>
      </c>
      <c r="H11" s="111" t="str">
        <f>IF(RES_hhdet_in_tes!H11=0,"",RES_hhdet_in_tes!H11/RES_hhdet_in_fec!H11)</f>
        <v/>
      </c>
      <c r="I11" s="111" t="str">
        <f>IF(RES_hhdet_in_tes!I11=0,"",RES_hhdet_in_tes!I11/RES_hhdet_in_fec!I11)</f>
        <v/>
      </c>
      <c r="J11" s="111" t="str">
        <f>IF(RES_hhdet_in_tes!J11=0,"",RES_hhdet_in_tes!J11/RES_hhdet_in_fec!J11)</f>
        <v/>
      </c>
      <c r="K11" s="111" t="str">
        <f>IF(RES_hhdet_in_tes!K11=0,"",RES_hhdet_in_tes!K11/RES_hhdet_in_fec!K11)</f>
        <v/>
      </c>
      <c r="L11" s="111" t="str">
        <f>IF(RES_hhdet_in_tes!L11=0,"",RES_hhdet_in_tes!L11/RES_hhdet_in_fec!L11)</f>
        <v/>
      </c>
      <c r="M11" s="111" t="str">
        <f>IF(RES_hhdet_in_tes!M11=0,"",RES_hhdet_in_tes!M11/RES_hhdet_in_fec!M11)</f>
        <v/>
      </c>
      <c r="N11" s="111" t="str">
        <f>IF(RES_hhdet_in_tes!N11=0,"",RES_hhdet_in_tes!N11/RES_hhdet_in_fec!N11)</f>
        <v/>
      </c>
      <c r="O11" s="111" t="str">
        <f>IF(RES_hhdet_in_tes!O11=0,"",RES_hhdet_in_tes!O11/RES_hhdet_in_fec!O11)</f>
        <v/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 t="str">
        <f>IF(RES_hhdet_in_tes!R11=0,"",RES_hhdet_in_tes!R11/RES_hhdet_in_fec!R11)</f>
        <v/>
      </c>
      <c r="S11" s="111" t="str">
        <f>IF(RES_hhdet_in_tes!S11=0,"",RES_hhdet_in_tes!S11/RES_hhdet_in_fec!S11)</f>
        <v/>
      </c>
      <c r="T11" s="111" t="str">
        <f>IF(RES_hhdet_in_tes!T11=0,"",RES_hhdet_in_tes!T11/RES_hhdet_in_fec!T11)</f>
        <v/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 t="str">
        <f>IF(RES_hhdet_in_tes!W11=0,"",RES_hhdet_in_tes!W11/RES_hhdet_in_fec!W11)</f>
        <v/>
      </c>
      <c r="X11" s="111" t="str">
        <f>IF(RES_hhdet_in_tes!X11=0,"",RES_hhdet_in_tes!X11/RES_hhdet_in_fec!X11)</f>
        <v/>
      </c>
      <c r="Y11" s="111" t="str">
        <f>IF(RES_hhdet_in_tes!Y11=0,"",RES_hhdet_in_tes!Y11/RES_hhdet_in_fec!Y11)</f>
        <v/>
      </c>
      <c r="DA11" s="63" t="s">
        <v>3596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X12" s="111" t="str">
        <f>IF(RES_hhdet_in_tes!X12=0,"",RES_hhdet_in_tes!X12/RES_hhdet_in_fec!X12)</f>
        <v/>
      </c>
      <c r="Y12" s="111" t="str">
        <f>IF(RES_hhdet_in_tes!Y12=0,"",RES_hhdet_in_tes!Y12/RES_hhdet_in_fec!Y12)</f>
        <v/>
      </c>
      <c r="DA12" s="63" t="s">
        <v>3597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X13" s="112" t="str">
        <f>IF(RES_hhdet_in_tes!X13=0,"",RES_hhdet_in_tes!X13/RES_hhdet_in_fec!X13)</f>
        <v/>
      </c>
      <c r="Y13" s="112" t="str">
        <f>IF(RES_hhdet_in_tes!Y13=0,"",RES_hhdet_in_tes!Y13/RES_hhdet_in_fec!Y13)</f>
        <v/>
      </c>
      <c r="DA13" s="131" t="s">
        <v>3598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X14" s="113" t="str">
        <f>IF(RES_hhdet_in_tes!X14=0,"",RES_hhdet_in_tes!X14/RES_hhdet_in_fec!X14)</f>
        <v/>
      </c>
      <c r="Y14" s="113" t="str">
        <f>IF(RES_hhdet_in_tes!Y14=0,"",RES_hhdet_in_tes!Y14/RES_hhdet_in_fec!Y14)</f>
        <v/>
      </c>
      <c r="DA14" s="132" t="s">
        <v>3599</v>
      </c>
    </row>
    <row r="15" spans="1:105" ht="12" customHeight="1" x14ac:dyDescent="0.25">
      <c r="A15" s="106" t="s">
        <v>122</v>
      </c>
      <c r="B15" s="112"/>
      <c r="C15" s="112">
        <f>IF(RES_hhdet_in_tes!C15=0,"",RES_hhdet_in_tes!C15/RES_hhdet_in_fec!C15)</f>
        <v>0.72807206032552108</v>
      </c>
      <c r="D15" s="112">
        <f>IF(RES_hhdet_in_tes!D15=0,"",RES_hhdet_in_tes!D15/RES_hhdet_in_fec!D15)</f>
        <v>0.72898899586066856</v>
      </c>
      <c r="E15" s="112">
        <f>IF(RES_hhdet_in_tes!E15=0,"",RES_hhdet_in_tes!E15/RES_hhdet_in_fec!E15)</f>
        <v>0.72999281317536613</v>
      </c>
      <c r="F15" s="112">
        <f>IF(RES_hhdet_in_tes!F15=0,"",RES_hhdet_in_tes!F15/RES_hhdet_in_fec!F15)</f>
        <v>0.73100874202588428</v>
      </c>
      <c r="G15" s="112">
        <f>IF(RES_hhdet_in_tes!G15=0,"",RES_hhdet_in_tes!G15/RES_hhdet_in_fec!G15)</f>
        <v>0.73210536182338637</v>
      </c>
      <c r="H15" s="112">
        <f>IF(RES_hhdet_in_tes!H15=0,"",RES_hhdet_in_tes!H15/RES_hhdet_in_fec!H15)</f>
        <v>0.73327493142412015</v>
      </c>
      <c r="I15" s="112">
        <f>IF(RES_hhdet_in_tes!I15=0,"",RES_hhdet_in_tes!I15/RES_hhdet_in_fec!I15)</f>
        <v>0.73453523675252241</v>
      </c>
      <c r="J15" s="112">
        <f>IF(RES_hhdet_in_tes!J15=0,"",RES_hhdet_in_tes!J15/RES_hhdet_in_fec!J15)</f>
        <v>0.73595759397684357</v>
      </c>
      <c r="K15" s="112">
        <f>IF(RES_hhdet_in_tes!K15=0,"",RES_hhdet_in_tes!K15/RES_hhdet_in_fec!K15)</f>
        <v>0.73760500483953362</v>
      </c>
      <c r="L15" s="112">
        <f>IF(RES_hhdet_in_tes!L15=0,"",RES_hhdet_in_tes!L15/RES_hhdet_in_fec!L15)</f>
        <v>0.7394991304906986</v>
      </c>
      <c r="M15" s="112" t="str">
        <f>IF(RES_hhdet_in_tes!M15=0,"",RES_hhdet_in_tes!M15/RES_hhdet_in_fec!M15)</f>
        <v/>
      </c>
      <c r="N15" s="112" t="str">
        <f>IF(RES_hhdet_in_tes!N15=0,"",RES_hhdet_in_tes!N15/RES_hhdet_in_fec!N15)</f>
        <v/>
      </c>
      <c r="O15" s="112" t="str">
        <f>IF(RES_hhdet_in_tes!O15=0,"",RES_hhdet_in_tes!O15/RES_hhdet_in_fec!O15)</f>
        <v/>
      </c>
      <c r="P15" s="112" t="str">
        <f>IF(RES_hhdet_in_tes!P15=0,"",RES_hhdet_in_tes!P15/RES_hhdet_in_fec!P15)</f>
        <v/>
      </c>
      <c r="Q15" s="112" t="str">
        <f>IF(RES_hhdet_in_tes!Q15=0,"",RES_hhdet_in_tes!Q15/RES_hhdet_in_fec!Q15)</f>
        <v/>
      </c>
      <c r="R15" s="112">
        <f>IF(RES_hhdet_in_tes!R15=0,"",RES_hhdet_in_tes!R15/RES_hhdet_in_fec!R15)</f>
        <v>0.78882733595796306</v>
      </c>
      <c r="S15" s="112">
        <f>IF(RES_hhdet_in_tes!S15=0,"",RES_hhdet_in_tes!S15/RES_hhdet_in_fec!S15)</f>
        <v>0.79625443774904969</v>
      </c>
      <c r="T15" s="112">
        <f>IF(RES_hhdet_in_tes!T15=0,"",RES_hhdet_in_tes!T15/RES_hhdet_in_fec!T15)</f>
        <v>0.80362390125746463</v>
      </c>
      <c r="U15" s="112">
        <f>IF(RES_hhdet_in_tes!U15=0,"",RES_hhdet_in_tes!U15/RES_hhdet_in_fec!U15)</f>
        <v>0.81100980966252079</v>
      </c>
      <c r="V15" s="112" t="str">
        <f>IF(RES_hhdet_in_tes!V15=0,"",RES_hhdet_in_tes!V15/RES_hhdet_in_fec!V15)</f>
        <v/>
      </c>
      <c r="W15" s="112" t="str">
        <f>IF(RES_hhdet_in_tes!W15=0,"",RES_hhdet_in_tes!W15/RES_hhdet_in_fec!W15)</f>
        <v/>
      </c>
      <c r="X15" s="112">
        <f>IF(RES_hhdet_in_tes!X15=0,"",RES_hhdet_in_tes!X15/RES_hhdet_in_fec!X15)</f>
        <v>0.83747203078133958</v>
      </c>
      <c r="Y15" s="112" t="str">
        <f>IF(RES_hhdet_in_tes!Y15=0,"",RES_hhdet_in_tes!Y15/RES_hhdet_in_fec!Y15)</f>
        <v/>
      </c>
      <c r="DA15" s="131" t="s">
        <v>3600</v>
      </c>
    </row>
    <row r="16" spans="1:105" ht="12" customHeight="1" x14ac:dyDescent="0.25">
      <c r="A16" s="107" t="s">
        <v>121</v>
      </c>
      <c r="B16" s="113"/>
      <c r="C16" s="113">
        <f>IF(RES_hhdet_in_tes!C16=0,"",RES_hhdet_in_tes!C16/RES_hhdet_in_fec!C16)</f>
        <v>0.84948727781263966</v>
      </c>
      <c r="D16" s="113">
        <f>IF(RES_hhdet_in_tes!D16=0,"",RES_hhdet_in_tes!D16/RES_hhdet_in_fec!D16)</f>
        <v>0.84388703484776584</v>
      </c>
      <c r="E16" s="113">
        <f>IF(RES_hhdet_in_tes!E16=0,"",RES_hhdet_in_tes!E16/RES_hhdet_in_fec!E16)</f>
        <v>0.84859947908901534</v>
      </c>
      <c r="F16" s="113">
        <f>IF(RES_hhdet_in_tes!F16=0,"",RES_hhdet_in_tes!F16/RES_hhdet_in_fec!F16)</f>
        <v>0.85000127090292232</v>
      </c>
      <c r="G16" s="113">
        <f>IF(RES_hhdet_in_tes!G16=0,"",RES_hhdet_in_tes!G16/RES_hhdet_in_fec!G16)</f>
        <v>0.84975668545599259</v>
      </c>
      <c r="H16" s="113">
        <f>IF(RES_hhdet_in_tes!H16=0,"",RES_hhdet_in_tes!H16/RES_hhdet_in_fec!H16)</f>
        <v>0.85379995212388016</v>
      </c>
      <c r="I16" s="113">
        <f>IF(RES_hhdet_in_tes!I16=0,"",RES_hhdet_in_tes!I16/RES_hhdet_in_fec!I16)</f>
        <v>0.84574217086582759</v>
      </c>
      <c r="J16" s="113">
        <f>IF(RES_hhdet_in_tes!J16=0,"",RES_hhdet_in_tes!J16/RES_hhdet_in_fec!J16)</f>
        <v>0.86111368547313849</v>
      </c>
      <c r="K16" s="113">
        <f>IF(RES_hhdet_in_tes!K16=0,"",RES_hhdet_in_tes!K16/RES_hhdet_in_fec!K16)</f>
        <v>0.8583425656707514</v>
      </c>
      <c r="L16" s="113">
        <f>IF(RES_hhdet_in_tes!L16=0,"",RES_hhdet_in_tes!L16/RES_hhdet_in_fec!L16)</f>
        <v>0.88246553446674347</v>
      </c>
      <c r="M16" s="113" t="str">
        <f>IF(RES_hhdet_in_tes!M16=0,"",RES_hhdet_in_tes!M16/RES_hhdet_in_fec!M16)</f>
        <v/>
      </c>
      <c r="N16" s="113" t="str">
        <f>IF(RES_hhdet_in_tes!N16=0,"",RES_hhdet_in_tes!N16/RES_hhdet_in_fec!N16)</f>
        <v/>
      </c>
      <c r="O16" s="113" t="str">
        <f>IF(RES_hhdet_in_tes!O16=0,"",RES_hhdet_in_tes!O16/RES_hhdet_in_fec!O16)</f>
        <v/>
      </c>
      <c r="P16" s="113" t="str">
        <f>IF(RES_hhdet_in_tes!P16=0,"",RES_hhdet_in_tes!P16/RES_hhdet_in_fec!P16)</f>
        <v/>
      </c>
      <c r="Q16" s="113" t="str">
        <f>IF(RES_hhdet_in_tes!Q16=0,"",RES_hhdet_in_tes!Q16/RES_hhdet_in_fec!Q16)</f>
        <v/>
      </c>
      <c r="R16" s="113">
        <f>IF(RES_hhdet_in_tes!R16=0,"",RES_hhdet_in_tes!R16/RES_hhdet_in_fec!R16)</f>
        <v>0.89357607758426916</v>
      </c>
      <c r="S16" s="113">
        <f>IF(RES_hhdet_in_tes!S16=0,"",RES_hhdet_in_tes!S16/RES_hhdet_in_fec!S16)</f>
        <v>0.89662023247751843</v>
      </c>
      <c r="T16" s="113">
        <f>IF(RES_hhdet_in_tes!T16=0,"",RES_hhdet_in_tes!T16/RES_hhdet_in_fec!T16)</f>
        <v>0.90462230585242231</v>
      </c>
      <c r="U16" s="113">
        <f>IF(RES_hhdet_in_tes!U16=0,"",RES_hhdet_in_tes!U16/RES_hhdet_in_fec!U16)</f>
        <v>0.91143400333881242</v>
      </c>
      <c r="V16" s="113" t="str">
        <f>IF(RES_hhdet_in_tes!V16=0,"",RES_hhdet_in_tes!V16/RES_hhdet_in_fec!V16)</f>
        <v/>
      </c>
      <c r="W16" s="113" t="str">
        <f>IF(RES_hhdet_in_tes!W16=0,"",RES_hhdet_in_tes!W16/RES_hhdet_in_fec!W16)</f>
        <v/>
      </c>
      <c r="X16" s="113">
        <f>IF(RES_hhdet_in_tes!X16=0,"",RES_hhdet_in_tes!X16/RES_hhdet_in_fec!X16)</f>
        <v>0.9326241170398617</v>
      </c>
      <c r="Y16" s="113" t="str">
        <f>IF(RES_hhdet_in_tes!Y16=0,"",RES_hhdet_in_tes!Y16/RES_hhdet_in_fec!Y16)</f>
        <v/>
      </c>
      <c r="DA16" s="132" t="s">
        <v>3601</v>
      </c>
    </row>
    <row r="17" spans="1:105" ht="12" customHeight="1" x14ac:dyDescent="0.25">
      <c r="A17" s="108" t="s">
        <v>53</v>
      </c>
      <c r="B17" s="111"/>
      <c r="C17" s="111">
        <f>IF(RES_hhdet_in_tes!C17=0,"",RES_hhdet_in_tes!C17/RES_hhdet_in_fec!C17)</f>
        <v>0.72807206032552119</v>
      </c>
      <c r="D17" s="111">
        <f>IF(RES_hhdet_in_tes!D17=0,"",RES_hhdet_in_tes!D17/RES_hhdet_in_fec!D17)</f>
        <v>0.72898899586066856</v>
      </c>
      <c r="E17" s="111">
        <f>IF(RES_hhdet_in_tes!E17=0,"",RES_hhdet_in_tes!E17/RES_hhdet_in_fec!E17)</f>
        <v>0.72999281317536613</v>
      </c>
      <c r="F17" s="111">
        <f>IF(RES_hhdet_in_tes!F17=0,"",RES_hhdet_in_tes!F17/RES_hhdet_in_fec!F17)</f>
        <v>0.73100874202588428</v>
      </c>
      <c r="G17" s="111">
        <f>IF(RES_hhdet_in_tes!G17=0,"",RES_hhdet_in_tes!G17/RES_hhdet_in_fec!G17)</f>
        <v>0.73210536182338637</v>
      </c>
      <c r="H17" s="111">
        <f>IF(RES_hhdet_in_tes!H17=0,"",RES_hhdet_in_tes!H17/RES_hhdet_in_fec!H17)</f>
        <v>0.73327493142412015</v>
      </c>
      <c r="I17" s="111">
        <f>IF(RES_hhdet_in_tes!I17=0,"",RES_hhdet_in_tes!I17/RES_hhdet_in_fec!I17)</f>
        <v>0.73453523675252241</v>
      </c>
      <c r="J17" s="111">
        <f>IF(RES_hhdet_in_tes!J17=0,"",RES_hhdet_in_tes!J17/RES_hhdet_in_fec!J17)</f>
        <v>0.73595759397684357</v>
      </c>
      <c r="K17" s="111">
        <f>IF(RES_hhdet_in_tes!K17=0,"",RES_hhdet_in_tes!K17/RES_hhdet_in_fec!K17)</f>
        <v>0.73760500483953362</v>
      </c>
      <c r="L17" s="111">
        <f>IF(RES_hhdet_in_tes!L17=0,"",RES_hhdet_in_tes!L17/RES_hhdet_in_fec!L17)</f>
        <v>0.7394991304906986</v>
      </c>
      <c r="M17" s="111" t="str">
        <f>IF(RES_hhdet_in_tes!M17=0,"",RES_hhdet_in_tes!M17/RES_hhdet_in_fec!M17)</f>
        <v/>
      </c>
      <c r="N17" s="111" t="str">
        <f>IF(RES_hhdet_in_tes!N17=0,"",RES_hhdet_in_tes!N17/RES_hhdet_in_fec!N17)</f>
        <v/>
      </c>
      <c r="O17" s="111" t="str">
        <f>IF(RES_hhdet_in_tes!O17=0,"",RES_hhdet_in_tes!O17/RES_hhdet_in_fec!O17)</f>
        <v/>
      </c>
      <c r="P17" s="111" t="str">
        <f>IF(RES_hhdet_in_tes!P17=0,"",RES_hhdet_in_tes!P17/RES_hhdet_in_fec!P17)</f>
        <v/>
      </c>
      <c r="Q17" s="111" t="str">
        <f>IF(RES_hhdet_in_tes!Q17=0,"",RES_hhdet_in_tes!Q17/RES_hhdet_in_fec!Q17)</f>
        <v/>
      </c>
      <c r="R17" s="111">
        <f>IF(RES_hhdet_in_tes!R17=0,"",RES_hhdet_in_tes!R17/RES_hhdet_in_fec!R17)</f>
        <v>0.78882733595796317</v>
      </c>
      <c r="S17" s="111">
        <f>IF(RES_hhdet_in_tes!S17=0,"",RES_hhdet_in_tes!S17/RES_hhdet_in_fec!S17)</f>
        <v>0.79625443774904969</v>
      </c>
      <c r="T17" s="111">
        <f>IF(RES_hhdet_in_tes!T17=0,"",RES_hhdet_in_tes!T17/RES_hhdet_in_fec!T17)</f>
        <v>0.80362390125746452</v>
      </c>
      <c r="U17" s="111">
        <f>IF(RES_hhdet_in_tes!U17=0,"",RES_hhdet_in_tes!U17/RES_hhdet_in_fec!U17)</f>
        <v>0.81100980966252068</v>
      </c>
      <c r="V17" s="111" t="str">
        <f>IF(RES_hhdet_in_tes!V17=0,"",RES_hhdet_in_tes!V17/RES_hhdet_in_fec!V17)</f>
        <v/>
      </c>
      <c r="W17" s="111" t="str">
        <f>IF(RES_hhdet_in_tes!W17=0,"",RES_hhdet_in_tes!W17/RES_hhdet_in_fec!W17)</f>
        <v/>
      </c>
      <c r="X17" s="111">
        <f>IF(RES_hhdet_in_tes!X17=0,"",RES_hhdet_in_tes!X17/RES_hhdet_in_fec!X17)</f>
        <v>0.83747203078133958</v>
      </c>
      <c r="Y17" s="111" t="str">
        <f>IF(RES_hhdet_in_tes!Y17=0,"",RES_hhdet_in_tes!Y17/RES_hhdet_in_fec!Y17)</f>
        <v/>
      </c>
      <c r="DA17" s="63" t="s">
        <v>3602</v>
      </c>
    </row>
    <row r="18" spans="1:105" ht="12" customHeight="1" x14ac:dyDescent="0.25">
      <c r="A18" s="108" t="s">
        <v>52</v>
      </c>
      <c r="B18" s="111"/>
      <c r="C18" s="111">
        <f>IF(RES_hhdet_in_tes!C18=0,"",RES_hhdet_in_tes!C18/RES_hhdet_in_fec!C18)</f>
        <v>1</v>
      </c>
      <c r="D18" s="111">
        <f>IF(RES_hhdet_in_tes!D18=0,"",RES_hhdet_in_tes!D18/RES_hhdet_in_fec!D18)</f>
        <v>1</v>
      </c>
      <c r="E18" s="111">
        <f>IF(RES_hhdet_in_tes!E18=0,"",RES_hhdet_in_tes!E18/RES_hhdet_in_fec!E18)</f>
        <v>1</v>
      </c>
      <c r="F18" s="111">
        <f>IF(RES_hhdet_in_tes!F18=0,"",RES_hhdet_in_tes!F18/RES_hhdet_in_fec!F18)</f>
        <v>1</v>
      </c>
      <c r="G18" s="111">
        <f>IF(RES_hhdet_in_tes!G18=0,"",RES_hhdet_in_tes!G18/RES_hhdet_in_fec!G18)</f>
        <v>1</v>
      </c>
      <c r="H18" s="111">
        <f>IF(RES_hhdet_in_tes!H18=0,"",RES_hhdet_in_tes!H18/RES_hhdet_in_fec!H18)</f>
        <v>1</v>
      </c>
      <c r="I18" s="111">
        <f>IF(RES_hhdet_in_tes!I18=0,"",RES_hhdet_in_tes!I18/RES_hhdet_in_fec!I18)</f>
        <v>1</v>
      </c>
      <c r="J18" s="111">
        <f>IF(RES_hhdet_in_tes!J18=0,"",RES_hhdet_in_tes!J18/RES_hhdet_in_fec!J18)</f>
        <v>1</v>
      </c>
      <c r="K18" s="111">
        <f>IF(RES_hhdet_in_tes!K18=0,"",RES_hhdet_in_tes!K18/RES_hhdet_in_fec!K18)</f>
        <v>1</v>
      </c>
      <c r="L18" s="111">
        <f>IF(RES_hhdet_in_tes!L18=0,"",RES_hhdet_in_tes!L18/RES_hhdet_in_fec!L18)</f>
        <v>1</v>
      </c>
      <c r="M18" s="111" t="str">
        <f>IF(RES_hhdet_in_tes!M18=0,"",RES_hhdet_in_tes!M18/RES_hhdet_in_fec!M18)</f>
        <v/>
      </c>
      <c r="N18" s="111" t="str">
        <f>IF(RES_hhdet_in_tes!N18=0,"",RES_hhdet_in_tes!N18/RES_hhdet_in_fec!N18)</f>
        <v/>
      </c>
      <c r="O18" s="111" t="str">
        <f>IF(RES_hhdet_in_tes!O18=0,"",RES_hhdet_in_tes!O18/RES_hhdet_in_fec!O18)</f>
        <v/>
      </c>
      <c r="P18" s="111" t="str">
        <f>IF(RES_hhdet_in_tes!P18=0,"",RES_hhdet_in_tes!P18/RES_hhdet_in_fec!P18)</f>
        <v/>
      </c>
      <c r="Q18" s="111" t="str">
        <f>IF(RES_hhdet_in_tes!Q18=0,"",RES_hhdet_in_tes!Q18/RES_hhdet_in_fec!Q18)</f>
        <v/>
      </c>
      <c r="R18" s="111">
        <f>IF(RES_hhdet_in_tes!R18=0,"",RES_hhdet_in_tes!R18/RES_hhdet_in_fec!R18)</f>
        <v>1</v>
      </c>
      <c r="S18" s="111">
        <f>IF(RES_hhdet_in_tes!S18=0,"",RES_hhdet_in_tes!S18/RES_hhdet_in_fec!S18)</f>
        <v>1</v>
      </c>
      <c r="T18" s="111">
        <f>IF(RES_hhdet_in_tes!T18=0,"",RES_hhdet_in_tes!T18/RES_hhdet_in_fec!T18)</f>
        <v>1</v>
      </c>
      <c r="U18" s="111">
        <f>IF(RES_hhdet_in_tes!U18=0,"",RES_hhdet_in_tes!U18/RES_hhdet_in_fec!U18)</f>
        <v>1</v>
      </c>
      <c r="V18" s="111" t="str">
        <f>IF(RES_hhdet_in_tes!V18=0,"",RES_hhdet_in_tes!V18/RES_hhdet_in_fec!V18)</f>
        <v/>
      </c>
      <c r="W18" s="111" t="str">
        <f>IF(RES_hhdet_in_tes!W18=0,"",RES_hhdet_in_tes!W18/RES_hhdet_in_fec!W18)</f>
        <v/>
      </c>
      <c r="X18" s="111">
        <f>IF(RES_hhdet_in_tes!X18=0,"",RES_hhdet_in_tes!X18/RES_hhdet_in_fec!X18)</f>
        <v>1</v>
      </c>
      <c r="Y18" s="111" t="str">
        <f>IF(RES_hhdet_in_tes!Y18=0,"",RES_hhdet_in_tes!Y18/RES_hhdet_in_fec!Y18)</f>
        <v/>
      </c>
      <c r="DA18" s="63" t="s">
        <v>3603</v>
      </c>
    </row>
    <row r="19" spans="1:105" ht="12" customHeight="1" x14ac:dyDescent="0.25">
      <c r="A19" s="121" t="s">
        <v>54</v>
      </c>
      <c r="B19" s="124"/>
      <c r="C19" s="124">
        <f>IF(RES_hhdet_in_tes!C19=0,"",RES_hhdet_in_tes!C19/RES_hhdet_in_fec!C19)</f>
        <v>0.76755015256502412</v>
      </c>
      <c r="D19" s="124">
        <f>IF(RES_hhdet_in_tes!D19=0,"",RES_hhdet_in_tes!D19/RES_hhdet_in_fec!D19)</f>
        <v>0.76871330105757318</v>
      </c>
      <c r="E19" s="124">
        <f>IF(RES_hhdet_in_tes!E19=0,"",RES_hhdet_in_tes!E19/RES_hhdet_in_fec!E19)</f>
        <v>0.76993129227061774</v>
      </c>
      <c r="F19" s="124">
        <f>IF(RES_hhdet_in_tes!F19=0,"",RES_hhdet_in_tes!F19/RES_hhdet_in_fec!F19)</f>
        <v>0.77115676203645722</v>
      </c>
      <c r="G19" s="124">
        <f>IF(RES_hhdet_in_tes!G19=0,"",RES_hhdet_in_tes!G19/RES_hhdet_in_fec!G19)</f>
        <v>0.77243273872207663</v>
      </c>
      <c r="H19" s="124">
        <f>IF(RES_hhdet_in_tes!H19=0,"",RES_hhdet_in_tes!H19/RES_hhdet_in_fec!H19)</f>
        <v>0.7737539562031388</v>
      </c>
      <c r="I19" s="124">
        <f>IF(RES_hhdet_in_tes!I19=0,"",RES_hhdet_in_tes!I19/RES_hhdet_in_fec!I19)</f>
        <v>0.77513101667052642</v>
      </c>
      <c r="J19" s="124">
        <f>IF(RES_hhdet_in_tes!J19=0,"",RES_hhdet_in_tes!J19/RES_hhdet_in_fec!J19)</f>
        <v>0.77660735355804789</v>
      </c>
      <c r="K19" s="124">
        <f>IF(RES_hhdet_in_tes!K19=0,"",RES_hhdet_in_tes!K19/RES_hhdet_in_fec!K19)</f>
        <v>0.77821989670879232</v>
      </c>
      <c r="L19" s="124">
        <f>IF(RES_hhdet_in_tes!L19=0,"",RES_hhdet_in_tes!L19/RES_hhdet_in_fec!L19)</f>
        <v>0.779978526369833</v>
      </c>
      <c r="M19" s="124" t="str">
        <f>IF(RES_hhdet_in_tes!M19=0,"",RES_hhdet_in_tes!M19/RES_hhdet_in_fec!M19)</f>
        <v/>
      </c>
      <c r="N19" s="124" t="str">
        <f>IF(RES_hhdet_in_tes!N19=0,"",RES_hhdet_in_tes!N19/RES_hhdet_in_fec!N19)</f>
        <v/>
      </c>
      <c r="O19" s="124" t="str">
        <f>IF(RES_hhdet_in_tes!O19=0,"",RES_hhdet_in_tes!O19/RES_hhdet_in_fec!O19)</f>
        <v/>
      </c>
      <c r="P19" s="124" t="str">
        <f>IF(RES_hhdet_in_tes!P19=0,"",RES_hhdet_in_tes!P19/RES_hhdet_in_fec!P19)</f>
        <v/>
      </c>
      <c r="Q19" s="124" t="str">
        <f>IF(RES_hhdet_in_tes!Q19=0,"",RES_hhdet_in_tes!Q19/RES_hhdet_in_fec!Q19)</f>
        <v/>
      </c>
      <c r="R19" s="124">
        <f>IF(RES_hhdet_in_tes!R19=0,"",RES_hhdet_in_tes!R19/RES_hhdet_in_fec!R19)</f>
        <v>0.81638012177571873</v>
      </c>
      <c r="S19" s="124">
        <f>IF(RES_hhdet_in_tes!S19=0,"",RES_hhdet_in_tes!S19/RES_hhdet_in_fec!S19)</f>
        <v>0.83032275411884759</v>
      </c>
      <c r="T19" s="124">
        <f>IF(RES_hhdet_in_tes!T19=0,"",RES_hhdet_in_tes!T19/RES_hhdet_in_fec!T19)</f>
        <v>0.84533276348277198</v>
      </c>
      <c r="U19" s="124">
        <f>IF(RES_hhdet_in_tes!U19=0,"",RES_hhdet_in_tes!U19/RES_hhdet_in_fec!U19)</f>
        <v>0.85967717675942312</v>
      </c>
      <c r="V19" s="124" t="str">
        <f>IF(RES_hhdet_in_tes!V19=0,"",RES_hhdet_in_tes!V19/RES_hhdet_in_fec!V19)</f>
        <v/>
      </c>
      <c r="W19" s="124" t="str">
        <f>IF(RES_hhdet_in_tes!W19=0,"",RES_hhdet_in_tes!W19/RES_hhdet_in_fec!W19)</f>
        <v/>
      </c>
      <c r="X19" s="124">
        <f>IF(RES_hhdet_in_tes!X19=0,"",RES_hhdet_in_tes!X19/RES_hhdet_in_fec!X19)</f>
        <v>0.88829413938616331</v>
      </c>
      <c r="Y19" s="124" t="str">
        <f>IF(RES_hhdet_in_tes!Y19=0,"",RES_hhdet_in_tes!Y19/RES_hhdet_in_fec!Y19)</f>
        <v/>
      </c>
      <c r="DA19" s="130" t="s">
        <v>3604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 t="str">
        <f>IF(RES_hhdet_in_tes!L20=0,"",RES_hhdet_in_tes!L20/RES_hhdet_in_fec!L20)</f>
        <v/>
      </c>
      <c r="M20" s="111" t="str">
        <f>IF(RES_hhdet_in_tes!M20=0,"",RES_hhdet_in_tes!M20/RES_hhdet_in_fec!M20)</f>
        <v/>
      </c>
      <c r="N20" s="111" t="str">
        <f>IF(RES_hhdet_in_tes!N20=0,"",RES_hhdet_in_tes!N20/RES_hhdet_in_fec!N20)</f>
        <v/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X20" s="111" t="str">
        <f>IF(RES_hhdet_in_tes!X20=0,"",RES_hhdet_in_tes!X20/RES_hhdet_in_fec!X20)</f>
        <v/>
      </c>
      <c r="Y20" s="111" t="str">
        <f>IF(RES_hhdet_in_tes!Y20=0,"",RES_hhdet_in_tes!Y20/RES_hhdet_in_fec!Y20)</f>
        <v/>
      </c>
      <c r="DA20" s="63" t="s">
        <v>3605</v>
      </c>
    </row>
    <row r="21" spans="1:105" ht="12" customHeight="1" x14ac:dyDescent="0.25">
      <c r="A21" s="97" t="s">
        <v>50</v>
      </c>
      <c r="B21" s="111"/>
      <c r="C21" s="111" t="str">
        <f>IF(RES_hhdet_in_tes!C21=0,"",RES_hhdet_in_tes!C21/RES_hhdet_in_fec!C21)</f>
        <v/>
      </c>
      <c r="D21" s="111" t="str">
        <f>IF(RES_hhdet_in_tes!D21=0,"",RES_hhdet_in_tes!D21/RES_hhdet_in_fec!D21)</f>
        <v/>
      </c>
      <c r="E21" s="111" t="str">
        <f>IF(RES_hhdet_in_tes!E21=0,"",RES_hhdet_in_tes!E21/RES_hhdet_in_fec!E21)</f>
        <v/>
      </c>
      <c r="F21" s="111" t="str">
        <f>IF(RES_hhdet_in_tes!F21=0,"",RES_hhdet_in_tes!F21/RES_hhdet_in_fec!F21)</f>
        <v/>
      </c>
      <c r="G21" s="111" t="str">
        <f>IF(RES_hhdet_in_tes!G21=0,"",RES_hhdet_in_tes!G21/RES_hhdet_in_fec!G21)</f>
        <v/>
      </c>
      <c r="H21" s="111" t="str">
        <f>IF(RES_hhdet_in_tes!H21=0,"",RES_hhdet_in_tes!H21/RES_hhdet_in_fec!H21)</f>
        <v/>
      </c>
      <c r="I21" s="111" t="str">
        <f>IF(RES_hhdet_in_tes!I21=0,"",RES_hhdet_in_tes!I21/RES_hhdet_in_fec!I21)</f>
        <v/>
      </c>
      <c r="J21" s="111" t="str">
        <f>IF(RES_hhdet_in_tes!J21=0,"",RES_hhdet_in_tes!J21/RES_hhdet_in_fec!J21)</f>
        <v/>
      </c>
      <c r="K21" s="111" t="str">
        <f>IF(RES_hhdet_in_tes!K21=0,"",RES_hhdet_in_tes!K21/RES_hhdet_in_fec!K21)</f>
        <v/>
      </c>
      <c r="L21" s="111" t="str">
        <f>IF(RES_hhdet_in_tes!L21=0,"",RES_hhdet_in_tes!L21/RES_hhdet_in_fec!L21)</f>
        <v/>
      </c>
      <c r="M21" s="111" t="str">
        <f>IF(RES_hhdet_in_tes!M21=0,"",RES_hhdet_in_tes!M21/RES_hhdet_in_fec!M21)</f>
        <v/>
      </c>
      <c r="N21" s="111" t="str">
        <f>IF(RES_hhdet_in_tes!N21=0,"",RES_hhdet_in_tes!N21/RES_hhdet_in_fec!N21)</f>
        <v/>
      </c>
      <c r="O21" s="111" t="str">
        <f>IF(RES_hhdet_in_tes!O21=0,"",RES_hhdet_in_tes!O21/RES_hhdet_in_fec!O21)</f>
        <v/>
      </c>
      <c r="P21" s="111" t="str">
        <f>IF(RES_hhdet_in_tes!P21=0,"",RES_hhdet_in_tes!P21/RES_hhdet_in_fec!P21)</f>
        <v/>
      </c>
      <c r="Q21" s="111" t="str">
        <f>IF(RES_hhdet_in_tes!Q21=0,"",RES_hhdet_in_tes!Q21/RES_hhdet_in_fec!Q21)</f>
        <v/>
      </c>
      <c r="R21" s="111" t="str">
        <f>IF(RES_hhdet_in_tes!R21=0,"",RES_hhdet_in_tes!R21/RES_hhdet_in_fec!R21)</f>
        <v/>
      </c>
      <c r="S21" s="111" t="str">
        <f>IF(RES_hhdet_in_tes!S21=0,"",RES_hhdet_in_tes!S21/RES_hhdet_in_fec!S21)</f>
        <v/>
      </c>
      <c r="T21" s="111" t="str">
        <f>IF(RES_hhdet_in_tes!T21=0,"",RES_hhdet_in_tes!T21/RES_hhdet_in_fec!T21)</f>
        <v/>
      </c>
      <c r="U21" s="111" t="str">
        <f>IF(RES_hhdet_in_tes!U21=0,"",RES_hhdet_in_tes!U21/RES_hhdet_in_fec!U21)</f>
        <v/>
      </c>
      <c r="V21" s="111" t="str">
        <f>IF(RES_hhdet_in_tes!V21=0,"",RES_hhdet_in_tes!V21/RES_hhdet_in_fec!V21)</f>
        <v/>
      </c>
      <c r="W21" s="111" t="str">
        <f>IF(RES_hhdet_in_tes!W21=0,"",RES_hhdet_in_tes!W21/RES_hhdet_in_fec!W21)</f>
        <v/>
      </c>
      <c r="X21" s="111" t="str">
        <f>IF(RES_hhdet_in_tes!X21=0,"",RES_hhdet_in_tes!X21/RES_hhdet_in_fec!X21)</f>
        <v/>
      </c>
      <c r="Y21" s="111" t="str">
        <f>IF(RES_hhdet_in_tes!Y21=0,"",RES_hhdet_in_tes!Y21/RES_hhdet_in_fec!Y21)</f>
        <v/>
      </c>
      <c r="DA21" s="63" t="s">
        <v>3606</v>
      </c>
    </row>
    <row r="22" spans="1:105" ht="12" customHeight="1" x14ac:dyDescent="0.25">
      <c r="A22" s="109" t="s">
        <v>120</v>
      </c>
      <c r="B22" s="45"/>
      <c r="C22" s="45">
        <f>IF(RES_hhdet_in_tes!C22=0,"",RES_hhdet_in_tes!C22/RES_hhdet_in_fec!C22)</f>
        <v>0.76755015256502412</v>
      </c>
      <c r="D22" s="45">
        <f>IF(RES_hhdet_in_tes!D22=0,"",RES_hhdet_in_tes!D22/RES_hhdet_in_fec!D22)</f>
        <v>0.76871330105757318</v>
      </c>
      <c r="E22" s="45">
        <f>IF(RES_hhdet_in_tes!E22=0,"",RES_hhdet_in_tes!E22/RES_hhdet_in_fec!E22)</f>
        <v>0.76993129227061774</v>
      </c>
      <c r="F22" s="45">
        <f>IF(RES_hhdet_in_tes!F22=0,"",RES_hhdet_in_tes!F22/RES_hhdet_in_fec!F22)</f>
        <v>0.77115676203645722</v>
      </c>
      <c r="G22" s="45">
        <f>IF(RES_hhdet_in_tes!G22=0,"",RES_hhdet_in_tes!G22/RES_hhdet_in_fec!G22)</f>
        <v>0.77243273872207663</v>
      </c>
      <c r="H22" s="45">
        <f>IF(RES_hhdet_in_tes!H22=0,"",RES_hhdet_in_tes!H22/RES_hhdet_in_fec!H22)</f>
        <v>0.7737539562031388</v>
      </c>
      <c r="I22" s="45">
        <f>IF(RES_hhdet_in_tes!I22=0,"",RES_hhdet_in_tes!I22/RES_hhdet_in_fec!I22)</f>
        <v>0.77513101667052642</v>
      </c>
      <c r="J22" s="45">
        <f>IF(RES_hhdet_in_tes!J22=0,"",RES_hhdet_in_tes!J22/RES_hhdet_in_fec!J22)</f>
        <v>0.77660735355804789</v>
      </c>
      <c r="K22" s="45">
        <f>IF(RES_hhdet_in_tes!K22=0,"",RES_hhdet_in_tes!K22/RES_hhdet_in_fec!K22)</f>
        <v>0.77821989670879232</v>
      </c>
      <c r="L22" s="45">
        <f>IF(RES_hhdet_in_tes!L22=0,"",RES_hhdet_in_tes!L22/RES_hhdet_in_fec!L22)</f>
        <v>0.779978526369833</v>
      </c>
      <c r="M22" s="45" t="str">
        <f>IF(RES_hhdet_in_tes!M22=0,"",RES_hhdet_in_tes!M22/RES_hhdet_in_fec!M22)</f>
        <v/>
      </c>
      <c r="N22" s="45" t="str">
        <f>IF(RES_hhdet_in_tes!N22=0,"",RES_hhdet_in_tes!N22/RES_hhdet_in_fec!N22)</f>
        <v/>
      </c>
      <c r="O22" s="45" t="str">
        <f>IF(RES_hhdet_in_tes!O22=0,"",RES_hhdet_in_tes!O22/RES_hhdet_in_fec!O22)</f>
        <v/>
      </c>
      <c r="P22" s="45" t="str">
        <f>IF(RES_hhdet_in_tes!P22=0,"",RES_hhdet_in_tes!P22/RES_hhdet_in_fec!P22)</f>
        <v/>
      </c>
      <c r="Q22" s="45" t="str">
        <f>IF(RES_hhdet_in_tes!Q22=0,"",RES_hhdet_in_tes!Q22/RES_hhdet_in_fec!Q22)</f>
        <v/>
      </c>
      <c r="R22" s="45">
        <f>IF(RES_hhdet_in_tes!R22=0,"",RES_hhdet_in_tes!R22/RES_hhdet_in_fec!R22)</f>
        <v>0.81638012177571873</v>
      </c>
      <c r="S22" s="45">
        <f>IF(RES_hhdet_in_tes!S22=0,"",RES_hhdet_in_tes!S22/RES_hhdet_in_fec!S22)</f>
        <v>0.83032275411884759</v>
      </c>
      <c r="T22" s="45">
        <f>IF(RES_hhdet_in_tes!T22=0,"",RES_hhdet_in_tes!T22/RES_hhdet_in_fec!T22)</f>
        <v>0.84533276348277198</v>
      </c>
      <c r="U22" s="45">
        <f>IF(RES_hhdet_in_tes!U22=0,"",RES_hhdet_in_tes!U22/RES_hhdet_in_fec!U22)</f>
        <v>0.85967717675942312</v>
      </c>
      <c r="V22" s="45" t="str">
        <f>IF(RES_hhdet_in_tes!V22=0,"",RES_hhdet_in_tes!V22/RES_hhdet_in_fec!V22)</f>
        <v/>
      </c>
      <c r="W22" s="45" t="str">
        <f>IF(RES_hhdet_in_tes!W22=0,"",RES_hhdet_in_tes!W22/RES_hhdet_in_fec!W22)</f>
        <v/>
      </c>
      <c r="X22" s="45">
        <f>IF(RES_hhdet_in_tes!X22=0,"",RES_hhdet_in_tes!X22/RES_hhdet_in_fec!X22)</f>
        <v>0.88829413938616331</v>
      </c>
      <c r="Y22" s="45" t="str">
        <f>IF(RES_hhdet_in_tes!Y22=0,"",RES_hhdet_in_tes!Y22/RES_hhdet_in_fec!Y22)</f>
        <v/>
      </c>
      <c r="DA22" s="60" t="s">
        <v>3607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>
        <f>IF(RES_hhdet_in_tes!C24=0,"",RES_hhdet_in_tes!C24/RES_hhdet_in_fec!C24)</f>
        <v>0.56395814890244467</v>
      </c>
      <c r="D24" s="119">
        <f>IF(RES_hhdet_in_tes!D24=0,"",RES_hhdet_in_tes!D24/RES_hhdet_in_fec!D24)</f>
        <v>0.57050225121302456</v>
      </c>
      <c r="E24" s="119">
        <f>IF(RES_hhdet_in_tes!E24=0,"",RES_hhdet_in_tes!E24/RES_hhdet_in_fec!E24)</f>
        <v>0.57640006004439071</v>
      </c>
      <c r="F24" s="119">
        <f>IF(RES_hhdet_in_tes!F24=0,"",RES_hhdet_in_tes!F24/RES_hhdet_in_fec!F24)</f>
        <v>0.58231233027969309</v>
      </c>
      <c r="G24" s="119">
        <f>IF(RES_hhdet_in_tes!G24=0,"",RES_hhdet_in_tes!G24/RES_hhdet_in_fec!G24)</f>
        <v>0.58978432483969778</v>
      </c>
      <c r="H24" s="119">
        <f>IF(RES_hhdet_in_tes!H24=0,"",RES_hhdet_in_tes!H24/RES_hhdet_in_fec!H24)</f>
        <v>0.59541103914019256</v>
      </c>
      <c r="I24" s="119">
        <f>IF(RES_hhdet_in_tes!I24=0,"",RES_hhdet_in_tes!I24/RES_hhdet_in_fec!I24)</f>
        <v>0.59941616697343503</v>
      </c>
      <c r="J24" s="119">
        <f>IF(RES_hhdet_in_tes!J24=0,"",RES_hhdet_in_tes!J24/RES_hhdet_in_fec!J24)</f>
        <v>0.60248732987679021</v>
      </c>
      <c r="K24" s="119">
        <f>IF(RES_hhdet_in_tes!K24=0,"",RES_hhdet_in_tes!K24/RES_hhdet_in_fec!K24)</f>
        <v>0.61338338252177005</v>
      </c>
      <c r="L24" s="119">
        <f>IF(RES_hhdet_in_tes!L24=0,"",RES_hhdet_in_tes!L24/RES_hhdet_in_fec!L24)</f>
        <v>0.61568715215952574</v>
      </c>
      <c r="M24" s="119">
        <f>IF(RES_hhdet_in_tes!M24=0,"",RES_hhdet_in_tes!M24/RES_hhdet_in_fec!M24)</f>
        <v>0.64592596309956296</v>
      </c>
      <c r="N24" s="119">
        <f>IF(RES_hhdet_in_tes!N24=0,"",RES_hhdet_in_tes!N24/RES_hhdet_in_fec!N24)</f>
        <v>0.6620499480268075</v>
      </c>
      <c r="O24" s="119">
        <f>IF(RES_hhdet_in_tes!O24=0,"",RES_hhdet_in_tes!O24/RES_hhdet_in_fec!O24)</f>
        <v>0.68769541608539719</v>
      </c>
      <c r="P24" s="119">
        <f>IF(RES_hhdet_in_tes!P24=0,"",RES_hhdet_in_tes!P24/RES_hhdet_in_fec!P24)</f>
        <v>0.73322118168239925</v>
      </c>
      <c r="Q24" s="119">
        <f>IF(RES_hhdet_in_tes!Q24=0,"",RES_hhdet_in_tes!Q24/RES_hhdet_in_fec!Q24)</f>
        <v>0.75590242326817259</v>
      </c>
      <c r="R24" s="119">
        <f>IF(RES_hhdet_in_tes!R24=0,"",RES_hhdet_in_tes!R24/RES_hhdet_in_fec!R24)</f>
        <v>0.76958715863071492</v>
      </c>
      <c r="S24" s="119">
        <f>IF(RES_hhdet_in_tes!S24=0,"",RES_hhdet_in_tes!S24/RES_hhdet_in_fec!S24)</f>
        <v>0.76607083142334587</v>
      </c>
      <c r="T24" s="119">
        <f>IF(RES_hhdet_in_tes!T24=0,"",RES_hhdet_in_tes!T24/RES_hhdet_in_fec!T24)</f>
        <v>0.76516480257977859</v>
      </c>
      <c r="U24" s="119">
        <f>IF(RES_hhdet_in_tes!U24=0,"",RES_hhdet_in_tes!U24/RES_hhdet_in_fec!U24)</f>
        <v>0.76597257098045901</v>
      </c>
      <c r="V24" s="119">
        <f>IF(RES_hhdet_in_tes!V24=0,"",RES_hhdet_in_tes!V24/RES_hhdet_in_fec!V24)</f>
        <v>0.76606995298187197</v>
      </c>
      <c r="W24" s="119">
        <f>IF(RES_hhdet_in_tes!W24=0,"",RES_hhdet_in_tes!W24/RES_hhdet_in_fec!W24)</f>
        <v>0.77158177606031253</v>
      </c>
      <c r="X24" s="119">
        <f>IF(RES_hhdet_in_tes!X24=0,"",RES_hhdet_in_tes!X24/RES_hhdet_in_fec!X24)</f>
        <v>0.79489585322112277</v>
      </c>
      <c r="Y24" s="119">
        <f>IF(RES_hhdet_in_tes!Y24=0,"",RES_hhdet_in_tes!Y24/RES_hhdet_in_fec!Y24)</f>
        <v>0.81351427478570093</v>
      </c>
      <c r="DA24" s="129" t="s">
        <v>3608</v>
      </c>
    </row>
    <row r="25" spans="1:105" ht="12.95" customHeight="1" x14ac:dyDescent="0.25">
      <c r="A25" s="121" t="s">
        <v>57</v>
      </c>
      <c r="B25" s="124"/>
      <c r="C25" s="124">
        <f>IF(RES_hhdet_in_tes!C25=0,"",RES_hhdet_in_tes!C25/RES_hhdet_in_fec!C25)</f>
        <v>0.54372713177236043</v>
      </c>
      <c r="D25" s="124">
        <f>IF(RES_hhdet_in_tes!D25=0,"",RES_hhdet_in_tes!D25/RES_hhdet_in_fec!D25)</f>
        <v>0.5484437743086199</v>
      </c>
      <c r="E25" s="124">
        <f>IF(RES_hhdet_in_tes!E25=0,"",RES_hhdet_in_tes!E25/RES_hhdet_in_fec!E25)</f>
        <v>0.55342165350461581</v>
      </c>
      <c r="F25" s="124">
        <f>IF(RES_hhdet_in_tes!F25=0,"",RES_hhdet_in_tes!F25/RES_hhdet_in_fec!F25)</f>
        <v>0.55836337907930533</v>
      </c>
      <c r="G25" s="124">
        <f>IF(RES_hhdet_in_tes!G25=0,"",RES_hhdet_in_tes!G25/RES_hhdet_in_fec!G25)</f>
        <v>0.56351490663300097</v>
      </c>
      <c r="H25" s="124">
        <f>IF(RES_hhdet_in_tes!H25=0,"",RES_hhdet_in_tes!H25/RES_hhdet_in_fec!H25)</f>
        <v>0.56885334862739001</v>
      </c>
      <c r="I25" s="124">
        <f>IF(RES_hhdet_in_tes!I25=0,"",RES_hhdet_in_tes!I25/RES_hhdet_in_fec!I25)</f>
        <v>0.57442731701252236</v>
      </c>
      <c r="J25" s="124">
        <f>IF(RES_hhdet_in_tes!J25=0,"",RES_hhdet_in_tes!J25/RES_hhdet_in_fec!J25)</f>
        <v>0.58066637576835034</v>
      </c>
      <c r="K25" s="124">
        <f>IF(RES_hhdet_in_tes!K25=0,"",RES_hhdet_in_tes!K25/RES_hhdet_in_fec!K25)</f>
        <v>0.58753196142939246</v>
      </c>
      <c r="L25" s="124">
        <f>IF(RES_hhdet_in_tes!L25=0,"",RES_hhdet_in_tes!L25/RES_hhdet_in_fec!L25)</f>
        <v>0.59530393570805429</v>
      </c>
      <c r="M25" s="124">
        <f>IF(RES_hhdet_in_tes!M25=0,"",RES_hhdet_in_tes!M25/RES_hhdet_in_fec!M25)</f>
        <v>0.60890311366446059</v>
      </c>
      <c r="N25" s="124">
        <f>IF(RES_hhdet_in_tes!N25=0,"",RES_hhdet_in_tes!N25/RES_hhdet_in_fec!N25)</f>
        <v>0.63062126641497063</v>
      </c>
      <c r="O25" s="124">
        <f>IF(RES_hhdet_in_tes!O25=0,"",RES_hhdet_in_tes!O25/RES_hhdet_in_fec!O25)</f>
        <v>0.66101336552323586</v>
      </c>
      <c r="P25" s="124">
        <f>IF(RES_hhdet_in_tes!P25=0,"",RES_hhdet_in_tes!P25/RES_hhdet_in_fec!P25)</f>
        <v>0.6956995215839491</v>
      </c>
      <c r="Q25" s="124">
        <f>IF(RES_hhdet_in_tes!Q25=0,"",RES_hhdet_in_tes!Q25/RES_hhdet_in_fec!Q25)</f>
        <v>0.72367469284631147</v>
      </c>
      <c r="R25" s="124">
        <f>IF(RES_hhdet_in_tes!R25=0,"",RES_hhdet_in_tes!R25/RES_hhdet_in_fec!R25)</f>
        <v>0.73423468963778027</v>
      </c>
      <c r="S25" s="124">
        <f>IF(RES_hhdet_in_tes!S25=0,"",RES_hhdet_in_tes!S25/RES_hhdet_in_fec!S25)</f>
        <v>0.73902585600525594</v>
      </c>
      <c r="T25" s="124">
        <f>IF(RES_hhdet_in_tes!T25=0,"",RES_hhdet_in_tes!T25/RES_hhdet_in_fec!T25)</f>
        <v>0.74052914130755276</v>
      </c>
      <c r="U25" s="124">
        <f>IF(RES_hhdet_in_tes!U25=0,"",RES_hhdet_in_tes!U25/RES_hhdet_in_fec!U25)</f>
        <v>0.74098428043853359</v>
      </c>
      <c r="V25" s="124">
        <f>IF(RES_hhdet_in_tes!V25=0,"",RES_hhdet_in_tes!V25/RES_hhdet_in_fec!V25)</f>
        <v>0.74262046481610244</v>
      </c>
      <c r="W25" s="124">
        <f>IF(RES_hhdet_in_tes!W25=0,"",RES_hhdet_in_tes!W25/RES_hhdet_in_fec!W25)</f>
        <v>0.7453335196084111</v>
      </c>
      <c r="X25" s="124">
        <f>IF(RES_hhdet_in_tes!X25=0,"",RES_hhdet_in_tes!X25/RES_hhdet_in_fec!X25)</f>
        <v>0.74722835687583689</v>
      </c>
      <c r="Y25" s="124">
        <f>IF(RES_hhdet_in_tes!Y25=0,"",RES_hhdet_in_tes!Y25/RES_hhdet_in_fec!Y25)</f>
        <v>0.74886609149111338</v>
      </c>
      <c r="DA25" s="130" t="s">
        <v>3609</v>
      </c>
    </row>
    <row r="26" spans="1:105" ht="12" customHeight="1" x14ac:dyDescent="0.25">
      <c r="A26" s="97" t="s">
        <v>74</v>
      </c>
      <c r="B26" s="111"/>
      <c r="C26" s="111">
        <f>IF(RES_hhdet_in_tes!C26=0,"",RES_hhdet_in_tes!C26/RES_hhdet_in_fec!C26)</f>
        <v>0.53809396895868766</v>
      </c>
      <c r="D26" s="111">
        <f>IF(RES_hhdet_in_tes!D26=0,"",RES_hhdet_in_tes!D26/RES_hhdet_in_fec!D26)</f>
        <v>0.54293099672291167</v>
      </c>
      <c r="E26" s="111">
        <f>IF(RES_hhdet_in_tes!E26=0,"",RES_hhdet_in_tes!E26/RES_hhdet_in_fec!E26)</f>
        <v>0.54802552539407567</v>
      </c>
      <c r="F26" s="111">
        <f>IF(RES_hhdet_in_tes!F26=0,"",RES_hhdet_in_tes!F26/RES_hhdet_in_fec!F26)</f>
        <v>0.55309222005294723</v>
      </c>
      <c r="G26" s="111">
        <f>IF(RES_hhdet_in_tes!G26=0,"",RES_hhdet_in_tes!G26/RES_hhdet_in_fec!G26)</f>
        <v>0.55838551934016045</v>
      </c>
      <c r="H26" s="111">
        <f>IF(RES_hhdet_in_tes!H26=0,"",RES_hhdet_in_tes!H26/RES_hhdet_in_fec!H26)</f>
        <v>0.5638709202280473</v>
      </c>
      <c r="I26" s="111">
        <f>IF(RES_hhdet_in_tes!I26=0,"",RES_hhdet_in_tes!I26/RES_hhdet_in_fec!I26)</f>
        <v>0.56960764051418566</v>
      </c>
      <c r="J26" s="111">
        <f>IF(RES_hhdet_in_tes!J26=0,"",RES_hhdet_in_tes!J26/RES_hhdet_in_fec!J26)</f>
        <v>0.57584607184191716</v>
      </c>
      <c r="K26" s="111">
        <f>IF(RES_hhdet_in_tes!K26=0,"",RES_hhdet_in_tes!K26/RES_hhdet_in_fec!K26)</f>
        <v>0.58279437518317689</v>
      </c>
      <c r="L26" s="111">
        <f>IF(RES_hhdet_in_tes!L26=0,"",RES_hhdet_in_tes!L26/RES_hhdet_in_fec!L26)</f>
        <v>0.59049972815831353</v>
      </c>
      <c r="M26" s="111">
        <f>IF(RES_hhdet_in_tes!M26=0,"",RES_hhdet_in_tes!M26/RES_hhdet_in_fec!M26)</f>
        <v>0.60444165943939721</v>
      </c>
      <c r="N26" s="111">
        <f>IF(RES_hhdet_in_tes!N26=0,"",RES_hhdet_in_tes!N26/RES_hhdet_in_fec!N26)</f>
        <v>0.62626005350576042</v>
      </c>
      <c r="O26" s="111">
        <f>IF(RES_hhdet_in_tes!O26=0,"",RES_hhdet_in_tes!O26/RES_hhdet_in_fec!O26)</f>
        <v>0.65678958938491405</v>
      </c>
      <c r="P26" s="111">
        <f>IF(RES_hhdet_in_tes!P26=0,"",RES_hhdet_in_tes!P26/RES_hhdet_in_fec!P26)</f>
        <v>0.69197347930236996</v>
      </c>
      <c r="Q26" s="111">
        <f>IF(RES_hhdet_in_tes!Q26=0,"",RES_hhdet_in_tes!Q26/RES_hhdet_in_fec!Q26)</f>
        <v>0.72006823254350083</v>
      </c>
      <c r="R26" s="111">
        <f>IF(RES_hhdet_in_tes!R26=0,"",RES_hhdet_in_tes!R26/RES_hhdet_in_fec!R26)</f>
        <v>0.73069769540248664</v>
      </c>
      <c r="S26" s="111">
        <f>IF(RES_hhdet_in_tes!S26=0,"",RES_hhdet_in_tes!S26/RES_hhdet_in_fec!S26)</f>
        <v>0.73558317306050514</v>
      </c>
      <c r="T26" s="111">
        <f>IF(RES_hhdet_in_tes!T26=0,"",RES_hhdet_in_tes!T26/RES_hhdet_in_fec!T26)</f>
        <v>0.73713238314447871</v>
      </c>
      <c r="U26" s="111">
        <f>IF(RES_hhdet_in_tes!U26=0,"",RES_hhdet_in_tes!U26/RES_hhdet_in_fec!U26)</f>
        <v>0.73765281350043876</v>
      </c>
      <c r="V26" s="111">
        <f>IF(RES_hhdet_in_tes!V26=0,"",RES_hhdet_in_tes!V26/RES_hhdet_in_fec!V26)</f>
        <v>0.73937980430461026</v>
      </c>
      <c r="W26" s="111">
        <f>IF(RES_hhdet_in_tes!W26=0,"",RES_hhdet_in_tes!W26/RES_hhdet_in_fec!W26)</f>
        <v>0.74203885819257098</v>
      </c>
      <c r="X26" s="111">
        <f>IF(RES_hhdet_in_tes!X26=0,"",RES_hhdet_in_tes!X26/RES_hhdet_in_fec!X26)</f>
        <v>0.7441931104925652</v>
      </c>
      <c r="Y26" s="111">
        <f>IF(RES_hhdet_in_tes!Y26=0,"",RES_hhdet_in_tes!Y26/RES_hhdet_in_fec!Y26)</f>
        <v>0.74605274043573522</v>
      </c>
      <c r="DA26" s="63" t="s">
        <v>3610</v>
      </c>
    </row>
    <row r="27" spans="1:105" ht="12" customHeight="1" x14ac:dyDescent="0.25">
      <c r="A27" s="97" t="s">
        <v>53</v>
      </c>
      <c r="B27" s="111"/>
      <c r="C27" s="111">
        <f>IF(RES_hhdet_in_tes!C27=0,"",RES_hhdet_in_tes!C27/RES_hhdet_in_fec!C27)</f>
        <v>1</v>
      </c>
      <c r="D27" s="111">
        <f>IF(RES_hhdet_in_tes!D27=0,"",RES_hhdet_in_tes!D27/RES_hhdet_in_fec!D27)</f>
        <v>1</v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>
        <f>IF(RES_hhdet_in_tes!G27=0,"",RES_hhdet_in_tes!G27/RES_hhdet_in_fec!G27)</f>
        <v>1</v>
      </c>
      <c r="H27" s="111">
        <f>IF(RES_hhdet_in_tes!H27=0,"",RES_hhdet_in_tes!H27/RES_hhdet_in_fec!H27)</f>
        <v>1</v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>
        <f>IF(RES_hhdet_in_tes!Q27=0,"",RES_hhdet_in_tes!Q27/RES_hhdet_in_fec!Q27)</f>
        <v>1</v>
      </c>
      <c r="R27" s="111">
        <f>IF(RES_hhdet_in_tes!R27=0,"",RES_hhdet_in_tes!R27/RES_hhdet_in_fec!R27)</f>
        <v>1</v>
      </c>
      <c r="S27" s="111">
        <f>IF(RES_hhdet_in_tes!S27=0,"",RES_hhdet_in_tes!S27/RES_hhdet_in_fec!S27)</f>
        <v>1</v>
      </c>
      <c r="T27" s="111">
        <f>IF(RES_hhdet_in_tes!T27=0,"",RES_hhdet_in_tes!T27/RES_hhdet_in_fec!T27)</f>
        <v>1</v>
      </c>
      <c r="U27" s="111">
        <f>IF(RES_hhdet_in_tes!U27=0,"",RES_hhdet_in_tes!U27/RES_hhdet_in_fec!U27)</f>
        <v>1</v>
      </c>
      <c r="V27" s="111">
        <f>IF(RES_hhdet_in_tes!V27=0,"",RES_hhdet_in_tes!V27/RES_hhdet_in_fec!V27)</f>
        <v>1</v>
      </c>
      <c r="W27" s="111">
        <f>IF(RES_hhdet_in_tes!W27=0,"",RES_hhdet_in_tes!W27/RES_hhdet_in_fec!W27)</f>
        <v>1</v>
      </c>
      <c r="X27" s="111">
        <f>IF(RES_hhdet_in_tes!X27=0,"",RES_hhdet_in_tes!X27/RES_hhdet_in_fec!X27)</f>
        <v>1</v>
      </c>
      <c r="Y27" s="111">
        <f>IF(RES_hhdet_in_tes!Y27=0,"",RES_hhdet_in_tes!Y27/RES_hhdet_in_fec!Y27)</f>
        <v>1</v>
      </c>
      <c r="DA27" s="63" t="s">
        <v>3611</v>
      </c>
    </row>
    <row r="28" spans="1:105" ht="12.95" customHeight="1" x14ac:dyDescent="0.25">
      <c r="A28" s="121" t="s">
        <v>92</v>
      </c>
      <c r="B28" s="124"/>
      <c r="C28" s="124">
        <f>IF(RES_hhdet_in_tes!C28=0,"",RES_hhdet_in_tes!C28/RES_hhdet_in_fec!C28)</f>
        <v>2.6100601542002408</v>
      </c>
      <c r="D28" s="124">
        <f>IF(RES_hhdet_in_tes!D28=0,"",RES_hhdet_in_tes!D28/RES_hhdet_in_fec!D28)</f>
        <v>2.7301561210007659</v>
      </c>
      <c r="E28" s="124">
        <f>IF(RES_hhdet_in_tes!E28=0,"",RES_hhdet_in_tes!E28/RES_hhdet_in_fec!E28)</f>
        <v>2.8520525572762132</v>
      </c>
      <c r="F28" s="124">
        <f>IF(RES_hhdet_in_tes!F28=0,"",RES_hhdet_in_tes!F28/RES_hhdet_in_fec!F28)</f>
        <v>2.9749280119587058</v>
      </c>
      <c r="G28" s="124">
        <f>IF(RES_hhdet_in_tes!G28=0,"",RES_hhdet_in_tes!G28/RES_hhdet_in_fec!G28)</f>
        <v>3.0994943424477972</v>
      </c>
      <c r="H28" s="124">
        <f>IF(RES_hhdet_in_tes!H28=0,"",RES_hhdet_in_tes!H28/RES_hhdet_in_fec!H28)</f>
        <v>3.22563967208534</v>
      </c>
      <c r="I28" s="124">
        <f>IF(RES_hhdet_in_tes!I28=0,"",RES_hhdet_in_tes!I28/RES_hhdet_in_fec!I28)</f>
        <v>3.3535132197128128</v>
      </c>
      <c r="J28" s="124">
        <f>IF(RES_hhdet_in_tes!J28=0,"",RES_hhdet_in_tes!J28/RES_hhdet_in_fec!J28)</f>
        <v>3.4837837729590224</v>
      </c>
      <c r="K28" s="124">
        <f>IF(RES_hhdet_in_tes!K28=0,"",RES_hhdet_in_tes!K28/RES_hhdet_in_fec!K28)</f>
        <v>3.6169810673893705</v>
      </c>
      <c r="L28" s="124">
        <f>IF(RES_hhdet_in_tes!L28=0,"",RES_hhdet_in_tes!L28/RES_hhdet_in_fec!L28)</f>
        <v>3.7531753516411714</v>
      </c>
      <c r="M28" s="124">
        <f>IF(RES_hhdet_in_tes!M28=0,"",RES_hhdet_in_tes!M28/RES_hhdet_in_fec!M28)</f>
        <v>3.9092439625340636</v>
      </c>
      <c r="N28" s="124">
        <f>IF(RES_hhdet_in_tes!N28=0,"",RES_hhdet_in_tes!N28/RES_hhdet_in_fec!N28)</f>
        <v>4.0901970065293352</v>
      </c>
      <c r="O28" s="124">
        <f>IF(RES_hhdet_in_tes!O28=0,"",RES_hhdet_in_tes!O28/RES_hhdet_in_fec!O28)</f>
        <v>4.2957116812939233</v>
      </c>
      <c r="P28" s="124">
        <f>IF(RES_hhdet_in_tes!P28=0,"",RES_hhdet_in_tes!P28/RES_hhdet_in_fec!P28)</f>
        <v>4.5057872980279949</v>
      </c>
      <c r="Q28" s="124">
        <f>IF(RES_hhdet_in_tes!Q28=0,"",RES_hhdet_in_tes!Q28/RES_hhdet_in_fec!Q28)</f>
        <v>4.6670171129505142</v>
      </c>
      <c r="R28" s="124">
        <f>IF(RES_hhdet_in_tes!R28=0,"",RES_hhdet_in_tes!R28/RES_hhdet_in_fec!R28)</f>
        <v>4.701952085963752</v>
      </c>
      <c r="S28" s="124">
        <f>IF(RES_hhdet_in_tes!S28=0,"",RES_hhdet_in_tes!S28/RES_hhdet_in_fec!S28)</f>
        <v>4.7058337496318901</v>
      </c>
      <c r="T28" s="124">
        <f>IF(RES_hhdet_in_tes!T28=0,"",RES_hhdet_in_tes!T28/RES_hhdet_in_fec!T28)</f>
        <v>4.7101467092631539</v>
      </c>
      <c r="U28" s="124">
        <f>IF(RES_hhdet_in_tes!U28=0,"",RES_hhdet_in_tes!U28/RES_hhdet_in_fec!U28)</f>
        <v>4.7149388866312254</v>
      </c>
      <c r="V28" s="124">
        <f>IF(RES_hhdet_in_tes!V28=0,"",RES_hhdet_in_tes!V28/RES_hhdet_in_fec!V28)</f>
        <v>4.7286327082943123</v>
      </c>
      <c r="W28" s="124">
        <f>IF(RES_hhdet_in_tes!W28=0,"",RES_hhdet_in_tes!W28/RES_hhdet_in_fec!W28)</f>
        <v>4.7735784864068149</v>
      </c>
      <c r="X28" s="124">
        <f>IF(RES_hhdet_in_tes!X28=0,"",RES_hhdet_in_tes!X28/RES_hhdet_in_fec!X28)</f>
        <v>4.8254596524140831</v>
      </c>
      <c r="Y28" s="124">
        <f>IF(RES_hhdet_in_tes!Y28=0,"",RES_hhdet_in_tes!Y28/RES_hhdet_in_fec!Y28)</f>
        <v>4.8839389487037383</v>
      </c>
      <c r="DA28" s="130" t="s">
        <v>3612</v>
      </c>
    </row>
    <row r="29" spans="1:105" ht="12" customHeight="1" x14ac:dyDescent="0.25">
      <c r="A29" s="97" t="s">
        <v>53</v>
      </c>
      <c r="B29" s="111"/>
      <c r="C29" s="111">
        <f>IF(RES_hhdet_in_tes!C29=0,"",RES_hhdet_in_tes!C29/RES_hhdet_in_fec!C29)</f>
        <v>2.6100601542002408</v>
      </c>
      <c r="D29" s="111">
        <f>IF(RES_hhdet_in_tes!D29=0,"",RES_hhdet_in_tes!D29/RES_hhdet_in_fec!D29)</f>
        <v>2.7301561210007659</v>
      </c>
      <c r="E29" s="111">
        <f>IF(RES_hhdet_in_tes!E29=0,"",RES_hhdet_in_tes!E29/RES_hhdet_in_fec!E29)</f>
        <v>2.8520525572762132</v>
      </c>
      <c r="F29" s="111">
        <f>IF(RES_hhdet_in_tes!F29=0,"",RES_hhdet_in_tes!F29/RES_hhdet_in_fec!F29)</f>
        <v>2.9749280119587058</v>
      </c>
      <c r="G29" s="111">
        <f>IF(RES_hhdet_in_tes!G29=0,"",RES_hhdet_in_tes!G29/RES_hhdet_in_fec!G29)</f>
        <v>3.0994943424477972</v>
      </c>
      <c r="H29" s="111">
        <f>IF(RES_hhdet_in_tes!H29=0,"",RES_hhdet_in_tes!H29/RES_hhdet_in_fec!H29)</f>
        <v>3.22563967208534</v>
      </c>
      <c r="I29" s="111">
        <f>IF(RES_hhdet_in_tes!I29=0,"",RES_hhdet_in_tes!I29/RES_hhdet_in_fec!I29)</f>
        <v>3.3535132197128128</v>
      </c>
      <c r="J29" s="111">
        <f>IF(RES_hhdet_in_tes!J29=0,"",RES_hhdet_in_tes!J29/RES_hhdet_in_fec!J29)</f>
        <v>3.4837837729590224</v>
      </c>
      <c r="K29" s="111">
        <f>IF(RES_hhdet_in_tes!K29=0,"",RES_hhdet_in_tes!K29/RES_hhdet_in_fec!K29)</f>
        <v>3.6169810673893705</v>
      </c>
      <c r="L29" s="111">
        <f>IF(RES_hhdet_in_tes!L29=0,"",RES_hhdet_in_tes!L29/RES_hhdet_in_fec!L29)</f>
        <v>3.7531753516411714</v>
      </c>
      <c r="M29" s="111">
        <f>IF(RES_hhdet_in_tes!M29=0,"",RES_hhdet_in_tes!M29/RES_hhdet_in_fec!M29)</f>
        <v>3.9092439625340636</v>
      </c>
      <c r="N29" s="111">
        <f>IF(RES_hhdet_in_tes!N29=0,"",RES_hhdet_in_tes!N29/RES_hhdet_in_fec!N29)</f>
        <v>4.0901970065293352</v>
      </c>
      <c r="O29" s="111">
        <f>IF(RES_hhdet_in_tes!O29=0,"",RES_hhdet_in_tes!O29/RES_hhdet_in_fec!O29)</f>
        <v>4.2957116812939233</v>
      </c>
      <c r="P29" s="111">
        <f>IF(RES_hhdet_in_tes!P29=0,"",RES_hhdet_in_tes!P29/RES_hhdet_in_fec!P29)</f>
        <v>4.5057872980279949</v>
      </c>
      <c r="Q29" s="111">
        <f>IF(RES_hhdet_in_tes!Q29=0,"",RES_hhdet_in_tes!Q29/RES_hhdet_in_fec!Q29)</f>
        <v>4.6670171129505142</v>
      </c>
      <c r="R29" s="111">
        <f>IF(RES_hhdet_in_tes!R29=0,"",RES_hhdet_in_tes!R29/RES_hhdet_in_fec!R29)</f>
        <v>4.701952085963752</v>
      </c>
      <c r="S29" s="111">
        <f>IF(RES_hhdet_in_tes!S29=0,"",RES_hhdet_in_tes!S29/RES_hhdet_in_fec!S29)</f>
        <v>4.7058337496318901</v>
      </c>
      <c r="T29" s="111">
        <f>IF(RES_hhdet_in_tes!T29=0,"",RES_hhdet_in_tes!T29/RES_hhdet_in_fec!T29)</f>
        <v>4.7101467092631539</v>
      </c>
      <c r="U29" s="111">
        <f>IF(RES_hhdet_in_tes!U29=0,"",RES_hhdet_in_tes!U29/RES_hhdet_in_fec!U29)</f>
        <v>4.7149388866312254</v>
      </c>
      <c r="V29" s="111">
        <f>IF(RES_hhdet_in_tes!V29=0,"",RES_hhdet_in_tes!V29/RES_hhdet_in_fec!V29)</f>
        <v>4.7286327082943123</v>
      </c>
      <c r="W29" s="111">
        <f>IF(RES_hhdet_in_tes!W29=0,"",RES_hhdet_in_tes!W29/RES_hhdet_in_fec!W29)</f>
        <v>4.7735784864068149</v>
      </c>
      <c r="X29" s="111">
        <f>IF(RES_hhdet_in_tes!X29=0,"",RES_hhdet_in_tes!X29/RES_hhdet_in_fec!X29)</f>
        <v>4.8254596524140831</v>
      </c>
      <c r="Y29" s="111">
        <f>IF(RES_hhdet_in_tes!Y29=0,"",RES_hhdet_in_tes!Y29/RES_hhdet_in_fec!Y29)</f>
        <v>4.8839389487037383</v>
      </c>
      <c r="DA29" s="63" t="s">
        <v>3613</v>
      </c>
    </row>
    <row r="30" spans="1:105" ht="12" customHeight="1" x14ac:dyDescent="0.25">
      <c r="A30" s="121" t="s">
        <v>55</v>
      </c>
      <c r="B30" s="124"/>
      <c r="C30" s="124">
        <f>IF(RES_hhdet_in_tes!C30=0,"",RES_hhdet_in_tes!C30/RES_hhdet_in_fec!C30)</f>
        <v>0.78767972597545421</v>
      </c>
      <c r="D30" s="124">
        <f>IF(RES_hhdet_in_tes!D30=0,"",RES_hhdet_in_tes!D30/RES_hhdet_in_fec!D30)</f>
        <v>0.77692661834445886</v>
      </c>
      <c r="E30" s="124">
        <f>IF(RES_hhdet_in_tes!E30=0,"",RES_hhdet_in_tes!E30/RES_hhdet_in_fec!E30)</f>
        <v>0.78107852857750826</v>
      </c>
      <c r="F30" s="124">
        <f>IF(RES_hhdet_in_tes!F30=0,"",RES_hhdet_in_tes!F30/RES_hhdet_in_fec!F30)</f>
        <v>0.79431707385464523</v>
      </c>
      <c r="G30" s="124">
        <f>IF(RES_hhdet_in_tes!G30=0,"",RES_hhdet_in_tes!G30/RES_hhdet_in_fec!G30)</f>
        <v>0.78503670258653979</v>
      </c>
      <c r="H30" s="124">
        <f>IF(RES_hhdet_in_tes!H30=0,"",RES_hhdet_in_tes!H30/RES_hhdet_in_fec!H30)</f>
        <v>0.78092550014692885</v>
      </c>
      <c r="I30" s="124">
        <f>IF(RES_hhdet_in_tes!I30=0,"",RES_hhdet_in_tes!I30/RES_hhdet_in_fec!I30)</f>
        <v>0.80299287208193126</v>
      </c>
      <c r="J30" s="124">
        <f>IF(RES_hhdet_in_tes!J30=0,"",RES_hhdet_in_tes!J30/RES_hhdet_in_fec!J30)</f>
        <v>0.78608310729858644</v>
      </c>
      <c r="K30" s="124">
        <f>IF(RES_hhdet_in_tes!K30=0,"",RES_hhdet_in_tes!K30/RES_hhdet_in_fec!K30)</f>
        <v>0.81212965909258694</v>
      </c>
      <c r="L30" s="124">
        <f>IF(RES_hhdet_in_tes!L30=0,"",RES_hhdet_in_tes!L30/RES_hhdet_in_fec!L30)</f>
        <v>0.75457046451325827</v>
      </c>
      <c r="M30" s="124">
        <f>IF(RES_hhdet_in_tes!M30=0,"",RES_hhdet_in_tes!M30/RES_hhdet_in_fec!M30)</f>
        <v>0.84933261917764313</v>
      </c>
      <c r="N30" s="124">
        <f>IF(RES_hhdet_in_tes!N30=0,"",RES_hhdet_in_tes!N30/RES_hhdet_in_fec!N30)</f>
        <v>0.79475945142053517</v>
      </c>
      <c r="O30" s="124">
        <f>IF(RES_hhdet_in_tes!O30=0,"",RES_hhdet_in_tes!O30/RES_hhdet_in_fec!O30)</f>
        <v>0.81763081710439656</v>
      </c>
      <c r="P30" s="124">
        <f>IF(RES_hhdet_in_tes!P30=0,"",RES_hhdet_in_tes!P30/RES_hhdet_in_fec!P30)</f>
        <v>0.84857906598554478</v>
      </c>
      <c r="Q30" s="124">
        <f>IF(RES_hhdet_in_tes!Q30=0,"",RES_hhdet_in_tes!Q30/RES_hhdet_in_fec!Q30)</f>
        <v>0.82321513450009953</v>
      </c>
      <c r="R30" s="124">
        <f>IF(RES_hhdet_in_tes!R30=0,"",RES_hhdet_in_tes!R30/RES_hhdet_in_fec!R30)</f>
        <v>0.84326792441285736</v>
      </c>
      <c r="S30" s="124">
        <f>IF(RES_hhdet_in_tes!S30=0,"",RES_hhdet_in_tes!S30/RES_hhdet_in_fec!S30)</f>
        <v>0.84126795955653821</v>
      </c>
      <c r="T30" s="124">
        <f>IF(RES_hhdet_in_tes!T30=0,"",RES_hhdet_in_tes!T30/RES_hhdet_in_fec!T30)</f>
        <v>0.8368576908114268</v>
      </c>
      <c r="U30" s="124">
        <f>IF(RES_hhdet_in_tes!U30=0,"",RES_hhdet_in_tes!U30/RES_hhdet_in_fec!U30)</f>
        <v>0.858583143731803</v>
      </c>
      <c r="V30" s="124">
        <f>IF(RES_hhdet_in_tes!V30=0,"",RES_hhdet_in_tes!V30/RES_hhdet_in_fec!V30)</f>
        <v>0.85511036818927866</v>
      </c>
      <c r="W30" s="124">
        <f>IF(RES_hhdet_in_tes!W30=0,"",RES_hhdet_in_tes!W30/RES_hhdet_in_fec!W30)</f>
        <v>0.85075680544499366</v>
      </c>
      <c r="X30" s="124">
        <f>IF(RES_hhdet_in_tes!X30=0,"",RES_hhdet_in_tes!X30/RES_hhdet_in_fec!X30)</f>
        <v>0.88339582256459581</v>
      </c>
      <c r="Y30" s="124">
        <f>IF(RES_hhdet_in_tes!Y30=0,"",RES_hhdet_in_tes!Y30/RES_hhdet_in_fec!Y30)</f>
        <v>0.90566326770354011</v>
      </c>
      <c r="DA30" s="130" t="s">
        <v>3614</v>
      </c>
    </row>
    <row r="31" spans="1:105" ht="12" customHeight="1" x14ac:dyDescent="0.25">
      <c r="A31" s="97" t="s">
        <v>141</v>
      </c>
      <c r="B31" s="111"/>
      <c r="C31" s="111" t="str">
        <f>IF(RES_hhdet_in_tes!C31=0,"",RES_hhdet_in_tes!C31/RES_hhdet_in_fec!C31)</f>
        <v/>
      </c>
      <c r="D31" s="111" t="str">
        <f>IF(RES_hhdet_in_tes!D31=0,"",RES_hhdet_in_tes!D31/RES_hhdet_in_fec!D31)</f>
        <v/>
      </c>
      <c r="E31" s="111" t="str">
        <f>IF(RES_hhdet_in_tes!E31=0,"",RES_hhdet_in_tes!E31/RES_hhdet_in_fec!E31)</f>
        <v/>
      </c>
      <c r="F31" s="111" t="str">
        <f>IF(RES_hhdet_in_tes!F31=0,"",RES_hhdet_in_tes!F31/RES_hhdet_in_fec!F31)</f>
        <v/>
      </c>
      <c r="G31" s="111" t="str">
        <f>IF(RES_hhdet_in_tes!G31=0,"",RES_hhdet_in_tes!G31/RES_hhdet_in_fec!G31)</f>
        <v/>
      </c>
      <c r="H31" s="111" t="str">
        <f>IF(RES_hhdet_in_tes!H31=0,"",RES_hhdet_in_tes!H31/RES_hhdet_in_fec!H31)</f>
        <v/>
      </c>
      <c r="I31" s="111" t="str">
        <f>IF(RES_hhdet_in_tes!I31=0,"",RES_hhdet_in_tes!I31/RES_hhdet_in_fec!I31)</f>
        <v/>
      </c>
      <c r="J31" s="111" t="str">
        <f>IF(RES_hhdet_in_tes!J31=0,"",RES_hhdet_in_tes!J31/RES_hhdet_in_fec!J31)</f>
        <v/>
      </c>
      <c r="K31" s="111" t="str">
        <f>IF(RES_hhdet_in_tes!K31=0,"",RES_hhdet_in_tes!K31/RES_hhdet_in_fec!K31)</f>
        <v/>
      </c>
      <c r="L31" s="111" t="str">
        <f>IF(RES_hhdet_in_tes!L31=0,"",RES_hhdet_in_tes!L31/RES_hhdet_in_fec!L31)</f>
        <v/>
      </c>
      <c r="M31" s="111" t="str">
        <f>IF(RES_hhdet_in_tes!M31=0,"",RES_hhdet_in_tes!M31/RES_hhdet_in_fec!M31)</f>
        <v/>
      </c>
      <c r="N31" s="111" t="str">
        <f>IF(RES_hhdet_in_tes!N31=0,"",RES_hhdet_in_tes!N31/RES_hhdet_in_fec!N31)</f>
        <v/>
      </c>
      <c r="O31" s="111" t="str">
        <f>IF(RES_hhdet_in_tes!O31=0,"",RES_hhdet_in_tes!O31/RES_hhdet_in_fec!O31)</f>
        <v/>
      </c>
      <c r="P31" s="111" t="str">
        <f>IF(RES_hhdet_in_tes!P31=0,"",RES_hhdet_in_tes!P31/RES_hhdet_in_fec!P31)</f>
        <v/>
      </c>
      <c r="Q31" s="111" t="str">
        <f>IF(RES_hhdet_in_tes!Q31=0,"",RES_hhdet_in_tes!Q31/RES_hhdet_in_fec!Q31)</f>
        <v/>
      </c>
      <c r="R31" s="111" t="str">
        <f>IF(RES_hhdet_in_tes!R31=0,"",RES_hhdet_in_tes!R31/RES_hhdet_in_fec!R31)</f>
        <v/>
      </c>
      <c r="S31" s="111" t="str">
        <f>IF(RES_hhdet_in_tes!S31=0,"",RES_hhdet_in_tes!S31/RES_hhdet_in_fec!S31)</f>
        <v/>
      </c>
      <c r="T31" s="111" t="str">
        <f>IF(RES_hhdet_in_tes!T31=0,"",RES_hhdet_in_tes!T31/RES_hhdet_in_fec!T31)</f>
        <v/>
      </c>
      <c r="U31" s="111" t="str">
        <f>IF(RES_hhdet_in_tes!U31=0,"",RES_hhdet_in_tes!U31/RES_hhdet_in_fec!U31)</f>
        <v/>
      </c>
      <c r="V31" s="111" t="str">
        <f>IF(RES_hhdet_in_tes!V31=0,"",RES_hhdet_in_tes!V31/RES_hhdet_in_fec!V31)</f>
        <v/>
      </c>
      <c r="W31" s="111" t="str">
        <f>IF(RES_hhdet_in_tes!W31=0,"",RES_hhdet_in_tes!W31/RES_hhdet_in_fec!W31)</f>
        <v/>
      </c>
      <c r="X31" s="111" t="str">
        <f>IF(RES_hhdet_in_tes!X31=0,"",RES_hhdet_in_tes!X31/RES_hhdet_in_fec!X31)</f>
        <v/>
      </c>
      <c r="Y31" s="111" t="str">
        <f>IF(RES_hhdet_in_tes!Y31=0,"",RES_hhdet_in_tes!Y31/RES_hhdet_in_fec!Y31)</f>
        <v/>
      </c>
      <c r="DA31" s="63" t="s">
        <v>3615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X32" s="111" t="str">
        <f>IF(RES_hhdet_in_tes!X32=0,"",RES_hhdet_in_tes!X32/RES_hhdet_in_fec!X32)</f>
        <v/>
      </c>
      <c r="Y32" s="111" t="str">
        <f>IF(RES_hhdet_in_tes!Y32=0,"",RES_hhdet_in_tes!Y32/RES_hhdet_in_fec!Y32)</f>
        <v/>
      </c>
      <c r="DA32" s="63" t="s">
        <v>3616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X33" s="112" t="str">
        <f>IF(RES_hhdet_in_tes!X33=0,"",RES_hhdet_in_tes!X33/RES_hhdet_in_fec!X33)</f>
        <v/>
      </c>
      <c r="Y33" s="112" t="str">
        <f>IF(RES_hhdet_in_tes!Y33=0,"",RES_hhdet_in_tes!Y33/RES_hhdet_in_fec!Y33)</f>
        <v/>
      </c>
      <c r="DA33" s="131" t="s">
        <v>3617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X34" s="113" t="str">
        <f>IF(RES_hhdet_in_tes!X34=0,"",RES_hhdet_in_tes!X34/RES_hhdet_in_fec!X34)</f>
        <v/>
      </c>
      <c r="Y34" s="113" t="str">
        <f>IF(RES_hhdet_in_tes!Y34=0,"",RES_hhdet_in_tes!Y34/RES_hhdet_in_fec!Y34)</f>
        <v/>
      </c>
      <c r="DA34" s="132" t="s">
        <v>3618</v>
      </c>
    </row>
    <row r="35" spans="1:105" ht="12" customHeight="1" x14ac:dyDescent="0.25">
      <c r="A35" s="106" t="s">
        <v>122</v>
      </c>
      <c r="B35" s="112"/>
      <c r="C35" s="112">
        <f>IF(RES_hhdet_in_tes!C35=0,"",RES_hhdet_in_tes!C35/RES_hhdet_in_fec!C35)</f>
        <v>0.72807206032552108</v>
      </c>
      <c r="D35" s="112">
        <f>IF(RES_hhdet_in_tes!D35=0,"",RES_hhdet_in_tes!D35/RES_hhdet_in_fec!D35)</f>
        <v>0.72898899586066856</v>
      </c>
      <c r="E35" s="112">
        <f>IF(RES_hhdet_in_tes!E35=0,"",RES_hhdet_in_tes!E35/RES_hhdet_in_fec!E35)</f>
        <v>0.72999281317536613</v>
      </c>
      <c r="F35" s="112">
        <f>IF(RES_hhdet_in_tes!F35=0,"",RES_hhdet_in_tes!F35/RES_hhdet_in_fec!F35)</f>
        <v>0.73100874202588428</v>
      </c>
      <c r="G35" s="112">
        <f>IF(RES_hhdet_in_tes!G35=0,"",RES_hhdet_in_tes!G35/RES_hhdet_in_fec!G35)</f>
        <v>0.73210536182338637</v>
      </c>
      <c r="H35" s="112">
        <f>IF(RES_hhdet_in_tes!H35=0,"",RES_hhdet_in_tes!H35/RES_hhdet_in_fec!H35)</f>
        <v>0.73327493142412015</v>
      </c>
      <c r="I35" s="112">
        <f>IF(RES_hhdet_in_tes!I35=0,"",RES_hhdet_in_tes!I35/RES_hhdet_in_fec!I35)</f>
        <v>0.73453523675252241</v>
      </c>
      <c r="J35" s="112">
        <f>IF(RES_hhdet_in_tes!J35=0,"",RES_hhdet_in_tes!J35/RES_hhdet_in_fec!J35)</f>
        <v>0.73595759397684357</v>
      </c>
      <c r="K35" s="112">
        <f>IF(RES_hhdet_in_tes!K35=0,"",RES_hhdet_in_tes!K35/RES_hhdet_in_fec!K35)</f>
        <v>0.73760500483953362</v>
      </c>
      <c r="L35" s="112">
        <f>IF(RES_hhdet_in_tes!L35=0,"",RES_hhdet_in_tes!L35/RES_hhdet_in_fec!L35)</f>
        <v>0.7394991304906986</v>
      </c>
      <c r="M35" s="112">
        <f>IF(RES_hhdet_in_tes!M35=0,"",RES_hhdet_in_tes!M35/RES_hhdet_in_fec!M35)</f>
        <v>0.74310009149052791</v>
      </c>
      <c r="N35" s="112">
        <f>IF(RES_hhdet_in_tes!N35=0,"",RES_hhdet_in_tes!N35/RES_hhdet_in_fec!N35)</f>
        <v>0.74903775186943322</v>
      </c>
      <c r="O35" s="112">
        <f>IF(RES_hhdet_in_tes!O35=0,"",RES_hhdet_in_tes!O35/RES_hhdet_in_fec!O35)</f>
        <v>0.758091912103663</v>
      </c>
      <c r="P35" s="112">
        <f>IF(RES_hhdet_in_tes!P35=0,"",RES_hhdet_in_tes!P35/RES_hhdet_in_fec!P35)</f>
        <v>0.76983331187650617</v>
      </c>
      <c r="Q35" s="112">
        <f>IF(RES_hhdet_in_tes!Q35=0,"",RES_hhdet_in_tes!Q35/RES_hhdet_in_fec!Q35)</f>
        <v>0.78116126456327339</v>
      </c>
      <c r="R35" s="112">
        <f>IF(RES_hhdet_in_tes!R35=0,"",RES_hhdet_in_tes!R35/RES_hhdet_in_fec!R35)</f>
        <v>0.78882733595796317</v>
      </c>
      <c r="S35" s="112">
        <f>IF(RES_hhdet_in_tes!S35=0,"",RES_hhdet_in_tes!S35/RES_hhdet_in_fec!S35)</f>
        <v>0.79625443774904969</v>
      </c>
      <c r="T35" s="112">
        <f>IF(RES_hhdet_in_tes!T35=0,"",RES_hhdet_in_tes!T35/RES_hhdet_in_fec!T35)</f>
        <v>0.80362390125746463</v>
      </c>
      <c r="U35" s="112">
        <f>IF(RES_hhdet_in_tes!U35=0,"",RES_hhdet_in_tes!U35/RES_hhdet_in_fec!U35)</f>
        <v>0.81100980966252068</v>
      </c>
      <c r="V35" s="112">
        <f>IF(RES_hhdet_in_tes!V35=0,"",RES_hhdet_in_tes!V35/RES_hhdet_in_fec!V35)</f>
        <v>0.81826560849024776</v>
      </c>
      <c r="W35" s="112">
        <f>IF(RES_hhdet_in_tes!W35=0,"",RES_hhdet_in_tes!W35/RES_hhdet_in_fec!W35)</f>
        <v>0.82489255992102117</v>
      </c>
      <c r="X35" s="112">
        <f>IF(RES_hhdet_in_tes!X35=0,"",RES_hhdet_in_tes!X35/RES_hhdet_in_fec!X35)</f>
        <v>0.83747203078133958</v>
      </c>
      <c r="Y35" s="112">
        <f>IF(RES_hhdet_in_tes!Y35=0,"",RES_hhdet_in_tes!Y35/RES_hhdet_in_fec!Y35)</f>
        <v>0.84920791251218819</v>
      </c>
      <c r="DA35" s="131" t="s">
        <v>3619</v>
      </c>
    </row>
    <row r="36" spans="1:105" ht="12" customHeight="1" x14ac:dyDescent="0.25">
      <c r="A36" s="107" t="s">
        <v>121</v>
      </c>
      <c r="B36" s="113"/>
      <c r="C36" s="113">
        <f>IF(RES_hhdet_in_tes!C36=0,"",RES_hhdet_in_tes!C36/RES_hhdet_in_fec!C36)</f>
        <v>0.84948727781263966</v>
      </c>
      <c r="D36" s="113">
        <f>IF(RES_hhdet_in_tes!D36=0,"",RES_hhdet_in_tes!D36/RES_hhdet_in_fec!D36)</f>
        <v>0.84388703484776584</v>
      </c>
      <c r="E36" s="113">
        <f>IF(RES_hhdet_in_tes!E36=0,"",RES_hhdet_in_tes!E36/RES_hhdet_in_fec!E36)</f>
        <v>0.84859947908901534</v>
      </c>
      <c r="F36" s="113">
        <f>IF(RES_hhdet_in_tes!F36=0,"",RES_hhdet_in_tes!F36/RES_hhdet_in_fec!F36)</f>
        <v>0.85000127090292232</v>
      </c>
      <c r="G36" s="113">
        <f>IF(RES_hhdet_in_tes!G36=0,"",RES_hhdet_in_tes!G36/RES_hhdet_in_fec!G36)</f>
        <v>0.84975668545599248</v>
      </c>
      <c r="H36" s="113">
        <f>IF(RES_hhdet_in_tes!H36=0,"",RES_hhdet_in_tes!H36/RES_hhdet_in_fec!H36)</f>
        <v>0.85379995212388005</v>
      </c>
      <c r="I36" s="113">
        <f>IF(RES_hhdet_in_tes!I36=0,"",RES_hhdet_in_tes!I36/RES_hhdet_in_fec!I36)</f>
        <v>0.84574217086582748</v>
      </c>
      <c r="J36" s="113">
        <f>IF(RES_hhdet_in_tes!J36=0,"",RES_hhdet_in_tes!J36/RES_hhdet_in_fec!J36)</f>
        <v>0.86111368547313838</v>
      </c>
      <c r="K36" s="113">
        <f>IF(RES_hhdet_in_tes!K36=0,"",RES_hhdet_in_tes!K36/RES_hhdet_in_fec!K36)</f>
        <v>0.8583425656707514</v>
      </c>
      <c r="L36" s="113">
        <f>IF(RES_hhdet_in_tes!L36=0,"",RES_hhdet_in_tes!L36/RES_hhdet_in_fec!L36)</f>
        <v>0.88246553446674358</v>
      </c>
      <c r="M36" s="113">
        <f>IF(RES_hhdet_in_tes!M36=0,"",RES_hhdet_in_tes!M36/RES_hhdet_in_fec!M36)</f>
        <v>0.87252176883919774</v>
      </c>
      <c r="N36" s="113">
        <f>IF(RES_hhdet_in_tes!N36=0,"",RES_hhdet_in_tes!N36/RES_hhdet_in_fec!N36)</f>
        <v>0.88352473784833441</v>
      </c>
      <c r="O36" s="113">
        <f>IF(RES_hhdet_in_tes!O36=0,"",RES_hhdet_in_tes!O36/RES_hhdet_in_fec!O36)</f>
        <v>0.88616094761802855</v>
      </c>
      <c r="P36" s="113">
        <f>IF(RES_hhdet_in_tes!P36=0,"",RES_hhdet_in_tes!P36/RES_hhdet_in_fec!P36)</f>
        <v>0.88655093664305196</v>
      </c>
      <c r="Q36" s="113">
        <f>IF(RES_hhdet_in_tes!Q36=0,"",RES_hhdet_in_tes!Q36/RES_hhdet_in_fec!Q36)</f>
        <v>0.89356089183854992</v>
      </c>
      <c r="R36" s="113">
        <f>IF(RES_hhdet_in_tes!R36=0,"",RES_hhdet_in_tes!R36/RES_hhdet_in_fec!R36)</f>
        <v>0.89357607758426916</v>
      </c>
      <c r="S36" s="113">
        <f>IF(RES_hhdet_in_tes!S36=0,"",RES_hhdet_in_tes!S36/RES_hhdet_in_fec!S36)</f>
        <v>0.89662023247751843</v>
      </c>
      <c r="T36" s="113">
        <f>IF(RES_hhdet_in_tes!T36=0,"",RES_hhdet_in_tes!T36/RES_hhdet_in_fec!T36)</f>
        <v>0.90462230585242243</v>
      </c>
      <c r="U36" s="113">
        <f>IF(RES_hhdet_in_tes!U36=0,"",RES_hhdet_in_tes!U36/RES_hhdet_in_fec!U36)</f>
        <v>0.91143400333881242</v>
      </c>
      <c r="V36" s="113">
        <f>IF(RES_hhdet_in_tes!V36=0,"",RES_hhdet_in_tes!V36/RES_hhdet_in_fec!V36)</f>
        <v>0.91787187483858323</v>
      </c>
      <c r="W36" s="113">
        <f>IF(RES_hhdet_in_tes!W36=0,"",RES_hhdet_in_tes!W36/RES_hhdet_in_fec!W36)</f>
        <v>0.93243789034345748</v>
      </c>
      <c r="X36" s="113">
        <f>IF(RES_hhdet_in_tes!X36=0,"",RES_hhdet_in_tes!X36/RES_hhdet_in_fec!X36)</f>
        <v>0.93262411703986159</v>
      </c>
      <c r="Y36" s="113">
        <f>IF(RES_hhdet_in_tes!Y36=0,"",RES_hhdet_in_tes!Y36/RES_hhdet_in_fec!Y36)</f>
        <v>0.93670244751017884</v>
      </c>
      <c r="DA36" s="132" t="s">
        <v>3620</v>
      </c>
    </row>
    <row r="37" spans="1:105" ht="12" customHeight="1" x14ac:dyDescent="0.25">
      <c r="A37" s="108" t="s">
        <v>53</v>
      </c>
      <c r="B37" s="111"/>
      <c r="C37" s="111">
        <f>IF(RES_hhdet_in_tes!C37=0,"",RES_hhdet_in_tes!C37/RES_hhdet_in_fec!C37)</f>
        <v>0.72807206032552108</v>
      </c>
      <c r="D37" s="111">
        <f>IF(RES_hhdet_in_tes!D37=0,"",RES_hhdet_in_tes!D37/RES_hhdet_in_fec!D37)</f>
        <v>0.72898899586066856</v>
      </c>
      <c r="E37" s="111">
        <f>IF(RES_hhdet_in_tes!E37=0,"",RES_hhdet_in_tes!E37/RES_hhdet_in_fec!E37)</f>
        <v>0.72999281317536613</v>
      </c>
      <c r="F37" s="111">
        <f>IF(RES_hhdet_in_tes!F37=0,"",RES_hhdet_in_tes!F37/RES_hhdet_in_fec!F37)</f>
        <v>0.73100874202588439</v>
      </c>
      <c r="G37" s="111">
        <f>IF(RES_hhdet_in_tes!G37=0,"",RES_hhdet_in_tes!G37/RES_hhdet_in_fec!G37)</f>
        <v>0.73210536182338637</v>
      </c>
      <c r="H37" s="111">
        <f>IF(RES_hhdet_in_tes!H37=0,"",RES_hhdet_in_tes!H37/RES_hhdet_in_fec!H37)</f>
        <v>0.73327493142412015</v>
      </c>
      <c r="I37" s="111">
        <f>IF(RES_hhdet_in_tes!I37=0,"",RES_hhdet_in_tes!I37/RES_hhdet_in_fec!I37)</f>
        <v>0.73453523675252241</v>
      </c>
      <c r="J37" s="111">
        <f>IF(RES_hhdet_in_tes!J37=0,"",RES_hhdet_in_tes!J37/RES_hhdet_in_fec!J37)</f>
        <v>0.73595759397684368</v>
      </c>
      <c r="K37" s="111">
        <f>IF(RES_hhdet_in_tes!K37=0,"",RES_hhdet_in_tes!K37/RES_hhdet_in_fec!K37)</f>
        <v>0.73760500483953362</v>
      </c>
      <c r="L37" s="111">
        <f>IF(RES_hhdet_in_tes!L37=0,"",RES_hhdet_in_tes!L37/RES_hhdet_in_fec!L37)</f>
        <v>0.73949913049069871</v>
      </c>
      <c r="M37" s="111">
        <f>IF(RES_hhdet_in_tes!M37=0,"",RES_hhdet_in_tes!M37/RES_hhdet_in_fec!M37)</f>
        <v>0.74310009149052769</v>
      </c>
      <c r="N37" s="111">
        <f>IF(RES_hhdet_in_tes!N37=0,"",RES_hhdet_in_tes!N37/RES_hhdet_in_fec!N37)</f>
        <v>0.74903775186943322</v>
      </c>
      <c r="O37" s="111">
        <f>IF(RES_hhdet_in_tes!O37=0,"",RES_hhdet_in_tes!O37/RES_hhdet_in_fec!O37)</f>
        <v>0.758091912103663</v>
      </c>
      <c r="P37" s="111">
        <f>IF(RES_hhdet_in_tes!P37=0,"",RES_hhdet_in_tes!P37/RES_hhdet_in_fec!P37)</f>
        <v>0.76983331187650617</v>
      </c>
      <c r="Q37" s="111">
        <f>IF(RES_hhdet_in_tes!Q37=0,"",RES_hhdet_in_tes!Q37/RES_hhdet_in_fec!Q37)</f>
        <v>0.78116126456327351</v>
      </c>
      <c r="R37" s="111">
        <f>IF(RES_hhdet_in_tes!R37=0,"",RES_hhdet_in_tes!R37/RES_hhdet_in_fec!R37)</f>
        <v>0.78882733595796317</v>
      </c>
      <c r="S37" s="111">
        <f>IF(RES_hhdet_in_tes!S37=0,"",RES_hhdet_in_tes!S37/RES_hhdet_in_fec!S37)</f>
        <v>0.79625443774904969</v>
      </c>
      <c r="T37" s="111">
        <f>IF(RES_hhdet_in_tes!T37=0,"",RES_hhdet_in_tes!T37/RES_hhdet_in_fec!T37)</f>
        <v>0.80362390125746463</v>
      </c>
      <c r="U37" s="111">
        <f>IF(RES_hhdet_in_tes!U37=0,"",RES_hhdet_in_tes!U37/RES_hhdet_in_fec!U37)</f>
        <v>0.81100980966252068</v>
      </c>
      <c r="V37" s="111">
        <f>IF(RES_hhdet_in_tes!V37=0,"",RES_hhdet_in_tes!V37/RES_hhdet_in_fec!V37)</f>
        <v>0.81826560849024776</v>
      </c>
      <c r="W37" s="111">
        <f>IF(RES_hhdet_in_tes!W37=0,"",RES_hhdet_in_tes!W37/RES_hhdet_in_fec!W37)</f>
        <v>0.82489255992102128</v>
      </c>
      <c r="X37" s="111">
        <f>IF(RES_hhdet_in_tes!X37=0,"",RES_hhdet_in_tes!X37/RES_hhdet_in_fec!X37)</f>
        <v>0.83747203078133958</v>
      </c>
      <c r="Y37" s="111">
        <f>IF(RES_hhdet_in_tes!Y37=0,"",RES_hhdet_in_tes!Y37/RES_hhdet_in_fec!Y37)</f>
        <v>0.84920791251218819</v>
      </c>
      <c r="DA37" s="63" t="s">
        <v>3621</v>
      </c>
    </row>
    <row r="38" spans="1:105" ht="12" customHeight="1" x14ac:dyDescent="0.25">
      <c r="A38" s="108" t="s">
        <v>52</v>
      </c>
      <c r="B38" s="111"/>
      <c r="C38" s="111">
        <f>IF(RES_hhdet_in_tes!C38=0,"",RES_hhdet_in_tes!C38/RES_hhdet_in_fec!C38)</f>
        <v>1</v>
      </c>
      <c r="D38" s="111">
        <f>IF(RES_hhdet_in_tes!D38=0,"",RES_hhdet_in_tes!D38/RES_hhdet_in_fec!D38)</f>
        <v>1</v>
      </c>
      <c r="E38" s="111">
        <f>IF(RES_hhdet_in_tes!E38=0,"",RES_hhdet_in_tes!E38/RES_hhdet_in_fec!E38)</f>
        <v>1</v>
      </c>
      <c r="F38" s="111">
        <f>IF(RES_hhdet_in_tes!F38=0,"",RES_hhdet_in_tes!F38/RES_hhdet_in_fec!F38)</f>
        <v>1</v>
      </c>
      <c r="G38" s="111">
        <f>IF(RES_hhdet_in_tes!G38=0,"",RES_hhdet_in_tes!G38/RES_hhdet_in_fec!G38)</f>
        <v>1</v>
      </c>
      <c r="H38" s="111">
        <f>IF(RES_hhdet_in_tes!H38=0,"",RES_hhdet_in_tes!H38/RES_hhdet_in_fec!H38)</f>
        <v>1</v>
      </c>
      <c r="I38" s="111">
        <f>IF(RES_hhdet_in_tes!I38=0,"",RES_hhdet_in_tes!I38/RES_hhdet_in_fec!I38)</f>
        <v>1</v>
      </c>
      <c r="J38" s="111">
        <f>IF(RES_hhdet_in_tes!J38=0,"",RES_hhdet_in_tes!J38/RES_hhdet_in_fec!J38)</f>
        <v>1</v>
      </c>
      <c r="K38" s="111">
        <f>IF(RES_hhdet_in_tes!K38=0,"",RES_hhdet_in_tes!K38/RES_hhdet_in_fec!K38)</f>
        <v>1</v>
      </c>
      <c r="L38" s="111">
        <f>IF(RES_hhdet_in_tes!L38=0,"",RES_hhdet_in_tes!L38/RES_hhdet_in_fec!L38)</f>
        <v>1</v>
      </c>
      <c r="M38" s="111">
        <f>IF(RES_hhdet_in_tes!M38=0,"",RES_hhdet_in_tes!M38/RES_hhdet_in_fec!M38)</f>
        <v>1</v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>
        <f>IF(RES_hhdet_in_tes!P38=0,"",RES_hhdet_in_tes!P38/RES_hhdet_in_fec!P38)</f>
        <v>1</v>
      </c>
      <c r="Q38" s="111">
        <f>IF(RES_hhdet_in_tes!Q38=0,"",RES_hhdet_in_tes!Q38/RES_hhdet_in_fec!Q38)</f>
        <v>1</v>
      </c>
      <c r="R38" s="111">
        <f>IF(RES_hhdet_in_tes!R38=0,"",RES_hhdet_in_tes!R38/RES_hhdet_in_fec!R38)</f>
        <v>1</v>
      </c>
      <c r="S38" s="111">
        <f>IF(RES_hhdet_in_tes!S38=0,"",RES_hhdet_in_tes!S38/RES_hhdet_in_fec!S38)</f>
        <v>1</v>
      </c>
      <c r="T38" s="111">
        <f>IF(RES_hhdet_in_tes!T38=0,"",RES_hhdet_in_tes!T38/RES_hhdet_in_fec!T38)</f>
        <v>1</v>
      </c>
      <c r="U38" s="111">
        <f>IF(RES_hhdet_in_tes!U38=0,"",RES_hhdet_in_tes!U38/RES_hhdet_in_fec!U38)</f>
        <v>1</v>
      </c>
      <c r="V38" s="111">
        <f>IF(RES_hhdet_in_tes!V38=0,"",RES_hhdet_in_tes!V38/RES_hhdet_in_fec!V38)</f>
        <v>1</v>
      </c>
      <c r="W38" s="111">
        <f>IF(RES_hhdet_in_tes!W38=0,"",RES_hhdet_in_tes!W38/RES_hhdet_in_fec!W38)</f>
        <v>1</v>
      </c>
      <c r="X38" s="111">
        <f>IF(RES_hhdet_in_tes!X38=0,"",RES_hhdet_in_tes!X38/RES_hhdet_in_fec!X38)</f>
        <v>1</v>
      </c>
      <c r="Y38" s="111">
        <f>IF(RES_hhdet_in_tes!Y38=0,"",RES_hhdet_in_tes!Y38/RES_hhdet_in_fec!Y38)</f>
        <v>1</v>
      </c>
      <c r="DA38" s="63" t="s">
        <v>3622</v>
      </c>
    </row>
    <row r="39" spans="1:105" ht="12" customHeight="1" x14ac:dyDescent="0.25">
      <c r="A39" s="121" t="s">
        <v>54</v>
      </c>
      <c r="B39" s="124"/>
      <c r="C39" s="124">
        <f>IF(RES_hhdet_in_tes!C39=0,"",RES_hhdet_in_tes!C39/RES_hhdet_in_fec!C39)</f>
        <v>0.76755015256502412</v>
      </c>
      <c r="D39" s="124">
        <f>IF(RES_hhdet_in_tes!D39=0,"",RES_hhdet_in_tes!D39/RES_hhdet_in_fec!D39)</f>
        <v>0.76871330105757329</v>
      </c>
      <c r="E39" s="124">
        <f>IF(RES_hhdet_in_tes!E39=0,"",RES_hhdet_in_tes!E39/RES_hhdet_in_fec!E39)</f>
        <v>0.76993129227061774</v>
      </c>
      <c r="F39" s="124">
        <f>IF(RES_hhdet_in_tes!F39=0,"",RES_hhdet_in_tes!F39/RES_hhdet_in_fec!F39)</f>
        <v>0.77115676203645722</v>
      </c>
      <c r="G39" s="124">
        <f>IF(RES_hhdet_in_tes!G39=0,"",RES_hhdet_in_tes!G39/RES_hhdet_in_fec!G39)</f>
        <v>0.77243273872207663</v>
      </c>
      <c r="H39" s="124">
        <f>IF(RES_hhdet_in_tes!H39=0,"",RES_hhdet_in_tes!H39/RES_hhdet_in_fec!H39)</f>
        <v>0.7737539562031388</v>
      </c>
      <c r="I39" s="124">
        <f>IF(RES_hhdet_in_tes!I39=0,"",RES_hhdet_in_tes!I39/RES_hhdet_in_fec!I39)</f>
        <v>0.77513101667052642</v>
      </c>
      <c r="J39" s="124">
        <f>IF(RES_hhdet_in_tes!J39=0,"",RES_hhdet_in_tes!J39/RES_hhdet_in_fec!J39)</f>
        <v>0.77660735355804789</v>
      </c>
      <c r="K39" s="124">
        <f>IF(RES_hhdet_in_tes!K39=0,"",RES_hhdet_in_tes!K39/RES_hhdet_in_fec!K39)</f>
        <v>0.77821989670879244</v>
      </c>
      <c r="L39" s="124">
        <f>IF(RES_hhdet_in_tes!L39=0,"",RES_hhdet_in_tes!L39/RES_hhdet_in_fec!L39)</f>
        <v>0.779978526369833</v>
      </c>
      <c r="M39" s="124">
        <f>IF(RES_hhdet_in_tes!M39=0,"",RES_hhdet_in_tes!M39/RES_hhdet_in_fec!M39)</f>
        <v>0.78249297816724939</v>
      </c>
      <c r="N39" s="124">
        <f>IF(RES_hhdet_in_tes!N39=0,"",RES_hhdet_in_tes!N39/RES_hhdet_in_fec!N39)</f>
        <v>0.78593683803859871</v>
      </c>
      <c r="O39" s="124">
        <f>IF(RES_hhdet_in_tes!O39=0,"",RES_hhdet_in_tes!O39/RES_hhdet_in_fec!O39)</f>
        <v>0.79072173668527601</v>
      </c>
      <c r="P39" s="124">
        <f>IF(RES_hhdet_in_tes!P39=0,"",RES_hhdet_in_tes!P39/RES_hhdet_in_fec!P39)</f>
        <v>0.79704956630893931</v>
      </c>
      <c r="Q39" s="124">
        <f>IF(RES_hhdet_in_tes!Q39=0,"",RES_hhdet_in_tes!Q39/RES_hhdet_in_fec!Q39)</f>
        <v>0.80523783956149531</v>
      </c>
      <c r="R39" s="124">
        <f>IF(RES_hhdet_in_tes!R39=0,"",RES_hhdet_in_tes!R39/RES_hhdet_in_fec!R39)</f>
        <v>0.81638012177571873</v>
      </c>
      <c r="S39" s="124">
        <f>IF(RES_hhdet_in_tes!S39=0,"",RES_hhdet_in_tes!S39/RES_hhdet_in_fec!S39)</f>
        <v>0.83032275411884759</v>
      </c>
      <c r="T39" s="124">
        <f>IF(RES_hhdet_in_tes!T39=0,"",RES_hhdet_in_tes!T39/RES_hhdet_in_fec!T39)</f>
        <v>0.84533276348277198</v>
      </c>
      <c r="U39" s="124">
        <f>IF(RES_hhdet_in_tes!U39=0,"",RES_hhdet_in_tes!U39/RES_hhdet_in_fec!U39)</f>
        <v>0.85967717675942312</v>
      </c>
      <c r="V39" s="124">
        <f>IF(RES_hhdet_in_tes!V39=0,"",RES_hhdet_in_tes!V39/RES_hhdet_in_fec!V39)</f>
        <v>0.87162302084071275</v>
      </c>
      <c r="W39" s="124">
        <f>IF(RES_hhdet_in_tes!W39=0,"",RES_hhdet_in_tes!W39/RES_hhdet_in_fec!W39)</f>
        <v>0.88056818178351182</v>
      </c>
      <c r="X39" s="124">
        <f>IF(RES_hhdet_in_tes!X39=0,"",RES_hhdet_in_tes!X39/RES_hhdet_in_fec!X39)</f>
        <v>0.88829413938616331</v>
      </c>
      <c r="Y39" s="124">
        <f>IF(RES_hhdet_in_tes!Y39=0,"",RES_hhdet_in_tes!Y39/RES_hhdet_in_fec!Y39)</f>
        <v>0.89514548632799207</v>
      </c>
      <c r="DA39" s="130" t="s">
        <v>3623</v>
      </c>
    </row>
    <row r="40" spans="1:105" ht="12" customHeight="1" x14ac:dyDescent="0.25">
      <c r="A40" s="97" t="s">
        <v>50</v>
      </c>
      <c r="B40" s="111"/>
      <c r="C40" s="111" t="str">
        <f>IF(RES_hhdet_in_tes!C40=0,"",RES_hhdet_in_tes!C40/RES_hhdet_in_fec!C40)</f>
        <v/>
      </c>
      <c r="D40" s="111" t="str">
        <f>IF(RES_hhdet_in_tes!D40=0,"",RES_hhdet_in_tes!D40/RES_hhdet_in_fec!D40)</f>
        <v/>
      </c>
      <c r="E40" s="111" t="str">
        <f>IF(RES_hhdet_in_tes!E40=0,"",RES_hhdet_in_tes!E40/RES_hhdet_in_fec!E40)</f>
        <v/>
      </c>
      <c r="F40" s="111" t="str">
        <f>IF(RES_hhdet_in_tes!F40=0,"",RES_hhdet_in_tes!F40/RES_hhdet_in_fec!F40)</f>
        <v/>
      </c>
      <c r="G40" s="111" t="str">
        <f>IF(RES_hhdet_in_tes!G40=0,"",RES_hhdet_in_tes!G40/RES_hhdet_in_fec!G40)</f>
        <v/>
      </c>
      <c r="H40" s="111" t="str">
        <f>IF(RES_hhdet_in_tes!H40=0,"",RES_hhdet_in_tes!H40/RES_hhdet_in_fec!H40)</f>
        <v/>
      </c>
      <c r="I40" s="111" t="str">
        <f>IF(RES_hhdet_in_tes!I40=0,"",RES_hhdet_in_tes!I40/RES_hhdet_in_fec!I40)</f>
        <v/>
      </c>
      <c r="J40" s="111" t="str">
        <f>IF(RES_hhdet_in_tes!J40=0,"",RES_hhdet_in_tes!J40/RES_hhdet_in_fec!J40)</f>
        <v/>
      </c>
      <c r="K40" s="111" t="str">
        <f>IF(RES_hhdet_in_tes!K40=0,"",RES_hhdet_in_tes!K40/RES_hhdet_in_fec!K40)</f>
        <v/>
      </c>
      <c r="L40" s="111" t="str">
        <f>IF(RES_hhdet_in_tes!L40=0,"",RES_hhdet_in_tes!L40/RES_hhdet_in_fec!L40)</f>
        <v/>
      </c>
      <c r="M40" s="111" t="str">
        <f>IF(RES_hhdet_in_tes!M40=0,"",RES_hhdet_in_tes!M40/RES_hhdet_in_fec!M40)</f>
        <v/>
      </c>
      <c r="N40" s="111" t="str">
        <f>IF(RES_hhdet_in_tes!N40=0,"",RES_hhdet_in_tes!N40/RES_hhdet_in_fec!N40)</f>
        <v/>
      </c>
      <c r="O40" s="111" t="str">
        <f>IF(RES_hhdet_in_tes!O40=0,"",RES_hhdet_in_tes!O40/RES_hhdet_in_fec!O40)</f>
        <v/>
      </c>
      <c r="P40" s="111" t="str">
        <f>IF(RES_hhdet_in_tes!P40=0,"",RES_hhdet_in_tes!P40/RES_hhdet_in_fec!P40)</f>
        <v/>
      </c>
      <c r="Q40" s="111" t="str">
        <f>IF(RES_hhdet_in_tes!Q40=0,"",RES_hhdet_in_tes!Q40/RES_hhdet_in_fec!Q40)</f>
        <v/>
      </c>
      <c r="R40" s="111" t="str">
        <f>IF(RES_hhdet_in_tes!R40=0,"",RES_hhdet_in_tes!R40/RES_hhdet_in_fec!R40)</f>
        <v/>
      </c>
      <c r="S40" s="111" t="str">
        <f>IF(RES_hhdet_in_tes!S40=0,"",RES_hhdet_in_tes!S40/RES_hhdet_in_fec!S40)</f>
        <v/>
      </c>
      <c r="T40" s="111" t="str">
        <f>IF(RES_hhdet_in_tes!T40=0,"",RES_hhdet_in_tes!T40/RES_hhdet_in_fec!T40)</f>
        <v/>
      </c>
      <c r="U40" s="111" t="str">
        <f>IF(RES_hhdet_in_tes!U40=0,"",RES_hhdet_in_tes!U40/RES_hhdet_in_fec!U40)</f>
        <v/>
      </c>
      <c r="V40" s="111" t="str">
        <f>IF(RES_hhdet_in_tes!V40=0,"",RES_hhdet_in_tes!V40/RES_hhdet_in_fec!V40)</f>
        <v/>
      </c>
      <c r="W40" s="111" t="str">
        <f>IF(RES_hhdet_in_tes!W40=0,"",RES_hhdet_in_tes!W40/RES_hhdet_in_fec!W40)</f>
        <v/>
      </c>
      <c r="X40" s="111" t="str">
        <f>IF(RES_hhdet_in_tes!X40=0,"",RES_hhdet_in_tes!X40/RES_hhdet_in_fec!X40)</f>
        <v/>
      </c>
      <c r="Y40" s="111" t="str">
        <f>IF(RES_hhdet_in_tes!Y40=0,"",RES_hhdet_in_tes!Y40/RES_hhdet_in_fec!Y40)</f>
        <v/>
      </c>
      <c r="DA40" s="63" t="s">
        <v>3624</v>
      </c>
    </row>
    <row r="41" spans="1:105" ht="12" customHeight="1" x14ac:dyDescent="0.25">
      <c r="A41" s="109" t="s">
        <v>120</v>
      </c>
      <c r="B41" s="45"/>
      <c r="C41" s="45">
        <f>IF(RES_hhdet_in_tes!C41=0,"",RES_hhdet_in_tes!C41/RES_hhdet_in_fec!C41)</f>
        <v>0.76755015256502412</v>
      </c>
      <c r="D41" s="45">
        <f>IF(RES_hhdet_in_tes!D41=0,"",RES_hhdet_in_tes!D41/RES_hhdet_in_fec!D41)</f>
        <v>0.76871330105757329</v>
      </c>
      <c r="E41" s="45">
        <f>IF(RES_hhdet_in_tes!E41=0,"",RES_hhdet_in_tes!E41/RES_hhdet_in_fec!E41)</f>
        <v>0.76993129227061774</v>
      </c>
      <c r="F41" s="45">
        <f>IF(RES_hhdet_in_tes!F41=0,"",RES_hhdet_in_tes!F41/RES_hhdet_in_fec!F41)</f>
        <v>0.77115676203645722</v>
      </c>
      <c r="G41" s="45">
        <f>IF(RES_hhdet_in_tes!G41=0,"",RES_hhdet_in_tes!G41/RES_hhdet_in_fec!G41)</f>
        <v>0.77243273872207663</v>
      </c>
      <c r="H41" s="45">
        <f>IF(RES_hhdet_in_tes!H41=0,"",RES_hhdet_in_tes!H41/RES_hhdet_in_fec!H41)</f>
        <v>0.7737539562031388</v>
      </c>
      <c r="I41" s="45">
        <f>IF(RES_hhdet_in_tes!I41=0,"",RES_hhdet_in_tes!I41/RES_hhdet_in_fec!I41)</f>
        <v>0.77513101667052642</v>
      </c>
      <c r="J41" s="45">
        <f>IF(RES_hhdet_in_tes!J41=0,"",RES_hhdet_in_tes!J41/RES_hhdet_in_fec!J41)</f>
        <v>0.77660735355804789</v>
      </c>
      <c r="K41" s="45">
        <f>IF(RES_hhdet_in_tes!K41=0,"",RES_hhdet_in_tes!K41/RES_hhdet_in_fec!K41)</f>
        <v>0.77821989670879244</v>
      </c>
      <c r="L41" s="45">
        <f>IF(RES_hhdet_in_tes!L41=0,"",RES_hhdet_in_tes!L41/RES_hhdet_in_fec!L41)</f>
        <v>0.779978526369833</v>
      </c>
      <c r="M41" s="45">
        <f>IF(RES_hhdet_in_tes!M41=0,"",RES_hhdet_in_tes!M41/RES_hhdet_in_fec!M41)</f>
        <v>0.78249297816724939</v>
      </c>
      <c r="N41" s="45">
        <f>IF(RES_hhdet_in_tes!N41=0,"",RES_hhdet_in_tes!N41/RES_hhdet_in_fec!N41)</f>
        <v>0.78593683803859871</v>
      </c>
      <c r="O41" s="45">
        <f>IF(RES_hhdet_in_tes!O41=0,"",RES_hhdet_in_tes!O41/RES_hhdet_in_fec!O41)</f>
        <v>0.79072173668527601</v>
      </c>
      <c r="P41" s="45">
        <f>IF(RES_hhdet_in_tes!P41=0,"",RES_hhdet_in_tes!P41/RES_hhdet_in_fec!P41)</f>
        <v>0.79704956630893931</v>
      </c>
      <c r="Q41" s="45">
        <f>IF(RES_hhdet_in_tes!Q41=0,"",RES_hhdet_in_tes!Q41/RES_hhdet_in_fec!Q41)</f>
        <v>0.80523783956149531</v>
      </c>
      <c r="R41" s="45">
        <f>IF(RES_hhdet_in_tes!R41=0,"",RES_hhdet_in_tes!R41/RES_hhdet_in_fec!R41)</f>
        <v>0.81638012177571873</v>
      </c>
      <c r="S41" s="45">
        <f>IF(RES_hhdet_in_tes!S41=0,"",RES_hhdet_in_tes!S41/RES_hhdet_in_fec!S41)</f>
        <v>0.83032275411884759</v>
      </c>
      <c r="T41" s="45">
        <f>IF(RES_hhdet_in_tes!T41=0,"",RES_hhdet_in_tes!T41/RES_hhdet_in_fec!T41)</f>
        <v>0.84533276348277198</v>
      </c>
      <c r="U41" s="45">
        <f>IF(RES_hhdet_in_tes!U41=0,"",RES_hhdet_in_tes!U41/RES_hhdet_in_fec!U41)</f>
        <v>0.85967717675942312</v>
      </c>
      <c r="V41" s="45">
        <f>IF(RES_hhdet_in_tes!V41=0,"",RES_hhdet_in_tes!V41/RES_hhdet_in_fec!V41)</f>
        <v>0.87162302084071275</v>
      </c>
      <c r="W41" s="45">
        <f>IF(RES_hhdet_in_tes!W41=0,"",RES_hhdet_in_tes!W41/RES_hhdet_in_fec!W41)</f>
        <v>0.88056818178351182</v>
      </c>
      <c r="X41" s="45">
        <f>IF(RES_hhdet_in_tes!X41=0,"",RES_hhdet_in_tes!X41/RES_hhdet_in_fec!X41)</f>
        <v>0.88829413938616331</v>
      </c>
      <c r="Y41" s="45">
        <f>IF(RES_hhdet_in_tes!Y41=0,"",RES_hhdet_in_tes!Y41/RES_hhdet_in_fec!Y41)</f>
        <v>0.89514548632799207</v>
      </c>
      <c r="DA41" s="60" t="s">
        <v>3625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 t="str">
        <f>IF(RES_hhdet_in_tes!C43=0,"",RES_hhdet_in_tes!C43/RES_hhdet_in_fec!C43)</f>
        <v/>
      </c>
      <c r="D43" s="119" t="str">
        <f>IF(RES_hhdet_in_tes!D43=0,"",RES_hhdet_in_tes!D43/RES_hhdet_in_fec!D43)</f>
        <v/>
      </c>
      <c r="E43" s="119" t="str">
        <f>IF(RES_hhdet_in_tes!E43=0,"",RES_hhdet_in_tes!E43/RES_hhdet_in_fec!E43)</f>
        <v/>
      </c>
      <c r="F43" s="119" t="str">
        <f>IF(RES_hhdet_in_tes!F43=0,"",RES_hhdet_in_tes!F43/RES_hhdet_in_fec!F43)</f>
        <v/>
      </c>
      <c r="G43" s="119" t="str">
        <f>IF(RES_hhdet_in_tes!G43=0,"",RES_hhdet_in_tes!G43/RES_hhdet_in_fec!G43)</f>
        <v/>
      </c>
      <c r="H43" s="119" t="str">
        <f>IF(RES_hhdet_in_tes!H43=0,"",RES_hhdet_in_tes!H43/RES_hhdet_in_fec!H43)</f>
        <v/>
      </c>
      <c r="I43" s="119" t="str">
        <f>IF(RES_hhdet_in_tes!I43=0,"",RES_hhdet_in_tes!I43/RES_hhdet_in_fec!I43)</f>
        <v/>
      </c>
      <c r="J43" s="119" t="str">
        <f>IF(RES_hhdet_in_tes!J43=0,"",RES_hhdet_in_tes!J43/RES_hhdet_in_fec!J43)</f>
        <v/>
      </c>
      <c r="K43" s="119" t="str">
        <f>IF(RES_hhdet_in_tes!K43=0,"",RES_hhdet_in_tes!K43/RES_hhdet_in_fec!K43)</f>
        <v/>
      </c>
      <c r="L43" s="119">
        <f>IF(RES_hhdet_in_tes!L43=0,"",RES_hhdet_in_tes!L43/RES_hhdet_in_fec!L43)</f>
        <v>0.61729223703672742</v>
      </c>
      <c r="M43" s="119">
        <f>IF(RES_hhdet_in_tes!M43=0,"",RES_hhdet_in_tes!M43/RES_hhdet_in_fec!M43)</f>
        <v>0.64295805496458724</v>
      </c>
      <c r="N43" s="119">
        <f>IF(RES_hhdet_in_tes!N43=0,"",RES_hhdet_in_tes!N43/RES_hhdet_in_fec!N43)</f>
        <v>0.65995953451171208</v>
      </c>
      <c r="O43" s="119">
        <f>IF(RES_hhdet_in_tes!O43=0,"",RES_hhdet_in_tes!O43/RES_hhdet_in_fec!O43)</f>
        <v>0.69255612383007092</v>
      </c>
      <c r="P43" s="119">
        <f>IF(RES_hhdet_in_tes!P43=0,"",RES_hhdet_in_tes!P43/RES_hhdet_in_fec!P43)</f>
        <v>0.74499026824327685</v>
      </c>
      <c r="Q43" s="119">
        <f>IF(RES_hhdet_in_tes!Q43=0,"",RES_hhdet_in_tes!Q43/RES_hhdet_in_fec!Q43)</f>
        <v>0.74083643637940133</v>
      </c>
      <c r="R43" s="119">
        <f>IF(RES_hhdet_in_tes!R43=0,"",RES_hhdet_in_tes!R43/RES_hhdet_in_fec!R43)</f>
        <v>0.75793203317223723</v>
      </c>
      <c r="S43" s="119">
        <f>IF(RES_hhdet_in_tes!S43=0,"",RES_hhdet_in_tes!S43/RES_hhdet_in_fec!S43)</f>
        <v>0.75696587384679004</v>
      </c>
      <c r="T43" s="119" t="str">
        <f>IF(RES_hhdet_in_tes!T43=0,"",RES_hhdet_in_tes!T43/RES_hhdet_in_fec!T43)</f>
        <v/>
      </c>
      <c r="U43" s="119" t="str">
        <f>IF(RES_hhdet_in_tes!U43=0,"",RES_hhdet_in_tes!U43/RES_hhdet_in_fec!U43)</f>
        <v/>
      </c>
      <c r="V43" s="119" t="str">
        <f>IF(RES_hhdet_in_tes!V43=0,"",RES_hhdet_in_tes!V43/RES_hhdet_in_fec!V43)</f>
        <v/>
      </c>
      <c r="W43" s="119" t="str">
        <f>IF(RES_hhdet_in_tes!W43=0,"",RES_hhdet_in_tes!W43/RES_hhdet_in_fec!W43)</f>
        <v/>
      </c>
      <c r="X43" s="119">
        <f>IF(RES_hhdet_in_tes!X43=0,"",RES_hhdet_in_tes!X43/RES_hhdet_in_fec!X43)</f>
        <v>0.78666622812943798</v>
      </c>
      <c r="Y43" s="119">
        <f>IF(RES_hhdet_in_tes!Y43=0,"",RES_hhdet_in_tes!Y43/RES_hhdet_in_fec!Y43)</f>
        <v>0.80624496583012861</v>
      </c>
      <c r="DA43" s="129" t="s">
        <v>3626</v>
      </c>
    </row>
    <row r="44" spans="1:105" ht="12.95" customHeight="1" x14ac:dyDescent="0.25">
      <c r="A44" s="121" t="s">
        <v>57</v>
      </c>
      <c r="B44" s="124"/>
      <c r="C44" s="124" t="str">
        <f>IF(RES_hhdet_in_tes!C44=0,"",RES_hhdet_in_tes!C44/RES_hhdet_in_fec!C44)</f>
        <v/>
      </c>
      <c r="D44" s="124" t="str">
        <f>IF(RES_hhdet_in_tes!D44=0,"",RES_hhdet_in_tes!D44/RES_hhdet_in_fec!D44)</f>
        <v/>
      </c>
      <c r="E44" s="124" t="str">
        <f>IF(RES_hhdet_in_tes!E44=0,"",RES_hhdet_in_tes!E44/RES_hhdet_in_fec!E44)</f>
        <v/>
      </c>
      <c r="F44" s="124" t="str">
        <f>IF(RES_hhdet_in_tes!F44=0,"",RES_hhdet_in_tes!F44/RES_hhdet_in_fec!F44)</f>
        <v/>
      </c>
      <c r="G44" s="124" t="str">
        <f>IF(RES_hhdet_in_tes!G44=0,"",RES_hhdet_in_tes!G44/RES_hhdet_in_fec!G44)</f>
        <v/>
      </c>
      <c r="H44" s="124" t="str">
        <f>IF(RES_hhdet_in_tes!H44=0,"",RES_hhdet_in_tes!H44/RES_hhdet_in_fec!H44)</f>
        <v/>
      </c>
      <c r="I44" s="124" t="str">
        <f>IF(RES_hhdet_in_tes!I44=0,"",RES_hhdet_in_tes!I44/RES_hhdet_in_fec!I44)</f>
        <v/>
      </c>
      <c r="J44" s="124" t="str">
        <f>IF(RES_hhdet_in_tes!J44=0,"",RES_hhdet_in_tes!J44/RES_hhdet_in_fec!J44)</f>
        <v/>
      </c>
      <c r="K44" s="124" t="str">
        <f>IF(RES_hhdet_in_tes!K44=0,"",RES_hhdet_in_tes!K44/RES_hhdet_in_fec!K44)</f>
        <v/>
      </c>
      <c r="L44" s="124">
        <f>IF(RES_hhdet_in_tes!L44=0,"",RES_hhdet_in_tes!L44/RES_hhdet_in_fec!L44)</f>
        <v>0.59516448560167579</v>
      </c>
      <c r="M44" s="124">
        <f>IF(RES_hhdet_in_tes!M44=0,"",RES_hhdet_in_tes!M44/RES_hhdet_in_fec!M44)</f>
        <v>0.60787523413945432</v>
      </c>
      <c r="N44" s="124">
        <f>IF(RES_hhdet_in_tes!N44=0,"",RES_hhdet_in_tes!N44/RES_hhdet_in_fec!N44)</f>
        <v>0.62820487427624261</v>
      </c>
      <c r="O44" s="124">
        <f>IF(RES_hhdet_in_tes!O44=0,"",RES_hhdet_in_tes!O44/RES_hhdet_in_fec!O44)</f>
        <v>0.65665792059107531</v>
      </c>
      <c r="P44" s="124">
        <f>IF(RES_hhdet_in_tes!P44=0,"",RES_hhdet_in_tes!P44/RES_hhdet_in_fec!P44)</f>
        <v>0.68911147022798469</v>
      </c>
      <c r="Q44" s="124">
        <f>IF(RES_hhdet_in_tes!Q44=0,"",RES_hhdet_in_tes!Q44/RES_hhdet_in_fec!Q44)</f>
        <v>0.71531062824075053</v>
      </c>
      <c r="R44" s="124">
        <f>IF(RES_hhdet_in_tes!R44=0,"",RES_hhdet_in_tes!R44/RES_hhdet_in_fec!R44)</f>
        <v>0.72526822408768454</v>
      </c>
      <c r="S44" s="124">
        <f>IF(RES_hhdet_in_tes!S44=0,"",RES_hhdet_in_tes!S44/RES_hhdet_in_fec!S44)</f>
        <v>0.72989139021628824</v>
      </c>
      <c r="T44" s="124" t="str">
        <f>IF(RES_hhdet_in_tes!T44=0,"",RES_hhdet_in_tes!T44/RES_hhdet_in_fec!T44)</f>
        <v/>
      </c>
      <c r="U44" s="124" t="str">
        <f>IF(RES_hhdet_in_tes!U44=0,"",RES_hhdet_in_tes!U44/RES_hhdet_in_fec!U44)</f>
        <v/>
      </c>
      <c r="V44" s="124" t="str">
        <f>IF(RES_hhdet_in_tes!V44=0,"",RES_hhdet_in_tes!V44/RES_hhdet_in_fec!V44)</f>
        <v/>
      </c>
      <c r="W44" s="124" t="str">
        <f>IF(RES_hhdet_in_tes!W44=0,"",RES_hhdet_in_tes!W44/RES_hhdet_in_fec!W44)</f>
        <v/>
      </c>
      <c r="X44" s="124">
        <f>IF(RES_hhdet_in_tes!X44=0,"",RES_hhdet_in_tes!X44/RES_hhdet_in_fec!X44)</f>
        <v>0.73583785510086508</v>
      </c>
      <c r="Y44" s="124">
        <f>IF(RES_hhdet_in_tes!Y44=0,"",RES_hhdet_in_tes!Y44/RES_hhdet_in_fec!Y44)</f>
        <v>0.73637262997049868</v>
      </c>
      <c r="DA44" s="130" t="s">
        <v>3627</v>
      </c>
    </row>
    <row r="45" spans="1:105" ht="12" customHeight="1" x14ac:dyDescent="0.25">
      <c r="A45" s="97" t="s">
        <v>211</v>
      </c>
      <c r="B45" s="111"/>
      <c r="C45" s="111" t="str">
        <f>IF(RES_hhdet_in_tes!C45=0,"",RES_hhdet_in_tes!C45/RES_hhdet_in_fec!C45)</f>
        <v/>
      </c>
      <c r="D45" s="111" t="str">
        <f>IF(RES_hhdet_in_tes!D45=0,"",RES_hhdet_in_tes!D45/RES_hhdet_in_fec!D45)</f>
        <v/>
      </c>
      <c r="E45" s="111" t="str">
        <f>IF(RES_hhdet_in_tes!E45=0,"",RES_hhdet_in_tes!E45/RES_hhdet_in_fec!E45)</f>
        <v/>
      </c>
      <c r="F45" s="111" t="str">
        <f>IF(RES_hhdet_in_tes!F45=0,"",RES_hhdet_in_tes!F45/RES_hhdet_in_fec!F45)</f>
        <v/>
      </c>
      <c r="G45" s="111" t="str">
        <f>IF(RES_hhdet_in_tes!G45=0,"",RES_hhdet_in_tes!G45/RES_hhdet_in_fec!G45)</f>
        <v/>
      </c>
      <c r="H45" s="111" t="str">
        <f>IF(RES_hhdet_in_tes!H45=0,"",RES_hhdet_in_tes!H45/RES_hhdet_in_fec!H45)</f>
        <v/>
      </c>
      <c r="I45" s="111" t="str">
        <f>IF(RES_hhdet_in_tes!I45=0,"",RES_hhdet_in_tes!I45/RES_hhdet_in_fec!I45)</f>
        <v/>
      </c>
      <c r="J45" s="111" t="str">
        <f>IF(RES_hhdet_in_tes!J45=0,"",RES_hhdet_in_tes!J45/RES_hhdet_in_fec!J45)</f>
        <v/>
      </c>
      <c r="K45" s="111" t="str">
        <f>IF(RES_hhdet_in_tes!K45=0,"",RES_hhdet_in_tes!K45/RES_hhdet_in_fec!K45)</f>
        <v/>
      </c>
      <c r="L45" s="111">
        <f>IF(RES_hhdet_in_tes!L45=0,"",RES_hhdet_in_tes!L45/RES_hhdet_in_fec!L45)</f>
        <v>0.5903597617546138</v>
      </c>
      <c r="M45" s="111">
        <f>IF(RES_hhdet_in_tes!M45=0,"",RES_hhdet_in_tes!M45/RES_hhdet_in_fec!M45)</f>
        <v>0.60340969143049306</v>
      </c>
      <c r="N45" s="111">
        <f>IF(RES_hhdet_in_tes!N45=0,"",RES_hhdet_in_tes!N45/RES_hhdet_in_fec!N45)</f>
        <v>0.62383214958684463</v>
      </c>
      <c r="O45" s="111">
        <f>IF(RES_hhdet_in_tes!O45=0,"",RES_hhdet_in_tes!O45/RES_hhdet_in_fec!O45)</f>
        <v>0.65240841267607252</v>
      </c>
      <c r="P45" s="111">
        <f>IF(RES_hhdet_in_tes!P45=0,"",RES_hhdet_in_tes!P45/RES_hhdet_in_fec!P45)</f>
        <v>0.68534124528654772</v>
      </c>
      <c r="Q45" s="111">
        <f>IF(RES_hhdet_in_tes!Q45=0,"",RES_hhdet_in_tes!Q45/RES_hhdet_in_fec!Q45)</f>
        <v>0.7116385025794012</v>
      </c>
      <c r="R45" s="111">
        <f>IF(RES_hhdet_in_tes!R45=0,"",RES_hhdet_in_tes!R45/RES_hhdet_in_fec!R45)</f>
        <v>0.72165713564634726</v>
      </c>
      <c r="S45" s="111">
        <f>IF(RES_hhdet_in_tes!S45=0,"",RES_hhdet_in_tes!S45/RES_hhdet_in_fec!S45)</f>
        <v>0.72637282362131694</v>
      </c>
      <c r="T45" s="111" t="str">
        <f>IF(RES_hhdet_in_tes!T45=0,"",RES_hhdet_in_tes!T45/RES_hhdet_in_fec!T45)</f>
        <v/>
      </c>
      <c r="U45" s="111" t="str">
        <f>IF(RES_hhdet_in_tes!U45=0,"",RES_hhdet_in_tes!U45/RES_hhdet_in_fec!U45)</f>
        <v/>
      </c>
      <c r="V45" s="111" t="str">
        <f>IF(RES_hhdet_in_tes!V45=0,"",RES_hhdet_in_tes!V45/RES_hhdet_in_fec!V45)</f>
        <v/>
      </c>
      <c r="W45" s="111" t="str">
        <f>IF(RES_hhdet_in_tes!W45=0,"",RES_hhdet_in_tes!W45/RES_hhdet_in_fec!W45)</f>
        <v/>
      </c>
      <c r="X45" s="111">
        <f>IF(RES_hhdet_in_tes!X45=0,"",RES_hhdet_in_tes!X45/RES_hhdet_in_fec!X45)</f>
        <v>0.73271475808847586</v>
      </c>
      <c r="Y45" s="111">
        <f>IF(RES_hhdet_in_tes!Y45=0,"",RES_hhdet_in_tes!Y45/RES_hhdet_in_fec!Y45)</f>
        <v>0.73346913297583261</v>
      </c>
      <c r="DA45" s="63" t="s">
        <v>3628</v>
      </c>
    </row>
    <row r="46" spans="1:105" ht="12" customHeight="1" x14ac:dyDescent="0.25">
      <c r="A46" s="97" t="s">
        <v>53</v>
      </c>
      <c r="B46" s="111"/>
      <c r="C46" s="111" t="str">
        <f>IF(RES_hhdet_in_tes!C46=0,"",RES_hhdet_in_tes!C46/RES_hhdet_in_fec!C46)</f>
        <v/>
      </c>
      <c r="D46" s="111" t="str">
        <f>IF(RES_hhdet_in_tes!D46=0,"",RES_hhdet_in_tes!D46/RES_hhdet_in_fec!D46)</f>
        <v/>
      </c>
      <c r="E46" s="111" t="str">
        <f>IF(RES_hhdet_in_tes!E46=0,"",RES_hhdet_in_tes!E46/RES_hhdet_in_fec!E46)</f>
        <v/>
      </c>
      <c r="F46" s="111" t="str">
        <f>IF(RES_hhdet_in_tes!F46=0,"",RES_hhdet_in_tes!F46/RES_hhdet_in_fec!F46)</f>
        <v/>
      </c>
      <c r="G46" s="111" t="str">
        <f>IF(RES_hhdet_in_tes!G46=0,"",RES_hhdet_in_tes!G46/RES_hhdet_in_fec!G46)</f>
        <v/>
      </c>
      <c r="H46" s="111" t="str">
        <f>IF(RES_hhdet_in_tes!H46=0,"",RES_hhdet_in_tes!H46/RES_hhdet_in_fec!H46)</f>
        <v/>
      </c>
      <c r="I46" s="111" t="str">
        <f>IF(RES_hhdet_in_tes!I46=0,"",RES_hhdet_in_tes!I46/RES_hhdet_in_fec!I46)</f>
        <v/>
      </c>
      <c r="J46" s="111" t="str">
        <f>IF(RES_hhdet_in_tes!J46=0,"",RES_hhdet_in_tes!J46/RES_hhdet_in_fec!J46)</f>
        <v/>
      </c>
      <c r="K46" s="111" t="str">
        <f>IF(RES_hhdet_in_tes!K46=0,"",RES_hhdet_in_tes!K46/RES_hhdet_in_fec!K46)</f>
        <v/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>
        <f>IF(RES_hhdet_in_tes!P46=0,"",RES_hhdet_in_tes!P46/RES_hhdet_in_fec!P46)</f>
        <v>1</v>
      </c>
      <c r="Q46" s="111">
        <f>IF(RES_hhdet_in_tes!Q46=0,"",RES_hhdet_in_tes!Q46/RES_hhdet_in_fec!Q46)</f>
        <v>1</v>
      </c>
      <c r="R46" s="111">
        <f>IF(RES_hhdet_in_tes!R46=0,"",RES_hhdet_in_tes!R46/RES_hhdet_in_fec!R46)</f>
        <v>1</v>
      </c>
      <c r="S46" s="111">
        <f>IF(RES_hhdet_in_tes!S46=0,"",RES_hhdet_in_tes!S46/RES_hhdet_in_fec!S46)</f>
        <v>1</v>
      </c>
      <c r="T46" s="111" t="str">
        <f>IF(RES_hhdet_in_tes!T46=0,"",RES_hhdet_in_tes!T46/RES_hhdet_in_fec!T46)</f>
        <v/>
      </c>
      <c r="U46" s="111" t="str">
        <f>IF(RES_hhdet_in_tes!U46=0,"",RES_hhdet_in_tes!U46/RES_hhdet_in_fec!U46)</f>
        <v/>
      </c>
      <c r="V46" s="111" t="str">
        <f>IF(RES_hhdet_in_tes!V46=0,"",RES_hhdet_in_tes!V46/RES_hhdet_in_fec!V46)</f>
        <v/>
      </c>
      <c r="W46" s="111" t="str">
        <f>IF(RES_hhdet_in_tes!W46=0,"",RES_hhdet_in_tes!W46/RES_hhdet_in_fec!W46)</f>
        <v/>
      </c>
      <c r="X46" s="111">
        <f>IF(RES_hhdet_in_tes!X46=0,"",RES_hhdet_in_tes!X46/RES_hhdet_in_fec!X46)</f>
        <v>1</v>
      </c>
      <c r="Y46" s="111">
        <f>IF(RES_hhdet_in_tes!Y46=0,"",RES_hhdet_in_tes!Y46/RES_hhdet_in_fec!Y46)</f>
        <v>1</v>
      </c>
      <c r="DA46" s="63" t="s">
        <v>3629</v>
      </c>
    </row>
    <row r="47" spans="1:105" ht="12.95" customHeight="1" x14ac:dyDescent="0.25">
      <c r="A47" s="121" t="s">
        <v>92</v>
      </c>
      <c r="B47" s="124"/>
      <c r="C47" s="124" t="str">
        <f>IF(RES_hhdet_in_tes!C47=0,"",RES_hhdet_in_tes!C47/RES_hhdet_in_fec!C47)</f>
        <v/>
      </c>
      <c r="D47" s="124" t="str">
        <f>IF(RES_hhdet_in_tes!D47=0,"",RES_hhdet_in_tes!D47/RES_hhdet_in_fec!D47)</f>
        <v/>
      </c>
      <c r="E47" s="124" t="str">
        <f>IF(RES_hhdet_in_tes!E47=0,"",RES_hhdet_in_tes!E47/RES_hhdet_in_fec!E47)</f>
        <v/>
      </c>
      <c r="F47" s="124" t="str">
        <f>IF(RES_hhdet_in_tes!F47=0,"",RES_hhdet_in_tes!F47/RES_hhdet_in_fec!F47)</f>
        <v/>
      </c>
      <c r="G47" s="124" t="str">
        <f>IF(RES_hhdet_in_tes!G47=0,"",RES_hhdet_in_tes!G47/RES_hhdet_in_fec!G47)</f>
        <v/>
      </c>
      <c r="H47" s="124" t="str">
        <f>IF(RES_hhdet_in_tes!H47=0,"",RES_hhdet_in_tes!H47/RES_hhdet_in_fec!H47)</f>
        <v/>
      </c>
      <c r="I47" s="124" t="str">
        <f>IF(RES_hhdet_in_tes!I47=0,"",RES_hhdet_in_tes!I47/RES_hhdet_in_fec!I47)</f>
        <v/>
      </c>
      <c r="J47" s="124" t="str">
        <f>IF(RES_hhdet_in_tes!J47=0,"",RES_hhdet_in_tes!J47/RES_hhdet_in_fec!J47)</f>
        <v/>
      </c>
      <c r="K47" s="124" t="str">
        <f>IF(RES_hhdet_in_tes!K47=0,"",RES_hhdet_in_tes!K47/RES_hhdet_in_fec!K47)</f>
        <v/>
      </c>
      <c r="L47" s="124">
        <f>IF(RES_hhdet_in_tes!L47=0,"",RES_hhdet_in_tes!L47/RES_hhdet_in_fec!L47)</f>
        <v>3.7531753516411714</v>
      </c>
      <c r="M47" s="124">
        <f>IF(RES_hhdet_in_tes!M47=0,"",RES_hhdet_in_tes!M47/RES_hhdet_in_fec!M47)</f>
        <v>3.9092439625340627</v>
      </c>
      <c r="N47" s="124">
        <f>IF(RES_hhdet_in_tes!N47=0,"",RES_hhdet_in_tes!N47/RES_hhdet_in_fec!N47)</f>
        <v>4.0901970065293352</v>
      </c>
      <c r="O47" s="124">
        <f>IF(RES_hhdet_in_tes!O47=0,"",RES_hhdet_in_tes!O47/RES_hhdet_in_fec!O47)</f>
        <v>4.2957116812939233</v>
      </c>
      <c r="P47" s="124">
        <f>IF(RES_hhdet_in_tes!P47=0,"",RES_hhdet_in_tes!P47/RES_hhdet_in_fec!P47)</f>
        <v>4.5057872980279949</v>
      </c>
      <c r="Q47" s="124">
        <f>IF(RES_hhdet_in_tes!Q47=0,"",RES_hhdet_in_tes!Q47/RES_hhdet_in_fec!Q47)</f>
        <v>4.6670171129505142</v>
      </c>
      <c r="R47" s="124">
        <f>IF(RES_hhdet_in_tes!R47=0,"",RES_hhdet_in_tes!R47/RES_hhdet_in_fec!R47)</f>
        <v>4.701952085963752</v>
      </c>
      <c r="S47" s="124">
        <f>IF(RES_hhdet_in_tes!S47=0,"",RES_hhdet_in_tes!S47/RES_hhdet_in_fec!S47)</f>
        <v>4.7058337496318901</v>
      </c>
      <c r="T47" s="124" t="str">
        <f>IF(RES_hhdet_in_tes!T47=0,"",RES_hhdet_in_tes!T47/RES_hhdet_in_fec!T47)</f>
        <v/>
      </c>
      <c r="U47" s="124" t="str">
        <f>IF(RES_hhdet_in_tes!U47=0,"",RES_hhdet_in_tes!U47/RES_hhdet_in_fec!U47)</f>
        <v/>
      </c>
      <c r="V47" s="124" t="str">
        <f>IF(RES_hhdet_in_tes!V47=0,"",RES_hhdet_in_tes!V47/RES_hhdet_in_fec!V47)</f>
        <v/>
      </c>
      <c r="W47" s="124" t="str">
        <f>IF(RES_hhdet_in_tes!W47=0,"",RES_hhdet_in_tes!W47/RES_hhdet_in_fec!W47)</f>
        <v/>
      </c>
      <c r="X47" s="124">
        <f>IF(RES_hhdet_in_tes!X47=0,"",RES_hhdet_in_tes!X47/RES_hhdet_in_fec!X47)</f>
        <v>4.8254596524140831</v>
      </c>
      <c r="Y47" s="124">
        <f>IF(RES_hhdet_in_tes!Y47=0,"",RES_hhdet_in_tes!Y47/RES_hhdet_in_fec!Y47)</f>
        <v>4.8839389487037383</v>
      </c>
      <c r="DA47" s="130" t="s">
        <v>3630</v>
      </c>
    </row>
    <row r="48" spans="1:105" ht="12" customHeight="1" x14ac:dyDescent="0.25">
      <c r="A48" s="97" t="s">
        <v>53</v>
      </c>
      <c r="B48" s="111"/>
      <c r="C48" s="111" t="str">
        <f>IF(RES_hhdet_in_tes!C48=0,"",RES_hhdet_in_tes!C48/RES_hhdet_in_fec!C48)</f>
        <v/>
      </c>
      <c r="D48" s="111" t="str">
        <f>IF(RES_hhdet_in_tes!D48=0,"",RES_hhdet_in_tes!D48/RES_hhdet_in_fec!D48)</f>
        <v/>
      </c>
      <c r="E48" s="111" t="str">
        <f>IF(RES_hhdet_in_tes!E48=0,"",RES_hhdet_in_tes!E48/RES_hhdet_in_fec!E48)</f>
        <v/>
      </c>
      <c r="F48" s="111" t="str">
        <f>IF(RES_hhdet_in_tes!F48=0,"",RES_hhdet_in_tes!F48/RES_hhdet_in_fec!F48)</f>
        <v/>
      </c>
      <c r="G48" s="111" t="str">
        <f>IF(RES_hhdet_in_tes!G48=0,"",RES_hhdet_in_tes!G48/RES_hhdet_in_fec!G48)</f>
        <v/>
      </c>
      <c r="H48" s="111" t="str">
        <f>IF(RES_hhdet_in_tes!H48=0,"",RES_hhdet_in_tes!H48/RES_hhdet_in_fec!H48)</f>
        <v/>
      </c>
      <c r="I48" s="111" t="str">
        <f>IF(RES_hhdet_in_tes!I48=0,"",RES_hhdet_in_tes!I48/RES_hhdet_in_fec!I48)</f>
        <v/>
      </c>
      <c r="J48" s="111" t="str">
        <f>IF(RES_hhdet_in_tes!J48=0,"",RES_hhdet_in_tes!J48/RES_hhdet_in_fec!J48)</f>
        <v/>
      </c>
      <c r="K48" s="111" t="str">
        <f>IF(RES_hhdet_in_tes!K48=0,"",RES_hhdet_in_tes!K48/RES_hhdet_in_fec!K48)</f>
        <v/>
      </c>
      <c r="L48" s="111">
        <f>IF(RES_hhdet_in_tes!L48=0,"",RES_hhdet_in_tes!L48/RES_hhdet_in_fec!L48)</f>
        <v>3.7531753516411714</v>
      </c>
      <c r="M48" s="111">
        <f>IF(RES_hhdet_in_tes!M48=0,"",RES_hhdet_in_tes!M48/RES_hhdet_in_fec!M48)</f>
        <v>3.9092439625340627</v>
      </c>
      <c r="N48" s="111">
        <f>IF(RES_hhdet_in_tes!N48=0,"",RES_hhdet_in_tes!N48/RES_hhdet_in_fec!N48)</f>
        <v>4.0901970065293352</v>
      </c>
      <c r="O48" s="111">
        <f>IF(RES_hhdet_in_tes!O48=0,"",RES_hhdet_in_tes!O48/RES_hhdet_in_fec!O48)</f>
        <v>4.2957116812939233</v>
      </c>
      <c r="P48" s="111">
        <f>IF(RES_hhdet_in_tes!P48=0,"",RES_hhdet_in_tes!P48/RES_hhdet_in_fec!P48)</f>
        <v>4.5057872980279949</v>
      </c>
      <c r="Q48" s="111">
        <f>IF(RES_hhdet_in_tes!Q48=0,"",RES_hhdet_in_tes!Q48/RES_hhdet_in_fec!Q48)</f>
        <v>4.6670171129505142</v>
      </c>
      <c r="R48" s="111">
        <f>IF(RES_hhdet_in_tes!R48=0,"",RES_hhdet_in_tes!R48/RES_hhdet_in_fec!R48)</f>
        <v>4.701952085963752</v>
      </c>
      <c r="S48" s="111">
        <f>IF(RES_hhdet_in_tes!S48=0,"",RES_hhdet_in_tes!S48/RES_hhdet_in_fec!S48)</f>
        <v>4.7058337496318901</v>
      </c>
      <c r="T48" s="111" t="str">
        <f>IF(RES_hhdet_in_tes!T48=0,"",RES_hhdet_in_tes!T48/RES_hhdet_in_fec!T48)</f>
        <v/>
      </c>
      <c r="U48" s="111" t="str">
        <f>IF(RES_hhdet_in_tes!U48=0,"",RES_hhdet_in_tes!U48/RES_hhdet_in_fec!U48)</f>
        <v/>
      </c>
      <c r="V48" s="111" t="str">
        <f>IF(RES_hhdet_in_tes!V48=0,"",RES_hhdet_in_tes!V48/RES_hhdet_in_fec!V48)</f>
        <v/>
      </c>
      <c r="W48" s="111" t="str">
        <f>IF(RES_hhdet_in_tes!W48=0,"",RES_hhdet_in_tes!W48/RES_hhdet_in_fec!W48)</f>
        <v/>
      </c>
      <c r="X48" s="111">
        <f>IF(RES_hhdet_in_tes!X48=0,"",RES_hhdet_in_tes!X48/RES_hhdet_in_fec!X48)</f>
        <v>4.8254596524140831</v>
      </c>
      <c r="Y48" s="111">
        <f>IF(RES_hhdet_in_tes!Y48=0,"",RES_hhdet_in_tes!Y48/RES_hhdet_in_fec!Y48)</f>
        <v>4.8839389487037383</v>
      </c>
      <c r="DA48" s="63" t="s">
        <v>3631</v>
      </c>
    </row>
    <row r="49" spans="1:105" ht="12" customHeight="1" x14ac:dyDescent="0.25">
      <c r="A49" s="121" t="s">
        <v>55</v>
      </c>
      <c r="B49" s="124"/>
      <c r="C49" s="124" t="str">
        <f>IF(RES_hhdet_in_tes!C49=0,"",RES_hhdet_in_tes!C49/RES_hhdet_in_fec!C49)</f>
        <v/>
      </c>
      <c r="D49" s="124" t="str">
        <f>IF(RES_hhdet_in_tes!D49=0,"",RES_hhdet_in_tes!D49/RES_hhdet_in_fec!D49)</f>
        <v/>
      </c>
      <c r="E49" s="124" t="str">
        <f>IF(RES_hhdet_in_tes!E49=0,"",RES_hhdet_in_tes!E49/RES_hhdet_in_fec!E49)</f>
        <v/>
      </c>
      <c r="F49" s="124" t="str">
        <f>IF(RES_hhdet_in_tes!F49=0,"",RES_hhdet_in_tes!F49/RES_hhdet_in_fec!F49)</f>
        <v/>
      </c>
      <c r="G49" s="124" t="str">
        <f>IF(RES_hhdet_in_tes!G49=0,"",RES_hhdet_in_tes!G49/RES_hhdet_in_fec!G49)</f>
        <v/>
      </c>
      <c r="H49" s="124" t="str">
        <f>IF(RES_hhdet_in_tes!H49=0,"",RES_hhdet_in_tes!H49/RES_hhdet_in_fec!H49)</f>
        <v/>
      </c>
      <c r="I49" s="124" t="str">
        <f>IF(RES_hhdet_in_tes!I49=0,"",RES_hhdet_in_tes!I49/RES_hhdet_in_fec!I49)</f>
        <v/>
      </c>
      <c r="J49" s="124" t="str">
        <f>IF(RES_hhdet_in_tes!J49=0,"",RES_hhdet_in_tes!J49/RES_hhdet_in_fec!J49)</f>
        <v/>
      </c>
      <c r="K49" s="124" t="str">
        <f>IF(RES_hhdet_in_tes!K49=0,"",RES_hhdet_in_tes!K49/RES_hhdet_in_fec!K49)</f>
        <v/>
      </c>
      <c r="L49" s="124">
        <f>IF(RES_hhdet_in_tes!L49=0,"",RES_hhdet_in_tes!L49/RES_hhdet_in_fec!L49)</f>
        <v>0.75457295348664322</v>
      </c>
      <c r="M49" s="124">
        <f>IF(RES_hhdet_in_tes!M49=0,"",RES_hhdet_in_tes!M49/RES_hhdet_in_fec!M49)</f>
        <v>0.84934258614196789</v>
      </c>
      <c r="N49" s="124">
        <f>IF(RES_hhdet_in_tes!N49=0,"",RES_hhdet_in_tes!N49/RES_hhdet_in_fec!N49)</f>
        <v>0.79474313265581098</v>
      </c>
      <c r="O49" s="124">
        <f>IF(RES_hhdet_in_tes!O49=0,"",RES_hhdet_in_tes!O49/RES_hhdet_in_fec!O49)</f>
        <v>0.81761511490117122</v>
      </c>
      <c r="P49" s="124">
        <f>IF(RES_hhdet_in_tes!P49=0,"",RES_hhdet_in_tes!P49/RES_hhdet_in_fec!P49)</f>
        <v>0.84853491527213243</v>
      </c>
      <c r="Q49" s="124">
        <f>IF(RES_hhdet_in_tes!Q49=0,"",RES_hhdet_in_tes!Q49/RES_hhdet_in_fec!Q49)</f>
        <v>0.82321967685736264</v>
      </c>
      <c r="R49" s="124">
        <f>IF(RES_hhdet_in_tes!R49=0,"",RES_hhdet_in_tes!R49/RES_hhdet_in_fec!R49)</f>
        <v>0.84333074923378959</v>
      </c>
      <c r="S49" s="124">
        <f>IF(RES_hhdet_in_tes!S49=0,"",RES_hhdet_in_tes!S49/RES_hhdet_in_fec!S49)</f>
        <v>0.8412216269158882</v>
      </c>
      <c r="T49" s="124" t="str">
        <f>IF(RES_hhdet_in_tes!T49=0,"",RES_hhdet_in_tes!T49/RES_hhdet_in_fec!T49)</f>
        <v/>
      </c>
      <c r="U49" s="124" t="str">
        <f>IF(RES_hhdet_in_tes!U49=0,"",RES_hhdet_in_tes!U49/RES_hhdet_in_fec!U49)</f>
        <v/>
      </c>
      <c r="V49" s="124" t="str">
        <f>IF(RES_hhdet_in_tes!V49=0,"",RES_hhdet_in_tes!V49/RES_hhdet_in_fec!V49)</f>
        <v/>
      </c>
      <c r="W49" s="124" t="str">
        <f>IF(RES_hhdet_in_tes!W49=0,"",RES_hhdet_in_tes!W49/RES_hhdet_in_fec!W49)</f>
        <v/>
      </c>
      <c r="X49" s="124">
        <f>IF(RES_hhdet_in_tes!X49=0,"",RES_hhdet_in_tes!X49/RES_hhdet_in_fec!X49)</f>
        <v>0.88330995197549245</v>
      </c>
      <c r="Y49" s="124">
        <f>IF(RES_hhdet_in_tes!Y49=0,"",RES_hhdet_in_tes!Y49/RES_hhdet_in_fec!Y49)</f>
        <v>0.90569390795659088</v>
      </c>
      <c r="DA49" s="130" t="s">
        <v>3632</v>
      </c>
    </row>
    <row r="50" spans="1:105" ht="12" customHeight="1" x14ac:dyDescent="0.25">
      <c r="A50" s="97" t="s">
        <v>138</v>
      </c>
      <c r="B50" s="111"/>
      <c r="C50" s="111" t="str">
        <f>IF(RES_hhdet_in_tes!C50=0,"",RES_hhdet_in_tes!C50/RES_hhdet_in_fec!C50)</f>
        <v/>
      </c>
      <c r="D50" s="111" t="str">
        <f>IF(RES_hhdet_in_tes!D50=0,"",RES_hhdet_in_tes!D50/RES_hhdet_in_fec!D50)</f>
        <v/>
      </c>
      <c r="E50" s="111" t="str">
        <f>IF(RES_hhdet_in_tes!E50=0,"",RES_hhdet_in_tes!E50/RES_hhdet_in_fec!E50)</f>
        <v/>
      </c>
      <c r="F50" s="111" t="str">
        <f>IF(RES_hhdet_in_tes!F50=0,"",RES_hhdet_in_tes!F50/RES_hhdet_in_fec!F50)</f>
        <v/>
      </c>
      <c r="G50" s="111" t="str">
        <f>IF(RES_hhdet_in_tes!G50=0,"",RES_hhdet_in_tes!G50/RES_hhdet_in_fec!G50)</f>
        <v/>
      </c>
      <c r="H50" s="111" t="str">
        <f>IF(RES_hhdet_in_tes!H50=0,"",RES_hhdet_in_tes!H50/RES_hhdet_in_fec!H50)</f>
        <v/>
      </c>
      <c r="I50" s="111" t="str">
        <f>IF(RES_hhdet_in_tes!I50=0,"",RES_hhdet_in_tes!I50/RES_hhdet_in_fec!I50)</f>
        <v/>
      </c>
      <c r="J50" s="111" t="str">
        <f>IF(RES_hhdet_in_tes!J50=0,"",RES_hhdet_in_tes!J50/RES_hhdet_in_fec!J50)</f>
        <v/>
      </c>
      <c r="K50" s="111" t="str">
        <f>IF(RES_hhdet_in_tes!K50=0,"",RES_hhdet_in_tes!K50/RES_hhdet_in_fec!K50)</f>
        <v/>
      </c>
      <c r="L50" s="111" t="str">
        <f>IF(RES_hhdet_in_tes!L50=0,"",RES_hhdet_in_tes!L50/RES_hhdet_in_fec!L50)</f>
        <v/>
      </c>
      <c r="M50" s="111" t="str">
        <f>IF(RES_hhdet_in_tes!M50=0,"",RES_hhdet_in_tes!M50/RES_hhdet_in_fec!M50)</f>
        <v/>
      </c>
      <c r="N50" s="111" t="str">
        <f>IF(RES_hhdet_in_tes!N50=0,"",RES_hhdet_in_tes!N50/RES_hhdet_in_fec!N50)</f>
        <v/>
      </c>
      <c r="O50" s="111" t="str">
        <f>IF(RES_hhdet_in_tes!O50=0,"",RES_hhdet_in_tes!O50/RES_hhdet_in_fec!O50)</f>
        <v/>
      </c>
      <c r="P50" s="111" t="str">
        <f>IF(RES_hhdet_in_tes!P50=0,"",RES_hhdet_in_tes!P50/RES_hhdet_in_fec!P50)</f>
        <v/>
      </c>
      <c r="Q50" s="111" t="str">
        <f>IF(RES_hhdet_in_tes!Q50=0,"",RES_hhdet_in_tes!Q50/RES_hhdet_in_fec!Q50)</f>
        <v/>
      </c>
      <c r="R50" s="111" t="str">
        <f>IF(RES_hhdet_in_tes!R50=0,"",RES_hhdet_in_tes!R50/RES_hhdet_in_fec!R50)</f>
        <v/>
      </c>
      <c r="S50" s="111" t="str">
        <f>IF(RES_hhdet_in_tes!S50=0,"",RES_hhdet_in_tes!S50/RES_hhdet_in_fec!S50)</f>
        <v/>
      </c>
      <c r="T50" s="111" t="str">
        <f>IF(RES_hhdet_in_tes!T50=0,"",RES_hhdet_in_tes!T50/RES_hhdet_in_fec!T50)</f>
        <v/>
      </c>
      <c r="U50" s="111" t="str">
        <f>IF(RES_hhdet_in_tes!U50=0,"",RES_hhdet_in_tes!U50/RES_hhdet_in_fec!U50)</f>
        <v/>
      </c>
      <c r="V50" s="111" t="str">
        <f>IF(RES_hhdet_in_tes!V50=0,"",RES_hhdet_in_tes!V50/RES_hhdet_in_fec!V50)</f>
        <v/>
      </c>
      <c r="W50" s="111" t="str">
        <f>IF(RES_hhdet_in_tes!W50=0,"",RES_hhdet_in_tes!W50/RES_hhdet_in_fec!W50)</f>
        <v/>
      </c>
      <c r="X50" s="111" t="str">
        <f>IF(RES_hhdet_in_tes!X50=0,"",RES_hhdet_in_tes!X50/RES_hhdet_in_fec!X50)</f>
        <v/>
      </c>
      <c r="Y50" s="111" t="str">
        <f>IF(RES_hhdet_in_tes!Y50=0,"",RES_hhdet_in_tes!Y50/RES_hhdet_in_fec!Y50)</f>
        <v/>
      </c>
      <c r="DA50" s="63" t="s">
        <v>3633</v>
      </c>
    </row>
    <row r="51" spans="1:105" ht="12" customHeight="1" x14ac:dyDescent="0.25">
      <c r="A51" s="97" t="s">
        <v>137</v>
      </c>
      <c r="B51" s="111"/>
      <c r="C51" s="111" t="str">
        <f>IF(RES_hhdet_in_tes!C51=0,"",RES_hhdet_in_tes!C51/RES_hhdet_in_fec!C51)</f>
        <v/>
      </c>
      <c r="D51" s="111" t="str">
        <f>IF(RES_hhdet_in_tes!D51=0,"",RES_hhdet_in_tes!D51/RES_hhdet_in_fec!D51)</f>
        <v/>
      </c>
      <c r="E51" s="111" t="str">
        <f>IF(RES_hhdet_in_tes!E51=0,"",RES_hhdet_in_tes!E51/RES_hhdet_in_fec!E51)</f>
        <v/>
      </c>
      <c r="F51" s="111" t="str">
        <f>IF(RES_hhdet_in_tes!F51=0,"",RES_hhdet_in_tes!F51/RES_hhdet_in_fec!F51)</f>
        <v/>
      </c>
      <c r="G51" s="111" t="str">
        <f>IF(RES_hhdet_in_tes!G51=0,"",RES_hhdet_in_tes!G51/RES_hhdet_in_fec!G51)</f>
        <v/>
      </c>
      <c r="H51" s="111" t="str">
        <f>IF(RES_hhdet_in_tes!H51=0,"",RES_hhdet_in_tes!H51/RES_hhdet_in_fec!H51)</f>
        <v/>
      </c>
      <c r="I51" s="111" t="str">
        <f>IF(RES_hhdet_in_tes!I51=0,"",RES_hhdet_in_tes!I51/RES_hhdet_in_fec!I51)</f>
        <v/>
      </c>
      <c r="J51" s="111" t="str">
        <f>IF(RES_hhdet_in_tes!J51=0,"",RES_hhdet_in_tes!J51/RES_hhdet_in_fec!J51)</f>
        <v/>
      </c>
      <c r="K51" s="111" t="str">
        <f>IF(RES_hhdet_in_tes!K51=0,"",RES_hhdet_in_tes!K51/RES_hhdet_in_fec!K51)</f>
        <v/>
      </c>
      <c r="L51" s="111" t="str">
        <f>IF(RES_hhdet_in_tes!L51=0,"",RES_hhdet_in_tes!L51/RES_hhdet_in_fec!L51)</f>
        <v/>
      </c>
      <c r="M51" s="111" t="str">
        <f>IF(RES_hhdet_in_tes!M51=0,"",RES_hhdet_in_tes!M51/RES_hhdet_in_fec!M51)</f>
        <v/>
      </c>
      <c r="N51" s="111" t="str">
        <f>IF(RES_hhdet_in_tes!N51=0,"",RES_hhdet_in_tes!N51/RES_hhdet_in_fec!N51)</f>
        <v/>
      </c>
      <c r="O51" s="111" t="str">
        <f>IF(RES_hhdet_in_tes!O51=0,"",RES_hhdet_in_tes!O51/RES_hhdet_in_fec!O51)</f>
        <v/>
      </c>
      <c r="P51" s="111" t="str">
        <f>IF(RES_hhdet_in_tes!P51=0,"",RES_hhdet_in_tes!P51/RES_hhdet_in_fec!P51)</f>
        <v/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 t="str">
        <f>IF(RES_hhdet_in_tes!S51=0,"",RES_hhdet_in_tes!S51/RES_hhdet_in_fec!S51)</f>
        <v/>
      </c>
      <c r="T51" s="111" t="str">
        <f>IF(RES_hhdet_in_tes!T51=0,"",RES_hhdet_in_tes!T51/RES_hhdet_in_fec!T51)</f>
        <v/>
      </c>
      <c r="U51" s="111" t="str">
        <f>IF(RES_hhdet_in_tes!U51=0,"",RES_hhdet_in_tes!U51/RES_hhdet_in_fec!U51)</f>
        <v/>
      </c>
      <c r="V51" s="111" t="str">
        <f>IF(RES_hhdet_in_tes!V51=0,"",RES_hhdet_in_tes!V51/RES_hhdet_in_fec!V51)</f>
        <v/>
      </c>
      <c r="W51" s="111" t="str">
        <f>IF(RES_hhdet_in_tes!W51=0,"",RES_hhdet_in_tes!W51/RES_hhdet_in_fec!W51)</f>
        <v/>
      </c>
      <c r="X51" s="111" t="str">
        <f>IF(RES_hhdet_in_tes!X51=0,"",RES_hhdet_in_tes!X51/RES_hhdet_in_fec!X51)</f>
        <v/>
      </c>
      <c r="Y51" s="111" t="str">
        <f>IF(RES_hhdet_in_tes!Y51=0,"",RES_hhdet_in_tes!Y51/RES_hhdet_in_fec!Y51)</f>
        <v/>
      </c>
      <c r="DA51" s="63" t="s">
        <v>3634</v>
      </c>
    </row>
    <row r="52" spans="1:105" ht="12" customHeight="1" x14ac:dyDescent="0.25">
      <c r="A52" s="100" t="s">
        <v>211</v>
      </c>
      <c r="B52" s="112"/>
      <c r="C52" s="112" t="str">
        <f>IF(RES_hhdet_in_tes!C52=0,"",RES_hhdet_in_tes!C52/RES_hhdet_in_fec!C52)</f>
        <v/>
      </c>
      <c r="D52" s="112" t="str">
        <f>IF(RES_hhdet_in_tes!D52=0,"",RES_hhdet_in_tes!D52/RES_hhdet_in_fec!D52)</f>
        <v/>
      </c>
      <c r="E52" s="112" t="str">
        <f>IF(RES_hhdet_in_tes!E52=0,"",RES_hhdet_in_tes!E52/RES_hhdet_in_fec!E52)</f>
        <v/>
      </c>
      <c r="F52" s="112" t="str">
        <f>IF(RES_hhdet_in_tes!F52=0,"",RES_hhdet_in_tes!F52/RES_hhdet_in_fec!F52)</f>
        <v/>
      </c>
      <c r="G52" s="112" t="str">
        <f>IF(RES_hhdet_in_tes!G52=0,"",RES_hhdet_in_tes!G52/RES_hhdet_in_fec!G52)</f>
        <v/>
      </c>
      <c r="H52" s="112" t="str">
        <f>IF(RES_hhdet_in_tes!H52=0,"",RES_hhdet_in_tes!H52/RES_hhdet_in_fec!H52)</f>
        <v/>
      </c>
      <c r="I52" s="112" t="str">
        <f>IF(RES_hhdet_in_tes!I52=0,"",RES_hhdet_in_tes!I52/RES_hhdet_in_fec!I52)</f>
        <v/>
      </c>
      <c r="J52" s="112" t="str">
        <f>IF(RES_hhdet_in_tes!J52=0,"",RES_hhdet_in_tes!J52/RES_hhdet_in_fec!J52)</f>
        <v/>
      </c>
      <c r="K52" s="112" t="str">
        <f>IF(RES_hhdet_in_tes!K52=0,"",RES_hhdet_in_tes!K52/RES_hhdet_in_fec!K52)</f>
        <v/>
      </c>
      <c r="L52" s="112" t="str">
        <f>IF(RES_hhdet_in_tes!L52=0,"",RES_hhdet_in_tes!L52/RES_hhdet_in_fec!L52)</f>
        <v/>
      </c>
      <c r="M52" s="112" t="str">
        <f>IF(RES_hhdet_in_tes!M52=0,"",RES_hhdet_in_tes!M52/RES_hhdet_in_fec!M52)</f>
        <v/>
      </c>
      <c r="N52" s="112" t="str">
        <f>IF(RES_hhdet_in_tes!N52=0,"",RES_hhdet_in_tes!N52/RES_hhdet_in_fec!N52)</f>
        <v/>
      </c>
      <c r="O52" s="112" t="str">
        <f>IF(RES_hhdet_in_tes!O52=0,"",RES_hhdet_in_tes!O52/RES_hhdet_in_fec!O52)</f>
        <v/>
      </c>
      <c r="P52" s="112" t="str">
        <f>IF(RES_hhdet_in_tes!P52=0,"",RES_hhdet_in_tes!P52/RES_hhdet_in_fec!P52)</f>
        <v/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 t="str">
        <f>IF(RES_hhdet_in_tes!S52=0,"",RES_hhdet_in_tes!S52/RES_hhdet_in_fec!S52)</f>
        <v/>
      </c>
      <c r="T52" s="112" t="str">
        <f>IF(RES_hhdet_in_tes!T52=0,"",RES_hhdet_in_tes!T52/RES_hhdet_in_fec!T52)</f>
        <v/>
      </c>
      <c r="U52" s="112" t="str">
        <f>IF(RES_hhdet_in_tes!U52=0,"",RES_hhdet_in_tes!U52/RES_hhdet_in_fec!U52)</f>
        <v/>
      </c>
      <c r="V52" s="112" t="str">
        <f>IF(RES_hhdet_in_tes!V52=0,"",RES_hhdet_in_tes!V52/RES_hhdet_in_fec!V52)</f>
        <v/>
      </c>
      <c r="W52" s="112" t="str">
        <f>IF(RES_hhdet_in_tes!W52=0,"",RES_hhdet_in_tes!W52/RES_hhdet_in_fec!W52)</f>
        <v/>
      </c>
      <c r="X52" s="112" t="str">
        <f>IF(RES_hhdet_in_tes!X52=0,"",RES_hhdet_in_tes!X52/RES_hhdet_in_fec!X52)</f>
        <v/>
      </c>
      <c r="Y52" s="112" t="str">
        <f>IF(RES_hhdet_in_tes!Y52=0,"",RES_hhdet_in_tes!Y52/RES_hhdet_in_fec!Y52)</f>
        <v/>
      </c>
      <c r="DA52" s="131" t="s">
        <v>3635</v>
      </c>
    </row>
    <row r="53" spans="1:105" ht="12" customHeight="1" x14ac:dyDescent="0.25">
      <c r="A53" s="103" t="s">
        <v>52</v>
      </c>
      <c r="B53" s="113"/>
      <c r="C53" s="113" t="str">
        <f>IF(RES_hhdet_in_tes!C53=0,"",RES_hhdet_in_tes!C53/RES_hhdet_in_fec!C53)</f>
        <v/>
      </c>
      <c r="D53" s="113" t="str">
        <f>IF(RES_hhdet_in_tes!D53=0,"",RES_hhdet_in_tes!D53/RES_hhdet_in_fec!D53)</f>
        <v/>
      </c>
      <c r="E53" s="113" t="str">
        <f>IF(RES_hhdet_in_tes!E53=0,"",RES_hhdet_in_tes!E53/RES_hhdet_in_fec!E53)</f>
        <v/>
      </c>
      <c r="F53" s="113" t="str">
        <f>IF(RES_hhdet_in_tes!F53=0,"",RES_hhdet_in_tes!F53/RES_hhdet_in_fec!F53)</f>
        <v/>
      </c>
      <c r="G53" s="113" t="str">
        <f>IF(RES_hhdet_in_tes!G53=0,"",RES_hhdet_in_tes!G53/RES_hhdet_in_fec!G53)</f>
        <v/>
      </c>
      <c r="H53" s="113" t="str">
        <f>IF(RES_hhdet_in_tes!H53=0,"",RES_hhdet_in_tes!H53/RES_hhdet_in_fec!H53)</f>
        <v/>
      </c>
      <c r="I53" s="113" t="str">
        <f>IF(RES_hhdet_in_tes!I53=0,"",RES_hhdet_in_tes!I53/RES_hhdet_in_fec!I53)</f>
        <v/>
      </c>
      <c r="J53" s="113" t="str">
        <f>IF(RES_hhdet_in_tes!J53=0,"",RES_hhdet_in_tes!J53/RES_hhdet_in_fec!J53)</f>
        <v/>
      </c>
      <c r="K53" s="113" t="str">
        <f>IF(RES_hhdet_in_tes!K53=0,"",RES_hhdet_in_tes!K53/RES_hhdet_in_fec!K53)</f>
        <v/>
      </c>
      <c r="L53" s="113" t="str">
        <f>IF(RES_hhdet_in_tes!L53=0,"",RES_hhdet_in_tes!L53/RES_hhdet_in_fec!L53)</f>
        <v/>
      </c>
      <c r="M53" s="113" t="str">
        <f>IF(RES_hhdet_in_tes!M53=0,"",RES_hhdet_in_tes!M53/RES_hhdet_in_fec!M53)</f>
        <v/>
      </c>
      <c r="N53" s="113" t="str">
        <f>IF(RES_hhdet_in_tes!N53=0,"",RES_hhdet_in_tes!N53/RES_hhdet_in_fec!N53)</f>
        <v/>
      </c>
      <c r="O53" s="113" t="str">
        <f>IF(RES_hhdet_in_tes!O53=0,"",RES_hhdet_in_tes!O53/RES_hhdet_in_fec!O53)</f>
        <v/>
      </c>
      <c r="P53" s="113" t="str">
        <f>IF(RES_hhdet_in_tes!P53=0,"",RES_hhdet_in_tes!P53/RES_hhdet_in_fec!P53)</f>
        <v/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 t="str">
        <f>IF(RES_hhdet_in_tes!S53=0,"",RES_hhdet_in_tes!S53/RES_hhdet_in_fec!S53)</f>
        <v/>
      </c>
      <c r="T53" s="113" t="str">
        <f>IF(RES_hhdet_in_tes!T53=0,"",RES_hhdet_in_tes!T53/RES_hhdet_in_fec!T53)</f>
        <v/>
      </c>
      <c r="U53" s="113" t="str">
        <f>IF(RES_hhdet_in_tes!U53=0,"",RES_hhdet_in_tes!U53/RES_hhdet_in_fec!U53)</f>
        <v/>
      </c>
      <c r="V53" s="113" t="str">
        <f>IF(RES_hhdet_in_tes!V53=0,"",RES_hhdet_in_tes!V53/RES_hhdet_in_fec!V53)</f>
        <v/>
      </c>
      <c r="W53" s="113" t="str">
        <f>IF(RES_hhdet_in_tes!W53=0,"",RES_hhdet_in_tes!W53/RES_hhdet_in_fec!W53)</f>
        <v/>
      </c>
      <c r="X53" s="113" t="str">
        <f>IF(RES_hhdet_in_tes!X53=0,"",RES_hhdet_in_tes!X53/RES_hhdet_in_fec!X53)</f>
        <v/>
      </c>
      <c r="Y53" s="113" t="str">
        <f>IF(RES_hhdet_in_tes!Y53=0,"",RES_hhdet_in_tes!Y53/RES_hhdet_in_fec!Y53)</f>
        <v/>
      </c>
      <c r="DA53" s="132" t="s">
        <v>3636</v>
      </c>
    </row>
    <row r="54" spans="1:105" ht="12" customHeight="1" x14ac:dyDescent="0.25">
      <c r="A54" s="106" t="s">
        <v>122</v>
      </c>
      <c r="B54" s="112"/>
      <c r="C54" s="112" t="str">
        <f>IF(RES_hhdet_in_tes!C54=0,"",RES_hhdet_in_tes!C54/RES_hhdet_in_fec!C54)</f>
        <v/>
      </c>
      <c r="D54" s="112" t="str">
        <f>IF(RES_hhdet_in_tes!D54=0,"",RES_hhdet_in_tes!D54/RES_hhdet_in_fec!D54)</f>
        <v/>
      </c>
      <c r="E54" s="112" t="str">
        <f>IF(RES_hhdet_in_tes!E54=0,"",RES_hhdet_in_tes!E54/RES_hhdet_in_fec!E54)</f>
        <v/>
      </c>
      <c r="F54" s="112" t="str">
        <f>IF(RES_hhdet_in_tes!F54=0,"",RES_hhdet_in_tes!F54/RES_hhdet_in_fec!F54)</f>
        <v/>
      </c>
      <c r="G54" s="112" t="str">
        <f>IF(RES_hhdet_in_tes!G54=0,"",RES_hhdet_in_tes!G54/RES_hhdet_in_fec!G54)</f>
        <v/>
      </c>
      <c r="H54" s="112" t="str">
        <f>IF(RES_hhdet_in_tes!H54=0,"",RES_hhdet_in_tes!H54/RES_hhdet_in_fec!H54)</f>
        <v/>
      </c>
      <c r="I54" s="112" t="str">
        <f>IF(RES_hhdet_in_tes!I54=0,"",RES_hhdet_in_tes!I54/RES_hhdet_in_fec!I54)</f>
        <v/>
      </c>
      <c r="J54" s="112" t="str">
        <f>IF(RES_hhdet_in_tes!J54=0,"",RES_hhdet_in_tes!J54/RES_hhdet_in_fec!J54)</f>
        <v/>
      </c>
      <c r="K54" s="112" t="str">
        <f>IF(RES_hhdet_in_tes!K54=0,"",RES_hhdet_in_tes!K54/RES_hhdet_in_fec!K54)</f>
        <v/>
      </c>
      <c r="L54" s="112">
        <f>IF(RES_hhdet_in_tes!L54=0,"",RES_hhdet_in_tes!L54/RES_hhdet_in_fec!L54)</f>
        <v>0.7394991304906986</v>
      </c>
      <c r="M54" s="112">
        <f>IF(RES_hhdet_in_tes!M54=0,"",RES_hhdet_in_tes!M54/RES_hhdet_in_fec!M54)</f>
        <v>0.7431000914905278</v>
      </c>
      <c r="N54" s="112">
        <f>IF(RES_hhdet_in_tes!N54=0,"",RES_hhdet_in_tes!N54/RES_hhdet_in_fec!N54)</f>
        <v>0.74903775186943322</v>
      </c>
      <c r="O54" s="112">
        <f>IF(RES_hhdet_in_tes!O54=0,"",RES_hhdet_in_tes!O54/RES_hhdet_in_fec!O54)</f>
        <v>0.758091912103663</v>
      </c>
      <c r="P54" s="112">
        <f>IF(RES_hhdet_in_tes!P54=0,"",RES_hhdet_in_tes!P54/RES_hhdet_in_fec!P54)</f>
        <v>0.76983331187650617</v>
      </c>
      <c r="Q54" s="112">
        <f>IF(RES_hhdet_in_tes!Q54=0,"",RES_hhdet_in_tes!Q54/RES_hhdet_in_fec!Q54)</f>
        <v>0.78116126456327351</v>
      </c>
      <c r="R54" s="112">
        <f>IF(RES_hhdet_in_tes!R54=0,"",RES_hhdet_in_tes!R54/RES_hhdet_in_fec!R54)</f>
        <v>0.78882733595796317</v>
      </c>
      <c r="S54" s="112">
        <f>IF(RES_hhdet_in_tes!S54=0,"",RES_hhdet_in_tes!S54/RES_hhdet_in_fec!S54)</f>
        <v>0.79625443774904969</v>
      </c>
      <c r="T54" s="112" t="str">
        <f>IF(RES_hhdet_in_tes!T54=0,"",RES_hhdet_in_tes!T54/RES_hhdet_in_fec!T54)</f>
        <v/>
      </c>
      <c r="U54" s="112" t="str">
        <f>IF(RES_hhdet_in_tes!U54=0,"",RES_hhdet_in_tes!U54/RES_hhdet_in_fec!U54)</f>
        <v/>
      </c>
      <c r="V54" s="112" t="str">
        <f>IF(RES_hhdet_in_tes!V54=0,"",RES_hhdet_in_tes!V54/RES_hhdet_in_fec!V54)</f>
        <v/>
      </c>
      <c r="W54" s="112" t="str">
        <f>IF(RES_hhdet_in_tes!W54=0,"",RES_hhdet_in_tes!W54/RES_hhdet_in_fec!W54)</f>
        <v/>
      </c>
      <c r="X54" s="112">
        <f>IF(RES_hhdet_in_tes!X54=0,"",RES_hhdet_in_tes!X54/RES_hhdet_in_fec!X54)</f>
        <v>0.83747203078133958</v>
      </c>
      <c r="Y54" s="112">
        <f>IF(RES_hhdet_in_tes!Y54=0,"",RES_hhdet_in_tes!Y54/RES_hhdet_in_fec!Y54)</f>
        <v>0.84920791251218819</v>
      </c>
      <c r="DA54" s="131" t="s">
        <v>3637</v>
      </c>
    </row>
    <row r="55" spans="1:105" ht="12" customHeight="1" x14ac:dyDescent="0.25">
      <c r="A55" s="107" t="s">
        <v>121</v>
      </c>
      <c r="B55" s="113"/>
      <c r="C55" s="113" t="str">
        <f>IF(RES_hhdet_in_tes!C55=0,"",RES_hhdet_in_tes!C55/RES_hhdet_in_fec!C55)</f>
        <v/>
      </c>
      <c r="D55" s="113" t="str">
        <f>IF(RES_hhdet_in_tes!D55=0,"",RES_hhdet_in_tes!D55/RES_hhdet_in_fec!D55)</f>
        <v/>
      </c>
      <c r="E55" s="113" t="str">
        <f>IF(RES_hhdet_in_tes!E55=0,"",RES_hhdet_in_tes!E55/RES_hhdet_in_fec!E55)</f>
        <v/>
      </c>
      <c r="F55" s="113" t="str">
        <f>IF(RES_hhdet_in_tes!F55=0,"",RES_hhdet_in_tes!F55/RES_hhdet_in_fec!F55)</f>
        <v/>
      </c>
      <c r="G55" s="113" t="str">
        <f>IF(RES_hhdet_in_tes!G55=0,"",RES_hhdet_in_tes!G55/RES_hhdet_in_fec!G55)</f>
        <v/>
      </c>
      <c r="H55" s="113" t="str">
        <f>IF(RES_hhdet_in_tes!H55=0,"",RES_hhdet_in_tes!H55/RES_hhdet_in_fec!H55)</f>
        <v/>
      </c>
      <c r="I55" s="113" t="str">
        <f>IF(RES_hhdet_in_tes!I55=0,"",RES_hhdet_in_tes!I55/RES_hhdet_in_fec!I55)</f>
        <v/>
      </c>
      <c r="J55" s="113" t="str">
        <f>IF(RES_hhdet_in_tes!J55=0,"",RES_hhdet_in_tes!J55/RES_hhdet_in_fec!J55)</f>
        <v/>
      </c>
      <c r="K55" s="113" t="str">
        <f>IF(RES_hhdet_in_tes!K55=0,"",RES_hhdet_in_tes!K55/RES_hhdet_in_fec!K55)</f>
        <v/>
      </c>
      <c r="L55" s="113">
        <f>IF(RES_hhdet_in_tes!L55=0,"",RES_hhdet_in_tes!L55/RES_hhdet_in_fec!L55)</f>
        <v>0.88246553446674347</v>
      </c>
      <c r="M55" s="113">
        <f>IF(RES_hhdet_in_tes!M55=0,"",RES_hhdet_in_tes!M55/RES_hhdet_in_fec!M55)</f>
        <v>0.87252176883919763</v>
      </c>
      <c r="N55" s="113">
        <f>IF(RES_hhdet_in_tes!N55=0,"",RES_hhdet_in_tes!N55/RES_hhdet_in_fec!N55)</f>
        <v>0.8835247378483343</v>
      </c>
      <c r="O55" s="113">
        <f>IF(RES_hhdet_in_tes!O55=0,"",RES_hhdet_in_tes!O55/RES_hhdet_in_fec!O55)</f>
        <v>0.88616094761802833</v>
      </c>
      <c r="P55" s="113">
        <f>IF(RES_hhdet_in_tes!P55=0,"",RES_hhdet_in_tes!P55/RES_hhdet_in_fec!P55)</f>
        <v>0.88655093664305207</v>
      </c>
      <c r="Q55" s="113">
        <f>IF(RES_hhdet_in_tes!Q55=0,"",RES_hhdet_in_tes!Q55/RES_hhdet_in_fec!Q55)</f>
        <v>0.89356089183854992</v>
      </c>
      <c r="R55" s="113">
        <f>IF(RES_hhdet_in_tes!R55=0,"",RES_hhdet_in_tes!R55/RES_hhdet_in_fec!R55)</f>
        <v>0.89357607758426905</v>
      </c>
      <c r="S55" s="113">
        <f>IF(RES_hhdet_in_tes!S55=0,"",RES_hhdet_in_tes!S55/RES_hhdet_in_fec!S55)</f>
        <v>0.89662023247751854</v>
      </c>
      <c r="T55" s="113" t="str">
        <f>IF(RES_hhdet_in_tes!T55=0,"",RES_hhdet_in_tes!T55/RES_hhdet_in_fec!T55)</f>
        <v/>
      </c>
      <c r="U55" s="113" t="str">
        <f>IF(RES_hhdet_in_tes!U55=0,"",RES_hhdet_in_tes!U55/RES_hhdet_in_fec!U55)</f>
        <v/>
      </c>
      <c r="V55" s="113" t="str">
        <f>IF(RES_hhdet_in_tes!V55=0,"",RES_hhdet_in_tes!V55/RES_hhdet_in_fec!V55)</f>
        <v/>
      </c>
      <c r="W55" s="113" t="str">
        <f>IF(RES_hhdet_in_tes!W55=0,"",RES_hhdet_in_tes!W55/RES_hhdet_in_fec!W55)</f>
        <v/>
      </c>
      <c r="X55" s="113">
        <f>IF(RES_hhdet_in_tes!X55=0,"",RES_hhdet_in_tes!X55/RES_hhdet_in_fec!X55)</f>
        <v>0.93262411703986181</v>
      </c>
      <c r="Y55" s="113">
        <f>IF(RES_hhdet_in_tes!Y55=0,"",RES_hhdet_in_tes!Y55/RES_hhdet_in_fec!Y55)</f>
        <v>0.93670244751017873</v>
      </c>
      <c r="DA55" s="132" t="s">
        <v>3638</v>
      </c>
    </row>
    <row r="56" spans="1:105" ht="12" customHeight="1" x14ac:dyDescent="0.25">
      <c r="A56" s="108" t="s">
        <v>53</v>
      </c>
      <c r="B56" s="111"/>
      <c r="C56" s="111" t="str">
        <f>IF(RES_hhdet_in_tes!C56=0,"",RES_hhdet_in_tes!C56/RES_hhdet_in_fec!C56)</f>
        <v/>
      </c>
      <c r="D56" s="111" t="str">
        <f>IF(RES_hhdet_in_tes!D56=0,"",RES_hhdet_in_tes!D56/RES_hhdet_in_fec!D56)</f>
        <v/>
      </c>
      <c r="E56" s="111" t="str">
        <f>IF(RES_hhdet_in_tes!E56=0,"",RES_hhdet_in_tes!E56/RES_hhdet_in_fec!E56)</f>
        <v/>
      </c>
      <c r="F56" s="111" t="str">
        <f>IF(RES_hhdet_in_tes!F56=0,"",RES_hhdet_in_tes!F56/RES_hhdet_in_fec!F56)</f>
        <v/>
      </c>
      <c r="G56" s="111" t="str">
        <f>IF(RES_hhdet_in_tes!G56=0,"",RES_hhdet_in_tes!G56/RES_hhdet_in_fec!G56)</f>
        <v/>
      </c>
      <c r="H56" s="111" t="str">
        <f>IF(RES_hhdet_in_tes!H56=0,"",RES_hhdet_in_tes!H56/RES_hhdet_in_fec!H56)</f>
        <v/>
      </c>
      <c r="I56" s="111" t="str">
        <f>IF(RES_hhdet_in_tes!I56=0,"",RES_hhdet_in_tes!I56/RES_hhdet_in_fec!I56)</f>
        <v/>
      </c>
      <c r="J56" s="111" t="str">
        <f>IF(RES_hhdet_in_tes!J56=0,"",RES_hhdet_in_tes!J56/RES_hhdet_in_fec!J56)</f>
        <v/>
      </c>
      <c r="K56" s="111" t="str">
        <f>IF(RES_hhdet_in_tes!K56=0,"",RES_hhdet_in_tes!K56/RES_hhdet_in_fec!K56)</f>
        <v/>
      </c>
      <c r="L56" s="111">
        <f>IF(RES_hhdet_in_tes!L56=0,"",RES_hhdet_in_tes!L56/RES_hhdet_in_fec!L56)</f>
        <v>0.7394991304906986</v>
      </c>
      <c r="M56" s="111">
        <f>IF(RES_hhdet_in_tes!M56=0,"",RES_hhdet_in_tes!M56/RES_hhdet_in_fec!M56)</f>
        <v>0.7431000914905278</v>
      </c>
      <c r="N56" s="111">
        <f>IF(RES_hhdet_in_tes!N56=0,"",RES_hhdet_in_tes!N56/RES_hhdet_in_fec!N56)</f>
        <v>0.74903775186943322</v>
      </c>
      <c r="O56" s="111">
        <f>IF(RES_hhdet_in_tes!O56=0,"",RES_hhdet_in_tes!O56/RES_hhdet_in_fec!O56)</f>
        <v>0.758091912103663</v>
      </c>
      <c r="P56" s="111">
        <f>IF(RES_hhdet_in_tes!P56=0,"",RES_hhdet_in_tes!P56/RES_hhdet_in_fec!P56)</f>
        <v>0.76983331187650617</v>
      </c>
      <c r="Q56" s="111">
        <f>IF(RES_hhdet_in_tes!Q56=0,"",RES_hhdet_in_tes!Q56/RES_hhdet_in_fec!Q56)</f>
        <v>0.78116126456327351</v>
      </c>
      <c r="R56" s="111">
        <f>IF(RES_hhdet_in_tes!R56=0,"",RES_hhdet_in_tes!R56/RES_hhdet_in_fec!R56)</f>
        <v>0.78882733595796317</v>
      </c>
      <c r="S56" s="111">
        <f>IF(RES_hhdet_in_tes!S56=0,"",RES_hhdet_in_tes!S56/RES_hhdet_in_fec!S56)</f>
        <v>0.79625443774904969</v>
      </c>
      <c r="T56" s="111" t="str">
        <f>IF(RES_hhdet_in_tes!T56=0,"",RES_hhdet_in_tes!T56/RES_hhdet_in_fec!T56)</f>
        <v/>
      </c>
      <c r="U56" s="111" t="str">
        <f>IF(RES_hhdet_in_tes!U56=0,"",RES_hhdet_in_tes!U56/RES_hhdet_in_fec!U56)</f>
        <v/>
      </c>
      <c r="V56" s="111" t="str">
        <f>IF(RES_hhdet_in_tes!V56=0,"",RES_hhdet_in_tes!V56/RES_hhdet_in_fec!V56)</f>
        <v/>
      </c>
      <c r="W56" s="111" t="str">
        <f>IF(RES_hhdet_in_tes!W56=0,"",RES_hhdet_in_tes!W56/RES_hhdet_in_fec!W56)</f>
        <v/>
      </c>
      <c r="X56" s="111">
        <f>IF(RES_hhdet_in_tes!X56=0,"",RES_hhdet_in_tes!X56/RES_hhdet_in_fec!X56)</f>
        <v>0.83747203078133958</v>
      </c>
      <c r="Y56" s="111">
        <f>IF(RES_hhdet_in_tes!Y56=0,"",RES_hhdet_in_tes!Y56/RES_hhdet_in_fec!Y56)</f>
        <v>0.84920791251218808</v>
      </c>
      <c r="DA56" s="63" t="s">
        <v>3639</v>
      </c>
    </row>
    <row r="57" spans="1:105" ht="12" customHeight="1" x14ac:dyDescent="0.25">
      <c r="A57" s="108" t="s">
        <v>52</v>
      </c>
      <c r="B57" s="111"/>
      <c r="C57" s="111" t="str">
        <f>IF(RES_hhdet_in_tes!C57=0,"",RES_hhdet_in_tes!C57/RES_hhdet_in_fec!C57)</f>
        <v/>
      </c>
      <c r="D57" s="111" t="str">
        <f>IF(RES_hhdet_in_tes!D57=0,"",RES_hhdet_in_tes!D57/RES_hhdet_in_fec!D57)</f>
        <v/>
      </c>
      <c r="E57" s="111" t="str">
        <f>IF(RES_hhdet_in_tes!E57=0,"",RES_hhdet_in_tes!E57/RES_hhdet_in_fec!E57)</f>
        <v/>
      </c>
      <c r="F57" s="111" t="str">
        <f>IF(RES_hhdet_in_tes!F57=0,"",RES_hhdet_in_tes!F57/RES_hhdet_in_fec!F57)</f>
        <v/>
      </c>
      <c r="G57" s="111" t="str">
        <f>IF(RES_hhdet_in_tes!G57=0,"",RES_hhdet_in_tes!G57/RES_hhdet_in_fec!G57)</f>
        <v/>
      </c>
      <c r="H57" s="111" t="str">
        <f>IF(RES_hhdet_in_tes!H57=0,"",RES_hhdet_in_tes!H57/RES_hhdet_in_fec!H57)</f>
        <v/>
      </c>
      <c r="I57" s="111" t="str">
        <f>IF(RES_hhdet_in_tes!I57=0,"",RES_hhdet_in_tes!I57/RES_hhdet_in_fec!I57)</f>
        <v/>
      </c>
      <c r="J57" s="111" t="str">
        <f>IF(RES_hhdet_in_tes!J57=0,"",RES_hhdet_in_tes!J57/RES_hhdet_in_fec!J57)</f>
        <v/>
      </c>
      <c r="K57" s="111" t="str">
        <f>IF(RES_hhdet_in_tes!K57=0,"",RES_hhdet_in_tes!K57/RES_hhdet_in_fec!K57)</f>
        <v/>
      </c>
      <c r="L57" s="111">
        <f>IF(RES_hhdet_in_tes!L57=0,"",RES_hhdet_in_tes!L57/RES_hhdet_in_fec!L57)</f>
        <v>1</v>
      </c>
      <c r="M57" s="111">
        <f>IF(RES_hhdet_in_tes!M57=0,"",RES_hhdet_in_tes!M57/RES_hhdet_in_fec!M57)</f>
        <v>1</v>
      </c>
      <c r="N57" s="111">
        <f>IF(RES_hhdet_in_tes!N57=0,"",RES_hhdet_in_tes!N57/RES_hhdet_in_fec!N57)</f>
        <v>1</v>
      </c>
      <c r="O57" s="111">
        <f>IF(RES_hhdet_in_tes!O57=0,"",RES_hhdet_in_tes!O57/RES_hhdet_in_fec!O57)</f>
        <v>1</v>
      </c>
      <c r="P57" s="111">
        <f>IF(RES_hhdet_in_tes!P57=0,"",RES_hhdet_in_tes!P57/RES_hhdet_in_fec!P57)</f>
        <v>1</v>
      </c>
      <c r="Q57" s="111">
        <f>IF(RES_hhdet_in_tes!Q57=0,"",RES_hhdet_in_tes!Q57/RES_hhdet_in_fec!Q57)</f>
        <v>1</v>
      </c>
      <c r="R57" s="111">
        <f>IF(RES_hhdet_in_tes!R57=0,"",RES_hhdet_in_tes!R57/RES_hhdet_in_fec!R57)</f>
        <v>1</v>
      </c>
      <c r="S57" s="111">
        <f>IF(RES_hhdet_in_tes!S57=0,"",RES_hhdet_in_tes!S57/RES_hhdet_in_fec!S57)</f>
        <v>1</v>
      </c>
      <c r="T57" s="111" t="str">
        <f>IF(RES_hhdet_in_tes!T57=0,"",RES_hhdet_in_tes!T57/RES_hhdet_in_fec!T57)</f>
        <v/>
      </c>
      <c r="U57" s="111" t="str">
        <f>IF(RES_hhdet_in_tes!U57=0,"",RES_hhdet_in_tes!U57/RES_hhdet_in_fec!U57)</f>
        <v/>
      </c>
      <c r="V57" s="111" t="str">
        <f>IF(RES_hhdet_in_tes!V57=0,"",RES_hhdet_in_tes!V57/RES_hhdet_in_fec!V57)</f>
        <v/>
      </c>
      <c r="W57" s="111" t="str">
        <f>IF(RES_hhdet_in_tes!W57=0,"",RES_hhdet_in_tes!W57/RES_hhdet_in_fec!W57)</f>
        <v/>
      </c>
      <c r="X57" s="111">
        <f>IF(RES_hhdet_in_tes!X57=0,"",RES_hhdet_in_tes!X57/RES_hhdet_in_fec!X57)</f>
        <v>1</v>
      </c>
      <c r="Y57" s="111">
        <f>IF(RES_hhdet_in_tes!Y57=0,"",RES_hhdet_in_tes!Y57/RES_hhdet_in_fec!Y57)</f>
        <v>1</v>
      </c>
      <c r="DA57" s="63" t="s">
        <v>3640</v>
      </c>
    </row>
    <row r="58" spans="1:105" ht="12" customHeight="1" x14ac:dyDescent="0.25">
      <c r="A58" s="121" t="s">
        <v>54</v>
      </c>
      <c r="B58" s="124"/>
      <c r="C58" s="124" t="str">
        <f>IF(RES_hhdet_in_tes!C58=0,"",RES_hhdet_in_tes!C58/RES_hhdet_in_fec!C58)</f>
        <v/>
      </c>
      <c r="D58" s="124" t="str">
        <f>IF(RES_hhdet_in_tes!D58=0,"",RES_hhdet_in_tes!D58/RES_hhdet_in_fec!D58)</f>
        <v/>
      </c>
      <c r="E58" s="124" t="str">
        <f>IF(RES_hhdet_in_tes!E58=0,"",RES_hhdet_in_tes!E58/RES_hhdet_in_fec!E58)</f>
        <v/>
      </c>
      <c r="F58" s="124" t="str">
        <f>IF(RES_hhdet_in_tes!F58=0,"",RES_hhdet_in_tes!F58/RES_hhdet_in_fec!F58)</f>
        <v/>
      </c>
      <c r="G58" s="124" t="str">
        <f>IF(RES_hhdet_in_tes!G58=0,"",RES_hhdet_in_tes!G58/RES_hhdet_in_fec!G58)</f>
        <v/>
      </c>
      <c r="H58" s="124" t="str">
        <f>IF(RES_hhdet_in_tes!H58=0,"",RES_hhdet_in_tes!H58/RES_hhdet_in_fec!H58)</f>
        <v/>
      </c>
      <c r="I58" s="124" t="str">
        <f>IF(RES_hhdet_in_tes!I58=0,"",RES_hhdet_in_tes!I58/RES_hhdet_in_fec!I58)</f>
        <v/>
      </c>
      <c r="J58" s="124" t="str">
        <f>IF(RES_hhdet_in_tes!J58=0,"",RES_hhdet_in_tes!J58/RES_hhdet_in_fec!J58)</f>
        <v/>
      </c>
      <c r="K58" s="124" t="str">
        <f>IF(RES_hhdet_in_tes!K58=0,"",RES_hhdet_in_tes!K58/RES_hhdet_in_fec!K58)</f>
        <v/>
      </c>
      <c r="L58" s="124">
        <f>IF(RES_hhdet_in_tes!L58=0,"",RES_hhdet_in_tes!L58/RES_hhdet_in_fec!L58)</f>
        <v>0.779978526369833</v>
      </c>
      <c r="M58" s="124">
        <f>IF(RES_hhdet_in_tes!M58=0,"",RES_hhdet_in_tes!M58/RES_hhdet_in_fec!M58)</f>
        <v>0.78249297816724928</v>
      </c>
      <c r="N58" s="124">
        <f>IF(RES_hhdet_in_tes!N58=0,"",RES_hhdet_in_tes!N58/RES_hhdet_in_fec!N58)</f>
        <v>0.78593683803859871</v>
      </c>
      <c r="O58" s="124">
        <f>IF(RES_hhdet_in_tes!O58=0,"",RES_hhdet_in_tes!O58/RES_hhdet_in_fec!O58)</f>
        <v>0.79072173668527601</v>
      </c>
      <c r="P58" s="124">
        <f>IF(RES_hhdet_in_tes!P58=0,"",RES_hhdet_in_tes!P58/RES_hhdet_in_fec!P58)</f>
        <v>0.79704956630893931</v>
      </c>
      <c r="Q58" s="124">
        <f>IF(RES_hhdet_in_tes!Q58=0,"",RES_hhdet_in_tes!Q58/RES_hhdet_in_fec!Q58)</f>
        <v>0.80523783956149531</v>
      </c>
      <c r="R58" s="124">
        <f>IF(RES_hhdet_in_tes!R58=0,"",RES_hhdet_in_tes!R58/RES_hhdet_in_fec!R58)</f>
        <v>0.81638012177571873</v>
      </c>
      <c r="S58" s="124">
        <f>IF(RES_hhdet_in_tes!S58=0,"",RES_hhdet_in_tes!S58/RES_hhdet_in_fec!S58)</f>
        <v>0.83032275411884759</v>
      </c>
      <c r="T58" s="124" t="str">
        <f>IF(RES_hhdet_in_tes!T58=0,"",RES_hhdet_in_tes!T58/RES_hhdet_in_fec!T58)</f>
        <v/>
      </c>
      <c r="U58" s="124" t="str">
        <f>IF(RES_hhdet_in_tes!U58=0,"",RES_hhdet_in_tes!U58/RES_hhdet_in_fec!U58)</f>
        <v/>
      </c>
      <c r="V58" s="124" t="str">
        <f>IF(RES_hhdet_in_tes!V58=0,"",RES_hhdet_in_tes!V58/RES_hhdet_in_fec!V58)</f>
        <v/>
      </c>
      <c r="W58" s="124" t="str">
        <f>IF(RES_hhdet_in_tes!W58=0,"",RES_hhdet_in_tes!W58/RES_hhdet_in_fec!W58)</f>
        <v/>
      </c>
      <c r="X58" s="124">
        <f>IF(RES_hhdet_in_tes!X58=0,"",RES_hhdet_in_tes!X58/RES_hhdet_in_fec!X58)</f>
        <v>0.8882941393861632</v>
      </c>
      <c r="Y58" s="124">
        <f>IF(RES_hhdet_in_tes!Y58=0,"",RES_hhdet_in_tes!Y58/RES_hhdet_in_fec!Y58)</f>
        <v>0.89514548632799207</v>
      </c>
      <c r="DA58" s="130" t="s">
        <v>3641</v>
      </c>
    </row>
    <row r="59" spans="1:105" ht="12" customHeight="1" x14ac:dyDescent="0.25">
      <c r="A59" s="97" t="s">
        <v>50</v>
      </c>
      <c r="B59" s="111"/>
      <c r="C59" s="111" t="str">
        <f>IF(RES_hhdet_in_tes!C59=0,"",RES_hhdet_in_tes!C59/RES_hhdet_in_fec!C59)</f>
        <v/>
      </c>
      <c r="D59" s="111" t="str">
        <f>IF(RES_hhdet_in_tes!D59=0,"",RES_hhdet_in_tes!D59/RES_hhdet_in_fec!D59)</f>
        <v/>
      </c>
      <c r="E59" s="111" t="str">
        <f>IF(RES_hhdet_in_tes!E59=0,"",RES_hhdet_in_tes!E59/RES_hhdet_in_fec!E59)</f>
        <v/>
      </c>
      <c r="F59" s="111" t="str">
        <f>IF(RES_hhdet_in_tes!F59=0,"",RES_hhdet_in_tes!F59/RES_hhdet_in_fec!F59)</f>
        <v/>
      </c>
      <c r="G59" s="111" t="str">
        <f>IF(RES_hhdet_in_tes!G59=0,"",RES_hhdet_in_tes!G59/RES_hhdet_in_fec!G59)</f>
        <v/>
      </c>
      <c r="H59" s="111" t="str">
        <f>IF(RES_hhdet_in_tes!H59=0,"",RES_hhdet_in_tes!H59/RES_hhdet_in_fec!H59)</f>
        <v/>
      </c>
      <c r="I59" s="111" t="str">
        <f>IF(RES_hhdet_in_tes!I59=0,"",RES_hhdet_in_tes!I59/RES_hhdet_in_fec!I59)</f>
        <v/>
      </c>
      <c r="J59" s="111" t="str">
        <f>IF(RES_hhdet_in_tes!J59=0,"",RES_hhdet_in_tes!J59/RES_hhdet_in_fec!J59)</f>
        <v/>
      </c>
      <c r="K59" s="111" t="str">
        <f>IF(RES_hhdet_in_tes!K59=0,"",RES_hhdet_in_tes!K59/RES_hhdet_in_fec!K59)</f>
        <v/>
      </c>
      <c r="L59" s="111" t="str">
        <f>IF(RES_hhdet_in_tes!L59=0,"",RES_hhdet_in_tes!L59/RES_hhdet_in_fec!L59)</f>
        <v/>
      </c>
      <c r="M59" s="111" t="str">
        <f>IF(RES_hhdet_in_tes!M59=0,"",RES_hhdet_in_tes!M59/RES_hhdet_in_fec!M59)</f>
        <v/>
      </c>
      <c r="N59" s="111" t="str">
        <f>IF(RES_hhdet_in_tes!N59=0,"",RES_hhdet_in_tes!N59/RES_hhdet_in_fec!N59)</f>
        <v/>
      </c>
      <c r="O59" s="111" t="str">
        <f>IF(RES_hhdet_in_tes!O59=0,"",RES_hhdet_in_tes!O59/RES_hhdet_in_fec!O59)</f>
        <v/>
      </c>
      <c r="P59" s="111" t="str">
        <f>IF(RES_hhdet_in_tes!P59=0,"",RES_hhdet_in_tes!P59/RES_hhdet_in_fec!P59)</f>
        <v/>
      </c>
      <c r="Q59" s="111" t="str">
        <f>IF(RES_hhdet_in_tes!Q59=0,"",RES_hhdet_in_tes!Q59/RES_hhdet_in_fec!Q59)</f>
        <v/>
      </c>
      <c r="R59" s="111" t="str">
        <f>IF(RES_hhdet_in_tes!R59=0,"",RES_hhdet_in_tes!R59/RES_hhdet_in_fec!R59)</f>
        <v/>
      </c>
      <c r="S59" s="111" t="str">
        <f>IF(RES_hhdet_in_tes!S59=0,"",RES_hhdet_in_tes!S59/RES_hhdet_in_fec!S59)</f>
        <v/>
      </c>
      <c r="T59" s="111" t="str">
        <f>IF(RES_hhdet_in_tes!T59=0,"",RES_hhdet_in_tes!T59/RES_hhdet_in_fec!T59)</f>
        <v/>
      </c>
      <c r="U59" s="111" t="str">
        <f>IF(RES_hhdet_in_tes!U59=0,"",RES_hhdet_in_tes!U59/RES_hhdet_in_fec!U59)</f>
        <v/>
      </c>
      <c r="V59" s="111" t="str">
        <f>IF(RES_hhdet_in_tes!V59=0,"",RES_hhdet_in_tes!V59/RES_hhdet_in_fec!V59)</f>
        <v/>
      </c>
      <c r="W59" s="111" t="str">
        <f>IF(RES_hhdet_in_tes!W59=0,"",RES_hhdet_in_tes!W59/RES_hhdet_in_fec!W59)</f>
        <v/>
      </c>
      <c r="X59" s="111" t="str">
        <f>IF(RES_hhdet_in_tes!X59=0,"",RES_hhdet_in_tes!X59/RES_hhdet_in_fec!X59)</f>
        <v/>
      </c>
      <c r="Y59" s="111" t="str">
        <f>IF(RES_hhdet_in_tes!Y59=0,"",RES_hhdet_in_tes!Y59/RES_hhdet_in_fec!Y59)</f>
        <v/>
      </c>
      <c r="DA59" s="63" t="s">
        <v>3642</v>
      </c>
    </row>
    <row r="60" spans="1:105" ht="12" customHeight="1" x14ac:dyDescent="0.25">
      <c r="A60" s="109" t="s">
        <v>120</v>
      </c>
      <c r="B60" s="45"/>
      <c r="C60" s="45" t="str">
        <f>IF(RES_hhdet_in_tes!C60=0,"",RES_hhdet_in_tes!C60/RES_hhdet_in_fec!C60)</f>
        <v/>
      </c>
      <c r="D60" s="45" t="str">
        <f>IF(RES_hhdet_in_tes!D60=0,"",RES_hhdet_in_tes!D60/RES_hhdet_in_fec!D60)</f>
        <v/>
      </c>
      <c r="E60" s="45" t="str">
        <f>IF(RES_hhdet_in_tes!E60=0,"",RES_hhdet_in_tes!E60/RES_hhdet_in_fec!E60)</f>
        <v/>
      </c>
      <c r="F60" s="45" t="str">
        <f>IF(RES_hhdet_in_tes!F60=0,"",RES_hhdet_in_tes!F60/RES_hhdet_in_fec!F60)</f>
        <v/>
      </c>
      <c r="G60" s="45" t="str">
        <f>IF(RES_hhdet_in_tes!G60=0,"",RES_hhdet_in_tes!G60/RES_hhdet_in_fec!G60)</f>
        <v/>
      </c>
      <c r="H60" s="45" t="str">
        <f>IF(RES_hhdet_in_tes!H60=0,"",RES_hhdet_in_tes!H60/RES_hhdet_in_fec!H60)</f>
        <v/>
      </c>
      <c r="I60" s="45" t="str">
        <f>IF(RES_hhdet_in_tes!I60=0,"",RES_hhdet_in_tes!I60/RES_hhdet_in_fec!I60)</f>
        <v/>
      </c>
      <c r="J60" s="45" t="str">
        <f>IF(RES_hhdet_in_tes!J60=0,"",RES_hhdet_in_tes!J60/RES_hhdet_in_fec!J60)</f>
        <v/>
      </c>
      <c r="K60" s="45" t="str">
        <f>IF(RES_hhdet_in_tes!K60=0,"",RES_hhdet_in_tes!K60/RES_hhdet_in_fec!K60)</f>
        <v/>
      </c>
      <c r="L60" s="45">
        <f>IF(RES_hhdet_in_tes!L60=0,"",RES_hhdet_in_tes!L60/RES_hhdet_in_fec!L60)</f>
        <v>0.779978526369833</v>
      </c>
      <c r="M60" s="45">
        <f>IF(RES_hhdet_in_tes!M60=0,"",RES_hhdet_in_tes!M60/RES_hhdet_in_fec!M60)</f>
        <v>0.78249297816724928</v>
      </c>
      <c r="N60" s="45">
        <f>IF(RES_hhdet_in_tes!N60=0,"",RES_hhdet_in_tes!N60/RES_hhdet_in_fec!N60)</f>
        <v>0.78593683803859871</v>
      </c>
      <c r="O60" s="45">
        <f>IF(RES_hhdet_in_tes!O60=0,"",RES_hhdet_in_tes!O60/RES_hhdet_in_fec!O60)</f>
        <v>0.79072173668527601</v>
      </c>
      <c r="P60" s="45">
        <f>IF(RES_hhdet_in_tes!P60=0,"",RES_hhdet_in_tes!P60/RES_hhdet_in_fec!P60)</f>
        <v>0.79704956630893931</v>
      </c>
      <c r="Q60" s="45">
        <f>IF(RES_hhdet_in_tes!Q60=0,"",RES_hhdet_in_tes!Q60/RES_hhdet_in_fec!Q60)</f>
        <v>0.80523783956149531</v>
      </c>
      <c r="R60" s="45">
        <f>IF(RES_hhdet_in_tes!R60=0,"",RES_hhdet_in_tes!R60/RES_hhdet_in_fec!R60)</f>
        <v>0.81638012177571873</v>
      </c>
      <c r="S60" s="45">
        <f>IF(RES_hhdet_in_tes!S60=0,"",RES_hhdet_in_tes!S60/RES_hhdet_in_fec!S60)</f>
        <v>0.83032275411884759</v>
      </c>
      <c r="T60" s="45" t="str">
        <f>IF(RES_hhdet_in_tes!T60=0,"",RES_hhdet_in_tes!T60/RES_hhdet_in_fec!T60)</f>
        <v/>
      </c>
      <c r="U60" s="45" t="str">
        <f>IF(RES_hhdet_in_tes!U60=0,"",RES_hhdet_in_tes!U60/RES_hhdet_in_fec!U60)</f>
        <v/>
      </c>
      <c r="V60" s="45" t="str">
        <f>IF(RES_hhdet_in_tes!V60=0,"",RES_hhdet_in_tes!V60/RES_hhdet_in_fec!V60)</f>
        <v/>
      </c>
      <c r="W60" s="45" t="str">
        <f>IF(RES_hhdet_in_tes!W60=0,"",RES_hhdet_in_tes!W60/RES_hhdet_in_fec!W60)</f>
        <v/>
      </c>
      <c r="X60" s="45">
        <f>IF(RES_hhdet_in_tes!X60=0,"",RES_hhdet_in_tes!X60/RES_hhdet_in_fec!X60)</f>
        <v>0.8882941393861632</v>
      </c>
      <c r="Y60" s="45">
        <f>IF(RES_hhdet_in_tes!Y60=0,"",RES_hhdet_in_tes!Y60/RES_hhdet_in_fec!Y60)</f>
        <v>0.89514548632799207</v>
      </c>
      <c r="DA60" s="60" t="s">
        <v>3643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0.60283344372949832</v>
      </c>
      <c r="D62" s="119">
        <f>IF(RES_hhdet_in_tes!D62=0,"",RES_hhdet_in_tes!D62/RES_hhdet_in_fec!D62)</f>
        <v>0.60740659148317533</v>
      </c>
      <c r="E62" s="119">
        <f>IF(RES_hhdet_in_tes!E62=0,"",RES_hhdet_in_tes!E62/RES_hhdet_in_fec!E62)</f>
        <v>0.61315771362095994</v>
      </c>
      <c r="F62" s="119">
        <f>IF(RES_hhdet_in_tes!F62=0,"",RES_hhdet_in_tes!F62/RES_hhdet_in_fec!F62)</f>
        <v>0.61857492787163859</v>
      </c>
      <c r="G62" s="119">
        <f>IF(RES_hhdet_in_tes!G62=0,"",RES_hhdet_in_tes!G62/RES_hhdet_in_fec!G62)</f>
        <v>0.6258065544312823</v>
      </c>
      <c r="H62" s="119">
        <f>IF(RES_hhdet_in_tes!H62=0,"",RES_hhdet_in_tes!H62/RES_hhdet_in_fec!H62)</f>
        <v>0.63342719812564285</v>
      </c>
      <c r="I62" s="119">
        <f>IF(RES_hhdet_in_tes!I62=0,"",RES_hhdet_in_tes!I62/RES_hhdet_in_fec!I62)</f>
        <v>0.63440135902855443</v>
      </c>
      <c r="J62" s="119">
        <f>IF(RES_hhdet_in_tes!J62=0,"",RES_hhdet_in_tes!J62/RES_hhdet_in_fec!J62)</f>
        <v>0.64035563564904485</v>
      </c>
      <c r="K62" s="119">
        <f>IF(RES_hhdet_in_tes!K62=0,"",RES_hhdet_in_tes!K62/RES_hhdet_in_fec!K62)</f>
        <v>0.64963766067810769</v>
      </c>
      <c r="L62" s="119">
        <f>IF(RES_hhdet_in_tes!L62=0,"",RES_hhdet_in_tes!L62/RES_hhdet_in_fec!L62)</f>
        <v>0.65805990050932184</v>
      </c>
      <c r="M62" s="119">
        <f>IF(RES_hhdet_in_tes!M62=0,"",RES_hhdet_in_tes!M62/RES_hhdet_in_fec!M62)</f>
        <v>0.67933243417492217</v>
      </c>
      <c r="N62" s="119">
        <f>IF(RES_hhdet_in_tes!N62=0,"",RES_hhdet_in_tes!N62/RES_hhdet_in_fec!N62)</f>
        <v>0.70234700540557704</v>
      </c>
      <c r="O62" s="119">
        <f>IF(RES_hhdet_in_tes!O62=0,"",RES_hhdet_in_tes!O62/RES_hhdet_in_fec!O62)</f>
        <v>0.73040124281921415</v>
      </c>
      <c r="P62" s="119">
        <f>IF(RES_hhdet_in_tes!P62=0,"",RES_hhdet_in_tes!P62/RES_hhdet_in_fec!P62)</f>
        <v>0.77528463950030058</v>
      </c>
      <c r="Q62" s="119">
        <f>IF(RES_hhdet_in_tes!Q62=0,"",RES_hhdet_in_tes!Q62/RES_hhdet_in_fec!Q62)</f>
        <v>0.80550706001260297</v>
      </c>
      <c r="R62" s="119">
        <f>IF(RES_hhdet_in_tes!R62=0,"",RES_hhdet_in_tes!R62/RES_hhdet_in_fec!R62)</f>
        <v>0.82247652705162011</v>
      </c>
      <c r="S62" s="119">
        <f>IF(RES_hhdet_in_tes!S62=0,"",RES_hhdet_in_tes!S62/RES_hhdet_in_fec!S62)</f>
        <v>0.82685671352234469</v>
      </c>
      <c r="T62" s="119">
        <f>IF(RES_hhdet_in_tes!T62=0,"",RES_hhdet_in_tes!T62/RES_hhdet_in_fec!T62)</f>
        <v>0.83456219006952204</v>
      </c>
      <c r="U62" s="119">
        <f>IF(RES_hhdet_in_tes!U62=0,"",RES_hhdet_in_tes!U62/RES_hhdet_in_fec!U62)</f>
        <v>0.84042338442108522</v>
      </c>
      <c r="V62" s="119">
        <f>IF(RES_hhdet_in_tes!V62=0,"",RES_hhdet_in_tes!V62/RES_hhdet_in_fec!V62)</f>
        <v>0.84676075997646694</v>
      </c>
      <c r="W62" s="119">
        <f>IF(RES_hhdet_in_tes!W62=0,"",RES_hhdet_in_tes!W62/RES_hhdet_in_fec!W62)</f>
        <v>0.85421123081952688</v>
      </c>
      <c r="X62" s="119">
        <f>IF(RES_hhdet_in_tes!X62=0,"",RES_hhdet_in_tes!X62/RES_hhdet_in_fec!X62)</f>
        <v>0.87186309706487664</v>
      </c>
      <c r="Y62" s="119">
        <f>IF(RES_hhdet_in_tes!Y62=0,"",RES_hhdet_in_tes!Y62/RES_hhdet_in_fec!Y62)</f>
        <v>0.88039651918439843</v>
      </c>
      <c r="DA62" s="129" t="s">
        <v>3644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0.59603787943724529</v>
      </c>
      <c r="D63" s="124">
        <f>IF(RES_hhdet_in_tes!D63=0,"",RES_hhdet_in_tes!D63/RES_hhdet_in_fec!D63)</f>
        <v>0.60046969211889933</v>
      </c>
      <c r="E63" s="124">
        <f>IF(RES_hhdet_in_tes!E63=0,"",RES_hhdet_in_tes!E63/RES_hhdet_in_fec!E63)</f>
        <v>0.60519237763235922</v>
      </c>
      <c r="F63" s="124">
        <f>IF(RES_hhdet_in_tes!F63=0,"",RES_hhdet_in_tes!F63/RES_hhdet_in_fec!F63)</f>
        <v>0.60988990870925841</v>
      </c>
      <c r="G63" s="124">
        <f>IF(RES_hhdet_in_tes!G63=0,"",RES_hhdet_in_tes!G63/RES_hhdet_in_fec!G63)</f>
        <v>0.6148286148867832</v>
      </c>
      <c r="H63" s="124">
        <f>IF(RES_hhdet_in_tes!H63=0,"",RES_hhdet_in_tes!H63/RES_hhdet_in_fec!H63)</f>
        <v>0.619984703685861</v>
      </c>
      <c r="I63" s="124">
        <f>IF(RES_hhdet_in_tes!I63=0,"",RES_hhdet_in_tes!I63/RES_hhdet_in_fec!I63)</f>
        <v>0.62541414063234546</v>
      </c>
      <c r="J63" s="124">
        <f>IF(RES_hhdet_in_tes!J63=0,"",RES_hhdet_in_tes!J63/RES_hhdet_in_fec!J63)</f>
        <v>0.63156245410582512</v>
      </c>
      <c r="K63" s="124">
        <f>IF(RES_hhdet_in_tes!K63=0,"",RES_hhdet_in_tes!K63/RES_hhdet_in_fec!K63)</f>
        <v>0.63842403876236509</v>
      </c>
      <c r="L63" s="124">
        <f>IF(RES_hhdet_in_tes!L63=0,"",RES_hhdet_in_tes!L63/RES_hhdet_in_fec!L63)</f>
        <v>0.6462780981313907</v>
      </c>
      <c r="M63" s="124">
        <f>IF(RES_hhdet_in_tes!M63=0,"",RES_hhdet_in_tes!M63/RES_hhdet_in_fec!M63)</f>
        <v>0.66036827097212625</v>
      </c>
      <c r="N63" s="124">
        <f>IF(RES_hhdet_in_tes!N63=0,"",RES_hhdet_in_tes!N63/RES_hhdet_in_fec!N63)</f>
        <v>0.68310725780186832</v>
      </c>
      <c r="O63" s="124">
        <f>IF(RES_hhdet_in_tes!O63=0,"",RES_hhdet_in_tes!O63/RES_hhdet_in_fec!O63)</f>
        <v>0.71542215705863643</v>
      </c>
      <c r="P63" s="124">
        <f>IF(RES_hhdet_in_tes!P63=0,"",RES_hhdet_in_tes!P63/RES_hhdet_in_fec!P63)</f>
        <v>0.7531781137036252</v>
      </c>
      <c r="Q63" s="124">
        <f>IF(RES_hhdet_in_tes!Q63=0,"",RES_hhdet_in_tes!Q63/RES_hhdet_in_fec!Q63)</f>
        <v>0.7852766980573177</v>
      </c>
      <c r="R63" s="124">
        <f>IF(RES_hhdet_in_tes!R63=0,"",RES_hhdet_in_tes!R63/RES_hhdet_in_fec!R63)</f>
        <v>0.80155496650343494</v>
      </c>
      <c r="S63" s="124">
        <f>IF(RES_hhdet_in_tes!S63=0,"",RES_hhdet_in_tes!S63/RES_hhdet_in_fec!S63)</f>
        <v>0.81396828589722781</v>
      </c>
      <c r="T63" s="124">
        <f>IF(RES_hhdet_in_tes!T63=0,"",RES_hhdet_in_tes!T63/RES_hhdet_in_fec!T63)</f>
        <v>0.82407932646580673</v>
      </c>
      <c r="U63" s="124">
        <f>IF(RES_hhdet_in_tes!U63=0,"",RES_hhdet_in_tes!U63/RES_hhdet_in_fec!U63)</f>
        <v>0.83287872357813864</v>
      </c>
      <c r="V63" s="124">
        <f>IF(RES_hhdet_in_tes!V63=0,"",RES_hhdet_in_tes!V63/RES_hhdet_in_fec!V63)</f>
        <v>0.84088751950858986</v>
      </c>
      <c r="W63" s="124">
        <f>IF(RES_hhdet_in_tes!W63=0,"",RES_hhdet_in_tes!W63/RES_hhdet_in_fec!W63)</f>
        <v>0.84702011700559754</v>
      </c>
      <c r="X63" s="124">
        <f>IF(RES_hhdet_in_tes!X63=0,"",RES_hhdet_in_tes!X63/RES_hhdet_in_fec!X63)</f>
        <v>0.8506717853253708</v>
      </c>
      <c r="Y63" s="124">
        <f>IF(RES_hhdet_in_tes!Y63=0,"",RES_hhdet_in_tes!Y63/RES_hhdet_in_fec!Y63)</f>
        <v>0.85322896466562692</v>
      </c>
      <c r="DA63" s="130" t="s">
        <v>3645</v>
      </c>
    </row>
    <row r="64" spans="1:105" ht="12" customHeight="1" x14ac:dyDescent="0.25">
      <c r="A64" s="97" t="s">
        <v>212</v>
      </c>
      <c r="B64" s="111"/>
      <c r="C64" s="111">
        <f>IF(RES_hhdet_in_tes!C64=0,"",RES_hhdet_in_tes!C64/RES_hhdet_in_fec!C64)</f>
        <v>0.59056422579013768</v>
      </c>
      <c r="D64" s="111">
        <f>IF(RES_hhdet_in_tes!D64=0,"",RES_hhdet_in_tes!D64/RES_hhdet_in_fec!D64)</f>
        <v>0.59512317950461324</v>
      </c>
      <c r="E64" s="111">
        <f>IF(RES_hhdet_in_tes!E64=0,"",RES_hhdet_in_tes!E64/RES_hhdet_in_fec!E64)</f>
        <v>0.59996963526278535</v>
      </c>
      <c r="F64" s="111">
        <f>IF(RES_hhdet_in_tes!F64=0,"",RES_hhdet_in_tes!F64/RES_hhdet_in_fec!F64)</f>
        <v>0.60479846024362227</v>
      </c>
      <c r="G64" s="111">
        <f>IF(RES_hhdet_in_tes!G64=0,"",RES_hhdet_in_tes!G64/RES_hhdet_in_fec!G64)</f>
        <v>0.60988478247427635</v>
      </c>
      <c r="H64" s="111">
        <f>IF(RES_hhdet_in_tes!H64=0,"",RES_hhdet_in_tes!H64/RES_hhdet_in_fec!H64)</f>
        <v>0.61519345037541417</v>
      </c>
      <c r="I64" s="111">
        <f>IF(RES_hhdet_in_tes!I64=0,"",RES_hhdet_in_tes!I64/RES_hhdet_in_fec!I64)</f>
        <v>0.62079070385763979</v>
      </c>
      <c r="J64" s="111">
        <f>IF(RES_hhdet_in_tes!J64=0,"",RES_hhdet_in_tes!J64/RES_hhdet_in_fec!J64)</f>
        <v>0.62695133818571824</v>
      </c>
      <c r="K64" s="111">
        <f>IF(RES_hhdet_in_tes!K64=0,"",RES_hhdet_in_tes!K64/RES_hhdet_in_fec!K64)</f>
        <v>0.63390676498852483</v>
      </c>
      <c r="L64" s="111">
        <f>IF(RES_hhdet_in_tes!L64=0,"",RES_hhdet_in_tes!L64/RES_hhdet_in_fec!L64)</f>
        <v>0.64171481833784338</v>
      </c>
      <c r="M64" s="111">
        <f>IF(RES_hhdet_in_tes!M64=0,"",RES_hhdet_in_tes!M64/RES_hhdet_in_fec!M64)</f>
        <v>0.65616238705668661</v>
      </c>
      <c r="N64" s="111">
        <f>IF(RES_hhdet_in_tes!N64=0,"",RES_hhdet_in_tes!N64/RES_hhdet_in_fec!N64)</f>
        <v>0.67905035165034655</v>
      </c>
      <c r="O64" s="111">
        <f>IF(RES_hhdet_in_tes!O64=0,"",RES_hhdet_in_tes!O64/RES_hhdet_in_fec!O64)</f>
        <v>0.71158051244840637</v>
      </c>
      <c r="P64" s="111">
        <f>IF(RES_hhdet_in_tes!P64=0,"",RES_hhdet_in_tes!P64/RES_hhdet_in_fec!P64)</f>
        <v>0.74990286432325903</v>
      </c>
      <c r="Q64" s="111">
        <f>IF(RES_hhdet_in_tes!Q64=0,"",RES_hhdet_in_tes!Q64/RES_hhdet_in_fec!Q64)</f>
        <v>0.7822322977025058</v>
      </c>
      <c r="R64" s="111">
        <f>IF(RES_hhdet_in_tes!R64=0,"",RES_hhdet_in_tes!R64/RES_hhdet_in_fec!R64)</f>
        <v>0.79866824443330742</v>
      </c>
      <c r="S64" s="111">
        <f>IF(RES_hhdet_in_tes!S64=0,"",RES_hhdet_in_tes!S64/RES_hhdet_in_fec!S64)</f>
        <v>0.81126173784776334</v>
      </c>
      <c r="T64" s="111">
        <f>IF(RES_hhdet_in_tes!T64=0,"",RES_hhdet_in_tes!T64/RES_hhdet_in_fec!T64)</f>
        <v>0.82151270565229806</v>
      </c>
      <c r="U64" s="111">
        <f>IF(RES_hhdet_in_tes!U64=0,"",RES_hhdet_in_tes!U64/RES_hhdet_in_fec!U64)</f>
        <v>0.8304587690712496</v>
      </c>
      <c r="V64" s="111">
        <f>IF(RES_hhdet_in_tes!V64=0,"",RES_hhdet_in_tes!V64/RES_hhdet_in_fec!V64)</f>
        <v>0.83861525468487375</v>
      </c>
      <c r="W64" s="111">
        <f>IF(RES_hhdet_in_tes!W64=0,"",RES_hhdet_in_tes!W64/RES_hhdet_in_fec!W64)</f>
        <v>0.8447670006500092</v>
      </c>
      <c r="X64" s="111">
        <f>IF(RES_hhdet_in_tes!X64=0,"",RES_hhdet_in_tes!X64/RES_hhdet_in_fec!X64)</f>
        <v>0.84862704249824095</v>
      </c>
      <c r="Y64" s="111">
        <f>IF(RES_hhdet_in_tes!Y64=0,"",RES_hhdet_in_tes!Y64/RES_hhdet_in_fec!Y64)</f>
        <v>0.85135267923298374</v>
      </c>
      <c r="DA64" s="63" t="s">
        <v>3646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X65" s="111">
        <f>IF(RES_hhdet_in_tes!X65=0,"",RES_hhdet_in_tes!X65/RES_hhdet_in_fec!X65)</f>
        <v>1</v>
      </c>
      <c r="Y65" s="111">
        <f>IF(RES_hhdet_in_tes!Y65=0,"",RES_hhdet_in_tes!Y65/RES_hhdet_in_fec!Y65)</f>
        <v>1</v>
      </c>
      <c r="DA65" s="63" t="s">
        <v>3647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2.6100601542002408</v>
      </c>
      <c r="D66" s="124">
        <f>IF(RES_hhdet_in_tes!D66=0,"",RES_hhdet_in_tes!D66/RES_hhdet_in_fec!D66)</f>
        <v>2.7301561210007659</v>
      </c>
      <c r="E66" s="124">
        <f>IF(RES_hhdet_in_tes!E66=0,"",RES_hhdet_in_tes!E66/RES_hhdet_in_fec!E66)</f>
        <v>2.8520525572762132</v>
      </c>
      <c r="F66" s="124">
        <f>IF(RES_hhdet_in_tes!F66=0,"",RES_hhdet_in_tes!F66/RES_hhdet_in_fec!F66)</f>
        <v>2.9749280119587058</v>
      </c>
      <c r="G66" s="124">
        <f>IF(RES_hhdet_in_tes!G66=0,"",RES_hhdet_in_tes!G66/RES_hhdet_in_fec!G66)</f>
        <v>3.0994943424477972</v>
      </c>
      <c r="H66" s="124">
        <f>IF(RES_hhdet_in_tes!H66=0,"",RES_hhdet_in_tes!H66/RES_hhdet_in_fec!H66)</f>
        <v>3.22563967208534</v>
      </c>
      <c r="I66" s="124">
        <f>IF(RES_hhdet_in_tes!I66=0,"",RES_hhdet_in_tes!I66/RES_hhdet_in_fec!I66)</f>
        <v>3.3535132197128128</v>
      </c>
      <c r="J66" s="124">
        <f>IF(RES_hhdet_in_tes!J66=0,"",RES_hhdet_in_tes!J66/RES_hhdet_in_fec!J66)</f>
        <v>3.4837837729590224</v>
      </c>
      <c r="K66" s="124">
        <f>IF(RES_hhdet_in_tes!K66=0,"",RES_hhdet_in_tes!K66/RES_hhdet_in_fec!K66)</f>
        <v>3.6169810673893705</v>
      </c>
      <c r="L66" s="124">
        <f>IF(RES_hhdet_in_tes!L66=0,"",RES_hhdet_in_tes!L66/RES_hhdet_in_fec!L66)</f>
        <v>3.7531753516411714</v>
      </c>
      <c r="M66" s="124">
        <f>IF(RES_hhdet_in_tes!M66=0,"",RES_hhdet_in_tes!M66/RES_hhdet_in_fec!M66)</f>
        <v>3.9092439625340636</v>
      </c>
      <c r="N66" s="124">
        <f>IF(RES_hhdet_in_tes!N66=0,"",RES_hhdet_in_tes!N66/RES_hhdet_in_fec!N66)</f>
        <v>4.0901970065293352</v>
      </c>
      <c r="O66" s="124">
        <f>IF(RES_hhdet_in_tes!O66=0,"",RES_hhdet_in_tes!O66/RES_hhdet_in_fec!O66)</f>
        <v>4.2957116812939233</v>
      </c>
      <c r="P66" s="124">
        <f>IF(RES_hhdet_in_tes!P66=0,"",RES_hhdet_in_tes!P66/RES_hhdet_in_fec!P66)</f>
        <v>4.5057872980279949</v>
      </c>
      <c r="Q66" s="124">
        <f>IF(RES_hhdet_in_tes!Q66=0,"",RES_hhdet_in_tes!Q66/RES_hhdet_in_fec!Q66)</f>
        <v>4.6670171129505142</v>
      </c>
      <c r="R66" s="124">
        <f>IF(RES_hhdet_in_tes!R66=0,"",RES_hhdet_in_tes!R66/RES_hhdet_in_fec!R66)</f>
        <v>4.701952085963752</v>
      </c>
      <c r="S66" s="124">
        <f>IF(RES_hhdet_in_tes!S66=0,"",RES_hhdet_in_tes!S66/RES_hhdet_in_fec!S66)</f>
        <v>4.7058337496318901</v>
      </c>
      <c r="T66" s="124">
        <f>IF(RES_hhdet_in_tes!T66=0,"",RES_hhdet_in_tes!T66/RES_hhdet_in_fec!T66)</f>
        <v>4.7101467092631539</v>
      </c>
      <c r="U66" s="124">
        <f>IF(RES_hhdet_in_tes!U66=0,"",RES_hhdet_in_tes!U66/RES_hhdet_in_fec!U66)</f>
        <v>4.7149388866312254</v>
      </c>
      <c r="V66" s="124">
        <f>IF(RES_hhdet_in_tes!V66=0,"",RES_hhdet_in_tes!V66/RES_hhdet_in_fec!V66)</f>
        <v>4.7286327082943123</v>
      </c>
      <c r="W66" s="124">
        <f>IF(RES_hhdet_in_tes!W66=0,"",RES_hhdet_in_tes!W66/RES_hhdet_in_fec!W66)</f>
        <v>4.7735784864068149</v>
      </c>
      <c r="X66" s="124">
        <f>IF(RES_hhdet_in_tes!X66=0,"",RES_hhdet_in_tes!X66/RES_hhdet_in_fec!X66)</f>
        <v>4.8254596524140831</v>
      </c>
      <c r="Y66" s="124">
        <f>IF(RES_hhdet_in_tes!Y66=0,"",RES_hhdet_in_tes!Y66/RES_hhdet_in_fec!Y66)</f>
        <v>4.8839389487037383</v>
      </c>
      <c r="DA66" s="130" t="s">
        <v>3648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2.6100601542002408</v>
      </c>
      <c r="D67" s="111">
        <f>IF(RES_hhdet_in_tes!D67=0,"",RES_hhdet_in_tes!D67/RES_hhdet_in_fec!D67)</f>
        <v>2.7301561210007659</v>
      </c>
      <c r="E67" s="111">
        <f>IF(RES_hhdet_in_tes!E67=0,"",RES_hhdet_in_tes!E67/RES_hhdet_in_fec!E67)</f>
        <v>2.8520525572762132</v>
      </c>
      <c r="F67" s="111">
        <f>IF(RES_hhdet_in_tes!F67=0,"",RES_hhdet_in_tes!F67/RES_hhdet_in_fec!F67)</f>
        <v>2.9749280119587058</v>
      </c>
      <c r="G67" s="111">
        <f>IF(RES_hhdet_in_tes!G67=0,"",RES_hhdet_in_tes!G67/RES_hhdet_in_fec!G67)</f>
        <v>3.0994943424477972</v>
      </c>
      <c r="H67" s="111">
        <f>IF(RES_hhdet_in_tes!H67=0,"",RES_hhdet_in_tes!H67/RES_hhdet_in_fec!H67)</f>
        <v>3.22563967208534</v>
      </c>
      <c r="I67" s="111">
        <f>IF(RES_hhdet_in_tes!I67=0,"",RES_hhdet_in_tes!I67/RES_hhdet_in_fec!I67)</f>
        <v>3.3535132197128128</v>
      </c>
      <c r="J67" s="111">
        <f>IF(RES_hhdet_in_tes!J67=0,"",RES_hhdet_in_tes!J67/RES_hhdet_in_fec!J67)</f>
        <v>3.4837837729590224</v>
      </c>
      <c r="K67" s="111">
        <f>IF(RES_hhdet_in_tes!K67=0,"",RES_hhdet_in_tes!K67/RES_hhdet_in_fec!K67)</f>
        <v>3.6169810673893705</v>
      </c>
      <c r="L67" s="111">
        <f>IF(RES_hhdet_in_tes!L67=0,"",RES_hhdet_in_tes!L67/RES_hhdet_in_fec!L67)</f>
        <v>3.7531753516411714</v>
      </c>
      <c r="M67" s="111">
        <f>IF(RES_hhdet_in_tes!M67=0,"",RES_hhdet_in_tes!M67/RES_hhdet_in_fec!M67)</f>
        <v>3.9092439625340636</v>
      </c>
      <c r="N67" s="111">
        <f>IF(RES_hhdet_in_tes!N67=0,"",RES_hhdet_in_tes!N67/RES_hhdet_in_fec!N67)</f>
        <v>4.0901970065293352</v>
      </c>
      <c r="O67" s="111">
        <f>IF(RES_hhdet_in_tes!O67=0,"",RES_hhdet_in_tes!O67/RES_hhdet_in_fec!O67)</f>
        <v>4.2957116812939233</v>
      </c>
      <c r="P67" s="111">
        <f>IF(RES_hhdet_in_tes!P67=0,"",RES_hhdet_in_tes!P67/RES_hhdet_in_fec!P67)</f>
        <v>4.5057872980279949</v>
      </c>
      <c r="Q67" s="111">
        <f>IF(RES_hhdet_in_tes!Q67=0,"",RES_hhdet_in_tes!Q67/RES_hhdet_in_fec!Q67)</f>
        <v>4.6670171129505142</v>
      </c>
      <c r="R67" s="111">
        <f>IF(RES_hhdet_in_tes!R67=0,"",RES_hhdet_in_tes!R67/RES_hhdet_in_fec!R67)</f>
        <v>4.701952085963752</v>
      </c>
      <c r="S67" s="111">
        <f>IF(RES_hhdet_in_tes!S67=0,"",RES_hhdet_in_tes!S67/RES_hhdet_in_fec!S67)</f>
        <v>4.7058337496318901</v>
      </c>
      <c r="T67" s="111">
        <f>IF(RES_hhdet_in_tes!T67=0,"",RES_hhdet_in_tes!T67/RES_hhdet_in_fec!T67)</f>
        <v>4.7101467092631539</v>
      </c>
      <c r="U67" s="111">
        <f>IF(RES_hhdet_in_tes!U67=0,"",RES_hhdet_in_tes!U67/RES_hhdet_in_fec!U67)</f>
        <v>4.7149388866312254</v>
      </c>
      <c r="V67" s="111">
        <f>IF(RES_hhdet_in_tes!V67=0,"",RES_hhdet_in_tes!V67/RES_hhdet_in_fec!V67)</f>
        <v>4.7286327082943123</v>
      </c>
      <c r="W67" s="111">
        <f>IF(RES_hhdet_in_tes!W67=0,"",RES_hhdet_in_tes!W67/RES_hhdet_in_fec!W67)</f>
        <v>4.7735784864068149</v>
      </c>
      <c r="X67" s="111">
        <f>IF(RES_hhdet_in_tes!X67=0,"",RES_hhdet_in_tes!X67/RES_hhdet_in_fec!X67)</f>
        <v>4.8254596524140831</v>
      </c>
      <c r="Y67" s="111">
        <f>IF(RES_hhdet_in_tes!Y67=0,"",RES_hhdet_in_tes!Y67/RES_hhdet_in_fec!Y67)</f>
        <v>4.8839389487037383</v>
      </c>
      <c r="DA67" s="63" t="s">
        <v>3649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0.65033619242570062</v>
      </c>
      <c r="D68" s="124">
        <f>IF(RES_hhdet_in_tes!D68=0,"",RES_hhdet_in_tes!D68/RES_hhdet_in_fec!D68)</f>
        <v>0.65224941986092655</v>
      </c>
      <c r="E68" s="124">
        <f>IF(RES_hhdet_in_tes!E68=0,"",RES_hhdet_in_tes!E68/RES_hhdet_in_fec!E68)</f>
        <v>0.65818949655248904</v>
      </c>
      <c r="F68" s="124">
        <f>IF(RES_hhdet_in_tes!F68=0,"",RES_hhdet_in_tes!F68/RES_hhdet_in_fec!F68)</f>
        <v>0.66484491315551497</v>
      </c>
      <c r="G68" s="124">
        <f>IF(RES_hhdet_in_tes!G68=0,"",RES_hhdet_in_tes!G68/RES_hhdet_in_fec!G68)</f>
        <v>0.6709786118845541</v>
      </c>
      <c r="H68" s="124">
        <f>IF(RES_hhdet_in_tes!H68=0,"",RES_hhdet_in_tes!H68/RES_hhdet_in_fec!H68)</f>
        <v>0.67800802955395578</v>
      </c>
      <c r="I68" s="124">
        <f>IF(RES_hhdet_in_tes!I68=0,"",RES_hhdet_in_tes!I68/RES_hhdet_in_fec!I68)</f>
        <v>0.68699165275158014</v>
      </c>
      <c r="J68" s="124">
        <f>IF(RES_hhdet_in_tes!J68=0,"",RES_hhdet_in_tes!J68/RES_hhdet_in_fec!J68)</f>
        <v>0.6934182286669931</v>
      </c>
      <c r="K68" s="124">
        <f>IF(RES_hhdet_in_tes!K68=0,"",RES_hhdet_in_tes!K68/RES_hhdet_in_fec!K68)</f>
        <v>0.70056178907124755</v>
      </c>
      <c r="L68" s="124">
        <f>IF(RES_hhdet_in_tes!L68=0,"",RES_hhdet_in_tes!L68/RES_hhdet_in_fec!L68)</f>
        <v>0.70808975572068411</v>
      </c>
      <c r="M68" s="124">
        <f>IF(RES_hhdet_in_tes!M68=0,"",RES_hhdet_in_tes!M68/RES_hhdet_in_fec!M68)</f>
        <v>0.72034639867193895</v>
      </c>
      <c r="N68" s="124">
        <f>IF(RES_hhdet_in_tes!N68=0,"",RES_hhdet_in_tes!N68/RES_hhdet_in_fec!N68)</f>
        <v>0.74111491003049834</v>
      </c>
      <c r="O68" s="124">
        <f>IF(RES_hhdet_in_tes!O68=0,"",RES_hhdet_in_tes!O68/RES_hhdet_in_fec!O68)</f>
        <v>0.76718436973970405</v>
      </c>
      <c r="P68" s="124">
        <f>IF(RES_hhdet_in_tes!P68=0,"",RES_hhdet_in_tes!P68/RES_hhdet_in_fec!P68)</f>
        <v>0.79618837179767632</v>
      </c>
      <c r="Q68" s="124">
        <f>IF(RES_hhdet_in_tes!Q68=0,"",RES_hhdet_in_tes!Q68/RES_hhdet_in_fec!Q68)</f>
        <v>0.82378282421763771</v>
      </c>
      <c r="R68" s="124">
        <f>IF(RES_hhdet_in_tes!R68=0,"",RES_hhdet_in_tes!R68/RES_hhdet_in_fec!R68)</f>
        <v>0.8401731471662085</v>
      </c>
      <c r="S68" s="124">
        <f>IF(RES_hhdet_in_tes!S68=0,"",RES_hhdet_in_tes!S68/RES_hhdet_in_fec!S68)</f>
        <v>0.85337411227250715</v>
      </c>
      <c r="T68" s="124">
        <f>IF(RES_hhdet_in_tes!T68=0,"",RES_hhdet_in_tes!T68/RES_hhdet_in_fec!T68)</f>
        <v>0.86429446453547198</v>
      </c>
      <c r="U68" s="124">
        <f>IF(RES_hhdet_in_tes!U68=0,"",RES_hhdet_in_tes!U68/RES_hhdet_in_fec!U68)</f>
        <v>0.87433211968553093</v>
      </c>
      <c r="V68" s="124">
        <f>IF(RES_hhdet_in_tes!V68=0,"",RES_hhdet_in_tes!V68/RES_hhdet_in_fec!V68)</f>
        <v>0.88154861076411406</v>
      </c>
      <c r="W68" s="124">
        <f>IF(RES_hhdet_in_tes!W68=0,"",RES_hhdet_in_tes!W68/RES_hhdet_in_fec!W68)</f>
        <v>0.88859748139749239</v>
      </c>
      <c r="X68" s="124">
        <f>IF(RES_hhdet_in_tes!X68=0,"",RES_hhdet_in_tes!X68/RES_hhdet_in_fec!X68)</f>
        <v>0.88945506156354803</v>
      </c>
      <c r="Y68" s="124">
        <f>IF(RES_hhdet_in_tes!Y68=0,"",RES_hhdet_in_tes!Y68/RES_hhdet_in_fec!Y68)</f>
        <v>0.8914040737930613</v>
      </c>
      <c r="DA68" s="130" t="s">
        <v>3650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0.64386139458353209</v>
      </c>
      <c r="D69" s="111">
        <f>IF(RES_hhdet_in_tes!D69=0,"",RES_hhdet_in_tes!D69/RES_hhdet_in_fec!D69)</f>
        <v>0.64977678163769381</v>
      </c>
      <c r="E69" s="111">
        <f>IF(RES_hhdet_in_tes!E69=0,"",RES_hhdet_in_tes!E69/RES_hhdet_in_fec!E69)</f>
        <v>0.65596010090514367</v>
      </c>
      <c r="F69" s="111">
        <f>IF(RES_hhdet_in_tes!F69=0,"",RES_hhdet_in_tes!F69/RES_hhdet_in_fec!F69)</f>
        <v>0.66219105767167408</v>
      </c>
      <c r="G69" s="111">
        <f>IF(RES_hhdet_in_tes!G69=0,"",RES_hhdet_in_tes!G69/RES_hhdet_in_fec!G69)</f>
        <v>0.66866684870815829</v>
      </c>
      <c r="H69" s="111">
        <f>IF(RES_hhdet_in_tes!H69=0,"",RES_hhdet_in_tes!H69/RES_hhdet_in_fec!H69)</f>
        <v>0.67536129317193172</v>
      </c>
      <c r="I69" s="111">
        <f>IF(RES_hhdet_in_tes!I69=0,"",RES_hhdet_in_tes!I69/RES_hhdet_in_fec!I69)</f>
        <v>0.68232088505574418</v>
      </c>
      <c r="J69" s="111">
        <f>IF(RES_hhdet_in_tes!J69=0,"",RES_hhdet_in_tes!J69/RES_hhdet_in_fec!J69)</f>
        <v>0.68974083546399068</v>
      </c>
      <c r="K69" s="111">
        <f>IF(RES_hhdet_in_tes!K69=0,"",RES_hhdet_in_tes!K69/RES_hhdet_in_fec!K69)</f>
        <v>0.69778437643259927</v>
      </c>
      <c r="L69" s="111">
        <f>IF(RES_hhdet_in_tes!L69=0,"",RES_hhdet_in_tes!L69/RES_hhdet_in_fec!L69)</f>
        <v>0.70649029137765129</v>
      </c>
      <c r="M69" s="111">
        <f>IF(RES_hhdet_in_tes!M69=0,"",RES_hhdet_in_tes!M69/RES_hhdet_in_fec!M69)</f>
        <v>0.71992197604263852</v>
      </c>
      <c r="N69" s="111">
        <f>IF(RES_hhdet_in_tes!N69=0,"",RES_hhdet_in_tes!N69/RES_hhdet_in_fec!N69)</f>
        <v>0.73933406366651655</v>
      </c>
      <c r="O69" s="111">
        <f>IF(RES_hhdet_in_tes!O69=0,"",RES_hhdet_in_tes!O69/RES_hhdet_in_fec!O69)</f>
        <v>0.76562203569470888</v>
      </c>
      <c r="P69" s="111">
        <f>IF(RES_hhdet_in_tes!P69=0,"",RES_hhdet_in_tes!P69/RES_hhdet_in_fec!P69)</f>
        <v>0.79618796244501</v>
      </c>
      <c r="Q69" s="111">
        <f>IF(RES_hhdet_in_tes!Q69=0,"",RES_hhdet_in_tes!Q69/RES_hhdet_in_fec!Q69)</f>
        <v>0.82294918324455668</v>
      </c>
      <c r="R69" s="111">
        <f>IF(RES_hhdet_in_tes!R69=0,"",RES_hhdet_in_tes!R69/RES_hhdet_in_fec!R69)</f>
        <v>0.83930760003350602</v>
      </c>
      <c r="S69" s="111">
        <f>IF(RES_hhdet_in_tes!S69=0,"",RES_hhdet_in_tes!S69/RES_hhdet_in_fec!S69)</f>
        <v>0.85323864134669691</v>
      </c>
      <c r="T69" s="111">
        <f>IF(RES_hhdet_in_tes!T69=0,"",RES_hhdet_in_tes!T69/RES_hhdet_in_fec!T69)</f>
        <v>0.86496097365512381</v>
      </c>
      <c r="U69" s="111">
        <f>IF(RES_hhdet_in_tes!U69=0,"",RES_hhdet_in_tes!U69/RES_hhdet_in_fec!U69)</f>
        <v>0.87468282729767355</v>
      </c>
      <c r="V69" s="111">
        <f>IF(RES_hhdet_in_tes!V69=0,"",RES_hhdet_in_tes!V69/RES_hhdet_in_fec!V69)</f>
        <v>0.88258683400154148</v>
      </c>
      <c r="W69" s="111">
        <f>IF(RES_hhdet_in_tes!W69=0,"",RES_hhdet_in_tes!W69/RES_hhdet_in_fec!W69)</f>
        <v>0.88781775156433229</v>
      </c>
      <c r="X69" s="111">
        <f>IF(RES_hhdet_in_tes!X69=0,"",RES_hhdet_in_tes!X69/RES_hhdet_in_fec!X69)</f>
        <v>0.88968138439795741</v>
      </c>
      <c r="Y69" s="111">
        <f>IF(RES_hhdet_in_tes!Y69=0,"",RES_hhdet_in_tes!Y69/RES_hhdet_in_fec!Y69)</f>
        <v>0.89077408478865572</v>
      </c>
      <c r="DA69" s="63" t="s">
        <v>3651</v>
      </c>
    </row>
    <row r="70" spans="1:105" ht="12" customHeight="1" x14ac:dyDescent="0.25">
      <c r="A70" s="97" t="s">
        <v>133</v>
      </c>
      <c r="B70" s="111"/>
      <c r="C70" s="111">
        <f>IF(RES_hhdet_in_tes!C70=0,"",RES_hhdet_in_tes!C70/RES_hhdet_in_fec!C70)</f>
        <v>0.79074996417368515</v>
      </c>
      <c r="D70" s="111">
        <f>IF(RES_hhdet_in_tes!D70=0,"",RES_hhdet_in_tes!D70/RES_hhdet_in_fec!D70)</f>
        <v>0.78874622759346524</v>
      </c>
      <c r="E70" s="111">
        <f>IF(RES_hhdet_in_tes!E70=0,"",RES_hhdet_in_tes!E70/RES_hhdet_in_fec!E70)</f>
        <v>0.79767003599725428</v>
      </c>
      <c r="F70" s="111">
        <f>IF(RES_hhdet_in_tes!F70=0,"",RES_hhdet_in_tes!F70/RES_hhdet_in_fec!F70)</f>
        <v>0.8031100500183791</v>
      </c>
      <c r="G70" s="111">
        <f>IF(RES_hhdet_in_tes!G70=0,"",RES_hhdet_in_tes!G70/RES_hhdet_in_fec!G70)</f>
        <v>0.8069350586237134</v>
      </c>
      <c r="H70" s="111">
        <f>IF(RES_hhdet_in_tes!H70=0,"",RES_hhdet_in_tes!H70/RES_hhdet_in_fec!H70)</f>
        <v>0.81502507226132781</v>
      </c>
      <c r="I70" s="111">
        <f>IF(RES_hhdet_in_tes!I70=0,"",RES_hhdet_in_tes!I70/RES_hhdet_in_fec!I70)</f>
        <v>0.81109440662117827</v>
      </c>
      <c r="J70" s="111">
        <f>IF(RES_hhdet_in_tes!J70=0,"",RES_hhdet_in_tes!J70/RES_hhdet_in_fec!J70)</f>
        <v>0.83019581882583782</v>
      </c>
      <c r="K70" s="111">
        <f>IF(RES_hhdet_in_tes!K70=0,"",RES_hhdet_in_tes!K70/RES_hhdet_in_fec!K70)</f>
        <v>0.83218892739427175</v>
      </c>
      <c r="L70" s="111">
        <f>IF(RES_hhdet_in_tes!L70=0,"",RES_hhdet_in_tes!L70/RES_hhdet_in_fec!L70)</f>
        <v>0.85687916394351615</v>
      </c>
      <c r="M70" s="111" t="str">
        <f>IF(RES_hhdet_in_tes!M70=0,"",RES_hhdet_in_tes!M70/RES_hhdet_in_fec!M70)</f>
        <v/>
      </c>
      <c r="N70" s="111">
        <f>IF(RES_hhdet_in_tes!N70=0,"",RES_hhdet_in_tes!N70/RES_hhdet_in_fec!N70)</f>
        <v>0.87862694847074352</v>
      </c>
      <c r="O70" s="111">
        <f>IF(RES_hhdet_in_tes!O70=0,"",RES_hhdet_in_tes!O70/RES_hhdet_in_fec!O70)</f>
        <v>0.88807891632907077</v>
      </c>
      <c r="P70" s="111" t="str">
        <f>IF(RES_hhdet_in_tes!P70=0,"",RES_hhdet_in_tes!P70/RES_hhdet_in_fec!P70)</f>
        <v/>
      </c>
      <c r="Q70" s="111">
        <f>IF(RES_hhdet_in_tes!Q70=0,"",RES_hhdet_in_tes!Q70/RES_hhdet_in_fec!Q70)</f>
        <v>0.91575691756676791</v>
      </c>
      <c r="R70" s="111">
        <f>IF(RES_hhdet_in_tes!R70=0,"",RES_hhdet_in_tes!R70/RES_hhdet_in_fec!R70)</f>
        <v>0.9207750502538109</v>
      </c>
      <c r="S70" s="111">
        <f>IF(RES_hhdet_in_tes!S70=0,"",RES_hhdet_in_tes!S70/RES_hhdet_in_fec!S70)</f>
        <v>0.92790474689674174</v>
      </c>
      <c r="T70" s="111">
        <f>IF(RES_hhdet_in_tes!T70=0,"",RES_hhdet_in_tes!T70/RES_hhdet_in_fec!T70)</f>
        <v>0.93657457966378865</v>
      </c>
      <c r="U70" s="111">
        <f>IF(RES_hhdet_in_tes!U70=0,"",RES_hhdet_in_tes!U70/RES_hhdet_in_fec!U70)</f>
        <v>0.94356840323973445</v>
      </c>
      <c r="V70" s="111">
        <f>IF(RES_hhdet_in_tes!V70=0,"",RES_hhdet_in_tes!V70/RES_hhdet_in_fec!V70)</f>
        <v>0.94930261049591735</v>
      </c>
      <c r="W70" s="111">
        <f>IF(RES_hhdet_in_tes!W70=0,"",RES_hhdet_in_tes!W70/RES_hhdet_in_fec!W70)</f>
        <v>0.95710191923109178</v>
      </c>
      <c r="X70" s="111" t="str">
        <f>IF(RES_hhdet_in_tes!X70=0,"",RES_hhdet_in_tes!X70/RES_hhdet_in_fec!X70)</f>
        <v/>
      </c>
      <c r="Y70" s="111">
        <f>IF(RES_hhdet_in_tes!Y70=0,"",RES_hhdet_in_tes!Y70/RES_hhdet_in_fec!Y70)</f>
        <v>0.95584721518016891</v>
      </c>
      <c r="DA70" s="63" t="s">
        <v>3652</v>
      </c>
    </row>
    <row r="71" spans="1:105" ht="12" customHeight="1" x14ac:dyDescent="0.25">
      <c r="A71" s="100" t="s">
        <v>212</v>
      </c>
      <c r="B71" s="112"/>
      <c r="C71" s="112">
        <f>IF(RES_hhdet_in_tes!C71=0,"",RES_hhdet_in_tes!C71/RES_hhdet_in_fec!C71)</f>
        <v>0.64386139458353198</v>
      </c>
      <c r="D71" s="112">
        <f>IF(RES_hhdet_in_tes!D71=0,"",RES_hhdet_in_tes!D71/RES_hhdet_in_fec!D71)</f>
        <v>0.64977678163769381</v>
      </c>
      <c r="E71" s="112">
        <f>IF(RES_hhdet_in_tes!E71=0,"",RES_hhdet_in_tes!E71/RES_hhdet_in_fec!E71)</f>
        <v>0.65596010090514367</v>
      </c>
      <c r="F71" s="112">
        <f>IF(RES_hhdet_in_tes!F71=0,"",RES_hhdet_in_tes!F71/RES_hhdet_in_fec!F71)</f>
        <v>0.66219105767167408</v>
      </c>
      <c r="G71" s="112">
        <f>IF(RES_hhdet_in_tes!G71=0,"",RES_hhdet_in_tes!G71/RES_hhdet_in_fec!G71)</f>
        <v>0.66866684870815829</v>
      </c>
      <c r="H71" s="112">
        <f>IF(RES_hhdet_in_tes!H71=0,"",RES_hhdet_in_tes!H71/RES_hhdet_in_fec!H71)</f>
        <v>0.67536129317193172</v>
      </c>
      <c r="I71" s="112">
        <f>IF(RES_hhdet_in_tes!I71=0,"",RES_hhdet_in_tes!I71/RES_hhdet_in_fec!I71)</f>
        <v>0.68232088505574418</v>
      </c>
      <c r="J71" s="112">
        <f>IF(RES_hhdet_in_tes!J71=0,"",RES_hhdet_in_tes!J71/RES_hhdet_in_fec!J71)</f>
        <v>0.68974083546399068</v>
      </c>
      <c r="K71" s="112">
        <f>IF(RES_hhdet_in_tes!K71=0,"",RES_hhdet_in_tes!K71/RES_hhdet_in_fec!K71)</f>
        <v>0.69778437643259927</v>
      </c>
      <c r="L71" s="112">
        <f>IF(RES_hhdet_in_tes!L71=0,"",RES_hhdet_in_tes!L71/RES_hhdet_in_fec!L71)</f>
        <v>0.70649029137765129</v>
      </c>
      <c r="M71" s="112" t="str">
        <f>IF(RES_hhdet_in_tes!M71=0,"",RES_hhdet_in_tes!M71/RES_hhdet_in_fec!M71)</f>
        <v/>
      </c>
      <c r="N71" s="112">
        <f>IF(RES_hhdet_in_tes!N71=0,"",RES_hhdet_in_tes!N71/RES_hhdet_in_fec!N71)</f>
        <v>0.73933406366651655</v>
      </c>
      <c r="O71" s="112">
        <f>IF(RES_hhdet_in_tes!O71=0,"",RES_hhdet_in_tes!O71/RES_hhdet_in_fec!O71)</f>
        <v>0.76562203569470888</v>
      </c>
      <c r="P71" s="112" t="str">
        <f>IF(RES_hhdet_in_tes!P71=0,"",RES_hhdet_in_tes!P71/RES_hhdet_in_fec!P71)</f>
        <v/>
      </c>
      <c r="Q71" s="112">
        <f>IF(RES_hhdet_in_tes!Q71=0,"",RES_hhdet_in_tes!Q71/RES_hhdet_in_fec!Q71)</f>
        <v>0.82294918324455668</v>
      </c>
      <c r="R71" s="112">
        <f>IF(RES_hhdet_in_tes!R71=0,"",RES_hhdet_in_tes!R71/RES_hhdet_in_fec!R71)</f>
        <v>0.83930760003350602</v>
      </c>
      <c r="S71" s="112">
        <f>IF(RES_hhdet_in_tes!S71=0,"",RES_hhdet_in_tes!S71/RES_hhdet_in_fec!S71)</f>
        <v>0.85323864134669702</v>
      </c>
      <c r="T71" s="112">
        <f>IF(RES_hhdet_in_tes!T71=0,"",RES_hhdet_in_tes!T71/RES_hhdet_in_fec!T71)</f>
        <v>0.86496097365512381</v>
      </c>
      <c r="U71" s="112">
        <f>IF(RES_hhdet_in_tes!U71=0,"",RES_hhdet_in_tes!U71/RES_hhdet_in_fec!U71)</f>
        <v>0.87468282729767344</v>
      </c>
      <c r="V71" s="112">
        <f>IF(RES_hhdet_in_tes!V71=0,"",RES_hhdet_in_tes!V71/RES_hhdet_in_fec!V71)</f>
        <v>0.88258683400154159</v>
      </c>
      <c r="W71" s="112">
        <f>IF(RES_hhdet_in_tes!W71=0,"",RES_hhdet_in_tes!W71/RES_hhdet_in_fec!W71)</f>
        <v>0.88781775156433229</v>
      </c>
      <c r="X71" s="112" t="str">
        <f>IF(RES_hhdet_in_tes!X71=0,"",RES_hhdet_in_tes!X71/RES_hhdet_in_fec!X71)</f>
        <v/>
      </c>
      <c r="Y71" s="112">
        <f>IF(RES_hhdet_in_tes!Y71=0,"",RES_hhdet_in_tes!Y71/RES_hhdet_in_fec!Y71)</f>
        <v>0.89077408478865572</v>
      </c>
      <c r="DA71" s="131" t="s">
        <v>3653</v>
      </c>
    </row>
    <row r="72" spans="1:105" ht="12" customHeight="1" x14ac:dyDescent="0.25">
      <c r="A72" s="103" t="s">
        <v>52</v>
      </c>
      <c r="B72" s="113"/>
      <c r="C72" s="113">
        <f>IF(RES_hhdet_in_tes!C72=0,"",RES_hhdet_in_tes!C72/RES_hhdet_in_fec!C72)</f>
        <v>1</v>
      </c>
      <c r="D72" s="113">
        <f>IF(RES_hhdet_in_tes!D72=0,"",RES_hhdet_in_tes!D72/RES_hhdet_in_fec!D72)</f>
        <v>1</v>
      </c>
      <c r="E72" s="113">
        <f>IF(RES_hhdet_in_tes!E72=0,"",RES_hhdet_in_tes!E72/RES_hhdet_in_fec!E72)</f>
        <v>1</v>
      </c>
      <c r="F72" s="113">
        <f>IF(RES_hhdet_in_tes!F72=0,"",RES_hhdet_in_tes!F72/RES_hhdet_in_fec!F72)</f>
        <v>1</v>
      </c>
      <c r="G72" s="113">
        <f>IF(RES_hhdet_in_tes!G72=0,"",RES_hhdet_in_tes!G72/RES_hhdet_in_fec!G72)</f>
        <v>1</v>
      </c>
      <c r="H72" s="113">
        <f>IF(RES_hhdet_in_tes!H72=0,"",RES_hhdet_in_tes!H72/RES_hhdet_in_fec!H72)</f>
        <v>1</v>
      </c>
      <c r="I72" s="113">
        <f>IF(RES_hhdet_in_tes!I72=0,"",RES_hhdet_in_tes!I72/RES_hhdet_in_fec!I72)</f>
        <v>1</v>
      </c>
      <c r="J72" s="113">
        <f>IF(RES_hhdet_in_tes!J72=0,"",RES_hhdet_in_tes!J72/RES_hhdet_in_fec!J72)</f>
        <v>1</v>
      </c>
      <c r="K72" s="113">
        <f>IF(RES_hhdet_in_tes!K72=0,"",RES_hhdet_in_tes!K72/RES_hhdet_in_fec!K72)</f>
        <v>1</v>
      </c>
      <c r="L72" s="113">
        <f>IF(RES_hhdet_in_tes!L72=0,"",RES_hhdet_in_tes!L72/RES_hhdet_in_fec!L72)</f>
        <v>1</v>
      </c>
      <c r="M72" s="113" t="str">
        <f>IF(RES_hhdet_in_tes!M72=0,"",RES_hhdet_in_tes!M72/RES_hhdet_in_fec!M72)</f>
        <v/>
      </c>
      <c r="N72" s="113">
        <f>IF(RES_hhdet_in_tes!N72=0,"",RES_hhdet_in_tes!N72/RES_hhdet_in_fec!N72)</f>
        <v>1</v>
      </c>
      <c r="O72" s="113">
        <f>IF(RES_hhdet_in_tes!O72=0,"",RES_hhdet_in_tes!O72/RES_hhdet_in_fec!O72)</f>
        <v>1</v>
      </c>
      <c r="P72" s="113" t="str">
        <f>IF(RES_hhdet_in_tes!P72=0,"",RES_hhdet_in_tes!P72/RES_hhdet_in_fec!P72)</f>
        <v/>
      </c>
      <c r="Q72" s="113">
        <f>IF(RES_hhdet_in_tes!Q72=0,"",RES_hhdet_in_tes!Q72/RES_hhdet_in_fec!Q72)</f>
        <v>1</v>
      </c>
      <c r="R72" s="113">
        <f>IF(RES_hhdet_in_tes!R72=0,"",RES_hhdet_in_tes!R72/RES_hhdet_in_fec!R72)</f>
        <v>1</v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>
        <f>IF(RES_hhdet_in_tes!W72=0,"",RES_hhdet_in_tes!W72/RES_hhdet_in_fec!W72)</f>
        <v>1</v>
      </c>
      <c r="X72" s="113" t="str">
        <f>IF(RES_hhdet_in_tes!X72=0,"",RES_hhdet_in_tes!X72/RES_hhdet_in_fec!X72)</f>
        <v/>
      </c>
      <c r="Y72" s="113">
        <f>IF(RES_hhdet_in_tes!Y72=0,"",RES_hhdet_in_tes!Y72/RES_hhdet_in_fec!Y72)</f>
        <v>1</v>
      </c>
      <c r="DA72" s="132" t="s">
        <v>3654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0.72807206032552108</v>
      </c>
      <c r="D73" s="112">
        <f>IF(RES_hhdet_in_tes!D73=0,"",RES_hhdet_in_tes!D73/RES_hhdet_in_fec!D73)</f>
        <v>0.72898899586066856</v>
      </c>
      <c r="E73" s="112">
        <f>IF(RES_hhdet_in_tes!E73=0,"",RES_hhdet_in_tes!E73/RES_hhdet_in_fec!E73)</f>
        <v>0.72999281317536613</v>
      </c>
      <c r="F73" s="112">
        <f>IF(RES_hhdet_in_tes!F73=0,"",RES_hhdet_in_tes!F73/RES_hhdet_in_fec!F73)</f>
        <v>0.73100874202588428</v>
      </c>
      <c r="G73" s="112">
        <f>IF(RES_hhdet_in_tes!G73=0,"",RES_hhdet_in_tes!G73/RES_hhdet_in_fec!G73)</f>
        <v>0.73210536182338637</v>
      </c>
      <c r="H73" s="112">
        <f>IF(RES_hhdet_in_tes!H73=0,"",RES_hhdet_in_tes!H73/RES_hhdet_in_fec!H73)</f>
        <v>0.73327493142412015</v>
      </c>
      <c r="I73" s="112">
        <f>IF(RES_hhdet_in_tes!I73=0,"",RES_hhdet_in_tes!I73/RES_hhdet_in_fec!I73)</f>
        <v>0.73453523675252241</v>
      </c>
      <c r="J73" s="112">
        <f>IF(RES_hhdet_in_tes!J73=0,"",RES_hhdet_in_tes!J73/RES_hhdet_in_fec!J73)</f>
        <v>0.73595759397684357</v>
      </c>
      <c r="K73" s="112">
        <f>IF(RES_hhdet_in_tes!K73=0,"",RES_hhdet_in_tes!K73/RES_hhdet_in_fec!K73)</f>
        <v>0.73760500483953362</v>
      </c>
      <c r="L73" s="112">
        <f>IF(RES_hhdet_in_tes!L73=0,"",RES_hhdet_in_tes!L73/RES_hhdet_in_fec!L73)</f>
        <v>0.7394991304906986</v>
      </c>
      <c r="M73" s="112">
        <f>IF(RES_hhdet_in_tes!M73=0,"",RES_hhdet_in_tes!M73/RES_hhdet_in_fec!M73)</f>
        <v>0.74310009149052769</v>
      </c>
      <c r="N73" s="112">
        <f>IF(RES_hhdet_in_tes!N73=0,"",RES_hhdet_in_tes!N73/RES_hhdet_in_fec!N73)</f>
        <v>0.74903775186943322</v>
      </c>
      <c r="O73" s="112">
        <f>IF(RES_hhdet_in_tes!O73=0,"",RES_hhdet_in_tes!O73/RES_hhdet_in_fec!O73)</f>
        <v>0.75809191210366289</v>
      </c>
      <c r="P73" s="112">
        <f>IF(RES_hhdet_in_tes!P73=0,"",RES_hhdet_in_tes!P73/RES_hhdet_in_fec!P73)</f>
        <v>0.76983331187650617</v>
      </c>
      <c r="Q73" s="112">
        <f>IF(RES_hhdet_in_tes!Q73=0,"",RES_hhdet_in_tes!Q73/RES_hhdet_in_fec!Q73)</f>
        <v>0.78116126456327351</v>
      </c>
      <c r="R73" s="112" t="str">
        <f>IF(RES_hhdet_in_tes!R73=0,"",RES_hhdet_in_tes!R73/RES_hhdet_in_fec!R73)</f>
        <v/>
      </c>
      <c r="S73" s="112">
        <f>IF(RES_hhdet_in_tes!S73=0,"",RES_hhdet_in_tes!S73/RES_hhdet_in_fec!S73)</f>
        <v>0.79625443774904969</v>
      </c>
      <c r="T73" s="112">
        <f>IF(RES_hhdet_in_tes!T73=0,"",RES_hhdet_in_tes!T73/RES_hhdet_in_fec!T73)</f>
        <v>0.80362390125746463</v>
      </c>
      <c r="U73" s="112">
        <f>IF(RES_hhdet_in_tes!U73=0,"",RES_hhdet_in_tes!U73/RES_hhdet_in_fec!U73)</f>
        <v>0.81100980966252068</v>
      </c>
      <c r="V73" s="112">
        <f>IF(RES_hhdet_in_tes!V73=0,"",RES_hhdet_in_tes!V73/RES_hhdet_in_fec!V73)</f>
        <v>0.81826560849024776</v>
      </c>
      <c r="W73" s="112" t="str">
        <f>IF(RES_hhdet_in_tes!W73=0,"",RES_hhdet_in_tes!W73/RES_hhdet_in_fec!W73)</f>
        <v/>
      </c>
      <c r="X73" s="112">
        <f>IF(RES_hhdet_in_tes!X73=0,"",RES_hhdet_in_tes!X73/RES_hhdet_in_fec!X73)</f>
        <v>0.83747203078133958</v>
      </c>
      <c r="Y73" s="112" t="str">
        <f>IF(RES_hhdet_in_tes!Y73=0,"",RES_hhdet_in_tes!Y73/RES_hhdet_in_fec!Y73)</f>
        <v/>
      </c>
      <c r="DA73" s="131" t="s">
        <v>3655</v>
      </c>
    </row>
    <row r="74" spans="1:105" ht="12" customHeight="1" x14ac:dyDescent="0.25">
      <c r="A74" s="107" t="s">
        <v>121</v>
      </c>
      <c r="B74" s="113"/>
      <c r="C74" s="113">
        <f>IF(RES_hhdet_in_tes!C74=0,"",RES_hhdet_in_tes!C74/RES_hhdet_in_fec!C74)</f>
        <v>0.84948727781263966</v>
      </c>
      <c r="D74" s="113">
        <f>IF(RES_hhdet_in_tes!D74=0,"",RES_hhdet_in_tes!D74/RES_hhdet_in_fec!D74)</f>
        <v>0.84388703484776584</v>
      </c>
      <c r="E74" s="113">
        <f>IF(RES_hhdet_in_tes!E74=0,"",RES_hhdet_in_tes!E74/RES_hhdet_in_fec!E74)</f>
        <v>0.84859947908901545</v>
      </c>
      <c r="F74" s="113">
        <f>IF(RES_hhdet_in_tes!F74=0,"",RES_hhdet_in_tes!F74/RES_hhdet_in_fec!F74)</f>
        <v>0.85000127090292221</v>
      </c>
      <c r="G74" s="113">
        <f>IF(RES_hhdet_in_tes!G74=0,"",RES_hhdet_in_tes!G74/RES_hhdet_in_fec!G74)</f>
        <v>0.84975668545599259</v>
      </c>
      <c r="H74" s="113">
        <f>IF(RES_hhdet_in_tes!H74=0,"",RES_hhdet_in_tes!H74/RES_hhdet_in_fec!H74)</f>
        <v>0.85379995212388005</v>
      </c>
      <c r="I74" s="113">
        <f>IF(RES_hhdet_in_tes!I74=0,"",RES_hhdet_in_tes!I74/RES_hhdet_in_fec!I74)</f>
        <v>0.84574217086582748</v>
      </c>
      <c r="J74" s="113">
        <f>IF(RES_hhdet_in_tes!J74=0,"",RES_hhdet_in_tes!J74/RES_hhdet_in_fec!J74)</f>
        <v>0.86111368547313849</v>
      </c>
      <c r="K74" s="113">
        <f>IF(RES_hhdet_in_tes!K74=0,"",RES_hhdet_in_tes!K74/RES_hhdet_in_fec!K74)</f>
        <v>0.8583425656707514</v>
      </c>
      <c r="L74" s="113">
        <f>IF(RES_hhdet_in_tes!L74=0,"",RES_hhdet_in_tes!L74/RES_hhdet_in_fec!L74)</f>
        <v>0.88246553446674336</v>
      </c>
      <c r="M74" s="113">
        <f>IF(RES_hhdet_in_tes!M74=0,"",RES_hhdet_in_tes!M74/RES_hhdet_in_fec!M74)</f>
        <v>0.87252176883919763</v>
      </c>
      <c r="N74" s="113">
        <f>IF(RES_hhdet_in_tes!N74=0,"",RES_hhdet_in_tes!N74/RES_hhdet_in_fec!N74)</f>
        <v>0.88352473784833419</v>
      </c>
      <c r="O74" s="113">
        <f>IF(RES_hhdet_in_tes!O74=0,"",RES_hhdet_in_tes!O74/RES_hhdet_in_fec!O74)</f>
        <v>0.88616094761802844</v>
      </c>
      <c r="P74" s="113">
        <f>IF(RES_hhdet_in_tes!P74=0,"",RES_hhdet_in_tes!P74/RES_hhdet_in_fec!P74)</f>
        <v>0.88655093664305196</v>
      </c>
      <c r="Q74" s="113">
        <f>IF(RES_hhdet_in_tes!Q74=0,"",RES_hhdet_in_tes!Q74/RES_hhdet_in_fec!Q74)</f>
        <v>0.89356089183855014</v>
      </c>
      <c r="R74" s="113">
        <f>IF(RES_hhdet_in_tes!R74=0,"",RES_hhdet_in_tes!R74/RES_hhdet_in_fec!R74)</f>
        <v>0.89357607758426916</v>
      </c>
      <c r="S74" s="113">
        <f>IF(RES_hhdet_in_tes!S74=0,"",RES_hhdet_in_tes!S74/RES_hhdet_in_fec!S74)</f>
        <v>0.89662023247751854</v>
      </c>
      <c r="T74" s="113">
        <f>IF(RES_hhdet_in_tes!T74=0,"",RES_hhdet_in_tes!T74/RES_hhdet_in_fec!T74)</f>
        <v>0.90462230585242231</v>
      </c>
      <c r="U74" s="113">
        <f>IF(RES_hhdet_in_tes!U74=0,"",RES_hhdet_in_tes!U74/RES_hhdet_in_fec!U74)</f>
        <v>0.9114340033388123</v>
      </c>
      <c r="V74" s="113">
        <f>IF(RES_hhdet_in_tes!V74=0,"",RES_hhdet_in_tes!V74/RES_hhdet_in_fec!V74)</f>
        <v>0.91787187483858323</v>
      </c>
      <c r="W74" s="113" t="str">
        <f>IF(RES_hhdet_in_tes!W74=0,"",RES_hhdet_in_tes!W74/RES_hhdet_in_fec!W74)</f>
        <v/>
      </c>
      <c r="X74" s="113">
        <f>IF(RES_hhdet_in_tes!X74=0,"",RES_hhdet_in_tes!X74/RES_hhdet_in_fec!X74)</f>
        <v>0.93262411703986181</v>
      </c>
      <c r="Y74" s="113" t="str">
        <f>IF(RES_hhdet_in_tes!Y74=0,"",RES_hhdet_in_tes!Y74/RES_hhdet_in_fec!Y74)</f>
        <v/>
      </c>
      <c r="DA74" s="132" t="s">
        <v>3656</v>
      </c>
    </row>
    <row r="75" spans="1:105" ht="12" customHeight="1" x14ac:dyDescent="0.25">
      <c r="A75" s="108" t="s">
        <v>53</v>
      </c>
      <c r="B75" s="111"/>
      <c r="C75" s="111">
        <f>IF(RES_hhdet_in_tes!C75=0,"",RES_hhdet_in_tes!C75/RES_hhdet_in_fec!C75)</f>
        <v>0.72807206032552108</v>
      </c>
      <c r="D75" s="111">
        <f>IF(RES_hhdet_in_tes!D75=0,"",RES_hhdet_in_tes!D75/RES_hhdet_in_fec!D75)</f>
        <v>0.72898899586066856</v>
      </c>
      <c r="E75" s="111">
        <f>IF(RES_hhdet_in_tes!E75=0,"",RES_hhdet_in_tes!E75/RES_hhdet_in_fec!E75)</f>
        <v>0.72999281317536613</v>
      </c>
      <c r="F75" s="111">
        <f>IF(RES_hhdet_in_tes!F75=0,"",RES_hhdet_in_tes!F75/RES_hhdet_in_fec!F75)</f>
        <v>0.73100874202588428</v>
      </c>
      <c r="G75" s="111">
        <f>IF(RES_hhdet_in_tes!G75=0,"",RES_hhdet_in_tes!G75/RES_hhdet_in_fec!G75)</f>
        <v>0.73210536182338637</v>
      </c>
      <c r="H75" s="111">
        <f>IF(RES_hhdet_in_tes!H75=0,"",RES_hhdet_in_tes!H75/RES_hhdet_in_fec!H75)</f>
        <v>0.73327493142412015</v>
      </c>
      <c r="I75" s="111">
        <f>IF(RES_hhdet_in_tes!I75=0,"",RES_hhdet_in_tes!I75/RES_hhdet_in_fec!I75)</f>
        <v>0.73453523675252241</v>
      </c>
      <c r="J75" s="111">
        <f>IF(RES_hhdet_in_tes!J75=0,"",RES_hhdet_in_tes!J75/RES_hhdet_in_fec!J75)</f>
        <v>0.73595759397684357</v>
      </c>
      <c r="K75" s="111">
        <f>IF(RES_hhdet_in_tes!K75=0,"",RES_hhdet_in_tes!K75/RES_hhdet_in_fec!K75)</f>
        <v>0.73760500483953362</v>
      </c>
      <c r="L75" s="111">
        <f>IF(RES_hhdet_in_tes!L75=0,"",RES_hhdet_in_tes!L75/RES_hhdet_in_fec!L75)</f>
        <v>0.7394991304906986</v>
      </c>
      <c r="M75" s="111">
        <f>IF(RES_hhdet_in_tes!M75=0,"",RES_hhdet_in_tes!M75/RES_hhdet_in_fec!M75)</f>
        <v>0.7431000914905278</v>
      </c>
      <c r="N75" s="111">
        <f>IF(RES_hhdet_in_tes!N75=0,"",RES_hhdet_in_tes!N75/RES_hhdet_in_fec!N75)</f>
        <v>0.74903775186943322</v>
      </c>
      <c r="O75" s="111">
        <f>IF(RES_hhdet_in_tes!O75=0,"",RES_hhdet_in_tes!O75/RES_hhdet_in_fec!O75)</f>
        <v>0.758091912103663</v>
      </c>
      <c r="P75" s="111">
        <f>IF(RES_hhdet_in_tes!P75=0,"",RES_hhdet_in_tes!P75/RES_hhdet_in_fec!P75)</f>
        <v>0.76983331187650617</v>
      </c>
      <c r="Q75" s="111">
        <f>IF(RES_hhdet_in_tes!Q75=0,"",RES_hhdet_in_tes!Q75/RES_hhdet_in_fec!Q75)</f>
        <v>0.78116126456327351</v>
      </c>
      <c r="R75" s="111">
        <f>IF(RES_hhdet_in_tes!R75=0,"",RES_hhdet_in_tes!R75/RES_hhdet_in_fec!R75)</f>
        <v>0.78882733595796317</v>
      </c>
      <c r="S75" s="111">
        <f>IF(RES_hhdet_in_tes!S75=0,"",RES_hhdet_in_tes!S75/RES_hhdet_in_fec!S75)</f>
        <v>0.7962544377490498</v>
      </c>
      <c r="T75" s="111">
        <f>IF(RES_hhdet_in_tes!T75=0,"",RES_hhdet_in_tes!T75/RES_hhdet_in_fec!T75)</f>
        <v>0.80362390125746463</v>
      </c>
      <c r="U75" s="111">
        <f>IF(RES_hhdet_in_tes!U75=0,"",RES_hhdet_in_tes!U75/RES_hhdet_in_fec!U75)</f>
        <v>0.81100980966252068</v>
      </c>
      <c r="V75" s="111">
        <f>IF(RES_hhdet_in_tes!V75=0,"",RES_hhdet_in_tes!V75/RES_hhdet_in_fec!V75)</f>
        <v>0.81826560849024765</v>
      </c>
      <c r="W75" s="111" t="str">
        <f>IF(RES_hhdet_in_tes!W75=0,"",RES_hhdet_in_tes!W75/RES_hhdet_in_fec!W75)</f>
        <v/>
      </c>
      <c r="X75" s="111">
        <f>IF(RES_hhdet_in_tes!X75=0,"",RES_hhdet_in_tes!X75/RES_hhdet_in_fec!X75)</f>
        <v>0.83747203078133958</v>
      </c>
      <c r="Y75" s="111" t="str">
        <f>IF(RES_hhdet_in_tes!Y75=0,"",RES_hhdet_in_tes!Y75/RES_hhdet_in_fec!Y75)</f>
        <v/>
      </c>
      <c r="DA75" s="63" t="s">
        <v>3657</v>
      </c>
    </row>
    <row r="76" spans="1:105" ht="12" customHeight="1" x14ac:dyDescent="0.25">
      <c r="A76" s="108" t="s">
        <v>52</v>
      </c>
      <c r="B76" s="111"/>
      <c r="C76" s="111">
        <f>IF(RES_hhdet_in_tes!C76=0,"",RES_hhdet_in_tes!C76/RES_hhdet_in_fec!C76)</f>
        <v>1</v>
      </c>
      <c r="D76" s="111">
        <f>IF(RES_hhdet_in_tes!D76=0,"",RES_hhdet_in_tes!D76/RES_hhdet_in_fec!D76)</f>
        <v>1</v>
      </c>
      <c r="E76" s="111">
        <f>IF(RES_hhdet_in_tes!E76=0,"",RES_hhdet_in_tes!E76/RES_hhdet_in_fec!E76)</f>
        <v>1</v>
      </c>
      <c r="F76" s="111">
        <f>IF(RES_hhdet_in_tes!F76=0,"",RES_hhdet_in_tes!F76/RES_hhdet_in_fec!F76)</f>
        <v>1</v>
      </c>
      <c r="G76" s="111">
        <f>IF(RES_hhdet_in_tes!G76=0,"",RES_hhdet_in_tes!G76/RES_hhdet_in_fec!G76)</f>
        <v>1</v>
      </c>
      <c r="H76" s="111">
        <f>IF(RES_hhdet_in_tes!H76=0,"",RES_hhdet_in_tes!H76/RES_hhdet_in_fec!H76)</f>
        <v>1</v>
      </c>
      <c r="I76" s="111">
        <f>IF(RES_hhdet_in_tes!I76=0,"",RES_hhdet_in_tes!I76/RES_hhdet_in_fec!I76)</f>
        <v>1</v>
      </c>
      <c r="J76" s="111">
        <f>IF(RES_hhdet_in_tes!J76=0,"",RES_hhdet_in_tes!J76/RES_hhdet_in_fec!J76)</f>
        <v>1</v>
      </c>
      <c r="K76" s="111">
        <f>IF(RES_hhdet_in_tes!K76=0,"",RES_hhdet_in_tes!K76/RES_hhdet_in_fec!K76)</f>
        <v>1</v>
      </c>
      <c r="L76" s="111">
        <f>IF(RES_hhdet_in_tes!L76=0,"",RES_hhdet_in_tes!L76/RES_hhdet_in_fec!L76)</f>
        <v>1</v>
      </c>
      <c r="M76" s="111">
        <f>IF(RES_hhdet_in_tes!M76=0,"",RES_hhdet_in_tes!M76/RES_hhdet_in_fec!M76)</f>
        <v>1</v>
      </c>
      <c r="N76" s="111">
        <f>IF(RES_hhdet_in_tes!N76=0,"",RES_hhdet_in_tes!N76/RES_hhdet_in_fec!N76)</f>
        <v>1</v>
      </c>
      <c r="O76" s="111">
        <f>IF(RES_hhdet_in_tes!O76=0,"",RES_hhdet_in_tes!O76/RES_hhdet_in_fec!O76)</f>
        <v>1</v>
      </c>
      <c r="P76" s="111">
        <f>IF(RES_hhdet_in_tes!P76=0,"",RES_hhdet_in_tes!P76/RES_hhdet_in_fec!P76)</f>
        <v>1</v>
      </c>
      <c r="Q76" s="111">
        <f>IF(RES_hhdet_in_tes!Q76=0,"",RES_hhdet_in_tes!Q76/RES_hhdet_in_fec!Q76)</f>
        <v>1</v>
      </c>
      <c r="R76" s="111">
        <f>IF(RES_hhdet_in_tes!R76=0,"",RES_hhdet_in_tes!R76/RES_hhdet_in_fec!R76)</f>
        <v>1</v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>
        <f>IF(RES_hhdet_in_tes!V76=0,"",RES_hhdet_in_tes!V76/RES_hhdet_in_fec!V76)</f>
        <v>1</v>
      </c>
      <c r="W76" s="111" t="str">
        <f>IF(RES_hhdet_in_tes!W76=0,"",RES_hhdet_in_tes!W76/RES_hhdet_in_fec!W76)</f>
        <v/>
      </c>
      <c r="X76" s="111">
        <f>IF(RES_hhdet_in_tes!X76=0,"",RES_hhdet_in_tes!X76/RES_hhdet_in_fec!X76)</f>
        <v>1</v>
      </c>
      <c r="Y76" s="111" t="str">
        <f>IF(RES_hhdet_in_tes!Y76=0,"",RES_hhdet_in_tes!Y76/RES_hhdet_in_fec!Y76)</f>
        <v/>
      </c>
      <c r="DA76" s="63" t="s">
        <v>3658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0.67870775297155583</v>
      </c>
      <c r="D77" s="124">
        <f>IF(RES_hhdet_in_tes!D77=0,"",RES_hhdet_in_tes!D77/RES_hhdet_in_fec!D77)</f>
        <v>0.68414987781439895</v>
      </c>
      <c r="E77" s="124">
        <f>IF(RES_hhdet_in_tes!E77=0,"",RES_hhdet_in_tes!E77/RES_hhdet_in_fec!E77)</f>
        <v>0.6855499050791708</v>
      </c>
      <c r="F77" s="124">
        <f>IF(RES_hhdet_in_tes!F77=0,"",RES_hhdet_in_tes!F77/RES_hhdet_in_fec!F77)</f>
        <v>0.69142669727724504</v>
      </c>
      <c r="G77" s="124">
        <f>IF(RES_hhdet_in_tes!G77=0,"",RES_hhdet_in_tes!G77/RES_hhdet_in_fec!G77)</f>
        <v>0.68617693361608068</v>
      </c>
      <c r="H77" s="124">
        <f>IF(RES_hhdet_in_tes!H77=0,"",RES_hhdet_in_tes!H77/RES_hhdet_in_fec!H77)</f>
        <v>0.68130091606913024</v>
      </c>
      <c r="I77" s="124">
        <f>IF(RES_hhdet_in_tes!I77=0,"",RES_hhdet_in_tes!I77/RES_hhdet_in_fec!I77)</f>
        <v>0.66902970826525354</v>
      </c>
      <c r="J77" s="124">
        <f>IF(RES_hhdet_in_tes!J77=0,"",RES_hhdet_in_tes!J77/RES_hhdet_in_fec!J77)</f>
        <v>0.65120938130850015</v>
      </c>
      <c r="K77" s="124">
        <f>IF(RES_hhdet_in_tes!K77=0,"",RES_hhdet_in_tes!K77/RES_hhdet_in_fec!K77)</f>
        <v>0.66234765450281607</v>
      </c>
      <c r="L77" s="124">
        <f>IF(RES_hhdet_in_tes!L77=0,"",RES_hhdet_in_tes!L77/RES_hhdet_in_fec!L77)</f>
        <v>0.66707095843926734</v>
      </c>
      <c r="M77" s="124">
        <f>IF(RES_hhdet_in_tes!M77=0,"",RES_hhdet_in_tes!M77/RES_hhdet_in_fec!M77)</f>
        <v>0.66461531043657052</v>
      </c>
      <c r="N77" s="124">
        <f>IF(RES_hhdet_in_tes!N77=0,"",RES_hhdet_in_tes!N77/RES_hhdet_in_fec!N77)</f>
        <v>0.66448654381045313</v>
      </c>
      <c r="O77" s="124">
        <f>IF(RES_hhdet_in_tes!O77=0,"",RES_hhdet_in_tes!O77/RES_hhdet_in_fec!O77)</f>
        <v>0.66857835337123961</v>
      </c>
      <c r="P77" s="124">
        <f>IF(RES_hhdet_in_tes!P77=0,"",RES_hhdet_in_tes!P77/RES_hhdet_in_fec!P77)</f>
        <v>0.68623980704006227</v>
      </c>
      <c r="Q77" s="124">
        <f>IF(RES_hhdet_in_tes!Q77=0,"",RES_hhdet_in_tes!Q77/RES_hhdet_in_fec!Q77)</f>
        <v>0.69221168699455693</v>
      </c>
      <c r="R77" s="124">
        <f>IF(RES_hhdet_in_tes!R77=0,"",RES_hhdet_in_tes!R77/RES_hhdet_in_fec!R77)</f>
        <v>0.68661647901805134</v>
      </c>
      <c r="S77" s="124">
        <f>IF(RES_hhdet_in_tes!S77=0,"",RES_hhdet_in_tes!S77/RES_hhdet_in_fec!S77)</f>
        <v>0.6944782818535199</v>
      </c>
      <c r="T77" s="124">
        <f>IF(RES_hhdet_in_tes!T77=0,"",RES_hhdet_in_tes!T77/RES_hhdet_in_fec!T77)</f>
        <v>0.69918908154859871</v>
      </c>
      <c r="U77" s="124">
        <f>IF(RES_hhdet_in_tes!U77=0,"",RES_hhdet_in_tes!U77/RES_hhdet_in_fec!U77)</f>
        <v>0.70026310789567336</v>
      </c>
      <c r="V77" s="124">
        <f>IF(RES_hhdet_in_tes!V77=0,"",RES_hhdet_in_tes!V77/RES_hhdet_in_fec!V77)</f>
        <v>0.69916591406552675</v>
      </c>
      <c r="W77" s="124">
        <f>IF(RES_hhdet_in_tes!W77=0,"",RES_hhdet_in_tes!W77/RES_hhdet_in_fec!W77)</f>
        <v>0.69351323637639151</v>
      </c>
      <c r="X77" s="124">
        <f>IF(RES_hhdet_in_tes!X77=0,"",RES_hhdet_in_tes!X77/RES_hhdet_in_fec!X77)</f>
        <v>0.67599032085835364</v>
      </c>
      <c r="Y77" s="124">
        <f>IF(RES_hhdet_in_tes!Y77=0,"",RES_hhdet_in_tes!Y77/RES_hhdet_in_fec!Y77)</f>
        <v>0.62924493158048178</v>
      </c>
      <c r="DA77" s="130" t="s">
        <v>3659</v>
      </c>
    </row>
    <row r="78" spans="1:105" ht="12" customHeight="1" x14ac:dyDescent="0.25">
      <c r="A78" s="97" t="s">
        <v>189</v>
      </c>
      <c r="B78" s="111"/>
      <c r="C78" s="111">
        <f>IF(RES_hhdet_in_tes!C78=0,"",RES_hhdet_in_tes!C78/RES_hhdet_in_fec!C78)</f>
        <v>0.61142811050048973</v>
      </c>
      <c r="D78" s="111">
        <f>IF(RES_hhdet_in_tes!D78=0,"",RES_hhdet_in_tes!D78/RES_hhdet_in_fec!D78)</f>
        <v>0.61165933954417251</v>
      </c>
      <c r="E78" s="111">
        <f>IF(RES_hhdet_in_tes!E78=0,"",RES_hhdet_in_tes!E78/RES_hhdet_in_fec!E78)</f>
        <v>0.61189058941664398</v>
      </c>
      <c r="F78" s="111">
        <f>IF(RES_hhdet_in_tes!F78=0,"",RES_hhdet_in_tes!F78/RES_hhdet_in_fec!F78)</f>
        <v>0.61212184212940501</v>
      </c>
      <c r="G78" s="111">
        <f>IF(RES_hhdet_in_tes!G78=0,"",RES_hhdet_in_tes!G78/RES_hhdet_in_fec!G78)</f>
        <v>0.61235311402425507</v>
      </c>
      <c r="H78" s="111">
        <f>IF(RES_hhdet_in_tes!H78=0,"",RES_hhdet_in_tes!H78/RES_hhdet_in_fec!H78)</f>
        <v>0.61258440310116635</v>
      </c>
      <c r="I78" s="111">
        <f>IF(RES_hhdet_in_tes!I78=0,"",RES_hhdet_in_tes!I78/RES_hhdet_in_fec!I78)</f>
        <v>0.61281571338675855</v>
      </c>
      <c r="J78" s="111">
        <f>IF(RES_hhdet_in_tes!J78=0,"",RES_hhdet_in_tes!J78/RES_hhdet_in_fec!J78)</f>
        <v>0.61304706137667264</v>
      </c>
      <c r="K78" s="111">
        <f>IF(RES_hhdet_in_tes!K78=0,"",RES_hhdet_in_tes!K78/RES_hhdet_in_fec!K78)</f>
        <v>0.61327846109654238</v>
      </c>
      <c r="L78" s="111">
        <f>IF(RES_hhdet_in_tes!L78=0,"",RES_hhdet_in_tes!L78/RES_hhdet_in_fec!L78)</f>
        <v>0.61350991629879925</v>
      </c>
      <c r="M78" s="111">
        <f>IF(RES_hhdet_in_tes!M78=0,"",RES_hhdet_in_tes!M78/RES_hhdet_in_fec!M78)</f>
        <v>0.61368569331489609</v>
      </c>
      <c r="N78" s="111">
        <f>IF(RES_hhdet_in_tes!N78=0,"",RES_hhdet_in_tes!N78/RES_hhdet_in_fec!N78)</f>
        <v>0.61378394439862993</v>
      </c>
      <c r="O78" s="111">
        <f>IF(RES_hhdet_in_tes!O78=0,"",RES_hhdet_in_tes!O78/RES_hhdet_in_fec!O78)</f>
        <v>0.61384266649044528</v>
      </c>
      <c r="P78" s="111">
        <f>IF(RES_hhdet_in_tes!P78=0,"",RES_hhdet_in_tes!P78/RES_hhdet_in_fec!P78)</f>
        <v>0.61400652078016993</v>
      </c>
      <c r="Q78" s="111">
        <f>IF(RES_hhdet_in_tes!Q78=0,"",RES_hhdet_in_tes!Q78/RES_hhdet_in_fec!Q78)</f>
        <v>0.61467344601644813</v>
      </c>
      <c r="R78" s="111">
        <f>IF(RES_hhdet_in_tes!R78=0,"",RES_hhdet_in_tes!R78/RES_hhdet_in_fec!R78)</f>
        <v>0.61642529254281186</v>
      </c>
      <c r="S78" s="111">
        <f>IF(RES_hhdet_in_tes!S78=0,"",RES_hhdet_in_tes!S78/RES_hhdet_in_fec!S78)</f>
        <v>0.6188964722508834</v>
      </c>
      <c r="T78" s="111">
        <f>IF(RES_hhdet_in_tes!T78=0,"",RES_hhdet_in_tes!T78/RES_hhdet_in_fec!T78)</f>
        <v>0.62160784091894705</v>
      </c>
      <c r="U78" s="111">
        <f>IF(RES_hhdet_in_tes!U78=0,"",RES_hhdet_in_tes!U78/RES_hhdet_in_fec!U78)</f>
        <v>0.6240802543252939</v>
      </c>
      <c r="V78" s="111">
        <f>IF(RES_hhdet_in_tes!V78=0,"",RES_hhdet_in_tes!V78/RES_hhdet_in_fec!V78)</f>
        <v>0.62583456824821138</v>
      </c>
      <c r="W78" s="111">
        <f>IF(RES_hhdet_in_tes!W78=0,"",RES_hhdet_in_tes!W78/RES_hhdet_in_fec!W78)</f>
        <v>0.62667770483905794</v>
      </c>
      <c r="X78" s="111">
        <f>IF(RES_hhdet_in_tes!X78=0,"",RES_hhdet_in_tes!X78/RES_hhdet_in_fec!X78)</f>
        <v>0.62708931448297012</v>
      </c>
      <c r="Y78" s="111">
        <f>IF(RES_hhdet_in_tes!Y78=0,"",RES_hhdet_in_tes!Y78/RES_hhdet_in_fec!Y78)</f>
        <v>0.62713047544736145</v>
      </c>
      <c r="DA78" s="63" t="s">
        <v>3660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0.76755015256502412</v>
      </c>
      <c r="D79" s="45">
        <f>IF(RES_hhdet_in_tes!D79=0,"",RES_hhdet_in_tes!D79/RES_hhdet_in_fec!D79)</f>
        <v>0.76871330105757318</v>
      </c>
      <c r="E79" s="45">
        <f>IF(RES_hhdet_in_tes!E79=0,"",RES_hhdet_in_tes!E79/RES_hhdet_in_fec!E79)</f>
        <v>0.76993129227061774</v>
      </c>
      <c r="F79" s="45">
        <f>IF(RES_hhdet_in_tes!F79=0,"",RES_hhdet_in_tes!F79/RES_hhdet_in_fec!F79)</f>
        <v>0.77115676203645722</v>
      </c>
      <c r="G79" s="45">
        <f>IF(RES_hhdet_in_tes!G79=0,"",RES_hhdet_in_tes!G79/RES_hhdet_in_fec!G79)</f>
        <v>0.77243273872207663</v>
      </c>
      <c r="H79" s="45">
        <f>IF(RES_hhdet_in_tes!H79=0,"",RES_hhdet_in_tes!H79/RES_hhdet_in_fec!H79)</f>
        <v>0.7737539562031388</v>
      </c>
      <c r="I79" s="45">
        <f>IF(RES_hhdet_in_tes!I79=0,"",RES_hhdet_in_tes!I79/RES_hhdet_in_fec!I79)</f>
        <v>0.77513101667052642</v>
      </c>
      <c r="J79" s="45">
        <f>IF(RES_hhdet_in_tes!J79=0,"",RES_hhdet_in_tes!J79/RES_hhdet_in_fec!J79)</f>
        <v>0.77660735355804789</v>
      </c>
      <c r="K79" s="45">
        <f>IF(RES_hhdet_in_tes!K79=0,"",RES_hhdet_in_tes!K79/RES_hhdet_in_fec!K79)</f>
        <v>0.77821989670879244</v>
      </c>
      <c r="L79" s="45">
        <f>IF(RES_hhdet_in_tes!L79=0,"",RES_hhdet_in_tes!L79/RES_hhdet_in_fec!L79)</f>
        <v>0.779978526369833</v>
      </c>
      <c r="M79" s="45">
        <f>IF(RES_hhdet_in_tes!M79=0,"",RES_hhdet_in_tes!M79/RES_hhdet_in_fec!M79)</f>
        <v>0.78249297816724939</v>
      </c>
      <c r="N79" s="45">
        <f>IF(RES_hhdet_in_tes!N79=0,"",RES_hhdet_in_tes!N79/RES_hhdet_in_fec!N79)</f>
        <v>0.7859368380385986</v>
      </c>
      <c r="O79" s="45">
        <f>IF(RES_hhdet_in_tes!O79=0,"",RES_hhdet_in_tes!O79/RES_hhdet_in_fec!O79)</f>
        <v>0.79072173668527601</v>
      </c>
      <c r="P79" s="45">
        <f>IF(RES_hhdet_in_tes!P79=0,"",RES_hhdet_in_tes!P79/RES_hhdet_in_fec!P79)</f>
        <v>0.79704956630893931</v>
      </c>
      <c r="Q79" s="45">
        <f>IF(RES_hhdet_in_tes!Q79=0,"",RES_hhdet_in_tes!Q79/RES_hhdet_in_fec!Q79)</f>
        <v>0.80523783956149531</v>
      </c>
      <c r="R79" s="45">
        <f>IF(RES_hhdet_in_tes!R79=0,"",RES_hhdet_in_tes!R79/RES_hhdet_in_fec!R79)</f>
        <v>0.81638012177571873</v>
      </c>
      <c r="S79" s="45">
        <f>IF(RES_hhdet_in_tes!S79=0,"",RES_hhdet_in_tes!S79/RES_hhdet_in_fec!S79)</f>
        <v>0.83032275411884759</v>
      </c>
      <c r="T79" s="45">
        <f>IF(RES_hhdet_in_tes!T79=0,"",RES_hhdet_in_tes!T79/RES_hhdet_in_fec!T79)</f>
        <v>0.84533276348277198</v>
      </c>
      <c r="U79" s="45">
        <f>IF(RES_hhdet_in_tes!U79=0,"",RES_hhdet_in_tes!U79/RES_hhdet_in_fec!U79)</f>
        <v>0.85967717675942312</v>
      </c>
      <c r="V79" s="45">
        <f>IF(RES_hhdet_in_tes!V79=0,"",RES_hhdet_in_tes!V79/RES_hhdet_in_fec!V79)</f>
        <v>0.87162302084071264</v>
      </c>
      <c r="W79" s="45">
        <f>IF(RES_hhdet_in_tes!W79=0,"",RES_hhdet_in_tes!W79/RES_hhdet_in_fec!W79)</f>
        <v>0.88056818178351182</v>
      </c>
      <c r="X79" s="45">
        <f>IF(RES_hhdet_in_tes!X79=0,"",RES_hhdet_in_tes!X79/RES_hhdet_in_fec!X79)</f>
        <v>0.88829413938616331</v>
      </c>
      <c r="Y79" s="45">
        <f>IF(RES_hhdet_in_tes!Y79=0,"",RES_hhdet_in_tes!Y79/RES_hhdet_in_fec!Y79)</f>
        <v>0.89514548632799218</v>
      </c>
      <c r="DA79" s="60" t="s">
        <v>3661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9"/>
      <c r="C81" s="119">
        <f>IF(RES_hhdet_in_tes!C81=0,"",RES_hhdet_in_tes!C81/RES_hhdet_in_fec!C81)</f>
        <v>0.63401214955892626</v>
      </c>
      <c r="D81" s="119">
        <f>IF(RES_hhdet_in_tes!D81=0,"",RES_hhdet_in_tes!D81/RES_hhdet_in_fec!D81)</f>
        <v>0.64620046212262128</v>
      </c>
      <c r="E81" s="119">
        <f>IF(RES_hhdet_in_tes!E81=0,"",RES_hhdet_in_tes!E81/RES_hhdet_in_fec!E81)</f>
        <v>0.65892444798255845</v>
      </c>
      <c r="F81" s="119">
        <f>IF(RES_hhdet_in_tes!F81=0,"",RES_hhdet_in_tes!F81/RES_hhdet_in_fec!F81)</f>
        <v>0.67143717487437404</v>
      </c>
      <c r="G81" s="119">
        <f>IF(RES_hhdet_in_tes!G81=0,"",RES_hhdet_in_tes!G81/RES_hhdet_in_fec!G81)</f>
        <v>0.68456485443469595</v>
      </c>
      <c r="H81" s="119">
        <f>IF(RES_hhdet_in_tes!H81=0,"",RES_hhdet_in_tes!H81/RES_hhdet_in_fec!H81)</f>
        <v>0.69824703730349735</v>
      </c>
      <c r="I81" s="119">
        <f>IF(RES_hhdet_in_tes!I81=0,"",RES_hhdet_in_tes!I81/RES_hhdet_in_fec!I81)</f>
        <v>0.70644226279362721</v>
      </c>
      <c r="J81" s="119">
        <f>IF(RES_hhdet_in_tes!J81=0,"",RES_hhdet_in_tes!J81/RES_hhdet_in_fec!J81)</f>
        <v>0.71685393155182708</v>
      </c>
      <c r="K81" s="119">
        <f>IF(RES_hhdet_in_tes!K81=0,"",RES_hhdet_in_tes!K81/RES_hhdet_in_fec!K81)</f>
        <v>0.73301208832984432</v>
      </c>
      <c r="L81" s="119">
        <f>IF(RES_hhdet_in_tes!L81=0,"",RES_hhdet_in_tes!L81/RES_hhdet_in_fec!L81)</f>
        <v>0.74032354080065765</v>
      </c>
      <c r="M81" s="119">
        <f>IF(RES_hhdet_in_tes!M81=0,"",RES_hhdet_in_tes!M81/RES_hhdet_in_fec!M81)</f>
        <v>0.7658598862277749</v>
      </c>
      <c r="N81" s="119">
        <f>IF(RES_hhdet_in_tes!N81=0,"",RES_hhdet_in_tes!N81/RES_hhdet_in_fec!N81)</f>
        <v>0.77254403593192877</v>
      </c>
      <c r="O81" s="119">
        <f>IF(RES_hhdet_in_tes!O81=0,"",RES_hhdet_in_tes!O81/RES_hhdet_in_fec!O81)</f>
        <v>0.77962614584802747</v>
      </c>
      <c r="P81" s="119">
        <f>IF(RES_hhdet_in_tes!P81=0,"",RES_hhdet_in_tes!P81/RES_hhdet_in_fec!P81)</f>
        <v>0.79513537174140414</v>
      </c>
      <c r="Q81" s="119">
        <f>IF(RES_hhdet_in_tes!Q81=0,"",RES_hhdet_in_tes!Q81/RES_hhdet_in_fec!Q81)</f>
        <v>0.80029719733738036</v>
      </c>
      <c r="R81" s="119">
        <f>IF(RES_hhdet_in_tes!R81=0,"",RES_hhdet_in_tes!R81/RES_hhdet_in_fec!R81)</f>
        <v>0.81624303759216932</v>
      </c>
      <c r="S81" s="119">
        <f>IF(RES_hhdet_in_tes!S81=0,"",RES_hhdet_in_tes!S81/RES_hhdet_in_fec!S81)</f>
        <v>0.82021018031704196</v>
      </c>
      <c r="T81" s="119">
        <f>IF(RES_hhdet_in_tes!T81=0,"",RES_hhdet_in_tes!T81/RES_hhdet_in_fec!T81)</f>
        <v>0.82984234338638563</v>
      </c>
      <c r="U81" s="119">
        <f>IF(RES_hhdet_in_tes!U81=0,"",RES_hhdet_in_tes!U81/RES_hhdet_in_fec!U81)</f>
        <v>0.84163897953332423</v>
      </c>
      <c r="V81" s="119">
        <f>IF(RES_hhdet_in_tes!V81=0,"",RES_hhdet_in_tes!V81/RES_hhdet_in_fec!V81)</f>
        <v>0.84998776424890932</v>
      </c>
      <c r="W81" s="119">
        <f>IF(RES_hhdet_in_tes!W81=0,"",RES_hhdet_in_tes!W81/RES_hhdet_in_fec!W81)</f>
        <v>0.86008682333784414</v>
      </c>
      <c r="X81" s="119">
        <f>IF(RES_hhdet_in_tes!X81=0,"",RES_hhdet_in_tes!X81/RES_hhdet_in_fec!X81)</f>
        <v>0.88703204476388542</v>
      </c>
      <c r="Y81" s="119">
        <f>IF(RES_hhdet_in_tes!Y81=0,"",RES_hhdet_in_tes!Y81/RES_hhdet_in_fec!Y81)</f>
        <v>0.90871254254947864</v>
      </c>
      <c r="DA81" s="129" t="s">
        <v>3662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0.61781676504757788</v>
      </c>
      <c r="D82" s="124">
        <f>IF(RES_hhdet_in_tes!D82=0,"",RES_hhdet_in_tes!D82/RES_hhdet_in_fec!D82)</f>
        <v>0.63001423098787424</v>
      </c>
      <c r="E82" s="124">
        <f>IF(RES_hhdet_in_tes!E82=0,"",RES_hhdet_in_tes!E82/RES_hhdet_in_fec!E82)</f>
        <v>0.64232852552323239</v>
      </c>
      <c r="F82" s="124">
        <f>IF(RES_hhdet_in_tes!F82=0,"",RES_hhdet_in_tes!F82/RES_hhdet_in_fec!F82)</f>
        <v>0.65474289225158788</v>
      </c>
      <c r="G82" s="124">
        <f>IF(RES_hhdet_in_tes!G82=0,"",RES_hhdet_in_tes!G82/RES_hhdet_in_fec!G82)</f>
        <v>0.66724239336783886</v>
      </c>
      <c r="H82" s="124">
        <f>IF(RES_hhdet_in_tes!H82=0,"",RES_hhdet_in_tes!H82/RES_hhdet_in_fec!H82)</f>
        <v>0.67981714130284621</v>
      </c>
      <c r="I82" s="124">
        <f>IF(RES_hhdet_in_tes!I82=0,"",RES_hhdet_in_tes!I82/RES_hhdet_in_fec!I82)</f>
        <v>0.69244462611275481</v>
      </c>
      <c r="J82" s="124">
        <f>IF(RES_hhdet_in_tes!J82=0,"",RES_hhdet_in_tes!J82/RES_hhdet_in_fec!J82)</f>
        <v>0.70514630396122169</v>
      </c>
      <c r="K82" s="124">
        <f>IF(RES_hhdet_in_tes!K82=0,"",RES_hhdet_in_tes!K82/RES_hhdet_in_fec!K82)</f>
        <v>0.71778106833249378</v>
      </c>
      <c r="L82" s="124">
        <f>IF(RES_hhdet_in_tes!L82=0,"",RES_hhdet_in_tes!L82/RES_hhdet_in_fec!L82)</f>
        <v>0.73037959136820041</v>
      </c>
      <c r="M82" s="124">
        <f>IF(RES_hhdet_in_tes!M82=0,"",RES_hhdet_in_tes!M82/RES_hhdet_in_fec!M82)</f>
        <v>0.74182741790712081</v>
      </c>
      <c r="N82" s="124">
        <f>IF(RES_hhdet_in_tes!N82=0,"",RES_hhdet_in_tes!N82/RES_hhdet_in_fec!N82)</f>
        <v>0.75183209709709298</v>
      </c>
      <c r="O82" s="124">
        <f>IF(RES_hhdet_in_tes!O82=0,"",RES_hhdet_in_tes!O82/RES_hhdet_in_fec!O82)</f>
        <v>0.76001343027009172</v>
      </c>
      <c r="P82" s="124">
        <f>IF(RES_hhdet_in_tes!P82=0,"",RES_hhdet_in_tes!P82/RES_hhdet_in_fec!P82)</f>
        <v>0.76697066906727462</v>
      </c>
      <c r="Q82" s="124">
        <f>IF(RES_hhdet_in_tes!Q82=0,"",RES_hhdet_in_tes!Q82/RES_hhdet_in_fec!Q82)</f>
        <v>0.77541106234077573</v>
      </c>
      <c r="R82" s="124">
        <f>IF(RES_hhdet_in_tes!R82=0,"",RES_hhdet_in_tes!R82/RES_hhdet_in_fec!R82)</f>
        <v>0.78801189156110651</v>
      </c>
      <c r="S82" s="124">
        <f>IF(RES_hhdet_in_tes!S82=0,"",RES_hhdet_in_tes!S82/RES_hhdet_in_fec!S82)</f>
        <v>0.80216668714980544</v>
      </c>
      <c r="T82" s="124">
        <f>IF(RES_hhdet_in_tes!T82=0,"",RES_hhdet_in_tes!T82/RES_hhdet_in_fec!T82)</f>
        <v>0.81644981800402594</v>
      </c>
      <c r="U82" s="124">
        <f>IF(RES_hhdet_in_tes!U82=0,"",RES_hhdet_in_tes!U82/RES_hhdet_in_fec!U82)</f>
        <v>0.82963327077848503</v>
      </c>
      <c r="V82" s="124">
        <f>IF(RES_hhdet_in_tes!V82=0,"",RES_hhdet_in_tes!V82/RES_hhdet_in_fec!V82)</f>
        <v>0.84068443439970286</v>
      </c>
      <c r="W82" s="124">
        <f>IF(RES_hhdet_in_tes!W82=0,"",RES_hhdet_in_tes!W82/RES_hhdet_in_fec!W82)</f>
        <v>0.84959987325892616</v>
      </c>
      <c r="X82" s="124">
        <f>IF(RES_hhdet_in_tes!X82=0,"",RES_hhdet_in_tes!X82/RES_hhdet_in_fec!X82)</f>
        <v>0.85525333182586905</v>
      </c>
      <c r="Y82" s="124">
        <f>IF(RES_hhdet_in_tes!Y82=0,"",RES_hhdet_in_tes!Y82/RES_hhdet_in_fec!Y82)</f>
        <v>0.8605895711723538</v>
      </c>
      <c r="DA82" s="130" t="s">
        <v>3663</v>
      </c>
    </row>
    <row r="83" spans="1:105" ht="12" customHeight="1" x14ac:dyDescent="0.25">
      <c r="A83" s="97" t="s">
        <v>199</v>
      </c>
      <c r="B83" s="111"/>
      <c r="C83" s="111">
        <f>IF(RES_hhdet_in_tes!C83=0,"",RES_hhdet_in_tes!C83/RES_hhdet_in_fec!C83)</f>
        <v>0.615657329668443</v>
      </c>
      <c r="D83" s="111">
        <f>IF(RES_hhdet_in_tes!D83=0,"",RES_hhdet_in_tes!D83/RES_hhdet_in_fec!D83)</f>
        <v>0.62792461482438711</v>
      </c>
      <c r="E83" s="111">
        <f>IF(RES_hhdet_in_tes!E83=0,"",RES_hhdet_in_tes!E83/RES_hhdet_in_fec!E83)</f>
        <v>0.64030868309340039</v>
      </c>
      <c r="F83" s="111">
        <f>IF(RES_hhdet_in_tes!F83=0,"",RES_hhdet_in_tes!F83/RES_hhdet_in_fec!F83)</f>
        <v>0.65279742223892145</v>
      </c>
      <c r="G83" s="111">
        <f>IF(RES_hhdet_in_tes!G83=0,"",RES_hhdet_in_tes!G83/RES_hhdet_in_fec!G83)</f>
        <v>0.66537851022069849</v>
      </c>
      <c r="H83" s="111">
        <f>IF(RES_hhdet_in_tes!H83=0,"",RES_hhdet_in_tes!H83/RES_hhdet_in_fec!H83)</f>
        <v>0.67803743600536437</v>
      </c>
      <c r="I83" s="111">
        <f>IF(RES_hhdet_in_tes!I83=0,"",RES_hhdet_in_tes!I83/RES_hhdet_in_fec!I83)</f>
        <v>0.69075505792315162</v>
      </c>
      <c r="J83" s="111">
        <f>IF(RES_hhdet_in_tes!J83=0,"",RES_hhdet_in_tes!J83/RES_hhdet_in_fec!J83)</f>
        <v>0.70349002746703326</v>
      </c>
      <c r="K83" s="111">
        <f>IF(RES_hhdet_in_tes!K83=0,"",RES_hhdet_in_tes!K83/RES_hhdet_in_fec!K83)</f>
        <v>0.71618766966102643</v>
      </c>
      <c r="L83" s="111">
        <f>IF(RES_hhdet_in_tes!L83=0,"",RES_hhdet_in_tes!L83/RES_hhdet_in_fec!L83)</f>
        <v>0.72879945753140352</v>
      </c>
      <c r="M83" s="111">
        <f>IF(RES_hhdet_in_tes!M83=0,"",RES_hhdet_in_tes!M83/RES_hhdet_in_fec!M83)</f>
        <v>0.74038442207738331</v>
      </c>
      <c r="N83" s="111">
        <f>IF(RES_hhdet_in_tes!N83=0,"",RES_hhdet_in_tes!N83/RES_hhdet_in_fec!N83)</f>
        <v>0.75042768313300945</v>
      </c>
      <c r="O83" s="111">
        <f>IF(RES_hhdet_in_tes!O83=0,"",RES_hhdet_in_tes!O83/RES_hhdet_in_fec!O83)</f>
        <v>0.75863186925657289</v>
      </c>
      <c r="P83" s="111">
        <f>IF(RES_hhdet_in_tes!P83=0,"",RES_hhdet_in_tes!P83/RES_hhdet_in_fec!P83)</f>
        <v>0.76570770994737858</v>
      </c>
      <c r="Q83" s="111">
        <f>IF(RES_hhdet_in_tes!Q83=0,"",RES_hhdet_in_tes!Q83/RES_hhdet_in_fec!Q83)</f>
        <v>0.77415051082153163</v>
      </c>
      <c r="R83" s="111">
        <f>IF(RES_hhdet_in_tes!R83=0,"",RES_hhdet_in_tes!R83/RES_hhdet_in_fec!R83)</f>
        <v>0.78679673465000488</v>
      </c>
      <c r="S83" s="111">
        <f>IF(RES_hhdet_in_tes!S83=0,"",RES_hhdet_in_tes!S83/RES_hhdet_in_fec!S83)</f>
        <v>0.80102990850315525</v>
      </c>
      <c r="T83" s="111">
        <f>IF(RES_hhdet_in_tes!T83=0,"",RES_hhdet_in_tes!T83/RES_hhdet_in_fec!T83)</f>
        <v>0.8153866327457594</v>
      </c>
      <c r="U83" s="111">
        <f>IF(RES_hhdet_in_tes!U83=0,"",RES_hhdet_in_tes!U83/RES_hhdet_in_fec!U83)</f>
        <v>0.82864864187023524</v>
      </c>
      <c r="V83" s="111">
        <f>IF(RES_hhdet_in_tes!V83=0,"",RES_hhdet_in_tes!V83/RES_hhdet_in_fec!V83)</f>
        <v>0.83977311186966208</v>
      </c>
      <c r="W83" s="111">
        <f>IF(RES_hhdet_in_tes!W83=0,"",RES_hhdet_in_tes!W83/RES_hhdet_in_fec!W83)</f>
        <v>0.84870968941256464</v>
      </c>
      <c r="X83" s="111">
        <f>IF(RES_hhdet_in_tes!X83=0,"",RES_hhdet_in_tes!X83/RES_hhdet_in_fec!X83)</f>
        <v>0.85445508397333447</v>
      </c>
      <c r="Y83" s="111">
        <f>IF(RES_hhdet_in_tes!Y83=0,"",RES_hhdet_in_tes!Y83/RES_hhdet_in_fec!Y83)</f>
        <v>0.8598695639163485</v>
      </c>
      <c r="DA83" s="63" t="s">
        <v>3664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X84" s="111">
        <f>IF(RES_hhdet_in_tes!X84=0,"",RES_hhdet_in_tes!X84/RES_hhdet_in_fec!X84)</f>
        <v>1</v>
      </c>
      <c r="Y84" s="111">
        <f>IF(RES_hhdet_in_tes!Y84=0,"",RES_hhdet_in_tes!Y84/RES_hhdet_in_fec!Y84)</f>
        <v>1</v>
      </c>
      <c r="DA84" s="63" t="s">
        <v>3665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2.6100601542002408</v>
      </c>
      <c r="D85" s="124">
        <f>IF(RES_hhdet_in_tes!D85=0,"",RES_hhdet_in_tes!D85/RES_hhdet_in_fec!D85)</f>
        <v>2.7301561210007659</v>
      </c>
      <c r="E85" s="124">
        <f>IF(RES_hhdet_in_tes!E85=0,"",RES_hhdet_in_tes!E85/RES_hhdet_in_fec!E85)</f>
        <v>2.8520525572762132</v>
      </c>
      <c r="F85" s="124">
        <f>IF(RES_hhdet_in_tes!F85=0,"",RES_hhdet_in_tes!F85/RES_hhdet_in_fec!F85)</f>
        <v>2.9749280119587058</v>
      </c>
      <c r="G85" s="124">
        <f>IF(RES_hhdet_in_tes!G85=0,"",RES_hhdet_in_tes!G85/RES_hhdet_in_fec!G85)</f>
        <v>3.0994943424477972</v>
      </c>
      <c r="H85" s="124">
        <f>IF(RES_hhdet_in_tes!H85=0,"",RES_hhdet_in_tes!H85/RES_hhdet_in_fec!H85)</f>
        <v>3.22563967208534</v>
      </c>
      <c r="I85" s="124">
        <f>IF(RES_hhdet_in_tes!I85=0,"",RES_hhdet_in_tes!I85/RES_hhdet_in_fec!I85)</f>
        <v>3.3535132197128124</v>
      </c>
      <c r="J85" s="124">
        <f>IF(RES_hhdet_in_tes!J85=0,"",RES_hhdet_in_tes!J85/RES_hhdet_in_fec!J85)</f>
        <v>3.4837837729590224</v>
      </c>
      <c r="K85" s="124">
        <f>IF(RES_hhdet_in_tes!K85=0,"",RES_hhdet_in_tes!K85/RES_hhdet_in_fec!K85)</f>
        <v>3.6169810673893705</v>
      </c>
      <c r="L85" s="124">
        <f>IF(RES_hhdet_in_tes!L85=0,"",RES_hhdet_in_tes!L85/RES_hhdet_in_fec!L85)</f>
        <v>3.7531753516411714</v>
      </c>
      <c r="M85" s="124">
        <f>IF(RES_hhdet_in_tes!M85=0,"",RES_hhdet_in_tes!M85/RES_hhdet_in_fec!M85)</f>
        <v>3.9092439625340631</v>
      </c>
      <c r="N85" s="124">
        <f>IF(RES_hhdet_in_tes!N85=0,"",RES_hhdet_in_tes!N85/RES_hhdet_in_fec!N85)</f>
        <v>4.0901970065293352</v>
      </c>
      <c r="O85" s="124">
        <f>IF(RES_hhdet_in_tes!O85=0,"",RES_hhdet_in_tes!O85/RES_hhdet_in_fec!O85)</f>
        <v>4.2957116812939233</v>
      </c>
      <c r="P85" s="124">
        <f>IF(RES_hhdet_in_tes!P85=0,"",RES_hhdet_in_tes!P85/RES_hhdet_in_fec!P85)</f>
        <v>4.5057872980279949</v>
      </c>
      <c r="Q85" s="124">
        <f>IF(RES_hhdet_in_tes!Q85=0,"",RES_hhdet_in_tes!Q85/RES_hhdet_in_fec!Q85)</f>
        <v>4.6670171129505142</v>
      </c>
      <c r="R85" s="124">
        <f>IF(RES_hhdet_in_tes!R85=0,"",RES_hhdet_in_tes!R85/RES_hhdet_in_fec!R85)</f>
        <v>4.701952085963752</v>
      </c>
      <c r="S85" s="124">
        <f>IF(RES_hhdet_in_tes!S85=0,"",RES_hhdet_in_tes!S85/RES_hhdet_in_fec!S85)</f>
        <v>4.7058337496318901</v>
      </c>
      <c r="T85" s="124">
        <f>IF(RES_hhdet_in_tes!T85=0,"",RES_hhdet_in_tes!T85/RES_hhdet_in_fec!T85)</f>
        <v>4.7101467092631539</v>
      </c>
      <c r="U85" s="124">
        <f>IF(RES_hhdet_in_tes!U85=0,"",RES_hhdet_in_tes!U85/RES_hhdet_in_fec!U85)</f>
        <v>4.7149388866312254</v>
      </c>
      <c r="V85" s="124">
        <f>IF(RES_hhdet_in_tes!V85=0,"",RES_hhdet_in_tes!V85/RES_hhdet_in_fec!V85)</f>
        <v>4.7286327082943123</v>
      </c>
      <c r="W85" s="124">
        <f>IF(RES_hhdet_in_tes!W85=0,"",RES_hhdet_in_tes!W85/RES_hhdet_in_fec!W85)</f>
        <v>4.7735784864068149</v>
      </c>
      <c r="X85" s="124">
        <f>IF(RES_hhdet_in_tes!X85=0,"",RES_hhdet_in_tes!X85/RES_hhdet_in_fec!X85)</f>
        <v>4.8254596524140831</v>
      </c>
      <c r="Y85" s="124">
        <f>IF(RES_hhdet_in_tes!Y85=0,"",RES_hhdet_in_tes!Y85/RES_hhdet_in_fec!Y85)</f>
        <v>4.8839389487037383</v>
      </c>
      <c r="DA85" s="130" t="s">
        <v>3666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2.6100601542002408</v>
      </c>
      <c r="D86" s="111">
        <f>IF(RES_hhdet_in_tes!D86=0,"",RES_hhdet_in_tes!D86/RES_hhdet_in_fec!D86)</f>
        <v>2.7301561210007659</v>
      </c>
      <c r="E86" s="111">
        <f>IF(RES_hhdet_in_tes!E86=0,"",RES_hhdet_in_tes!E86/RES_hhdet_in_fec!E86)</f>
        <v>2.8520525572762132</v>
      </c>
      <c r="F86" s="111">
        <f>IF(RES_hhdet_in_tes!F86=0,"",RES_hhdet_in_tes!F86/RES_hhdet_in_fec!F86)</f>
        <v>2.9749280119587058</v>
      </c>
      <c r="G86" s="111">
        <f>IF(RES_hhdet_in_tes!G86=0,"",RES_hhdet_in_tes!G86/RES_hhdet_in_fec!G86)</f>
        <v>3.0994943424477972</v>
      </c>
      <c r="H86" s="111">
        <f>IF(RES_hhdet_in_tes!H86=0,"",RES_hhdet_in_tes!H86/RES_hhdet_in_fec!H86)</f>
        <v>3.22563967208534</v>
      </c>
      <c r="I86" s="111">
        <f>IF(RES_hhdet_in_tes!I86=0,"",RES_hhdet_in_tes!I86/RES_hhdet_in_fec!I86)</f>
        <v>3.3535132197128124</v>
      </c>
      <c r="J86" s="111">
        <f>IF(RES_hhdet_in_tes!J86=0,"",RES_hhdet_in_tes!J86/RES_hhdet_in_fec!J86)</f>
        <v>3.4837837729590224</v>
      </c>
      <c r="K86" s="111">
        <f>IF(RES_hhdet_in_tes!K86=0,"",RES_hhdet_in_tes!K86/RES_hhdet_in_fec!K86)</f>
        <v>3.6169810673893705</v>
      </c>
      <c r="L86" s="111">
        <f>IF(RES_hhdet_in_tes!L86=0,"",RES_hhdet_in_tes!L86/RES_hhdet_in_fec!L86)</f>
        <v>3.7531753516411714</v>
      </c>
      <c r="M86" s="111">
        <f>IF(RES_hhdet_in_tes!M86=0,"",RES_hhdet_in_tes!M86/RES_hhdet_in_fec!M86)</f>
        <v>3.9092439625340631</v>
      </c>
      <c r="N86" s="111">
        <f>IF(RES_hhdet_in_tes!N86=0,"",RES_hhdet_in_tes!N86/RES_hhdet_in_fec!N86)</f>
        <v>4.0901970065293352</v>
      </c>
      <c r="O86" s="111">
        <f>IF(RES_hhdet_in_tes!O86=0,"",RES_hhdet_in_tes!O86/RES_hhdet_in_fec!O86)</f>
        <v>4.2957116812939233</v>
      </c>
      <c r="P86" s="111">
        <f>IF(RES_hhdet_in_tes!P86=0,"",RES_hhdet_in_tes!P86/RES_hhdet_in_fec!P86)</f>
        <v>4.5057872980279949</v>
      </c>
      <c r="Q86" s="111">
        <f>IF(RES_hhdet_in_tes!Q86=0,"",RES_hhdet_in_tes!Q86/RES_hhdet_in_fec!Q86)</f>
        <v>4.6670171129505142</v>
      </c>
      <c r="R86" s="111">
        <f>IF(RES_hhdet_in_tes!R86=0,"",RES_hhdet_in_tes!R86/RES_hhdet_in_fec!R86)</f>
        <v>4.701952085963752</v>
      </c>
      <c r="S86" s="111">
        <f>IF(RES_hhdet_in_tes!S86=0,"",RES_hhdet_in_tes!S86/RES_hhdet_in_fec!S86)</f>
        <v>4.7058337496318901</v>
      </c>
      <c r="T86" s="111">
        <f>IF(RES_hhdet_in_tes!T86=0,"",RES_hhdet_in_tes!T86/RES_hhdet_in_fec!T86)</f>
        <v>4.7101467092631539</v>
      </c>
      <c r="U86" s="111">
        <f>IF(RES_hhdet_in_tes!U86=0,"",RES_hhdet_in_tes!U86/RES_hhdet_in_fec!U86)</f>
        <v>4.7149388866312254</v>
      </c>
      <c r="V86" s="111">
        <f>IF(RES_hhdet_in_tes!V86=0,"",RES_hhdet_in_tes!V86/RES_hhdet_in_fec!V86)</f>
        <v>4.7286327082943123</v>
      </c>
      <c r="W86" s="111">
        <f>IF(RES_hhdet_in_tes!W86=0,"",RES_hhdet_in_tes!W86/RES_hhdet_in_fec!W86)</f>
        <v>4.7735784864068149</v>
      </c>
      <c r="X86" s="111">
        <f>IF(RES_hhdet_in_tes!X86=0,"",RES_hhdet_in_tes!X86/RES_hhdet_in_fec!X86)</f>
        <v>4.8254596524140831</v>
      </c>
      <c r="Y86" s="111">
        <f>IF(RES_hhdet_in_tes!Y86=0,"",RES_hhdet_in_tes!Y86/RES_hhdet_in_fec!Y86)</f>
        <v>4.8839389487037383</v>
      </c>
      <c r="DA86" s="63" t="s">
        <v>3667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0.78757070380617789</v>
      </c>
      <c r="D87" s="124">
        <f>IF(RES_hhdet_in_tes!D87=0,"",RES_hhdet_in_tes!D87/RES_hhdet_in_fec!D87)</f>
        <v>0.77694545364867418</v>
      </c>
      <c r="E87" s="124">
        <f>IF(RES_hhdet_in_tes!E87=0,"",RES_hhdet_in_tes!E87/RES_hhdet_in_fec!E87)</f>
        <v>0.7810973912597895</v>
      </c>
      <c r="F87" s="124">
        <f>IF(RES_hhdet_in_tes!F87=0,"",RES_hhdet_in_tes!F87/RES_hhdet_in_fec!F87)</f>
        <v>0.79432695557674238</v>
      </c>
      <c r="G87" s="124">
        <f>IF(RES_hhdet_in_tes!G87=0,"",RES_hhdet_in_tes!G87/RES_hhdet_in_fec!G87)</f>
        <v>0.78502093970586218</v>
      </c>
      <c r="H87" s="124">
        <f>IF(RES_hhdet_in_tes!H87=0,"",RES_hhdet_in_tes!H87/RES_hhdet_in_fec!H87)</f>
        <v>0.78096729130608256</v>
      </c>
      <c r="I87" s="124">
        <f>IF(RES_hhdet_in_tes!I87=0,"",RES_hhdet_in_tes!I87/RES_hhdet_in_fec!I87)</f>
        <v>0.80296040694822179</v>
      </c>
      <c r="J87" s="124">
        <f>IF(RES_hhdet_in_tes!J87=0,"",RES_hhdet_in_tes!J87/RES_hhdet_in_fec!J87)</f>
        <v>0.78605652723551656</v>
      </c>
      <c r="K87" s="124">
        <f>IF(RES_hhdet_in_tes!K87=0,"",RES_hhdet_in_tes!K87/RES_hhdet_in_fec!K87)</f>
        <v>0.8120153068918059</v>
      </c>
      <c r="L87" s="124">
        <f>IF(RES_hhdet_in_tes!L87=0,"",RES_hhdet_in_tes!L87/RES_hhdet_in_fec!L87)</f>
        <v>0.7545529933676437</v>
      </c>
      <c r="M87" s="124">
        <f>IF(RES_hhdet_in_tes!M87=0,"",RES_hhdet_in_tes!M87/RES_hhdet_in_fec!M87)</f>
        <v>0.84928786433567871</v>
      </c>
      <c r="N87" s="124">
        <f>IF(RES_hhdet_in_tes!N87=0,"",RES_hhdet_in_tes!N87/RES_hhdet_in_fec!N87)</f>
        <v>0.79476472971804513</v>
      </c>
      <c r="O87" s="124">
        <f>IF(RES_hhdet_in_tes!O87=0,"",RES_hhdet_in_tes!O87/RES_hhdet_in_fec!O87)</f>
        <v>0.81762675025919929</v>
      </c>
      <c r="P87" s="124">
        <f>IF(RES_hhdet_in_tes!P87=0,"",RES_hhdet_in_tes!P87/RES_hhdet_in_fec!P87)</f>
        <v>0.84853491956387894</v>
      </c>
      <c r="Q87" s="124">
        <f>IF(RES_hhdet_in_tes!Q87=0,"",RES_hhdet_in_tes!Q87/RES_hhdet_in_fec!Q87)</f>
        <v>0.82320926241140224</v>
      </c>
      <c r="R87" s="124">
        <f>IF(RES_hhdet_in_tes!R87=0,"",RES_hhdet_in_tes!R87/RES_hhdet_in_fec!R87)</f>
        <v>0.8433245939395928</v>
      </c>
      <c r="S87" s="124">
        <f>IF(RES_hhdet_in_tes!S87=0,"",RES_hhdet_in_tes!S87/RES_hhdet_in_fec!S87)</f>
        <v>0.8412574820028198</v>
      </c>
      <c r="T87" s="124">
        <f>IF(RES_hhdet_in_tes!T87=0,"",RES_hhdet_in_tes!T87/RES_hhdet_in_fec!T87)</f>
        <v>0.83684963923046962</v>
      </c>
      <c r="U87" s="124">
        <f>IF(RES_hhdet_in_tes!U87=0,"",RES_hhdet_in_tes!U87/RES_hhdet_in_fec!U87)</f>
        <v>0.85861182769634548</v>
      </c>
      <c r="V87" s="124">
        <f>IF(RES_hhdet_in_tes!V87=0,"",RES_hhdet_in_tes!V87/RES_hhdet_in_fec!V87)</f>
        <v>0.85508245397173255</v>
      </c>
      <c r="W87" s="124">
        <f>IF(RES_hhdet_in_tes!W87=0,"",RES_hhdet_in_tes!W87/RES_hhdet_in_fec!W87)</f>
        <v>0.85075689439251345</v>
      </c>
      <c r="X87" s="124">
        <f>IF(RES_hhdet_in_tes!X87=0,"",RES_hhdet_in_tes!X87/RES_hhdet_in_fec!X87)</f>
        <v>0.88339761577122877</v>
      </c>
      <c r="Y87" s="124">
        <f>IF(RES_hhdet_in_tes!Y87=0,"",RES_hhdet_in_tes!Y87/RES_hhdet_in_fec!Y87)</f>
        <v>0.90567990340078675</v>
      </c>
      <c r="DA87" s="130" t="s">
        <v>3668</v>
      </c>
    </row>
    <row r="88" spans="1:105" ht="12" customHeight="1" x14ac:dyDescent="0.25">
      <c r="A88" s="97" t="s">
        <v>132</v>
      </c>
      <c r="B88" s="111"/>
      <c r="C88" s="111" t="str">
        <f>IF(RES_hhdet_in_tes!C88=0,"",RES_hhdet_in_tes!C88/RES_hhdet_in_fec!C88)</f>
        <v/>
      </c>
      <c r="D88" s="111" t="str">
        <f>IF(RES_hhdet_in_tes!D88=0,"",RES_hhdet_in_tes!D88/RES_hhdet_in_fec!D88)</f>
        <v/>
      </c>
      <c r="E88" s="111" t="str">
        <f>IF(RES_hhdet_in_tes!E88=0,"",RES_hhdet_in_tes!E88/RES_hhdet_in_fec!E88)</f>
        <v/>
      </c>
      <c r="F88" s="111" t="str">
        <f>IF(RES_hhdet_in_tes!F88=0,"",RES_hhdet_in_tes!F88/RES_hhdet_in_fec!F88)</f>
        <v/>
      </c>
      <c r="G88" s="111" t="str">
        <f>IF(RES_hhdet_in_tes!G88=0,"",RES_hhdet_in_tes!G88/RES_hhdet_in_fec!G88)</f>
        <v/>
      </c>
      <c r="H88" s="111" t="str">
        <f>IF(RES_hhdet_in_tes!H88=0,"",RES_hhdet_in_tes!H88/RES_hhdet_in_fec!H88)</f>
        <v/>
      </c>
      <c r="I88" s="111" t="str">
        <f>IF(RES_hhdet_in_tes!I88=0,"",RES_hhdet_in_tes!I88/RES_hhdet_in_fec!I88)</f>
        <v/>
      </c>
      <c r="J88" s="111" t="str">
        <f>IF(RES_hhdet_in_tes!J88=0,"",RES_hhdet_in_tes!J88/RES_hhdet_in_fec!J88)</f>
        <v/>
      </c>
      <c r="K88" s="111" t="str">
        <f>IF(RES_hhdet_in_tes!K88=0,"",RES_hhdet_in_tes!K88/RES_hhdet_in_fec!K88)</f>
        <v/>
      </c>
      <c r="L88" s="111" t="str">
        <f>IF(RES_hhdet_in_tes!L88=0,"",RES_hhdet_in_tes!L88/RES_hhdet_in_fec!L88)</f>
        <v/>
      </c>
      <c r="M88" s="111" t="str">
        <f>IF(RES_hhdet_in_tes!M88=0,"",RES_hhdet_in_tes!M88/RES_hhdet_in_fec!M88)</f>
        <v/>
      </c>
      <c r="N88" s="111" t="str">
        <f>IF(RES_hhdet_in_tes!N88=0,"",RES_hhdet_in_tes!N88/RES_hhdet_in_fec!N88)</f>
        <v/>
      </c>
      <c r="O88" s="111" t="str">
        <f>IF(RES_hhdet_in_tes!O88=0,"",RES_hhdet_in_tes!O88/RES_hhdet_in_fec!O88)</f>
        <v/>
      </c>
      <c r="P88" s="111" t="str">
        <f>IF(RES_hhdet_in_tes!P88=0,"",RES_hhdet_in_tes!P88/RES_hhdet_in_fec!P88)</f>
        <v/>
      </c>
      <c r="Q88" s="111" t="str">
        <f>IF(RES_hhdet_in_tes!Q88=0,"",RES_hhdet_in_tes!Q88/RES_hhdet_in_fec!Q88)</f>
        <v/>
      </c>
      <c r="R88" s="111" t="str">
        <f>IF(RES_hhdet_in_tes!R88=0,"",RES_hhdet_in_tes!R88/RES_hhdet_in_fec!R88)</f>
        <v/>
      </c>
      <c r="S88" s="111" t="str">
        <f>IF(RES_hhdet_in_tes!S88=0,"",RES_hhdet_in_tes!S88/RES_hhdet_in_fec!S88)</f>
        <v/>
      </c>
      <c r="T88" s="111" t="str">
        <f>IF(RES_hhdet_in_tes!T88=0,"",RES_hhdet_in_tes!T88/RES_hhdet_in_fec!T88)</f>
        <v/>
      </c>
      <c r="U88" s="111" t="str">
        <f>IF(RES_hhdet_in_tes!U88=0,"",RES_hhdet_in_tes!U88/RES_hhdet_in_fec!U88)</f>
        <v/>
      </c>
      <c r="V88" s="111" t="str">
        <f>IF(RES_hhdet_in_tes!V88=0,"",RES_hhdet_in_tes!V88/RES_hhdet_in_fec!V88)</f>
        <v/>
      </c>
      <c r="W88" s="111" t="str">
        <f>IF(RES_hhdet_in_tes!W88=0,"",RES_hhdet_in_tes!W88/RES_hhdet_in_fec!W88)</f>
        <v/>
      </c>
      <c r="X88" s="111" t="str">
        <f>IF(RES_hhdet_in_tes!X88=0,"",RES_hhdet_in_tes!X88/RES_hhdet_in_fec!X88)</f>
        <v/>
      </c>
      <c r="Y88" s="111" t="str">
        <f>IF(RES_hhdet_in_tes!Y88=0,"",RES_hhdet_in_tes!Y88/RES_hhdet_in_fec!Y88)</f>
        <v/>
      </c>
      <c r="DA88" s="63" t="s">
        <v>3669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 t="str">
        <f>IF(RES_hhdet_in_tes!E89=0,"",RES_hhdet_in_tes!E89/RES_hhdet_in_fec!E89)</f>
        <v/>
      </c>
      <c r="F89" s="111" t="str">
        <f>IF(RES_hhdet_in_tes!F89=0,"",RES_hhdet_in_tes!F89/RES_hhdet_in_fec!F89)</f>
        <v/>
      </c>
      <c r="G89" s="111" t="str">
        <f>IF(RES_hhdet_in_tes!G89=0,"",RES_hhdet_in_tes!G89/RES_hhdet_in_fec!G89)</f>
        <v/>
      </c>
      <c r="H89" s="111" t="str">
        <f>IF(RES_hhdet_in_tes!H89=0,"",RES_hhdet_in_tes!H89/RES_hhdet_in_fec!H89)</f>
        <v/>
      </c>
      <c r="I89" s="111" t="str">
        <f>IF(RES_hhdet_in_tes!I89=0,"",RES_hhdet_in_tes!I89/RES_hhdet_in_fec!I89)</f>
        <v/>
      </c>
      <c r="J89" s="111" t="str">
        <f>IF(RES_hhdet_in_tes!J89=0,"",RES_hhdet_in_tes!J89/RES_hhdet_in_fec!J89)</f>
        <v/>
      </c>
      <c r="K89" s="111" t="str">
        <f>IF(RES_hhdet_in_tes!K89=0,"",RES_hhdet_in_tes!K89/RES_hhdet_in_fec!K89)</f>
        <v/>
      </c>
      <c r="L89" s="111" t="str">
        <f>IF(RES_hhdet_in_tes!L89=0,"",RES_hhdet_in_tes!L89/RES_hhdet_in_fec!L89)</f>
        <v/>
      </c>
      <c r="M89" s="111" t="str">
        <f>IF(RES_hhdet_in_tes!M89=0,"",RES_hhdet_in_tes!M89/RES_hhdet_in_fec!M89)</f>
        <v/>
      </c>
      <c r="N89" s="111" t="str">
        <f>IF(RES_hhdet_in_tes!N89=0,"",RES_hhdet_in_tes!N89/RES_hhdet_in_fec!N89)</f>
        <v/>
      </c>
      <c r="O89" s="111" t="str">
        <f>IF(RES_hhdet_in_tes!O89=0,"",RES_hhdet_in_tes!O89/RES_hhdet_in_fec!O89)</f>
        <v/>
      </c>
      <c r="P89" s="111" t="str">
        <f>IF(RES_hhdet_in_tes!P89=0,"",RES_hhdet_in_tes!P89/RES_hhdet_in_fec!P89)</f>
        <v/>
      </c>
      <c r="Q89" s="111" t="str">
        <f>IF(RES_hhdet_in_tes!Q89=0,"",RES_hhdet_in_tes!Q89/RES_hhdet_in_fec!Q89)</f>
        <v/>
      </c>
      <c r="R89" s="111" t="str">
        <f>IF(RES_hhdet_in_tes!R89=0,"",RES_hhdet_in_tes!R89/RES_hhdet_in_fec!R89)</f>
        <v/>
      </c>
      <c r="S89" s="111" t="str">
        <f>IF(RES_hhdet_in_tes!S89=0,"",RES_hhdet_in_tes!S89/RES_hhdet_in_fec!S89)</f>
        <v/>
      </c>
      <c r="T89" s="111" t="str">
        <f>IF(RES_hhdet_in_tes!T89=0,"",RES_hhdet_in_tes!T89/RES_hhdet_in_fec!T89)</f>
        <v/>
      </c>
      <c r="U89" s="111" t="str">
        <f>IF(RES_hhdet_in_tes!U89=0,"",RES_hhdet_in_tes!U89/RES_hhdet_in_fec!U89)</f>
        <v/>
      </c>
      <c r="V89" s="111" t="str">
        <f>IF(RES_hhdet_in_tes!V89=0,"",RES_hhdet_in_tes!V89/RES_hhdet_in_fec!V89)</f>
        <v/>
      </c>
      <c r="W89" s="111" t="str">
        <f>IF(RES_hhdet_in_tes!W89=0,"",RES_hhdet_in_tes!W89/RES_hhdet_in_fec!W89)</f>
        <v/>
      </c>
      <c r="X89" s="111" t="str">
        <f>IF(RES_hhdet_in_tes!X89=0,"",RES_hhdet_in_tes!X89/RES_hhdet_in_fec!X89)</f>
        <v/>
      </c>
      <c r="Y89" s="111" t="str">
        <f>IF(RES_hhdet_in_tes!Y89=0,"",RES_hhdet_in_tes!Y89/RES_hhdet_in_fec!Y89)</f>
        <v/>
      </c>
      <c r="DA89" s="63" t="s">
        <v>3670</v>
      </c>
    </row>
    <row r="90" spans="1:105" ht="12" customHeight="1" x14ac:dyDescent="0.25">
      <c r="A90" s="100" t="s">
        <v>199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 t="str">
        <f>IF(RES_hhdet_in_tes!E90=0,"",RES_hhdet_in_tes!E90/RES_hhdet_in_fec!E90)</f>
        <v/>
      </c>
      <c r="F90" s="112" t="str">
        <f>IF(RES_hhdet_in_tes!F90=0,"",RES_hhdet_in_tes!F90/RES_hhdet_in_fec!F90)</f>
        <v/>
      </c>
      <c r="G90" s="112" t="str">
        <f>IF(RES_hhdet_in_tes!G90=0,"",RES_hhdet_in_tes!G90/RES_hhdet_in_fec!G90)</f>
        <v/>
      </c>
      <c r="H90" s="112" t="str">
        <f>IF(RES_hhdet_in_tes!H90=0,"",RES_hhdet_in_tes!H90/RES_hhdet_in_fec!H90)</f>
        <v/>
      </c>
      <c r="I90" s="112" t="str">
        <f>IF(RES_hhdet_in_tes!I90=0,"",RES_hhdet_in_tes!I90/RES_hhdet_in_fec!I90)</f>
        <v/>
      </c>
      <c r="J90" s="112" t="str">
        <f>IF(RES_hhdet_in_tes!J90=0,"",RES_hhdet_in_tes!J90/RES_hhdet_in_fec!J90)</f>
        <v/>
      </c>
      <c r="K90" s="112" t="str">
        <f>IF(RES_hhdet_in_tes!K90=0,"",RES_hhdet_in_tes!K90/RES_hhdet_in_fec!K90)</f>
        <v/>
      </c>
      <c r="L90" s="112" t="str">
        <f>IF(RES_hhdet_in_tes!L90=0,"",RES_hhdet_in_tes!L90/RES_hhdet_in_fec!L90)</f>
        <v/>
      </c>
      <c r="M90" s="112" t="str">
        <f>IF(RES_hhdet_in_tes!M90=0,"",RES_hhdet_in_tes!M90/RES_hhdet_in_fec!M90)</f>
        <v/>
      </c>
      <c r="N90" s="112" t="str">
        <f>IF(RES_hhdet_in_tes!N90=0,"",RES_hhdet_in_tes!N90/RES_hhdet_in_fec!N90)</f>
        <v/>
      </c>
      <c r="O90" s="112" t="str">
        <f>IF(RES_hhdet_in_tes!O90=0,"",RES_hhdet_in_tes!O90/RES_hhdet_in_fec!O90)</f>
        <v/>
      </c>
      <c r="P90" s="112" t="str">
        <f>IF(RES_hhdet_in_tes!P90=0,"",RES_hhdet_in_tes!P90/RES_hhdet_in_fec!P90)</f>
        <v/>
      </c>
      <c r="Q90" s="112" t="str">
        <f>IF(RES_hhdet_in_tes!Q90=0,"",RES_hhdet_in_tes!Q90/RES_hhdet_in_fec!Q90)</f>
        <v/>
      </c>
      <c r="R90" s="112" t="str">
        <f>IF(RES_hhdet_in_tes!R90=0,"",RES_hhdet_in_tes!R90/RES_hhdet_in_fec!R90)</f>
        <v/>
      </c>
      <c r="S90" s="112" t="str">
        <f>IF(RES_hhdet_in_tes!S90=0,"",RES_hhdet_in_tes!S90/RES_hhdet_in_fec!S90)</f>
        <v/>
      </c>
      <c r="T90" s="112" t="str">
        <f>IF(RES_hhdet_in_tes!T90=0,"",RES_hhdet_in_tes!T90/RES_hhdet_in_fec!T90)</f>
        <v/>
      </c>
      <c r="U90" s="112" t="str">
        <f>IF(RES_hhdet_in_tes!U90=0,"",RES_hhdet_in_tes!U90/RES_hhdet_in_fec!U90)</f>
        <v/>
      </c>
      <c r="V90" s="112" t="str">
        <f>IF(RES_hhdet_in_tes!V90=0,"",RES_hhdet_in_tes!V90/RES_hhdet_in_fec!V90)</f>
        <v/>
      </c>
      <c r="W90" s="112" t="str">
        <f>IF(RES_hhdet_in_tes!W90=0,"",RES_hhdet_in_tes!W90/RES_hhdet_in_fec!W90)</f>
        <v/>
      </c>
      <c r="X90" s="112" t="str">
        <f>IF(RES_hhdet_in_tes!X90=0,"",RES_hhdet_in_tes!X90/RES_hhdet_in_fec!X90)</f>
        <v/>
      </c>
      <c r="Y90" s="112" t="str">
        <f>IF(RES_hhdet_in_tes!Y90=0,"",RES_hhdet_in_tes!Y90/RES_hhdet_in_fec!Y90)</f>
        <v/>
      </c>
      <c r="DA90" s="131" t="s">
        <v>3671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 t="str">
        <f>IF(RES_hhdet_in_tes!E91=0,"",RES_hhdet_in_tes!E91/RES_hhdet_in_fec!E91)</f>
        <v/>
      </c>
      <c r="F91" s="113" t="str">
        <f>IF(RES_hhdet_in_tes!F91=0,"",RES_hhdet_in_tes!F91/RES_hhdet_in_fec!F91)</f>
        <v/>
      </c>
      <c r="G91" s="113" t="str">
        <f>IF(RES_hhdet_in_tes!G91=0,"",RES_hhdet_in_tes!G91/RES_hhdet_in_fec!G91)</f>
        <v/>
      </c>
      <c r="H91" s="113" t="str">
        <f>IF(RES_hhdet_in_tes!H91=0,"",RES_hhdet_in_tes!H91/RES_hhdet_in_fec!H91)</f>
        <v/>
      </c>
      <c r="I91" s="113" t="str">
        <f>IF(RES_hhdet_in_tes!I91=0,"",RES_hhdet_in_tes!I91/RES_hhdet_in_fec!I91)</f>
        <v/>
      </c>
      <c r="J91" s="113" t="str">
        <f>IF(RES_hhdet_in_tes!J91=0,"",RES_hhdet_in_tes!J91/RES_hhdet_in_fec!J91)</f>
        <v/>
      </c>
      <c r="K91" s="113" t="str">
        <f>IF(RES_hhdet_in_tes!K91=0,"",RES_hhdet_in_tes!K91/RES_hhdet_in_fec!K91)</f>
        <v/>
      </c>
      <c r="L91" s="113" t="str">
        <f>IF(RES_hhdet_in_tes!L91=0,"",RES_hhdet_in_tes!L91/RES_hhdet_in_fec!L91)</f>
        <v/>
      </c>
      <c r="M91" s="113" t="str">
        <f>IF(RES_hhdet_in_tes!M91=0,"",RES_hhdet_in_tes!M91/RES_hhdet_in_fec!M91)</f>
        <v/>
      </c>
      <c r="N91" s="113" t="str">
        <f>IF(RES_hhdet_in_tes!N91=0,"",RES_hhdet_in_tes!N91/RES_hhdet_in_fec!N91)</f>
        <v/>
      </c>
      <c r="O91" s="113" t="str">
        <f>IF(RES_hhdet_in_tes!O91=0,"",RES_hhdet_in_tes!O91/RES_hhdet_in_fec!O91)</f>
        <v/>
      </c>
      <c r="P91" s="113" t="str">
        <f>IF(RES_hhdet_in_tes!P91=0,"",RES_hhdet_in_tes!P91/RES_hhdet_in_fec!P91)</f>
        <v/>
      </c>
      <c r="Q91" s="113" t="str">
        <f>IF(RES_hhdet_in_tes!Q91=0,"",RES_hhdet_in_tes!Q91/RES_hhdet_in_fec!Q91)</f>
        <v/>
      </c>
      <c r="R91" s="113" t="str">
        <f>IF(RES_hhdet_in_tes!R91=0,"",RES_hhdet_in_tes!R91/RES_hhdet_in_fec!R91)</f>
        <v/>
      </c>
      <c r="S91" s="113" t="str">
        <f>IF(RES_hhdet_in_tes!S91=0,"",RES_hhdet_in_tes!S91/RES_hhdet_in_fec!S91)</f>
        <v/>
      </c>
      <c r="T91" s="113" t="str">
        <f>IF(RES_hhdet_in_tes!T91=0,"",RES_hhdet_in_tes!T91/RES_hhdet_in_fec!T91)</f>
        <v/>
      </c>
      <c r="U91" s="113" t="str">
        <f>IF(RES_hhdet_in_tes!U91=0,"",RES_hhdet_in_tes!U91/RES_hhdet_in_fec!U91)</f>
        <v/>
      </c>
      <c r="V91" s="113" t="str">
        <f>IF(RES_hhdet_in_tes!V91=0,"",RES_hhdet_in_tes!V91/RES_hhdet_in_fec!V91)</f>
        <v/>
      </c>
      <c r="W91" s="113" t="str">
        <f>IF(RES_hhdet_in_tes!W91=0,"",RES_hhdet_in_tes!W91/RES_hhdet_in_fec!W91)</f>
        <v/>
      </c>
      <c r="X91" s="113" t="str">
        <f>IF(RES_hhdet_in_tes!X91=0,"",RES_hhdet_in_tes!X91/RES_hhdet_in_fec!X91)</f>
        <v/>
      </c>
      <c r="Y91" s="113" t="str">
        <f>IF(RES_hhdet_in_tes!Y91=0,"",RES_hhdet_in_tes!Y91/RES_hhdet_in_fec!Y91)</f>
        <v/>
      </c>
      <c r="DA91" s="132" t="s">
        <v>3672</v>
      </c>
    </row>
    <row r="92" spans="1:105" ht="12" customHeight="1" x14ac:dyDescent="0.25">
      <c r="A92" s="106" t="s">
        <v>124</v>
      </c>
      <c r="B92" s="112"/>
      <c r="C92" s="112" t="str">
        <f>IF(RES_hhdet_in_tes!C92=0,"",RES_hhdet_in_tes!C92/RES_hhdet_in_fec!C92)</f>
        <v/>
      </c>
      <c r="D92" s="112" t="str">
        <f>IF(RES_hhdet_in_tes!D92=0,"",RES_hhdet_in_tes!D92/RES_hhdet_in_fec!D92)</f>
        <v/>
      </c>
      <c r="E92" s="112" t="str">
        <f>IF(RES_hhdet_in_tes!E92=0,"",RES_hhdet_in_tes!E92/RES_hhdet_in_fec!E92)</f>
        <v/>
      </c>
      <c r="F92" s="112" t="str">
        <f>IF(RES_hhdet_in_tes!F92=0,"",RES_hhdet_in_tes!F92/RES_hhdet_in_fec!F92)</f>
        <v/>
      </c>
      <c r="G92" s="112" t="str">
        <f>IF(RES_hhdet_in_tes!G92=0,"",RES_hhdet_in_tes!G92/RES_hhdet_in_fec!G92)</f>
        <v/>
      </c>
      <c r="H92" s="112" t="str">
        <f>IF(RES_hhdet_in_tes!H92=0,"",RES_hhdet_in_tes!H92/RES_hhdet_in_fec!H92)</f>
        <v/>
      </c>
      <c r="I92" s="112" t="str">
        <f>IF(RES_hhdet_in_tes!I92=0,"",RES_hhdet_in_tes!I92/RES_hhdet_in_fec!I92)</f>
        <v/>
      </c>
      <c r="J92" s="112" t="str">
        <f>IF(RES_hhdet_in_tes!J92=0,"",RES_hhdet_in_tes!J92/RES_hhdet_in_fec!J92)</f>
        <v/>
      </c>
      <c r="K92" s="112" t="str">
        <f>IF(RES_hhdet_in_tes!K92=0,"",RES_hhdet_in_tes!K92/RES_hhdet_in_fec!K92)</f>
        <v/>
      </c>
      <c r="L92" s="112" t="str">
        <f>IF(RES_hhdet_in_tes!L92=0,"",RES_hhdet_in_tes!L92/RES_hhdet_in_fec!L92)</f>
        <v/>
      </c>
      <c r="M92" s="112" t="str">
        <f>IF(RES_hhdet_in_tes!M92=0,"",RES_hhdet_in_tes!M92/RES_hhdet_in_fec!M92)</f>
        <v/>
      </c>
      <c r="N92" s="112" t="str">
        <f>IF(RES_hhdet_in_tes!N92=0,"",RES_hhdet_in_tes!N92/RES_hhdet_in_fec!N92)</f>
        <v/>
      </c>
      <c r="O92" s="112" t="str">
        <f>IF(RES_hhdet_in_tes!O92=0,"",RES_hhdet_in_tes!O92/RES_hhdet_in_fec!O92)</f>
        <v/>
      </c>
      <c r="P92" s="112" t="str">
        <f>IF(RES_hhdet_in_tes!P92=0,"",RES_hhdet_in_tes!P92/RES_hhdet_in_fec!P92)</f>
        <v/>
      </c>
      <c r="Q92" s="112" t="str">
        <f>IF(RES_hhdet_in_tes!Q92=0,"",RES_hhdet_in_tes!Q92/RES_hhdet_in_fec!Q92)</f>
        <v/>
      </c>
      <c r="R92" s="112" t="str">
        <f>IF(RES_hhdet_in_tes!R92=0,"",RES_hhdet_in_tes!R92/RES_hhdet_in_fec!R92)</f>
        <v/>
      </c>
      <c r="S92" s="112" t="str">
        <f>IF(RES_hhdet_in_tes!S92=0,"",RES_hhdet_in_tes!S92/RES_hhdet_in_fec!S92)</f>
        <v/>
      </c>
      <c r="T92" s="112" t="str">
        <f>IF(RES_hhdet_in_tes!T92=0,"",RES_hhdet_in_tes!T92/RES_hhdet_in_fec!T92)</f>
        <v/>
      </c>
      <c r="U92" s="112" t="str">
        <f>IF(RES_hhdet_in_tes!U92=0,"",RES_hhdet_in_tes!U92/RES_hhdet_in_fec!U92)</f>
        <v/>
      </c>
      <c r="V92" s="112" t="str">
        <f>IF(RES_hhdet_in_tes!V92=0,"",RES_hhdet_in_tes!V92/RES_hhdet_in_fec!V92)</f>
        <v/>
      </c>
      <c r="W92" s="112" t="str">
        <f>IF(RES_hhdet_in_tes!W92=0,"",RES_hhdet_in_tes!W92/RES_hhdet_in_fec!W92)</f>
        <v/>
      </c>
      <c r="X92" s="112" t="str">
        <f>IF(RES_hhdet_in_tes!X92=0,"",RES_hhdet_in_tes!X92/RES_hhdet_in_fec!X92)</f>
        <v/>
      </c>
      <c r="Y92" s="112" t="str">
        <f>IF(RES_hhdet_in_tes!Y92=0,"",RES_hhdet_in_tes!Y92/RES_hhdet_in_fec!Y92)</f>
        <v/>
      </c>
      <c r="DA92" s="131" t="s">
        <v>3673</v>
      </c>
    </row>
    <row r="93" spans="1:105" ht="12" customHeight="1" x14ac:dyDescent="0.25">
      <c r="A93" s="107" t="s">
        <v>123</v>
      </c>
      <c r="B93" s="113"/>
      <c r="C93" s="113" t="str">
        <f>IF(RES_hhdet_in_tes!C93=0,"",RES_hhdet_in_tes!C93/RES_hhdet_in_fec!C93)</f>
        <v/>
      </c>
      <c r="D93" s="113" t="str">
        <f>IF(RES_hhdet_in_tes!D93=0,"",RES_hhdet_in_tes!D93/RES_hhdet_in_fec!D93)</f>
        <v/>
      </c>
      <c r="E93" s="113" t="str">
        <f>IF(RES_hhdet_in_tes!E93=0,"",RES_hhdet_in_tes!E93/RES_hhdet_in_fec!E93)</f>
        <v/>
      </c>
      <c r="F93" s="113" t="str">
        <f>IF(RES_hhdet_in_tes!F93=0,"",RES_hhdet_in_tes!F93/RES_hhdet_in_fec!F93)</f>
        <v/>
      </c>
      <c r="G93" s="113" t="str">
        <f>IF(RES_hhdet_in_tes!G93=0,"",RES_hhdet_in_tes!G93/RES_hhdet_in_fec!G93)</f>
        <v/>
      </c>
      <c r="H93" s="113" t="str">
        <f>IF(RES_hhdet_in_tes!H93=0,"",RES_hhdet_in_tes!H93/RES_hhdet_in_fec!H93)</f>
        <v/>
      </c>
      <c r="I93" s="113" t="str">
        <f>IF(RES_hhdet_in_tes!I93=0,"",RES_hhdet_in_tes!I93/RES_hhdet_in_fec!I93)</f>
        <v/>
      </c>
      <c r="J93" s="113" t="str">
        <f>IF(RES_hhdet_in_tes!J93=0,"",RES_hhdet_in_tes!J93/RES_hhdet_in_fec!J93)</f>
        <v/>
      </c>
      <c r="K93" s="113" t="str">
        <f>IF(RES_hhdet_in_tes!K93=0,"",RES_hhdet_in_tes!K93/RES_hhdet_in_fec!K93)</f>
        <v/>
      </c>
      <c r="L93" s="113" t="str">
        <f>IF(RES_hhdet_in_tes!L93=0,"",RES_hhdet_in_tes!L93/RES_hhdet_in_fec!L93)</f>
        <v/>
      </c>
      <c r="M93" s="113" t="str">
        <f>IF(RES_hhdet_in_tes!M93=0,"",RES_hhdet_in_tes!M93/RES_hhdet_in_fec!M93)</f>
        <v/>
      </c>
      <c r="N93" s="113" t="str">
        <f>IF(RES_hhdet_in_tes!N93=0,"",RES_hhdet_in_tes!N93/RES_hhdet_in_fec!N93)</f>
        <v/>
      </c>
      <c r="O93" s="113" t="str">
        <f>IF(RES_hhdet_in_tes!O93=0,"",RES_hhdet_in_tes!O93/RES_hhdet_in_fec!O93)</f>
        <v/>
      </c>
      <c r="P93" s="113" t="str">
        <f>IF(RES_hhdet_in_tes!P93=0,"",RES_hhdet_in_tes!P93/RES_hhdet_in_fec!P93)</f>
        <v/>
      </c>
      <c r="Q93" s="113" t="str">
        <f>IF(RES_hhdet_in_tes!Q93=0,"",RES_hhdet_in_tes!Q93/RES_hhdet_in_fec!Q93)</f>
        <v/>
      </c>
      <c r="R93" s="113" t="str">
        <f>IF(RES_hhdet_in_tes!R93=0,"",RES_hhdet_in_tes!R93/RES_hhdet_in_fec!R93)</f>
        <v/>
      </c>
      <c r="S93" s="113" t="str">
        <f>IF(RES_hhdet_in_tes!S93=0,"",RES_hhdet_in_tes!S93/RES_hhdet_in_fec!S93)</f>
        <v/>
      </c>
      <c r="T93" s="113" t="str">
        <f>IF(RES_hhdet_in_tes!T93=0,"",RES_hhdet_in_tes!T93/RES_hhdet_in_fec!T93)</f>
        <v/>
      </c>
      <c r="U93" s="113" t="str">
        <f>IF(RES_hhdet_in_tes!U93=0,"",RES_hhdet_in_tes!U93/RES_hhdet_in_fec!U93)</f>
        <v/>
      </c>
      <c r="V93" s="113" t="str">
        <f>IF(RES_hhdet_in_tes!V93=0,"",RES_hhdet_in_tes!V93/RES_hhdet_in_fec!V93)</f>
        <v/>
      </c>
      <c r="W93" s="113" t="str">
        <f>IF(RES_hhdet_in_tes!W93=0,"",RES_hhdet_in_tes!W93/RES_hhdet_in_fec!W93)</f>
        <v/>
      </c>
      <c r="X93" s="113" t="str">
        <f>IF(RES_hhdet_in_tes!X93=0,"",RES_hhdet_in_tes!X93/RES_hhdet_in_fec!X93)</f>
        <v/>
      </c>
      <c r="Y93" s="113" t="str">
        <f>IF(RES_hhdet_in_tes!Y93=0,"",RES_hhdet_in_tes!Y93/RES_hhdet_in_fec!Y93)</f>
        <v/>
      </c>
      <c r="DA93" s="132" t="s">
        <v>3674</v>
      </c>
    </row>
    <row r="94" spans="1:105" ht="12" customHeight="1" x14ac:dyDescent="0.25">
      <c r="A94" s="108" t="s">
        <v>50</v>
      </c>
      <c r="B94" s="111"/>
      <c r="C94" s="111" t="str">
        <f>IF(RES_hhdet_in_tes!C94=0,"",RES_hhdet_in_tes!C94/RES_hhdet_in_fec!C94)</f>
        <v/>
      </c>
      <c r="D94" s="111" t="str">
        <f>IF(RES_hhdet_in_tes!D94=0,"",RES_hhdet_in_tes!D94/RES_hhdet_in_fec!D94)</f>
        <v/>
      </c>
      <c r="E94" s="111" t="str">
        <f>IF(RES_hhdet_in_tes!E94=0,"",RES_hhdet_in_tes!E94/RES_hhdet_in_fec!E94)</f>
        <v/>
      </c>
      <c r="F94" s="111" t="str">
        <f>IF(RES_hhdet_in_tes!F94=0,"",RES_hhdet_in_tes!F94/RES_hhdet_in_fec!F94)</f>
        <v/>
      </c>
      <c r="G94" s="111" t="str">
        <f>IF(RES_hhdet_in_tes!G94=0,"",RES_hhdet_in_tes!G94/RES_hhdet_in_fec!G94)</f>
        <v/>
      </c>
      <c r="H94" s="111" t="str">
        <f>IF(RES_hhdet_in_tes!H94=0,"",RES_hhdet_in_tes!H94/RES_hhdet_in_fec!H94)</f>
        <v/>
      </c>
      <c r="I94" s="111" t="str">
        <f>IF(RES_hhdet_in_tes!I94=0,"",RES_hhdet_in_tes!I94/RES_hhdet_in_fec!I94)</f>
        <v/>
      </c>
      <c r="J94" s="111" t="str">
        <f>IF(RES_hhdet_in_tes!J94=0,"",RES_hhdet_in_tes!J94/RES_hhdet_in_fec!J94)</f>
        <v/>
      </c>
      <c r="K94" s="111" t="str">
        <f>IF(RES_hhdet_in_tes!K94=0,"",RES_hhdet_in_tes!K94/RES_hhdet_in_fec!K94)</f>
        <v/>
      </c>
      <c r="L94" s="111" t="str">
        <f>IF(RES_hhdet_in_tes!L94=0,"",RES_hhdet_in_tes!L94/RES_hhdet_in_fec!L94)</f>
        <v/>
      </c>
      <c r="M94" s="111" t="str">
        <f>IF(RES_hhdet_in_tes!M94=0,"",RES_hhdet_in_tes!M94/RES_hhdet_in_fec!M94)</f>
        <v/>
      </c>
      <c r="N94" s="111" t="str">
        <f>IF(RES_hhdet_in_tes!N94=0,"",RES_hhdet_in_tes!N94/RES_hhdet_in_fec!N94)</f>
        <v/>
      </c>
      <c r="O94" s="111" t="str">
        <f>IF(RES_hhdet_in_tes!O94=0,"",RES_hhdet_in_tes!O94/RES_hhdet_in_fec!O94)</f>
        <v/>
      </c>
      <c r="P94" s="111" t="str">
        <f>IF(RES_hhdet_in_tes!P94=0,"",RES_hhdet_in_tes!P94/RES_hhdet_in_fec!P94)</f>
        <v/>
      </c>
      <c r="Q94" s="111" t="str">
        <f>IF(RES_hhdet_in_tes!Q94=0,"",RES_hhdet_in_tes!Q94/RES_hhdet_in_fec!Q94)</f>
        <v/>
      </c>
      <c r="R94" s="111" t="str">
        <f>IF(RES_hhdet_in_tes!R94=0,"",RES_hhdet_in_tes!R94/RES_hhdet_in_fec!R94)</f>
        <v/>
      </c>
      <c r="S94" s="111" t="str">
        <f>IF(RES_hhdet_in_tes!S94=0,"",RES_hhdet_in_tes!S94/RES_hhdet_in_fec!S94)</f>
        <v/>
      </c>
      <c r="T94" s="111" t="str">
        <f>IF(RES_hhdet_in_tes!T94=0,"",RES_hhdet_in_tes!T94/RES_hhdet_in_fec!T94)</f>
        <v/>
      </c>
      <c r="U94" s="111" t="str">
        <f>IF(RES_hhdet_in_tes!U94=0,"",RES_hhdet_in_tes!U94/RES_hhdet_in_fec!U94)</f>
        <v/>
      </c>
      <c r="V94" s="111" t="str">
        <f>IF(RES_hhdet_in_tes!V94=0,"",RES_hhdet_in_tes!V94/RES_hhdet_in_fec!V94)</f>
        <v/>
      </c>
      <c r="W94" s="111" t="str">
        <f>IF(RES_hhdet_in_tes!W94=0,"",RES_hhdet_in_tes!W94/RES_hhdet_in_fec!W94)</f>
        <v/>
      </c>
      <c r="X94" s="111" t="str">
        <f>IF(RES_hhdet_in_tes!X94=0,"",RES_hhdet_in_tes!X94/RES_hhdet_in_fec!X94)</f>
        <v/>
      </c>
      <c r="Y94" s="111" t="str">
        <f>IF(RES_hhdet_in_tes!Y94=0,"",RES_hhdet_in_tes!Y94/RES_hhdet_in_fec!Y94)</f>
        <v/>
      </c>
      <c r="DA94" s="63" t="s">
        <v>3675</v>
      </c>
    </row>
    <row r="95" spans="1:105" ht="12" customHeight="1" x14ac:dyDescent="0.25">
      <c r="A95" s="108" t="s">
        <v>52</v>
      </c>
      <c r="B95" s="111"/>
      <c r="C95" s="111" t="str">
        <f>IF(RES_hhdet_in_tes!C95=0,"",RES_hhdet_in_tes!C95/RES_hhdet_in_fec!C95)</f>
        <v/>
      </c>
      <c r="D95" s="111" t="str">
        <f>IF(RES_hhdet_in_tes!D95=0,"",RES_hhdet_in_tes!D95/RES_hhdet_in_fec!D95)</f>
        <v/>
      </c>
      <c r="E95" s="111" t="str">
        <f>IF(RES_hhdet_in_tes!E95=0,"",RES_hhdet_in_tes!E95/RES_hhdet_in_fec!E95)</f>
        <v/>
      </c>
      <c r="F95" s="111" t="str">
        <f>IF(RES_hhdet_in_tes!F95=0,"",RES_hhdet_in_tes!F95/RES_hhdet_in_fec!F95)</f>
        <v/>
      </c>
      <c r="G95" s="111" t="str">
        <f>IF(RES_hhdet_in_tes!G95=0,"",RES_hhdet_in_tes!G95/RES_hhdet_in_fec!G95)</f>
        <v/>
      </c>
      <c r="H95" s="111" t="str">
        <f>IF(RES_hhdet_in_tes!H95=0,"",RES_hhdet_in_tes!H95/RES_hhdet_in_fec!H95)</f>
        <v/>
      </c>
      <c r="I95" s="111" t="str">
        <f>IF(RES_hhdet_in_tes!I95=0,"",RES_hhdet_in_tes!I95/RES_hhdet_in_fec!I95)</f>
        <v/>
      </c>
      <c r="J95" s="111" t="str">
        <f>IF(RES_hhdet_in_tes!J95=0,"",RES_hhdet_in_tes!J95/RES_hhdet_in_fec!J95)</f>
        <v/>
      </c>
      <c r="K95" s="111" t="str">
        <f>IF(RES_hhdet_in_tes!K95=0,"",RES_hhdet_in_tes!K95/RES_hhdet_in_fec!K95)</f>
        <v/>
      </c>
      <c r="L95" s="111" t="str">
        <f>IF(RES_hhdet_in_tes!L95=0,"",RES_hhdet_in_tes!L95/RES_hhdet_in_fec!L95)</f>
        <v/>
      </c>
      <c r="M95" s="111" t="str">
        <f>IF(RES_hhdet_in_tes!M95=0,"",RES_hhdet_in_tes!M95/RES_hhdet_in_fec!M95)</f>
        <v/>
      </c>
      <c r="N95" s="111" t="str">
        <f>IF(RES_hhdet_in_tes!N95=0,"",RES_hhdet_in_tes!N95/RES_hhdet_in_fec!N95)</f>
        <v/>
      </c>
      <c r="O95" s="111" t="str">
        <f>IF(RES_hhdet_in_tes!O95=0,"",RES_hhdet_in_tes!O95/RES_hhdet_in_fec!O95)</f>
        <v/>
      </c>
      <c r="P95" s="111" t="str">
        <f>IF(RES_hhdet_in_tes!P95=0,"",RES_hhdet_in_tes!P95/RES_hhdet_in_fec!P95)</f>
        <v/>
      </c>
      <c r="Q95" s="111" t="str">
        <f>IF(RES_hhdet_in_tes!Q95=0,"",RES_hhdet_in_tes!Q95/RES_hhdet_in_fec!Q95)</f>
        <v/>
      </c>
      <c r="R95" s="111" t="str">
        <f>IF(RES_hhdet_in_tes!R95=0,"",RES_hhdet_in_tes!R95/RES_hhdet_in_fec!R95)</f>
        <v/>
      </c>
      <c r="S95" s="111" t="str">
        <f>IF(RES_hhdet_in_tes!S95=0,"",RES_hhdet_in_tes!S95/RES_hhdet_in_fec!S95)</f>
        <v/>
      </c>
      <c r="T95" s="111" t="str">
        <f>IF(RES_hhdet_in_tes!T95=0,"",RES_hhdet_in_tes!T95/RES_hhdet_in_fec!T95)</f>
        <v/>
      </c>
      <c r="U95" s="111" t="str">
        <f>IF(RES_hhdet_in_tes!U95=0,"",RES_hhdet_in_tes!U95/RES_hhdet_in_fec!U95)</f>
        <v/>
      </c>
      <c r="V95" s="111" t="str">
        <f>IF(RES_hhdet_in_tes!V95=0,"",RES_hhdet_in_tes!V95/RES_hhdet_in_fec!V95)</f>
        <v/>
      </c>
      <c r="W95" s="111" t="str">
        <f>IF(RES_hhdet_in_tes!W95=0,"",RES_hhdet_in_tes!W95/RES_hhdet_in_fec!W95)</f>
        <v/>
      </c>
      <c r="X95" s="111" t="str">
        <f>IF(RES_hhdet_in_tes!X95=0,"",RES_hhdet_in_tes!X95/RES_hhdet_in_fec!X95)</f>
        <v/>
      </c>
      <c r="Y95" s="111" t="str">
        <f>IF(RES_hhdet_in_tes!Y95=0,"",RES_hhdet_in_tes!Y95/RES_hhdet_in_fec!Y95)</f>
        <v/>
      </c>
      <c r="DA95" s="63" t="s">
        <v>3676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0.72807206032552108</v>
      </c>
      <c r="D96" s="112">
        <f>IF(RES_hhdet_in_tes!D96=0,"",RES_hhdet_in_tes!D96/RES_hhdet_in_fec!D96)</f>
        <v>0.72898899586066856</v>
      </c>
      <c r="E96" s="112">
        <f>IF(RES_hhdet_in_tes!E96=0,"",RES_hhdet_in_tes!E96/RES_hhdet_in_fec!E96)</f>
        <v>0.72999281317536613</v>
      </c>
      <c r="F96" s="112">
        <f>IF(RES_hhdet_in_tes!F96=0,"",RES_hhdet_in_tes!F96/RES_hhdet_in_fec!F96)</f>
        <v>0.73100874202588428</v>
      </c>
      <c r="G96" s="112">
        <f>IF(RES_hhdet_in_tes!G96=0,"",RES_hhdet_in_tes!G96/RES_hhdet_in_fec!G96)</f>
        <v>0.73210536182338648</v>
      </c>
      <c r="H96" s="112">
        <f>IF(RES_hhdet_in_tes!H96=0,"",RES_hhdet_in_tes!H96/RES_hhdet_in_fec!H96)</f>
        <v>0.73327493142412015</v>
      </c>
      <c r="I96" s="112">
        <f>IF(RES_hhdet_in_tes!I96=0,"",RES_hhdet_in_tes!I96/RES_hhdet_in_fec!I96)</f>
        <v>0.7345352367525223</v>
      </c>
      <c r="J96" s="112">
        <f>IF(RES_hhdet_in_tes!J96=0,"",RES_hhdet_in_tes!J96/RES_hhdet_in_fec!J96)</f>
        <v>0.73595759397684357</v>
      </c>
      <c r="K96" s="112">
        <f>IF(RES_hhdet_in_tes!K96=0,"",RES_hhdet_in_tes!K96/RES_hhdet_in_fec!K96)</f>
        <v>0.73760500483953362</v>
      </c>
      <c r="L96" s="112">
        <f>IF(RES_hhdet_in_tes!L96=0,"",RES_hhdet_in_tes!L96/RES_hhdet_in_fec!L96)</f>
        <v>0.7394991304906986</v>
      </c>
      <c r="M96" s="112">
        <f>IF(RES_hhdet_in_tes!M96=0,"",RES_hhdet_in_tes!M96/RES_hhdet_in_fec!M96)</f>
        <v>0.7431000914905278</v>
      </c>
      <c r="N96" s="112">
        <f>IF(RES_hhdet_in_tes!N96=0,"",RES_hhdet_in_tes!N96/RES_hhdet_in_fec!N96)</f>
        <v>0.74903775186943322</v>
      </c>
      <c r="O96" s="112">
        <f>IF(RES_hhdet_in_tes!O96=0,"",RES_hhdet_in_tes!O96/RES_hhdet_in_fec!O96)</f>
        <v>0.758091912103663</v>
      </c>
      <c r="P96" s="112">
        <f>IF(RES_hhdet_in_tes!P96=0,"",RES_hhdet_in_tes!P96/RES_hhdet_in_fec!P96)</f>
        <v>0.76983331187650617</v>
      </c>
      <c r="Q96" s="112">
        <f>IF(RES_hhdet_in_tes!Q96=0,"",RES_hhdet_in_tes!Q96/RES_hhdet_in_fec!Q96)</f>
        <v>0.78116126456327351</v>
      </c>
      <c r="R96" s="112">
        <f>IF(RES_hhdet_in_tes!R96=0,"",RES_hhdet_in_tes!R96/RES_hhdet_in_fec!R96)</f>
        <v>0.78882733595796317</v>
      </c>
      <c r="S96" s="112">
        <f>IF(RES_hhdet_in_tes!S96=0,"",RES_hhdet_in_tes!S96/RES_hhdet_in_fec!S96)</f>
        <v>0.79625443774904969</v>
      </c>
      <c r="T96" s="112">
        <f>IF(RES_hhdet_in_tes!T96=0,"",RES_hhdet_in_tes!T96/RES_hhdet_in_fec!T96)</f>
        <v>0.80362390125746463</v>
      </c>
      <c r="U96" s="112">
        <f>IF(RES_hhdet_in_tes!U96=0,"",RES_hhdet_in_tes!U96/RES_hhdet_in_fec!U96)</f>
        <v>0.81100980966252068</v>
      </c>
      <c r="V96" s="112">
        <f>IF(RES_hhdet_in_tes!V96=0,"",RES_hhdet_in_tes!V96/RES_hhdet_in_fec!V96)</f>
        <v>0.81826560849024776</v>
      </c>
      <c r="W96" s="112">
        <f>IF(RES_hhdet_in_tes!W96=0,"",RES_hhdet_in_tes!W96/RES_hhdet_in_fec!W96)</f>
        <v>0.82489255992102106</v>
      </c>
      <c r="X96" s="112">
        <f>IF(RES_hhdet_in_tes!X96=0,"",RES_hhdet_in_tes!X96/RES_hhdet_in_fec!X96)</f>
        <v>0.83747203078133958</v>
      </c>
      <c r="Y96" s="112">
        <f>IF(RES_hhdet_in_tes!Y96=0,"",RES_hhdet_in_tes!Y96/RES_hhdet_in_fec!Y96)</f>
        <v>0.84920791251218819</v>
      </c>
      <c r="DA96" s="131" t="s">
        <v>3677</v>
      </c>
    </row>
    <row r="97" spans="1:105" ht="12" customHeight="1" x14ac:dyDescent="0.25">
      <c r="A97" s="107" t="s">
        <v>121</v>
      </c>
      <c r="B97" s="113"/>
      <c r="C97" s="113">
        <f>IF(RES_hhdet_in_tes!C97=0,"",RES_hhdet_in_tes!C97/RES_hhdet_in_fec!C97)</f>
        <v>0.84948727781263966</v>
      </c>
      <c r="D97" s="113">
        <f>IF(RES_hhdet_in_tes!D97=0,"",RES_hhdet_in_tes!D97/RES_hhdet_in_fec!D97)</f>
        <v>0.84388703484776595</v>
      </c>
      <c r="E97" s="113">
        <f>IF(RES_hhdet_in_tes!E97=0,"",RES_hhdet_in_tes!E97/RES_hhdet_in_fec!E97)</f>
        <v>0.84859947908901545</v>
      </c>
      <c r="F97" s="113">
        <f>IF(RES_hhdet_in_tes!F97=0,"",RES_hhdet_in_tes!F97/RES_hhdet_in_fec!F97)</f>
        <v>0.8500012709029221</v>
      </c>
      <c r="G97" s="113">
        <f>IF(RES_hhdet_in_tes!G97=0,"",RES_hhdet_in_tes!G97/RES_hhdet_in_fec!G97)</f>
        <v>0.8497566854559927</v>
      </c>
      <c r="H97" s="113">
        <f>IF(RES_hhdet_in_tes!H97=0,"",RES_hhdet_in_tes!H97/RES_hhdet_in_fec!H97)</f>
        <v>0.85379995212388005</v>
      </c>
      <c r="I97" s="113">
        <f>IF(RES_hhdet_in_tes!I97=0,"",RES_hhdet_in_tes!I97/RES_hhdet_in_fec!I97)</f>
        <v>0.84574217086582759</v>
      </c>
      <c r="J97" s="113">
        <f>IF(RES_hhdet_in_tes!J97=0,"",RES_hhdet_in_tes!J97/RES_hhdet_in_fec!J97)</f>
        <v>0.86111368547313827</v>
      </c>
      <c r="K97" s="113">
        <f>IF(RES_hhdet_in_tes!K97=0,"",RES_hhdet_in_tes!K97/RES_hhdet_in_fec!K97)</f>
        <v>0.85834256567075129</v>
      </c>
      <c r="L97" s="113">
        <f>IF(RES_hhdet_in_tes!L97=0,"",RES_hhdet_in_tes!L97/RES_hhdet_in_fec!L97)</f>
        <v>0.88246553446674358</v>
      </c>
      <c r="M97" s="113">
        <f>IF(RES_hhdet_in_tes!M97=0,"",RES_hhdet_in_tes!M97/RES_hhdet_in_fec!M97)</f>
        <v>0.87252176883919763</v>
      </c>
      <c r="N97" s="113">
        <f>IF(RES_hhdet_in_tes!N97=0,"",RES_hhdet_in_tes!N97/RES_hhdet_in_fec!N97)</f>
        <v>0.8835247378483343</v>
      </c>
      <c r="O97" s="113">
        <f>IF(RES_hhdet_in_tes!O97=0,"",RES_hhdet_in_tes!O97/RES_hhdet_in_fec!O97)</f>
        <v>0.88616094761802855</v>
      </c>
      <c r="P97" s="113">
        <f>IF(RES_hhdet_in_tes!P97=0,"",RES_hhdet_in_tes!P97/RES_hhdet_in_fec!P97)</f>
        <v>0.88655093664305207</v>
      </c>
      <c r="Q97" s="113">
        <f>IF(RES_hhdet_in_tes!Q97=0,"",RES_hhdet_in_tes!Q97/RES_hhdet_in_fec!Q97)</f>
        <v>0.89356089183854992</v>
      </c>
      <c r="R97" s="113">
        <f>IF(RES_hhdet_in_tes!R97=0,"",RES_hhdet_in_tes!R97/RES_hhdet_in_fec!R97)</f>
        <v>0.89357607758426905</v>
      </c>
      <c r="S97" s="113">
        <f>IF(RES_hhdet_in_tes!S97=0,"",RES_hhdet_in_tes!S97/RES_hhdet_in_fec!S97)</f>
        <v>0.89662023247751832</v>
      </c>
      <c r="T97" s="113">
        <f>IF(RES_hhdet_in_tes!T97=0,"",RES_hhdet_in_tes!T97/RES_hhdet_in_fec!T97)</f>
        <v>0.90462230585242231</v>
      </c>
      <c r="U97" s="113">
        <f>IF(RES_hhdet_in_tes!U97=0,"",RES_hhdet_in_tes!U97/RES_hhdet_in_fec!U97)</f>
        <v>0.91143400333881219</v>
      </c>
      <c r="V97" s="113">
        <f>IF(RES_hhdet_in_tes!V97=0,"",RES_hhdet_in_tes!V97/RES_hhdet_in_fec!V97)</f>
        <v>0.91787187483858312</v>
      </c>
      <c r="W97" s="113">
        <f>IF(RES_hhdet_in_tes!W97=0,"",RES_hhdet_in_tes!W97/RES_hhdet_in_fec!W97)</f>
        <v>0.9324378903434577</v>
      </c>
      <c r="X97" s="113">
        <f>IF(RES_hhdet_in_tes!X97=0,"",RES_hhdet_in_tes!X97/RES_hhdet_in_fec!X97)</f>
        <v>0.93262411703986159</v>
      </c>
      <c r="Y97" s="113">
        <f>IF(RES_hhdet_in_tes!Y97=0,"",RES_hhdet_in_tes!Y97/RES_hhdet_in_fec!Y97)</f>
        <v>0.93670244751017884</v>
      </c>
      <c r="DA97" s="132" t="s">
        <v>3678</v>
      </c>
    </row>
    <row r="98" spans="1:105" ht="12" customHeight="1" x14ac:dyDescent="0.25">
      <c r="A98" s="108" t="s">
        <v>53</v>
      </c>
      <c r="B98" s="111"/>
      <c r="C98" s="111">
        <f>IF(RES_hhdet_in_tes!C98=0,"",RES_hhdet_in_tes!C98/RES_hhdet_in_fec!C98)</f>
        <v>0.72807206032552108</v>
      </c>
      <c r="D98" s="111">
        <f>IF(RES_hhdet_in_tes!D98=0,"",RES_hhdet_in_tes!D98/RES_hhdet_in_fec!D98)</f>
        <v>0.72898899586066856</v>
      </c>
      <c r="E98" s="111">
        <f>IF(RES_hhdet_in_tes!E98=0,"",RES_hhdet_in_tes!E98/RES_hhdet_in_fec!E98)</f>
        <v>0.72999281317536613</v>
      </c>
      <c r="F98" s="111">
        <f>IF(RES_hhdet_in_tes!F98=0,"",RES_hhdet_in_tes!F98/RES_hhdet_in_fec!F98)</f>
        <v>0.73100874202588428</v>
      </c>
      <c r="G98" s="111">
        <f>IF(RES_hhdet_in_tes!G98=0,"",RES_hhdet_in_tes!G98/RES_hhdet_in_fec!G98)</f>
        <v>0.73210536182338637</v>
      </c>
      <c r="H98" s="111">
        <f>IF(RES_hhdet_in_tes!H98=0,"",RES_hhdet_in_tes!H98/RES_hhdet_in_fec!H98)</f>
        <v>0.73327493142412015</v>
      </c>
      <c r="I98" s="111">
        <f>IF(RES_hhdet_in_tes!I98=0,"",RES_hhdet_in_tes!I98/RES_hhdet_in_fec!I98)</f>
        <v>0.73453523675252241</v>
      </c>
      <c r="J98" s="111">
        <f>IF(RES_hhdet_in_tes!J98=0,"",RES_hhdet_in_tes!J98/RES_hhdet_in_fec!J98)</f>
        <v>0.73595759397684357</v>
      </c>
      <c r="K98" s="111">
        <f>IF(RES_hhdet_in_tes!K98=0,"",RES_hhdet_in_tes!K98/RES_hhdet_in_fec!K98)</f>
        <v>0.73760500483953362</v>
      </c>
      <c r="L98" s="111">
        <f>IF(RES_hhdet_in_tes!L98=0,"",RES_hhdet_in_tes!L98/RES_hhdet_in_fec!L98)</f>
        <v>0.7394991304906986</v>
      </c>
      <c r="M98" s="111">
        <f>IF(RES_hhdet_in_tes!M98=0,"",RES_hhdet_in_tes!M98/RES_hhdet_in_fec!M98)</f>
        <v>0.7431000914905278</v>
      </c>
      <c r="N98" s="111">
        <f>IF(RES_hhdet_in_tes!N98=0,"",RES_hhdet_in_tes!N98/RES_hhdet_in_fec!N98)</f>
        <v>0.74903775186943333</v>
      </c>
      <c r="O98" s="111">
        <f>IF(RES_hhdet_in_tes!O98=0,"",RES_hhdet_in_tes!O98/RES_hhdet_in_fec!O98)</f>
        <v>0.758091912103663</v>
      </c>
      <c r="P98" s="111">
        <f>IF(RES_hhdet_in_tes!P98=0,"",RES_hhdet_in_tes!P98/RES_hhdet_in_fec!P98)</f>
        <v>0.76983331187650617</v>
      </c>
      <c r="Q98" s="111">
        <f>IF(RES_hhdet_in_tes!Q98=0,"",RES_hhdet_in_tes!Q98/RES_hhdet_in_fec!Q98)</f>
        <v>0.78116126456327351</v>
      </c>
      <c r="R98" s="111">
        <f>IF(RES_hhdet_in_tes!R98=0,"",RES_hhdet_in_tes!R98/RES_hhdet_in_fec!R98)</f>
        <v>0.78882733595796328</v>
      </c>
      <c r="S98" s="111">
        <f>IF(RES_hhdet_in_tes!S98=0,"",RES_hhdet_in_tes!S98/RES_hhdet_in_fec!S98)</f>
        <v>0.79625443774904969</v>
      </c>
      <c r="T98" s="111">
        <f>IF(RES_hhdet_in_tes!T98=0,"",RES_hhdet_in_tes!T98/RES_hhdet_in_fec!T98)</f>
        <v>0.80362390125746463</v>
      </c>
      <c r="U98" s="111">
        <f>IF(RES_hhdet_in_tes!U98=0,"",RES_hhdet_in_tes!U98/RES_hhdet_in_fec!U98)</f>
        <v>0.81100980966252068</v>
      </c>
      <c r="V98" s="111">
        <f>IF(RES_hhdet_in_tes!V98=0,"",RES_hhdet_in_tes!V98/RES_hhdet_in_fec!V98)</f>
        <v>0.81826560849024765</v>
      </c>
      <c r="W98" s="111">
        <f>IF(RES_hhdet_in_tes!W98=0,"",RES_hhdet_in_tes!W98/RES_hhdet_in_fec!W98)</f>
        <v>0.82489255992102117</v>
      </c>
      <c r="X98" s="111">
        <f>IF(RES_hhdet_in_tes!X98=0,"",RES_hhdet_in_tes!X98/RES_hhdet_in_fec!X98)</f>
        <v>0.83747203078133958</v>
      </c>
      <c r="Y98" s="111">
        <f>IF(RES_hhdet_in_tes!Y98=0,"",RES_hhdet_in_tes!Y98/RES_hhdet_in_fec!Y98)</f>
        <v>0.84920791251218819</v>
      </c>
      <c r="DA98" s="63" t="s">
        <v>3679</v>
      </c>
    </row>
    <row r="99" spans="1:105" ht="12" customHeight="1" x14ac:dyDescent="0.25">
      <c r="A99" s="108" t="s">
        <v>52</v>
      </c>
      <c r="B99" s="111"/>
      <c r="C99" s="111">
        <f>IF(RES_hhdet_in_tes!C99=0,"",RES_hhdet_in_tes!C99/RES_hhdet_in_fec!C99)</f>
        <v>1</v>
      </c>
      <c r="D99" s="111">
        <f>IF(RES_hhdet_in_tes!D99=0,"",RES_hhdet_in_tes!D99/RES_hhdet_in_fec!D99)</f>
        <v>1</v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>
        <f>IF(RES_hhdet_in_tes!T99=0,"",RES_hhdet_in_tes!T99/RES_hhdet_in_fec!T99)</f>
        <v>1</v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X99" s="111">
        <f>IF(RES_hhdet_in_tes!X99=0,"",RES_hhdet_in_tes!X99/RES_hhdet_in_fec!X99)</f>
        <v>1</v>
      </c>
      <c r="Y99" s="111">
        <f>IF(RES_hhdet_in_tes!Y99=0,"",RES_hhdet_in_tes!Y99/RES_hhdet_in_fec!Y99)</f>
        <v>1</v>
      </c>
      <c r="DA99" s="63" t="s">
        <v>3680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0.76755015256502412</v>
      </c>
      <c r="D100" s="124">
        <f>IF(RES_hhdet_in_tes!D100=0,"",RES_hhdet_in_tes!D100/RES_hhdet_in_fec!D100)</f>
        <v>0.76871330105757318</v>
      </c>
      <c r="E100" s="124">
        <f>IF(RES_hhdet_in_tes!E100=0,"",RES_hhdet_in_tes!E100/RES_hhdet_in_fec!E100)</f>
        <v>0.76993129227061774</v>
      </c>
      <c r="F100" s="124">
        <f>IF(RES_hhdet_in_tes!F100=0,"",RES_hhdet_in_tes!F100/RES_hhdet_in_fec!F100)</f>
        <v>0.77115676203645722</v>
      </c>
      <c r="G100" s="124">
        <f>IF(RES_hhdet_in_tes!G100=0,"",RES_hhdet_in_tes!G100/RES_hhdet_in_fec!G100)</f>
        <v>0.77243273872207663</v>
      </c>
      <c r="H100" s="124">
        <f>IF(RES_hhdet_in_tes!H100=0,"",RES_hhdet_in_tes!H100/RES_hhdet_in_fec!H100)</f>
        <v>0.77375395620313892</v>
      </c>
      <c r="I100" s="124">
        <f>IF(RES_hhdet_in_tes!I100=0,"",RES_hhdet_in_tes!I100/RES_hhdet_in_fec!I100)</f>
        <v>0.77513101667052642</v>
      </c>
      <c r="J100" s="124">
        <f>IF(RES_hhdet_in_tes!J100=0,"",RES_hhdet_in_tes!J100/RES_hhdet_in_fec!J100)</f>
        <v>0.77660735355804789</v>
      </c>
      <c r="K100" s="124">
        <f>IF(RES_hhdet_in_tes!K100=0,"",RES_hhdet_in_tes!K100/RES_hhdet_in_fec!K100)</f>
        <v>0.77821989670879232</v>
      </c>
      <c r="L100" s="124">
        <f>IF(RES_hhdet_in_tes!L100=0,"",RES_hhdet_in_tes!L100/RES_hhdet_in_fec!L100)</f>
        <v>0.779978526369833</v>
      </c>
      <c r="M100" s="124">
        <f>IF(RES_hhdet_in_tes!M100=0,"",RES_hhdet_in_tes!M100/RES_hhdet_in_fec!M100)</f>
        <v>0.78249297816724939</v>
      </c>
      <c r="N100" s="124">
        <f>IF(RES_hhdet_in_tes!N100=0,"",RES_hhdet_in_tes!N100/RES_hhdet_in_fec!N100)</f>
        <v>0.78593683803859871</v>
      </c>
      <c r="O100" s="124">
        <f>IF(RES_hhdet_in_tes!O100=0,"",RES_hhdet_in_tes!O100/RES_hhdet_in_fec!O100)</f>
        <v>0.79072173668527601</v>
      </c>
      <c r="P100" s="124">
        <f>IF(RES_hhdet_in_tes!P100=0,"",RES_hhdet_in_tes!P100/RES_hhdet_in_fec!P100)</f>
        <v>0.79704956630893931</v>
      </c>
      <c r="Q100" s="124">
        <f>IF(RES_hhdet_in_tes!Q100=0,"",RES_hhdet_in_tes!Q100/RES_hhdet_in_fec!Q100)</f>
        <v>0.80523783956149542</v>
      </c>
      <c r="R100" s="124">
        <f>IF(RES_hhdet_in_tes!R100=0,"",RES_hhdet_in_tes!R100/RES_hhdet_in_fec!R100)</f>
        <v>0.81638012177571873</v>
      </c>
      <c r="S100" s="124">
        <f>IF(RES_hhdet_in_tes!S100=0,"",RES_hhdet_in_tes!S100/RES_hhdet_in_fec!S100)</f>
        <v>0.83032275411884759</v>
      </c>
      <c r="T100" s="124">
        <f>IF(RES_hhdet_in_tes!T100=0,"",RES_hhdet_in_tes!T100/RES_hhdet_in_fec!T100)</f>
        <v>0.84533276348277198</v>
      </c>
      <c r="U100" s="124">
        <f>IF(RES_hhdet_in_tes!U100=0,"",RES_hhdet_in_tes!U100/RES_hhdet_in_fec!U100)</f>
        <v>0.85967717675942312</v>
      </c>
      <c r="V100" s="124">
        <f>IF(RES_hhdet_in_tes!V100=0,"",RES_hhdet_in_tes!V100/RES_hhdet_in_fec!V100)</f>
        <v>0.87162302084071275</v>
      </c>
      <c r="W100" s="124">
        <f>IF(RES_hhdet_in_tes!W100=0,"",RES_hhdet_in_tes!W100/RES_hhdet_in_fec!W100)</f>
        <v>0.88056818178351182</v>
      </c>
      <c r="X100" s="124">
        <f>IF(RES_hhdet_in_tes!X100=0,"",RES_hhdet_in_tes!X100/RES_hhdet_in_fec!X100)</f>
        <v>0.88829413938616331</v>
      </c>
      <c r="Y100" s="124">
        <f>IF(RES_hhdet_in_tes!Y100=0,"",RES_hhdet_in_tes!Y100/RES_hhdet_in_fec!Y100)</f>
        <v>0.89514548632799207</v>
      </c>
      <c r="DA100" s="130" t="s">
        <v>3681</v>
      </c>
    </row>
    <row r="101" spans="1:105" ht="12" customHeight="1" x14ac:dyDescent="0.25">
      <c r="A101" s="97" t="s">
        <v>202</v>
      </c>
      <c r="B101" s="111"/>
      <c r="C101" s="111" t="str">
        <f>IF(RES_hhdet_in_tes!C101=0,"",RES_hhdet_in_tes!C101/RES_hhdet_in_fec!C101)</f>
        <v/>
      </c>
      <c r="D101" s="111" t="str">
        <f>IF(RES_hhdet_in_tes!D101=0,"",RES_hhdet_in_tes!D101/RES_hhdet_in_fec!D101)</f>
        <v/>
      </c>
      <c r="E101" s="111" t="str">
        <f>IF(RES_hhdet_in_tes!E101=0,"",RES_hhdet_in_tes!E101/RES_hhdet_in_fec!E101)</f>
        <v/>
      </c>
      <c r="F101" s="111" t="str">
        <f>IF(RES_hhdet_in_tes!F101=0,"",RES_hhdet_in_tes!F101/RES_hhdet_in_fec!F101)</f>
        <v/>
      </c>
      <c r="G101" s="111" t="str">
        <f>IF(RES_hhdet_in_tes!G101=0,"",RES_hhdet_in_tes!G101/RES_hhdet_in_fec!G101)</f>
        <v/>
      </c>
      <c r="H101" s="111" t="str">
        <f>IF(RES_hhdet_in_tes!H101=0,"",RES_hhdet_in_tes!H101/RES_hhdet_in_fec!H101)</f>
        <v/>
      </c>
      <c r="I101" s="111" t="str">
        <f>IF(RES_hhdet_in_tes!I101=0,"",RES_hhdet_in_tes!I101/RES_hhdet_in_fec!I101)</f>
        <v/>
      </c>
      <c r="J101" s="111" t="str">
        <f>IF(RES_hhdet_in_tes!J101=0,"",RES_hhdet_in_tes!J101/RES_hhdet_in_fec!J101)</f>
        <v/>
      </c>
      <c r="K101" s="111" t="str">
        <f>IF(RES_hhdet_in_tes!K101=0,"",RES_hhdet_in_tes!K101/RES_hhdet_in_fec!K101)</f>
        <v/>
      </c>
      <c r="L101" s="111" t="str">
        <f>IF(RES_hhdet_in_tes!L101=0,"",RES_hhdet_in_tes!L101/RES_hhdet_in_fec!L101)</f>
        <v/>
      </c>
      <c r="M101" s="111" t="str">
        <f>IF(RES_hhdet_in_tes!M101=0,"",RES_hhdet_in_tes!M101/RES_hhdet_in_fec!M101)</f>
        <v/>
      </c>
      <c r="N101" s="111" t="str">
        <f>IF(RES_hhdet_in_tes!N101=0,"",RES_hhdet_in_tes!N101/RES_hhdet_in_fec!N101)</f>
        <v/>
      </c>
      <c r="O101" s="111" t="str">
        <f>IF(RES_hhdet_in_tes!O101=0,"",RES_hhdet_in_tes!O101/RES_hhdet_in_fec!O101)</f>
        <v/>
      </c>
      <c r="P101" s="111" t="str">
        <f>IF(RES_hhdet_in_tes!P101=0,"",RES_hhdet_in_tes!P101/RES_hhdet_in_fec!P101)</f>
        <v/>
      </c>
      <c r="Q101" s="111" t="str">
        <f>IF(RES_hhdet_in_tes!Q101=0,"",RES_hhdet_in_tes!Q101/RES_hhdet_in_fec!Q101)</f>
        <v/>
      </c>
      <c r="R101" s="111" t="str">
        <f>IF(RES_hhdet_in_tes!R101=0,"",RES_hhdet_in_tes!R101/RES_hhdet_in_fec!R101)</f>
        <v/>
      </c>
      <c r="S101" s="111" t="str">
        <f>IF(RES_hhdet_in_tes!S101=0,"",RES_hhdet_in_tes!S101/RES_hhdet_in_fec!S101)</f>
        <v/>
      </c>
      <c r="T101" s="111" t="str">
        <f>IF(RES_hhdet_in_tes!T101=0,"",RES_hhdet_in_tes!T101/RES_hhdet_in_fec!T101)</f>
        <v/>
      </c>
      <c r="U101" s="111" t="str">
        <f>IF(RES_hhdet_in_tes!U101=0,"",RES_hhdet_in_tes!U101/RES_hhdet_in_fec!U101)</f>
        <v/>
      </c>
      <c r="V101" s="111" t="str">
        <f>IF(RES_hhdet_in_tes!V101=0,"",RES_hhdet_in_tes!V101/RES_hhdet_in_fec!V101)</f>
        <v/>
      </c>
      <c r="W101" s="111" t="str">
        <f>IF(RES_hhdet_in_tes!W101=0,"",RES_hhdet_in_tes!W101/RES_hhdet_in_fec!W101)</f>
        <v/>
      </c>
      <c r="X101" s="111" t="str">
        <f>IF(RES_hhdet_in_tes!X101=0,"",RES_hhdet_in_tes!X101/RES_hhdet_in_fec!X101)</f>
        <v/>
      </c>
      <c r="Y101" s="111" t="str">
        <f>IF(RES_hhdet_in_tes!Y101=0,"",RES_hhdet_in_tes!Y101/RES_hhdet_in_fec!Y101)</f>
        <v/>
      </c>
      <c r="DA101" s="63" t="s">
        <v>3682</v>
      </c>
    </row>
    <row r="102" spans="1:105" ht="12" customHeight="1" x14ac:dyDescent="0.25">
      <c r="A102" s="97" t="s">
        <v>50</v>
      </c>
      <c r="B102" s="111"/>
      <c r="C102" s="111" t="str">
        <f>IF(RES_hhdet_in_tes!C102=0,"",RES_hhdet_in_tes!C102/RES_hhdet_in_fec!C102)</f>
        <v/>
      </c>
      <c r="D102" s="111" t="str">
        <f>IF(RES_hhdet_in_tes!D102=0,"",RES_hhdet_in_tes!D102/RES_hhdet_in_fec!D102)</f>
        <v/>
      </c>
      <c r="E102" s="111" t="str">
        <f>IF(RES_hhdet_in_tes!E102=0,"",RES_hhdet_in_tes!E102/RES_hhdet_in_fec!E102)</f>
        <v/>
      </c>
      <c r="F102" s="111" t="str">
        <f>IF(RES_hhdet_in_tes!F102=0,"",RES_hhdet_in_tes!F102/RES_hhdet_in_fec!F102)</f>
        <v/>
      </c>
      <c r="G102" s="111" t="str">
        <f>IF(RES_hhdet_in_tes!G102=0,"",RES_hhdet_in_tes!G102/RES_hhdet_in_fec!G102)</f>
        <v/>
      </c>
      <c r="H102" s="111" t="str">
        <f>IF(RES_hhdet_in_tes!H102=0,"",RES_hhdet_in_tes!H102/RES_hhdet_in_fec!H102)</f>
        <v/>
      </c>
      <c r="I102" s="111" t="str">
        <f>IF(RES_hhdet_in_tes!I102=0,"",RES_hhdet_in_tes!I102/RES_hhdet_in_fec!I102)</f>
        <v/>
      </c>
      <c r="J102" s="111" t="str">
        <f>IF(RES_hhdet_in_tes!J102=0,"",RES_hhdet_in_tes!J102/RES_hhdet_in_fec!J102)</f>
        <v/>
      </c>
      <c r="K102" s="111" t="str">
        <f>IF(RES_hhdet_in_tes!K102=0,"",RES_hhdet_in_tes!K102/RES_hhdet_in_fec!K102)</f>
        <v/>
      </c>
      <c r="L102" s="111" t="str">
        <f>IF(RES_hhdet_in_tes!L102=0,"",RES_hhdet_in_tes!L102/RES_hhdet_in_fec!L102)</f>
        <v/>
      </c>
      <c r="M102" s="111" t="str">
        <f>IF(RES_hhdet_in_tes!M102=0,"",RES_hhdet_in_tes!M102/RES_hhdet_in_fec!M102)</f>
        <v/>
      </c>
      <c r="N102" s="111" t="str">
        <f>IF(RES_hhdet_in_tes!N102=0,"",RES_hhdet_in_tes!N102/RES_hhdet_in_fec!N102)</f>
        <v/>
      </c>
      <c r="O102" s="111" t="str">
        <f>IF(RES_hhdet_in_tes!O102=0,"",RES_hhdet_in_tes!O102/RES_hhdet_in_fec!O102)</f>
        <v/>
      </c>
      <c r="P102" s="111" t="str">
        <f>IF(RES_hhdet_in_tes!P102=0,"",RES_hhdet_in_tes!P102/RES_hhdet_in_fec!P102)</f>
        <v/>
      </c>
      <c r="Q102" s="111" t="str">
        <f>IF(RES_hhdet_in_tes!Q102=0,"",RES_hhdet_in_tes!Q102/RES_hhdet_in_fec!Q102)</f>
        <v/>
      </c>
      <c r="R102" s="111" t="str">
        <f>IF(RES_hhdet_in_tes!R102=0,"",RES_hhdet_in_tes!R102/RES_hhdet_in_fec!R102)</f>
        <v/>
      </c>
      <c r="S102" s="111" t="str">
        <f>IF(RES_hhdet_in_tes!S102=0,"",RES_hhdet_in_tes!S102/RES_hhdet_in_fec!S102)</f>
        <v/>
      </c>
      <c r="T102" s="111" t="str">
        <f>IF(RES_hhdet_in_tes!T102=0,"",RES_hhdet_in_tes!T102/RES_hhdet_in_fec!T102)</f>
        <v/>
      </c>
      <c r="U102" s="111" t="str">
        <f>IF(RES_hhdet_in_tes!U102=0,"",RES_hhdet_in_tes!U102/RES_hhdet_in_fec!U102)</f>
        <v/>
      </c>
      <c r="V102" s="111" t="str">
        <f>IF(RES_hhdet_in_tes!V102=0,"",RES_hhdet_in_tes!V102/RES_hhdet_in_fec!V102)</f>
        <v/>
      </c>
      <c r="W102" s="111" t="str">
        <f>IF(RES_hhdet_in_tes!W102=0,"",RES_hhdet_in_tes!W102/RES_hhdet_in_fec!W102)</f>
        <v/>
      </c>
      <c r="X102" s="111" t="str">
        <f>IF(RES_hhdet_in_tes!X102=0,"",RES_hhdet_in_tes!X102/RES_hhdet_in_fec!X102)</f>
        <v/>
      </c>
      <c r="Y102" s="111" t="str">
        <f>IF(RES_hhdet_in_tes!Y102=0,"",RES_hhdet_in_tes!Y102/RES_hhdet_in_fec!Y102)</f>
        <v/>
      </c>
      <c r="DA102" s="63" t="s">
        <v>3683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0.76755015256502412</v>
      </c>
      <c r="D103" s="45">
        <f>IF(RES_hhdet_in_tes!D103=0,"",RES_hhdet_in_tes!D103/RES_hhdet_in_fec!D103)</f>
        <v>0.76871330105757318</v>
      </c>
      <c r="E103" s="45">
        <f>IF(RES_hhdet_in_tes!E103=0,"",RES_hhdet_in_tes!E103/RES_hhdet_in_fec!E103)</f>
        <v>0.76993129227061774</v>
      </c>
      <c r="F103" s="45">
        <f>IF(RES_hhdet_in_tes!F103=0,"",RES_hhdet_in_tes!F103/RES_hhdet_in_fec!F103)</f>
        <v>0.77115676203645722</v>
      </c>
      <c r="G103" s="45">
        <f>IF(RES_hhdet_in_tes!G103=0,"",RES_hhdet_in_tes!G103/RES_hhdet_in_fec!G103)</f>
        <v>0.77243273872207663</v>
      </c>
      <c r="H103" s="45">
        <f>IF(RES_hhdet_in_tes!H103=0,"",RES_hhdet_in_tes!H103/RES_hhdet_in_fec!H103)</f>
        <v>0.77375395620313892</v>
      </c>
      <c r="I103" s="45">
        <f>IF(RES_hhdet_in_tes!I103=0,"",RES_hhdet_in_tes!I103/RES_hhdet_in_fec!I103)</f>
        <v>0.77513101667052642</v>
      </c>
      <c r="J103" s="45">
        <f>IF(RES_hhdet_in_tes!J103=0,"",RES_hhdet_in_tes!J103/RES_hhdet_in_fec!J103)</f>
        <v>0.77660735355804789</v>
      </c>
      <c r="K103" s="45">
        <f>IF(RES_hhdet_in_tes!K103=0,"",RES_hhdet_in_tes!K103/RES_hhdet_in_fec!K103)</f>
        <v>0.77821989670879232</v>
      </c>
      <c r="L103" s="45">
        <f>IF(RES_hhdet_in_tes!L103=0,"",RES_hhdet_in_tes!L103/RES_hhdet_in_fec!L103)</f>
        <v>0.779978526369833</v>
      </c>
      <c r="M103" s="45">
        <f>IF(RES_hhdet_in_tes!M103=0,"",RES_hhdet_in_tes!M103/RES_hhdet_in_fec!M103)</f>
        <v>0.78249297816724939</v>
      </c>
      <c r="N103" s="45">
        <f>IF(RES_hhdet_in_tes!N103=0,"",RES_hhdet_in_tes!N103/RES_hhdet_in_fec!N103)</f>
        <v>0.78593683803859871</v>
      </c>
      <c r="O103" s="45">
        <f>IF(RES_hhdet_in_tes!O103=0,"",RES_hhdet_in_tes!O103/RES_hhdet_in_fec!O103)</f>
        <v>0.79072173668527601</v>
      </c>
      <c r="P103" s="45">
        <f>IF(RES_hhdet_in_tes!P103=0,"",RES_hhdet_in_tes!P103/RES_hhdet_in_fec!P103)</f>
        <v>0.79704956630893931</v>
      </c>
      <c r="Q103" s="45">
        <f>IF(RES_hhdet_in_tes!Q103=0,"",RES_hhdet_in_tes!Q103/RES_hhdet_in_fec!Q103)</f>
        <v>0.80523783956149542</v>
      </c>
      <c r="R103" s="45">
        <f>IF(RES_hhdet_in_tes!R103=0,"",RES_hhdet_in_tes!R103/RES_hhdet_in_fec!R103)</f>
        <v>0.81638012177571873</v>
      </c>
      <c r="S103" s="45">
        <f>IF(RES_hhdet_in_tes!S103=0,"",RES_hhdet_in_tes!S103/RES_hhdet_in_fec!S103)</f>
        <v>0.83032275411884759</v>
      </c>
      <c r="T103" s="45">
        <f>IF(RES_hhdet_in_tes!T103=0,"",RES_hhdet_in_tes!T103/RES_hhdet_in_fec!T103)</f>
        <v>0.84533276348277198</v>
      </c>
      <c r="U103" s="45">
        <f>IF(RES_hhdet_in_tes!U103=0,"",RES_hhdet_in_tes!U103/RES_hhdet_in_fec!U103)</f>
        <v>0.85967717675942312</v>
      </c>
      <c r="V103" s="45">
        <f>IF(RES_hhdet_in_tes!V103=0,"",RES_hhdet_in_tes!V103/RES_hhdet_in_fec!V103)</f>
        <v>0.87162302084071275</v>
      </c>
      <c r="W103" s="45">
        <f>IF(RES_hhdet_in_tes!W103=0,"",RES_hhdet_in_tes!W103/RES_hhdet_in_fec!W103)</f>
        <v>0.88056818178351182</v>
      </c>
      <c r="X103" s="45">
        <f>IF(RES_hhdet_in_tes!X103=0,"",RES_hhdet_in_tes!X103/RES_hhdet_in_fec!X103)</f>
        <v>0.88829413938616331</v>
      </c>
      <c r="Y103" s="45">
        <f>IF(RES_hhdet_in_tes!Y103=0,"",RES_hhdet_in_tes!Y103/RES_hhdet_in_fec!Y103)</f>
        <v>0.89514548632799207</v>
      </c>
      <c r="DA103" s="60" t="s">
        <v>3684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X105" s="119" t="str">
        <f>IF(RES_hhdet_in_tes!X105=0,"",RES_hhdet_in_tes!X105/RES_hhdet_in_fec!X105)</f>
        <v/>
      </c>
      <c r="Y105" s="119" t="str">
        <f>IF(RES_hhdet_in_tes!Y105=0,"",RES_hhdet_in_tes!Y105/RES_hhdet_in_fec!Y105)</f>
        <v/>
      </c>
      <c r="DA105" s="129" t="s">
        <v>3685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X106" s="124" t="str">
        <f>IF(RES_hhdet_in_tes!X106=0,"",RES_hhdet_in_tes!X106/RES_hhdet_in_fec!X106)</f>
        <v/>
      </c>
      <c r="Y106" s="124" t="str">
        <f>IF(RES_hhdet_in_tes!Y106=0,"",RES_hhdet_in_tes!Y106/RES_hhdet_in_fec!Y106)</f>
        <v/>
      </c>
      <c r="DA106" s="130" t="s">
        <v>3686</v>
      </c>
    </row>
    <row r="107" spans="1:105" ht="12" customHeight="1" x14ac:dyDescent="0.25">
      <c r="A107" s="97" t="s">
        <v>197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X107" s="111" t="str">
        <f>IF(RES_hhdet_in_tes!X107=0,"",RES_hhdet_in_tes!X107/RES_hhdet_in_fec!X107)</f>
        <v/>
      </c>
      <c r="Y107" s="111" t="str">
        <f>IF(RES_hhdet_in_tes!Y107=0,"",RES_hhdet_in_tes!Y107/RES_hhdet_in_fec!Y107)</f>
        <v/>
      </c>
      <c r="DA107" s="63" t="s">
        <v>3687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X108" s="111" t="str">
        <f>IF(RES_hhdet_in_tes!X108=0,"",RES_hhdet_in_tes!X108/RES_hhdet_in_fec!X108)</f>
        <v/>
      </c>
      <c r="Y108" s="111" t="str">
        <f>IF(RES_hhdet_in_tes!Y108=0,"",RES_hhdet_in_tes!Y108/RES_hhdet_in_fec!Y108)</f>
        <v/>
      </c>
      <c r="DA108" s="63" t="s">
        <v>3688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X109" s="124" t="str">
        <f>IF(RES_hhdet_in_tes!X109=0,"",RES_hhdet_in_tes!X109/RES_hhdet_in_fec!X109)</f>
        <v/>
      </c>
      <c r="Y109" s="124" t="str">
        <f>IF(RES_hhdet_in_tes!Y109=0,"",RES_hhdet_in_tes!Y109/RES_hhdet_in_fec!Y109)</f>
        <v/>
      </c>
      <c r="DA109" s="130" t="s">
        <v>3689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X110" s="111" t="str">
        <f>IF(RES_hhdet_in_tes!X110=0,"",RES_hhdet_in_tes!X110/RES_hhdet_in_fec!X110)</f>
        <v/>
      </c>
      <c r="Y110" s="111" t="str">
        <f>IF(RES_hhdet_in_tes!Y110=0,"",RES_hhdet_in_tes!Y110/RES_hhdet_in_fec!Y110)</f>
        <v/>
      </c>
      <c r="DA110" s="63" t="s">
        <v>3690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X111" s="124" t="str">
        <f>IF(RES_hhdet_in_tes!X111=0,"",RES_hhdet_in_tes!X111/RES_hhdet_in_fec!X111)</f>
        <v/>
      </c>
      <c r="Y111" s="124" t="str">
        <f>IF(RES_hhdet_in_tes!Y111=0,"",RES_hhdet_in_tes!Y111/RES_hhdet_in_fec!Y111)</f>
        <v/>
      </c>
      <c r="DA111" s="130" t="s">
        <v>3691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X112" s="111" t="str">
        <f>IF(RES_hhdet_in_tes!X112=0,"",RES_hhdet_in_tes!X112/RES_hhdet_in_fec!X112)</f>
        <v/>
      </c>
      <c r="Y112" s="111" t="str">
        <f>IF(RES_hhdet_in_tes!Y112=0,"",RES_hhdet_in_tes!Y112/RES_hhdet_in_fec!Y112)</f>
        <v/>
      </c>
      <c r="DA112" s="63" t="s">
        <v>3692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X113" s="111" t="str">
        <f>IF(RES_hhdet_in_tes!X113=0,"",RES_hhdet_in_tes!X113/RES_hhdet_in_fec!X113)</f>
        <v/>
      </c>
      <c r="Y113" s="111" t="str">
        <f>IF(RES_hhdet_in_tes!Y113=0,"",RES_hhdet_in_tes!Y113/RES_hhdet_in_fec!Y113)</f>
        <v/>
      </c>
      <c r="DA113" s="63" t="s">
        <v>3693</v>
      </c>
    </row>
    <row r="114" spans="1:105" ht="12" customHeight="1" x14ac:dyDescent="0.25">
      <c r="A114" s="100" t="s">
        <v>197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X114" s="112" t="str">
        <f>IF(RES_hhdet_in_tes!X114=0,"",RES_hhdet_in_tes!X114/RES_hhdet_in_fec!X114)</f>
        <v/>
      </c>
      <c r="Y114" s="112" t="str">
        <f>IF(RES_hhdet_in_tes!Y114=0,"",RES_hhdet_in_tes!Y114/RES_hhdet_in_fec!Y114)</f>
        <v/>
      </c>
      <c r="DA114" s="131" t="s">
        <v>3694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X115" s="113" t="str">
        <f>IF(RES_hhdet_in_tes!X115=0,"",RES_hhdet_in_tes!X115/RES_hhdet_in_fec!X115)</f>
        <v/>
      </c>
      <c r="Y115" s="113" t="str">
        <f>IF(RES_hhdet_in_tes!Y115=0,"",RES_hhdet_in_tes!Y115/RES_hhdet_in_fec!Y115)</f>
        <v/>
      </c>
      <c r="DA115" s="132" t="s">
        <v>3695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X116" s="112" t="str">
        <f>IF(RES_hhdet_in_tes!X116=0,"",RES_hhdet_in_tes!X116/RES_hhdet_in_fec!X116)</f>
        <v/>
      </c>
      <c r="Y116" s="112" t="str">
        <f>IF(RES_hhdet_in_tes!Y116=0,"",RES_hhdet_in_tes!Y116/RES_hhdet_in_fec!Y116)</f>
        <v/>
      </c>
      <c r="DA116" s="131" t="s">
        <v>3696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X117" s="113" t="str">
        <f>IF(RES_hhdet_in_tes!X117=0,"",RES_hhdet_in_tes!X117/RES_hhdet_in_fec!X117)</f>
        <v/>
      </c>
      <c r="Y117" s="113" t="str">
        <f>IF(RES_hhdet_in_tes!Y117=0,"",RES_hhdet_in_tes!Y117/RES_hhdet_in_fec!Y117)</f>
        <v/>
      </c>
      <c r="DA117" s="132" t="s">
        <v>3697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X118" s="111" t="str">
        <f>IF(RES_hhdet_in_tes!X118=0,"",RES_hhdet_in_tes!X118/RES_hhdet_in_fec!X118)</f>
        <v/>
      </c>
      <c r="Y118" s="111" t="str">
        <f>IF(RES_hhdet_in_tes!Y118=0,"",RES_hhdet_in_tes!Y118/RES_hhdet_in_fec!Y118)</f>
        <v/>
      </c>
      <c r="DA118" s="63" t="s">
        <v>3698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X119" s="111" t="str">
        <f>IF(RES_hhdet_in_tes!X119=0,"",RES_hhdet_in_tes!X119/RES_hhdet_in_fec!X119)</f>
        <v/>
      </c>
      <c r="Y119" s="111" t="str">
        <f>IF(RES_hhdet_in_tes!Y119=0,"",RES_hhdet_in_tes!Y119/RES_hhdet_in_fec!Y119)</f>
        <v/>
      </c>
      <c r="DA119" s="63" t="s">
        <v>3699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X120" s="124" t="str">
        <f>IF(RES_hhdet_in_tes!X120=0,"",RES_hhdet_in_tes!X120/RES_hhdet_in_fec!X120)</f>
        <v/>
      </c>
      <c r="Y120" s="124" t="str">
        <f>IF(RES_hhdet_in_tes!Y120=0,"",RES_hhdet_in_tes!Y120/RES_hhdet_in_fec!Y120)</f>
        <v/>
      </c>
      <c r="DA120" s="130" t="s">
        <v>3700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X121" s="111" t="str">
        <f>IF(RES_hhdet_in_tes!X121=0,"",RES_hhdet_in_tes!X121/RES_hhdet_in_fec!X121)</f>
        <v/>
      </c>
      <c r="Y121" s="111" t="str">
        <f>IF(RES_hhdet_in_tes!Y121=0,"",RES_hhdet_in_tes!Y121/RES_hhdet_in_fec!Y121)</f>
        <v/>
      </c>
      <c r="DA121" s="63" t="s">
        <v>3701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X122" s="45" t="str">
        <f>IF(RES_hhdet_in_tes!X122=0,"",RES_hhdet_in_tes!X122/RES_hhdet_in_fec!X122)</f>
        <v/>
      </c>
      <c r="Y122" s="45" t="str">
        <f>IF(RES_hhdet_in_tes!Y122=0,"",RES_hhdet_in_tes!Y122/RES_hhdet_in_fec!Y122)</f>
        <v/>
      </c>
      <c r="DA122" s="60" t="s">
        <v>3702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9"/>
      <c r="C124" s="119">
        <f>IF(RES_hhdet_in_tes!C124=0,"",RES_hhdet_in_tes!C124/RES_hhdet_in_fec!C124)</f>
        <v>0.85515309652687188</v>
      </c>
      <c r="D124" s="119">
        <f>IF(RES_hhdet_in_tes!D124=0,"",RES_hhdet_in_tes!D124/RES_hhdet_in_fec!D124)</f>
        <v>0.85624963753228078</v>
      </c>
      <c r="E124" s="119">
        <f>IF(RES_hhdet_in_tes!E124=0,"",RES_hhdet_in_tes!E124/RES_hhdet_in_fec!E124)</f>
        <v>0.85933231642300134</v>
      </c>
      <c r="F124" s="119">
        <f>IF(RES_hhdet_in_tes!F124=0,"",RES_hhdet_in_tes!F124/RES_hhdet_in_fec!F124)</f>
        <v>0.86149733527275141</v>
      </c>
      <c r="G124" s="119">
        <f>IF(RES_hhdet_in_tes!G124=0,"",RES_hhdet_in_tes!G124/RES_hhdet_in_fec!G124)</f>
        <v>0.86580581958272773</v>
      </c>
      <c r="H124" s="119">
        <f>IF(RES_hhdet_in_tes!H124=0,"",RES_hhdet_in_tes!H124/RES_hhdet_in_fec!H124)</f>
        <v>0.87047891441576331</v>
      </c>
      <c r="I124" s="119">
        <f>IF(RES_hhdet_in_tes!I124=0,"",RES_hhdet_in_tes!I124/RES_hhdet_in_fec!I124)</f>
        <v>0.86624125615149161</v>
      </c>
      <c r="J124" s="119">
        <f>IF(RES_hhdet_in_tes!J124=0,"",RES_hhdet_in_tes!J124/RES_hhdet_in_fec!J124)</f>
        <v>0.86947800057730951</v>
      </c>
      <c r="K124" s="119">
        <f>IF(RES_hhdet_in_tes!K124=0,"",RES_hhdet_in_tes!K124/RES_hhdet_in_fec!K124)</f>
        <v>0.87438495052844822</v>
      </c>
      <c r="L124" s="119">
        <f>IF(RES_hhdet_in_tes!L124=0,"",RES_hhdet_in_tes!L124/RES_hhdet_in_fec!L124)</f>
        <v>0.87701563614674438</v>
      </c>
      <c r="M124" s="119">
        <f>IF(RES_hhdet_in_tes!M124=0,"",RES_hhdet_in_tes!M124/RES_hhdet_in_fec!M124)</f>
        <v>0.88892629610617313</v>
      </c>
      <c r="N124" s="119">
        <f>IF(RES_hhdet_in_tes!N124=0,"",RES_hhdet_in_tes!N124/RES_hhdet_in_fec!N124)</f>
        <v>0.89410020306572879</v>
      </c>
      <c r="O124" s="119">
        <f>IF(RES_hhdet_in_tes!O124=0,"",RES_hhdet_in_tes!O124/RES_hhdet_in_fec!O124)</f>
        <v>0.89574037296187248</v>
      </c>
      <c r="P124" s="119">
        <f>IF(RES_hhdet_in_tes!P124=0,"",RES_hhdet_in_tes!P124/RES_hhdet_in_fec!P124)</f>
        <v>0.91011335346475875</v>
      </c>
      <c r="Q124" s="119">
        <f>IF(RES_hhdet_in_tes!Q124=0,"",RES_hhdet_in_tes!Q124/RES_hhdet_in_fec!Q124)</f>
        <v>0.91463888857719755</v>
      </c>
      <c r="R124" s="119">
        <f>IF(RES_hhdet_in_tes!R124=0,"",RES_hhdet_in_tes!R124/RES_hhdet_in_fec!R124)</f>
        <v>0.92146143731666763</v>
      </c>
      <c r="S124" s="119">
        <f>IF(RES_hhdet_in_tes!S124=0,"",RES_hhdet_in_tes!S124/RES_hhdet_in_fec!S124)</f>
        <v>0.91751513775803251</v>
      </c>
      <c r="T124" s="119">
        <f>IF(RES_hhdet_in_tes!T124=0,"",RES_hhdet_in_tes!T124/RES_hhdet_in_fec!T124)</f>
        <v>0.91939193793314866</v>
      </c>
      <c r="U124" s="119">
        <f>IF(RES_hhdet_in_tes!U124=0,"",RES_hhdet_in_tes!U124/RES_hhdet_in_fec!U124)</f>
        <v>0.92091514284672271</v>
      </c>
      <c r="V124" s="119">
        <f>IF(RES_hhdet_in_tes!V124=0,"",RES_hhdet_in_tes!V124/RES_hhdet_in_fec!V124)</f>
        <v>0.92401381634763402</v>
      </c>
      <c r="W124" s="119">
        <f>IF(RES_hhdet_in_tes!W124=0,"",RES_hhdet_in_tes!W124/RES_hhdet_in_fec!W124)</f>
        <v>0.92940262095647963</v>
      </c>
      <c r="X124" s="119">
        <f>IF(RES_hhdet_in_tes!X124=0,"",RES_hhdet_in_tes!X124/RES_hhdet_in_fec!X124)</f>
        <v>0.95411195100338875</v>
      </c>
      <c r="Y124" s="119">
        <f>IF(RES_hhdet_in_tes!Y124=0,"",RES_hhdet_in_tes!Y124/RES_hhdet_in_fec!Y124)</f>
        <v>0.97222686885745724</v>
      </c>
      <c r="DA124" s="129" t="s">
        <v>3703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0.8556755523105084</v>
      </c>
      <c r="D125" s="124">
        <f>IF(RES_hhdet_in_tes!D125=0,"",RES_hhdet_in_tes!D125/RES_hhdet_in_fec!D125)</f>
        <v>0.85729344746296154</v>
      </c>
      <c r="E125" s="124">
        <f>IF(RES_hhdet_in_tes!E125=0,"",RES_hhdet_in_tes!E125/RES_hhdet_in_fec!E125)</f>
        <v>0.8589560105244326</v>
      </c>
      <c r="F125" s="124">
        <f>IF(RES_hhdet_in_tes!F125=0,"",RES_hhdet_in_tes!F125/RES_hhdet_in_fec!F125)</f>
        <v>0.86062399551032953</v>
      </c>
      <c r="G125" s="124">
        <f>IF(RES_hhdet_in_tes!G125=0,"",RES_hhdet_in_tes!G125/RES_hhdet_in_fec!G125)</f>
        <v>0.86233115925761605</v>
      </c>
      <c r="H125" s="124">
        <f>IF(RES_hhdet_in_tes!H125=0,"",RES_hhdet_in_tes!H125/RES_hhdet_in_fec!H125)</f>
        <v>0.86407444874857786</v>
      </c>
      <c r="I125" s="124">
        <f>IF(RES_hhdet_in_tes!I125=0,"",RES_hhdet_in_tes!I125/RES_hhdet_in_fec!I125)</f>
        <v>0.86586138022804293</v>
      </c>
      <c r="J125" s="124">
        <f>IF(RES_hhdet_in_tes!J125=0,"",RES_hhdet_in_tes!J125/RES_hhdet_in_fec!J125)</f>
        <v>0.86774407143712406</v>
      </c>
      <c r="K125" s="124">
        <f>IF(RES_hhdet_in_tes!K125=0,"",RES_hhdet_in_tes!K125/RES_hhdet_in_fec!K125)</f>
        <v>0.86972842224298708</v>
      </c>
      <c r="L125" s="124">
        <f>IF(RES_hhdet_in_tes!L125=0,"",RES_hhdet_in_tes!L125/RES_hhdet_in_fec!L125)</f>
        <v>0.87184453070870027</v>
      </c>
      <c r="M125" s="124">
        <f>IF(RES_hhdet_in_tes!M125=0,"",RES_hhdet_in_tes!M125/RES_hhdet_in_fec!M125)</f>
        <v>0.87473527581700139</v>
      </c>
      <c r="N125" s="124">
        <f>IF(RES_hhdet_in_tes!N125=0,"",RES_hhdet_in_tes!N125/RES_hhdet_in_fec!N125)</f>
        <v>0.87868274152415471</v>
      </c>
      <c r="O125" s="124">
        <f>IF(RES_hhdet_in_tes!O125=0,"",RES_hhdet_in_tes!O125/RES_hhdet_in_fec!O125)</f>
        <v>0.88385488513365085</v>
      </c>
      <c r="P125" s="124">
        <f>IF(RES_hhdet_in_tes!P125=0,"",RES_hhdet_in_tes!P125/RES_hhdet_in_fec!P125)</f>
        <v>0.88985566729399201</v>
      </c>
      <c r="Q125" s="124">
        <f>IF(RES_hhdet_in_tes!Q125=0,"",RES_hhdet_in_tes!Q125/RES_hhdet_in_fec!Q125)</f>
        <v>0.89554967749753001</v>
      </c>
      <c r="R125" s="124">
        <f>IF(RES_hhdet_in_tes!R125=0,"",RES_hhdet_in_tes!R125/RES_hhdet_in_fec!R125)</f>
        <v>0.8999077965243969</v>
      </c>
      <c r="S125" s="124">
        <f>IF(RES_hhdet_in_tes!S125=0,"",RES_hhdet_in_tes!S125/RES_hhdet_in_fec!S125)</f>
        <v>0.90414094570232006</v>
      </c>
      <c r="T125" s="124">
        <f>IF(RES_hhdet_in_tes!T125=0,"",RES_hhdet_in_tes!T125/RES_hhdet_in_fec!T125)</f>
        <v>0.90822943598841466</v>
      </c>
      <c r="U125" s="124">
        <f>IF(RES_hhdet_in_tes!U125=0,"",RES_hhdet_in_tes!U125/RES_hhdet_in_fec!U125)</f>
        <v>0.91214067284202882</v>
      </c>
      <c r="V125" s="124">
        <f>IF(RES_hhdet_in_tes!V125=0,"",RES_hhdet_in_tes!V125/RES_hhdet_in_fec!V125)</f>
        <v>0.91584760877909344</v>
      </c>
      <c r="W125" s="124">
        <f>IF(RES_hhdet_in_tes!W125=0,"",RES_hhdet_in_tes!W125/RES_hhdet_in_fec!W125)</f>
        <v>0.91927431961434281</v>
      </c>
      <c r="X125" s="124">
        <f>IF(RES_hhdet_in_tes!X125=0,"",RES_hhdet_in_tes!X125/RES_hhdet_in_fec!X125)</f>
        <v>0.92311955593964334</v>
      </c>
      <c r="Y125" s="124">
        <f>IF(RES_hhdet_in_tes!Y125=0,"",RES_hhdet_in_tes!Y125/RES_hhdet_in_fec!Y125)</f>
        <v>0.92681785817765239</v>
      </c>
      <c r="DA125" s="130" t="s">
        <v>3704</v>
      </c>
    </row>
    <row r="126" spans="1:105" ht="12" customHeight="1" x14ac:dyDescent="0.25">
      <c r="A126" s="97" t="s">
        <v>198</v>
      </c>
      <c r="B126" s="111"/>
      <c r="C126" s="111">
        <f>IF(RES_hhdet_in_tes!C126=0,"",RES_hhdet_in_tes!C126/RES_hhdet_in_fec!C126)</f>
        <v>0.85510923344359224</v>
      </c>
      <c r="D126" s="111">
        <f>IF(RES_hhdet_in_tes!D126=0,"",RES_hhdet_in_tes!D126/RES_hhdet_in_fec!D126)</f>
        <v>0.85674360436055441</v>
      </c>
      <c r="E126" s="111">
        <f>IF(RES_hhdet_in_tes!E126=0,"",RES_hhdet_in_tes!E126/RES_hhdet_in_fec!E126)</f>
        <v>0.85842209902834066</v>
      </c>
      <c r="F126" s="111">
        <f>IF(RES_hhdet_in_tes!F126=0,"",RES_hhdet_in_tes!F126/RES_hhdet_in_fec!F126)</f>
        <v>0.86010661057123949</v>
      </c>
      <c r="G126" s="111">
        <f>IF(RES_hhdet_in_tes!G126=0,"",RES_hhdet_in_tes!G126/RES_hhdet_in_fec!G126)</f>
        <v>0.86183175749333063</v>
      </c>
      <c r="H126" s="111">
        <f>IF(RES_hhdet_in_tes!H126=0,"",RES_hhdet_in_tes!H126/RES_hhdet_in_fec!H126)</f>
        <v>0.86359330293043324</v>
      </c>
      <c r="I126" s="111">
        <f>IF(RES_hhdet_in_tes!I126=0,"",RES_hhdet_in_tes!I126/RES_hhdet_in_fec!I126)</f>
        <v>0.86539977688296432</v>
      </c>
      <c r="J126" s="111">
        <f>IF(RES_hhdet_in_tes!J126=0,"",RES_hhdet_in_tes!J126/RES_hhdet_in_fec!J126)</f>
        <v>0.86728612375181235</v>
      </c>
      <c r="K126" s="111">
        <f>IF(RES_hhdet_in_tes!K126=0,"",RES_hhdet_in_tes!K126/RES_hhdet_in_fec!K126)</f>
        <v>0.86928205546920312</v>
      </c>
      <c r="L126" s="111">
        <f>IF(RES_hhdet_in_tes!L126=0,"",RES_hhdet_in_tes!L126/RES_hhdet_in_fec!L126)</f>
        <v>0.87139552119513464</v>
      </c>
      <c r="M126" s="111">
        <f>IF(RES_hhdet_in_tes!M126=0,"",RES_hhdet_in_tes!M126/RES_hhdet_in_fec!M126)</f>
        <v>0.8743218783398321</v>
      </c>
      <c r="N126" s="111">
        <f>IF(RES_hhdet_in_tes!N126=0,"",RES_hhdet_in_tes!N126/RES_hhdet_in_fec!N126)</f>
        <v>0.87828098147181832</v>
      </c>
      <c r="O126" s="111">
        <f>IF(RES_hhdet_in_tes!O126=0,"",RES_hhdet_in_tes!O126/RES_hhdet_in_fec!O126)</f>
        <v>0.8834655598358897</v>
      </c>
      <c r="P126" s="111">
        <f>IF(RES_hhdet_in_tes!P126=0,"",RES_hhdet_in_tes!P126/RES_hhdet_in_fec!P126)</f>
        <v>0.88950893191346014</v>
      </c>
      <c r="Q126" s="111">
        <f>IF(RES_hhdet_in_tes!Q126=0,"",RES_hhdet_in_tes!Q126/RES_hhdet_in_fec!Q126)</f>
        <v>0.89521071480887804</v>
      </c>
      <c r="R126" s="111">
        <f>IF(RES_hhdet_in_tes!R126=0,"",RES_hhdet_in_tes!R126/RES_hhdet_in_fec!R126)</f>
        <v>0.89957980073968691</v>
      </c>
      <c r="S126" s="111">
        <f>IF(RES_hhdet_in_tes!S126=0,"",RES_hhdet_in_tes!S126/RES_hhdet_in_fec!S126)</f>
        <v>0.9038301909776757</v>
      </c>
      <c r="T126" s="111">
        <f>IF(RES_hhdet_in_tes!T126=0,"",RES_hhdet_in_tes!T126/RES_hhdet_in_fec!T126)</f>
        <v>0.90793348623773806</v>
      </c>
      <c r="U126" s="111">
        <f>IF(RES_hhdet_in_tes!U126=0,"",RES_hhdet_in_tes!U126/RES_hhdet_in_fec!U126)</f>
        <v>0.91186128723478022</v>
      </c>
      <c r="V126" s="111">
        <f>IF(RES_hhdet_in_tes!V126=0,"",RES_hhdet_in_tes!V126/RES_hhdet_in_fec!V126)</f>
        <v>0.91558519468370314</v>
      </c>
      <c r="W126" s="111">
        <f>IF(RES_hhdet_in_tes!W126=0,"",RES_hhdet_in_tes!W126/RES_hhdet_in_fec!W126)</f>
        <v>0.91901563120930441</v>
      </c>
      <c r="X126" s="111">
        <f>IF(RES_hhdet_in_tes!X126=0,"",RES_hhdet_in_tes!X126/RES_hhdet_in_fec!X126)</f>
        <v>0.92289058727623863</v>
      </c>
      <c r="Y126" s="111">
        <f>IF(RES_hhdet_in_tes!Y126=0,"",RES_hhdet_in_tes!Y126/RES_hhdet_in_fec!Y126)</f>
        <v>0.92661420878989376</v>
      </c>
      <c r="DA126" s="63" t="s">
        <v>3705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>
        <f>IF(RES_hhdet_in_tes!D127=0,"",RES_hhdet_in_tes!D127/RES_hhdet_in_fec!D127)</f>
        <v>1</v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>
        <f>IF(RES_hhdet_in_tes!H127=0,"",RES_hhdet_in_tes!H127/RES_hhdet_in_fec!H127)</f>
        <v>1</v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X127" s="111">
        <f>IF(RES_hhdet_in_tes!X127=0,"",RES_hhdet_in_tes!X127/RES_hhdet_in_fec!X127)</f>
        <v>1</v>
      </c>
      <c r="Y127" s="111">
        <f>IF(RES_hhdet_in_tes!Y127=0,"",RES_hhdet_in_tes!Y127/RES_hhdet_in_fec!Y127)</f>
        <v>1</v>
      </c>
      <c r="DA127" s="63" t="s">
        <v>3706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2.6100601542002408</v>
      </c>
      <c r="D128" s="124">
        <f>IF(RES_hhdet_in_tes!D128=0,"",RES_hhdet_in_tes!D128/RES_hhdet_in_fec!D128)</f>
        <v>2.7301561210007659</v>
      </c>
      <c r="E128" s="124">
        <f>IF(RES_hhdet_in_tes!E128=0,"",RES_hhdet_in_tes!E128/RES_hhdet_in_fec!E128)</f>
        <v>2.8520525572762132</v>
      </c>
      <c r="F128" s="124">
        <f>IF(RES_hhdet_in_tes!F128=0,"",RES_hhdet_in_tes!F128/RES_hhdet_in_fec!F128)</f>
        <v>2.9749280119587058</v>
      </c>
      <c r="G128" s="124">
        <f>IF(RES_hhdet_in_tes!G128=0,"",RES_hhdet_in_tes!G128/RES_hhdet_in_fec!G128)</f>
        <v>3.0994943424477972</v>
      </c>
      <c r="H128" s="124">
        <f>IF(RES_hhdet_in_tes!H128=0,"",RES_hhdet_in_tes!H128/RES_hhdet_in_fec!H128)</f>
        <v>3.2256396720853395</v>
      </c>
      <c r="I128" s="124">
        <f>IF(RES_hhdet_in_tes!I128=0,"",RES_hhdet_in_tes!I128/RES_hhdet_in_fec!I128)</f>
        <v>3.3535132197128128</v>
      </c>
      <c r="J128" s="124">
        <f>IF(RES_hhdet_in_tes!J128=0,"",RES_hhdet_in_tes!J128/RES_hhdet_in_fec!J128)</f>
        <v>3.4837837729590224</v>
      </c>
      <c r="K128" s="124">
        <f>IF(RES_hhdet_in_tes!K128=0,"",RES_hhdet_in_tes!K128/RES_hhdet_in_fec!K128)</f>
        <v>3.6169810673893705</v>
      </c>
      <c r="L128" s="124">
        <f>IF(RES_hhdet_in_tes!L128=0,"",RES_hhdet_in_tes!L128/RES_hhdet_in_fec!L128)</f>
        <v>3.7531753516411714</v>
      </c>
      <c r="M128" s="124">
        <f>IF(RES_hhdet_in_tes!M128=0,"",RES_hhdet_in_tes!M128/RES_hhdet_in_fec!M128)</f>
        <v>3.9092439625340631</v>
      </c>
      <c r="N128" s="124">
        <f>IF(RES_hhdet_in_tes!N128=0,"",RES_hhdet_in_tes!N128/RES_hhdet_in_fec!N128)</f>
        <v>4.0901970065293352</v>
      </c>
      <c r="O128" s="124">
        <f>IF(RES_hhdet_in_tes!O128=0,"",RES_hhdet_in_tes!O128/RES_hhdet_in_fec!O128)</f>
        <v>4.2957116812939233</v>
      </c>
      <c r="P128" s="124">
        <f>IF(RES_hhdet_in_tes!P128=0,"",RES_hhdet_in_tes!P128/RES_hhdet_in_fec!P128)</f>
        <v>4.5057872980279949</v>
      </c>
      <c r="Q128" s="124">
        <f>IF(RES_hhdet_in_tes!Q128=0,"",RES_hhdet_in_tes!Q128/RES_hhdet_in_fec!Q128)</f>
        <v>4.6670171129505142</v>
      </c>
      <c r="R128" s="124">
        <f>IF(RES_hhdet_in_tes!R128=0,"",RES_hhdet_in_tes!R128/RES_hhdet_in_fec!R128)</f>
        <v>4.701952085963752</v>
      </c>
      <c r="S128" s="124">
        <f>IF(RES_hhdet_in_tes!S128=0,"",RES_hhdet_in_tes!S128/RES_hhdet_in_fec!S128)</f>
        <v>4.7058337496318901</v>
      </c>
      <c r="T128" s="124">
        <f>IF(RES_hhdet_in_tes!T128=0,"",RES_hhdet_in_tes!T128/RES_hhdet_in_fec!T128)</f>
        <v>4.7101467092631539</v>
      </c>
      <c r="U128" s="124">
        <f>IF(RES_hhdet_in_tes!U128=0,"",RES_hhdet_in_tes!U128/RES_hhdet_in_fec!U128)</f>
        <v>4.7149388866312254</v>
      </c>
      <c r="V128" s="124">
        <f>IF(RES_hhdet_in_tes!V128=0,"",RES_hhdet_in_tes!V128/RES_hhdet_in_fec!V128)</f>
        <v>4.7286327082943123</v>
      </c>
      <c r="W128" s="124">
        <f>IF(RES_hhdet_in_tes!W128=0,"",RES_hhdet_in_tes!W128/RES_hhdet_in_fec!W128)</f>
        <v>4.7735784864068149</v>
      </c>
      <c r="X128" s="124">
        <f>IF(RES_hhdet_in_tes!X128=0,"",RES_hhdet_in_tes!X128/RES_hhdet_in_fec!X128)</f>
        <v>4.8254596524140831</v>
      </c>
      <c r="Y128" s="124">
        <f>IF(RES_hhdet_in_tes!Y128=0,"",RES_hhdet_in_tes!Y128/RES_hhdet_in_fec!Y128)</f>
        <v>4.8839389487037383</v>
      </c>
      <c r="DA128" s="130" t="s">
        <v>3707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2.6100601542002408</v>
      </c>
      <c r="D129" s="111">
        <f>IF(RES_hhdet_in_tes!D129=0,"",RES_hhdet_in_tes!D129/RES_hhdet_in_fec!D129)</f>
        <v>2.7301561210007659</v>
      </c>
      <c r="E129" s="111">
        <f>IF(RES_hhdet_in_tes!E129=0,"",RES_hhdet_in_tes!E129/RES_hhdet_in_fec!E129)</f>
        <v>2.8520525572762132</v>
      </c>
      <c r="F129" s="111">
        <f>IF(RES_hhdet_in_tes!F129=0,"",RES_hhdet_in_tes!F129/RES_hhdet_in_fec!F129)</f>
        <v>2.9749280119587058</v>
      </c>
      <c r="G129" s="111">
        <f>IF(RES_hhdet_in_tes!G129=0,"",RES_hhdet_in_tes!G129/RES_hhdet_in_fec!G129)</f>
        <v>3.0994943424477972</v>
      </c>
      <c r="H129" s="111">
        <f>IF(RES_hhdet_in_tes!H129=0,"",RES_hhdet_in_tes!H129/RES_hhdet_in_fec!H129)</f>
        <v>3.2256396720853395</v>
      </c>
      <c r="I129" s="111">
        <f>IF(RES_hhdet_in_tes!I129=0,"",RES_hhdet_in_tes!I129/RES_hhdet_in_fec!I129)</f>
        <v>3.3535132197128128</v>
      </c>
      <c r="J129" s="111">
        <f>IF(RES_hhdet_in_tes!J129=0,"",RES_hhdet_in_tes!J129/RES_hhdet_in_fec!J129)</f>
        <v>3.4837837729590224</v>
      </c>
      <c r="K129" s="111">
        <f>IF(RES_hhdet_in_tes!K129=0,"",RES_hhdet_in_tes!K129/RES_hhdet_in_fec!K129)</f>
        <v>3.6169810673893705</v>
      </c>
      <c r="L129" s="111">
        <f>IF(RES_hhdet_in_tes!L129=0,"",RES_hhdet_in_tes!L129/RES_hhdet_in_fec!L129)</f>
        <v>3.7531753516411714</v>
      </c>
      <c r="M129" s="111">
        <f>IF(RES_hhdet_in_tes!M129=0,"",RES_hhdet_in_tes!M129/RES_hhdet_in_fec!M129)</f>
        <v>3.9092439625340631</v>
      </c>
      <c r="N129" s="111">
        <f>IF(RES_hhdet_in_tes!N129=0,"",RES_hhdet_in_tes!N129/RES_hhdet_in_fec!N129)</f>
        <v>4.0901970065293352</v>
      </c>
      <c r="O129" s="111">
        <f>IF(RES_hhdet_in_tes!O129=0,"",RES_hhdet_in_tes!O129/RES_hhdet_in_fec!O129)</f>
        <v>4.2957116812939233</v>
      </c>
      <c r="P129" s="111">
        <f>IF(RES_hhdet_in_tes!P129=0,"",RES_hhdet_in_tes!P129/RES_hhdet_in_fec!P129)</f>
        <v>4.5057872980279949</v>
      </c>
      <c r="Q129" s="111">
        <f>IF(RES_hhdet_in_tes!Q129=0,"",RES_hhdet_in_tes!Q129/RES_hhdet_in_fec!Q129)</f>
        <v>4.6670171129505142</v>
      </c>
      <c r="R129" s="111">
        <f>IF(RES_hhdet_in_tes!R129=0,"",RES_hhdet_in_tes!R129/RES_hhdet_in_fec!R129)</f>
        <v>4.701952085963752</v>
      </c>
      <c r="S129" s="111">
        <f>IF(RES_hhdet_in_tes!S129=0,"",RES_hhdet_in_tes!S129/RES_hhdet_in_fec!S129)</f>
        <v>4.7058337496318901</v>
      </c>
      <c r="T129" s="111">
        <f>IF(RES_hhdet_in_tes!T129=0,"",RES_hhdet_in_tes!T129/RES_hhdet_in_fec!T129)</f>
        <v>4.7101467092631539</v>
      </c>
      <c r="U129" s="111">
        <f>IF(RES_hhdet_in_tes!U129=0,"",RES_hhdet_in_tes!U129/RES_hhdet_in_fec!U129)</f>
        <v>4.7149388866312254</v>
      </c>
      <c r="V129" s="111">
        <f>IF(RES_hhdet_in_tes!V129=0,"",RES_hhdet_in_tes!V129/RES_hhdet_in_fec!V129)</f>
        <v>4.7286327082943123</v>
      </c>
      <c r="W129" s="111">
        <f>IF(RES_hhdet_in_tes!W129=0,"",RES_hhdet_in_tes!W129/RES_hhdet_in_fec!W129)</f>
        <v>4.7735784864068149</v>
      </c>
      <c r="X129" s="111">
        <f>IF(RES_hhdet_in_tes!X129=0,"",RES_hhdet_in_tes!X129/RES_hhdet_in_fec!X129)</f>
        <v>4.8254596524140831</v>
      </c>
      <c r="Y129" s="111">
        <f>IF(RES_hhdet_in_tes!Y129=0,"",RES_hhdet_in_tes!Y129/RES_hhdet_in_fec!Y129)</f>
        <v>4.8839389487037383</v>
      </c>
      <c r="DA129" s="63" t="s">
        <v>3708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0.86413766453651197</v>
      </c>
      <c r="D130" s="124">
        <f>IF(RES_hhdet_in_tes!D130=0,"",RES_hhdet_in_tes!D130/RES_hhdet_in_fec!D130)</f>
        <v>0.86478397473287649</v>
      </c>
      <c r="E130" s="124">
        <f>IF(RES_hhdet_in_tes!E130=0,"",RES_hhdet_in_tes!E130/RES_hhdet_in_fec!E130)</f>
        <v>0.86746356391453705</v>
      </c>
      <c r="F130" s="124">
        <f>IF(RES_hhdet_in_tes!F130=0,"",RES_hhdet_in_tes!F130/RES_hhdet_in_fec!F130)</f>
        <v>0.8699863934519938</v>
      </c>
      <c r="G130" s="124">
        <f>IF(RES_hhdet_in_tes!G130=0,"",RES_hhdet_in_tes!G130/RES_hhdet_in_fec!G130)</f>
        <v>0.8709059936152308</v>
      </c>
      <c r="H130" s="124">
        <f>IF(RES_hhdet_in_tes!H130=0,"",RES_hhdet_in_tes!H130/RES_hhdet_in_fec!H130)</f>
        <v>0.87256789475431029</v>
      </c>
      <c r="I130" s="124">
        <f>IF(RES_hhdet_in_tes!I130=0,"",RES_hhdet_in_tes!I130/RES_hhdet_in_fec!I130)</f>
        <v>0.87656164986767227</v>
      </c>
      <c r="J130" s="124">
        <f>IF(RES_hhdet_in_tes!J130=0,"",RES_hhdet_in_tes!J130/RES_hhdet_in_fec!J130)</f>
        <v>0.8792753177579411</v>
      </c>
      <c r="K130" s="124">
        <f>IF(RES_hhdet_in_tes!K130=0,"",RES_hhdet_in_tes!K130/RES_hhdet_in_fec!K130)</f>
        <v>0.88143004195314489</v>
      </c>
      <c r="L130" s="124">
        <f>IF(RES_hhdet_in_tes!L130=0,"",RES_hhdet_in_tes!L130/RES_hhdet_in_fec!L130)</f>
        <v>0.88307865139030173</v>
      </c>
      <c r="M130" s="124">
        <f>IF(RES_hhdet_in_tes!M130=0,"",RES_hhdet_in_tes!M130/RES_hhdet_in_fec!M130)</f>
        <v>0.8887689568344318</v>
      </c>
      <c r="N130" s="124">
        <f>IF(RES_hhdet_in_tes!N130=0,"",RES_hhdet_in_tes!N130/RES_hhdet_in_fec!N130)</f>
        <v>0.89255269196840015</v>
      </c>
      <c r="O130" s="124">
        <f>IF(RES_hhdet_in_tes!O130=0,"",RES_hhdet_in_tes!O130/RES_hhdet_in_fec!O130)</f>
        <v>0.89993060250745283</v>
      </c>
      <c r="P130" s="124">
        <f>IF(RES_hhdet_in_tes!P130=0,"",RES_hhdet_in_tes!P130/RES_hhdet_in_fec!P130)</f>
        <v>0.90623519405343511</v>
      </c>
      <c r="Q130" s="124">
        <f>IF(RES_hhdet_in_tes!Q130=0,"",RES_hhdet_in_tes!Q130/RES_hhdet_in_fec!Q130)</f>
        <v>0.91278624655938956</v>
      </c>
      <c r="R130" s="124">
        <f>IF(RES_hhdet_in_tes!R130=0,"",RES_hhdet_in_tes!R130/RES_hhdet_in_fec!R130)</f>
        <v>0.91927488951670711</v>
      </c>
      <c r="S130" s="124">
        <f>IF(RES_hhdet_in_tes!S130=0,"",RES_hhdet_in_tes!S130/RES_hhdet_in_fec!S130)</f>
        <v>0.9246022972571003</v>
      </c>
      <c r="T130" s="124">
        <f>IF(RES_hhdet_in_tes!T130=0,"",RES_hhdet_in_tes!T130/RES_hhdet_in_fec!T130)</f>
        <v>0.92982605376036576</v>
      </c>
      <c r="U130" s="124">
        <f>IF(RES_hhdet_in_tes!U130=0,"",RES_hhdet_in_tes!U130/RES_hhdet_in_fec!U130)</f>
        <v>0.93311680314292955</v>
      </c>
      <c r="V130" s="124">
        <f>IF(RES_hhdet_in_tes!V130=0,"",RES_hhdet_in_tes!V130/RES_hhdet_in_fec!V130)</f>
        <v>0.93649599338397516</v>
      </c>
      <c r="W130" s="124">
        <f>IF(RES_hhdet_in_tes!W130=0,"",RES_hhdet_in_tes!W130/RES_hhdet_in_fec!W130)</f>
        <v>0.93959290851837074</v>
      </c>
      <c r="X130" s="124">
        <f>IF(RES_hhdet_in_tes!X130=0,"",RES_hhdet_in_tes!X130/RES_hhdet_in_fec!X130)</f>
        <v>0.95048550070092674</v>
      </c>
      <c r="Y130" s="124">
        <f>IF(RES_hhdet_in_tes!Y130=0,"",RES_hhdet_in_tes!Y130/RES_hhdet_in_fec!Y130)</f>
        <v>0.95354898249600961</v>
      </c>
      <c r="DA130" s="130" t="s">
        <v>3709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0.8651594402768501</v>
      </c>
      <c r="D131" s="111">
        <f>IF(RES_hhdet_in_tes!D131=0,"",RES_hhdet_in_tes!D131/RES_hhdet_in_fec!D131)</f>
        <v>0.86727059564860076</v>
      </c>
      <c r="E131" s="111">
        <f>IF(RES_hhdet_in_tes!E131=0,"",RES_hhdet_in_tes!E131/RES_hhdet_in_fec!E131)</f>
        <v>0.86943874670756516</v>
      </c>
      <c r="F131" s="111">
        <f>IF(RES_hhdet_in_tes!F131=0,"",RES_hhdet_in_tes!F131/RES_hhdet_in_fec!F131)</f>
        <v>0.87161466990569492</v>
      </c>
      <c r="G131" s="111">
        <f>IF(RES_hhdet_in_tes!G131=0,"",RES_hhdet_in_tes!G131/RES_hhdet_in_fec!G131)</f>
        <v>0.8738430827793171</v>
      </c>
      <c r="H131" s="111">
        <f>IF(RES_hhdet_in_tes!H131=0,"",RES_hhdet_in_tes!H131/RES_hhdet_in_fec!H131)</f>
        <v>0.87611851247127137</v>
      </c>
      <c r="I131" s="111">
        <f>IF(RES_hhdet_in_tes!I131=0,"",RES_hhdet_in_tes!I131/RES_hhdet_in_fec!I131)</f>
        <v>0.87845197738381531</v>
      </c>
      <c r="J131" s="111">
        <f>IF(RES_hhdet_in_tes!J131=0,"",RES_hhdet_in_tes!J131/RES_hhdet_in_fec!J131)</f>
        <v>0.88088861602185209</v>
      </c>
      <c r="K131" s="111">
        <f>IF(RES_hhdet_in_tes!K131=0,"",RES_hhdet_in_tes!K131/RES_hhdet_in_fec!K131)</f>
        <v>0.88346680798738808</v>
      </c>
      <c r="L131" s="111">
        <f>IF(RES_hhdet_in_tes!L131=0,"",RES_hhdet_in_tes!L131/RES_hhdet_in_fec!L131)</f>
        <v>0.88619682139744349</v>
      </c>
      <c r="M131" s="111">
        <f>IF(RES_hhdet_in_tes!M131=0,"",RES_hhdet_in_tes!M131/RES_hhdet_in_fec!M131)</f>
        <v>0.88997686578123136</v>
      </c>
      <c r="N131" s="111">
        <f>IF(RES_hhdet_in_tes!N131=0,"",RES_hhdet_in_tes!N131/RES_hhdet_in_fec!N131)</f>
        <v>0.89509093245830085</v>
      </c>
      <c r="O131" s="111">
        <f>IF(RES_hhdet_in_tes!O131=0,"",RES_hhdet_in_tes!O131/RES_hhdet_in_fec!O131)</f>
        <v>0.90178797432925895</v>
      </c>
      <c r="P131" s="111">
        <f>IF(RES_hhdet_in_tes!P131=0,"",RES_hhdet_in_tes!P131/RES_hhdet_in_fec!P131)</f>
        <v>0.90959434024818131</v>
      </c>
      <c r="Q131" s="111">
        <f>IF(RES_hhdet_in_tes!Q131=0,"",RES_hhdet_in_tes!Q131/RES_hhdet_in_fec!Q131)</f>
        <v>0.91695946738259704</v>
      </c>
      <c r="R131" s="111">
        <f>IF(RES_hhdet_in_tes!R131=0,"",RES_hhdet_in_tes!R131/RES_hhdet_in_fec!R131)</f>
        <v>0.92260311848819287</v>
      </c>
      <c r="S131" s="111">
        <f>IF(RES_hhdet_in_tes!S131=0,"",RES_hhdet_in_tes!S131/RES_hhdet_in_fec!S131)</f>
        <v>0.92809344757435031</v>
      </c>
      <c r="T131" s="111">
        <f>IF(RES_hhdet_in_tes!T131=0,"",RES_hhdet_in_tes!T131/RES_hhdet_in_fec!T131)</f>
        <v>0.93339377061623441</v>
      </c>
      <c r="U131" s="111">
        <f>IF(RES_hhdet_in_tes!U131=0,"",RES_hhdet_in_tes!U131/RES_hhdet_in_fec!U131)</f>
        <v>0.93846740358902758</v>
      </c>
      <c r="V131" s="111">
        <f>IF(RES_hhdet_in_tes!V131=0,"",RES_hhdet_in_tes!V131/RES_hhdet_in_fec!V131)</f>
        <v>0.94327766246790512</v>
      </c>
      <c r="W131" s="111">
        <f>IF(RES_hhdet_in_tes!W131=0,"",RES_hhdet_in_tes!W131/RES_hhdet_in_fec!W131)</f>
        <v>0.94770883804947625</v>
      </c>
      <c r="X131" s="111">
        <f>IF(RES_hhdet_in_tes!X131=0,"",RES_hhdet_in_tes!X131/RES_hhdet_in_fec!X131)</f>
        <v>0.95048550070092674</v>
      </c>
      <c r="Y131" s="111">
        <f>IF(RES_hhdet_in_tes!Y131=0,"",RES_hhdet_in_tes!Y131/RES_hhdet_in_fec!Y131)</f>
        <v>0.9531537221224109</v>
      </c>
      <c r="DA131" s="63" t="s">
        <v>3710</v>
      </c>
    </row>
    <row r="132" spans="1:105" ht="12" customHeight="1" x14ac:dyDescent="0.25">
      <c r="A132" s="97" t="s">
        <v>127</v>
      </c>
      <c r="B132" s="111"/>
      <c r="C132" s="111">
        <f>IF(RES_hhdet_in_tes!C132=0,"",RES_hhdet_in_tes!C132/RES_hhdet_in_fec!C132)</f>
        <v>0.93059575937689154</v>
      </c>
      <c r="D132" s="111">
        <f>IF(RES_hhdet_in_tes!D132=0,"",RES_hhdet_in_tes!D132/RES_hhdet_in_fec!D132)</f>
        <v>0.92933679385970935</v>
      </c>
      <c r="E132" s="111">
        <f>IF(RES_hhdet_in_tes!E132=0,"",RES_hhdet_in_tes!E132/RES_hhdet_in_fec!E132)</f>
        <v>0.93229437966306472</v>
      </c>
      <c r="F132" s="111">
        <f>IF(RES_hhdet_in_tes!F132=0,"",RES_hhdet_in_tes!F132/RES_hhdet_in_fec!F132)</f>
        <v>0.93386417191947102</v>
      </c>
      <c r="G132" s="111">
        <f>IF(RES_hhdet_in_tes!G132=0,"",RES_hhdet_in_tes!G132/RES_hhdet_in_fec!G132)</f>
        <v>0.93483379280687484</v>
      </c>
      <c r="H132" s="111">
        <f>IF(RES_hhdet_in_tes!H132=0,"",RES_hhdet_in_tes!H132/RES_hhdet_in_fec!H132)</f>
        <v>0.93745168980221827</v>
      </c>
      <c r="I132" s="111">
        <f>IF(RES_hhdet_in_tes!I132=0,"",RES_hhdet_in_tes!I132/RES_hhdet_in_fec!I132)</f>
        <v>0.93524367515468654</v>
      </c>
      <c r="J132" s="111">
        <f>IF(RES_hhdet_in_tes!J132=0,"",RES_hhdet_in_tes!J132/RES_hhdet_in_fec!J132)</f>
        <v>0.94208205215175833</v>
      </c>
      <c r="K132" s="111">
        <f>IF(RES_hhdet_in_tes!K132=0,"",RES_hhdet_in_tes!K132/RES_hhdet_in_fec!K132)</f>
        <v>0.94216915691481284</v>
      </c>
      <c r="L132" s="111">
        <f>IF(RES_hhdet_in_tes!L132=0,"",RES_hhdet_in_tes!L132/RES_hhdet_in_fec!L132)</f>
        <v>0.95095625429648967</v>
      </c>
      <c r="M132" s="111">
        <f>IF(RES_hhdet_in_tes!M132=0,"",RES_hhdet_in_tes!M132/RES_hhdet_in_fec!M132)</f>
        <v>0.9507597988082388</v>
      </c>
      <c r="N132" s="111">
        <f>IF(RES_hhdet_in_tes!N132=0,"",RES_hhdet_in_tes!N132/RES_hhdet_in_fec!N132)</f>
        <v>0.95609036265677994</v>
      </c>
      <c r="O132" s="111">
        <f>IF(RES_hhdet_in_tes!O132=0,"",RES_hhdet_in_tes!O132/RES_hhdet_in_fec!O132)</f>
        <v>0.95709439742379943</v>
      </c>
      <c r="P132" s="111" t="str">
        <f>IF(RES_hhdet_in_tes!P132=0,"",RES_hhdet_in_tes!P132/RES_hhdet_in_fec!P132)</f>
        <v/>
      </c>
      <c r="Q132" s="111">
        <f>IF(RES_hhdet_in_tes!Q132=0,"",RES_hhdet_in_tes!Q132/RES_hhdet_in_fec!Q132)</f>
        <v>0.96269599692627528</v>
      </c>
      <c r="R132" s="111">
        <f>IF(RES_hhdet_in_tes!R132=0,"",RES_hhdet_in_tes!R132/RES_hhdet_in_fec!R132)</f>
        <v>0.96368001597700703</v>
      </c>
      <c r="S132" s="111">
        <f>IF(RES_hhdet_in_tes!S132=0,"",RES_hhdet_in_tes!S132/RES_hhdet_in_fec!S132)</f>
        <v>0.96619883819640795</v>
      </c>
      <c r="T132" s="111">
        <f>IF(RES_hhdet_in_tes!T132=0,"",RES_hhdet_in_tes!T132/RES_hhdet_in_fec!T132)</f>
        <v>0.96996885610663897</v>
      </c>
      <c r="U132" s="111">
        <f>IF(RES_hhdet_in_tes!U132=0,"",RES_hhdet_in_tes!U132/RES_hhdet_in_fec!U132)</f>
        <v>0.97335891783248363</v>
      </c>
      <c r="V132" s="111">
        <f>IF(RES_hhdet_in_tes!V132=0,"",RES_hhdet_in_tes!V132/RES_hhdet_in_fec!V132)</f>
        <v>0.97642475254554495</v>
      </c>
      <c r="W132" s="111">
        <f>IF(RES_hhdet_in_tes!W132=0,"",RES_hhdet_in_tes!W132/RES_hhdet_in_fec!W132)</f>
        <v>0.98084048776274979</v>
      </c>
      <c r="X132" s="111" t="str">
        <f>IF(RES_hhdet_in_tes!X132=0,"",RES_hhdet_in_tes!X132/RES_hhdet_in_fec!X132)</f>
        <v/>
      </c>
      <c r="Y132" s="111">
        <f>IF(RES_hhdet_in_tes!Y132=0,"",RES_hhdet_in_tes!Y132/RES_hhdet_in_fec!Y132)</f>
        <v>0.98181170569007847</v>
      </c>
      <c r="DA132" s="63" t="s">
        <v>3711</v>
      </c>
    </row>
    <row r="133" spans="1:105" ht="12" customHeight="1" x14ac:dyDescent="0.25">
      <c r="A133" s="100" t="s">
        <v>198</v>
      </c>
      <c r="B133" s="112"/>
      <c r="C133" s="112">
        <f>IF(RES_hhdet_in_tes!C133=0,"",RES_hhdet_in_tes!C133/RES_hhdet_in_fec!C133)</f>
        <v>0.8651594402768501</v>
      </c>
      <c r="D133" s="112">
        <f>IF(RES_hhdet_in_tes!D133=0,"",RES_hhdet_in_tes!D133/RES_hhdet_in_fec!D133)</f>
        <v>0.86727059564860076</v>
      </c>
      <c r="E133" s="112">
        <f>IF(RES_hhdet_in_tes!E133=0,"",RES_hhdet_in_tes!E133/RES_hhdet_in_fec!E133)</f>
        <v>0.86943874670756516</v>
      </c>
      <c r="F133" s="112">
        <f>IF(RES_hhdet_in_tes!F133=0,"",RES_hhdet_in_tes!F133/RES_hhdet_in_fec!F133)</f>
        <v>0.87161466990569492</v>
      </c>
      <c r="G133" s="112">
        <f>IF(RES_hhdet_in_tes!G133=0,"",RES_hhdet_in_tes!G133/RES_hhdet_in_fec!G133)</f>
        <v>0.87384308277931722</v>
      </c>
      <c r="H133" s="112">
        <f>IF(RES_hhdet_in_tes!H133=0,"",RES_hhdet_in_tes!H133/RES_hhdet_in_fec!H133)</f>
        <v>0.87611851247127137</v>
      </c>
      <c r="I133" s="112">
        <f>IF(RES_hhdet_in_tes!I133=0,"",RES_hhdet_in_tes!I133/RES_hhdet_in_fec!I133)</f>
        <v>0.87845197738381542</v>
      </c>
      <c r="J133" s="112">
        <f>IF(RES_hhdet_in_tes!J133=0,"",RES_hhdet_in_tes!J133/RES_hhdet_in_fec!J133)</f>
        <v>0.88088861602185209</v>
      </c>
      <c r="K133" s="112">
        <f>IF(RES_hhdet_in_tes!K133=0,"",RES_hhdet_in_tes!K133/RES_hhdet_in_fec!K133)</f>
        <v>0.88346680798738808</v>
      </c>
      <c r="L133" s="112">
        <f>IF(RES_hhdet_in_tes!L133=0,"",RES_hhdet_in_tes!L133/RES_hhdet_in_fec!L133)</f>
        <v>0.88619682139744349</v>
      </c>
      <c r="M133" s="112">
        <f>IF(RES_hhdet_in_tes!M133=0,"",RES_hhdet_in_tes!M133/RES_hhdet_in_fec!M133)</f>
        <v>0.88997686578123136</v>
      </c>
      <c r="N133" s="112">
        <f>IF(RES_hhdet_in_tes!N133=0,"",RES_hhdet_in_tes!N133/RES_hhdet_in_fec!N133)</f>
        <v>0.89509093245830085</v>
      </c>
      <c r="O133" s="112">
        <f>IF(RES_hhdet_in_tes!O133=0,"",RES_hhdet_in_tes!O133/RES_hhdet_in_fec!O133)</f>
        <v>0.90178797432925895</v>
      </c>
      <c r="P133" s="112" t="str">
        <f>IF(RES_hhdet_in_tes!P133=0,"",RES_hhdet_in_tes!P133/RES_hhdet_in_fec!P133)</f>
        <v/>
      </c>
      <c r="Q133" s="112">
        <f>IF(RES_hhdet_in_tes!Q133=0,"",RES_hhdet_in_tes!Q133/RES_hhdet_in_fec!Q133)</f>
        <v>0.91695946738259693</v>
      </c>
      <c r="R133" s="112">
        <f>IF(RES_hhdet_in_tes!R133=0,"",RES_hhdet_in_tes!R133/RES_hhdet_in_fec!R133)</f>
        <v>0.92260311848819287</v>
      </c>
      <c r="S133" s="112">
        <f>IF(RES_hhdet_in_tes!S133=0,"",RES_hhdet_in_tes!S133/RES_hhdet_in_fec!S133)</f>
        <v>0.92809344757435031</v>
      </c>
      <c r="T133" s="112">
        <f>IF(RES_hhdet_in_tes!T133=0,"",RES_hhdet_in_tes!T133/RES_hhdet_in_fec!T133)</f>
        <v>0.93339377061623441</v>
      </c>
      <c r="U133" s="112">
        <f>IF(RES_hhdet_in_tes!U133=0,"",RES_hhdet_in_tes!U133/RES_hhdet_in_fec!U133)</f>
        <v>0.93846740358902758</v>
      </c>
      <c r="V133" s="112">
        <f>IF(RES_hhdet_in_tes!V133=0,"",RES_hhdet_in_tes!V133/RES_hhdet_in_fec!V133)</f>
        <v>0.94327766246790512</v>
      </c>
      <c r="W133" s="112">
        <f>IF(RES_hhdet_in_tes!W133=0,"",RES_hhdet_in_tes!W133/RES_hhdet_in_fec!W133)</f>
        <v>0.94770883804947625</v>
      </c>
      <c r="X133" s="112" t="str">
        <f>IF(RES_hhdet_in_tes!X133=0,"",RES_hhdet_in_tes!X133/RES_hhdet_in_fec!X133)</f>
        <v/>
      </c>
      <c r="Y133" s="112">
        <f>IF(RES_hhdet_in_tes!Y133=0,"",RES_hhdet_in_tes!Y133/RES_hhdet_in_fec!Y133)</f>
        <v>0.9531537221224109</v>
      </c>
      <c r="DA133" s="131" t="s">
        <v>3712</v>
      </c>
    </row>
    <row r="134" spans="1:105" ht="12" customHeight="1" x14ac:dyDescent="0.25">
      <c r="A134" s="103" t="s">
        <v>52</v>
      </c>
      <c r="B134" s="113"/>
      <c r="C134" s="113">
        <f>IF(RES_hhdet_in_tes!C134=0,"",RES_hhdet_in_tes!C134/RES_hhdet_in_fec!C134)</f>
        <v>1</v>
      </c>
      <c r="D134" s="113">
        <f>IF(RES_hhdet_in_tes!D134=0,"",RES_hhdet_in_tes!D134/RES_hhdet_in_fec!D134)</f>
        <v>1</v>
      </c>
      <c r="E134" s="113">
        <f>IF(RES_hhdet_in_tes!E134=0,"",RES_hhdet_in_tes!E134/RES_hhdet_in_fec!E134)</f>
        <v>1</v>
      </c>
      <c r="F134" s="113">
        <f>IF(RES_hhdet_in_tes!F134=0,"",RES_hhdet_in_tes!F134/RES_hhdet_in_fec!F134)</f>
        <v>1</v>
      </c>
      <c r="G134" s="113">
        <f>IF(RES_hhdet_in_tes!G134=0,"",RES_hhdet_in_tes!G134/RES_hhdet_in_fec!G134)</f>
        <v>1</v>
      </c>
      <c r="H134" s="113">
        <f>IF(RES_hhdet_in_tes!H134=0,"",RES_hhdet_in_tes!H134/RES_hhdet_in_fec!H134)</f>
        <v>1</v>
      </c>
      <c r="I134" s="113">
        <f>IF(RES_hhdet_in_tes!I134=0,"",RES_hhdet_in_tes!I134/RES_hhdet_in_fec!I134)</f>
        <v>1</v>
      </c>
      <c r="J134" s="113">
        <f>IF(RES_hhdet_in_tes!J134=0,"",RES_hhdet_in_tes!J134/RES_hhdet_in_fec!J134)</f>
        <v>1</v>
      </c>
      <c r="K134" s="113">
        <f>IF(RES_hhdet_in_tes!K134=0,"",RES_hhdet_in_tes!K134/RES_hhdet_in_fec!K134)</f>
        <v>1</v>
      </c>
      <c r="L134" s="113">
        <f>IF(RES_hhdet_in_tes!L134=0,"",RES_hhdet_in_tes!L134/RES_hhdet_in_fec!L134)</f>
        <v>1</v>
      </c>
      <c r="M134" s="113">
        <f>IF(RES_hhdet_in_tes!M134=0,"",RES_hhdet_in_tes!M134/RES_hhdet_in_fec!M134)</f>
        <v>1</v>
      </c>
      <c r="N134" s="113">
        <f>IF(RES_hhdet_in_tes!N134=0,"",RES_hhdet_in_tes!N134/RES_hhdet_in_fec!N134)</f>
        <v>1</v>
      </c>
      <c r="O134" s="113">
        <f>IF(RES_hhdet_in_tes!O134=0,"",RES_hhdet_in_tes!O134/RES_hhdet_in_fec!O134)</f>
        <v>1</v>
      </c>
      <c r="P134" s="113" t="str">
        <f>IF(RES_hhdet_in_tes!P134=0,"",RES_hhdet_in_tes!P134/RES_hhdet_in_fec!P134)</f>
        <v/>
      </c>
      <c r="Q134" s="113">
        <f>IF(RES_hhdet_in_tes!Q134=0,"",RES_hhdet_in_tes!Q134/RES_hhdet_in_fec!Q134)</f>
        <v>1</v>
      </c>
      <c r="R134" s="113">
        <f>IF(RES_hhdet_in_tes!R134=0,"",RES_hhdet_in_tes!R134/RES_hhdet_in_fec!R134)</f>
        <v>1</v>
      </c>
      <c r="S134" s="113">
        <f>IF(RES_hhdet_in_tes!S134=0,"",RES_hhdet_in_tes!S134/RES_hhdet_in_fec!S134)</f>
        <v>1</v>
      </c>
      <c r="T134" s="113">
        <f>IF(RES_hhdet_in_tes!T134=0,"",RES_hhdet_in_tes!T134/RES_hhdet_in_fec!T134)</f>
        <v>1</v>
      </c>
      <c r="U134" s="113">
        <f>IF(RES_hhdet_in_tes!U134=0,"",RES_hhdet_in_tes!U134/RES_hhdet_in_fec!U134)</f>
        <v>1</v>
      </c>
      <c r="V134" s="113">
        <f>IF(RES_hhdet_in_tes!V134=0,"",RES_hhdet_in_tes!V134/RES_hhdet_in_fec!V134)</f>
        <v>1</v>
      </c>
      <c r="W134" s="113">
        <f>IF(RES_hhdet_in_tes!W134=0,"",RES_hhdet_in_tes!W134/RES_hhdet_in_fec!W134)</f>
        <v>1</v>
      </c>
      <c r="X134" s="113" t="str">
        <f>IF(RES_hhdet_in_tes!X134=0,"",RES_hhdet_in_tes!X134/RES_hhdet_in_fec!X134)</f>
        <v/>
      </c>
      <c r="Y134" s="113">
        <f>IF(RES_hhdet_in_tes!Y134=0,"",RES_hhdet_in_tes!Y134/RES_hhdet_in_fec!Y134)</f>
        <v>1</v>
      </c>
      <c r="DA134" s="132" t="s">
        <v>3713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0.72807206032552096</v>
      </c>
      <c r="D135" s="112">
        <f>IF(RES_hhdet_in_tes!D135=0,"",RES_hhdet_in_tes!D135/RES_hhdet_in_fec!D135)</f>
        <v>0.72898899586066856</v>
      </c>
      <c r="E135" s="112">
        <f>IF(RES_hhdet_in_tes!E135=0,"",RES_hhdet_in_tes!E135/RES_hhdet_in_fec!E135)</f>
        <v>0.72999281317536613</v>
      </c>
      <c r="F135" s="112">
        <f>IF(RES_hhdet_in_tes!F135=0,"",RES_hhdet_in_tes!F135/RES_hhdet_in_fec!F135)</f>
        <v>0.73100874202588428</v>
      </c>
      <c r="G135" s="112">
        <f>IF(RES_hhdet_in_tes!G135=0,"",RES_hhdet_in_tes!G135/RES_hhdet_in_fec!G135)</f>
        <v>0.73210536182338637</v>
      </c>
      <c r="H135" s="112">
        <f>IF(RES_hhdet_in_tes!H135=0,"",RES_hhdet_in_tes!H135/RES_hhdet_in_fec!H135)</f>
        <v>0.73327493142412015</v>
      </c>
      <c r="I135" s="112">
        <f>IF(RES_hhdet_in_tes!I135=0,"",RES_hhdet_in_tes!I135/RES_hhdet_in_fec!I135)</f>
        <v>0.73453523675252241</v>
      </c>
      <c r="J135" s="112">
        <f>IF(RES_hhdet_in_tes!J135=0,"",RES_hhdet_in_tes!J135/RES_hhdet_in_fec!J135)</f>
        <v>0.73595759397684357</v>
      </c>
      <c r="K135" s="112">
        <f>IF(RES_hhdet_in_tes!K135=0,"",RES_hhdet_in_tes!K135/RES_hhdet_in_fec!K135)</f>
        <v>0.73760500483953362</v>
      </c>
      <c r="L135" s="112">
        <f>IF(RES_hhdet_in_tes!L135=0,"",RES_hhdet_in_tes!L135/RES_hhdet_in_fec!L135)</f>
        <v>0.7394991304906986</v>
      </c>
      <c r="M135" s="112">
        <f>IF(RES_hhdet_in_tes!M135=0,"",RES_hhdet_in_tes!M135/RES_hhdet_in_fec!M135)</f>
        <v>0.74310009149052769</v>
      </c>
      <c r="N135" s="112">
        <f>IF(RES_hhdet_in_tes!N135=0,"",RES_hhdet_in_tes!N135/RES_hhdet_in_fec!N135)</f>
        <v>0.74903775186943322</v>
      </c>
      <c r="O135" s="112">
        <f>IF(RES_hhdet_in_tes!O135=0,"",RES_hhdet_in_tes!O135/RES_hhdet_in_fec!O135)</f>
        <v>0.758091912103663</v>
      </c>
      <c r="P135" s="112">
        <f>IF(RES_hhdet_in_tes!P135=0,"",RES_hhdet_in_tes!P135/RES_hhdet_in_fec!P135)</f>
        <v>0.76983331187650628</v>
      </c>
      <c r="Q135" s="112">
        <f>IF(RES_hhdet_in_tes!Q135=0,"",RES_hhdet_in_tes!Q135/RES_hhdet_in_fec!Q135)</f>
        <v>0.78116126456327351</v>
      </c>
      <c r="R135" s="112">
        <f>IF(RES_hhdet_in_tes!R135=0,"",RES_hhdet_in_tes!R135/RES_hhdet_in_fec!R135)</f>
        <v>0.78882733595796306</v>
      </c>
      <c r="S135" s="112">
        <f>IF(RES_hhdet_in_tes!S135=0,"",RES_hhdet_in_tes!S135/RES_hhdet_in_fec!S135)</f>
        <v>0.79625443774904969</v>
      </c>
      <c r="T135" s="112">
        <f>IF(RES_hhdet_in_tes!T135=0,"",RES_hhdet_in_tes!T135/RES_hhdet_in_fec!T135)</f>
        <v>0.80362390125746463</v>
      </c>
      <c r="U135" s="112">
        <f>IF(RES_hhdet_in_tes!U135=0,"",RES_hhdet_in_tes!U135/RES_hhdet_in_fec!U135)</f>
        <v>0.81100980966252068</v>
      </c>
      <c r="V135" s="112">
        <f>IF(RES_hhdet_in_tes!V135=0,"",RES_hhdet_in_tes!V135/RES_hhdet_in_fec!V135)</f>
        <v>0.81826560849024776</v>
      </c>
      <c r="W135" s="112">
        <f>IF(RES_hhdet_in_tes!W135=0,"",RES_hhdet_in_tes!W135/RES_hhdet_in_fec!W135)</f>
        <v>0.82489255992102117</v>
      </c>
      <c r="X135" s="112" t="str">
        <f>IF(RES_hhdet_in_tes!X135=0,"",RES_hhdet_in_tes!X135/RES_hhdet_in_fec!X135)</f>
        <v/>
      </c>
      <c r="Y135" s="112" t="str">
        <f>IF(RES_hhdet_in_tes!Y135=0,"",RES_hhdet_in_tes!Y135/RES_hhdet_in_fec!Y135)</f>
        <v/>
      </c>
      <c r="DA135" s="131" t="s">
        <v>3714</v>
      </c>
    </row>
    <row r="136" spans="1:105" ht="12" customHeight="1" x14ac:dyDescent="0.25">
      <c r="A136" s="107" t="s">
        <v>121</v>
      </c>
      <c r="B136" s="113"/>
      <c r="C136" s="113">
        <f>IF(RES_hhdet_in_tes!C136=0,"",RES_hhdet_in_tes!C136/RES_hhdet_in_fec!C136)</f>
        <v>0.84948727781263955</v>
      </c>
      <c r="D136" s="113">
        <f>IF(RES_hhdet_in_tes!D136=0,"",RES_hhdet_in_tes!D136/RES_hhdet_in_fec!D136)</f>
        <v>0.84388703484776584</v>
      </c>
      <c r="E136" s="113">
        <f>IF(RES_hhdet_in_tes!E136=0,"",RES_hhdet_in_tes!E136/RES_hhdet_in_fec!E136)</f>
        <v>0.84859947908901534</v>
      </c>
      <c r="F136" s="113">
        <f>IF(RES_hhdet_in_tes!F136=0,"",RES_hhdet_in_tes!F136/RES_hhdet_in_fec!F136)</f>
        <v>0.85000127090292221</v>
      </c>
      <c r="G136" s="113">
        <f>IF(RES_hhdet_in_tes!G136=0,"",RES_hhdet_in_tes!G136/RES_hhdet_in_fec!G136)</f>
        <v>0.8497566854559927</v>
      </c>
      <c r="H136" s="113">
        <f>IF(RES_hhdet_in_tes!H136=0,"",RES_hhdet_in_tes!H136/RES_hhdet_in_fec!H136)</f>
        <v>0.85379995212388027</v>
      </c>
      <c r="I136" s="113">
        <f>IF(RES_hhdet_in_tes!I136=0,"",RES_hhdet_in_tes!I136/RES_hhdet_in_fec!I136)</f>
        <v>0.84574217086582748</v>
      </c>
      <c r="J136" s="113">
        <f>IF(RES_hhdet_in_tes!J136=0,"",RES_hhdet_in_tes!J136/RES_hhdet_in_fec!J136)</f>
        <v>0.86111368547313849</v>
      </c>
      <c r="K136" s="113">
        <f>IF(RES_hhdet_in_tes!K136=0,"",RES_hhdet_in_tes!K136/RES_hhdet_in_fec!K136)</f>
        <v>0.8583425656707514</v>
      </c>
      <c r="L136" s="113">
        <f>IF(RES_hhdet_in_tes!L136=0,"",RES_hhdet_in_tes!L136/RES_hhdet_in_fec!L136)</f>
        <v>0.88246553446674347</v>
      </c>
      <c r="M136" s="113">
        <f>IF(RES_hhdet_in_tes!M136=0,"",RES_hhdet_in_tes!M136/RES_hhdet_in_fec!M136)</f>
        <v>0.87252176883919774</v>
      </c>
      <c r="N136" s="113">
        <f>IF(RES_hhdet_in_tes!N136=0,"",RES_hhdet_in_tes!N136/RES_hhdet_in_fec!N136)</f>
        <v>0.88352473784833441</v>
      </c>
      <c r="O136" s="113">
        <f>IF(RES_hhdet_in_tes!O136=0,"",RES_hhdet_in_tes!O136/RES_hhdet_in_fec!O136)</f>
        <v>0.88616094761802833</v>
      </c>
      <c r="P136" s="113">
        <f>IF(RES_hhdet_in_tes!P136=0,"",RES_hhdet_in_tes!P136/RES_hhdet_in_fec!P136)</f>
        <v>0.88655093664305207</v>
      </c>
      <c r="Q136" s="113">
        <f>IF(RES_hhdet_in_tes!Q136=0,"",RES_hhdet_in_tes!Q136/RES_hhdet_in_fec!Q136)</f>
        <v>0.89356089183854981</v>
      </c>
      <c r="R136" s="113">
        <f>IF(RES_hhdet_in_tes!R136=0,"",RES_hhdet_in_tes!R136/RES_hhdet_in_fec!R136)</f>
        <v>0.89357607758426916</v>
      </c>
      <c r="S136" s="113">
        <f>IF(RES_hhdet_in_tes!S136=0,"",RES_hhdet_in_tes!S136/RES_hhdet_in_fec!S136)</f>
        <v>0.89662023247751843</v>
      </c>
      <c r="T136" s="113">
        <f>IF(RES_hhdet_in_tes!T136=0,"",RES_hhdet_in_tes!T136/RES_hhdet_in_fec!T136)</f>
        <v>0.90462230585242231</v>
      </c>
      <c r="U136" s="113">
        <f>IF(RES_hhdet_in_tes!U136=0,"",RES_hhdet_in_tes!U136/RES_hhdet_in_fec!U136)</f>
        <v>0.91143400333881219</v>
      </c>
      <c r="V136" s="113">
        <f>IF(RES_hhdet_in_tes!V136=0,"",RES_hhdet_in_tes!V136/RES_hhdet_in_fec!V136)</f>
        <v>0.91787187483858323</v>
      </c>
      <c r="W136" s="113">
        <f>IF(RES_hhdet_in_tes!W136=0,"",RES_hhdet_in_tes!W136/RES_hhdet_in_fec!W136)</f>
        <v>0.93243789034345759</v>
      </c>
      <c r="X136" s="113" t="str">
        <f>IF(RES_hhdet_in_tes!X136=0,"",RES_hhdet_in_tes!X136/RES_hhdet_in_fec!X136)</f>
        <v/>
      </c>
      <c r="Y136" s="113" t="str">
        <f>IF(RES_hhdet_in_tes!Y136=0,"",RES_hhdet_in_tes!Y136/RES_hhdet_in_fec!Y136)</f>
        <v/>
      </c>
      <c r="DA136" s="132" t="s">
        <v>3715</v>
      </c>
    </row>
    <row r="137" spans="1:105" ht="12" customHeight="1" x14ac:dyDescent="0.25">
      <c r="A137" s="108" t="s">
        <v>53</v>
      </c>
      <c r="B137" s="111"/>
      <c r="C137" s="111">
        <f>IF(RES_hhdet_in_tes!C137=0,"",RES_hhdet_in_tes!C137/RES_hhdet_in_fec!C137)</f>
        <v>0.72807206032552108</v>
      </c>
      <c r="D137" s="111">
        <f>IF(RES_hhdet_in_tes!D137=0,"",RES_hhdet_in_tes!D137/RES_hhdet_in_fec!D137)</f>
        <v>0.72898899586066856</v>
      </c>
      <c r="E137" s="111">
        <f>IF(RES_hhdet_in_tes!E137=0,"",RES_hhdet_in_tes!E137/RES_hhdet_in_fec!E137)</f>
        <v>0.72999281317536613</v>
      </c>
      <c r="F137" s="111">
        <f>IF(RES_hhdet_in_tes!F137=0,"",RES_hhdet_in_tes!F137/RES_hhdet_in_fec!F137)</f>
        <v>0.73100874202588417</v>
      </c>
      <c r="G137" s="111">
        <f>IF(RES_hhdet_in_tes!G137=0,"",RES_hhdet_in_tes!G137/RES_hhdet_in_fec!G137)</f>
        <v>0.73210536182338648</v>
      </c>
      <c r="H137" s="111">
        <f>IF(RES_hhdet_in_tes!H137=0,"",RES_hhdet_in_tes!H137/RES_hhdet_in_fec!H137)</f>
        <v>0.73327493142412015</v>
      </c>
      <c r="I137" s="111">
        <f>IF(RES_hhdet_in_tes!I137=0,"",RES_hhdet_in_tes!I137/RES_hhdet_in_fec!I137)</f>
        <v>0.73453523675252241</v>
      </c>
      <c r="J137" s="111">
        <f>IF(RES_hhdet_in_tes!J137=0,"",RES_hhdet_in_tes!J137/RES_hhdet_in_fec!J137)</f>
        <v>0.73595759397684357</v>
      </c>
      <c r="K137" s="111">
        <f>IF(RES_hhdet_in_tes!K137=0,"",RES_hhdet_in_tes!K137/RES_hhdet_in_fec!K137)</f>
        <v>0.73760500483953362</v>
      </c>
      <c r="L137" s="111">
        <f>IF(RES_hhdet_in_tes!L137=0,"",RES_hhdet_in_tes!L137/RES_hhdet_in_fec!L137)</f>
        <v>0.7394991304906986</v>
      </c>
      <c r="M137" s="111">
        <f>IF(RES_hhdet_in_tes!M137=0,"",RES_hhdet_in_tes!M137/RES_hhdet_in_fec!M137)</f>
        <v>0.7431000914905278</v>
      </c>
      <c r="N137" s="111">
        <f>IF(RES_hhdet_in_tes!N137=0,"",RES_hhdet_in_tes!N137/RES_hhdet_in_fec!N137)</f>
        <v>0.74903775186943322</v>
      </c>
      <c r="O137" s="111">
        <f>IF(RES_hhdet_in_tes!O137=0,"",RES_hhdet_in_tes!O137/RES_hhdet_in_fec!O137)</f>
        <v>0.758091912103663</v>
      </c>
      <c r="P137" s="111">
        <f>IF(RES_hhdet_in_tes!P137=0,"",RES_hhdet_in_tes!P137/RES_hhdet_in_fec!P137)</f>
        <v>0.76983331187650617</v>
      </c>
      <c r="Q137" s="111">
        <f>IF(RES_hhdet_in_tes!Q137=0,"",RES_hhdet_in_tes!Q137/RES_hhdet_in_fec!Q137)</f>
        <v>0.78116126456327351</v>
      </c>
      <c r="R137" s="111">
        <f>IF(RES_hhdet_in_tes!R137=0,"",RES_hhdet_in_tes!R137/RES_hhdet_in_fec!R137)</f>
        <v>0.78882733595796317</v>
      </c>
      <c r="S137" s="111">
        <f>IF(RES_hhdet_in_tes!S137=0,"",RES_hhdet_in_tes!S137/RES_hhdet_in_fec!S137)</f>
        <v>0.79625443774904958</v>
      </c>
      <c r="T137" s="111">
        <f>IF(RES_hhdet_in_tes!T137=0,"",RES_hhdet_in_tes!T137/RES_hhdet_in_fec!T137)</f>
        <v>0.80362390125746463</v>
      </c>
      <c r="U137" s="111">
        <f>IF(RES_hhdet_in_tes!U137=0,"",RES_hhdet_in_tes!U137/RES_hhdet_in_fec!U137)</f>
        <v>0.81100980966252079</v>
      </c>
      <c r="V137" s="111">
        <f>IF(RES_hhdet_in_tes!V137=0,"",RES_hhdet_in_tes!V137/RES_hhdet_in_fec!V137)</f>
        <v>0.81826560849024776</v>
      </c>
      <c r="W137" s="111">
        <f>IF(RES_hhdet_in_tes!W137=0,"",RES_hhdet_in_tes!W137/RES_hhdet_in_fec!W137)</f>
        <v>0.82489255992102117</v>
      </c>
      <c r="X137" s="111" t="str">
        <f>IF(RES_hhdet_in_tes!X137=0,"",RES_hhdet_in_tes!X137/RES_hhdet_in_fec!X137)</f>
        <v/>
      </c>
      <c r="Y137" s="111" t="str">
        <f>IF(RES_hhdet_in_tes!Y137=0,"",RES_hhdet_in_tes!Y137/RES_hhdet_in_fec!Y137)</f>
        <v/>
      </c>
      <c r="DA137" s="63" t="s">
        <v>3716</v>
      </c>
    </row>
    <row r="138" spans="1:105" ht="12" customHeight="1" x14ac:dyDescent="0.25">
      <c r="A138" s="108" t="s">
        <v>52</v>
      </c>
      <c r="B138" s="111"/>
      <c r="C138" s="111">
        <f>IF(RES_hhdet_in_tes!C138=0,"",RES_hhdet_in_tes!C138/RES_hhdet_in_fec!C138)</f>
        <v>1</v>
      </c>
      <c r="D138" s="111">
        <f>IF(RES_hhdet_in_tes!D138=0,"",RES_hhdet_in_tes!D138/RES_hhdet_in_fec!D138)</f>
        <v>1</v>
      </c>
      <c r="E138" s="111">
        <f>IF(RES_hhdet_in_tes!E138=0,"",RES_hhdet_in_tes!E138/RES_hhdet_in_fec!E138)</f>
        <v>1</v>
      </c>
      <c r="F138" s="111">
        <f>IF(RES_hhdet_in_tes!F138=0,"",RES_hhdet_in_tes!F138/RES_hhdet_in_fec!F138)</f>
        <v>1</v>
      </c>
      <c r="G138" s="111">
        <f>IF(RES_hhdet_in_tes!G138=0,"",RES_hhdet_in_tes!G138/RES_hhdet_in_fec!G138)</f>
        <v>1</v>
      </c>
      <c r="H138" s="111">
        <f>IF(RES_hhdet_in_tes!H138=0,"",RES_hhdet_in_tes!H138/RES_hhdet_in_fec!H138)</f>
        <v>1</v>
      </c>
      <c r="I138" s="111">
        <f>IF(RES_hhdet_in_tes!I138=0,"",RES_hhdet_in_tes!I138/RES_hhdet_in_fec!I138)</f>
        <v>1</v>
      </c>
      <c r="J138" s="111">
        <f>IF(RES_hhdet_in_tes!J138=0,"",RES_hhdet_in_tes!J138/RES_hhdet_in_fec!J138)</f>
        <v>1</v>
      </c>
      <c r="K138" s="111">
        <f>IF(RES_hhdet_in_tes!K138=0,"",RES_hhdet_in_tes!K138/RES_hhdet_in_fec!K138)</f>
        <v>1</v>
      </c>
      <c r="L138" s="111">
        <f>IF(RES_hhdet_in_tes!L138=0,"",RES_hhdet_in_tes!L138/RES_hhdet_in_fec!L138)</f>
        <v>1</v>
      </c>
      <c r="M138" s="111">
        <f>IF(RES_hhdet_in_tes!M138=0,"",RES_hhdet_in_tes!M138/RES_hhdet_in_fec!M138)</f>
        <v>1</v>
      </c>
      <c r="N138" s="111">
        <f>IF(RES_hhdet_in_tes!N138=0,"",RES_hhdet_in_tes!N138/RES_hhdet_in_fec!N138)</f>
        <v>1</v>
      </c>
      <c r="O138" s="111">
        <f>IF(RES_hhdet_in_tes!O138=0,"",RES_hhdet_in_tes!O138/RES_hhdet_in_fec!O138)</f>
        <v>1</v>
      </c>
      <c r="P138" s="111">
        <f>IF(RES_hhdet_in_tes!P138=0,"",RES_hhdet_in_tes!P138/RES_hhdet_in_fec!P138)</f>
        <v>1</v>
      </c>
      <c r="Q138" s="111">
        <f>IF(RES_hhdet_in_tes!Q138=0,"",RES_hhdet_in_tes!Q138/RES_hhdet_in_fec!Q138)</f>
        <v>1</v>
      </c>
      <c r="R138" s="111">
        <f>IF(RES_hhdet_in_tes!R138=0,"",RES_hhdet_in_tes!R138/RES_hhdet_in_fec!R138)</f>
        <v>1</v>
      </c>
      <c r="S138" s="111">
        <f>IF(RES_hhdet_in_tes!S138=0,"",RES_hhdet_in_tes!S138/RES_hhdet_in_fec!S138)</f>
        <v>1</v>
      </c>
      <c r="T138" s="111">
        <f>IF(RES_hhdet_in_tes!T138=0,"",RES_hhdet_in_tes!T138/RES_hhdet_in_fec!T138)</f>
        <v>1</v>
      </c>
      <c r="U138" s="111">
        <f>IF(RES_hhdet_in_tes!U138=0,"",RES_hhdet_in_tes!U138/RES_hhdet_in_fec!U138)</f>
        <v>1</v>
      </c>
      <c r="V138" s="111">
        <f>IF(RES_hhdet_in_tes!V138=0,"",RES_hhdet_in_tes!V138/RES_hhdet_in_fec!V138)</f>
        <v>1</v>
      </c>
      <c r="W138" s="111">
        <f>IF(RES_hhdet_in_tes!W138=0,"",RES_hhdet_in_tes!W138/RES_hhdet_in_fec!W138)</f>
        <v>1</v>
      </c>
      <c r="X138" s="111" t="str">
        <f>IF(RES_hhdet_in_tes!X138=0,"",RES_hhdet_in_tes!X138/RES_hhdet_in_fec!X138)</f>
        <v/>
      </c>
      <c r="Y138" s="111" t="str">
        <f>IF(RES_hhdet_in_tes!Y138=0,"",RES_hhdet_in_tes!Y138/RES_hhdet_in_fec!Y138)</f>
        <v/>
      </c>
      <c r="DA138" s="63" t="s">
        <v>3717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0.76755015256502412</v>
      </c>
      <c r="D139" s="124">
        <f>IF(RES_hhdet_in_tes!D139=0,"",RES_hhdet_in_tes!D139/RES_hhdet_in_fec!D139)</f>
        <v>0.76871330105757329</v>
      </c>
      <c r="E139" s="124">
        <f>IF(RES_hhdet_in_tes!E139=0,"",RES_hhdet_in_tes!E139/RES_hhdet_in_fec!E139)</f>
        <v>0.76993129227061763</v>
      </c>
      <c r="F139" s="124">
        <f>IF(RES_hhdet_in_tes!F139=0,"",RES_hhdet_in_tes!F139/RES_hhdet_in_fec!F139)</f>
        <v>0.77115676203645711</v>
      </c>
      <c r="G139" s="124">
        <f>IF(RES_hhdet_in_tes!G139=0,"",RES_hhdet_in_tes!G139/RES_hhdet_in_fec!G139)</f>
        <v>0.77243273872207663</v>
      </c>
      <c r="H139" s="124">
        <f>IF(RES_hhdet_in_tes!H139=0,"",RES_hhdet_in_tes!H139/RES_hhdet_in_fec!H139)</f>
        <v>0.77375395620313869</v>
      </c>
      <c r="I139" s="124">
        <f>IF(RES_hhdet_in_tes!I139=0,"",RES_hhdet_in_tes!I139/RES_hhdet_in_fec!I139)</f>
        <v>0.77513101667052642</v>
      </c>
      <c r="J139" s="124">
        <f>IF(RES_hhdet_in_tes!J139=0,"",RES_hhdet_in_tes!J139/RES_hhdet_in_fec!J139)</f>
        <v>0.77660735355804777</v>
      </c>
      <c r="K139" s="124">
        <f>IF(RES_hhdet_in_tes!K139=0,"",RES_hhdet_in_tes!K139/RES_hhdet_in_fec!K139)</f>
        <v>0.77821989670879221</v>
      </c>
      <c r="L139" s="124">
        <f>IF(RES_hhdet_in_tes!L139=0,"",RES_hhdet_in_tes!L139/RES_hhdet_in_fec!L139)</f>
        <v>0.779978526369833</v>
      </c>
      <c r="M139" s="124">
        <f>IF(RES_hhdet_in_tes!M139=0,"",RES_hhdet_in_tes!M139/RES_hhdet_in_fec!M139)</f>
        <v>0.78249297816724939</v>
      </c>
      <c r="N139" s="124">
        <f>IF(RES_hhdet_in_tes!N139=0,"",RES_hhdet_in_tes!N139/RES_hhdet_in_fec!N139)</f>
        <v>0.78593683803859871</v>
      </c>
      <c r="O139" s="124">
        <f>IF(RES_hhdet_in_tes!O139=0,"",RES_hhdet_in_tes!O139/RES_hhdet_in_fec!O139)</f>
        <v>0.79072173668527612</v>
      </c>
      <c r="P139" s="124">
        <f>IF(RES_hhdet_in_tes!P139=0,"",RES_hhdet_in_tes!P139/RES_hhdet_in_fec!P139)</f>
        <v>0.79704956630893931</v>
      </c>
      <c r="Q139" s="124">
        <f>IF(RES_hhdet_in_tes!Q139=0,"",RES_hhdet_in_tes!Q139/RES_hhdet_in_fec!Q139)</f>
        <v>0.80523783956149531</v>
      </c>
      <c r="R139" s="124">
        <f>IF(RES_hhdet_in_tes!R139=0,"",RES_hhdet_in_tes!R139/RES_hhdet_in_fec!R139)</f>
        <v>0.81638012177571884</v>
      </c>
      <c r="S139" s="124">
        <f>IF(RES_hhdet_in_tes!S139=0,"",RES_hhdet_in_tes!S139/RES_hhdet_in_fec!S139)</f>
        <v>0.83032275411884759</v>
      </c>
      <c r="T139" s="124">
        <f>IF(RES_hhdet_in_tes!T139=0,"",RES_hhdet_in_tes!T139/RES_hhdet_in_fec!T139)</f>
        <v>0.84533276348277209</v>
      </c>
      <c r="U139" s="124">
        <f>IF(RES_hhdet_in_tes!U139=0,"",RES_hhdet_in_tes!U139/RES_hhdet_in_fec!U139)</f>
        <v>0.85967717675942312</v>
      </c>
      <c r="V139" s="124">
        <f>IF(RES_hhdet_in_tes!V139=0,"",RES_hhdet_in_tes!V139/RES_hhdet_in_fec!V139)</f>
        <v>0.87162302084071275</v>
      </c>
      <c r="W139" s="124">
        <f>IF(RES_hhdet_in_tes!W139=0,"",RES_hhdet_in_tes!W139/RES_hhdet_in_fec!W139)</f>
        <v>0.88056818178351182</v>
      </c>
      <c r="X139" s="124">
        <f>IF(RES_hhdet_in_tes!X139=0,"",RES_hhdet_in_tes!X139/RES_hhdet_in_fec!X139)</f>
        <v>0.88829413938616331</v>
      </c>
      <c r="Y139" s="124">
        <f>IF(RES_hhdet_in_tes!Y139=0,"",RES_hhdet_in_tes!Y139/RES_hhdet_in_fec!Y139)</f>
        <v>0.89514548632799207</v>
      </c>
      <c r="DA139" s="130" t="s">
        <v>3718</v>
      </c>
    </row>
    <row r="140" spans="1:105" ht="12" customHeight="1" x14ac:dyDescent="0.25">
      <c r="A140" s="97" t="s">
        <v>50</v>
      </c>
      <c r="B140" s="111"/>
      <c r="C140" s="111" t="str">
        <f>IF(RES_hhdet_in_tes!C140=0,"",RES_hhdet_in_tes!C140/RES_hhdet_in_fec!C140)</f>
        <v/>
      </c>
      <c r="D140" s="111" t="str">
        <f>IF(RES_hhdet_in_tes!D140=0,"",RES_hhdet_in_tes!D140/RES_hhdet_in_fec!D140)</f>
        <v/>
      </c>
      <c r="E140" s="111" t="str">
        <f>IF(RES_hhdet_in_tes!E140=0,"",RES_hhdet_in_tes!E140/RES_hhdet_in_fec!E140)</f>
        <v/>
      </c>
      <c r="F140" s="111" t="str">
        <f>IF(RES_hhdet_in_tes!F140=0,"",RES_hhdet_in_tes!F140/RES_hhdet_in_fec!F140)</f>
        <v/>
      </c>
      <c r="G140" s="111" t="str">
        <f>IF(RES_hhdet_in_tes!G140=0,"",RES_hhdet_in_tes!G140/RES_hhdet_in_fec!G140)</f>
        <v/>
      </c>
      <c r="H140" s="111" t="str">
        <f>IF(RES_hhdet_in_tes!H140=0,"",RES_hhdet_in_tes!H140/RES_hhdet_in_fec!H140)</f>
        <v/>
      </c>
      <c r="I140" s="111" t="str">
        <f>IF(RES_hhdet_in_tes!I140=0,"",RES_hhdet_in_tes!I140/RES_hhdet_in_fec!I140)</f>
        <v/>
      </c>
      <c r="J140" s="111" t="str">
        <f>IF(RES_hhdet_in_tes!J140=0,"",RES_hhdet_in_tes!J140/RES_hhdet_in_fec!J140)</f>
        <v/>
      </c>
      <c r="K140" s="111" t="str">
        <f>IF(RES_hhdet_in_tes!K140=0,"",RES_hhdet_in_tes!K140/RES_hhdet_in_fec!K140)</f>
        <v/>
      </c>
      <c r="L140" s="111" t="str">
        <f>IF(RES_hhdet_in_tes!L140=0,"",RES_hhdet_in_tes!L140/RES_hhdet_in_fec!L140)</f>
        <v/>
      </c>
      <c r="M140" s="111" t="str">
        <f>IF(RES_hhdet_in_tes!M140=0,"",RES_hhdet_in_tes!M140/RES_hhdet_in_fec!M140)</f>
        <v/>
      </c>
      <c r="N140" s="111" t="str">
        <f>IF(RES_hhdet_in_tes!N140=0,"",RES_hhdet_in_tes!N140/RES_hhdet_in_fec!N140)</f>
        <v/>
      </c>
      <c r="O140" s="111" t="str">
        <f>IF(RES_hhdet_in_tes!O140=0,"",RES_hhdet_in_tes!O140/RES_hhdet_in_fec!O140)</f>
        <v/>
      </c>
      <c r="P140" s="111" t="str">
        <f>IF(RES_hhdet_in_tes!P140=0,"",RES_hhdet_in_tes!P140/RES_hhdet_in_fec!P140)</f>
        <v/>
      </c>
      <c r="Q140" s="111" t="str">
        <f>IF(RES_hhdet_in_tes!Q140=0,"",RES_hhdet_in_tes!Q140/RES_hhdet_in_fec!Q140)</f>
        <v/>
      </c>
      <c r="R140" s="111" t="str">
        <f>IF(RES_hhdet_in_tes!R140=0,"",RES_hhdet_in_tes!R140/RES_hhdet_in_fec!R140)</f>
        <v/>
      </c>
      <c r="S140" s="111" t="str">
        <f>IF(RES_hhdet_in_tes!S140=0,"",RES_hhdet_in_tes!S140/RES_hhdet_in_fec!S140)</f>
        <v/>
      </c>
      <c r="T140" s="111" t="str">
        <f>IF(RES_hhdet_in_tes!T140=0,"",RES_hhdet_in_tes!T140/RES_hhdet_in_fec!T140)</f>
        <v/>
      </c>
      <c r="U140" s="111" t="str">
        <f>IF(RES_hhdet_in_tes!U140=0,"",RES_hhdet_in_tes!U140/RES_hhdet_in_fec!U140)</f>
        <v/>
      </c>
      <c r="V140" s="111" t="str">
        <f>IF(RES_hhdet_in_tes!V140=0,"",RES_hhdet_in_tes!V140/RES_hhdet_in_fec!V140)</f>
        <v/>
      </c>
      <c r="W140" s="111" t="str">
        <f>IF(RES_hhdet_in_tes!W140=0,"",RES_hhdet_in_tes!W140/RES_hhdet_in_fec!W140)</f>
        <v/>
      </c>
      <c r="X140" s="111" t="str">
        <f>IF(RES_hhdet_in_tes!X140=0,"",RES_hhdet_in_tes!X140/RES_hhdet_in_fec!X140)</f>
        <v/>
      </c>
      <c r="Y140" s="111" t="str">
        <f>IF(RES_hhdet_in_tes!Y140=0,"",RES_hhdet_in_tes!Y140/RES_hhdet_in_fec!Y140)</f>
        <v/>
      </c>
      <c r="DA140" s="63" t="s">
        <v>3719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0.76755015256502412</v>
      </c>
      <c r="D141" s="45">
        <f>IF(RES_hhdet_in_tes!D141=0,"",RES_hhdet_in_tes!D141/RES_hhdet_in_fec!D141)</f>
        <v>0.76871330105757329</v>
      </c>
      <c r="E141" s="45">
        <f>IF(RES_hhdet_in_tes!E141=0,"",RES_hhdet_in_tes!E141/RES_hhdet_in_fec!E141)</f>
        <v>0.76993129227061763</v>
      </c>
      <c r="F141" s="45">
        <f>IF(RES_hhdet_in_tes!F141=0,"",RES_hhdet_in_tes!F141/RES_hhdet_in_fec!F141)</f>
        <v>0.77115676203645711</v>
      </c>
      <c r="G141" s="45">
        <f>IF(RES_hhdet_in_tes!G141=0,"",RES_hhdet_in_tes!G141/RES_hhdet_in_fec!G141)</f>
        <v>0.77243273872207663</v>
      </c>
      <c r="H141" s="45">
        <f>IF(RES_hhdet_in_tes!H141=0,"",RES_hhdet_in_tes!H141/RES_hhdet_in_fec!H141)</f>
        <v>0.77375395620313869</v>
      </c>
      <c r="I141" s="45">
        <f>IF(RES_hhdet_in_tes!I141=0,"",RES_hhdet_in_tes!I141/RES_hhdet_in_fec!I141)</f>
        <v>0.77513101667052642</v>
      </c>
      <c r="J141" s="45">
        <f>IF(RES_hhdet_in_tes!J141=0,"",RES_hhdet_in_tes!J141/RES_hhdet_in_fec!J141)</f>
        <v>0.77660735355804777</v>
      </c>
      <c r="K141" s="45">
        <f>IF(RES_hhdet_in_tes!K141=0,"",RES_hhdet_in_tes!K141/RES_hhdet_in_fec!K141)</f>
        <v>0.77821989670879221</v>
      </c>
      <c r="L141" s="45">
        <f>IF(RES_hhdet_in_tes!L141=0,"",RES_hhdet_in_tes!L141/RES_hhdet_in_fec!L141)</f>
        <v>0.779978526369833</v>
      </c>
      <c r="M141" s="45">
        <f>IF(RES_hhdet_in_tes!M141=0,"",RES_hhdet_in_tes!M141/RES_hhdet_in_fec!M141)</f>
        <v>0.78249297816724939</v>
      </c>
      <c r="N141" s="45">
        <f>IF(RES_hhdet_in_tes!N141=0,"",RES_hhdet_in_tes!N141/RES_hhdet_in_fec!N141)</f>
        <v>0.78593683803859871</v>
      </c>
      <c r="O141" s="45">
        <f>IF(RES_hhdet_in_tes!O141=0,"",RES_hhdet_in_tes!O141/RES_hhdet_in_fec!O141)</f>
        <v>0.79072173668527612</v>
      </c>
      <c r="P141" s="45">
        <f>IF(RES_hhdet_in_tes!P141=0,"",RES_hhdet_in_tes!P141/RES_hhdet_in_fec!P141)</f>
        <v>0.79704956630893931</v>
      </c>
      <c r="Q141" s="45">
        <f>IF(RES_hhdet_in_tes!Q141=0,"",RES_hhdet_in_tes!Q141/RES_hhdet_in_fec!Q141)</f>
        <v>0.80523783956149531</v>
      </c>
      <c r="R141" s="45">
        <f>IF(RES_hhdet_in_tes!R141=0,"",RES_hhdet_in_tes!R141/RES_hhdet_in_fec!R141)</f>
        <v>0.81638012177571884</v>
      </c>
      <c r="S141" s="45">
        <f>IF(RES_hhdet_in_tes!S141=0,"",RES_hhdet_in_tes!S141/RES_hhdet_in_fec!S141)</f>
        <v>0.83032275411884759</v>
      </c>
      <c r="T141" s="45">
        <f>IF(RES_hhdet_in_tes!T141=0,"",RES_hhdet_in_tes!T141/RES_hhdet_in_fec!T141)</f>
        <v>0.84533276348277209</v>
      </c>
      <c r="U141" s="45">
        <f>IF(RES_hhdet_in_tes!U141=0,"",RES_hhdet_in_tes!U141/RES_hhdet_in_fec!U141)</f>
        <v>0.85967717675942312</v>
      </c>
      <c r="V141" s="45">
        <f>IF(RES_hhdet_in_tes!V141=0,"",RES_hhdet_in_tes!V141/RES_hhdet_in_fec!V141)</f>
        <v>0.87162302084071275</v>
      </c>
      <c r="W141" s="45">
        <f>IF(RES_hhdet_in_tes!W141=0,"",RES_hhdet_in_tes!W141/RES_hhdet_in_fec!W141)</f>
        <v>0.88056818178351182</v>
      </c>
      <c r="X141" s="45">
        <f>IF(RES_hhdet_in_tes!X141=0,"",RES_hhdet_in_tes!X141/RES_hhdet_in_fec!X141)</f>
        <v>0.88829413938616331</v>
      </c>
      <c r="Y141" s="45">
        <f>IF(RES_hhdet_in_tes!Y141=0,"",RES_hhdet_in_tes!Y141/RES_hhdet_in_fec!Y141)</f>
        <v>0.89514548632799207</v>
      </c>
      <c r="DA141" s="60" t="s">
        <v>3720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1.6482087807678676</v>
      </c>
      <c r="D143" s="119">
        <f>IF(RES_hhdet_in_tes!D143=0,"",RES_hhdet_in_tes!D143/RES_hhdet_in_fec!D143)</f>
        <v>1.6643095743809808</v>
      </c>
      <c r="E143" s="119">
        <f>IF(RES_hhdet_in_tes!E143=0,"",RES_hhdet_in_tes!E143/RES_hhdet_in_fec!E143)</f>
        <v>1.7324556362917105</v>
      </c>
      <c r="F143" s="119">
        <f>IF(RES_hhdet_in_tes!F143=0,"",RES_hhdet_in_tes!F143/RES_hhdet_in_fec!F143)</f>
        <v>1.7839149623279695</v>
      </c>
      <c r="G143" s="119">
        <f>IF(RES_hhdet_in_tes!G143=0,"",RES_hhdet_in_tes!G143/RES_hhdet_in_fec!G143)</f>
        <v>1.8036309077482466</v>
      </c>
      <c r="H143" s="119">
        <f>IF(RES_hhdet_in_tes!H143=0,"",RES_hhdet_in_tes!H143/RES_hhdet_in_fec!H143)</f>
        <v>1.8602155798145033</v>
      </c>
      <c r="I143" s="119">
        <f>IF(RES_hhdet_in_tes!I143=0,"",RES_hhdet_in_tes!I143/RES_hhdet_in_fec!I143)</f>
        <v>1.8878220486407107</v>
      </c>
      <c r="J143" s="119">
        <f>IF(RES_hhdet_in_tes!J143=0,"",RES_hhdet_in_tes!J143/RES_hhdet_in_fec!J143)</f>
        <v>1.9878535357907423</v>
      </c>
      <c r="K143" s="119">
        <f>IF(RES_hhdet_in_tes!K143=0,"",RES_hhdet_in_tes!K143/RES_hhdet_in_fec!K143)</f>
        <v>2.0646712559435159</v>
      </c>
      <c r="L143" s="119">
        <f>IF(RES_hhdet_in_tes!L143=0,"",RES_hhdet_in_tes!L143/RES_hhdet_in_fec!L143)</f>
        <v>2.0688531876796352</v>
      </c>
      <c r="M143" s="119">
        <f>IF(RES_hhdet_in_tes!M143=0,"",RES_hhdet_in_tes!M143/RES_hhdet_in_fec!M143)</f>
        <v>2.1854308932432329</v>
      </c>
      <c r="N143" s="119">
        <f>IF(RES_hhdet_in_tes!N143=0,"",RES_hhdet_in_tes!N143/RES_hhdet_in_fec!N143)</f>
        <v>2.2144012846302905</v>
      </c>
      <c r="O143" s="119">
        <f>IF(RES_hhdet_in_tes!O143=0,"",RES_hhdet_in_tes!O143/RES_hhdet_in_fec!O143)</f>
        <v>2.2907879517005632</v>
      </c>
      <c r="P143" s="119">
        <f>IF(RES_hhdet_in_tes!P143=0,"",RES_hhdet_in_tes!P143/RES_hhdet_in_fec!P143)</f>
        <v>2.3389182250129434</v>
      </c>
      <c r="Q143" s="119">
        <f>IF(RES_hhdet_in_tes!Q143=0,"",RES_hhdet_in_tes!Q143/RES_hhdet_in_fec!Q143)</f>
        <v>2.3285283732476802</v>
      </c>
      <c r="R143" s="119">
        <f>IF(RES_hhdet_in_tes!R143=0,"",RES_hhdet_in_tes!R143/RES_hhdet_in_fec!R143)</f>
        <v>2.3356936668114261</v>
      </c>
      <c r="S143" s="119">
        <f>IF(RES_hhdet_in_tes!S143=0,"",RES_hhdet_in_tes!S143/RES_hhdet_in_fec!S143)</f>
        <v>2.3264152211640976</v>
      </c>
      <c r="T143" s="119">
        <f>IF(RES_hhdet_in_tes!T143=0,"",RES_hhdet_in_tes!T143/RES_hhdet_in_fec!T143)</f>
        <v>2.3351410528029657</v>
      </c>
      <c r="U143" s="119">
        <f>IF(RES_hhdet_in_tes!U143=0,"",RES_hhdet_in_tes!U143/RES_hhdet_in_fec!U143)</f>
        <v>2.3744254034844294</v>
      </c>
      <c r="V143" s="119">
        <f>IF(RES_hhdet_in_tes!V143=0,"",RES_hhdet_in_tes!V143/RES_hhdet_in_fec!V143)</f>
        <v>2.3958198848834615</v>
      </c>
      <c r="W143" s="119">
        <f>IF(RES_hhdet_in_tes!W143=0,"",RES_hhdet_in_tes!W143/RES_hhdet_in_fec!W143)</f>
        <v>2.3790646466435197</v>
      </c>
      <c r="X143" s="119">
        <f>IF(RES_hhdet_in_tes!X143=0,"",RES_hhdet_in_tes!X143/RES_hhdet_in_fec!X143)</f>
        <v>2.4239891944445398</v>
      </c>
      <c r="Y143" s="119">
        <f>IF(RES_hhdet_in_tes!Y143=0,"",RES_hhdet_in_tes!Y143/RES_hhdet_in_fec!Y143)</f>
        <v>2.4838745770101274</v>
      </c>
      <c r="DA143" s="129" t="s">
        <v>3721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1.939357082376012</v>
      </c>
      <c r="D144" s="124">
        <f>IF(RES_hhdet_in_tes!D144=0,"",RES_hhdet_in_tes!D144/RES_hhdet_in_fec!D144)</f>
        <v>2.0225642830756065</v>
      </c>
      <c r="E144" s="124">
        <f>IF(RES_hhdet_in_tes!E144=0,"",RES_hhdet_in_tes!E144/RES_hhdet_in_fec!E144)</f>
        <v>2.1071723866438465</v>
      </c>
      <c r="F144" s="124">
        <f>IF(RES_hhdet_in_tes!F144=0,"",RES_hhdet_in_tes!F144/RES_hhdet_in_fec!F144)</f>
        <v>2.1923657082614167</v>
      </c>
      <c r="G144" s="124">
        <f>IF(RES_hhdet_in_tes!G144=0,"",RES_hhdet_in_tes!G144/RES_hhdet_in_fec!G144)</f>
        <v>2.278887441221773</v>
      </c>
      <c r="H144" s="124">
        <f>IF(RES_hhdet_in_tes!H144=0,"",RES_hhdet_in_tes!H144/RES_hhdet_in_fec!H144)</f>
        <v>2.3666481803978359</v>
      </c>
      <c r="I144" s="124">
        <f>IF(RES_hhdet_in_tes!I144=0,"",RES_hhdet_in_tes!I144/RES_hhdet_in_fec!I144)</f>
        <v>2.4558326741291725</v>
      </c>
      <c r="J144" s="124">
        <f>IF(RES_hhdet_in_tes!J144=0,"",RES_hhdet_in_tes!J144/RES_hhdet_in_fec!J144)</f>
        <v>2.5471941687287725</v>
      </c>
      <c r="K144" s="124">
        <f>IF(RES_hhdet_in_tes!K144=0,"",RES_hhdet_in_tes!K144/RES_hhdet_in_fec!K144)</f>
        <v>2.6413754511061907</v>
      </c>
      <c r="L144" s="124">
        <f>IF(RES_hhdet_in_tes!L144=0,"",RES_hhdet_in_tes!L144/RES_hhdet_in_fec!L144)</f>
        <v>2.7385527340896134</v>
      </c>
      <c r="M144" s="124">
        <f>IF(RES_hhdet_in_tes!M144=0,"",RES_hhdet_in_tes!M144/RES_hhdet_in_fec!M144)</f>
        <v>2.8573804379900372</v>
      </c>
      <c r="N144" s="124">
        <f>IF(RES_hhdet_in_tes!N144=0,"",RES_hhdet_in_tes!N144/RES_hhdet_in_fec!N144)</f>
        <v>3.0042913402776108</v>
      </c>
      <c r="O144" s="124">
        <f>IF(RES_hhdet_in_tes!O144=0,"",RES_hhdet_in_tes!O144/RES_hhdet_in_fec!O144)</f>
        <v>3.1814954460891185</v>
      </c>
      <c r="P144" s="124">
        <f>IF(RES_hhdet_in_tes!P144=0,"",RES_hhdet_in_tes!P144/RES_hhdet_in_fec!P144)</f>
        <v>3.371124990289879</v>
      </c>
      <c r="Q144" s="124">
        <f>IF(RES_hhdet_in_tes!Q144=0,"",RES_hhdet_in_tes!Q144/RES_hhdet_in_fec!Q144)</f>
        <v>3.5185938230969436</v>
      </c>
      <c r="R144" s="124">
        <f>IF(RES_hhdet_in_tes!R144=0,"",RES_hhdet_in_tes!R144/RES_hhdet_in_fec!R144)</f>
        <v>3.5194322204092887</v>
      </c>
      <c r="S144" s="124">
        <f>IF(RES_hhdet_in_tes!S144=0,"",RES_hhdet_in_tes!S144/RES_hhdet_in_fec!S144)</f>
        <v>3.5195253756662157</v>
      </c>
      <c r="T144" s="124">
        <f>IF(RES_hhdet_in_tes!T144=0,"",RES_hhdet_in_tes!T144/RES_hhdet_in_fec!T144)</f>
        <v>3.5196288815072454</v>
      </c>
      <c r="U144" s="124">
        <f>IF(RES_hhdet_in_tes!U144=0,"",RES_hhdet_in_tes!U144/RES_hhdet_in_fec!U144)</f>
        <v>3.5197438879972784</v>
      </c>
      <c r="V144" s="124">
        <f>IF(RES_hhdet_in_tes!V144=0,"",RES_hhdet_in_tes!V144/RES_hhdet_in_fec!V144)</f>
        <v>3.5300944721002936</v>
      </c>
      <c r="W144" s="124">
        <f>IF(RES_hhdet_in_tes!W144=0,"",RES_hhdet_in_tes!W144/RES_hhdet_in_fec!W144)</f>
        <v>3.5852257844371112</v>
      </c>
      <c r="X144" s="124">
        <f>IF(RES_hhdet_in_tes!X144=0,"",RES_hhdet_in_tes!X144/RES_hhdet_in_fec!X144)</f>
        <v>3.6590626862809237</v>
      </c>
      <c r="Y144" s="124">
        <f>IF(RES_hhdet_in_tes!Y144=0,"",RES_hhdet_in_tes!Y144/RES_hhdet_in_fec!Y144)</f>
        <v>3.7437937132184369</v>
      </c>
      <c r="DA144" s="130" t="s">
        <v>3722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1.939357082376012</v>
      </c>
      <c r="D145" s="111">
        <f>IF(RES_hhdet_in_tes!D145=0,"",RES_hhdet_in_tes!D145/RES_hhdet_in_fec!D145)</f>
        <v>2.0225642830756065</v>
      </c>
      <c r="E145" s="111">
        <f>IF(RES_hhdet_in_tes!E145=0,"",RES_hhdet_in_tes!E145/RES_hhdet_in_fec!E145)</f>
        <v>2.1071723866438465</v>
      </c>
      <c r="F145" s="111">
        <f>IF(RES_hhdet_in_tes!F145=0,"",RES_hhdet_in_tes!F145/RES_hhdet_in_fec!F145)</f>
        <v>2.1923657082614167</v>
      </c>
      <c r="G145" s="111">
        <f>IF(RES_hhdet_in_tes!G145=0,"",RES_hhdet_in_tes!G145/RES_hhdet_in_fec!G145)</f>
        <v>2.278887441221773</v>
      </c>
      <c r="H145" s="111">
        <f>IF(RES_hhdet_in_tes!H145=0,"",RES_hhdet_in_tes!H145/RES_hhdet_in_fec!H145)</f>
        <v>2.3666481803978359</v>
      </c>
      <c r="I145" s="111">
        <f>IF(RES_hhdet_in_tes!I145=0,"",RES_hhdet_in_tes!I145/RES_hhdet_in_fec!I145)</f>
        <v>2.4558326741291725</v>
      </c>
      <c r="J145" s="111">
        <f>IF(RES_hhdet_in_tes!J145=0,"",RES_hhdet_in_tes!J145/RES_hhdet_in_fec!J145)</f>
        <v>2.5471941687287725</v>
      </c>
      <c r="K145" s="111">
        <f>IF(RES_hhdet_in_tes!K145=0,"",RES_hhdet_in_tes!K145/RES_hhdet_in_fec!K145)</f>
        <v>2.6413754511061907</v>
      </c>
      <c r="L145" s="111">
        <f>IF(RES_hhdet_in_tes!L145=0,"",RES_hhdet_in_tes!L145/RES_hhdet_in_fec!L145)</f>
        <v>2.7385527340896134</v>
      </c>
      <c r="M145" s="111">
        <f>IF(RES_hhdet_in_tes!M145=0,"",RES_hhdet_in_tes!M145/RES_hhdet_in_fec!M145)</f>
        <v>2.8573804379900372</v>
      </c>
      <c r="N145" s="111">
        <f>IF(RES_hhdet_in_tes!N145=0,"",RES_hhdet_in_tes!N145/RES_hhdet_in_fec!N145)</f>
        <v>3.0042913402776108</v>
      </c>
      <c r="O145" s="111">
        <f>IF(RES_hhdet_in_tes!O145=0,"",RES_hhdet_in_tes!O145/RES_hhdet_in_fec!O145)</f>
        <v>3.1814954460891185</v>
      </c>
      <c r="P145" s="111">
        <f>IF(RES_hhdet_in_tes!P145=0,"",RES_hhdet_in_tes!P145/RES_hhdet_in_fec!P145)</f>
        <v>3.371124990289879</v>
      </c>
      <c r="Q145" s="111">
        <f>IF(RES_hhdet_in_tes!Q145=0,"",RES_hhdet_in_tes!Q145/RES_hhdet_in_fec!Q145)</f>
        <v>3.5185938230969436</v>
      </c>
      <c r="R145" s="111">
        <f>IF(RES_hhdet_in_tes!R145=0,"",RES_hhdet_in_tes!R145/RES_hhdet_in_fec!R145)</f>
        <v>3.5194322204092887</v>
      </c>
      <c r="S145" s="111">
        <f>IF(RES_hhdet_in_tes!S145=0,"",RES_hhdet_in_tes!S145/RES_hhdet_in_fec!S145)</f>
        <v>3.5195253756662157</v>
      </c>
      <c r="T145" s="111">
        <f>IF(RES_hhdet_in_tes!T145=0,"",RES_hhdet_in_tes!T145/RES_hhdet_in_fec!T145)</f>
        <v>3.5196288815072454</v>
      </c>
      <c r="U145" s="111">
        <f>IF(RES_hhdet_in_tes!U145=0,"",RES_hhdet_in_tes!U145/RES_hhdet_in_fec!U145)</f>
        <v>3.5197438879972784</v>
      </c>
      <c r="V145" s="111">
        <f>IF(RES_hhdet_in_tes!V145=0,"",RES_hhdet_in_tes!V145/RES_hhdet_in_fec!V145)</f>
        <v>3.5300944721002936</v>
      </c>
      <c r="W145" s="111">
        <f>IF(RES_hhdet_in_tes!W145=0,"",RES_hhdet_in_tes!W145/RES_hhdet_in_fec!W145)</f>
        <v>3.5852257844371112</v>
      </c>
      <c r="X145" s="111">
        <f>IF(RES_hhdet_in_tes!X145=0,"",RES_hhdet_in_tes!X145/RES_hhdet_in_fec!X145)</f>
        <v>3.6590626862809237</v>
      </c>
      <c r="Y145" s="111">
        <f>IF(RES_hhdet_in_tes!Y145=0,"",RES_hhdet_in_tes!Y145/RES_hhdet_in_fec!Y145)</f>
        <v>3.7437937132184369</v>
      </c>
      <c r="DA145" s="63" t="s">
        <v>3723</v>
      </c>
    </row>
    <row r="146" spans="1:105" ht="12.95" customHeight="1" x14ac:dyDescent="0.25">
      <c r="A146" s="121" t="s">
        <v>92</v>
      </c>
      <c r="B146" s="124"/>
      <c r="C146" s="124">
        <f>IF(RES_hhdet_in_tes!C146=0,"",RES_hhdet_in_tes!C146/RES_hhdet_in_fec!C146)</f>
        <v>2.6100601542002408</v>
      </c>
      <c r="D146" s="124">
        <f>IF(RES_hhdet_in_tes!D146=0,"",RES_hhdet_in_tes!D146/RES_hhdet_in_fec!D146)</f>
        <v>2.7301561210007659</v>
      </c>
      <c r="E146" s="124">
        <f>IF(RES_hhdet_in_tes!E146=0,"",RES_hhdet_in_tes!E146/RES_hhdet_in_fec!E146)</f>
        <v>2.8520525572762137</v>
      </c>
      <c r="F146" s="124">
        <f>IF(RES_hhdet_in_tes!F146=0,"",RES_hhdet_in_tes!F146/RES_hhdet_in_fec!F146)</f>
        <v>2.9749280119587058</v>
      </c>
      <c r="G146" s="124">
        <f>IF(RES_hhdet_in_tes!G146=0,"",RES_hhdet_in_tes!G146/RES_hhdet_in_fec!G146)</f>
        <v>3.0994943424477972</v>
      </c>
      <c r="H146" s="124">
        <f>IF(RES_hhdet_in_tes!H146=0,"",RES_hhdet_in_tes!H146/RES_hhdet_in_fec!H146)</f>
        <v>3.22563967208534</v>
      </c>
      <c r="I146" s="124">
        <f>IF(RES_hhdet_in_tes!I146=0,"",RES_hhdet_in_tes!I146/RES_hhdet_in_fec!I146)</f>
        <v>3.3535132197128128</v>
      </c>
      <c r="J146" s="124">
        <f>IF(RES_hhdet_in_tes!J146=0,"",RES_hhdet_in_tes!J146/RES_hhdet_in_fec!J146)</f>
        <v>3.4837837729590224</v>
      </c>
      <c r="K146" s="124">
        <f>IF(RES_hhdet_in_tes!K146=0,"",RES_hhdet_in_tes!K146/RES_hhdet_in_fec!K146)</f>
        <v>3.6169810673893705</v>
      </c>
      <c r="L146" s="124">
        <f>IF(RES_hhdet_in_tes!L146=0,"",RES_hhdet_in_tes!L146/RES_hhdet_in_fec!L146)</f>
        <v>3.7531753516411714</v>
      </c>
      <c r="M146" s="124">
        <f>IF(RES_hhdet_in_tes!M146=0,"",RES_hhdet_in_tes!M146/RES_hhdet_in_fec!M146)</f>
        <v>3.9092439625340627</v>
      </c>
      <c r="N146" s="124">
        <f>IF(RES_hhdet_in_tes!N146=0,"",RES_hhdet_in_tes!N146/RES_hhdet_in_fec!N146)</f>
        <v>4.0901970065293352</v>
      </c>
      <c r="O146" s="124">
        <f>IF(RES_hhdet_in_tes!O146=0,"",RES_hhdet_in_tes!O146/RES_hhdet_in_fec!O146)</f>
        <v>4.2957116812939233</v>
      </c>
      <c r="P146" s="124">
        <f>IF(RES_hhdet_in_tes!P146=0,"",RES_hhdet_in_tes!P146/RES_hhdet_in_fec!P146)</f>
        <v>4.5057872980279949</v>
      </c>
      <c r="Q146" s="124">
        <f>IF(RES_hhdet_in_tes!Q146=0,"",RES_hhdet_in_tes!Q146/RES_hhdet_in_fec!Q146)</f>
        <v>4.6670171129505142</v>
      </c>
      <c r="R146" s="124">
        <f>IF(RES_hhdet_in_tes!R146=0,"",RES_hhdet_in_tes!R146/RES_hhdet_in_fec!R146)</f>
        <v>4.701952085963752</v>
      </c>
      <c r="S146" s="124">
        <f>IF(RES_hhdet_in_tes!S146=0,"",RES_hhdet_in_tes!S146/RES_hhdet_in_fec!S146)</f>
        <v>4.7058337496318901</v>
      </c>
      <c r="T146" s="124">
        <f>IF(RES_hhdet_in_tes!T146=0,"",RES_hhdet_in_tes!T146/RES_hhdet_in_fec!T146)</f>
        <v>4.7101467092631539</v>
      </c>
      <c r="U146" s="124">
        <f>IF(RES_hhdet_in_tes!U146=0,"",RES_hhdet_in_tes!U146/RES_hhdet_in_fec!U146)</f>
        <v>4.7149388866312254</v>
      </c>
      <c r="V146" s="124">
        <f>IF(RES_hhdet_in_tes!V146=0,"",RES_hhdet_in_tes!V146/RES_hhdet_in_fec!V146)</f>
        <v>4.7286327082943123</v>
      </c>
      <c r="W146" s="124">
        <f>IF(RES_hhdet_in_tes!W146=0,"",RES_hhdet_in_tes!W146/RES_hhdet_in_fec!W146)</f>
        <v>4.7735784864068149</v>
      </c>
      <c r="X146" s="124">
        <f>IF(RES_hhdet_in_tes!X146=0,"",RES_hhdet_in_tes!X146/RES_hhdet_in_fec!X146)</f>
        <v>4.8254596524140831</v>
      </c>
      <c r="Y146" s="124">
        <f>IF(RES_hhdet_in_tes!Y146=0,"",RES_hhdet_in_tes!Y146/RES_hhdet_in_fec!Y146)</f>
        <v>4.8839389487037383</v>
      </c>
      <c r="DA146" s="130" t="s">
        <v>3724</v>
      </c>
    </row>
    <row r="147" spans="1:105" ht="12" customHeight="1" x14ac:dyDescent="0.25">
      <c r="A147" s="97" t="s">
        <v>53</v>
      </c>
      <c r="B147" s="111"/>
      <c r="C147" s="111">
        <f>IF(RES_hhdet_in_tes!C147=0,"",RES_hhdet_in_tes!C147/RES_hhdet_in_fec!C147)</f>
        <v>2.6100601542002408</v>
      </c>
      <c r="D147" s="111">
        <f>IF(RES_hhdet_in_tes!D147=0,"",RES_hhdet_in_tes!D147/RES_hhdet_in_fec!D147)</f>
        <v>2.7301561210007659</v>
      </c>
      <c r="E147" s="111">
        <f>IF(RES_hhdet_in_tes!E147=0,"",RES_hhdet_in_tes!E147/RES_hhdet_in_fec!E147)</f>
        <v>2.8520525572762137</v>
      </c>
      <c r="F147" s="111">
        <f>IF(RES_hhdet_in_tes!F147=0,"",RES_hhdet_in_tes!F147/RES_hhdet_in_fec!F147)</f>
        <v>2.9749280119587058</v>
      </c>
      <c r="G147" s="111">
        <f>IF(RES_hhdet_in_tes!G147=0,"",RES_hhdet_in_tes!G147/RES_hhdet_in_fec!G147)</f>
        <v>3.0994943424477972</v>
      </c>
      <c r="H147" s="111">
        <f>IF(RES_hhdet_in_tes!H147=0,"",RES_hhdet_in_tes!H147/RES_hhdet_in_fec!H147)</f>
        <v>3.22563967208534</v>
      </c>
      <c r="I147" s="111">
        <f>IF(RES_hhdet_in_tes!I147=0,"",RES_hhdet_in_tes!I147/RES_hhdet_in_fec!I147)</f>
        <v>3.3535132197128128</v>
      </c>
      <c r="J147" s="111">
        <f>IF(RES_hhdet_in_tes!J147=0,"",RES_hhdet_in_tes!J147/RES_hhdet_in_fec!J147)</f>
        <v>3.4837837729590224</v>
      </c>
      <c r="K147" s="111">
        <f>IF(RES_hhdet_in_tes!K147=0,"",RES_hhdet_in_tes!K147/RES_hhdet_in_fec!K147)</f>
        <v>3.6169810673893705</v>
      </c>
      <c r="L147" s="111">
        <f>IF(RES_hhdet_in_tes!L147=0,"",RES_hhdet_in_tes!L147/RES_hhdet_in_fec!L147)</f>
        <v>3.7531753516411714</v>
      </c>
      <c r="M147" s="111">
        <f>IF(RES_hhdet_in_tes!M147=0,"",RES_hhdet_in_tes!M147/RES_hhdet_in_fec!M147)</f>
        <v>3.9092439625340627</v>
      </c>
      <c r="N147" s="111">
        <f>IF(RES_hhdet_in_tes!N147=0,"",RES_hhdet_in_tes!N147/RES_hhdet_in_fec!N147)</f>
        <v>4.0901970065293352</v>
      </c>
      <c r="O147" s="111">
        <f>IF(RES_hhdet_in_tes!O147=0,"",RES_hhdet_in_tes!O147/RES_hhdet_in_fec!O147)</f>
        <v>4.2957116812939233</v>
      </c>
      <c r="P147" s="111">
        <f>IF(RES_hhdet_in_tes!P147=0,"",RES_hhdet_in_tes!P147/RES_hhdet_in_fec!P147)</f>
        <v>4.5057872980279949</v>
      </c>
      <c r="Q147" s="111">
        <f>IF(RES_hhdet_in_tes!Q147=0,"",RES_hhdet_in_tes!Q147/RES_hhdet_in_fec!Q147)</f>
        <v>4.6670171129505142</v>
      </c>
      <c r="R147" s="111">
        <f>IF(RES_hhdet_in_tes!R147=0,"",RES_hhdet_in_tes!R147/RES_hhdet_in_fec!R147)</f>
        <v>4.701952085963752</v>
      </c>
      <c r="S147" s="111">
        <f>IF(RES_hhdet_in_tes!S147=0,"",RES_hhdet_in_tes!S147/RES_hhdet_in_fec!S147)</f>
        <v>4.7058337496318901</v>
      </c>
      <c r="T147" s="111">
        <f>IF(RES_hhdet_in_tes!T147=0,"",RES_hhdet_in_tes!T147/RES_hhdet_in_fec!T147)</f>
        <v>4.7101467092631539</v>
      </c>
      <c r="U147" s="111">
        <f>IF(RES_hhdet_in_tes!U147=0,"",RES_hhdet_in_tes!U147/RES_hhdet_in_fec!U147)</f>
        <v>4.7149388866312254</v>
      </c>
      <c r="V147" s="111">
        <f>IF(RES_hhdet_in_tes!V147=0,"",RES_hhdet_in_tes!V147/RES_hhdet_in_fec!V147)</f>
        <v>4.7286327082943123</v>
      </c>
      <c r="W147" s="111">
        <f>IF(RES_hhdet_in_tes!W147=0,"",RES_hhdet_in_tes!W147/RES_hhdet_in_fec!W147)</f>
        <v>4.7735784864068149</v>
      </c>
      <c r="X147" s="111">
        <f>IF(RES_hhdet_in_tes!X147=0,"",RES_hhdet_in_tes!X147/RES_hhdet_in_fec!X147)</f>
        <v>4.8254596524140831</v>
      </c>
      <c r="Y147" s="111">
        <f>IF(RES_hhdet_in_tes!Y147=0,"",RES_hhdet_in_tes!Y147/RES_hhdet_in_fec!Y147)</f>
        <v>4.8839389487037383</v>
      </c>
      <c r="DA147" s="63" t="s">
        <v>3725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0.78764632637498944</v>
      </c>
      <c r="D148" s="124">
        <f>IF(RES_hhdet_in_tes!D148=0,"",RES_hhdet_in_tes!D148/RES_hhdet_in_fec!D148)</f>
        <v>0.77696022969247214</v>
      </c>
      <c r="E148" s="124">
        <f>IF(RES_hhdet_in_tes!E148=0,"",RES_hhdet_in_tes!E148/RES_hhdet_in_fec!E148)</f>
        <v>0.78105312365593793</v>
      </c>
      <c r="F148" s="124">
        <f>IF(RES_hhdet_in_tes!F148=0,"",RES_hhdet_in_tes!F148/RES_hhdet_in_fec!F148)</f>
        <v>0.7943355626285713</v>
      </c>
      <c r="G148" s="124">
        <f>IF(RES_hhdet_in_tes!G148=0,"",RES_hhdet_in_tes!G148/RES_hhdet_in_fec!G148)</f>
        <v>0.78500971104845085</v>
      </c>
      <c r="H148" s="124">
        <f>IF(RES_hhdet_in_tes!H148=0,"",RES_hhdet_in_tes!H148/RES_hhdet_in_fec!H148)</f>
        <v>0.78096997590689377</v>
      </c>
      <c r="I148" s="124">
        <f>IF(RES_hhdet_in_tes!I148=0,"",RES_hhdet_in_tes!I148/RES_hhdet_in_fec!I148)</f>
        <v>0.80297366042246576</v>
      </c>
      <c r="J148" s="124">
        <f>IF(RES_hhdet_in_tes!J148=0,"",RES_hhdet_in_tes!J148/RES_hhdet_in_fec!J148)</f>
        <v>0.78604521285435514</v>
      </c>
      <c r="K148" s="124">
        <f>IF(RES_hhdet_in_tes!K148=0,"",RES_hhdet_in_tes!K148/RES_hhdet_in_fec!K148)</f>
        <v>0.81202179013482412</v>
      </c>
      <c r="L148" s="124">
        <f>IF(RES_hhdet_in_tes!L148=0,"",RES_hhdet_in_tes!L148/RES_hhdet_in_fec!L148)</f>
        <v>0.75453722981942861</v>
      </c>
      <c r="M148" s="124">
        <f>IF(RES_hhdet_in_tes!M148=0,"",RES_hhdet_in_tes!M148/RES_hhdet_in_fec!M148)</f>
        <v>0.84926603025818492</v>
      </c>
      <c r="N148" s="124">
        <f>IF(RES_hhdet_in_tes!N148=0,"",RES_hhdet_in_tes!N148/RES_hhdet_in_fec!N148)</f>
        <v>0.79477646050993878</v>
      </c>
      <c r="O148" s="124">
        <f>IF(RES_hhdet_in_tes!O148=0,"",RES_hhdet_in_tes!O148/RES_hhdet_in_fec!O148)</f>
        <v>0.81761314727795964</v>
      </c>
      <c r="P148" s="124">
        <f>IF(RES_hhdet_in_tes!P148=0,"",RES_hhdet_in_tes!P148/RES_hhdet_in_fec!P148)</f>
        <v>0.84853424461005078</v>
      </c>
      <c r="Q148" s="124">
        <f>IF(RES_hhdet_in_tes!Q148=0,"",RES_hhdet_in_tes!Q148/RES_hhdet_in_fec!Q148)</f>
        <v>0.82321250948339364</v>
      </c>
      <c r="R148" s="124">
        <f>IF(RES_hhdet_in_tes!R148=0,"",RES_hhdet_in_tes!R148/RES_hhdet_in_fec!R148)</f>
        <v>0.8433199748461857</v>
      </c>
      <c r="S148" s="124">
        <f>IF(RES_hhdet_in_tes!S148=0,"",RES_hhdet_in_tes!S148/RES_hhdet_in_fec!S148)</f>
        <v>0.84126134009346598</v>
      </c>
      <c r="T148" s="124">
        <f>IF(RES_hhdet_in_tes!T148=0,"",RES_hhdet_in_tes!T148/RES_hhdet_in_fec!T148)</f>
        <v>0.83685009014899625</v>
      </c>
      <c r="U148" s="124">
        <f>IF(RES_hhdet_in_tes!U148=0,"",RES_hhdet_in_tes!U148/RES_hhdet_in_fec!U148)</f>
        <v>0.85861071268288902</v>
      </c>
      <c r="V148" s="124">
        <f>IF(RES_hhdet_in_tes!V148=0,"",RES_hhdet_in_tes!V148/RES_hhdet_in_fec!V148)</f>
        <v>0.85508652337525881</v>
      </c>
      <c r="W148" s="124">
        <f>IF(RES_hhdet_in_tes!W148=0,"",RES_hhdet_in_tes!W148/RES_hhdet_in_fec!W148)</f>
        <v>0.85075829885315102</v>
      </c>
      <c r="X148" s="124">
        <f>IF(RES_hhdet_in_tes!X148=0,"",RES_hhdet_in_tes!X148/RES_hhdet_in_fec!X148)</f>
        <v>0.88339797125599928</v>
      </c>
      <c r="Y148" s="124">
        <f>IF(RES_hhdet_in_tes!Y148=0,"",RES_hhdet_in_tes!Y148/RES_hhdet_in_fec!Y148)</f>
        <v>0.90568122209226354</v>
      </c>
      <c r="DA148" s="130" t="s">
        <v>3726</v>
      </c>
    </row>
    <row r="149" spans="1:105" ht="12" customHeight="1" x14ac:dyDescent="0.25">
      <c r="A149" s="97" t="s">
        <v>124</v>
      </c>
      <c r="B149" s="111"/>
      <c r="C149" s="111" t="str">
        <f>IF(RES_hhdet_in_tes!C149=0,"",RES_hhdet_in_tes!C149/RES_hhdet_in_fec!C149)</f>
        <v/>
      </c>
      <c r="D149" s="111" t="str">
        <f>IF(RES_hhdet_in_tes!D149=0,"",RES_hhdet_in_tes!D149/RES_hhdet_in_fec!D149)</f>
        <v/>
      </c>
      <c r="E149" s="111" t="str">
        <f>IF(RES_hhdet_in_tes!E149=0,"",RES_hhdet_in_tes!E149/RES_hhdet_in_fec!E149)</f>
        <v/>
      </c>
      <c r="F149" s="111" t="str">
        <f>IF(RES_hhdet_in_tes!F149=0,"",RES_hhdet_in_tes!F149/RES_hhdet_in_fec!F149)</f>
        <v/>
      </c>
      <c r="G149" s="111" t="str">
        <f>IF(RES_hhdet_in_tes!G149=0,"",RES_hhdet_in_tes!G149/RES_hhdet_in_fec!G149)</f>
        <v/>
      </c>
      <c r="H149" s="111" t="str">
        <f>IF(RES_hhdet_in_tes!H149=0,"",RES_hhdet_in_tes!H149/RES_hhdet_in_fec!H149)</f>
        <v/>
      </c>
      <c r="I149" s="111" t="str">
        <f>IF(RES_hhdet_in_tes!I149=0,"",RES_hhdet_in_tes!I149/RES_hhdet_in_fec!I149)</f>
        <v/>
      </c>
      <c r="J149" s="111" t="str">
        <f>IF(RES_hhdet_in_tes!J149=0,"",RES_hhdet_in_tes!J149/RES_hhdet_in_fec!J149)</f>
        <v/>
      </c>
      <c r="K149" s="111" t="str">
        <f>IF(RES_hhdet_in_tes!K149=0,"",RES_hhdet_in_tes!K149/RES_hhdet_in_fec!K149)</f>
        <v/>
      </c>
      <c r="L149" s="111" t="str">
        <f>IF(RES_hhdet_in_tes!L149=0,"",RES_hhdet_in_tes!L149/RES_hhdet_in_fec!L149)</f>
        <v/>
      </c>
      <c r="M149" s="111" t="str">
        <f>IF(RES_hhdet_in_tes!M149=0,"",RES_hhdet_in_tes!M149/RES_hhdet_in_fec!M149)</f>
        <v/>
      </c>
      <c r="N149" s="111" t="str">
        <f>IF(RES_hhdet_in_tes!N149=0,"",RES_hhdet_in_tes!N149/RES_hhdet_in_fec!N149)</f>
        <v/>
      </c>
      <c r="O149" s="111" t="str">
        <f>IF(RES_hhdet_in_tes!O149=0,"",RES_hhdet_in_tes!O149/RES_hhdet_in_fec!O149)</f>
        <v/>
      </c>
      <c r="P149" s="111" t="str">
        <f>IF(RES_hhdet_in_tes!P149=0,"",RES_hhdet_in_tes!P149/RES_hhdet_in_fec!P149)</f>
        <v/>
      </c>
      <c r="Q149" s="111" t="str">
        <f>IF(RES_hhdet_in_tes!Q149=0,"",RES_hhdet_in_tes!Q149/RES_hhdet_in_fec!Q149)</f>
        <v/>
      </c>
      <c r="R149" s="111" t="str">
        <f>IF(RES_hhdet_in_tes!R149=0,"",RES_hhdet_in_tes!R149/RES_hhdet_in_fec!R149)</f>
        <v/>
      </c>
      <c r="S149" s="111" t="str">
        <f>IF(RES_hhdet_in_tes!S149=0,"",RES_hhdet_in_tes!S149/RES_hhdet_in_fec!S149)</f>
        <v/>
      </c>
      <c r="T149" s="111" t="str">
        <f>IF(RES_hhdet_in_tes!T149=0,"",RES_hhdet_in_tes!T149/RES_hhdet_in_fec!T149)</f>
        <v/>
      </c>
      <c r="U149" s="111" t="str">
        <f>IF(RES_hhdet_in_tes!U149=0,"",RES_hhdet_in_tes!U149/RES_hhdet_in_fec!U149)</f>
        <v/>
      </c>
      <c r="V149" s="111" t="str">
        <f>IF(RES_hhdet_in_tes!V149=0,"",RES_hhdet_in_tes!V149/RES_hhdet_in_fec!V149)</f>
        <v/>
      </c>
      <c r="W149" s="111" t="str">
        <f>IF(RES_hhdet_in_tes!W149=0,"",RES_hhdet_in_tes!W149/RES_hhdet_in_fec!W149)</f>
        <v/>
      </c>
      <c r="X149" s="111" t="str">
        <f>IF(RES_hhdet_in_tes!X149=0,"",RES_hhdet_in_tes!X149/RES_hhdet_in_fec!X149)</f>
        <v/>
      </c>
      <c r="Y149" s="111" t="str">
        <f>IF(RES_hhdet_in_tes!Y149=0,"",RES_hhdet_in_tes!Y149/RES_hhdet_in_fec!Y149)</f>
        <v/>
      </c>
      <c r="DA149" s="63" t="s">
        <v>3727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 t="str">
        <f>IF(RES_hhdet_in_tes!I150=0,"",RES_hhdet_in_tes!I150/RES_hhdet_in_fec!I150)</f>
        <v/>
      </c>
      <c r="J150" s="111" t="str">
        <f>IF(RES_hhdet_in_tes!J150=0,"",RES_hhdet_in_tes!J150/RES_hhdet_in_fec!J150)</f>
        <v/>
      </c>
      <c r="K150" s="111" t="str">
        <f>IF(RES_hhdet_in_tes!K150=0,"",RES_hhdet_in_tes!K150/RES_hhdet_in_fec!K150)</f>
        <v/>
      </c>
      <c r="L150" s="111" t="str">
        <f>IF(RES_hhdet_in_tes!L150=0,"",RES_hhdet_in_tes!L150/RES_hhdet_in_fec!L150)</f>
        <v/>
      </c>
      <c r="M150" s="111" t="str">
        <f>IF(RES_hhdet_in_tes!M150=0,"",RES_hhdet_in_tes!M150/RES_hhdet_in_fec!M150)</f>
        <v/>
      </c>
      <c r="N150" s="111" t="str">
        <f>IF(RES_hhdet_in_tes!N150=0,"",RES_hhdet_in_tes!N150/RES_hhdet_in_fec!N150)</f>
        <v/>
      </c>
      <c r="O150" s="111" t="str">
        <f>IF(RES_hhdet_in_tes!O150=0,"",RES_hhdet_in_tes!O150/RES_hhdet_in_fec!O150)</f>
        <v/>
      </c>
      <c r="P150" s="111" t="str">
        <f>IF(RES_hhdet_in_tes!P150=0,"",RES_hhdet_in_tes!P150/RES_hhdet_in_fec!P150)</f>
        <v/>
      </c>
      <c r="Q150" s="111" t="str">
        <f>IF(RES_hhdet_in_tes!Q150=0,"",RES_hhdet_in_tes!Q150/RES_hhdet_in_fec!Q150)</f>
        <v/>
      </c>
      <c r="R150" s="111" t="str">
        <f>IF(RES_hhdet_in_tes!R150=0,"",RES_hhdet_in_tes!R150/RES_hhdet_in_fec!R150)</f>
        <v/>
      </c>
      <c r="S150" s="111" t="str">
        <f>IF(RES_hhdet_in_tes!S150=0,"",RES_hhdet_in_tes!S150/RES_hhdet_in_fec!S150)</f>
        <v/>
      </c>
      <c r="T150" s="111" t="str">
        <f>IF(RES_hhdet_in_tes!T150=0,"",RES_hhdet_in_tes!T150/RES_hhdet_in_fec!T150)</f>
        <v/>
      </c>
      <c r="U150" s="111" t="str">
        <f>IF(RES_hhdet_in_tes!U150=0,"",RES_hhdet_in_tes!U150/RES_hhdet_in_fec!U150)</f>
        <v/>
      </c>
      <c r="V150" s="111" t="str">
        <f>IF(RES_hhdet_in_tes!V150=0,"",RES_hhdet_in_tes!V150/RES_hhdet_in_fec!V150)</f>
        <v/>
      </c>
      <c r="W150" s="111" t="str">
        <f>IF(RES_hhdet_in_tes!W150=0,"",RES_hhdet_in_tes!W150/RES_hhdet_in_fec!W150)</f>
        <v/>
      </c>
      <c r="X150" s="111" t="str">
        <f>IF(RES_hhdet_in_tes!X150=0,"",RES_hhdet_in_tes!X150/RES_hhdet_in_fec!X150)</f>
        <v/>
      </c>
      <c r="Y150" s="111" t="str">
        <f>IF(RES_hhdet_in_tes!Y150=0,"",RES_hhdet_in_tes!Y150/RES_hhdet_in_fec!Y150)</f>
        <v/>
      </c>
      <c r="DA150" s="63" t="s">
        <v>3728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 t="str">
        <f>IF(RES_hhdet_in_tes!I151=0,"",RES_hhdet_in_tes!I151/RES_hhdet_in_fec!I151)</f>
        <v/>
      </c>
      <c r="J151" s="112" t="str">
        <f>IF(RES_hhdet_in_tes!J151=0,"",RES_hhdet_in_tes!J151/RES_hhdet_in_fec!J151)</f>
        <v/>
      </c>
      <c r="K151" s="112" t="str">
        <f>IF(RES_hhdet_in_tes!K151=0,"",RES_hhdet_in_tes!K151/RES_hhdet_in_fec!K151)</f>
        <v/>
      </c>
      <c r="L151" s="112" t="str">
        <f>IF(RES_hhdet_in_tes!L151=0,"",RES_hhdet_in_tes!L151/RES_hhdet_in_fec!L151)</f>
        <v/>
      </c>
      <c r="M151" s="112" t="str">
        <f>IF(RES_hhdet_in_tes!M151=0,"",RES_hhdet_in_tes!M151/RES_hhdet_in_fec!M151)</f>
        <v/>
      </c>
      <c r="N151" s="112" t="str">
        <f>IF(RES_hhdet_in_tes!N151=0,"",RES_hhdet_in_tes!N151/RES_hhdet_in_fec!N151)</f>
        <v/>
      </c>
      <c r="O151" s="112" t="str">
        <f>IF(RES_hhdet_in_tes!O151=0,"",RES_hhdet_in_tes!O151/RES_hhdet_in_fec!O151)</f>
        <v/>
      </c>
      <c r="P151" s="112" t="str">
        <f>IF(RES_hhdet_in_tes!P151=0,"",RES_hhdet_in_tes!P151/RES_hhdet_in_fec!P151)</f>
        <v/>
      </c>
      <c r="Q151" s="112" t="str">
        <f>IF(RES_hhdet_in_tes!Q151=0,"",RES_hhdet_in_tes!Q151/RES_hhdet_in_fec!Q151)</f>
        <v/>
      </c>
      <c r="R151" s="112" t="str">
        <f>IF(RES_hhdet_in_tes!R151=0,"",RES_hhdet_in_tes!R151/RES_hhdet_in_fec!R151)</f>
        <v/>
      </c>
      <c r="S151" s="112" t="str">
        <f>IF(RES_hhdet_in_tes!S151=0,"",RES_hhdet_in_tes!S151/RES_hhdet_in_fec!S151)</f>
        <v/>
      </c>
      <c r="T151" s="112" t="str">
        <f>IF(RES_hhdet_in_tes!T151=0,"",RES_hhdet_in_tes!T151/RES_hhdet_in_fec!T151)</f>
        <v/>
      </c>
      <c r="U151" s="112" t="str">
        <f>IF(RES_hhdet_in_tes!U151=0,"",RES_hhdet_in_tes!U151/RES_hhdet_in_fec!U151)</f>
        <v/>
      </c>
      <c r="V151" s="112" t="str">
        <f>IF(RES_hhdet_in_tes!V151=0,"",RES_hhdet_in_tes!V151/RES_hhdet_in_fec!V151)</f>
        <v/>
      </c>
      <c r="W151" s="112" t="str">
        <f>IF(RES_hhdet_in_tes!W151=0,"",RES_hhdet_in_tes!W151/RES_hhdet_in_fec!W151)</f>
        <v/>
      </c>
      <c r="X151" s="112" t="str">
        <f>IF(RES_hhdet_in_tes!X151=0,"",RES_hhdet_in_tes!X151/RES_hhdet_in_fec!X151)</f>
        <v/>
      </c>
      <c r="Y151" s="112" t="str">
        <f>IF(RES_hhdet_in_tes!Y151=0,"",RES_hhdet_in_tes!Y151/RES_hhdet_in_fec!Y151)</f>
        <v/>
      </c>
      <c r="DA151" s="131" t="s">
        <v>3729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 t="str">
        <f>IF(RES_hhdet_in_tes!I152=0,"",RES_hhdet_in_tes!I152/RES_hhdet_in_fec!I152)</f>
        <v/>
      </c>
      <c r="J152" s="113" t="str">
        <f>IF(RES_hhdet_in_tes!J152=0,"",RES_hhdet_in_tes!J152/RES_hhdet_in_fec!J152)</f>
        <v/>
      </c>
      <c r="K152" s="113" t="str">
        <f>IF(RES_hhdet_in_tes!K152=0,"",RES_hhdet_in_tes!K152/RES_hhdet_in_fec!K152)</f>
        <v/>
      </c>
      <c r="L152" s="113" t="str">
        <f>IF(RES_hhdet_in_tes!L152=0,"",RES_hhdet_in_tes!L152/RES_hhdet_in_fec!L152)</f>
        <v/>
      </c>
      <c r="M152" s="113" t="str">
        <f>IF(RES_hhdet_in_tes!M152=0,"",RES_hhdet_in_tes!M152/RES_hhdet_in_fec!M152)</f>
        <v/>
      </c>
      <c r="N152" s="113" t="str">
        <f>IF(RES_hhdet_in_tes!N152=0,"",RES_hhdet_in_tes!N152/RES_hhdet_in_fec!N152)</f>
        <v/>
      </c>
      <c r="O152" s="113" t="str">
        <f>IF(RES_hhdet_in_tes!O152=0,"",RES_hhdet_in_tes!O152/RES_hhdet_in_fec!O152)</f>
        <v/>
      </c>
      <c r="P152" s="113" t="str">
        <f>IF(RES_hhdet_in_tes!P152=0,"",RES_hhdet_in_tes!P152/RES_hhdet_in_fec!P152)</f>
        <v/>
      </c>
      <c r="Q152" s="113" t="str">
        <f>IF(RES_hhdet_in_tes!Q152=0,"",RES_hhdet_in_tes!Q152/RES_hhdet_in_fec!Q152)</f>
        <v/>
      </c>
      <c r="R152" s="113" t="str">
        <f>IF(RES_hhdet_in_tes!R152=0,"",RES_hhdet_in_tes!R152/RES_hhdet_in_fec!R152)</f>
        <v/>
      </c>
      <c r="S152" s="113" t="str">
        <f>IF(RES_hhdet_in_tes!S152=0,"",RES_hhdet_in_tes!S152/RES_hhdet_in_fec!S152)</f>
        <v/>
      </c>
      <c r="T152" s="113" t="str">
        <f>IF(RES_hhdet_in_tes!T152=0,"",RES_hhdet_in_tes!T152/RES_hhdet_in_fec!T152)</f>
        <v/>
      </c>
      <c r="U152" s="113" t="str">
        <f>IF(RES_hhdet_in_tes!U152=0,"",RES_hhdet_in_tes!U152/RES_hhdet_in_fec!U152)</f>
        <v/>
      </c>
      <c r="V152" s="113" t="str">
        <f>IF(RES_hhdet_in_tes!V152=0,"",RES_hhdet_in_tes!V152/RES_hhdet_in_fec!V152)</f>
        <v/>
      </c>
      <c r="W152" s="113" t="str">
        <f>IF(RES_hhdet_in_tes!W152=0,"",RES_hhdet_in_tes!W152/RES_hhdet_in_fec!W152)</f>
        <v/>
      </c>
      <c r="X152" s="113" t="str">
        <f>IF(RES_hhdet_in_tes!X152=0,"",RES_hhdet_in_tes!X152/RES_hhdet_in_fec!X152)</f>
        <v/>
      </c>
      <c r="Y152" s="113" t="str">
        <f>IF(RES_hhdet_in_tes!Y152=0,"",RES_hhdet_in_tes!Y152/RES_hhdet_in_fec!Y152)</f>
        <v/>
      </c>
      <c r="DA152" s="132" t="s">
        <v>3730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0.72807206032552096</v>
      </c>
      <c r="D153" s="112">
        <f>IF(RES_hhdet_in_tes!D153=0,"",RES_hhdet_in_tes!D153/RES_hhdet_in_fec!D153)</f>
        <v>0.72898899586066856</v>
      </c>
      <c r="E153" s="112">
        <f>IF(RES_hhdet_in_tes!E153=0,"",RES_hhdet_in_tes!E153/RES_hhdet_in_fec!E153)</f>
        <v>0.72999281317536613</v>
      </c>
      <c r="F153" s="112">
        <f>IF(RES_hhdet_in_tes!F153=0,"",RES_hhdet_in_tes!F153/RES_hhdet_in_fec!F153)</f>
        <v>0.73100874202588428</v>
      </c>
      <c r="G153" s="112">
        <f>IF(RES_hhdet_in_tes!G153=0,"",RES_hhdet_in_tes!G153/RES_hhdet_in_fec!G153)</f>
        <v>0.73210536182338637</v>
      </c>
      <c r="H153" s="112">
        <f>IF(RES_hhdet_in_tes!H153=0,"",RES_hhdet_in_tes!H153/RES_hhdet_in_fec!H153)</f>
        <v>0.73327493142412015</v>
      </c>
      <c r="I153" s="112">
        <f>IF(RES_hhdet_in_tes!I153=0,"",RES_hhdet_in_tes!I153/RES_hhdet_in_fec!I153)</f>
        <v>0.73453523675252241</v>
      </c>
      <c r="J153" s="112">
        <f>IF(RES_hhdet_in_tes!J153=0,"",RES_hhdet_in_tes!J153/RES_hhdet_in_fec!J153)</f>
        <v>0.73595759397684357</v>
      </c>
      <c r="K153" s="112">
        <f>IF(RES_hhdet_in_tes!K153=0,"",RES_hhdet_in_tes!K153/RES_hhdet_in_fec!K153)</f>
        <v>0.73760500483953362</v>
      </c>
      <c r="L153" s="112">
        <f>IF(RES_hhdet_in_tes!L153=0,"",RES_hhdet_in_tes!L153/RES_hhdet_in_fec!L153)</f>
        <v>0.7394991304906986</v>
      </c>
      <c r="M153" s="112">
        <f>IF(RES_hhdet_in_tes!M153=0,"",RES_hhdet_in_tes!M153/RES_hhdet_in_fec!M153)</f>
        <v>0.7431000914905278</v>
      </c>
      <c r="N153" s="112">
        <f>IF(RES_hhdet_in_tes!N153=0,"",RES_hhdet_in_tes!N153/RES_hhdet_in_fec!N153)</f>
        <v>0.74903775186943322</v>
      </c>
      <c r="O153" s="112">
        <f>IF(RES_hhdet_in_tes!O153=0,"",RES_hhdet_in_tes!O153/RES_hhdet_in_fec!O153)</f>
        <v>0.758091912103663</v>
      </c>
      <c r="P153" s="112">
        <f>IF(RES_hhdet_in_tes!P153=0,"",RES_hhdet_in_tes!P153/RES_hhdet_in_fec!P153)</f>
        <v>0.76983331187650617</v>
      </c>
      <c r="Q153" s="112">
        <f>IF(RES_hhdet_in_tes!Q153=0,"",RES_hhdet_in_tes!Q153/RES_hhdet_in_fec!Q153)</f>
        <v>0.78116126456327351</v>
      </c>
      <c r="R153" s="112">
        <f>IF(RES_hhdet_in_tes!R153=0,"",RES_hhdet_in_tes!R153/RES_hhdet_in_fec!R153)</f>
        <v>0.78882733595796317</v>
      </c>
      <c r="S153" s="112">
        <f>IF(RES_hhdet_in_tes!S153=0,"",RES_hhdet_in_tes!S153/RES_hhdet_in_fec!S153)</f>
        <v>0.79625443774904969</v>
      </c>
      <c r="T153" s="112">
        <f>IF(RES_hhdet_in_tes!T153=0,"",RES_hhdet_in_tes!T153/RES_hhdet_in_fec!T153)</f>
        <v>0.80362390125746463</v>
      </c>
      <c r="U153" s="112">
        <f>IF(RES_hhdet_in_tes!U153=0,"",RES_hhdet_in_tes!U153/RES_hhdet_in_fec!U153)</f>
        <v>0.81100980966252068</v>
      </c>
      <c r="V153" s="112">
        <f>IF(RES_hhdet_in_tes!V153=0,"",RES_hhdet_in_tes!V153/RES_hhdet_in_fec!V153)</f>
        <v>0.81826560849024776</v>
      </c>
      <c r="W153" s="112">
        <f>IF(RES_hhdet_in_tes!W153=0,"",RES_hhdet_in_tes!W153/RES_hhdet_in_fec!W153)</f>
        <v>0.82489255992102117</v>
      </c>
      <c r="X153" s="112">
        <f>IF(RES_hhdet_in_tes!X153=0,"",RES_hhdet_in_tes!X153/RES_hhdet_in_fec!X153)</f>
        <v>0.83747203078133958</v>
      </c>
      <c r="Y153" s="112">
        <f>IF(RES_hhdet_in_tes!Y153=0,"",RES_hhdet_in_tes!Y153/RES_hhdet_in_fec!Y153)</f>
        <v>0.8492079125121883</v>
      </c>
      <c r="DA153" s="131" t="s">
        <v>3731</v>
      </c>
    </row>
    <row r="154" spans="1:105" ht="12" customHeight="1" x14ac:dyDescent="0.25">
      <c r="A154" s="107" t="s">
        <v>121</v>
      </c>
      <c r="B154" s="113"/>
      <c r="C154" s="113">
        <f>IF(RES_hhdet_in_tes!C154=0,"",RES_hhdet_in_tes!C154/RES_hhdet_in_fec!C154)</f>
        <v>0.84948727781263955</v>
      </c>
      <c r="D154" s="113">
        <f>IF(RES_hhdet_in_tes!D154=0,"",RES_hhdet_in_tes!D154/RES_hhdet_in_fec!D154)</f>
        <v>0.84388703484776584</v>
      </c>
      <c r="E154" s="113">
        <f>IF(RES_hhdet_in_tes!E154=0,"",RES_hhdet_in_tes!E154/RES_hhdet_in_fec!E154)</f>
        <v>0.84859947908901534</v>
      </c>
      <c r="F154" s="113">
        <f>IF(RES_hhdet_in_tes!F154=0,"",RES_hhdet_in_tes!F154/RES_hhdet_in_fec!F154)</f>
        <v>0.8500012709029221</v>
      </c>
      <c r="G154" s="113">
        <f>IF(RES_hhdet_in_tes!G154=0,"",RES_hhdet_in_tes!G154/RES_hhdet_in_fec!G154)</f>
        <v>0.8497566854559927</v>
      </c>
      <c r="H154" s="113">
        <f>IF(RES_hhdet_in_tes!H154=0,"",RES_hhdet_in_tes!H154/RES_hhdet_in_fec!H154)</f>
        <v>0.85379995212388016</v>
      </c>
      <c r="I154" s="113">
        <f>IF(RES_hhdet_in_tes!I154=0,"",RES_hhdet_in_tes!I154/RES_hhdet_in_fec!I154)</f>
        <v>0.84574217086582759</v>
      </c>
      <c r="J154" s="113">
        <f>IF(RES_hhdet_in_tes!J154=0,"",RES_hhdet_in_tes!J154/RES_hhdet_in_fec!J154)</f>
        <v>0.86111368547313849</v>
      </c>
      <c r="K154" s="113">
        <f>IF(RES_hhdet_in_tes!K154=0,"",RES_hhdet_in_tes!K154/RES_hhdet_in_fec!K154)</f>
        <v>0.8583425656707514</v>
      </c>
      <c r="L154" s="113">
        <f>IF(RES_hhdet_in_tes!L154=0,"",RES_hhdet_in_tes!L154/RES_hhdet_in_fec!L154)</f>
        <v>0.88246553446674336</v>
      </c>
      <c r="M154" s="113">
        <f>IF(RES_hhdet_in_tes!M154=0,"",RES_hhdet_in_tes!M154/RES_hhdet_in_fec!M154)</f>
        <v>0.87252176883919763</v>
      </c>
      <c r="N154" s="113">
        <f>IF(RES_hhdet_in_tes!N154=0,"",RES_hhdet_in_tes!N154/RES_hhdet_in_fec!N154)</f>
        <v>0.8835247378483343</v>
      </c>
      <c r="O154" s="113">
        <f>IF(RES_hhdet_in_tes!O154=0,"",RES_hhdet_in_tes!O154/RES_hhdet_in_fec!O154)</f>
        <v>0.88616094761802855</v>
      </c>
      <c r="P154" s="113">
        <f>IF(RES_hhdet_in_tes!P154=0,"",RES_hhdet_in_tes!P154/RES_hhdet_in_fec!P154)</f>
        <v>0.88655093664305218</v>
      </c>
      <c r="Q154" s="113">
        <f>IF(RES_hhdet_in_tes!Q154=0,"",RES_hhdet_in_tes!Q154/RES_hhdet_in_fec!Q154)</f>
        <v>0.89356089183854992</v>
      </c>
      <c r="R154" s="113">
        <f>IF(RES_hhdet_in_tes!R154=0,"",RES_hhdet_in_tes!R154/RES_hhdet_in_fec!R154)</f>
        <v>0.89357607758426916</v>
      </c>
      <c r="S154" s="113">
        <f>IF(RES_hhdet_in_tes!S154=0,"",RES_hhdet_in_tes!S154/RES_hhdet_in_fec!S154)</f>
        <v>0.89662023247751843</v>
      </c>
      <c r="T154" s="113">
        <f>IF(RES_hhdet_in_tes!T154=0,"",RES_hhdet_in_tes!T154/RES_hhdet_in_fec!T154)</f>
        <v>0.90462230585242243</v>
      </c>
      <c r="U154" s="113">
        <f>IF(RES_hhdet_in_tes!U154=0,"",RES_hhdet_in_tes!U154/RES_hhdet_in_fec!U154)</f>
        <v>0.91143400333881242</v>
      </c>
      <c r="V154" s="113">
        <f>IF(RES_hhdet_in_tes!V154=0,"",RES_hhdet_in_tes!V154/RES_hhdet_in_fec!V154)</f>
        <v>0.91787187483858323</v>
      </c>
      <c r="W154" s="113">
        <f>IF(RES_hhdet_in_tes!W154=0,"",RES_hhdet_in_tes!W154/RES_hhdet_in_fec!W154)</f>
        <v>0.93243789034345759</v>
      </c>
      <c r="X154" s="113">
        <f>IF(RES_hhdet_in_tes!X154=0,"",RES_hhdet_in_tes!X154/RES_hhdet_in_fec!X154)</f>
        <v>0.93262411703986159</v>
      </c>
      <c r="Y154" s="113">
        <f>IF(RES_hhdet_in_tes!Y154=0,"",RES_hhdet_in_tes!Y154/RES_hhdet_in_fec!Y154)</f>
        <v>0.93670244751017873</v>
      </c>
      <c r="DA154" s="132" t="s">
        <v>3732</v>
      </c>
    </row>
    <row r="155" spans="1:105" ht="12" customHeight="1" x14ac:dyDescent="0.25">
      <c r="A155" s="108" t="s">
        <v>53</v>
      </c>
      <c r="B155" s="111"/>
      <c r="C155" s="111">
        <f>IF(RES_hhdet_in_tes!C155=0,"",RES_hhdet_in_tes!C155/RES_hhdet_in_fec!C155)</f>
        <v>0.72807206032552108</v>
      </c>
      <c r="D155" s="111">
        <f>IF(RES_hhdet_in_tes!D155=0,"",RES_hhdet_in_tes!D155/RES_hhdet_in_fec!D155)</f>
        <v>0.72898899586066856</v>
      </c>
      <c r="E155" s="111">
        <f>IF(RES_hhdet_in_tes!E155=0,"",RES_hhdet_in_tes!E155/RES_hhdet_in_fec!E155)</f>
        <v>0.72999281317536613</v>
      </c>
      <c r="F155" s="111">
        <f>IF(RES_hhdet_in_tes!F155=0,"",RES_hhdet_in_tes!F155/RES_hhdet_in_fec!F155)</f>
        <v>0.73100874202588428</v>
      </c>
      <c r="G155" s="111">
        <f>IF(RES_hhdet_in_tes!G155=0,"",RES_hhdet_in_tes!G155/RES_hhdet_in_fec!G155)</f>
        <v>0.73210536182338637</v>
      </c>
      <c r="H155" s="111">
        <f>IF(RES_hhdet_in_tes!H155=0,"",RES_hhdet_in_tes!H155/RES_hhdet_in_fec!H155)</f>
        <v>0.73327493142412015</v>
      </c>
      <c r="I155" s="111">
        <f>IF(RES_hhdet_in_tes!I155=0,"",RES_hhdet_in_tes!I155/RES_hhdet_in_fec!I155)</f>
        <v>0.73453523675252252</v>
      </c>
      <c r="J155" s="111">
        <f>IF(RES_hhdet_in_tes!J155=0,"",RES_hhdet_in_tes!J155/RES_hhdet_in_fec!J155)</f>
        <v>0.73595759397684357</v>
      </c>
      <c r="K155" s="111">
        <f>IF(RES_hhdet_in_tes!K155=0,"",RES_hhdet_in_tes!K155/RES_hhdet_in_fec!K155)</f>
        <v>0.73760500483953362</v>
      </c>
      <c r="L155" s="111">
        <f>IF(RES_hhdet_in_tes!L155=0,"",RES_hhdet_in_tes!L155/RES_hhdet_in_fec!L155)</f>
        <v>0.7394991304906986</v>
      </c>
      <c r="M155" s="111">
        <f>IF(RES_hhdet_in_tes!M155=0,"",RES_hhdet_in_tes!M155/RES_hhdet_in_fec!M155)</f>
        <v>0.7431000914905278</v>
      </c>
      <c r="N155" s="111">
        <f>IF(RES_hhdet_in_tes!N155=0,"",RES_hhdet_in_tes!N155/RES_hhdet_in_fec!N155)</f>
        <v>0.74903775186943311</v>
      </c>
      <c r="O155" s="111">
        <f>IF(RES_hhdet_in_tes!O155=0,"",RES_hhdet_in_tes!O155/RES_hhdet_in_fec!O155)</f>
        <v>0.758091912103663</v>
      </c>
      <c r="P155" s="111">
        <f>IF(RES_hhdet_in_tes!P155=0,"",RES_hhdet_in_tes!P155/RES_hhdet_in_fec!P155)</f>
        <v>0.76983331187650617</v>
      </c>
      <c r="Q155" s="111">
        <f>IF(RES_hhdet_in_tes!Q155=0,"",RES_hhdet_in_tes!Q155/RES_hhdet_in_fec!Q155)</f>
        <v>0.78116126456327362</v>
      </c>
      <c r="R155" s="111">
        <f>IF(RES_hhdet_in_tes!R155=0,"",RES_hhdet_in_tes!R155/RES_hhdet_in_fec!R155)</f>
        <v>0.78882733595796317</v>
      </c>
      <c r="S155" s="111">
        <f>IF(RES_hhdet_in_tes!S155=0,"",RES_hhdet_in_tes!S155/RES_hhdet_in_fec!S155)</f>
        <v>0.79625443774904969</v>
      </c>
      <c r="T155" s="111">
        <f>IF(RES_hhdet_in_tes!T155=0,"",RES_hhdet_in_tes!T155/RES_hhdet_in_fec!T155)</f>
        <v>0.80362390125746463</v>
      </c>
      <c r="U155" s="111">
        <f>IF(RES_hhdet_in_tes!U155=0,"",RES_hhdet_in_tes!U155/RES_hhdet_in_fec!U155)</f>
        <v>0.81100980966252079</v>
      </c>
      <c r="V155" s="111">
        <f>IF(RES_hhdet_in_tes!V155=0,"",RES_hhdet_in_tes!V155/RES_hhdet_in_fec!V155)</f>
        <v>0.81826560849024776</v>
      </c>
      <c r="W155" s="111">
        <f>IF(RES_hhdet_in_tes!W155=0,"",RES_hhdet_in_tes!W155/RES_hhdet_in_fec!W155)</f>
        <v>0.82489255992102117</v>
      </c>
      <c r="X155" s="111">
        <f>IF(RES_hhdet_in_tes!X155=0,"",RES_hhdet_in_tes!X155/RES_hhdet_in_fec!X155)</f>
        <v>0.83747203078133969</v>
      </c>
      <c r="Y155" s="111">
        <f>IF(RES_hhdet_in_tes!Y155=0,"",RES_hhdet_in_tes!Y155/RES_hhdet_in_fec!Y155)</f>
        <v>0.84920791251218819</v>
      </c>
      <c r="DA155" s="63" t="s">
        <v>3733</v>
      </c>
    </row>
    <row r="156" spans="1:105" ht="12" customHeight="1" x14ac:dyDescent="0.25">
      <c r="A156" s="108" t="s">
        <v>52</v>
      </c>
      <c r="B156" s="111"/>
      <c r="C156" s="111">
        <f>IF(RES_hhdet_in_tes!C156=0,"",RES_hhdet_in_tes!C156/RES_hhdet_in_fec!C156)</f>
        <v>1</v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X156" s="111">
        <f>IF(RES_hhdet_in_tes!X156=0,"",RES_hhdet_in_tes!X156/RES_hhdet_in_fec!X156)</f>
        <v>1</v>
      </c>
      <c r="Y156" s="111">
        <f>IF(RES_hhdet_in_tes!Y156=0,"",RES_hhdet_in_tes!Y156/RES_hhdet_in_fec!Y156)</f>
        <v>1</v>
      </c>
      <c r="DA156" s="63" t="s">
        <v>3734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0.76755015256502412</v>
      </c>
      <c r="D157" s="124">
        <f>IF(RES_hhdet_in_tes!D157=0,"",RES_hhdet_in_tes!D157/RES_hhdet_in_fec!D157)</f>
        <v>0.76871330105757318</v>
      </c>
      <c r="E157" s="124">
        <f>IF(RES_hhdet_in_tes!E157=0,"",RES_hhdet_in_tes!E157/RES_hhdet_in_fec!E157)</f>
        <v>0.76993129227061774</v>
      </c>
      <c r="F157" s="124">
        <f>IF(RES_hhdet_in_tes!F157=0,"",RES_hhdet_in_tes!F157/RES_hhdet_in_fec!F157)</f>
        <v>0.77115676203645722</v>
      </c>
      <c r="G157" s="124">
        <f>IF(RES_hhdet_in_tes!G157=0,"",RES_hhdet_in_tes!G157/RES_hhdet_in_fec!G157)</f>
        <v>0.77243273872207652</v>
      </c>
      <c r="H157" s="124">
        <f>IF(RES_hhdet_in_tes!H157=0,"",RES_hhdet_in_tes!H157/RES_hhdet_in_fec!H157)</f>
        <v>0.7737539562031388</v>
      </c>
      <c r="I157" s="124">
        <f>IF(RES_hhdet_in_tes!I157=0,"",RES_hhdet_in_tes!I157/RES_hhdet_in_fec!I157)</f>
        <v>0.77513101667052631</v>
      </c>
      <c r="J157" s="124">
        <f>IF(RES_hhdet_in_tes!J157=0,"",RES_hhdet_in_tes!J157/RES_hhdet_in_fec!J157)</f>
        <v>0.77660735355804789</v>
      </c>
      <c r="K157" s="124">
        <f>IF(RES_hhdet_in_tes!K157=0,"",RES_hhdet_in_tes!K157/RES_hhdet_in_fec!K157)</f>
        <v>0.77821989670879232</v>
      </c>
      <c r="L157" s="124">
        <f>IF(RES_hhdet_in_tes!L157=0,"",RES_hhdet_in_tes!L157/RES_hhdet_in_fec!L157)</f>
        <v>0.779978526369833</v>
      </c>
      <c r="M157" s="124">
        <f>IF(RES_hhdet_in_tes!M157=0,"",RES_hhdet_in_tes!M157/RES_hhdet_in_fec!M157)</f>
        <v>0.78249297816724939</v>
      </c>
      <c r="N157" s="124">
        <f>IF(RES_hhdet_in_tes!N157=0,"",RES_hhdet_in_tes!N157/RES_hhdet_in_fec!N157)</f>
        <v>0.78593683803859871</v>
      </c>
      <c r="O157" s="124">
        <f>IF(RES_hhdet_in_tes!O157=0,"",RES_hhdet_in_tes!O157/RES_hhdet_in_fec!O157)</f>
        <v>0.79072173668527601</v>
      </c>
      <c r="P157" s="124">
        <f>IF(RES_hhdet_in_tes!P157=0,"",RES_hhdet_in_tes!P157/RES_hhdet_in_fec!P157)</f>
        <v>0.79704956630893931</v>
      </c>
      <c r="Q157" s="124">
        <f>IF(RES_hhdet_in_tes!Q157=0,"",RES_hhdet_in_tes!Q157/RES_hhdet_in_fec!Q157)</f>
        <v>0.80523783956149531</v>
      </c>
      <c r="R157" s="124">
        <f>IF(RES_hhdet_in_tes!R157=0,"",RES_hhdet_in_tes!R157/RES_hhdet_in_fec!R157)</f>
        <v>0.81638012177571873</v>
      </c>
      <c r="S157" s="124">
        <f>IF(RES_hhdet_in_tes!S157=0,"",RES_hhdet_in_tes!S157/RES_hhdet_in_fec!S157)</f>
        <v>0.83032275411884759</v>
      </c>
      <c r="T157" s="124">
        <f>IF(RES_hhdet_in_tes!T157=0,"",RES_hhdet_in_tes!T157/RES_hhdet_in_fec!T157)</f>
        <v>0.84533276348277198</v>
      </c>
      <c r="U157" s="124">
        <f>IF(RES_hhdet_in_tes!U157=0,"",RES_hhdet_in_tes!U157/RES_hhdet_in_fec!U157)</f>
        <v>0.85967717675942312</v>
      </c>
      <c r="V157" s="124">
        <f>IF(RES_hhdet_in_tes!V157=0,"",RES_hhdet_in_tes!V157/RES_hhdet_in_fec!V157)</f>
        <v>0.87162302084071264</v>
      </c>
      <c r="W157" s="124">
        <f>IF(RES_hhdet_in_tes!W157=0,"",RES_hhdet_in_tes!W157/RES_hhdet_in_fec!W157)</f>
        <v>0.88056818178351182</v>
      </c>
      <c r="X157" s="124">
        <f>IF(RES_hhdet_in_tes!X157=0,"",RES_hhdet_in_tes!X157/RES_hhdet_in_fec!X157)</f>
        <v>0.88829413938616331</v>
      </c>
      <c r="Y157" s="124">
        <f>IF(RES_hhdet_in_tes!Y157=0,"",RES_hhdet_in_tes!Y157/RES_hhdet_in_fec!Y157)</f>
        <v>0.89514548632799218</v>
      </c>
      <c r="DA157" s="130" t="s">
        <v>3735</v>
      </c>
    </row>
    <row r="158" spans="1:105" ht="12" customHeight="1" x14ac:dyDescent="0.25">
      <c r="A158" s="97" t="s">
        <v>50</v>
      </c>
      <c r="B158" s="111"/>
      <c r="C158" s="111" t="str">
        <f>IF(RES_hhdet_in_tes!C158=0,"",RES_hhdet_in_tes!C158/RES_hhdet_in_fec!C158)</f>
        <v/>
      </c>
      <c r="D158" s="111" t="str">
        <f>IF(RES_hhdet_in_tes!D158=0,"",RES_hhdet_in_tes!D158/RES_hhdet_in_fec!D158)</f>
        <v/>
      </c>
      <c r="E158" s="111" t="str">
        <f>IF(RES_hhdet_in_tes!E158=0,"",RES_hhdet_in_tes!E158/RES_hhdet_in_fec!E158)</f>
        <v/>
      </c>
      <c r="F158" s="111" t="str">
        <f>IF(RES_hhdet_in_tes!F158=0,"",RES_hhdet_in_tes!F158/RES_hhdet_in_fec!F158)</f>
        <v/>
      </c>
      <c r="G158" s="111" t="str">
        <f>IF(RES_hhdet_in_tes!G158=0,"",RES_hhdet_in_tes!G158/RES_hhdet_in_fec!G158)</f>
        <v/>
      </c>
      <c r="H158" s="111" t="str">
        <f>IF(RES_hhdet_in_tes!H158=0,"",RES_hhdet_in_tes!H158/RES_hhdet_in_fec!H158)</f>
        <v/>
      </c>
      <c r="I158" s="111" t="str">
        <f>IF(RES_hhdet_in_tes!I158=0,"",RES_hhdet_in_tes!I158/RES_hhdet_in_fec!I158)</f>
        <v/>
      </c>
      <c r="J158" s="111" t="str">
        <f>IF(RES_hhdet_in_tes!J158=0,"",RES_hhdet_in_tes!J158/RES_hhdet_in_fec!J158)</f>
        <v/>
      </c>
      <c r="K158" s="111" t="str">
        <f>IF(RES_hhdet_in_tes!K158=0,"",RES_hhdet_in_tes!K158/RES_hhdet_in_fec!K158)</f>
        <v/>
      </c>
      <c r="L158" s="111" t="str">
        <f>IF(RES_hhdet_in_tes!L158=0,"",RES_hhdet_in_tes!L158/RES_hhdet_in_fec!L158)</f>
        <v/>
      </c>
      <c r="M158" s="111" t="str">
        <f>IF(RES_hhdet_in_tes!M158=0,"",RES_hhdet_in_tes!M158/RES_hhdet_in_fec!M158)</f>
        <v/>
      </c>
      <c r="N158" s="111" t="str">
        <f>IF(RES_hhdet_in_tes!N158=0,"",RES_hhdet_in_tes!N158/RES_hhdet_in_fec!N158)</f>
        <v/>
      </c>
      <c r="O158" s="111" t="str">
        <f>IF(RES_hhdet_in_tes!O158=0,"",RES_hhdet_in_tes!O158/RES_hhdet_in_fec!O158)</f>
        <v/>
      </c>
      <c r="P158" s="111" t="str">
        <f>IF(RES_hhdet_in_tes!P158=0,"",RES_hhdet_in_tes!P158/RES_hhdet_in_fec!P158)</f>
        <v/>
      </c>
      <c r="Q158" s="111" t="str">
        <f>IF(RES_hhdet_in_tes!Q158=0,"",RES_hhdet_in_tes!Q158/RES_hhdet_in_fec!Q158)</f>
        <v/>
      </c>
      <c r="R158" s="111" t="str">
        <f>IF(RES_hhdet_in_tes!R158=0,"",RES_hhdet_in_tes!R158/RES_hhdet_in_fec!R158)</f>
        <v/>
      </c>
      <c r="S158" s="111" t="str">
        <f>IF(RES_hhdet_in_tes!S158=0,"",RES_hhdet_in_tes!S158/RES_hhdet_in_fec!S158)</f>
        <v/>
      </c>
      <c r="T158" s="111" t="str">
        <f>IF(RES_hhdet_in_tes!T158=0,"",RES_hhdet_in_tes!T158/RES_hhdet_in_fec!T158)</f>
        <v/>
      </c>
      <c r="U158" s="111" t="str">
        <f>IF(RES_hhdet_in_tes!U158=0,"",RES_hhdet_in_tes!U158/RES_hhdet_in_fec!U158)</f>
        <v/>
      </c>
      <c r="V158" s="111" t="str">
        <f>IF(RES_hhdet_in_tes!V158=0,"",RES_hhdet_in_tes!V158/RES_hhdet_in_fec!V158)</f>
        <v/>
      </c>
      <c r="W158" s="111" t="str">
        <f>IF(RES_hhdet_in_tes!W158=0,"",RES_hhdet_in_tes!W158/RES_hhdet_in_fec!W158)</f>
        <v/>
      </c>
      <c r="X158" s="111" t="str">
        <f>IF(RES_hhdet_in_tes!X158=0,"",RES_hhdet_in_tes!X158/RES_hhdet_in_fec!X158)</f>
        <v/>
      </c>
      <c r="Y158" s="111" t="str">
        <f>IF(RES_hhdet_in_tes!Y158=0,"",RES_hhdet_in_tes!Y158/RES_hhdet_in_fec!Y158)</f>
        <v/>
      </c>
      <c r="DA158" s="63" t="s">
        <v>3736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0.76755015256502412</v>
      </c>
      <c r="D159" s="45">
        <f>IF(RES_hhdet_in_tes!D159=0,"",RES_hhdet_in_tes!D159/RES_hhdet_in_fec!D159)</f>
        <v>0.76871330105757318</v>
      </c>
      <c r="E159" s="45">
        <f>IF(RES_hhdet_in_tes!E159=0,"",RES_hhdet_in_tes!E159/RES_hhdet_in_fec!E159)</f>
        <v>0.76993129227061774</v>
      </c>
      <c r="F159" s="45">
        <f>IF(RES_hhdet_in_tes!F159=0,"",RES_hhdet_in_tes!F159/RES_hhdet_in_fec!F159)</f>
        <v>0.77115676203645722</v>
      </c>
      <c r="G159" s="45">
        <f>IF(RES_hhdet_in_tes!G159=0,"",RES_hhdet_in_tes!G159/RES_hhdet_in_fec!G159)</f>
        <v>0.77243273872207652</v>
      </c>
      <c r="H159" s="45">
        <f>IF(RES_hhdet_in_tes!H159=0,"",RES_hhdet_in_tes!H159/RES_hhdet_in_fec!H159)</f>
        <v>0.7737539562031388</v>
      </c>
      <c r="I159" s="45">
        <f>IF(RES_hhdet_in_tes!I159=0,"",RES_hhdet_in_tes!I159/RES_hhdet_in_fec!I159)</f>
        <v>0.77513101667052631</v>
      </c>
      <c r="J159" s="45">
        <f>IF(RES_hhdet_in_tes!J159=0,"",RES_hhdet_in_tes!J159/RES_hhdet_in_fec!J159)</f>
        <v>0.77660735355804789</v>
      </c>
      <c r="K159" s="45">
        <f>IF(RES_hhdet_in_tes!K159=0,"",RES_hhdet_in_tes!K159/RES_hhdet_in_fec!K159)</f>
        <v>0.77821989670879232</v>
      </c>
      <c r="L159" s="45">
        <f>IF(RES_hhdet_in_tes!L159=0,"",RES_hhdet_in_tes!L159/RES_hhdet_in_fec!L159)</f>
        <v>0.779978526369833</v>
      </c>
      <c r="M159" s="45">
        <f>IF(RES_hhdet_in_tes!M159=0,"",RES_hhdet_in_tes!M159/RES_hhdet_in_fec!M159)</f>
        <v>0.78249297816724939</v>
      </c>
      <c r="N159" s="45">
        <f>IF(RES_hhdet_in_tes!N159=0,"",RES_hhdet_in_tes!N159/RES_hhdet_in_fec!N159)</f>
        <v>0.78593683803859871</v>
      </c>
      <c r="O159" s="45">
        <f>IF(RES_hhdet_in_tes!O159=0,"",RES_hhdet_in_tes!O159/RES_hhdet_in_fec!O159)</f>
        <v>0.79072173668527601</v>
      </c>
      <c r="P159" s="45">
        <f>IF(RES_hhdet_in_tes!P159=0,"",RES_hhdet_in_tes!P159/RES_hhdet_in_fec!P159)</f>
        <v>0.79704956630893931</v>
      </c>
      <c r="Q159" s="45">
        <f>IF(RES_hhdet_in_tes!Q159=0,"",RES_hhdet_in_tes!Q159/RES_hhdet_in_fec!Q159)</f>
        <v>0.80523783956149531</v>
      </c>
      <c r="R159" s="45">
        <f>IF(RES_hhdet_in_tes!R159=0,"",RES_hhdet_in_tes!R159/RES_hhdet_in_fec!R159)</f>
        <v>0.81638012177571873</v>
      </c>
      <c r="S159" s="45">
        <f>IF(RES_hhdet_in_tes!S159=0,"",RES_hhdet_in_tes!S159/RES_hhdet_in_fec!S159)</f>
        <v>0.83032275411884759</v>
      </c>
      <c r="T159" s="45">
        <f>IF(RES_hhdet_in_tes!T159=0,"",RES_hhdet_in_tes!T159/RES_hhdet_in_fec!T159)</f>
        <v>0.84533276348277198</v>
      </c>
      <c r="U159" s="45">
        <f>IF(RES_hhdet_in_tes!U159=0,"",RES_hhdet_in_tes!U159/RES_hhdet_in_fec!U159)</f>
        <v>0.85967717675942312</v>
      </c>
      <c r="V159" s="45">
        <f>IF(RES_hhdet_in_tes!V159=0,"",RES_hhdet_in_tes!V159/RES_hhdet_in_fec!V159)</f>
        <v>0.87162302084071264</v>
      </c>
      <c r="W159" s="45">
        <f>IF(RES_hhdet_in_tes!W159=0,"",RES_hhdet_in_tes!W159/RES_hhdet_in_fec!W159)</f>
        <v>0.88056818178351182</v>
      </c>
      <c r="X159" s="45">
        <f>IF(RES_hhdet_in_tes!X159=0,"",RES_hhdet_in_tes!X159/RES_hhdet_in_fec!X159)</f>
        <v>0.88829413938616331</v>
      </c>
      <c r="Y159" s="45">
        <f>IF(RES_hhdet_in_tes!Y159=0,"",RES_hhdet_in_tes!Y159/RES_hhdet_in_fec!Y159)</f>
        <v>0.89514548632799218</v>
      </c>
      <c r="DA159" s="60" t="s">
        <v>3737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0.78551051754046008</v>
      </c>
      <c r="D161" s="119">
        <f>IF(RES_hhdet_in_tes!D161=0,"",RES_hhdet_in_tes!D161/RES_hhdet_in_fec!D161)</f>
        <v>0.78541073783566062</v>
      </c>
      <c r="E161" s="119">
        <f>IF(RES_hhdet_in_tes!E161=0,"",RES_hhdet_in_tes!E161/RES_hhdet_in_fec!E161)</f>
        <v>0.79467505001524641</v>
      </c>
      <c r="F161" s="119">
        <f>IF(RES_hhdet_in_tes!F161=0,"",RES_hhdet_in_tes!F161/RES_hhdet_in_fec!F161)</f>
        <v>0.79859474007167808</v>
      </c>
      <c r="G161" s="119">
        <f>IF(RES_hhdet_in_tes!G161=0,"",RES_hhdet_in_tes!G161/RES_hhdet_in_fec!G161)</f>
        <v>0.8015992042481076</v>
      </c>
      <c r="H161" s="119">
        <f>IF(RES_hhdet_in_tes!H161=0,"",RES_hhdet_in_tes!H161/RES_hhdet_in_fec!H161)</f>
        <v>0.8092224337046211</v>
      </c>
      <c r="I161" s="119">
        <f>IF(RES_hhdet_in_tes!I161=0,"",RES_hhdet_in_tes!I161/RES_hhdet_in_fec!I161)</f>
        <v>0.8107353982438289</v>
      </c>
      <c r="J161" s="119">
        <f>IF(RES_hhdet_in_tes!J161=0,"",RES_hhdet_in_tes!J161/RES_hhdet_in_fec!J161)</f>
        <v>0.8146416991667691</v>
      </c>
      <c r="K161" s="119">
        <f>IF(RES_hhdet_in_tes!K161=0,"",RES_hhdet_in_tes!K161/RES_hhdet_in_fec!K161)</f>
        <v>0.82173907174500138</v>
      </c>
      <c r="L161" s="119">
        <f>IF(RES_hhdet_in_tes!L161=0,"",RES_hhdet_in_tes!L161/RES_hhdet_in_fec!L161)</f>
        <v>0.82177582613857847</v>
      </c>
      <c r="M161" s="119">
        <f>IF(RES_hhdet_in_tes!M161=0,"",RES_hhdet_in_tes!M161/RES_hhdet_in_fec!M161)</f>
        <v>0.83490231670427484</v>
      </c>
      <c r="N161" s="119">
        <f>IF(RES_hhdet_in_tes!N161=0,"",RES_hhdet_in_tes!N161/RES_hhdet_in_fec!N161)</f>
        <v>0.83364469785825468</v>
      </c>
      <c r="O161" s="119">
        <f>IF(RES_hhdet_in_tes!O161=0,"",RES_hhdet_in_tes!O161/RES_hhdet_in_fec!O161)</f>
        <v>0.8432515213156726</v>
      </c>
      <c r="P161" s="119">
        <f>IF(RES_hhdet_in_tes!P161=0,"",RES_hhdet_in_tes!P161/RES_hhdet_in_fec!P161)</f>
        <v>0.87826861960233682</v>
      </c>
      <c r="Q161" s="119" t="str">
        <f>IF(RES_hhdet_in_tes!Q161=0,"",RES_hhdet_in_tes!Q161/RES_hhdet_in_fec!Q161)</f>
        <v/>
      </c>
      <c r="R161" s="119">
        <f>IF(RES_hhdet_in_tes!R161=0,"",RES_hhdet_in_tes!R161/RES_hhdet_in_fec!R161)</f>
        <v>0.90573047708943732</v>
      </c>
      <c r="S161" s="119" t="str">
        <f>IF(RES_hhdet_in_tes!S161=0,"",RES_hhdet_in_tes!S161/RES_hhdet_in_fec!S161)</f>
        <v/>
      </c>
      <c r="T161" s="119" t="str">
        <f>IF(RES_hhdet_in_tes!T161=0,"",RES_hhdet_in_tes!T161/RES_hhdet_in_fec!T161)</f>
        <v/>
      </c>
      <c r="U161" s="119">
        <f>IF(RES_hhdet_in_tes!U161=0,"",RES_hhdet_in_tes!U161/RES_hhdet_in_fec!U161)</f>
        <v>0.9388998398147097</v>
      </c>
      <c r="V161" s="119">
        <f>IF(RES_hhdet_in_tes!V161=0,"",RES_hhdet_in_tes!V161/RES_hhdet_in_fec!V161)</f>
        <v>0.94969265992147911</v>
      </c>
      <c r="W161" s="119">
        <f>IF(RES_hhdet_in_tes!W161=0,"",RES_hhdet_in_tes!W161/RES_hhdet_in_fec!W161)</f>
        <v>0.97373033945028475</v>
      </c>
      <c r="X161" s="119" t="str">
        <f>IF(RES_hhdet_in_tes!X161=0,"",RES_hhdet_in_tes!X161/RES_hhdet_in_fec!X161)</f>
        <v/>
      </c>
      <c r="Y161" s="119" t="str">
        <f>IF(RES_hhdet_in_tes!Y161=0,"",RES_hhdet_in_tes!Y161/RES_hhdet_in_fec!Y161)</f>
        <v/>
      </c>
      <c r="DA161" s="129" t="s">
        <v>3738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0.78242520124941006</v>
      </c>
      <c r="D162" s="124">
        <f>IF(RES_hhdet_in_tes!D162=0,"",RES_hhdet_in_tes!D162/RES_hhdet_in_fec!D162)</f>
        <v>0.7861254519641252</v>
      </c>
      <c r="E162" s="124">
        <f>IF(RES_hhdet_in_tes!E162=0,"",RES_hhdet_in_tes!E162/RES_hhdet_in_fec!E162)</f>
        <v>0.78981539627700237</v>
      </c>
      <c r="F162" s="124">
        <f>IF(RES_hhdet_in_tes!F162=0,"",RES_hhdet_in_tes!F162/RES_hhdet_in_fec!F162)</f>
        <v>0.79350357590341447</v>
      </c>
      <c r="G162" s="124">
        <f>IF(RES_hhdet_in_tes!G162=0,"",RES_hhdet_in_tes!G162/RES_hhdet_in_fec!G162)</f>
        <v>0.79718227074803361</v>
      </c>
      <c r="H162" s="124">
        <f>IF(RES_hhdet_in_tes!H162=0,"",RES_hhdet_in_tes!H162/RES_hhdet_in_fec!H162)</f>
        <v>0.80085245488529266</v>
      </c>
      <c r="I162" s="124">
        <f>IF(RES_hhdet_in_tes!I162=0,"",RES_hhdet_in_tes!I162/RES_hhdet_in_fec!I162)</f>
        <v>0.80451225772898249</v>
      </c>
      <c r="J162" s="124">
        <f>IF(RES_hhdet_in_tes!J162=0,"",RES_hhdet_in_tes!J162/RES_hhdet_in_fec!J162)</f>
        <v>0.80815394813831087</v>
      </c>
      <c r="K162" s="124">
        <f>IF(RES_hhdet_in_tes!K162=0,"",RES_hhdet_in_tes!K162/RES_hhdet_in_fec!K162)</f>
        <v>0.81177100346161979</v>
      </c>
      <c r="L162" s="124">
        <f>IF(RES_hhdet_in_tes!L162=0,"",RES_hhdet_in_tes!L162/RES_hhdet_in_fec!L162)</f>
        <v>0.81536177372929042</v>
      </c>
      <c r="M162" s="124">
        <f>IF(RES_hhdet_in_tes!M162=0,"",RES_hhdet_in_tes!M162/RES_hhdet_in_fec!M162)</f>
        <v>0.81826563477415071</v>
      </c>
      <c r="N162" s="124">
        <f>IF(RES_hhdet_in_tes!N162=0,"",RES_hhdet_in_tes!N162/RES_hhdet_in_fec!N162)</f>
        <v>0.82024390011181136</v>
      </c>
      <c r="O162" s="124">
        <f>IF(RES_hhdet_in_tes!O162=0,"",RES_hhdet_in_tes!O162/RES_hhdet_in_fec!O162)</f>
        <v>0.8216122185801884</v>
      </c>
      <c r="P162" s="124">
        <f>IF(RES_hhdet_in_tes!P162=0,"",RES_hhdet_in_tes!P162/RES_hhdet_in_fec!P162)</f>
        <v>0.823755134709377</v>
      </c>
      <c r="Q162" s="124" t="str">
        <f>IF(RES_hhdet_in_tes!Q162=0,"",RES_hhdet_in_tes!Q162/RES_hhdet_in_fec!Q162)</f>
        <v/>
      </c>
      <c r="R162" s="124">
        <f>IF(RES_hhdet_in_tes!R162=0,"",RES_hhdet_in_tes!R162/RES_hhdet_in_fec!R162)</f>
        <v>0.84607497193281223</v>
      </c>
      <c r="S162" s="124" t="str">
        <f>IF(RES_hhdet_in_tes!S162=0,"",RES_hhdet_in_tes!S162/RES_hhdet_in_fec!S162)</f>
        <v/>
      </c>
      <c r="T162" s="124" t="str">
        <f>IF(RES_hhdet_in_tes!T162=0,"",RES_hhdet_in_tes!T162/RES_hhdet_in_fec!T162)</f>
        <v/>
      </c>
      <c r="U162" s="124">
        <f>IF(RES_hhdet_in_tes!U162=0,"",RES_hhdet_in_tes!U162/RES_hhdet_in_fec!U162)</f>
        <v>0.91402741736855364</v>
      </c>
      <c r="V162" s="124">
        <f>IF(RES_hhdet_in_tes!V162=0,"",RES_hhdet_in_tes!V162/RES_hhdet_in_fec!V162)</f>
        <v>0.93409493417532152</v>
      </c>
      <c r="W162" s="124">
        <f>IF(RES_hhdet_in_tes!W162=0,"",RES_hhdet_in_tes!W162/RES_hhdet_in_fec!W162)</f>
        <v>0.95038874666320361</v>
      </c>
      <c r="X162" s="124" t="str">
        <f>IF(RES_hhdet_in_tes!X162=0,"",RES_hhdet_in_tes!X162/RES_hhdet_in_fec!X162)</f>
        <v/>
      </c>
      <c r="Y162" s="124" t="str">
        <f>IF(RES_hhdet_in_tes!Y162=0,"",RES_hhdet_in_tes!Y162/RES_hhdet_in_fec!Y162)</f>
        <v/>
      </c>
      <c r="DA162" s="130" t="s">
        <v>3739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0.78242520124941006</v>
      </c>
      <c r="D163" s="45">
        <f>IF(RES_hhdet_in_tes!D163=0,"",RES_hhdet_in_tes!D163/RES_hhdet_in_fec!D163)</f>
        <v>0.7861254519641252</v>
      </c>
      <c r="E163" s="45">
        <f>IF(RES_hhdet_in_tes!E163=0,"",RES_hhdet_in_tes!E163/RES_hhdet_in_fec!E163)</f>
        <v>0.78981539627700237</v>
      </c>
      <c r="F163" s="45">
        <f>IF(RES_hhdet_in_tes!F163=0,"",RES_hhdet_in_tes!F163/RES_hhdet_in_fec!F163)</f>
        <v>0.79350357590341447</v>
      </c>
      <c r="G163" s="45">
        <f>IF(RES_hhdet_in_tes!G163=0,"",RES_hhdet_in_tes!G163/RES_hhdet_in_fec!G163)</f>
        <v>0.79718227074803361</v>
      </c>
      <c r="H163" s="45">
        <f>IF(RES_hhdet_in_tes!H163=0,"",RES_hhdet_in_tes!H163/RES_hhdet_in_fec!H163)</f>
        <v>0.80085245488529266</v>
      </c>
      <c r="I163" s="45">
        <f>IF(RES_hhdet_in_tes!I163=0,"",RES_hhdet_in_tes!I163/RES_hhdet_in_fec!I163)</f>
        <v>0.80451225772898249</v>
      </c>
      <c r="J163" s="45">
        <f>IF(RES_hhdet_in_tes!J163=0,"",RES_hhdet_in_tes!J163/RES_hhdet_in_fec!J163)</f>
        <v>0.80815394813831087</v>
      </c>
      <c r="K163" s="45">
        <f>IF(RES_hhdet_in_tes!K163=0,"",RES_hhdet_in_tes!K163/RES_hhdet_in_fec!K163)</f>
        <v>0.81177100346161979</v>
      </c>
      <c r="L163" s="45">
        <f>IF(RES_hhdet_in_tes!L163=0,"",RES_hhdet_in_tes!L163/RES_hhdet_in_fec!L163)</f>
        <v>0.81536177372929042</v>
      </c>
      <c r="M163" s="45">
        <f>IF(RES_hhdet_in_tes!M163=0,"",RES_hhdet_in_tes!M163/RES_hhdet_in_fec!M163)</f>
        <v>0.81826563477415071</v>
      </c>
      <c r="N163" s="45">
        <f>IF(RES_hhdet_in_tes!N163=0,"",RES_hhdet_in_tes!N163/RES_hhdet_in_fec!N163)</f>
        <v>0.82024390011181136</v>
      </c>
      <c r="O163" s="45">
        <f>IF(RES_hhdet_in_tes!O163=0,"",RES_hhdet_in_tes!O163/RES_hhdet_in_fec!O163)</f>
        <v>0.8216122185801884</v>
      </c>
      <c r="P163" s="45">
        <f>IF(RES_hhdet_in_tes!P163=0,"",RES_hhdet_in_tes!P163/RES_hhdet_in_fec!P163)</f>
        <v>0.823755134709377</v>
      </c>
      <c r="Q163" s="45" t="str">
        <f>IF(RES_hhdet_in_tes!Q163=0,"",RES_hhdet_in_tes!Q163/RES_hhdet_in_fec!Q163)</f>
        <v/>
      </c>
      <c r="R163" s="45">
        <f>IF(RES_hhdet_in_tes!R163=0,"",RES_hhdet_in_tes!R163/RES_hhdet_in_fec!R163)</f>
        <v>0.84607497193281223</v>
      </c>
      <c r="S163" s="45" t="str">
        <f>IF(RES_hhdet_in_tes!S163=0,"",RES_hhdet_in_tes!S163/RES_hhdet_in_fec!S163)</f>
        <v/>
      </c>
      <c r="T163" s="45" t="str">
        <f>IF(RES_hhdet_in_tes!T163=0,"",RES_hhdet_in_tes!T163/RES_hhdet_in_fec!T163)</f>
        <v/>
      </c>
      <c r="U163" s="45">
        <f>IF(RES_hhdet_in_tes!U163=0,"",RES_hhdet_in_tes!U163/RES_hhdet_in_fec!U163)</f>
        <v>0.91402741736855364</v>
      </c>
      <c r="V163" s="45">
        <f>IF(RES_hhdet_in_tes!V163=0,"",RES_hhdet_in_tes!V163/RES_hhdet_in_fec!V163)</f>
        <v>0.93409493417532152</v>
      </c>
      <c r="W163" s="45">
        <f>IF(RES_hhdet_in_tes!W163=0,"",RES_hhdet_in_tes!W163/RES_hhdet_in_fec!W163)</f>
        <v>0.95038874666320361</v>
      </c>
      <c r="X163" s="45" t="str">
        <f>IF(RES_hhdet_in_tes!X163=0,"",RES_hhdet_in_tes!X163/RES_hhdet_in_fec!X163)</f>
        <v/>
      </c>
      <c r="Y163" s="45" t="str">
        <f>IF(RES_hhdet_in_tes!Y163=0,"",RES_hhdet_in_tes!Y163/RES_hhdet_in_fec!Y163)</f>
        <v/>
      </c>
      <c r="DA163" s="60" t="s">
        <v>3740</v>
      </c>
    </row>
    <row r="164" spans="1:105" ht="12.95" customHeight="1" x14ac:dyDescent="0.25">
      <c r="A164" s="121" t="s">
        <v>92</v>
      </c>
      <c r="B164" s="124"/>
      <c r="C164" s="124">
        <f>IF(RES_hhdet_in_tes!C164=0,"",RES_hhdet_in_tes!C164/RES_hhdet_in_fec!C164)</f>
        <v>2.6100601542002408</v>
      </c>
      <c r="D164" s="124">
        <f>IF(RES_hhdet_in_tes!D164=0,"",RES_hhdet_in_tes!D164/RES_hhdet_in_fec!D164)</f>
        <v>2.7301561210007659</v>
      </c>
      <c r="E164" s="124">
        <f>IF(RES_hhdet_in_tes!E164=0,"",RES_hhdet_in_tes!E164/RES_hhdet_in_fec!E164)</f>
        <v>2.8520525572762132</v>
      </c>
      <c r="F164" s="124">
        <f>IF(RES_hhdet_in_tes!F164=0,"",RES_hhdet_in_tes!F164/RES_hhdet_in_fec!F164)</f>
        <v>2.9749280119587058</v>
      </c>
      <c r="G164" s="124">
        <f>IF(RES_hhdet_in_tes!G164=0,"",RES_hhdet_in_tes!G164/RES_hhdet_in_fec!G164)</f>
        <v>3.0994943424477972</v>
      </c>
      <c r="H164" s="124">
        <f>IF(RES_hhdet_in_tes!H164=0,"",RES_hhdet_in_tes!H164/RES_hhdet_in_fec!H164)</f>
        <v>3.2256396720853395</v>
      </c>
      <c r="I164" s="124">
        <f>IF(RES_hhdet_in_tes!I164=0,"",RES_hhdet_in_tes!I164/RES_hhdet_in_fec!I164)</f>
        <v>3.3535132197128128</v>
      </c>
      <c r="J164" s="124">
        <f>IF(RES_hhdet_in_tes!J164=0,"",RES_hhdet_in_tes!J164/RES_hhdet_in_fec!J164)</f>
        <v>3.4837837729590224</v>
      </c>
      <c r="K164" s="124">
        <f>IF(RES_hhdet_in_tes!K164=0,"",RES_hhdet_in_tes!K164/RES_hhdet_in_fec!K164)</f>
        <v>3.6169810673893705</v>
      </c>
      <c r="L164" s="124">
        <f>IF(RES_hhdet_in_tes!L164=0,"",RES_hhdet_in_tes!L164/RES_hhdet_in_fec!L164)</f>
        <v>3.7531753516411714</v>
      </c>
      <c r="M164" s="124">
        <f>IF(RES_hhdet_in_tes!M164=0,"",RES_hhdet_in_tes!M164/RES_hhdet_in_fec!M164)</f>
        <v>3.9092439625340631</v>
      </c>
      <c r="N164" s="124">
        <f>IF(RES_hhdet_in_tes!N164=0,"",RES_hhdet_in_tes!N164/RES_hhdet_in_fec!N164)</f>
        <v>4.0901970065293352</v>
      </c>
      <c r="O164" s="124">
        <f>IF(RES_hhdet_in_tes!O164=0,"",RES_hhdet_in_tes!O164/RES_hhdet_in_fec!O164)</f>
        <v>4.2957116812939233</v>
      </c>
      <c r="P164" s="124">
        <f>IF(RES_hhdet_in_tes!P164=0,"",RES_hhdet_in_tes!P164/RES_hhdet_in_fec!P164)</f>
        <v>4.5057872980279949</v>
      </c>
      <c r="Q164" s="124" t="str">
        <f>IF(RES_hhdet_in_tes!Q164=0,"",RES_hhdet_in_tes!Q164/RES_hhdet_in_fec!Q164)</f>
        <v/>
      </c>
      <c r="R164" s="124">
        <f>IF(RES_hhdet_in_tes!R164=0,"",RES_hhdet_in_tes!R164/RES_hhdet_in_fec!R164)</f>
        <v>4.701952085963752</v>
      </c>
      <c r="S164" s="124" t="str">
        <f>IF(RES_hhdet_in_tes!S164=0,"",RES_hhdet_in_tes!S164/RES_hhdet_in_fec!S164)</f>
        <v/>
      </c>
      <c r="T164" s="124" t="str">
        <f>IF(RES_hhdet_in_tes!T164=0,"",RES_hhdet_in_tes!T164/RES_hhdet_in_fec!T164)</f>
        <v/>
      </c>
      <c r="U164" s="124">
        <f>IF(RES_hhdet_in_tes!U164=0,"",RES_hhdet_in_tes!U164/RES_hhdet_in_fec!U164)</f>
        <v>4.7149388866312254</v>
      </c>
      <c r="V164" s="124">
        <f>IF(RES_hhdet_in_tes!V164=0,"",RES_hhdet_in_tes!V164/RES_hhdet_in_fec!V164)</f>
        <v>4.7286327082943123</v>
      </c>
      <c r="W164" s="124">
        <f>IF(RES_hhdet_in_tes!W164=0,"",RES_hhdet_in_tes!W164/RES_hhdet_in_fec!W164)</f>
        <v>4.7735784864068158</v>
      </c>
      <c r="X164" s="124" t="str">
        <f>IF(RES_hhdet_in_tes!X164=0,"",RES_hhdet_in_tes!X164/RES_hhdet_in_fec!X164)</f>
        <v/>
      </c>
      <c r="Y164" s="124" t="str">
        <f>IF(RES_hhdet_in_tes!Y164=0,"",RES_hhdet_in_tes!Y164/RES_hhdet_in_fec!Y164)</f>
        <v/>
      </c>
      <c r="DA164" s="130" t="s">
        <v>3741</v>
      </c>
    </row>
    <row r="165" spans="1:105" ht="12" customHeight="1" x14ac:dyDescent="0.25">
      <c r="A165" s="97" t="s">
        <v>53</v>
      </c>
      <c r="B165" s="111"/>
      <c r="C165" s="111">
        <f>IF(RES_hhdet_in_tes!C165=0,"",RES_hhdet_in_tes!C165/RES_hhdet_in_fec!C165)</f>
        <v>2.6100601542002408</v>
      </c>
      <c r="D165" s="111">
        <f>IF(RES_hhdet_in_tes!D165=0,"",RES_hhdet_in_tes!D165/RES_hhdet_in_fec!D165)</f>
        <v>2.7301561210007659</v>
      </c>
      <c r="E165" s="111">
        <f>IF(RES_hhdet_in_tes!E165=0,"",RES_hhdet_in_tes!E165/RES_hhdet_in_fec!E165)</f>
        <v>2.8520525572762132</v>
      </c>
      <c r="F165" s="111">
        <f>IF(RES_hhdet_in_tes!F165=0,"",RES_hhdet_in_tes!F165/RES_hhdet_in_fec!F165)</f>
        <v>2.9749280119587058</v>
      </c>
      <c r="G165" s="111">
        <f>IF(RES_hhdet_in_tes!G165=0,"",RES_hhdet_in_tes!G165/RES_hhdet_in_fec!G165)</f>
        <v>3.0994943424477972</v>
      </c>
      <c r="H165" s="111">
        <f>IF(RES_hhdet_in_tes!H165=0,"",RES_hhdet_in_tes!H165/RES_hhdet_in_fec!H165)</f>
        <v>3.2256396720853395</v>
      </c>
      <c r="I165" s="111">
        <f>IF(RES_hhdet_in_tes!I165=0,"",RES_hhdet_in_tes!I165/RES_hhdet_in_fec!I165)</f>
        <v>3.3535132197128128</v>
      </c>
      <c r="J165" s="111">
        <f>IF(RES_hhdet_in_tes!J165=0,"",RES_hhdet_in_tes!J165/RES_hhdet_in_fec!J165)</f>
        <v>3.4837837729590224</v>
      </c>
      <c r="K165" s="111">
        <f>IF(RES_hhdet_in_tes!K165=0,"",RES_hhdet_in_tes!K165/RES_hhdet_in_fec!K165)</f>
        <v>3.6169810673893705</v>
      </c>
      <c r="L165" s="111">
        <f>IF(RES_hhdet_in_tes!L165=0,"",RES_hhdet_in_tes!L165/RES_hhdet_in_fec!L165)</f>
        <v>3.7531753516411714</v>
      </c>
      <c r="M165" s="111">
        <f>IF(RES_hhdet_in_tes!M165=0,"",RES_hhdet_in_tes!M165/RES_hhdet_in_fec!M165)</f>
        <v>3.9092439625340631</v>
      </c>
      <c r="N165" s="111">
        <f>IF(RES_hhdet_in_tes!N165=0,"",RES_hhdet_in_tes!N165/RES_hhdet_in_fec!N165)</f>
        <v>4.0901970065293352</v>
      </c>
      <c r="O165" s="111">
        <f>IF(RES_hhdet_in_tes!O165=0,"",RES_hhdet_in_tes!O165/RES_hhdet_in_fec!O165)</f>
        <v>4.2957116812939233</v>
      </c>
      <c r="P165" s="111">
        <f>IF(RES_hhdet_in_tes!P165=0,"",RES_hhdet_in_tes!P165/RES_hhdet_in_fec!P165)</f>
        <v>4.5057872980279949</v>
      </c>
      <c r="Q165" s="111" t="str">
        <f>IF(RES_hhdet_in_tes!Q165=0,"",RES_hhdet_in_tes!Q165/RES_hhdet_in_fec!Q165)</f>
        <v/>
      </c>
      <c r="R165" s="111">
        <f>IF(RES_hhdet_in_tes!R165=0,"",RES_hhdet_in_tes!R165/RES_hhdet_in_fec!R165)</f>
        <v>4.701952085963752</v>
      </c>
      <c r="S165" s="111" t="str">
        <f>IF(RES_hhdet_in_tes!S165=0,"",RES_hhdet_in_tes!S165/RES_hhdet_in_fec!S165)</f>
        <v/>
      </c>
      <c r="T165" s="111" t="str">
        <f>IF(RES_hhdet_in_tes!T165=0,"",RES_hhdet_in_tes!T165/RES_hhdet_in_fec!T165)</f>
        <v/>
      </c>
      <c r="U165" s="111">
        <f>IF(RES_hhdet_in_tes!U165=0,"",RES_hhdet_in_tes!U165/RES_hhdet_in_fec!U165)</f>
        <v>4.7149388866312254</v>
      </c>
      <c r="V165" s="111">
        <f>IF(RES_hhdet_in_tes!V165=0,"",RES_hhdet_in_tes!V165/RES_hhdet_in_fec!V165)</f>
        <v>4.7286327082943123</v>
      </c>
      <c r="W165" s="111">
        <f>IF(RES_hhdet_in_tes!W165=0,"",RES_hhdet_in_tes!W165/RES_hhdet_in_fec!W165)</f>
        <v>4.7735784864068158</v>
      </c>
      <c r="X165" s="111" t="str">
        <f>IF(RES_hhdet_in_tes!X165=0,"",RES_hhdet_in_tes!X165/RES_hhdet_in_fec!X165)</f>
        <v/>
      </c>
      <c r="Y165" s="111" t="str">
        <f>IF(RES_hhdet_in_tes!Y165=0,"",RES_hhdet_in_tes!Y165/RES_hhdet_in_fec!Y165)</f>
        <v/>
      </c>
      <c r="DA165" s="63" t="s">
        <v>3742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0.78755383550471691</v>
      </c>
      <c r="D166" s="124">
        <f>IF(RES_hhdet_in_tes!D166=0,"",RES_hhdet_in_tes!D166/RES_hhdet_in_fec!D166)</f>
        <v>0.77696279258305734</v>
      </c>
      <c r="E166" s="124">
        <f>IF(RES_hhdet_in_tes!E166=0,"",RES_hhdet_in_tes!E166/RES_hhdet_in_fec!E166)</f>
        <v>0.78111004927639949</v>
      </c>
      <c r="F166" s="124">
        <f>IF(RES_hhdet_in_tes!F166=0,"",RES_hhdet_in_tes!F166/RES_hhdet_in_fec!F166)</f>
        <v>0.79433117576004753</v>
      </c>
      <c r="G166" s="124">
        <f>IF(RES_hhdet_in_tes!G166=0,"",RES_hhdet_in_tes!G166/RES_hhdet_in_fec!G166)</f>
        <v>0.78503636994616055</v>
      </c>
      <c r="H166" s="124">
        <f>IF(RES_hhdet_in_tes!H166=0,"",RES_hhdet_in_tes!H166/RES_hhdet_in_fec!H166)</f>
        <v>0.78097758618995827</v>
      </c>
      <c r="I166" s="124">
        <f>IF(RES_hhdet_in_tes!I166=0,"",RES_hhdet_in_tes!I166/RES_hhdet_in_fec!I166)</f>
        <v>0.80294658327336388</v>
      </c>
      <c r="J166" s="124">
        <f>IF(RES_hhdet_in_tes!J166=0,"",RES_hhdet_in_tes!J166/RES_hhdet_in_fec!J166)</f>
        <v>0.7860359747935054</v>
      </c>
      <c r="K166" s="124">
        <f>IF(RES_hhdet_in_tes!K166=0,"",RES_hhdet_in_tes!K166/RES_hhdet_in_fec!K166)</f>
        <v>0.81203079811404699</v>
      </c>
      <c r="L166" s="124">
        <f>IF(RES_hhdet_in_tes!L166=0,"",RES_hhdet_in_tes!L166/RES_hhdet_in_fec!L166)</f>
        <v>0.75456890105585883</v>
      </c>
      <c r="M166" s="124">
        <f>IF(RES_hhdet_in_tes!M166=0,"",RES_hhdet_in_tes!M166/RES_hhdet_in_fec!M166)</f>
        <v>0.84929402910905283</v>
      </c>
      <c r="N166" s="124">
        <f>IF(RES_hhdet_in_tes!N166=0,"",RES_hhdet_in_tes!N166/RES_hhdet_in_fec!N166)</f>
        <v>0.79476072562360434</v>
      </c>
      <c r="O166" s="124">
        <f>IF(RES_hhdet_in_tes!O166=0,"",RES_hhdet_in_tes!O166/RES_hhdet_in_fec!O166)</f>
        <v>0.81761488274946659</v>
      </c>
      <c r="P166" s="124">
        <f>IF(RES_hhdet_in_tes!P166=0,"",RES_hhdet_in_tes!P166/RES_hhdet_in_fec!P166)</f>
        <v>0.88655093664305196</v>
      </c>
      <c r="Q166" s="124" t="str">
        <f>IF(RES_hhdet_in_tes!Q166=0,"",RES_hhdet_in_tes!Q166/RES_hhdet_in_fec!Q166)</f>
        <v/>
      </c>
      <c r="R166" s="124">
        <f>IF(RES_hhdet_in_tes!R166=0,"",RES_hhdet_in_tes!R166/RES_hhdet_in_fec!R166)</f>
        <v>0.83795238998157384</v>
      </c>
      <c r="S166" s="124" t="str">
        <f>IF(RES_hhdet_in_tes!S166=0,"",RES_hhdet_in_tes!S166/RES_hhdet_in_fec!S166)</f>
        <v/>
      </c>
      <c r="T166" s="124" t="str">
        <f>IF(RES_hhdet_in_tes!T166=0,"",RES_hhdet_in_tes!T166/RES_hhdet_in_fec!T166)</f>
        <v/>
      </c>
      <c r="U166" s="124">
        <f>IF(RES_hhdet_in_tes!U166=0,"",RES_hhdet_in_tes!U166/RES_hhdet_in_fec!U166)</f>
        <v>0.85859200782392231</v>
      </c>
      <c r="V166" s="124">
        <f>IF(RES_hhdet_in_tes!V166=0,"",RES_hhdet_in_tes!V166/RES_hhdet_in_fec!V166)</f>
        <v>0.85509173775198677</v>
      </c>
      <c r="W166" s="124">
        <f>IF(RES_hhdet_in_tes!W166=0,"",RES_hhdet_in_tes!W166/RES_hhdet_in_fec!W166)</f>
        <v>0.85075711818894983</v>
      </c>
      <c r="X166" s="124" t="str">
        <f>IF(RES_hhdet_in_tes!X166=0,"",RES_hhdet_in_tes!X166/RES_hhdet_in_fec!X166)</f>
        <v/>
      </c>
      <c r="Y166" s="124" t="str">
        <f>IF(RES_hhdet_in_tes!Y166=0,"",RES_hhdet_in_tes!Y166/RES_hhdet_in_fec!Y166)</f>
        <v/>
      </c>
      <c r="DA166" s="130" t="s">
        <v>3743</v>
      </c>
    </row>
    <row r="167" spans="1:105" ht="12" customHeight="1" x14ac:dyDescent="0.25">
      <c r="A167" s="97" t="s">
        <v>124</v>
      </c>
      <c r="B167" s="111"/>
      <c r="C167" s="111" t="str">
        <f>IF(RES_hhdet_in_tes!C167=0,"",RES_hhdet_in_tes!C167/RES_hhdet_in_fec!C167)</f>
        <v/>
      </c>
      <c r="D167" s="111" t="str">
        <f>IF(RES_hhdet_in_tes!D167=0,"",RES_hhdet_in_tes!D167/RES_hhdet_in_fec!D167)</f>
        <v/>
      </c>
      <c r="E167" s="111" t="str">
        <f>IF(RES_hhdet_in_tes!E167=0,"",RES_hhdet_in_tes!E167/RES_hhdet_in_fec!E167)</f>
        <v/>
      </c>
      <c r="F167" s="111" t="str">
        <f>IF(RES_hhdet_in_tes!F167=0,"",RES_hhdet_in_tes!F167/RES_hhdet_in_fec!F167)</f>
        <v/>
      </c>
      <c r="G167" s="111" t="str">
        <f>IF(RES_hhdet_in_tes!G167=0,"",RES_hhdet_in_tes!G167/RES_hhdet_in_fec!G167)</f>
        <v/>
      </c>
      <c r="H167" s="111" t="str">
        <f>IF(RES_hhdet_in_tes!H167=0,"",RES_hhdet_in_tes!H167/RES_hhdet_in_fec!H167)</f>
        <v/>
      </c>
      <c r="I167" s="111" t="str">
        <f>IF(RES_hhdet_in_tes!I167=0,"",RES_hhdet_in_tes!I167/RES_hhdet_in_fec!I167)</f>
        <v/>
      </c>
      <c r="J167" s="111" t="str">
        <f>IF(RES_hhdet_in_tes!J167=0,"",RES_hhdet_in_tes!J167/RES_hhdet_in_fec!J167)</f>
        <v/>
      </c>
      <c r="K167" s="111" t="str">
        <f>IF(RES_hhdet_in_tes!K167=0,"",RES_hhdet_in_tes!K167/RES_hhdet_in_fec!K167)</f>
        <v/>
      </c>
      <c r="L167" s="111" t="str">
        <f>IF(RES_hhdet_in_tes!L167=0,"",RES_hhdet_in_tes!L167/RES_hhdet_in_fec!L167)</f>
        <v/>
      </c>
      <c r="M167" s="111" t="str">
        <f>IF(RES_hhdet_in_tes!M167=0,"",RES_hhdet_in_tes!M167/RES_hhdet_in_fec!M167)</f>
        <v/>
      </c>
      <c r="N167" s="111" t="str">
        <f>IF(RES_hhdet_in_tes!N167=0,"",RES_hhdet_in_tes!N167/RES_hhdet_in_fec!N167)</f>
        <v/>
      </c>
      <c r="O167" s="111" t="str">
        <f>IF(RES_hhdet_in_tes!O167=0,"",RES_hhdet_in_tes!O167/RES_hhdet_in_fec!O167)</f>
        <v/>
      </c>
      <c r="P167" s="111" t="str">
        <f>IF(RES_hhdet_in_tes!P167=0,"",RES_hhdet_in_tes!P167/RES_hhdet_in_fec!P167)</f>
        <v/>
      </c>
      <c r="Q167" s="111" t="str">
        <f>IF(RES_hhdet_in_tes!Q167=0,"",RES_hhdet_in_tes!Q167/RES_hhdet_in_fec!Q167)</f>
        <v/>
      </c>
      <c r="R167" s="111" t="str">
        <f>IF(RES_hhdet_in_tes!R167=0,"",RES_hhdet_in_tes!R167/RES_hhdet_in_fec!R167)</f>
        <v/>
      </c>
      <c r="S167" s="111" t="str">
        <f>IF(RES_hhdet_in_tes!S167=0,"",RES_hhdet_in_tes!S167/RES_hhdet_in_fec!S167)</f>
        <v/>
      </c>
      <c r="T167" s="111" t="str">
        <f>IF(RES_hhdet_in_tes!T167=0,"",RES_hhdet_in_tes!T167/RES_hhdet_in_fec!T167)</f>
        <v/>
      </c>
      <c r="U167" s="111" t="str">
        <f>IF(RES_hhdet_in_tes!U167=0,"",RES_hhdet_in_tes!U167/RES_hhdet_in_fec!U167)</f>
        <v/>
      </c>
      <c r="V167" s="111" t="str">
        <f>IF(RES_hhdet_in_tes!V167=0,"",RES_hhdet_in_tes!V167/RES_hhdet_in_fec!V167)</f>
        <v/>
      </c>
      <c r="W167" s="111" t="str">
        <f>IF(RES_hhdet_in_tes!W167=0,"",RES_hhdet_in_tes!W167/RES_hhdet_in_fec!W167)</f>
        <v/>
      </c>
      <c r="X167" s="111" t="str">
        <f>IF(RES_hhdet_in_tes!X167=0,"",RES_hhdet_in_tes!X167/RES_hhdet_in_fec!X167)</f>
        <v/>
      </c>
      <c r="Y167" s="111" t="str">
        <f>IF(RES_hhdet_in_tes!Y167=0,"",RES_hhdet_in_tes!Y167/RES_hhdet_in_fec!Y167)</f>
        <v/>
      </c>
      <c r="DA167" s="63" t="s">
        <v>3744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 t="str">
        <f>IF(RES_hhdet_in_tes!I168=0,"",RES_hhdet_in_tes!I168/RES_hhdet_in_fec!I168)</f>
        <v/>
      </c>
      <c r="J168" s="111" t="str">
        <f>IF(RES_hhdet_in_tes!J168=0,"",RES_hhdet_in_tes!J168/RES_hhdet_in_fec!J168)</f>
        <v/>
      </c>
      <c r="K168" s="111" t="str">
        <f>IF(RES_hhdet_in_tes!K168=0,"",RES_hhdet_in_tes!K168/RES_hhdet_in_fec!K168)</f>
        <v/>
      </c>
      <c r="L168" s="111" t="str">
        <f>IF(RES_hhdet_in_tes!L168=0,"",RES_hhdet_in_tes!L168/RES_hhdet_in_fec!L168)</f>
        <v/>
      </c>
      <c r="M168" s="111" t="str">
        <f>IF(RES_hhdet_in_tes!M168=0,"",RES_hhdet_in_tes!M168/RES_hhdet_in_fec!M168)</f>
        <v/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 t="str">
        <f>IF(RES_hhdet_in_tes!U168=0,"",RES_hhdet_in_tes!U168/RES_hhdet_in_fec!U168)</f>
        <v/>
      </c>
      <c r="V168" s="111" t="str">
        <f>IF(RES_hhdet_in_tes!V168=0,"",RES_hhdet_in_tes!V168/RES_hhdet_in_fec!V168)</f>
        <v/>
      </c>
      <c r="W168" s="111" t="str">
        <f>IF(RES_hhdet_in_tes!W168=0,"",RES_hhdet_in_tes!W168/RES_hhdet_in_fec!W168)</f>
        <v/>
      </c>
      <c r="X168" s="111" t="str">
        <f>IF(RES_hhdet_in_tes!X168=0,"",RES_hhdet_in_tes!X168/RES_hhdet_in_fec!X168)</f>
        <v/>
      </c>
      <c r="Y168" s="111" t="str">
        <f>IF(RES_hhdet_in_tes!Y168=0,"",RES_hhdet_in_tes!Y168/RES_hhdet_in_fec!Y168)</f>
        <v/>
      </c>
      <c r="DA168" s="63" t="s">
        <v>3745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 t="str">
        <f>IF(RES_hhdet_in_tes!I169=0,"",RES_hhdet_in_tes!I169/RES_hhdet_in_fec!I169)</f>
        <v/>
      </c>
      <c r="J169" s="112" t="str">
        <f>IF(RES_hhdet_in_tes!J169=0,"",RES_hhdet_in_tes!J169/RES_hhdet_in_fec!J169)</f>
        <v/>
      </c>
      <c r="K169" s="112" t="str">
        <f>IF(RES_hhdet_in_tes!K169=0,"",RES_hhdet_in_tes!K169/RES_hhdet_in_fec!K169)</f>
        <v/>
      </c>
      <c r="L169" s="112" t="str">
        <f>IF(RES_hhdet_in_tes!L169=0,"",RES_hhdet_in_tes!L169/RES_hhdet_in_fec!L169)</f>
        <v/>
      </c>
      <c r="M169" s="112" t="str">
        <f>IF(RES_hhdet_in_tes!M169=0,"",RES_hhdet_in_tes!M169/RES_hhdet_in_fec!M169)</f>
        <v/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 t="str">
        <f>IF(RES_hhdet_in_tes!U169=0,"",RES_hhdet_in_tes!U169/RES_hhdet_in_fec!U169)</f>
        <v/>
      </c>
      <c r="V169" s="112" t="str">
        <f>IF(RES_hhdet_in_tes!V169=0,"",RES_hhdet_in_tes!V169/RES_hhdet_in_fec!V169)</f>
        <v/>
      </c>
      <c r="W169" s="112" t="str">
        <f>IF(RES_hhdet_in_tes!W169=0,"",RES_hhdet_in_tes!W169/RES_hhdet_in_fec!W169)</f>
        <v/>
      </c>
      <c r="X169" s="112" t="str">
        <f>IF(RES_hhdet_in_tes!X169=0,"",RES_hhdet_in_tes!X169/RES_hhdet_in_fec!X169)</f>
        <v/>
      </c>
      <c r="Y169" s="112" t="str">
        <f>IF(RES_hhdet_in_tes!Y169=0,"",RES_hhdet_in_tes!Y169/RES_hhdet_in_fec!Y169)</f>
        <v/>
      </c>
      <c r="DA169" s="131" t="s">
        <v>3746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 t="str">
        <f>IF(RES_hhdet_in_tes!I170=0,"",RES_hhdet_in_tes!I170/RES_hhdet_in_fec!I170)</f>
        <v/>
      </c>
      <c r="J170" s="113" t="str">
        <f>IF(RES_hhdet_in_tes!J170=0,"",RES_hhdet_in_tes!J170/RES_hhdet_in_fec!J170)</f>
        <v/>
      </c>
      <c r="K170" s="113" t="str">
        <f>IF(RES_hhdet_in_tes!K170=0,"",RES_hhdet_in_tes!K170/RES_hhdet_in_fec!K170)</f>
        <v/>
      </c>
      <c r="L170" s="113" t="str">
        <f>IF(RES_hhdet_in_tes!L170=0,"",RES_hhdet_in_tes!L170/RES_hhdet_in_fec!L170)</f>
        <v/>
      </c>
      <c r="M170" s="113" t="str">
        <f>IF(RES_hhdet_in_tes!M170=0,"",RES_hhdet_in_tes!M170/RES_hhdet_in_fec!M170)</f>
        <v/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 t="str">
        <f>IF(RES_hhdet_in_tes!U170=0,"",RES_hhdet_in_tes!U170/RES_hhdet_in_fec!U170)</f>
        <v/>
      </c>
      <c r="V170" s="113" t="str">
        <f>IF(RES_hhdet_in_tes!V170=0,"",RES_hhdet_in_tes!V170/RES_hhdet_in_fec!V170)</f>
        <v/>
      </c>
      <c r="W170" s="113" t="str">
        <f>IF(RES_hhdet_in_tes!W170=0,"",RES_hhdet_in_tes!W170/RES_hhdet_in_fec!W170)</f>
        <v/>
      </c>
      <c r="X170" s="113" t="str">
        <f>IF(RES_hhdet_in_tes!X170=0,"",RES_hhdet_in_tes!X170/RES_hhdet_in_fec!X170)</f>
        <v/>
      </c>
      <c r="Y170" s="113" t="str">
        <f>IF(RES_hhdet_in_tes!Y170=0,"",RES_hhdet_in_tes!Y170/RES_hhdet_in_fec!Y170)</f>
        <v/>
      </c>
      <c r="DA170" s="132" t="s">
        <v>3747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0.72807206032552108</v>
      </c>
      <c r="D171" s="112">
        <f>IF(RES_hhdet_in_tes!D171=0,"",RES_hhdet_in_tes!D171/RES_hhdet_in_fec!D171)</f>
        <v>0.72898899586066856</v>
      </c>
      <c r="E171" s="112">
        <f>IF(RES_hhdet_in_tes!E171=0,"",RES_hhdet_in_tes!E171/RES_hhdet_in_fec!E171)</f>
        <v>0.72999281317536613</v>
      </c>
      <c r="F171" s="112">
        <f>IF(RES_hhdet_in_tes!F171=0,"",RES_hhdet_in_tes!F171/RES_hhdet_in_fec!F171)</f>
        <v>0.73100874202588428</v>
      </c>
      <c r="G171" s="112">
        <f>IF(RES_hhdet_in_tes!G171=0,"",RES_hhdet_in_tes!G171/RES_hhdet_in_fec!G171)</f>
        <v>0.73210536182338637</v>
      </c>
      <c r="H171" s="112">
        <f>IF(RES_hhdet_in_tes!H171=0,"",RES_hhdet_in_tes!H171/RES_hhdet_in_fec!H171)</f>
        <v>0.73327493142412015</v>
      </c>
      <c r="I171" s="112">
        <f>IF(RES_hhdet_in_tes!I171=0,"",RES_hhdet_in_tes!I171/RES_hhdet_in_fec!I171)</f>
        <v>0.73453523675252241</v>
      </c>
      <c r="J171" s="112">
        <f>IF(RES_hhdet_in_tes!J171=0,"",RES_hhdet_in_tes!J171/RES_hhdet_in_fec!J171)</f>
        <v>0.73595759397684357</v>
      </c>
      <c r="K171" s="112">
        <f>IF(RES_hhdet_in_tes!K171=0,"",RES_hhdet_in_tes!K171/RES_hhdet_in_fec!K171)</f>
        <v>0.73760500483953362</v>
      </c>
      <c r="L171" s="112">
        <f>IF(RES_hhdet_in_tes!L171=0,"",RES_hhdet_in_tes!L171/RES_hhdet_in_fec!L171)</f>
        <v>0.73949913049069871</v>
      </c>
      <c r="M171" s="112">
        <f>IF(RES_hhdet_in_tes!M171=0,"",RES_hhdet_in_tes!M171/RES_hhdet_in_fec!M171)</f>
        <v>0.74310009149052791</v>
      </c>
      <c r="N171" s="112">
        <f>IF(RES_hhdet_in_tes!N171=0,"",RES_hhdet_in_tes!N171/RES_hhdet_in_fec!N171)</f>
        <v>0.74903775186943322</v>
      </c>
      <c r="O171" s="112">
        <f>IF(RES_hhdet_in_tes!O171=0,"",RES_hhdet_in_tes!O171/RES_hhdet_in_fec!O171)</f>
        <v>0.758091912103663</v>
      </c>
      <c r="P171" s="112" t="str">
        <f>IF(RES_hhdet_in_tes!P171=0,"",RES_hhdet_in_tes!P171/RES_hhdet_in_fec!P171)</f>
        <v/>
      </c>
      <c r="Q171" s="112" t="str">
        <f>IF(RES_hhdet_in_tes!Q171=0,"",RES_hhdet_in_tes!Q171/RES_hhdet_in_fec!Q171)</f>
        <v/>
      </c>
      <c r="R171" s="112">
        <f>IF(RES_hhdet_in_tes!R171=0,"",RES_hhdet_in_tes!R171/RES_hhdet_in_fec!R171)</f>
        <v>0.78882733595796317</v>
      </c>
      <c r="S171" s="112" t="str">
        <f>IF(RES_hhdet_in_tes!S171=0,"",RES_hhdet_in_tes!S171/RES_hhdet_in_fec!S171)</f>
        <v/>
      </c>
      <c r="T171" s="112" t="str">
        <f>IF(RES_hhdet_in_tes!T171=0,"",RES_hhdet_in_tes!T171/RES_hhdet_in_fec!T171)</f>
        <v/>
      </c>
      <c r="U171" s="112">
        <f>IF(RES_hhdet_in_tes!U171=0,"",RES_hhdet_in_tes!U171/RES_hhdet_in_fec!U171)</f>
        <v>0.81100980966252068</v>
      </c>
      <c r="V171" s="112">
        <f>IF(RES_hhdet_in_tes!V171=0,"",RES_hhdet_in_tes!V171/RES_hhdet_in_fec!V171)</f>
        <v>0.81826560849024776</v>
      </c>
      <c r="W171" s="112">
        <f>IF(RES_hhdet_in_tes!W171=0,"",RES_hhdet_in_tes!W171/RES_hhdet_in_fec!W171)</f>
        <v>0.82489255992102117</v>
      </c>
      <c r="X171" s="112" t="str">
        <f>IF(RES_hhdet_in_tes!X171=0,"",RES_hhdet_in_tes!X171/RES_hhdet_in_fec!X171)</f>
        <v/>
      </c>
      <c r="Y171" s="112" t="str">
        <f>IF(RES_hhdet_in_tes!Y171=0,"",RES_hhdet_in_tes!Y171/RES_hhdet_in_fec!Y171)</f>
        <v/>
      </c>
      <c r="DA171" s="131" t="s">
        <v>3748</v>
      </c>
    </row>
    <row r="172" spans="1:105" ht="12" customHeight="1" x14ac:dyDescent="0.25">
      <c r="A172" s="107" t="s">
        <v>121</v>
      </c>
      <c r="B172" s="113"/>
      <c r="C172" s="113">
        <f>IF(RES_hhdet_in_tes!C172=0,"",RES_hhdet_in_tes!C172/RES_hhdet_in_fec!C172)</f>
        <v>0.84948727781263966</v>
      </c>
      <c r="D172" s="113">
        <f>IF(RES_hhdet_in_tes!D172=0,"",RES_hhdet_in_tes!D172/RES_hhdet_in_fec!D172)</f>
        <v>0.84388703484776584</v>
      </c>
      <c r="E172" s="113">
        <f>IF(RES_hhdet_in_tes!E172=0,"",RES_hhdet_in_tes!E172/RES_hhdet_in_fec!E172)</f>
        <v>0.84859947908901523</v>
      </c>
      <c r="F172" s="113">
        <f>IF(RES_hhdet_in_tes!F172=0,"",RES_hhdet_in_tes!F172/RES_hhdet_in_fec!F172)</f>
        <v>0.85000127090292221</v>
      </c>
      <c r="G172" s="113">
        <f>IF(RES_hhdet_in_tes!G172=0,"",RES_hhdet_in_tes!G172/RES_hhdet_in_fec!G172)</f>
        <v>0.84975668545599259</v>
      </c>
      <c r="H172" s="113">
        <f>IF(RES_hhdet_in_tes!H172=0,"",RES_hhdet_in_tes!H172/RES_hhdet_in_fec!H172)</f>
        <v>0.85379995212388005</v>
      </c>
      <c r="I172" s="113">
        <f>IF(RES_hhdet_in_tes!I172=0,"",RES_hhdet_in_tes!I172/RES_hhdet_in_fec!I172)</f>
        <v>0.84574217086582748</v>
      </c>
      <c r="J172" s="113">
        <f>IF(RES_hhdet_in_tes!J172=0,"",RES_hhdet_in_tes!J172/RES_hhdet_in_fec!J172)</f>
        <v>0.86111368547313849</v>
      </c>
      <c r="K172" s="113">
        <f>IF(RES_hhdet_in_tes!K172=0,"",RES_hhdet_in_tes!K172/RES_hhdet_in_fec!K172)</f>
        <v>0.85834256567075129</v>
      </c>
      <c r="L172" s="113">
        <f>IF(RES_hhdet_in_tes!L172=0,"",RES_hhdet_in_tes!L172/RES_hhdet_in_fec!L172)</f>
        <v>0.88246553446674358</v>
      </c>
      <c r="M172" s="113">
        <f>IF(RES_hhdet_in_tes!M172=0,"",RES_hhdet_in_tes!M172/RES_hhdet_in_fec!M172)</f>
        <v>0.87252176883919763</v>
      </c>
      <c r="N172" s="113">
        <f>IF(RES_hhdet_in_tes!N172=0,"",RES_hhdet_in_tes!N172/RES_hhdet_in_fec!N172)</f>
        <v>0.88352473784833419</v>
      </c>
      <c r="O172" s="113">
        <f>IF(RES_hhdet_in_tes!O172=0,"",RES_hhdet_in_tes!O172/RES_hhdet_in_fec!O172)</f>
        <v>0.88616094761802833</v>
      </c>
      <c r="P172" s="113">
        <f>IF(RES_hhdet_in_tes!P172=0,"",RES_hhdet_in_tes!P172/RES_hhdet_in_fec!P172)</f>
        <v>0.88655093664305196</v>
      </c>
      <c r="Q172" s="113" t="str">
        <f>IF(RES_hhdet_in_tes!Q172=0,"",RES_hhdet_in_tes!Q172/RES_hhdet_in_fec!Q172)</f>
        <v/>
      </c>
      <c r="R172" s="113">
        <f>IF(RES_hhdet_in_tes!R172=0,"",RES_hhdet_in_tes!R172/RES_hhdet_in_fec!R172)</f>
        <v>0.89357607758426916</v>
      </c>
      <c r="S172" s="113" t="str">
        <f>IF(RES_hhdet_in_tes!S172=0,"",RES_hhdet_in_tes!S172/RES_hhdet_in_fec!S172)</f>
        <v/>
      </c>
      <c r="T172" s="113" t="str">
        <f>IF(RES_hhdet_in_tes!T172=0,"",RES_hhdet_in_tes!T172/RES_hhdet_in_fec!T172)</f>
        <v/>
      </c>
      <c r="U172" s="113">
        <f>IF(RES_hhdet_in_tes!U172=0,"",RES_hhdet_in_tes!U172/RES_hhdet_in_fec!U172)</f>
        <v>0.9114340033388123</v>
      </c>
      <c r="V172" s="113">
        <f>IF(RES_hhdet_in_tes!V172=0,"",RES_hhdet_in_tes!V172/RES_hhdet_in_fec!V172)</f>
        <v>0.91787187483858335</v>
      </c>
      <c r="W172" s="113">
        <f>IF(RES_hhdet_in_tes!W172=0,"",RES_hhdet_in_tes!W172/RES_hhdet_in_fec!W172)</f>
        <v>0.9324378903434577</v>
      </c>
      <c r="X172" s="113" t="str">
        <f>IF(RES_hhdet_in_tes!X172=0,"",RES_hhdet_in_tes!X172/RES_hhdet_in_fec!X172)</f>
        <v/>
      </c>
      <c r="Y172" s="113" t="str">
        <f>IF(RES_hhdet_in_tes!Y172=0,"",RES_hhdet_in_tes!Y172/RES_hhdet_in_fec!Y172)</f>
        <v/>
      </c>
      <c r="DA172" s="132" t="s">
        <v>3749</v>
      </c>
    </row>
    <row r="173" spans="1:105" ht="12" customHeight="1" x14ac:dyDescent="0.25">
      <c r="A173" s="108" t="s">
        <v>53</v>
      </c>
      <c r="B173" s="111"/>
      <c r="C173" s="111">
        <f>IF(RES_hhdet_in_tes!C173=0,"",RES_hhdet_in_tes!C173/RES_hhdet_in_fec!C173)</f>
        <v>0.72807206032552108</v>
      </c>
      <c r="D173" s="111">
        <f>IF(RES_hhdet_in_tes!D173=0,"",RES_hhdet_in_tes!D173/RES_hhdet_in_fec!D173)</f>
        <v>0.72898899586066856</v>
      </c>
      <c r="E173" s="111">
        <f>IF(RES_hhdet_in_tes!E173=0,"",RES_hhdet_in_tes!E173/RES_hhdet_in_fec!E173)</f>
        <v>0.72999281317536613</v>
      </c>
      <c r="F173" s="111">
        <f>IF(RES_hhdet_in_tes!F173=0,"",RES_hhdet_in_tes!F173/RES_hhdet_in_fec!F173)</f>
        <v>0.73100874202588428</v>
      </c>
      <c r="G173" s="111">
        <f>IF(RES_hhdet_in_tes!G173=0,"",RES_hhdet_in_tes!G173/RES_hhdet_in_fec!G173)</f>
        <v>0.73210536182338637</v>
      </c>
      <c r="H173" s="111">
        <f>IF(RES_hhdet_in_tes!H173=0,"",RES_hhdet_in_tes!H173/RES_hhdet_in_fec!H173)</f>
        <v>0.73327493142412015</v>
      </c>
      <c r="I173" s="111">
        <f>IF(RES_hhdet_in_tes!I173=0,"",RES_hhdet_in_tes!I173/RES_hhdet_in_fec!I173)</f>
        <v>0.73453523675252241</v>
      </c>
      <c r="J173" s="111">
        <f>IF(RES_hhdet_in_tes!J173=0,"",RES_hhdet_in_tes!J173/RES_hhdet_in_fec!J173)</f>
        <v>0.73595759397684357</v>
      </c>
      <c r="K173" s="111">
        <f>IF(RES_hhdet_in_tes!K173=0,"",RES_hhdet_in_tes!K173/RES_hhdet_in_fec!K173)</f>
        <v>0.73760500483953362</v>
      </c>
      <c r="L173" s="111">
        <f>IF(RES_hhdet_in_tes!L173=0,"",RES_hhdet_in_tes!L173/RES_hhdet_in_fec!L173)</f>
        <v>0.7394991304906986</v>
      </c>
      <c r="M173" s="111">
        <f>IF(RES_hhdet_in_tes!M173=0,"",RES_hhdet_in_tes!M173/RES_hhdet_in_fec!M173)</f>
        <v>0.74310009149052769</v>
      </c>
      <c r="N173" s="111">
        <f>IF(RES_hhdet_in_tes!N173=0,"",RES_hhdet_in_tes!N173/RES_hhdet_in_fec!N173)</f>
        <v>0.74903775186943322</v>
      </c>
      <c r="O173" s="111">
        <f>IF(RES_hhdet_in_tes!O173=0,"",RES_hhdet_in_tes!O173/RES_hhdet_in_fec!O173)</f>
        <v>0.758091912103663</v>
      </c>
      <c r="P173" s="111">
        <f>IF(RES_hhdet_in_tes!P173=0,"",RES_hhdet_in_tes!P173/RES_hhdet_in_fec!P173)</f>
        <v>0.76983331187650617</v>
      </c>
      <c r="Q173" s="111" t="str">
        <f>IF(RES_hhdet_in_tes!Q173=0,"",RES_hhdet_in_tes!Q173/RES_hhdet_in_fec!Q173)</f>
        <v/>
      </c>
      <c r="R173" s="111">
        <f>IF(RES_hhdet_in_tes!R173=0,"",RES_hhdet_in_tes!R173/RES_hhdet_in_fec!R173)</f>
        <v>0.78882733595796317</v>
      </c>
      <c r="S173" s="111" t="str">
        <f>IF(RES_hhdet_in_tes!S173=0,"",RES_hhdet_in_tes!S173/RES_hhdet_in_fec!S173)</f>
        <v/>
      </c>
      <c r="T173" s="111" t="str">
        <f>IF(RES_hhdet_in_tes!T173=0,"",RES_hhdet_in_tes!T173/RES_hhdet_in_fec!T173)</f>
        <v/>
      </c>
      <c r="U173" s="111">
        <f>IF(RES_hhdet_in_tes!U173=0,"",RES_hhdet_in_tes!U173/RES_hhdet_in_fec!U173)</f>
        <v>0.81100980966252068</v>
      </c>
      <c r="V173" s="111">
        <f>IF(RES_hhdet_in_tes!V173=0,"",RES_hhdet_in_tes!V173/RES_hhdet_in_fec!V173)</f>
        <v>0.81826560849024776</v>
      </c>
      <c r="W173" s="111">
        <f>IF(RES_hhdet_in_tes!W173=0,"",RES_hhdet_in_tes!W173/RES_hhdet_in_fec!W173)</f>
        <v>0.82489255992102117</v>
      </c>
      <c r="X173" s="111" t="str">
        <f>IF(RES_hhdet_in_tes!X173=0,"",RES_hhdet_in_tes!X173/RES_hhdet_in_fec!X173)</f>
        <v/>
      </c>
      <c r="Y173" s="111" t="str">
        <f>IF(RES_hhdet_in_tes!Y173=0,"",RES_hhdet_in_tes!Y173/RES_hhdet_in_fec!Y173)</f>
        <v/>
      </c>
      <c r="DA173" s="63" t="s">
        <v>3750</v>
      </c>
    </row>
    <row r="174" spans="1:105" ht="12" customHeight="1" x14ac:dyDescent="0.25">
      <c r="A174" s="115" t="s">
        <v>52</v>
      </c>
      <c r="B174" s="45"/>
      <c r="C174" s="45">
        <f>IF(RES_hhdet_in_tes!C174=0,"",RES_hhdet_in_tes!C174/RES_hhdet_in_fec!C174)</f>
        <v>1</v>
      </c>
      <c r="D174" s="45">
        <f>IF(RES_hhdet_in_tes!D174=0,"",RES_hhdet_in_tes!D174/RES_hhdet_in_fec!D174)</f>
        <v>1</v>
      </c>
      <c r="E174" s="45">
        <f>IF(RES_hhdet_in_tes!E174=0,"",RES_hhdet_in_tes!E174/RES_hhdet_in_fec!E174)</f>
        <v>1</v>
      </c>
      <c r="F174" s="45">
        <f>IF(RES_hhdet_in_tes!F174=0,"",RES_hhdet_in_tes!F174/RES_hhdet_in_fec!F174)</f>
        <v>1</v>
      </c>
      <c r="G174" s="45">
        <f>IF(RES_hhdet_in_tes!G174=0,"",RES_hhdet_in_tes!G174/RES_hhdet_in_fec!G174)</f>
        <v>1</v>
      </c>
      <c r="H174" s="45">
        <f>IF(RES_hhdet_in_tes!H174=0,"",RES_hhdet_in_tes!H174/RES_hhdet_in_fec!H174)</f>
        <v>1</v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>
        <f>IF(RES_hhdet_in_tes!K174=0,"",RES_hhdet_in_tes!K174/RES_hhdet_in_fec!K174)</f>
        <v>1</v>
      </c>
      <c r="L174" s="45">
        <f>IF(RES_hhdet_in_tes!L174=0,"",RES_hhdet_in_tes!L174/RES_hhdet_in_fec!L174)</f>
        <v>1</v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>
        <f>IF(RES_hhdet_in_tes!O174=0,"",RES_hhdet_in_tes!O174/RES_hhdet_in_fec!O174)</f>
        <v>1</v>
      </c>
      <c r="P174" s="45">
        <f>IF(RES_hhdet_in_tes!P174=0,"",RES_hhdet_in_tes!P174/RES_hhdet_in_fec!P174)</f>
        <v>1</v>
      </c>
      <c r="Q174" s="45" t="str">
        <f>IF(RES_hhdet_in_tes!Q174=0,"",RES_hhdet_in_tes!Q174/RES_hhdet_in_fec!Q174)</f>
        <v/>
      </c>
      <c r="R174" s="45">
        <f>IF(RES_hhdet_in_tes!R174=0,"",RES_hhdet_in_tes!R174/RES_hhdet_in_fec!R174)</f>
        <v>1</v>
      </c>
      <c r="S174" s="45" t="str">
        <f>IF(RES_hhdet_in_tes!S174=0,"",RES_hhdet_in_tes!S174/RES_hhdet_in_fec!S174)</f>
        <v/>
      </c>
      <c r="T174" s="45" t="str">
        <f>IF(RES_hhdet_in_tes!T174=0,"",RES_hhdet_in_tes!T174/RES_hhdet_in_fec!T174)</f>
        <v/>
      </c>
      <c r="U174" s="45">
        <f>IF(RES_hhdet_in_tes!U174=0,"",RES_hhdet_in_tes!U174/RES_hhdet_in_fec!U174)</f>
        <v>1</v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X174" s="45" t="str">
        <f>IF(RES_hhdet_in_tes!X174=0,"",RES_hhdet_in_tes!X174/RES_hhdet_in_fec!X174)</f>
        <v/>
      </c>
      <c r="Y174" s="45" t="str">
        <f>IF(RES_hhdet_in_tes!Y174=0,"",RES_hhdet_in_tes!Y174/RES_hhdet_in_fec!Y174)</f>
        <v/>
      </c>
      <c r="DA174" s="60" t="s">
        <v>3751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0.76755015256502412</v>
      </c>
      <c r="D175" s="124">
        <f>IF(RES_hhdet_in_tes!D175=0,"",RES_hhdet_in_tes!D175/RES_hhdet_in_fec!D175)</f>
        <v>0.76871330105757318</v>
      </c>
      <c r="E175" s="124">
        <f>IF(RES_hhdet_in_tes!E175=0,"",RES_hhdet_in_tes!E175/RES_hhdet_in_fec!E175)</f>
        <v>0.76993129227061774</v>
      </c>
      <c r="F175" s="124">
        <f>IF(RES_hhdet_in_tes!F175=0,"",RES_hhdet_in_tes!F175/RES_hhdet_in_fec!F175)</f>
        <v>0.77115676203645722</v>
      </c>
      <c r="G175" s="124">
        <f>IF(RES_hhdet_in_tes!G175=0,"",RES_hhdet_in_tes!G175/RES_hhdet_in_fec!G175)</f>
        <v>0.77243273872207663</v>
      </c>
      <c r="H175" s="124">
        <f>IF(RES_hhdet_in_tes!H175=0,"",RES_hhdet_in_tes!H175/RES_hhdet_in_fec!H175)</f>
        <v>0.7737539562031388</v>
      </c>
      <c r="I175" s="124">
        <f>IF(RES_hhdet_in_tes!I175=0,"",RES_hhdet_in_tes!I175/RES_hhdet_in_fec!I175)</f>
        <v>0.77513101667052642</v>
      </c>
      <c r="J175" s="124">
        <f>IF(RES_hhdet_in_tes!J175=0,"",RES_hhdet_in_tes!J175/RES_hhdet_in_fec!J175)</f>
        <v>0.77660735355804789</v>
      </c>
      <c r="K175" s="124">
        <f>IF(RES_hhdet_in_tes!K175=0,"",RES_hhdet_in_tes!K175/RES_hhdet_in_fec!K175)</f>
        <v>0.77821989670879232</v>
      </c>
      <c r="L175" s="124">
        <f>IF(RES_hhdet_in_tes!L175=0,"",RES_hhdet_in_tes!L175/RES_hhdet_in_fec!L175)</f>
        <v>0.779978526369833</v>
      </c>
      <c r="M175" s="124">
        <f>IF(RES_hhdet_in_tes!M175=0,"",RES_hhdet_in_tes!M175/RES_hhdet_in_fec!M175)</f>
        <v>0.78249297816724939</v>
      </c>
      <c r="N175" s="124">
        <f>IF(RES_hhdet_in_tes!N175=0,"",RES_hhdet_in_tes!N175/RES_hhdet_in_fec!N175)</f>
        <v>0.78593683803859871</v>
      </c>
      <c r="O175" s="124">
        <f>IF(RES_hhdet_in_tes!O175=0,"",RES_hhdet_in_tes!O175/RES_hhdet_in_fec!O175)</f>
        <v>0.79072173668527601</v>
      </c>
      <c r="P175" s="124">
        <f>IF(RES_hhdet_in_tes!P175=0,"",RES_hhdet_in_tes!P175/RES_hhdet_in_fec!P175)</f>
        <v>0.79704956630893931</v>
      </c>
      <c r="Q175" s="124" t="str">
        <f>IF(RES_hhdet_in_tes!Q175=0,"",RES_hhdet_in_tes!Q175/RES_hhdet_in_fec!Q175)</f>
        <v/>
      </c>
      <c r="R175" s="124">
        <f>IF(RES_hhdet_in_tes!R175=0,"",RES_hhdet_in_tes!R175/RES_hhdet_in_fec!R175)</f>
        <v>0.81638012177571884</v>
      </c>
      <c r="S175" s="124" t="str">
        <f>IF(RES_hhdet_in_tes!S175=0,"",RES_hhdet_in_tes!S175/RES_hhdet_in_fec!S175)</f>
        <v/>
      </c>
      <c r="T175" s="124" t="str">
        <f>IF(RES_hhdet_in_tes!T175=0,"",RES_hhdet_in_tes!T175/RES_hhdet_in_fec!T175)</f>
        <v/>
      </c>
      <c r="U175" s="124">
        <f>IF(RES_hhdet_in_tes!U175=0,"",RES_hhdet_in_tes!U175/RES_hhdet_in_fec!U175)</f>
        <v>0.85967717675942312</v>
      </c>
      <c r="V175" s="124">
        <f>IF(RES_hhdet_in_tes!V175=0,"",RES_hhdet_in_tes!V175/RES_hhdet_in_fec!V175)</f>
        <v>0.87162302084071275</v>
      </c>
      <c r="W175" s="124">
        <f>IF(RES_hhdet_in_tes!W175=0,"",RES_hhdet_in_tes!W175/RES_hhdet_in_fec!W175)</f>
        <v>0.88056818178351182</v>
      </c>
      <c r="X175" s="124" t="str">
        <f>IF(RES_hhdet_in_tes!X175=0,"",RES_hhdet_in_tes!X175/RES_hhdet_in_fec!X175)</f>
        <v/>
      </c>
      <c r="Y175" s="124" t="str">
        <f>IF(RES_hhdet_in_tes!Y175=0,"",RES_hhdet_in_tes!Y175/RES_hhdet_in_fec!Y175)</f>
        <v/>
      </c>
      <c r="DA175" s="130" t="s">
        <v>3752</v>
      </c>
    </row>
    <row r="176" spans="1:105" ht="12" customHeight="1" x14ac:dyDescent="0.25">
      <c r="A176" s="97" t="s">
        <v>50</v>
      </c>
      <c r="B176" s="111"/>
      <c r="C176" s="111" t="str">
        <f>IF(RES_hhdet_in_tes!C176=0,"",RES_hhdet_in_tes!C176/RES_hhdet_in_fec!C176)</f>
        <v/>
      </c>
      <c r="D176" s="111" t="str">
        <f>IF(RES_hhdet_in_tes!D176=0,"",RES_hhdet_in_tes!D176/RES_hhdet_in_fec!D176)</f>
        <v/>
      </c>
      <c r="E176" s="111" t="str">
        <f>IF(RES_hhdet_in_tes!E176=0,"",RES_hhdet_in_tes!E176/RES_hhdet_in_fec!E176)</f>
        <v/>
      </c>
      <c r="F176" s="111" t="str">
        <f>IF(RES_hhdet_in_tes!F176=0,"",RES_hhdet_in_tes!F176/RES_hhdet_in_fec!F176)</f>
        <v/>
      </c>
      <c r="G176" s="111" t="str">
        <f>IF(RES_hhdet_in_tes!G176=0,"",RES_hhdet_in_tes!G176/RES_hhdet_in_fec!G176)</f>
        <v/>
      </c>
      <c r="H176" s="111" t="str">
        <f>IF(RES_hhdet_in_tes!H176=0,"",RES_hhdet_in_tes!H176/RES_hhdet_in_fec!H176)</f>
        <v/>
      </c>
      <c r="I176" s="111" t="str">
        <f>IF(RES_hhdet_in_tes!I176=0,"",RES_hhdet_in_tes!I176/RES_hhdet_in_fec!I176)</f>
        <v/>
      </c>
      <c r="J176" s="111" t="str">
        <f>IF(RES_hhdet_in_tes!J176=0,"",RES_hhdet_in_tes!J176/RES_hhdet_in_fec!J176)</f>
        <v/>
      </c>
      <c r="K176" s="111" t="str">
        <f>IF(RES_hhdet_in_tes!K176=0,"",RES_hhdet_in_tes!K176/RES_hhdet_in_fec!K176)</f>
        <v/>
      </c>
      <c r="L176" s="111" t="str">
        <f>IF(RES_hhdet_in_tes!L176=0,"",RES_hhdet_in_tes!L176/RES_hhdet_in_fec!L176)</f>
        <v/>
      </c>
      <c r="M176" s="111" t="str">
        <f>IF(RES_hhdet_in_tes!M176=0,"",RES_hhdet_in_tes!M176/RES_hhdet_in_fec!M176)</f>
        <v/>
      </c>
      <c r="N176" s="111" t="str">
        <f>IF(RES_hhdet_in_tes!N176=0,"",RES_hhdet_in_tes!N176/RES_hhdet_in_fec!N176)</f>
        <v/>
      </c>
      <c r="O176" s="111" t="str">
        <f>IF(RES_hhdet_in_tes!O176=0,"",RES_hhdet_in_tes!O176/RES_hhdet_in_fec!O176)</f>
        <v/>
      </c>
      <c r="P176" s="111" t="str">
        <f>IF(RES_hhdet_in_tes!P176=0,"",RES_hhdet_in_tes!P176/RES_hhdet_in_fec!P176)</f>
        <v/>
      </c>
      <c r="Q176" s="111" t="str">
        <f>IF(RES_hhdet_in_tes!Q176=0,"",RES_hhdet_in_tes!Q176/RES_hhdet_in_fec!Q176)</f>
        <v/>
      </c>
      <c r="R176" s="111" t="str">
        <f>IF(RES_hhdet_in_tes!R176=0,"",RES_hhdet_in_tes!R176/RES_hhdet_in_fec!R176)</f>
        <v/>
      </c>
      <c r="S176" s="111" t="str">
        <f>IF(RES_hhdet_in_tes!S176=0,"",RES_hhdet_in_tes!S176/RES_hhdet_in_fec!S176)</f>
        <v/>
      </c>
      <c r="T176" s="111" t="str">
        <f>IF(RES_hhdet_in_tes!T176=0,"",RES_hhdet_in_tes!T176/RES_hhdet_in_fec!T176)</f>
        <v/>
      </c>
      <c r="U176" s="111" t="str">
        <f>IF(RES_hhdet_in_tes!U176=0,"",RES_hhdet_in_tes!U176/RES_hhdet_in_fec!U176)</f>
        <v/>
      </c>
      <c r="V176" s="111" t="str">
        <f>IF(RES_hhdet_in_tes!V176=0,"",RES_hhdet_in_tes!V176/RES_hhdet_in_fec!V176)</f>
        <v/>
      </c>
      <c r="W176" s="111" t="str">
        <f>IF(RES_hhdet_in_tes!W176=0,"",RES_hhdet_in_tes!W176/RES_hhdet_in_fec!W176)</f>
        <v/>
      </c>
      <c r="X176" s="111" t="str">
        <f>IF(RES_hhdet_in_tes!X176=0,"",RES_hhdet_in_tes!X176/RES_hhdet_in_fec!X176)</f>
        <v/>
      </c>
      <c r="Y176" s="111" t="str">
        <f>IF(RES_hhdet_in_tes!Y176=0,"",RES_hhdet_in_tes!Y176/RES_hhdet_in_fec!Y176)</f>
        <v/>
      </c>
      <c r="DA176" s="63" t="s">
        <v>3753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0.76755015256502412</v>
      </c>
      <c r="D177" s="45">
        <f>IF(RES_hhdet_in_tes!D177=0,"",RES_hhdet_in_tes!D177/RES_hhdet_in_fec!D177)</f>
        <v>0.76871330105757318</v>
      </c>
      <c r="E177" s="45">
        <f>IF(RES_hhdet_in_tes!E177=0,"",RES_hhdet_in_tes!E177/RES_hhdet_in_fec!E177)</f>
        <v>0.76993129227061774</v>
      </c>
      <c r="F177" s="45">
        <f>IF(RES_hhdet_in_tes!F177=0,"",RES_hhdet_in_tes!F177/RES_hhdet_in_fec!F177)</f>
        <v>0.77115676203645722</v>
      </c>
      <c r="G177" s="45">
        <f>IF(RES_hhdet_in_tes!G177=0,"",RES_hhdet_in_tes!G177/RES_hhdet_in_fec!G177)</f>
        <v>0.77243273872207663</v>
      </c>
      <c r="H177" s="45">
        <f>IF(RES_hhdet_in_tes!H177=0,"",RES_hhdet_in_tes!H177/RES_hhdet_in_fec!H177)</f>
        <v>0.7737539562031388</v>
      </c>
      <c r="I177" s="45">
        <f>IF(RES_hhdet_in_tes!I177=0,"",RES_hhdet_in_tes!I177/RES_hhdet_in_fec!I177)</f>
        <v>0.77513101667052642</v>
      </c>
      <c r="J177" s="45">
        <f>IF(RES_hhdet_in_tes!J177=0,"",RES_hhdet_in_tes!J177/RES_hhdet_in_fec!J177)</f>
        <v>0.77660735355804789</v>
      </c>
      <c r="K177" s="45">
        <f>IF(RES_hhdet_in_tes!K177=0,"",RES_hhdet_in_tes!K177/RES_hhdet_in_fec!K177)</f>
        <v>0.77821989670879232</v>
      </c>
      <c r="L177" s="45">
        <f>IF(RES_hhdet_in_tes!L177=0,"",RES_hhdet_in_tes!L177/RES_hhdet_in_fec!L177)</f>
        <v>0.779978526369833</v>
      </c>
      <c r="M177" s="45">
        <f>IF(RES_hhdet_in_tes!M177=0,"",RES_hhdet_in_tes!M177/RES_hhdet_in_fec!M177)</f>
        <v>0.78249297816724939</v>
      </c>
      <c r="N177" s="45">
        <f>IF(RES_hhdet_in_tes!N177=0,"",RES_hhdet_in_tes!N177/RES_hhdet_in_fec!N177)</f>
        <v>0.78593683803859871</v>
      </c>
      <c r="O177" s="45">
        <f>IF(RES_hhdet_in_tes!O177=0,"",RES_hhdet_in_tes!O177/RES_hhdet_in_fec!O177)</f>
        <v>0.79072173668527601</v>
      </c>
      <c r="P177" s="45">
        <f>IF(RES_hhdet_in_tes!P177=0,"",RES_hhdet_in_tes!P177/RES_hhdet_in_fec!P177)</f>
        <v>0.79704956630893931</v>
      </c>
      <c r="Q177" s="45" t="str">
        <f>IF(RES_hhdet_in_tes!Q177=0,"",RES_hhdet_in_tes!Q177/RES_hhdet_in_fec!Q177)</f>
        <v/>
      </c>
      <c r="R177" s="45">
        <f>IF(RES_hhdet_in_tes!R177=0,"",RES_hhdet_in_tes!R177/RES_hhdet_in_fec!R177)</f>
        <v>0.81638012177571884</v>
      </c>
      <c r="S177" s="45" t="str">
        <f>IF(RES_hhdet_in_tes!S177=0,"",RES_hhdet_in_tes!S177/RES_hhdet_in_fec!S177)</f>
        <v/>
      </c>
      <c r="T177" s="45" t="str">
        <f>IF(RES_hhdet_in_tes!T177=0,"",RES_hhdet_in_tes!T177/RES_hhdet_in_fec!T177)</f>
        <v/>
      </c>
      <c r="U177" s="45">
        <f>IF(RES_hhdet_in_tes!U177=0,"",RES_hhdet_in_tes!U177/RES_hhdet_in_fec!U177)</f>
        <v>0.85967717675942312</v>
      </c>
      <c r="V177" s="45">
        <f>IF(RES_hhdet_in_tes!V177=0,"",RES_hhdet_in_tes!V177/RES_hhdet_in_fec!V177)</f>
        <v>0.87162302084071275</v>
      </c>
      <c r="W177" s="45">
        <f>IF(RES_hhdet_in_tes!W177=0,"",RES_hhdet_in_tes!W177/RES_hhdet_in_fec!W177)</f>
        <v>0.88056818178351182</v>
      </c>
      <c r="X177" s="45" t="str">
        <f>IF(RES_hhdet_in_tes!X177=0,"",RES_hhdet_in_tes!X177/RES_hhdet_in_fec!X177)</f>
        <v/>
      </c>
      <c r="Y177" s="45" t="str">
        <f>IF(RES_hhdet_in_tes!Y177=0,"",RES_hhdet_in_tes!Y177/RES_hhdet_in_fec!Y177)</f>
        <v/>
      </c>
      <c r="DA177" s="60" t="s">
        <v>3754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0.19314622763534756</v>
      </c>
      <c r="D3" s="117">
        <f t="shared" si="0"/>
        <v>0.2271706498839188</v>
      </c>
      <c r="E3" s="117">
        <f t="shared" si="0"/>
        <v>0.13585595325788116</v>
      </c>
      <c r="F3" s="117">
        <f t="shared" si="0"/>
        <v>0.12734309602256502</v>
      </c>
      <c r="G3" s="117">
        <f t="shared" si="0"/>
        <v>0.14078293480374204</v>
      </c>
      <c r="H3" s="117">
        <f t="shared" si="0"/>
        <v>0.17597796267981891</v>
      </c>
      <c r="I3" s="117">
        <f t="shared" si="0"/>
        <v>0.30244926815315754</v>
      </c>
      <c r="J3" s="117">
        <f t="shared" si="0"/>
        <v>0.88930570733430203</v>
      </c>
      <c r="K3" s="117">
        <f t="shared" si="0"/>
        <v>0.14482802488821178</v>
      </c>
      <c r="L3" s="117">
        <f t="shared" si="0"/>
        <v>1.9023206964376208E-2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7.776007144658495E-2</v>
      </c>
      <c r="S3" s="117">
        <f t="shared" si="1"/>
        <v>2.8865365090017511E-2</v>
      </c>
      <c r="T3" s="117">
        <f t="shared" si="1"/>
        <v>6.0620374564839194E-2</v>
      </c>
      <c r="U3" s="117">
        <f t="shared" si="1"/>
        <v>7.9652710122040726E-2</v>
      </c>
      <c r="V3" s="117">
        <f t="shared" si="1"/>
        <v>0</v>
      </c>
      <c r="W3" s="117">
        <f t="shared" ref="W3:Y3" si="2">W4+W7+W9+W19</f>
        <v>0</v>
      </c>
      <c r="X3" s="117">
        <f t="shared" si="2"/>
        <v>3.0194920121476097E-3</v>
      </c>
      <c r="Y3" s="117">
        <f t="shared" si="2"/>
        <v>0</v>
      </c>
      <c r="DA3" s="129" t="s">
        <v>3756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0.19314622763534756</v>
      </c>
      <c r="D4" s="122">
        <f t="shared" si="3"/>
        <v>0.2271706498839188</v>
      </c>
      <c r="E4" s="122">
        <f t="shared" si="3"/>
        <v>0.13585595325788116</v>
      </c>
      <c r="F4" s="122">
        <f t="shared" si="3"/>
        <v>0.12734309602256502</v>
      </c>
      <c r="G4" s="122">
        <f t="shared" si="3"/>
        <v>0.14078293480374204</v>
      </c>
      <c r="H4" s="122">
        <f t="shared" si="3"/>
        <v>0.17597796267981891</v>
      </c>
      <c r="I4" s="122">
        <f t="shared" si="3"/>
        <v>0.30244926815315754</v>
      </c>
      <c r="J4" s="122">
        <f t="shared" si="3"/>
        <v>0.88930570733430203</v>
      </c>
      <c r="K4" s="122">
        <f t="shared" si="3"/>
        <v>0.14482802488821178</v>
      </c>
      <c r="L4" s="122">
        <f t="shared" si="3"/>
        <v>1.9023206964376208E-2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7.776007144658495E-2</v>
      </c>
      <c r="S4" s="122">
        <f t="shared" si="4"/>
        <v>2.8865365090017511E-2</v>
      </c>
      <c r="T4" s="122">
        <f t="shared" si="4"/>
        <v>6.0620374564839194E-2</v>
      </c>
      <c r="U4" s="122">
        <f t="shared" si="4"/>
        <v>7.9652710122040726E-2</v>
      </c>
      <c r="V4" s="122">
        <f t="shared" si="4"/>
        <v>0</v>
      </c>
      <c r="W4" s="122">
        <f t="shared" ref="W4:Y4" si="5">SUM(W5:W6)</f>
        <v>0</v>
      </c>
      <c r="X4" s="122">
        <f t="shared" si="5"/>
        <v>3.0194920121476097E-3</v>
      </c>
      <c r="Y4" s="122">
        <f t="shared" si="5"/>
        <v>0</v>
      </c>
      <c r="DA4" s="130" t="s">
        <v>3757</v>
      </c>
    </row>
    <row r="5" spans="1:105" ht="12" customHeight="1" x14ac:dyDescent="0.25">
      <c r="A5" s="97" t="s">
        <v>51</v>
      </c>
      <c r="B5" s="98"/>
      <c r="C5" s="98">
        <v>0.19314622763534756</v>
      </c>
      <c r="D5" s="98">
        <v>0.2271706498839188</v>
      </c>
      <c r="E5" s="98">
        <v>0.13585595325788116</v>
      </c>
      <c r="F5" s="98">
        <v>0.12734309602256502</v>
      </c>
      <c r="G5" s="98">
        <v>0.14078293480374204</v>
      </c>
      <c r="H5" s="98">
        <v>0.17597796267981891</v>
      </c>
      <c r="I5" s="98">
        <v>0.30244926815315754</v>
      </c>
      <c r="J5" s="98">
        <v>0.88930570733430203</v>
      </c>
      <c r="K5" s="98">
        <v>0.14482802488821178</v>
      </c>
      <c r="L5" s="98">
        <v>1.9023206964376208E-2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7.776007144658495E-2</v>
      </c>
      <c r="S5" s="98">
        <v>2.8865365090017511E-2</v>
      </c>
      <c r="T5" s="98">
        <v>6.0620374564839194E-2</v>
      </c>
      <c r="U5" s="98">
        <v>7.9652710122040726E-2</v>
      </c>
      <c r="V5" s="98">
        <v>0</v>
      </c>
      <c r="W5" s="98">
        <v>0</v>
      </c>
      <c r="X5" s="98">
        <v>3.0194920121476097E-3</v>
      </c>
      <c r="Y5" s="98">
        <v>0</v>
      </c>
      <c r="DA5" s="63" t="s">
        <v>3758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3759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3760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3761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3762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3763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3764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3765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3766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3767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3768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3769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3770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3771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3772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3773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3774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3775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1.705517660341745</v>
      </c>
      <c r="D24" s="117">
        <f t="shared" si="7"/>
        <v>1.6780256192959624</v>
      </c>
      <c r="E24" s="117">
        <f t="shared" si="7"/>
        <v>1.7578862524613157</v>
      </c>
      <c r="F24" s="117">
        <f t="shared" si="7"/>
        <v>2.241477961862361</v>
      </c>
      <c r="G24" s="117">
        <f t="shared" si="7"/>
        <v>2.4573501007067899</v>
      </c>
      <c r="H24" s="117">
        <f t="shared" si="7"/>
        <v>3.0923933751914281</v>
      </c>
      <c r="I24" s="117">
        <f t="shared" si="7"/>
        <v>2.4334791316176609</v>
      </c>
      <c r="J24" s="117">
        <f t="shared" si="7"/>
        <v>1.6640705589681162</v>
      </c>
      <c r="K24" s="117">
        <f t="shared" si="7"/>
        <v>1.6075116613342306</v>
      </c>
      <c r="L24" s="117">
        <f t="shared" si="7"/>
        <v>1.9476736956301173</v>
      </c>
      <c r="M24" s="117">
        <f t="shared" si="7"/>
        <v>1.5786396998955041</v>
      </c>
      <c r="N24" s="117">
        <f t="shared" si="7"/>
        <v>1.6364205805830097</v>
      </c>
      <c r="O24" s="117">
        <f t="shared" si="7"/>
        <v>2.0057705236478705</v>
      </c>
      <c r="P24" s="117">
        <f t="shared" si="7"/>
        <v>1.3296294833169255</v>
      </c>
      <c r="Q24" s="117">
        <f t="shared" si="7"/>
        <v>0.69268068490389545</v>
      </c>
      <c r="R24" s="117">
        <f t="shared" ref="R24:V24" si="8">R25+R28+R30+R39</f>
        <v>0.94689154919135055</v>
      </c>
      <c r="S24" s="117">
        <f t="shared" si="8"/>
        <v>1.1428802681861909</v>
      </c>
      <c r="T24" s="117">
        <f t="shared" si="8"/>
        <v>1.2851992275989812</v>
      </c>
      <c r="U24" s="117">
        <f t="shared" si="8"/>
        <v>1.2644030450684351</v>
      </c>
      <c r="V24" s="117">
        <f t="shared" si="8"/>
        <v>1.1504018043570132</v>
      </c>
      <c r="W24" s="117">
        <f t="shared" ref="W24:Y24" si="9">W25+W28+W30+W39</f>
        <v>1.2379684341391914</v>
      </c>
      <c r="X24" s="117">
        <f t="shared" si="9"/>
        <v>1.3676600115070823</v>
      </c>
      <c r="Y24" s="117">
        <f t="shared" si="9"/>
        <v>1.3086940514524492</v>
      </c>
      <c r="DA24" s="129" t="s">
        <v>3776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1.705517660341745</v>
      </c>
      <c r="D25" s="122">
        <f t="shared" si="10"/>
        <v>1.6780256192959624</v>
      </c>
      <c r="E25" s="122">
        <f t="shared" si="10"/>
        <v>1.7578862524613157</v>
      </c>
      <c r="F25" s="122">
        <f t="shared" si="10"/>
        <v>2.241477961862361</v>
      </c>
      <c r="G25" s="122">
        <f t="shared" si="10"/>
        <v>2.4573501007067899</v>
      </c>
      <c r="H25" s="122">
        <f t="shared" si="10"/>
        <v>3.0923933751914281</v>
      </c>
      <c r="I25" s="122">
        <f t="shared" si="10"/>
        <v>2.4334791316176609</v>
      </c>
      <c r="J25" s="122">
        <f t="shared" si="10"/>
        <v>1.6640705589681162</v>
      </c>
      <c r="K25" s="122">
        <f t="shared" si="10"/>
        <v>1.6075116613342306</v>
      </c>
      <c r="L25" s="122">
        <f t="shared" si="10"/>
        <v>1.9476736956301173</v>
      </c>
      <c r="M25" s="122">
        <f t="shared" si="10"/>
        <v>1.5786396998955041</v>
      </c>
      <c r="N25" s="122">
        <f t="shared" si="10"/>
        <v>1.6364205805830097</v>
      </c>
      <c r="O25" s="122">
        <f t="shared" si="10"/>
        <v>2.0057705236478705</v>
      </c>
      <c r="P25" s="122">
        <f t="shared" si="10"/>
        <v>1.3296294833169255</v>
      </c>
      <c r="Q25" s="122">
        <f t="shared" si="10"/>
        <v>0.69268068490389545</v>
      </c>
      <c r="R25" s="122">
        <f t="shared" ref="R25:V25" si="11">SUM(R26:R27)</f>
        <v>0.94689154919135055</v>
      </c>
      <c r="S25" s="122">
        <f t="shared" si="11"/>
        <v>1.1428802681861909</v>
      </c>
      <c r="T25" s="122">
        <f t="shared" si="11"/>
        <v>1.2851992275989812</v>
      </c>
      <c r="U25" s="122">
        <f t="shared" si="11"/>
        <v>1.2644030450684351</v>
      </c>
      <c r="V25" s="122">
        <f t="shared" si="11"/>
        <v>1.1504018043570132</v>
      </c>
      <c r="W25" s="122">
        <f t="shared" ref="W25:Y25" si="12">SUM(W26:W27)</f>
        <v>1.2379684341391914</v>
      </c>
      <c r="X25" s="122">
        <f t="shared" si="12"/>
        <v>1.3676600115070823</v>
      </c>
      <c r="Y25" s="122">
        <f t="shared" si="12"/>
        <v>1.3086940514524492</v>
      </c>
      <c r="DA25" s="130" t="s">
        <v>3777</v>
      </c>
    </row>
    <row r="26" spans="1:105" ht="12" customHeight="1" x14ac:dyDescent="0.25">
      <c r="A26" s="97" t="s">
        <v>74</v>
      </c>
      <c r="B26" s="98"/>
      <c r="C26" s="98">
        <v>1.705517660341745</v>
      </c>
      <c r="D26" s="98">
        <v>1.6780256192959624</v>
      </c>
      <c r="E26" s="98">
        <v>1.7578862524613157</v>
      </c>
      <c r="F26" s="98">
        <v>2.241477961862361</v>
      </c>
      <c r="G26" s="98">
        <v>2.4573501007067899</v>
      </c>
      <c r="H26" s="98">
        <v>3.0923933751914281</v>
      </c>
      <c r="I26" s="98">
        <v>2.4334791316176609</v>
      </c>
      <c r="J26" s="98">
        <v>1.6640705589681162</v>
      </c>
      <c r="K26" s="98">
        <v>1.6075116613342306</v>
      </c>
      <c r="L26" s="98">
        <v>1.9476736956301173</v>
      </c>
      <c r="M26" s="98">
        <v>1.5786396998955041</v>
      </c>
      <c r="N26" s="98">
        <v>1.6364205805830097</v>
      </c>
      <c r="O26" s="98">
        <v>2.0057705236478705</v>
      </c>
      <c r="P26" s="98">
        <v>1.3296294833169255</v>
      </c>
      <c r="Q26" s="98">
        <v>0.69268068490389545</v>
      </c>
      <c r="R26" s="98">
        <v>0.94689154919135055</v>
      </c>
      <c r="S26" s="98">
        <v>1.1428802681861909</v>
      </c>
      <c r="T26" s="98">
        <v>1.2851992275989812</v>
      </c>
      <c r="U26" s="98">
        <v>1.2644030450684351</v>
      </c>
      <c r="V26" s="98">
        <v>1.1504018043570132</v>
      </c>
      <c r="W26" s="98">
        <v>1.2379684341391914</v>
      </c>
      <c r="X26" s="98">
        <v>1.3676600115070823</v>
      </c>
      <c r="Y26" s="98">
        <v>1.3086940514524492</v>
      </c>
      <c r="DA26" s="63" t="s">
        <v>3778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3779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3780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3781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X30" s="122">
        <v>0</v>
      </c>
      <c r="Y30" s="122">
        <v>0</v>
      </c>
      <c r="DA30" s="130" t="s">
        <v>3782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3783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3784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3785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3786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3787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3788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3789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3790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X39" s="122">
        <v>0</v>
      </c>
      <c r="Y39" s="122">
        <v>0</v>
      </c>
      <c r="DA39" s="130" t="s">
        <v>3791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3792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3793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2.86638788524081</v>
      </c>
      <c r="M43" s="117">
        <f t="shared" si="14"/>
        <v>3.2468395923598319</v>
      </c>
      <c r="N43" s="117">
        <f t="shared" si="14"/>
        <v>2.7697213197093875</v>
      </c>
      <c r="O43" s="117">
        <f t="shared" si="14"/>
        <v>4.9338421206383867</v>
      </c>
      <c r="P43" s="117">
        <f t="shared" si="14"/>
        <v>6.4460377719580837</v>
      </c>
      <c r="Q43" s="117">
        <f t="shared" si="14"/>
        <v>16.35931769384122</v>
      </c>
      <c r="R43" s="117">
        <f t="shared" ref="R43:V43" si="15">R44+R47+R49+R58</f>
        <v>6.3104478740452539</v>
      </c>
      <c r="S43" s="117">
        <f t="shared" si="15"/>
        <v>2.0513761781659525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0.48883801150890488</v>
      </c>
      <c r="Y43" s="117">
        <f t="shared" si="16"/>
        <v>1.4355636077645886</v>
      </c>
      <c r="DA43" s="129" t="s">
        <v>3794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2.86638788524081</v>
      </c>
      <c r="M44" s="122">
        <f t="shared" si="17"/>
        <v>3.2468395923598319</v>
      </c>
      <c r="N44" s="122">
        <f t="shared" si="17"/>
        <v>2.7697213197093875</v>
      </c>
      <c r="O44" s="122">
        <f t="shared" si="17"/>
        <v>4.9338421206383867</v>
      </c>
      <c r="P44" s="122">
        <f t="shared" si="17"/>
        <v>6.4460377719580837</v>
      </c>
      <c r="Q44" s="122">
        <f t="shared" si="17"/>
        <v>16.35931769384122</v>
      </c>
      <c r="R44" s="122">
        <f t="shared" ref="R44:V44" si="18">SUM(R45:R46)</f>
        <v>6.3104478740452539</v>
      </c>
      <c r="S44" s="122">
        <f t="shared" si="18"/>
        <v>2.0513761781659525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0.48883801150890488</v>
      </c>
      <c r="Y44" s="122">
        <f t="shared" si="19"/>
        <v>1.4355636077645886</v>
      </c>
      <c r="DA44" s="130" t="s">
        <v>3795</v>
      </c>
    </row>
    <row r="45" spans="1:105" ht="12" customHeight="1" x14ac:dyDescent="0.25">
      <c r="A45" s="97" t="s">
        <v>211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2.86638788524081</v>
      </c>
      <c r="M45" s="98">
        <v>3.2468395923598319</v>
      </c>
      <c r="N45" s="98">
        <v>2.7697213197093875</v>
      </c>
      <c r="O45" s="98">
        <v>4.9338421206383867</v>
      </c>
      <c r="P45" s="98">
        <v>6.4460377719580837</v>
      </c>
      <c r="Q45" s="98">
        <v>16.35931769384122</v>
      </c>
      <c r="R45" s="98">
        <v>6.3104478740452539</v>
      </c>
      <c r="S45" s="98">
        <v>2.0513761781659525</v>
      </c>
      <c r="T45" s="98">
        <v>0</v>
      </c>
      <c r="U45" s="98">
        <v>0</v>
      </c>
      <c r="V45" s="98">
        <v>0</v>
      </c>
      <c r="W45" s="98">
        <v>0</v>
      </c>
      <c r="X45" s="98">
        <v>0.48883801150890488</v>
      </c>
      <c r="Y45" s="98">
        <v>1.4355636077645886</v>
      </c>
      <c r="DA45" s="63" t="s">
        <v>3796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3797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3798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3799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3800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3801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3802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3803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3804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3805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3806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3807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3808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3809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3810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3811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623.51963272401213</v>
      </c>
      <c r="D62" s="117">
        <f t="shared" si="21"/>
        <v>572.02623946619076</v>
      </c>
      <c r="E62" s="117">
        <f t="shared" si="21"/>
        <v>556.61260952318514</v>
      </c>
      <c r="F62" s="117">
        <f t="shared" si="21"/>
        <v>485.79809069380292</v>
      </c>
      <c r="G62" s="117">
        <f t="shared" si="21"/>
        <v>438.35153270038251</v>
      </c>
      <c r="H62" s="117">
        <f t="shared" si="21"/>
        <v>483.07488382490538</v>
      </c>
      <c r="I62" s="117">
        <f t="shared" si="21"/>
        <v>448.06514105050519</v>
      </c>
      <c r="J62" s="117">
        <f t="shared" si="21"/>
        <v>485.18915792500576</v>
      </c>
      <c r="K62" s="117">
        <f t="shared" si="21"/>
        <v>523.08586086738558</v>
      </c>
      <c r="L62" s="117">
        <f t="shared" si="21"/>
        <v>647.51530164278984</v>
      </c>
      <c r="M62" s="117">
        <f t="shared" si="21"/>
        <v>445.43648584397323</v>
      </c>
      <c r="N62" s="117">
        <f t="shared" si="21"/>
        <v>417.70946246448432</v>
      </c>
      <c r="O62" s="117">
        <f t="shared" si="21"/>
        <v>527.53509656549579</v>
      </c>
      <c r="P62" s="117">
        <f t="shared" si="21"/>
        <v>259.00389760031027</v>
      </c>
      <c r="Q62" s="117">
        <f t="shared" si="21"/>
        <v>283.75612345442971</v>
      </c>
      <c r="R62" s="117">
        <f t="shared" ref="R62:V62" si="22">R63+R66+R68+R77</f>
        <v>392.79547018754266</v>
      </c>
      <c r="S62" s="117">
        <f t="shared" si="22"/>
        <v>319.3169971220351</v>
      </c>
      <c r="T62" s="117">
        <f t="shared" si="22"/>
        <v>287.0761170951597</v>
      </c>
      <c r="U62" s="117">
        <f t="shared" si="22"/>
        <v>271.96316058000832</v>
      </c>
      <c r="V62" s="117">
        <f t="shared" si="22"/>
        <v>262.05509992935242</v>
      </c>
      <c r="W62" s="117">
        <f t="shared" ref="W62:Y62" si="23">W63+W66+W68+W77</f>
        <v>190.95350779385487</v>
      </c>
      <c r="X62" s="117">
        <f t="shared" si="23"/>
        <v>133.38831732714186</v>
      </c>
      <c r="Y62" s="117">
        <f t="shared" si="23"/>
        <v>116.54742576120508</v>
      </c>
      <c r="DA62" s="129" t="s">
        <v>3812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561.1410962494873</v>
      </c>
      <c r="D63" s="122">
        <f t="shared" si="24"/>
        <v>507.26015871303883</v>
      </c>
      <c r="E63" s="122">
        <f t="shared" si="24"/>
        <v>493.70580843524414</v>
      </c>
      <c r="F63" s="122">
        <f t="shared" si="24"/>
        <v>431.24829984050194</v>
      </c>
      <c r="G63" s="122">
        <f t="shared" si="24"/>
        <v>388.06463052738417</v>
      </c>
      <c r="H63" s="122">
        <f t="shared" si="24"/>
        <v>427.3556612639855</v>
      </c>
      <c r="I63" s="122">
        <f t="shared" si="24"/>
        <v>393.30125219488525</v>
      </c>
      <c r="J63" s="122">
        <f t="shared" si="24"/>
        <v>429.21488108609913</v>
      </c>
      <c r="K63" s="122">
        <f t="shared" si="24"/>
        <v>462.10426429659066</v>
      </c>
      <c r="L63" s="122">
        <f t="shared" si="24"/>
        <v>570.02431933474963</v>
      </c>
      <c r="M63" s="122">
        <f t="shared" si="24"/>
        <v>390.99498507181823</v>
      </c>
      <c r="N63" s="122">
        <f t="shared" si="24"/>
        <v>368.23583272942489</v>
      </c>
      <c r="O63" s="122">
        <f t="shared" si="24"/>
        <v>461.95540912823782</v>
      </c>
      <c r="P63" s="122">
        <f t="shared" si="24"/>
        <v>222.47848876029184</v>
      </c>
      <c r="Q63" s="122">
        <f t="shared" si="24"/>
        <v>240.74803511859199</v>
      </c>
      <c r="R63" s="122">
        <f t="shared" ref="R63:V63" si="25">SUM(R64:R65)</f>
        <v>328.84910640164395</v>
      </c>
      <c r="S63" s="122">
        <f t="shared" si="25"/>
        <v>266.84436461990975</v>
      </c>
      <c r="T63" s="122">
        <f t="shared" si="25"/>
        <v>240.21712793757573</v>
      </c>
      <c r="U63" s="122">
        <f t="shared" si="25"/>
        <v>227.12739003803517</v>
      </c>
      <c r="V63" s="122">
        <f t="shared" si="25"/>
        <v>219.0235537084061</v>
      </c>
      <c r="W63" s="122">
        <f t="shared" ref="W63:Y63" si="26">SUM(W64:W65)</f>
        <v>158.00027305363992</v>
      </c>
      <c r="X63" s="122">
        <f t="shared" si="26"/>
        <v>107.56261825789294</v>
      </c>
      <c r="Y63" s="122">
        <f t="shared" si="26"/>
        <v>88.546823059227023</v>
      </c>
      <c r="DA63" s="130" t="s">
        <v>3813</v>
      </c>
    </row>
    <row r="64" spans="1:105" ht="12" customHeight="1" x14ac:dyDescent="0.25">
      <c r="A64" s="97" t="s">
        <v>212</v>
      </c>
      <c r="B64" s="98"/>
      <c r="C64" s="98">
        <v>561.1410962494873</v>
      </c>
      <c r="D64" s="98">
        <v>507.26015871303883</v>
      </c>
      <c r="E64" s="98">
        <v>493.70580843524414</v>
      </c>
      <c r="F64" s="98">
        <v>431.24829984050194</v>
      </c>
      <c r="G64" s="98">
        <v>388.06463052738417</v>
      </c>
      <c r="H64" s="98">
        <v>427.3556612639855</v>
      </c>
      <c r="I64" s="98">
        <v>393.30125219488525</v>
      </c>
      <c r="J64" s="98">
        <v>429.21488108609913</v>
      </c>
      <c r="K64" s="98">
        <v>462.10426429659066</v>
      </c>
      <c r="L64" s="98">
        <v>570.02431933474963</v>
      </c>
      <c r="M64" s="98">
        <v>390.99498507181823</v>
      </c>
      <c r="N64" s="98">
        <v>368.23583272942489</v>
      </c>
      <c r="O64" s="98">
        <v>461.95540912823782</v>
      </c>
      <c r="P64" s="98">
        <v>222.47848876029184</v>
      </c>
      <c r="Q64" s="98">
        <v>240.74803511859199</v>
      </c>
      <c r="R64" s="98">
        <v>328.84910640164395</v>
      </c>
      <c r="S64" s="98">
        <v>266.84436461990975</v>
      </c>
      <c r="T64" s="98">
        <v>240.21712793757573</v>
      </c>
      <c r="U64" s="98">
        <v>227.12739003803517</v>
      </c>
      <c r="V64" s="98">
        <v>219.0235537084061</v>
      </c>
      <c r="W64" s="98">
        <v>158.00027305363992</v>
      </c>
      <c r="X64" s="98">
        <v>107.56261825789294</v>
      </c>
      <c r="Y64" s="98">
        <v>88.546823059227023</v>
      </c>
      <c r="DA64" s="63" t="s">
        <v>3814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3815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3816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3817</v>
      </c>
    </row>
    <row r="68" spans="1:105" ht="12" customHeight="1" x14ac:dyDescent="0.25">
      <c r="A68" s="121" t="s">
        <v>55</v>
      </c>
      <c r="B68" s="122"/>
      <c r="C68" s="122">
        <v>56.157414722365708</v>
      </c>
      <c r="D68" s="122">
        <v>59.163452201884638</v>
      </c>
      <c r="E68" s="122">
        <v>57.574740507194612</v>
      </c>
      <c r="F68" s="122">
        <v>49.886319117490132</v>
      </c>
      <c r="G68" s="122">
        <v>45.519850806546835</v>
      </c>
      <c r="H68" s="122">
        <v>49.488493922274763</v>
      </c>
      <c r="I68" s="122">
        <v>47.81046140940844</v>
      </c>
      <c r="J68" s="122">
        <v>47.569691613947036</v>
      </c>
      <c r="K68" s="122">
        <v>53.340510074987932</v>
      </c>
      <c r="L68" s="122">
        <v>67.366100037534636</v>
      </c>
      <c r="M68" s="122">
        <v>45.391247793503616</v>
      </c>
      <c r="N68" s="122">
        <v>41.218008630106539</v>
      </c>
      <c r="O68" s="122">
        <v>55.748748393841502</v>
      </c>
      <c r="P68" s="122">
        <v>30.704182102645092</v>
      </c>
      <c r="Q68" s="122">
        <v>36.862527478907445</v>
      </c>
      <c r="R68" s="122">
        <v>54.755745189140711</v>
      </c>
      <c r="S68" s="122">
        <v>44.731697227687476</v>
      </c>
      <c r="T68" s="122">
        <v>39.575378452359139</v>
      </c>
      <c r="U68" s="122">
        <v>37.206975068691008</v>
      </c>
      <c r="V68" s="122">
        <v>34.768003417487037</v>
      </c>
      <c r="W68" s="122">
        <v>26.780914210912311</v>
      </c>
      <c r="X68" s="122">
        <v>18.925868598202143</v>
      </c>
      <c r="Y68" s="122">
        <v>17.648756440820577</v>
      </c>
      <c r="DA68" s="130" t="s">
        <v>3818</v>
      </c>
    </row>
    <row r="69" spans="1:105" ht="12" customHeight="1" x14ac:dyDescent="0.25">
      <c r="A69" s="97" t="s">
        <v>134</v>
      </c>
      <c r="B69" s="98"/>
      <c r="C69" s="98">
        <v>55.673207084418124</v>
      </c>
      <c r="D69" s="98">
        <v>59.113320642507695</v>
      </c>
      <c r="E69" s="98">
        <v>57.321513792187794</v>
      </c>
      <c r="F69" s="98">
        <v>49.623820676631389</v>
      </c>
      <c r="G69" s="98">
        <v>45.390371080997603</v>
      </c>
      <c r="H69" s="98">
        <v>49.323807063000743</v>
      </c>
      <c r="I69" s="98">
        <v>47.745389972923412</v>
      </c>
      <c r="J69" s="98">
        <v>47.221308090463189</v>
      </c>
      <c r="K69" s="98">
        <v>53.166142446617243</v>
      </c>
      <c r="L69" s="98">
        <v>67.094395209943428</v>
      </c>
      <c r="M69" s="98">
        <v>45.391247793503616</v>
      </c>
      <c r="N69" s="98">
        <v>41.173356882136872</v>
      </c>
      <c r="O69" s="98">
        <v>55.42686335203814</v>
      </c>
      <c r="P69" s="98">
        <v>30.704182102645092</v>
      </c>
      <c r="Q69" s="98">
        <v>36.698700211579663</v>
      </c>
      <c r="R69" s="98">
        <v>54.467445137862398</v>
      </c>
      <c r="S69" s="98">
        <v>44.656407573021291</v>
      </c>
      <c r="T69" s="98">
        <v>39.51029904101199</v>
      </c>
      <c r="U69" s="98">
        <v>37.149898866273112</v>
      </c>
      <c r="V69" s="98">
        <v>34.744959353309142</v>
      </c>
      <c r="W69" s="98">
        <v>26.664855324720993</v>
      </c>
      <c r="X69" s="98">
        <v>18.925868598202143</v>
      </c>
      <c r="Y69" s="98">
        <v>17.579287616828108</v>
      </c>
      <c r="DA69" s="63" t="s">
        <v>3819</v>
      </c>
    </row>
    <row r="70" spans="1:105" ht="12" customHeight="1" x14ac:dyDescent="0.25">
      <c r="A70" s="97" t="s">
        <v>133</v>
      </c>
      <c r="B70" s="98"/>
      <c r="C70" s="98">
        <v>0.48420763794758576</v>
      </c>
      <c r="D70" s="98">
        <v>5.0131559376941352E-2</v>
      </c>
      <c r="E70" s="98">
        <v>0.25322671500681465</v>
      </c>
      <c r="F70" s="98">
        <v>0.26249844085874285</v>
      </c>
      <c r="G70" s="98">
        <v>0.12947972554923215</v>
      </c>
      <c r="H70" s="98">
        <v>0.16468685927402163</v>
      </c>
      <c r="I70" s="98">
        <v>6.5071436485028708E-2</v>
      </c>
      <c r="J70" s="98">
        <v>0.34838352348384699</v>
      </c>
      <c r="K70" s="98">
        <v>0.17436762837068703</v>
      </c>
      <c r="L70" s="98">
        <v>0.27170482759120335</v>
      </c>
      <c r="M70" s="98">
        <v>0</v>
      </c>
      <c r="N70" s="98">
        <v>4.4651747969668955E-2</v>
      </c>
      <c r="O70" s="98">
        <v>0.32188504180336369</v>
      </c>
      <c r="P70" s="98">
        <v>0</v>
      </c>
      <c r="Q70" s="98">
        <v>0.16382726732778305</v>
      </c>
      <c r="R70" s="98">
        <v>0.28830005127831121</v>
      </c>
      <c r="S70" s="98">
        <v>7.5289654666188019E-2</v>
      </c>
      <c r="T70" s="98">
        <v>6.5079411347146357E-2</v>
      </c>
      <c r="U70" s="98">
        <v>5.7076202417893823E-2</v>
      </c>
      <c r="V70" s="98">
        <v>2.3044064177898702E-2</v>
      </c>
      <c r="W70" s="98">
        <v>0.11605888619131911</v>
      </c>
      <c r="X70" s="98">
        <v>0</v>
      </c>
      <c r="Y70" s="98">
        <v>6.9468823992469952E-2</v>
      </c>
      <c r="DA70" s="63" t="s">
        <v>3820</v>
      </c>
    </row>
    <row r="71" spans="1:105" ht="12" customHeight="1" x14ac:dyDescent="0.25">
      <c r="A71" s="100" t="s">
        <v>212</v>
      </c>
      <c r="B71" s="101"/>
      <c r="C71" s="101">
        <v>0.48420763794758576</v>
      </c>
      <c r="D71" s="101">
        <v>5.0131559376941352E-2</v>
      </c>
      <c r="E71" s="101">
        <v>0.25322671500681465</v>
      </c>
      <c r="F71" s="101">
        <v>0.26249844085874285</v>
      </c>
      <c r="G71" s="101">
        <v>0.12947972554923215</v>
      </c>
      <c r="H71" s="101">
        <v>0.16468685927402163</v>
      </c>
      <c r="I71" s="101">
        <v>6.5071436485028708E-2</v>
      </c>
      <c r="J71" s="101">
        <v>0.34838352348384699</v>
      </c>
      <c r="K71" s="101">
        <v>0.17436762837068703</v>
      </c>
      <c r="L71" s="101">
        <v>0.27170482759120335</v>
      </c>
      <c r="M71" s="101">
        <v>0</v>
      </c>
      <c r="N71" s="101">
        <v>4.4651747969668955E-2</v>
      </c>
      <c r="O71" s="101">
        <v>0.32188504180336369</v>
      </c>
      <c r="P71" s="101">
        <v>0</v>
      </c>
      <c r="Q71" s="101">
        <v>0.16382726732778305</v>
      </c>
      <c r="R71" s="101">
        <v>0.28830005127831121</v>
      </c>
      <c r="S71" s="101">
        <v>7.5289654666188019E-2</v>
      </c>
      <c r="T71" s="101">
        <v>6.5079411347146357E-2</v>
      </c>
      <c r="U71" s="101">
        <v>5.7076202417893823E-2</v>
      </c>
      <c r="V71" s="101">
        <v>2.3044064177898702E-2</v>
      </c>
      <c r="W71" s="101">
        <v>0.11605888619131911</v>
      </c>
      <c r="X71" s="101">
        <v>0</v>
      </c>
      <c r="Y71" s="101">
        <v>6.9468823992469952E-2</v>
      </c>
      <c r="DA71" s="131" t="s">
        <v>3821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3822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3823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3824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3825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3826</v>
      </c>
    </row>
    <row r="77" spans="1:105" ht="12" customHeight="1" x14ac:dyDescent="0.25">
      <c r="A77" s="121" t="s">
        <v>54</v>
      </c>
      <c r="B77" s="122"/>
      <c r="C77" s="122">
        <v>6.2211217521591493</v>
      </c>
      <c r="D77" s="122">
        <v>5.6026285512671885</v>
      </c>
      <c r="E77" s="122">
        <v>5.3320605807464574</v>
      </c>
      <c r="F77" s="122">
        <v>4.6634717358108633</v>
      </c>
      <c r="G77" s="122">
        <v>4.7670513664515086</v>
      </c>
      <c r="H77" s="122">
        <v>6.2307286386451501</v>
      </c>
      <c r="I77" s="122">
        <v>6.9534274462115171</v>
      </c>
      <c r="J77" s="122">
        <v>8.4045852249595807</v>
      </c>
      <c r="K77" s="122">
        <v>7.6410864958070066</v>
      </c>
      <c r="L77" s="122">
        <v>10.124882270505593</v>
      </c>
      <c r="M77" s="122">
        <v>9.0502529786513524</v>
      </c>
      <c r="N77" s="122">
        <v>8.2556211049528923</v>
      </c>
      <c r="O77" s="122">
        <v>9.8309390434164801</v>
      </c>
      <c r="P77" s="122">
        <v>5.8212267373733502</v>
      </c>
      <c r="Q77" s="122">
        <v>6.1455608569302758</v>
      </c>
      <c r="R77" s="122">
        <v>9.1906185967579823</v>
      </c>
      <c r="S77" s="122">
        <v>7.7409352744378968</v>
      </c>
      <c r="T77" s="122">
        <v>7.2836107052247945</v>
      </c>
      <c r="U77" s="122">
        <v>7.6287954732821275</v>
      </c>
      <c r="V77" s="122">
        <v>8.2635428034593215</v>
      </c>
      <c r="W77" s="122">
        <v>6.1723205293026417</v>
      </c>
      <c r="X77" s="122">
        <v>6.8998304710467862</v>
      </c>
      <c r="Y77" s="122">
        <v>10.351846261157476</v>
      </c>
      <c r="DA77" s="130" t="s">
        <v>3827</v>
      </c>
    </row>
    <row r="78" spans="1:105" ht="12" customHeight="1" x14ac:dyDescent="0.25">
      <c r="A78" s="97" t="s">
        <v>189</v>
      </c>
      <c r="B78" s="98"/>
      <c r="C78" s="98">
        <v>6.2211217521591493</v>
      </c>
      <c r="D78" s="98">
        <v>5.6026285512671885</v>
      </c>
      <c r="E78" s="98">
        <v>5.3320605807464574</v>
      </c>
      <c r="F78" s="98">
        <v>4.6634717358108633</v>
      </c>
      <c r="G78" s="98">
        <v>4.7670513664515086</v>
      </c>
      <c r="H78" s="98">
        <v>6.2307286386451501</v>
      </c>
      <c r="I78" s="98">
        <v>6.9534274462115171</v>
      </c>
      <c r="J78" s="98">
        <v>8.4045852249595807</v>
      </c>
      <c r="K78" s="98">
        <v>7.6410864958070066</v>
      </c>
      <c r="L78" s="98">
        <v>10.124882270505593</v>
      </c>
      <c r="M78" s="98">
        <v>9.0502529786513524</v>
      </c>
      <c r="N78" s="98">
        <v>8.2556211049528923</v>
      </c>
      <c r="O78" s="98">
        <v>9.8309390434164801</v>
      </c>
      <c r="P78" s="98">
        <v>5.8212267373733502</v>
      </c>
      <c r="Q78" s="98">
        <v>6.1455608569302758</v>
      </c>
      <c r="R78" s="98">
        <v>9.1906185967579823</v>
      </c>
      <c r="S78" s="98">
        <v>7.7409352744378968</v>
      </c>
      <c r="T78" s="98">
        <v>7.2836107052247945</v>
      </c>
      <c r="U78" s="98">
        <v>7.6287954732821275</v>
      </c>
      <c r="V78" s="98">
        <v>8.2635428034593215</v>
      </c>
      <c r="W78" s="98">
        <v>6.1723205293026417</v>
      </c>
      <c r="X78" s="98">
        <v>6.8998304710467862</v>
      </c>
      <c r="Y78" s="98">
        <v>10.351846261157476</v>
      </c>
      <c r="DA78" s="63" t="s">
        <v>3828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3829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0</v>
      </c>
      <c r="D81" s="117">
        <f t="shared" si="28"/>
        <v>0</v>
      </c>
      <c r="E81" s="117">
        <f t="shared" si="28"/>
        <v>0</v>
      </c>
      <c r="F81" s="117">
        <f t="shared" si="28"/>
        <v>0</v>
      </c>
      <c r="G81" s="117">
        <f t="shared" si="28"/>
        <v>0</v>
      </c>
      <c r="H81" s="117">
        <f t="shared" si="28"/>
        <v>0</v>
      </c>
      <c r="I81" s="117">
        <f t="shared" si="28"/>
        <v>0</v>
      </c>
      <c r="J81" s="117">
        <f t="shared" si="28"/>
        <v>0</v>
      </c>
      <c r="K81" s="117">
        <f t="shared" si="28"/>
        <v>0</v>
      </c>
      <c r="L81" s="117">
        <f t="shared" si="28"/>
        <v>0</v>
      </c>
      <c r="M81" s="117">
        <f t="shared" si="28"/>
        <v>0</v>
      </c>
      <c r="N81" s="117">
        <f t="shared" si="28"/>
        <v>0</v>
      </c>
      <c r="O81" s="117">
        <f t="shared" si="28"/>
        <v>0</v>
      </c>
      <c r="P81" s="117">
        <f t="shared" si="28"/>
        <v>0</v>
      </c>
      <c r="Q81" s="117">
        <f t="shared" si="28"/>
        <v>0</v>
      </c>
      <c r="R81" s="117">
        <f t="shared" ref="R81:V81" si="29">R82+R85+R87+R100</f>
        <v>0</v>
      </c>
      <c r="S81" s="117">
        <f t="shared" si="29"/>
        <v>0</v>
      </c>
      <c r="T81" s="117">
        <f t="shared" si="29"/>
        <v>0</v>
      </c>
      <c r="U81" s="117">
        <f t="shared" si="29"/>
        <v>0</v>
      </c>
      <c r="V81" s="117">
        <f t="shared" si="29"/>
        <v>0</v>
      </c>
      <c r="W81" s="117">
        <f t="shared" ref="W81:Y81" si="30">W82+W85+W87+W100</f>
        <v>0</v>
      </c>
      <c r="X81" s="117">
        <f t="shared" si="30"/>
        <v>0</v>
      </c>
      <c r="Y81" s="117">
        <f t="shared" si="30"/>
        <v>0</v>
      </c>
      <c r="DA81" s="129" t="s">
        <v>3830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3831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3832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3833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3834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3835</v>
      </c>
    </row>
    <row r="87" spans="1:105" ht="12" customHeight="1" x14ac:dyDescent="0.25">
      <c r="A87" s="121" t="s">
        <v>55</v>
      </c>
      <c r="B87" s="122"/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X87" s="122">
        <v>0</v>
      </c>
      <c r="Y87" s="122">
        <v>0</v>
      </c>
      <c r="DA87" s="130" t="s">
        <v>3836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3837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3838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3839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3840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3841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3842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3843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3844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3845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3846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3847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3848</v>
      </c>
    </row>
    <row r="100" spans="1:105" ht="12" customHeight="1" x14ac:dyDescent="0.25">
      <c r="A100" s="121" t="s">
        <v>54</v>
      </c>
      <c r="B100" s="122"/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</v>
      </c>
      <c r="M100" s="122">
        <v>0</v>
      </c>
      <c r="N100" s="122">
        <v>0</v>
      </c>
      <c r="O100" s="122">
        <v>0</v>
      </c>
      <c r="P100" s="122">
        <v>0</v>
      </c>
      <c r="Q100" s="122">
        <v>0</v>
      </c>
      <c r="R100" s="122">
        <v>0</v>
      </c>
      <c r="S100" s="122">
        <v>0</v>
      </c>
      <c r="T100" s="122">
        <v>0</v>
      </c>
      <c r="U100" s="122">
        <v>0</v>
      </c>
      <c r="V100" s="122">
        <v>0</v>
      </c>
      <c r="W100" s="122">
        <v>0</v>
      </c>
      <c r="X100" s="122">
        <v>0</v>
      </c>
      <c r="Y100" s="122">
        <v>0</v>
      </c>
      <c r="DA100" s="130" t="s">
        <v>3849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3850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X102" s="98">
        <v>0</v>
      </c>
      <c r="Y102" s="98">
        <v>0</v>
      </c>
      <c r="DA102" s="63" t="s">
        <v>3851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3852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3853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3854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3855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3856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3857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3858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3859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3860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3861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3862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3863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3864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3865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3866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3867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3868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3869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3870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3871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3872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3873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3874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3875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3876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3877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3878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3879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3880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3881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3882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3883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3884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3885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3886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3887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3888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:Y143" si="51">W144+W146+W148+W157</f>
        <v>0</v>
      </c>
      <c r="X143" s="117">
        <f t="shared" si="51"/>
        <v>0</v>
      </c>
      <c r="Y143" s="117">
        <f t="shared" si="51"/>
        <v>0</v>
      </c>
      <c r="DA143" s="129" t="s">
        <v>3889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3890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3891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3892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3893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X148" s="122">
        <v>0</v>
      </c>
      <c r="Y148" s="122">
        <v>0</v>
      </c>
      <c r="DA148" s="130" t="s">
        <v>3894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3895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3896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3897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3898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3899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3900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3901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3902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X157" s="122">
        <v>0</v>
      </c>
      <c r="Y157" s="122">
        <v>0</v>
      </c>
      <c r="DA157" s="130" t="s">
        <v>3903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3904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3905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0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0</v>
      </c>
      <c r="I161" s="117">
        <f t="shared" si="54"/>
        <v>0</v>
      </c>
      <c r="J161" s="117">
        <f t="shared" si="54"/>
        <v>0</v>
      </c>
      <c r="K161" s="117">
        <f t="shared" si="54"/>
        <v>0</v>
      </c>
      <c r="L161" s="117">
        <f t="shared" si="54"/>
        <v>0</v>
      </c>
      <c r="M161" s="117">
        <f t="shared" si="54"/>
        <v>0</v>
      </c>
      <c r="N161" s="117">
        <f t="shared" si="54"/>
        <v>0</v>
      </c>
      <c r="O161" s="117">
        <f t="shared" si="54"/>
        <v>0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0</v>
      </c>
      <c r="W161" s="117">
        <f t="shared" ref="W161:Y161" si="56">W162+W164+W166+W175</f>
        <v>0</v>
      </c>
      <c r="X161" s="117">
        <f t="shared" si="56"/>
        <v>0</v>
      </c>
      <c r="Y161" s="117">
        <f t="shared" si="56"/>
        <v>0</v>
      </c>
      <c r="DA161" s="129" t="s">
        <v>3906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3907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3908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3909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3910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X166" s="122">
        <v>0</v>
      </c>
      <c r="Y166" s="122">
        <v>0</v>
      </c>
      <c r="DA166" s="130" t="s">
        <v>3911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3912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3913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3914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3915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3916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3917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3918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3919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0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X175" s="122">
        <v>0</v>
      </c>
      <c r="Y175" s="122">
        <v>0</v>
      </c>
      <c r="DA175" s="130" t="s">
        <v>3920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3921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3922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12180.408526784307</v>
      </c>
      <c r="D3" s="117">
        <f t="shared" si="0"/>
        <v>12173.026943487455</v>
      </c>
      <c r="E3" s="117">
        <f t="shared" si="0"/>
        <v>12335.029089499549</v>
      </c>
      <c r="F3" s="117">
        <f t="shared" si="0"/>
        <v>8216.3070710680022</v>
      </c>
      <c r="G3" s="117">
        <f t="shared" si="0"/>
        <v>8092.4696698646894</v>
      </c>
      <c r="H3" s="117">
        <f t="shared" si="0"/>
        <v>7794.1666734234113</v>
      </c>
      <c r="I3" s="117">
        <f t="shared" si="0"/>
        <v>8417.7464335983877</v>
      </c>
      <c r="J3" s="117">
        <f t="shared" si="0"/>
        <v>30378.3656486531</v>
      </c>
      <c r="K3" s="117">
        <f t="shared" si="0"/>
        <v>10072.207296083352</v>
      </c>
      <c r="L3" s="117">
        <f t="shared" si="0"/>
        <v>10623.345470130889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9363.9151017801723</v>
      </c>
      <c r="S3" s="117">
        <f t="shared" si="1"/>
        <v>9643.2093190979576</v>
      </c>
      <c r="T3" s="117">
        <f t="shared" si="1"/>
        <v>8560.6839141957134</v>
      </c>
      <c r="U3" s="117">
        <f t="shared" si="1"/>
        <v>9102.0748966986666</v>
      </c>
      <c r="V3" s="117">
        <f t="shared" si="1"/>
        <v>0</v>
      </c>
      <c r="W3" s="117">
        <f t="shared" ref="W3:Y3" si="2">W4+W7+W9+W19</f>
        <v>0</v>
      </c>
      <c r="X3" s="117">
        <f t="shared" si="2"/>
        <v>2641.5282058205753</v>
      </c>
      <c r="Y3" s="117">
        <f t="shared" si="2"/>
        <v>0</v>
      </c>
      <c r="DA3" s="129" t="s">
        <v>3924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10792.769128362455</v>
      </c>
      <c r="D4" s="122">
        <f t="shared" si="3"/>
        <v>10612.148820141161</v>
      </c>
      <c r="E4" s="122">
        <f t="shared" si="3"/>
        <v>10785.644474900755</v>
      </c>
      <c r="F4" s="122">
        <f t="shared" si="3"/>
        <v>6727.1003959490263</v>
      </c>
      <c r="G4" s="122">
        <f t="shared" si="3"/>
        <v>6582.9554314964262</v>
      </c>
      <c r="H4" s="122">
        <f t="shared" si="3"/>
        <v>6273.6599356618108</v>
      </c>
      <c r="I4" s="122">
        <f t="shared" si="3"/>
        <v>6933.4851389151845</v>
      </c>
      <c r="J4" s="122">
        <f t="shared" si="3"/>
        <v>28960.671176312742</v>
      </c>
      <c r="K4" s="122">
        <f t="shared" si="3"/>
        <v>8646.5065737101668</v>
      </c>
      <c r="L4" s="122">
        <f t="shared" si="3"/>
        <v>9087.2977678087645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7950.5963429777175</v>
      </c>
      <c r="S4" s="122">
        <f t="shared" si="4"/>
        <v>8265.424677547071</v>
      </c>
      <c r="T4" s="122">
        <f t="shared" si="4"/>
        <v>7233.3914923772354</v>
      </c>
      <c r="U4" s="122">
        <f t="shared" si="4"/>
        <v>7867.1849348084197</v>
      </c>
      <c r="V4" s="122">
        <f t="shared" si="4"/>
        <v>0</v>
      </c>
      <c r="W4" s="122">
        <f t="shared" ref="W4:Y4" si="5">SUM(W5:W6)</f>
        <v>0</v>
      </c>
      <c r="X4" s="122">
        <f t="shared" si="5"/>
        <v>1716.3908156116477</v>
      </c>
      <c r="Y4" s="122">
        <f t="shared" si="5"/>
        <v>0</v>
      </c>
      <c r="DA4" s="130" t="s">
        <v>3925</v>
      </c>
    </row>
    <row r="5" spans="1:105" ht="12" customHeight="1" x14ac:dyDescent="0.25">
      <c r="A5" s="97" t="s">
        <v>51</v>
      </c>
      <c r="B5" s="98"/>
      <c r="C5" s="98">
        <v>10724.087815849261</v>
      </c>
      <c r="D5" s="98">
        <v>10545.48826763634</v>
      </c>
      <c r="E5" s="98">
        <v>10718.715645166338</v>
      </c>
      <c r="F5" s="98">
        <v>6685.9312322130909</v>
      </c>
      <c r="G5" s="98">
        <v>6543.3543554082526</v>
      </c>
      <c r="H5" s="98">
        <v>6236.6096057636041</v>
      </c>
      <c r="I5" s="98">
        <v>6893.4306131773765</v>
      </c>
      <c r="J5" s="98">
        <v>28791.301066249081</v>
      </c>
      <c r="K5" s="98">
        <v>8596.1553233743889</v>
      </c>
      <c r="L5" s="98">
        <v>9032.8618064464372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7904.6391617995396</v>
      </c>
      <c r="S5" s="98">
        <v>8217.0908573287015</v>
      </c>
      <c r="T5" s="98">
        <v>7190.3187185240195</v>
      </c>
      <c r="U5" s="98">
        <v>7820.028567583181</v>
      </c>
      <c r="V5" s="98">
        <v>0</v>
      </c>
      <c r="W5" s="98">
        <v>0</v>
      </c>
      <c r="X5" s="98">
        <v>1706.5061671457049</v>
      </c>
      <c r="Y5" s="98">
        <v>0</v>
      </c>
      <c r="DA5" s="63" t="s">
        <v>3926</v>
      </c>
    </row>
    <row r="6" spans="1:105" ht="12" customHeight="1" x14ac:dyDescent="0.25">
      <c r="A6" s="97" t="s">
        <v>53</v>
      </c>
      <c r="B6" s="98"/>
      <c r="C6" s="98">
        <v>68.681312513193873</v>
      </c>
      <c r="D6" s="98">
        <v>66.660552504821382</v>
      </c>
      <c r="E6" s="98">
        <v>66.928829734417107</v>
      </c>
      <c r="F6" s="98">
        <v>41.169163735935122</v>
      </c>
      <c r="G6" s="98">
        <v>39.601076088173777</v>
      </c>
      <c r="H6" s="98">
        <v>37.050329898206357</v>
      </c>
      <c r="I6" s="98">
        <v>40.054525737807666</v>
      </c>
      <c r="J6" s="98">
        <v>169.37011006366015</v>
      </c>
      <c r="K6" s="98">
        <v>50.351250335777998</v>
      </c>
      <c r="L6" s="98">
        <v>54.435961362327333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45.957181178177919</v>
      </c>
      <c r="S6" s="98">
        <v>48.333820218370086</v>
      </c>
      <c r="T6" s="98">
        <v>43.072773853216326</v>
      </c>
      <c r="U6" s="98">
        <v>47.156367225238974</v>
      </c>
      <c r="V6" s="98">
        <v>0</v>
      </c>
      <c r="W6" s="98">
        <v>0</v>
      </c>
      <c r="X6" s="98">
        <v>9.8846484659428562</v>
      </c>
      <c r="Y6" s="98">
        <v>0</v>
      </c>
      <c r="DA6" s="63" t="s">
        <v>3927</v>
      </c>
    </row>
    <row r="7" spans="1:105" ht="12.95" customHeight="1" x14ac:dyDescent="0.25">
      <c r="A7" s="121" t="s">
        <v>92</v>
      </c>
      <c r="B7" s="122"/>
      <c r="C7" s="122">
        <f t="shared" ref="C7:Y7" si="6">C8</f>
        <v>3.7407252066395467</v>
      </c>
      <c r="D7" s="122">
        <f t="shared" si="6"/>
        <v>0</v>
      </c>
      <c r="E7" s="122">
        <f t="shared" si="6"/>
        <v>7.6014158963126413</v>
      </c>
      <c r="F7" s="122">
        <f t="shared" si="6"/>
        <v>10.848434564369443</v>
      </c>
      <c r="G7" s="122">
        <f t="shared" si="6"/>
        <v>20.898583406265693</v>
      </c>
      <c r="H7" s="122">
        <f t="shared" si="6"/>
        <v>31.779572878101806</v>
      </c>
      <c r="I7" s="122">
        <f t="shared" si="6"/>
        <v>5.6384886220781452</v>
      </c>
      <c r="J7" s="122">
        <f t="shared" si="6"/>
        <v>11.952176989077232</v>
      </c>
      <c r="K7" s="122">
        <f t="shared" si="6"/>
        <v>18.167036942447929</v>
      </c>
      <c r="L7" s="122">
        <f t="shared" si="6"/>
        <v>28.47849216760001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42.126508938044786</v>
      </c>
      <c r="S7" s="122">
        <f t="shared" si="6"/>
        <v>25.048917574265268</v>
      </c>
      <c r="T7" s="122">
        <f t="shared" si="6"/>
        <v>19.631051064129654</v>
      </c>
      <c r="U7" s="122">
        <f t="shared" si="6"/>
        <v>10.535199450655538</v>
      </c>
      <c r="V7" s="122">
        <f t="shared" si="6"/>
        <v>0</v>
      </c>
      <c r="W7" s="122">
        <f t="shared" si="6"/>
        <v>0</v>
      </c>
      <c r="X7" s="122">
        <f t="shared" si="6"/>
        <v>30.106391587013142</v>
      </c>
      <c r="Y7" s="122">
        <f t="shared" si="6"/>
        <v>0</v>
      </c>
      <c r="DA7" s="130" t="s">
        <v>3928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3.7407252066395467</v>
      </c>
      <c r="D8" s="98">
        <f>IF(RES_hhdet_in_fec!D8=0,0,RES_hhdet_in_fec!D8*1000*11630/RES_hhdet_in_new!D5)</f>
        <v>0</v>
      </c>
      <c r="E8" s="98">
        <f>IF(RES_hhdet_in_fec!E8=0,0,RES_hhdet_in_fec!E8*1000*11630/RES_hhdet_in_new!E5)</f>
        <v>7.6014158963126413</v>
      </c>
      <c r="F8" s="98">
        <f>IF(RES_hhdet_in_fec!F8=0,0,RES_hhdet_in_fec!F8*1000*11630/RES_hhdet_in_new!F5)</f>
        <v>10.848434564369443</v>
      </c>
      <c r="G8" s="98">
        <f>IF(RES_hhdet_in_fec!G8=0,0,RES_hhdet_in_fec!G8*1000*11630/RES_hhdet_in_new!G5)</f>
        <v>20.898583406265693</v>
      </c>
      <c r="H8" s="98">
        <f>IF(RES_hhdet_in_fec!H8=0,0,RES_hhdet_in_fec!H8*1000*11630/RES_hhdet_in_new!H5)</f>
        <v>31.779572878101806</v>
      </c>
      <c r="I8" s="98">
        <f>IF(RES_hhdet_in_fec!I8=0,0,RES_hhdet_in_fec!I8*1000*11630/RES_hhdet_in_new!I5)</f>
        <v>5.6384886220781452</v>
      </c>
      <c r="J8" s="98">
        <f>IF(RES_hhdet_in_fec!J8=0,0,RES_hhdet_in_fec!J8*1000*11630/RES_hhdet_in_new!J5)</f>
        <v>11.952176989077232</v>
      </c>
      <c r="K8" s="98">
        <f>IF(RES_hhdet_in_fec!K8=0,0,RES_hhdet_in_fec!K8*1000*11630/RES_hhdet_in_new!K5)</f>
        <v>18.167036942447929</v>
      </c>
      <c r="L8" s="98">
        <f>IF(RES_hhdet_in_fec!L8=0,0,RES_hhdet_in_fec!L8*1000*11630/RES_hhdet_in_new!L5)</f>
        <v>28.47849216760001</v>
      </c>
      <c r="M8" s="98">
        <f>IF(RES_hhdet_in_fec!M8=0,0,RES_hhdet_in_fec!M8*1000*11630/RES_hhdet_in_new!M5)</f>
        <v>0</v>
      </c>
      <c r="N8" s="98">
        <f>IF(RES_hhdet_in_fec!N8=0,0,RES_hhdet_in_fec!N8*1000*11630/RES_hhdet_in_new!N5)</f>
        <v>0</v>
      </c>
      <c r="O8" s="98">
        <f>IF(RES_hhdet_in_fec!O8=0,0,RES_hhdet_in_fec!O8*1000*11630/RES_hhdet_in_new!O5)</f>
        <v>0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0</v>
      </c>
      <c r="R8" s="98">
        <f>IF(RES_hhdet_in_fec!R8=0,0,RES_hhdet_in_fec!R8*1000*11630/RES_hhdet_in_new!R5)</f>
        <v>42.126508938044786</v>
      </c>
      <c r="S8" s="98">
        <f>IF(RES_hhdet_in_fec!S8=0,0,RES_hhdet_in_fec!S8*1000*11630/RES_hhdet_in_new!S5)</f>
        <v>25.048917574265268</v>
      </c>
      <c r="T8" s="98">
        <f>IF(RES_hhdet_in_fec!T8=0,0,RES_hhdet_in_fec!T8*1000*11630/RES_hhdet_in_new!T5)</f>
        <v>19.631051064129654</v>
      </c>
      <c r="U8" s="98">
        <f>IF(RES_hhdet_in_fec!U8=0,0,RES_hhdet_in_fec!U8*1000*11630/RES_hhdet_in_new!U5)</f>
        <v>10.535199450655538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0</v>
      </c>
      <c r="X8" s="98">
        <f>IF(RES_hhdet_in_fec!X8=0,0,RES_hhdet_in_fec!X8*1000*11630/RES_hhdet_in_new!X5)</f>
        <v>30.106391587013142</v>
      </c>
      <c r="Y8" s="98">
        <f>IF(RES_hhdet_in_fec!Y8=0,0,RES_hhdet_in_fec!Y8*1000*11630/RES_hhdet_in_new!Y5)</f>
        <v>0</v>
      </c>
      <c r="DA8" s="63" t="s">
        <v>3929</v>
      </c>
    </row>
    <row r="9" spans="1:105" ht="12" customHeight="1" x14ac:dyDescent="0.25">
      <c r="A9" s="121" t="s">
        <v>55</v>
      </c>
      <c r="B9" s="122"/>
      <c r="C9" s="122">
        <v>1144.065320357169</v>
      </c>
      <c r="D9" s="122">
        <v>1320.9111665738121</v>
      </c>
      <c r="E9" s="122">
        <v>1302.6612590684763</v>
      </c>
      <c r="F9" s="122">
        <v>1232.4575867672231</v>
      </c>
      <c r="G9" s="122">
        <v>1242.2936073306921</v>
      </c>
      <c r="H9" s="122">
        <v>1219.4645061325425</v>
      </c>
      <c r="I9" s="122">
        <v>1227.0470106583709</v>
      </c>
      <c r="J9" s="122">
        <v>1147.7925520898714</v>
      </c>
      <c r="K9" s="122">
        <v>1172.3111464406591</v>
      </c>
      <c r="L9" s="122">
        <v>1220.6305484208638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1117.165488411591</v>
      </c>
      <c r="S9" s="122">
        <v>1106.5574512176588</v>
      </c>
      <c r="T9" s="122">
        <v>1069.0004779922601</v>
      </c>
      <c r="U9" s="122">
        <v>992.4750688033447</v>
      </c>
      <c r="V9" s="122">
        <v>0</v>
      </c>
      <c r="W9" s="122">
        <v>0</v>
      </c>
      <c r="X9" s="122">
        <v>673.5753854293531</v>
      </c>
      <c r="Y9" s="122">
        <v>0</v>
      </c>
      <c r="DA9" s="130" t="s">
        <v>3930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3931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3932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3933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3934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3935</v>
      </c>
    </row>
    <row r="15" spans="1:105" ht="12" customHeight="1" x14ac:dyDescent="0.25">
      <c r="A15" s="106" t="s">
        <v>122</v>
      </c>
      <c r="B15" s="101"/>
      <c r="C15" s="101">
        <v>1237.5939430844669</v>
      </c>
      <c r="D15" s="101">
        <v>1408.8409488854286</v>
      </c>
      <c r="E15" s="101">
        <v>1394.5705072277624</v>
      </c>
      <c r="F15" s="101">
        <v>1339.9204550454065</v>
      </c>
      <c r="G15" s="101">
        <v>1332.9309632631762</v>
      </c>
      <c r="H15" s="101">
        <v>1299.7195932548036</v>
      </c>
      <c r="I15" s="101">
        <v>1341.2602242624571</v>
      </c>
      <c r="J15" s="101">
        <v>1226.7943871290245</v>
      </c>
      <c r="K15" s="101">
        <v>1289.3178984418241</v>
      </c>
      <c r="L15" s="101">
        <v>1254.5817454790727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1191.755864781371</v>
      </c>
      <c r="S15" s="101">
        <v>1172.0466296872255</v>
      </c>
      <c r="T15" s="101">
        <v>1116.1095891742536</v>
      </c>
      <c r="U15" s="101">
        <v>1052.5652789710034</v>
      </c>
      <c r="V15" s="101">
        <v>0</v>
      </c>
      <c r="W15" s="101">
        <v>0</v>
      </c>
      <c r="X15" s="101">
        <v>717.42478879998771</v>
      </c>
      <c r="Y15" s="101">
        <v>0</v>
      </c>
      <c r="DA15" s="131" t="s">
        <v>3936</v>
      </c>
    </row>
    <row r="16" spans="1:105" ht="12" customHeight="1" x14ac:dyDescent="0.25">
      <c r="A16" s="107" t="s">
        <v>121</v>
      </c>
      <c r="B16" s="104"/>
      <c r="C16" s="104">
        <v>1060.9287668217926</v>
      </c>
      <c r="D16" s="104">
        <v>1217.2796374208353</v>
      </c>
      <c r="E16" s="104">
        <v>1199.9391581845684</v>
      </c>
      <c r="F16" s="104">
        <v>1152.727071593087</v>
      </c>
      <c r="G16" s="104">
        <v>1148.6350062004587</v>
      </c>
      <c r="H16" s="104">
        <v>1116.2793941182072</v>
      </c>
      <c r="I16" s="104">
        <v>1165.005264996892</v>
      </c>
      <c r="J16" s="104">
        <v>1048.5338362714488</v>
      </c>
      <c r="K16" s="104">
        <v>1108.1461534077623</v>
      </c>
      <c r="L16" s="104">
        <v>1050.8745631298182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1052.5204955577819</v>
      </c>
      <c r="S16" s="104">
        <v>1041.0682727480921</v>
      </c>
      <c r="T16" s="104">
        <v>990.48529268893742</v>
      </c>
      <c r="U16" s="104">
        <v>936.39087264686361</v>
      </c>
      <c r="V16" s="104">
        <v>0</v>
      </c>
      <c r="W16" s="104">
        <v>0</v>
      </c>
      <c r="X16" s="104">
        <v>644.34244984892996</v>
      </c>
      <c r="Y16" s="104">
        <v>0</v>
      </c>
      <c r="DA16" s="132" t="s">
        <v>3937</v>
      </c>
    </row>
    <row r="17" spans="1:105" ht="12" customHeight="1" x14ac:dyDescent="0.25">
      <c r="A17" s="108" t="s">
        <v>53</v>
      </c>
      <c r="B17" s="98"/>
      <c r="C17" s="98">
        <v>587.22644290388791</v>
      </c>
      <c r="D17" s="98">
        <v>701.20080260469319</v>
      </c>
      <c r="E17" s="98">
        <v>672.83917790168016</v>
      </c>
      <c r="F17" s="98">
        <v>642.80005616910307</v>
      </c>
      <c r="G17" s="98">
        <v>644.1888188111509</v>
      </c>
      <c r="H17" s="98">
        <v>611.86637512019092</v>
      </c>
      <c r="I17" s="98">
        <v>676.96812529792317</v>
      </c>
      <c r="J17" s="98">
        <v>551.5288334544332</v>
      </c>
      <c r="K17" s="98">
        <v>598.24746602949108</v>
      </c>
      <c r="L17" s="98">
        <v>474.14037562568461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530.43494084968415</v>
      </c>
      <c r="S17" s="98">
        <v>528.23430764675322</v>
      </c>
      <c r="T17" s="98">
        <v>481.06772620845936</v>
      </c>
      <c r="U17" s="98">
        <v>438.8184950357292</v>
      </c>
      <c r="V17" s="98">
        <v>0</v>
      </c>
      <c r="W17" s="98">
        <v>0</v>
      </c>
      <c r="X17" s="98">
        <v>267.11181894399687</v>
      </c>
      <c r="Y17" s="98">
        <v>0</v>
      </c>
      <c r="DA17" s="63" t="s">
        <v>3938</v>
      </c>
    </row>
    <row r="18" spans="1:105" ht="12" customHeight="1" x14ac:dyDescent="0.25">
      <c r="A18" s="108" t="s">
        <v>52</v>
      </c>
      <c r="B18" s="98"/>
      <c r="C18" s="98">
        <v>473.70232391790461</v>
      </c>
      <c r="D18" s="98">
        <v>516.07883481614215</v>
      </c>
      <c r="E18" s="98">
        <v>527.09998028288817</v>
      </c>
      <c r="F18" s="98">
        <v>509.92701542398396</v>
      </c>
      <c r="G18" s="98">
        <v>504.44618738930791</v>
      </c>
      <c r="H18" s="98">
        <v>504.41301899801618</v>
      </c>
      <c r="I18" s="98">
        <v>488.03713969896887</v>
      </c>
      <c r="J18" s="98">
        <v>497.00500281701562</v>
      </c>
      <c r="K18" s="98">
        <v>509.89868737827129</v>
      </c>
      <c r="L18" s="98">
        <v>576.73418750413339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522.0855547080979</v>
      </c>
      <c r="S18" s="98">
        <v>512.833965101339</v>
      </c>
      <c r="T18" s="98">
        <v>509.41756648047817</v>
      </c>
      <c r="U18" s="98">
        <v>497.57237761113441</v>
      </c>
      <c r="V18" s="98">
        <v>0</v>
      </c>
      <c r="W18" s="98">
        <v>0</v>
      </c>
      <c r="X18" s="98">
        <v>377.23063090493315</v>
      </c>
      <c r="Y18" s="98">
        <v>0</v>
      </c>
      <c r="DA18" s="63" t="s">
        <v>3939</v>
      </c>
    </row>
    <row r="19" spans="1:105" ht="12" customHeight="1" x14ac:dyDescent="0.25">
      <c r="A19" s="121" t="s">
        <v>54</v>
      </c>
      <c r="B19" s="122"/>
      <c r="C19" s="122">
        <v>239.83335285804449</v>
      </c>
      <c r="D19" s="122">
        <v>239.96695677248155</v>
      </c>
      <c r="E19" s="122">
        <v>239.12193963400406</v>
      </c>
      <c r="F19" s="122">
        <v>245.9006537873843</v>
      </c>
      <c r="G19" s="122">
        <v>246.32204763130517</v>
      </c>
      <c r="H19" s="122">
        <v>269.26265875095538</v>
      </c>
      <c r="I19" s="122">
        <v>251.57579540275458</v>
      </c>
      <c r="J19" s="122">
        <v>257.94974326140732</v>
      </c>
      <c r="K19" s="122">
        <v>235.22253899007794</v>
      </c>
      <c r="L19" s="122">
        <v>286.9386617336599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254.02676145281916</v>
      </c>
      <c r="S19" s="122">
        <v>246.17827275896244</v>
      </c>
      <c r="T19" s="122">
        <v>238.66089276208788</v>
      </c>
      <c r="U19" s="122">
        <v>231.87969363624759</v>
      </c>
      <c r="V19" s="122">
        <v>0</v>
      </c>
      <c r="W19" s="122">
        <v>0</v>
      </c>
      <c r="X19" s="122">
        <v>221.45561319256163</v>
      </c>
      <c r="Y19" s="122">
        <v>0</v>
      </c>
      <c r="DA19" s="130" t="s">
        <v>3940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3941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3942</v>
      </c>
    </row>
    <row r="22" spans="1:105" ht="12" customHeight="1" x14ac:dyDescent="0.25">
      <c r="A22" s="109" t="s">
        <v>120</v>
      </c>
      <c r="B22" s="33"/>
      <c r="C22" s="33">
        <v>239.83335285804449</v>
      </c>
      <c r="D22" s="33">
        <v>239.96695677248155</v>
      </c>
      <c r="E22" s="33">
        <v>239.12193963400406</v>
      </c>
      <c r="F22" s="33">
        <v>245.9006537873843</v>
      </c>
      <c r="G22" s="33">
        <v>246.32204763130517</v>
      </c>
      <c r="H22" s="33">
        <v>269.26265875095538</v>
      </c>
      <c r="I22" s="33">
        <v>251.57579540275458</v>
      </c>
      <c r="J22" s="33">
        <v>257.94974326140732</v>
      </c>
      <c r="K22" s="33">
        <v>235.22253899007794</v>
      </c>
      <c r="L22" s="33">
        <v>286.9386617336599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254.02676145281916</v>
      </c>
      <c r="S22" s="33">
        <v>246.17827275896244</v>
      </c>
      <c r="T22" s="33">
        <v>238.66089276208788</v>
      </c>
      <c r="U22" s="33">
        <v>231.87969363624759</v>
      </c>
      <c r="V22" s="33">
        <v>0</v>
      </c>
      <c r="W22" s="33">
        <v>0</v>
      </c>
      <c r="X22" s="33">
        <v>221.45561319256163</v>
      </c>
      <c r="Y22" s="33">
        <v>0</v>
      </c>
      <c r="DA22" s="60" t="s">
        <v>3943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16804.614194065463</v>
      </c>
      <c r="D24" s="117">
        <f t="shared" si="7"/>
        <v>16166.609041493166</v>
      </c>
      <c r="E24" s="117">
        <f t="shared" si="7"/>
        <v>15920.882285256235</v>
      </c>
      <c r="F24" s="117">
        <f t="shared" si="7"/>
        <v>15318.8723567957</v>
      </c>
      <c r="G24" s="117">
        <f t="shared" si="7"/>
        <v>14509.537182617263</v>
      </c>
      <c r="H24" s="117">
        <f t="shared" si="7"/>
        <v>15143.657904510539</v>
      </c>
      <c r="I24" s="117">
        <f t="shared" si="7"/>
        <v>13894.432022895026</v>
      </c>
      <c r="J24" s="117">
        <f t="shared" si="7"/>
        <v>14578.629153633436</v>
      </c>
      <c r="K24" s="117">
        <f t="shared" si="7"/>
        <v>14254.034358815104</v>
      </c>
      <c r="L24" s="117">
        <f t="shared" si="7"/>
        <v>16000.555377897334</v>
      </c>
      <c r="M24" s="117">
        <f t="shared" si="7"/>
        <v>12680.170188025624</v>
      </c>
      <c r="N24" s="117">
        <f t="shared" si="7"/>
        <v>12963.860995422541</v>
      </c>
      <c r="O24" s="117">
        <f t="shared" si="7"/>
        <v>12972.592185572301</v>
      </c>
      <c r="P24" s="117">
        <f t="shared" si="7"/>
        <v>9732.1126950076268</v>
      </c>
      <c r="Q24" s="117">
        <f t="shared" si="7"/>
        <v>9170.2200279951103</v>
      </c>
      <c r="R24" s="117">
        <f t="shared" ref="R24:V24" si="8">R25+R28+R30+R39</f>
        <v>8915.0749014347384</v>
      </c>
      <c r="S24" s="117">
        <f t="shared" si="8"/>
        <v>8631.3303729575618</v>
      </c>
      <c r="T24" s="117">
        <f t="shared" si="8"/>
        <v>8268.2322058085665</v>
      </c>
      <c r="U24" s="117">
        <f t="shared" si="8"/>
        <v>7863.9453566132515</v>
      </c>
      <c r="V24" s="117">
        <f t="shared" si="8"/>
        <v>7501.6370512528247</v>
      </c>
      <c r="W24" s="117">
        <f t="shared" ref="W24:Y24" si="9">W25+W28+W30+W39</f>
        <v>6461.2684552782066</v>
      </c>
      <c r="X24" s="117">
        <f t="shared" si="9"/>
        <v>5214.0068648667275</v>
      </c>
      <c r="Y24" s="117">
        <f t="shared" si="9"/>
        <v>3806.8055044146786</v>
      </c>
      <c r="DA24" s="129" t="s">
        <v>3944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15417.232776692344</v>
      </c>
      <c r="D25" s="122">
        <f t="shared" si="10"/>
        <v>14603.827749398442</v>
      </c>
      <c r="E25" s="122">
        <f t="shared" si="10"/>
        <v>14370.724204306407</v>
      </c>
      <c r="F25" s="122">
        <f t="shared" si="10"/>
        <v>13829.87492524988</v>
      </c>
      <c r="G25" s="122">
        <f t="shared" si="10"/>
        <v>12998.611767850973</v>
      </c>
      <c r="H25" s="122">
        <f t="shared" si="10"/>
        <v>13620.772722795004</v>
      </c>
      <c r="I25" s="122">
        <f t="shared" si="10"/>
        <v>12410.01573591086</v>
      </c>
      <c r="J25" s="122">
        <f t="shared" si="10"/>
        <v>13161.193913487103</v>
      </c>
      <c r="K25" s="122">
        <f t="shared" si="10"/>
        <v>12827.674365280976</v>
      </c>
      <c r="L25" s="122">
        <f t="shared" si="10"/>
        <v>14459.66735324354</v>
      </c>
      <c r="M25" s="122">
        <f t="shared" si="10"/>
        <v>11245.980622291936</v>
      </c>
      <c r="N25" s="122">
        <f t="shared" si="10"/>
        <v>11478.548632713459</v>
      </c>
      <c r="O25" s="122">
        <f t="shared" si="10"/>
        <v>11550.114821839123</v>
      </c>
      <c r="P25" s="122">
        <f t="shared" si="10"/>
        <v>8333.2546065552233</v>
      </c>
      <c r="Q25" s="122">
        <f t="shared" si="10"/>
        <v>7742.1190793712012</v>
      </c>
      <c r="R25" s="122">
        <f t="shared" ref="R25:V25" si="11">SUM(R26:R27)</f>
        <v>7502.4267293813682</v>
      </c>
      <c r="S25" s="122">
        <f t="shared" si="11"/>
        <v>7251.1210818987229</v>
      </c>
      <c r="T25" s="122">
        <f t="shared" si="11"/>
        <v>6939.1623320022236</v>
      </c>
      <c r="U25" s="122">
        <f t="shared" si="11"/>
        <v>6624.824869656074</v>
      </c>
      <c r="V25" s="122">
        <f t="shared" si="11"/>
        <v>6346.5891912983661</v>
      </c>
      <c r="W25" s="122">
        <f t="shared" ref="W25:Y25" si="12">SUM(W26:W27)</f>
        <v>5417.3392280739808</v>
      </c>
      <c r="X25" s="122">
        <f t="shared" si="12"/>
        <v>4281.7891191610952</v>
      </c>
      <c r="Y25" s="122">
        <f t="shared" si="12"/>
        <v>3062.907847118031</v>
      </c>
      <c r="DA25" s="130" t="s">
        <v>3945</v>
      </c>
    </row>
    <row r="26" spans="1:105" ht="12" customHeight="1" x14ac:dyDescent="0.25">
      <c r="A26" s="97" t="s">
        <v>74</v>
      </c>
      <c r="B26" s="98"/>
      <c r="C26" s="98">
        <v>15229.212321164598</v>
      </c>
      <c r="D26" s="98">
        <v>14427.688799469212</v>
      </c>
      <c r="E26" s="98">
        <v>14199.151973561984</v>
      </c>
      <c r="F26" s="98">
        <v>13666.755209468089</v>
      </c>
      <c r="G26" s="98">
        <v>12847.631859024254</v>
      </c>
      <c r="H26" s="98">
        <v>13465.166210909732</v>
      </c>
      <c r="I26" s="98">
        <v>12271.044260539375</v>
      </c>
      <c r="J26" s="98">
        <v>13011.6233201574</v>
      </c>
      <c r="K26" s="98">
        <v>12682.009470013636</v>
      </c>
      <c r="L26" s="98">
        <v>14290.028288652031</v>
      </c>
      <c r="M26" s="98">
        <v>11119.138580000026</v>
      </c>
      <c r="N26" s="98">
        <v>11344.604174954622</v>
      </c>
      <c r="O26" s="98">
        <v>11407.971408147418</v>
      </c>
      <c r="P26" s="98">
        <v>8232.4514064383402</v>
      </c>
      <c r="Q26" s="98">
        <v>7642.3746117350884</v>
      </c>
      <c r="R26" s="98">
        <v>7403.8904761094391</v>
      </c>
      <c r="S26" s="98">
        <v>7156.7121474601881</v>
      </c>
      <c r="T26" s="98">
        <v>6849.4949299156451</v>
      </c>
      <c r="U26" s="98">
        <v>6540.6982383839522</v>
      </c>
      <c r="V26" s="98">
        <v>6267.6730469833556</v>
      </c>
      <c r="W26" s="98">
        <v>5348.149355497836</v>
      </c>
      <c r="X26" s="98">
        <v>4230.9840569405642</v>
      </c>
      <c r="Y26" s="98">
        <v>3028.9754666741492</v>
      </c>
      <c r="DA26" s="63" t="s">
        <v>3946</v>
      </c>
    </row>
    <row r="27" spans="1:105" ht="12" customHeight="1" x14ac:dyDescent="0.25">
      <c r="A27" s="97" t="s">
        <v>53</v>
      </c>
      <c r="B27" s="98"/>
      <c r="C27" s="98">
        <v>188.02045552774749</v>
      </c>
      <c r="D27" s="98">
        <v>176.1389499292309</v>
      </c>
      <c r="E27" s="98">
        <v>171.57223074442211</v>
      </c>
      <c r="F27" s="98">
        <v>163.11971578179134</v>
      </c>
      <c r="G27" s="98">
        <v>150.97990882671911</v>
      </c>
      <c r="H27" s="98">
        <v>155.60651188527163</v>
      </c>
      <c r="I27" s="98">
        <v>138.97147537148456</v>
      </c>
      <c r="J27" s="98">
        <v>149.57059332970331</v>
      </c>
      <c r="K27" s="98">
        <v>145.66489526734097</v>
      </c>
      <c r="L27" s="98">
        <v>169.63906459150886</v>
      </c>
      <c r="M27" s="98">
        <v>126.84204229191069</v>
      </c>
      <c r="N27" s="98">
        <v>133.94445775883628</v>
      </c>
      <c r="O27" s="98">
        <v>142.14341369170504</v>
      </c>
      <c r="P27" s="98">
        <v>100.80320011688231</v>
      </c>
      <c r="Q27" s="98">
        <v>99.744467636112859</v>
      </c>
      <c r="R27" s="98">
        <v>98.536253271928985</v>
      </c>
      <c r="S27" s="98">
        <v>94.4089344385348</v>
      </c>
      <c r="T27" s="98">
        <v>89.667402086578107</v>
      </c>
      <c r="U27" s="98">
        <v>84.126631272122026</v>
      </c>
      <c r="V27" s="98">
        <v>78.916144315010257</v>
      </c>
      <c r="W27" s="98">
        <v>69.189872576144779</v>
      </c>
      <c r="X27" s="98">
        <v>50.805062220530857</v>
      </c>
      <c r="Y27" s="98">
        <v>33.932380443881762</v>
      </c>
      <c r="DA27" s="63" t="s">
        <v>3947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3.4827441579057843</v>
      </c>
      <c r="D28" s="122">
        <f t="shared" si="13"/>
        <v>0.7746056942067111</v>
      </c>
      <c r="E28" s="122">
        <f t="shared" si="13"/>
        <v>7.531678135796013</v>
      </c>
      <c r="F28" s="122">
        <f t="shared" si="13"/>
        <v>9.7365451491847619</v>
      </c>
      <c r="G28" s="122">
        <f t="shared" si="13"/>
        <v>21.412715505673322</v>
      </c>
      <c r="H28" s="122">
        <f t="shared" si="13"/>
        <v>33.194093926088534</v>
      </c>
      <c r="I28" s="122">
        <f t="shared" si="13"/>
        <v>5.8532420547059791</v>
      </c>
      <c r="J28" s="122">
        <f t="shared" si="13"/>
        <v>10.897781268904049</v>
      </c>
      <c r="K28" s="122">
        <f t="shared" si="13"/>
        <v>20.00327508501794</v>
      </c>
      <c r="L28" s="122">
        <f t="shared" si="13"/>
        <v>24.491503264136</v>
      </c>
      <c r="M28" s="122">
        <f t="shared" si="13"/>
        <v>46.963132523520692</v>
      </c>
      <c r="N28" s="122">
        <f t="shared" si="13"/>
        <v>50.416852282618521</v>
      </c>
      <c r="O28" s="122">
        <f t="shared" si="13"/>
        <v>37.605997310185472</v>
      </c>
      <c r="P28" s="122">
        <f t="shared" si="13"/>
        <v>45.166055798953451</v>
      </c>
      <c r="Q28" s="122">
        <f t="shared" si="13"/>
        <v>41.128884247388115</v>
      </c>
      <c r="R28" s="122">
        <f t="shared" si="13"/>
        <v>43.531557292204944</v>
      </c>
      <c r="S28" s="122">
        <f t="shared" si="13"/>
        <v>24.5857085721807</v>
      </c>
      <c r="T28" s="122">
        <f t="shared" si="13"/>
        <v>19.013124517316854</v>
      </c>
      <c r="U28" s="122">
        <f t="shared" si="13"/>
        <v>13.104005427166733</v>
      </c>
      <c r="V28" s="122">
        <f t="shared" si="13"/>
        <v>10.906466969752127</v>
      </c>
      <c r="W28" s="122">
        <f t="shared" si="13"/>
        <v>13.482355479023287</v>
      </c>
      <c r="X28" s="122">
        <f t="shared" si="13"/>
        <v>30.571845286882642</v>
      </c>
      <c r="Y28" s="122">
        <f t="shared" si="13"/>
        <v>33.051479490845573</v>
      </c>
      <c r="DA28" s="130" t="s">
        <v>3948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3.4827441579057843</v>
      </c>
      <c r="D29" s="98">
        <f>IF(RES_hhdet_in_fec!D29=0,0,RES_hhdet_in_fec!D29*1000*11630/RES_hhdet_in_new!D26)</f>
        <v>0.7746056942067111</v>
      </c>
      <c r="E29" s="98">
        <f>IF(RES_hhdet_in_fec!E29=0,0,RES_hhdet_in_fec!E29*1000*11630/RES_hhdet_in_new!E26)</f>
        <v>7.531678135796013</v>
      </c>
      <c r="F29" s="98">
        <f>IF(RES_hhdet_in_fec!F29=0,0,RES_hhdet_in_fec!F29*1000*11630/RES_hhdet_in_new!F26)</f>
        <v>9.7365451491847619</v>
      </c>
      <c r="G29" s="98">
        <f>IF(RES_hhdet_in_fec!G29=0,0,RES_hhdet_in_fec!G29*1000*11630/RES_hhdet_in_new!G26)</f>
        <v>21.412715505673322</v>
      </c>
      <c r="H29" s="98">
        <f>IF(RES_hhdet_in_fec!H29=0,0,RES_hhdet_in_fec!H29*1000*11630/RES_hhdet_in_new!H26)</f>
        <v>33.194093926088534</v>
      </c>
      <c r="I29" s="98">
        <f>IF(RES_hhdet_in_fec!I29=0,0,RES_hhdet_in_fec!I29*1000*11630/RES_hhdet_in_new!I26)</f>
        <v>5.8532420547059791</v>
      </c>
      <c r="J29" s="98">
        <f>IF(RES_hhdet_in_fec!J29=0,0,RES_hhdet_in_fec!J29*1000*11630/RES_hhdet_in_new!J26)</f>
        <v>10.897781268904049</v>
      </c>
      <c r="K29" s="98">
        <f>IF(RES_hhdet_in_fec!K29=0,0,RES_hhdet_in_fec!K29*1000*11630/RES_hhdet_in_new!K26)</f>
        <v>20.00327508501794</v>
      </c>
      <c r="L29" s="98">
        <f>IF(RES_hhdet_in_fec!L29=0,0,RES_hhdet_in_fec!L29*1000*11630/RES_hhdet_in_new!L26)</f>
        <v>24.491503264136</v>
      </c>
      <c r="M29" s="98">
        <f>IF(RES_hhdet_in_fec!M29=0,0,RES_hhdet_in_fec!M29*1000*11630/RES_hhdet_in_new!M26)</f>
        <v>46.963132523520692</v>
      </c>
      <c r="N29" s="98">
        <f>IF(RES_hhdet_in_fec!N29=0,0,RES_hhdet_in_fec!N29*1000*11630/RES_hhdet_in_new!N26)</f>
        <v>50.416852282618521</v>
      </c>
      <c r="O29" s="98">
        <f>IF(RES_hhdet_in_fec!O29=0,0,RES_hhdet_in_fec!O29*1000*11630/RES_hhdet_in_new!O26)</f>
        <v>37.605997310185472</v>
      </c>
      <c r="P29" s="98">
        <f>IF(RES_hhdet_in_fec!P29=0,0,RES_hhdet_in_fec!P29*1000*11630/RES_hhdet_in_new!P26)</f>
        <v>45.166055798953451</v>
      </c>
      <c r="Q29" s="98">
        <f>IF(RES_hhdet_in_fec!Q29=0,0,RES_hhdet_in_fec!Q29*1000*11630/RES_hhdet_in_new!Q26)</f>
        <v>41.128884247388115</v>
      </c>
      <c r="R29" s="98">
        <f>IF(RES_hhdet_in_fec!R29=0,0,RES_hhdet_in_fec!R29*1000*11630/RES_hhdet_in_new!R26)</f>
        <v>43.531557292204944</v>
      </c>
      <c r="S29" s="98">
        <f>IF(RES_hhdet_in_fec!S29=0,0,RES_hhdet_in_fec!S29*1000*11630/RES_hhdet_in_new!S26)</f>
        <v>24.5857085721807</v>
      </c>
      <c r="T29" s="98">
        <f>IF(RES_hhdet_in_fec!T29=0,0,RES_hhdet_in_fec!T29*1000*11630/RES_hhdet_in_new!T26)</f>
        <v>19.013124517316854</v>
      </c>
      <c r="U29" s="98">
        <f>IF(RES_hhdet_in_fec!U29=0,0,RES_hhdet_in_fec!U29*1000*11630/RES_hhdet_in_new!U26)</f>
        <v>13.104005427166733</v>
      </c>
      <c r="V29" s="98">
        <f>IF(RES_hhdet_in_fec!V29=0,0,RES_hhdet_in_fec!V29*1000*11630/RES_hhdet_in_new!V26)</f>
        <v>10.906466969752127</v>
      </c>
      <c r="W29" s="98">
        <f>IF(RES_hhdet_in_fec!W29=0,0,RES_hhdet_in_fec!W29*1000*11630/RES_hhdet_in_new!W26)</f>
        <v>13.482355479023287</v>
      </c>
      <c r="X29" s="98">
        <f>IF(RES_hhdet_in_fec!X29=0,0,RES_hhdet_in_fec!X29*1000*11630/RES_hhdet_in_new!X26)</f>
        <v>30.571845286882642</v>
      </c>
      <c r="Y29" s="98">
        <f>IF(RES_hhdet_in_fec!Y29=0,0,RES_hhdet_in_fec!Y29*1000*11630/RES_hhdet_in_new!Y26)</f>
        <v>33.051479490845573</v>
      </c>
      <c r="DA29" s="63" t="s">
        <v>3949</v>
      </c>
    </row>
    <row r="30" spans="1:105" ht="12" customHeight="1" x14ac:dyDescent="0.25">
      <c r="A30" s="121" t="s">
        <v>55</v>
      </c>
      <c r="B30" s="122"/>
      <c r="C30" s="122">
        <v>1144.0653203571685</v>
      </c>
      <c r="D30" s="122">
        <v>1322.0397296280348</v>
      </c>
      <c r="E30" s="122">
        <v>1303.5044631800292</v>
      </c>
      <c r="F30" s="122">
        <v>1233.3602326092523</v>
      </c>
      <c r="G30" s="122">
        <v>1243.1906516293116</v>
      </c>
      <c r="H30" s="122">
        <v>1220.4284290384905</v>
      </c>
      <c r="I30" s="122">
        <v>1226.987249526707</v>
      </c>
      <c r="J30" s="122">
        <v>1148.5877156160207</v>
      </c>
      <c r="K30" s="122">
        <v>1171.134179459031</v>
      </c>
      <c r="L30" s="122">
        <v>1229.4578596559977</v>
      </c>
      <c r="M30" s="122">
        <v>1101.9394678885396</v>
      </c>
      <c r="N30" s="122">
        <v>1150.9655669708286</v>
      </c>
      <c r="O30" s="122">
        <v>1108.1573899740406</v>
      </c>
      <c r="P30" s="122">
        <v>1084.4591888049099</v>
      </c>
      <c r="Q30" s="122">
        <v>1124.991224740035</v>
      </c>
      <c r="R30" s="122">
        <v>1115.0898533083468</v>
      </c>
      <c r="S30" s="122">
        <v>1109.4453097276967</v>
      </c>
      <c r="T30" s="122">
        <v>1071.3958565269377</v>
      </c>
      <c r="U30" s="122">
        <v>994.13678789376263</v>
      </c>
      <c r="V30" s="122">
        <v>918.13993099041932</v>
      </c>
      <c r="W30" s="122">
        <v>807.25336174071867</v>
      </c>
      <c r="X30" s="122">
        <v>680.19028722618816</v>
      </c>
      <c r="Y30" s="122">
        <v>518.23054470971465</v>
      </c>
      <c r="DA30" s="130" t="s">
        <v>3950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3951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3952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3953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3954</v>
      </c>
    </row>
    <row r="35" spans="1:105" ht="12" customHeight="1" x14ac:dyDescent="0.25">
      <c r="A35" s="106" t="s">
        <v>122</v>
      </c>
      <c r="B35" s="101"/>
      <c r="C35" s="101">
        <v>1237.5939430844667</v>
      </c>
      <c r="D35" s="101">
        <v>1408.8409488854288</v>
      </c>
      <c r="E35" s="101">
        <v>1394.5705072277622</v>
      </c>
      <c r="F35" s="101">
        <v>1339.9204550454065</v>
      </c>
      <c r="G35" s="101">
        <v>1332.9309632631762</v>
      </c>
      <c r="H35" s="101">
        <v>1299.7195932548036</v>
      </c>
      <c r="I35" s="101">
        <v>1341.2602242624573</v>
      </c>
      <c r="J35" s="101">
        <v>1226.7943871290242</v>
      </c>
      <c r="K35" s="101">
        <v>1289.3178984418237</v>
      </c>
      <c r="L35" s="101">
        <v>1254.5817454790727</v>
      </c>
      <c r="M35" s="101">
        <v>1259.1848198131615</v>
      </c>
      <c r="N35" s="101">
        <v>1221.2423577864549</v>
      </c>
      <c r="O35" s="101">
        <v>1195.2220685462655</v>
      </c>
      <c r="P35" s="101">
        <v>1194.5080224324454</v>
      </c>
      <c r="Q35" s="101">
        <v>1185.3503247329934</v>
      </c>
      <c r="R35" s="101">
        <v>1191.755864781371</v>
      </c>
      <c r="S35" s="101">
        <v>1172.0466296872255</v>
      </c>
      <c r="T35" s="101">
        <v>1116.1095891742536</v>
      </c>
      <c r="U35" s="101">
        <v>1052.5652789710032</v>
      </c>
      <c r="V35" s="101">
        <v>959.8380775899343</v>
      </c>
      <c r="W35" s="101">
        <v>833.0148088948863</v>
      </c>
      <c r="X35" s="101">
        <v>717.42478879998794</v>
      </c>
      <c r="Y35" s="101">
        <v>551.53562650192521</v>
      </c>
      <c r="DA35" s="131" t="s">
        <v>3955</v>
      </c>
    </row>
    <row r="36" spans="1:105" ht="12" customHeight="1" x14ac:dyDescent="0.25">
      <c r="A36" s="107" t="s">
        <v>121</v>
      </c>
      <c r="B36" s="104"/>
      <c r="C36" s="104">
        <v>1060.9287668217926</v>
      </c>
      <c r="D36" s="104">
        <v>1217.2796374208353</v>
      </c>
      <c r="E36" s="104">
        <v>1199.9391581845684</v>
      </c>
      <c r="F36" s="104">
        <v>1152.727071593087</v>
      </c>
      <c r="G36" s="104">
        <v>1148.635006200459</v>
      </c>
      <c r="H36" s="104">
        <v>1116.2793941182069</v>
      </c>
      <c r="I36" s="104">
        <v>1165.0052649968923</v>
      </c>
      <c r="J36" s="104">
        <v>1048.5338362714485</v>
      </c>
      <c r="K36" s="104">
        <v>1108.1461534077623</v>
      </c>
      <c r="L36" s="104">
        <v>1050.8745631298179</v>
      </c>
      <c r="M36" s="104">
        <v>1072.6983967526519</v>
      </c>
      <c r="N36" s="104">
        <v>1035.3016820867774</v>
      </c>
      <c r="O36" s="104">
        <v>1022.4321679952345</v>
      </c>
      <c r="P36" s="104">
        <v>1038.3309351885775</v>
      </c>
      <c r="Q36" s="104">
        <v>1036.6880969725585</v>
      </c>
      <c r="R36" s="104">
        <v>1052.5204955577819</v>
      </c>
      <c r="S36" s="104">
        <v>1041.0682727480921</v>
      </c>
      <c r="T36" s="104">
        <v>990.48529268893765</v>
      </c>
      <c r="U36" s="104">
        <v>936.3908726468635</v>
      </c>
      <c r="V36" s="104">
        <v>854.87825686592123</v>
      </c>
      <c r="W36" s="104">
        <v>735.42776558597666</v>
      </c>
      <c r="X36" s="104">
        <v>644.34244984892996</v>
      </c>
      <c r="Y36" s="104">
        <v>501.5780038136092</v>
      </c>
      <c r="DA36" s="132" t="s">
        <v>3956</v>
      </c>
    </row>
    <row r="37" spans="1:105" ht="12" customHeight="1" x14ac:dyDescent="0.25">
      <c r="A37" s="108" t="s">
        <v>53</v>
      </c>
      <c r="B37" s="98"/>
      <c r="C37" s="98">
        <v>587.22644290388791</v>
      </c>
      <c r="D37" s="98">
        <v>701.20080260469319</v>
      </c>
      <c r="E37" s="98">
        <v>672.83917790168016</v>
      </c>
      <c r="F37" s="98">
        <v>642.80005616910307</v>
      </c>
      <c r="G37" s="98">
        <v>644.1888188111509</v>
      </c>
      <c r="H37" s="98">
        <v>611.86637512019081</v>
      </c>
      <c r="I37" s="98">
        <v>676.96812529792328</v>
      </c>
      <c r="J37" s="98">
        <v>551.5288334544332</v>
      </c>
      <c r="K37" s="98">
        <v>598.24746602949108</v>
      </c>
      <c r="L37" s="98">
        <v>474.14037562568461</v>
      </c>
      <c r="M37" s="98">
        <v>532.29172007281829</v>
      </c>
      <c r="N37" s="98">
        <v>480.49870339215596</v>
      </c>
      <c r="O37" s="98">
        <v>481.14434759741948</v>
      </c>
      <c r="P37" s="98">
        <v>511.79287937829076</v>
      </c>
      <c r="Q37" s="98">
        <v>504.22589155955956</v>
      </c>
      <c r="R37" s="98">
        <v>530.43494084968393</v>
      </c>
      <c r="S37" s="98">
        <v>528.234307646753</v>
      </c>
      <c r="T37" s="98">
        <v>481.06772620845942</v>
      </c>
      <c r="U37" s="98">
        <v>438.81849503572926</v>
      </c>
      <c r="V37" s="98">
        <v>386.33055578745876</v>
      </c>
      <c r="W37" s="98">
        <v>283.75180015523796</v>
      </c>
      <c r="X37" s="98">
        <v>267.11181894399687</v>
      </c>
      <c r="Y37" s="98">
        <v>210.54592819200718</v>
      </c>
      <c r="DA37" s="63" t="s">
        <v>3957</v>
      </c>
    </row>
    <row r="38" spans="1:105" ht="12" customHeight="1" x14ac:dyDescent="0.25">
      <c r="A38" s="108" t="s">
        <v>52</v>
      </c>
      <c r="B38" s="98"/>
      <c r="C38" s="98">
        <v>473.70232391790466</v>
      </c>
      <c r="D38" s="98">
        <v>516.07883481614203</v>
      </c>
      <c r="E38" s="98">
        <v>527.09998028288817</v>
      </c>
      <c r="F38" s="98">
        <v>509.9270154239839</v>
      </c>
      <c r="G38" s="98">
        <v>504.44618738930802</v>
      </c>
      <c r="H38" s="98">
        <v>504.41301899801618</v>
      </c>
      <c r="I38" s="98">
        <v>488.03713969896893</v>
      </c>
      <c r="J38" s="98">
        <v>497.00500281701568</v>
      </c>
      <c r="K38" s="98">
        <v>509.89868737827129</v>
      </c>
      <c r="L38" s="98">
        <v>576.7341875041335</v>
      </c>
      <c r="M38" s="98">
        <v>540.40667667983359</v>
      </c>
      <c r="N38" s="98">
        <v>554.80297869462152</v>
      </c>
      <c r="O38" s="98">
        <v>541.28782039781504</v>
      </c>
      <c r="P38" s="98">
        <v>526.53805581028701</v>
      </c>
      <c r="Q38" s="98">
        <v>532.46220541299897</v>
      </c>
      <c r="R38" s="98">
        <v>522.08555470809802</v>
      </c>
      <c r="S38" s="98">
        <v>512.83396510133912</v>
      </c>
      <c r="T38" s="98">
        <v>509.41756648047817</v>
      </c>
      <c r="U38" s="98">
        <v>497.57237761113436</v>
      </c>
      <c r="V38" s="98">
        <v>468.54770107846252</v>
      </c>
      <c r="W38" s="98">
        <v>451.6759654307387</v>
      </c>
      <c r="X38" s="98">
        <v>377.23063090493309</v>
      </c>
      <c r="Y38" s="98">
        <v>291.03207562160208</v>
      </c>
      <c r="DA38" s="63" t="s">
        <v>3958</v>
      </c>
    </row>
    <row r="39" spans="1:105" ht="12" customHeight="1" x14ac:dyDescent="0.25">
      <c r="A39" s="121" t="s">
        <v>54</v>
      </c>
      <c r="B39" s="122"/>
      <c r="C39" s="122">
        <v>239.83335285804455</v>
      </c>
      <c r="D39" s="122">
        <v>239.96695677248155</v>
      </c>
      <c r="E39" s="122">
        <v>239.12193963400404</v>
      </c>
      <c r="F39" s="122">
        <v>245.9006537873843</v>
      </c>
      <c r="G39" s="122">
        <v>246.3220476313052</v>
      </c>
      <c r="H39" s="122">
        <v>269.26265875095532</v>
      </c>
      <c r="I39" s="122">
        <v>251.57579540275461</v>
      </c>
      <c r="J39" s="122">
        <v>257.94974326140726</v>
      </c>
      <c r="K39" s="122">
        <v>235.22253899007791</v>
      </c>
      <c r="L39" s="122">
        <v>286.9386617336599</v>
      </c>
      <c r="M39" s="122">
        <v>285.28696532162678</v>
      </c>
      <c r="N39" s="122">
        <v>283.92994345563585</v>
      </c>
      <c r="O39" s="122">
        <v>276.71397644895234</v>
      </c>
      <c r="P39" s="122">
        <v>269.23284384854037</v>
      </c>
      <c r="Q39" s="122">
        <v>261.98083963648651</v>
      </c>
      <c r="R39" s="122">
        <v>254.02676145281919</v>
      </c>
      <c r="S39" s="122">
        <v>246.17827275896249</v>
      </c>
      <c r="T39" s="122">
        <v>238.66089276208788</v>
      </c>
      <c r="U39" s="122">
        <v>231.87969363624765</v>
      </c>
      <c r="V39" s="122">
        <v>226.00146199428801</v>
      </c>
      <c r="W39" s="122">
        <v>223.19350998448306</v>
      </c>
      <c r="X39" s="122">
        <v>221.45561319256163</v>
      </c>
      <c r="Y39" s="122">
        <v>192.61563309608778</v>
      </c>
      <c r="DA39" s="130" t="s">
        <v>3959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3960</v>
      </c>
    </row>
    <row r="41" spans="1:105" ht="12" customHeight="1" x14ac:dyDescent="0.25">
      <c r="A41" s="109" t="s">
        <v>120</v>
      </c>
      <c r="B41" s="33"/>
      <c r="C41" s="33">
        <v>239.83335285804455</v>
      </c>
      <c r="D41" s="33">
        <v>239.96695677248155</v>
      </c>
      <c r="E41" s="33">
        <v>239.12193963400404</v>
      </c>
      <c r="F41" s="33">
        <v>245.9006537873843</v>
      </c>
      <c r="G41" s="33">
        <v>246.3220476313052</v>
      </c>
      <c r="H41" s="33">
        <v>269.26265875095532</v>
      </c>
      <c r="I41" s="33">
        <v>251.57579540275461</v>
      </c>
      <c r="J41" s="33">
        <v>257.94974326140726</v>
      </c>
      <c r="K41" s="33">
        <v>235.22253899007791</v>
      </c>
      <c r="L41" s="33">
        <v>286.9386617336599</v>
      </c>
      <c r="M41" s="33">
        <v>285.28696532162678</v>
      </c>
      <c r="N41" s="33">
        <v>283.92994345563585</v>
      </c>
      <c r="O41" s="33">
        <v>276.71397644895234</v>
      </c>
      <c r="P41" s="33">
        <v>269.23284384854037</v>
      </c>
      <c r="Q41" s="33">
        <v>261.98083963648651</v>
      </c>
      <c r="R41" s="33">
        <v>254.02676145281919</v>
      </c>
      <c r="S41" s="33">
        <v>246.17827275896249</v>
      </c>
      <c r="T41" s="33">
        <v>238.66089276208788</v>
      </c>
      <c r="U41" s="33">
        <v>231.87969363624765</v>
      </c>
      <c r="V41" s="33">
        <v>226.00146199428801</v>
      </c>
      <c r="W41" s="33">
        <v>223.19350998448306</v>
      </c>
      <c r="X41" s="33">
        <v>221.45561319256163</v>
      </c>
      <c r="Y41" s="33">
        <v>192.61563309608778</v>
      </c>
      <c r="DA41" s="60" t="s">
        <v>3961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14758.151857286904</v>
      </c>
      <c r="M43" s="117">
        <f t="shared" si="14"/>
        <v>13435.073904259645</v>
      </c>
      <c r="N43" s="117">
        <f t="shared" si="14"/>
        <v>12950.088367342685</v>
      </c>
      <c r="O43" s="117">
        <f t="shared" si="14"/>
        <v>9803.9250486171059</v>
      </c>
      <c r="P43" s="117">
        <f t="shared" si="14"/>
        <v>6708.81753904165</v>
      </c>
      <c r="Q43" s="117">
        <f t="shared" si="14"/>
        <v>12063.398711299409</v>
      </c>
      <c r="R43" s="117">
        <f t="shared" ref="R43:V43" si="15">R44+R47+R49+R58</f>
        <v>10046.492309333509</v>
      </c>
      <c r="S43" s="117">
        <f t="shared" si="15"/>
        <v>9064.2383602284735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5107.0453324183491</v>
      </c>
      <c r="Y43" s="117">
        <f t="shared" si="16"/>
        <v>3653.1548120995039</v>
      </c>
      <c r="DA43" s="129" t="s">
        <v>3962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13217.203097285312</v>
      </c>
      <c r="M44" s="122">
        <f t="shared" si="17"/>
        <v>12000.77541502687</v>
      </c>
      <c r="N44" s="122">
        <f t="shared" si="17"/>
        <v>11464.69045101194</v>
      </c>
      <c r="O44" s="122">
        <f t="shared" si="17"/>
        <v>8381.5290635905476</v>
      </c>
      <c r="P44" s="122">
        <f t="shared" si="17"/>
        <v>5309.762251403863</v>
      </c>
      <c r="Q44" s="122">
        <f t="shared" si="17"/>
        <v>10635.191732617226</v>
      </c>
      <c r="R44" s="122">
        <f t="shared" ref="R44:V44" si="18">SUM(R45:R46)</f>
        <v>8633.8615180777851</v>
      </c>
      <c r="S44" s="122">
        <f t="shared" si="18"/>
        <v>7684.1158118205449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4174.6455706137167</v>
      </c>
      <c r="Y44" s="122">
        <f t="shared" si="19"/>
        <v>2909.3116207007315</v>
      </c>
      <c r="DA44" s="130" t="s">
        <v>3963</v>
      </c>
    </row>
    <row r="45" spans="1:105" ht="12" customHeight="1" x14ac:dyDescent="0.25">
      <c r="A45" s="97" t="s">
        <v>211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13062.176796194874</v>
      </c>
      <c r="M45" s="98">
        <v>11865.648625494992</v>
      </c>
      <c r="N45" s="98">
        <v>11331.420329877496</v>
      </c>
      <c r="O45" s="98">
        <v>8279.0600298323716</v>
      </c>
      <c r="P45" s="98">
        <v>5246.1409544481376</v>
      </c>
      <c r="Q45" s="98">
        <v>10499.758393478502</v>
      </c>
      <c r="R45" s="98">
        <v>8521.8498895259381</v>
      </c>
      <c r="S45" s="98">
        <v>7585.3059144807248</v>
      </c>
      <c r="T45" s="98">
        <v>0</v>
      </c>
      <c r="U45" s="98">
        <v>0</v>
      </c>
      <c r="V45" s="98">
        <v>0</v>
      </c>
      <c r="W45" s="98">
        <v>0</v>
      </c>
      <c r="X45" s="98">
        <v>4125.8668837841496</v>
      </c>
      <c r="Y45" s="98">
        <v>2877.6185652525382</v>
      </c>
      <c r="DA45" s="63" t="s">
        <v>3964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155.02630109043764</v>
      </c>
      <c r="M46" s="98">
        <v>135.12678953187876</v>
      </c>
      <c r="N46" s="98">
        <v>133.27012113444383</v>
      </c>
      <c r="O46" s="98">
        <v>102.46903375817686</v>
      </c>
      <c r="P46" s="98">
        <v>63.621296955725754</v>
      </c>
      <c r="Q46" s="98">
        <v>135.43333913872368</v>
      </c>
      <c r="R46" s="98">
        <v>112.01162855184626</v>
      </c>
      <c r="S46" s="98">
        <v>98.809897339820111</v>
      </c>
      <c r="T46" s="98">
        <v>0</v>
      </c>
      <c r="U46" s="98">
        <v>0</v>
      </c>
      <c r="V46" s="98">
        <v>0</v>
      </c>
      <c r="W46" s="98">
        <v>0</v>
      </c>
      <c r="X46" s="98">
        <v>48.778686829567462</v>
      </c>
      <c r="Y46" s="98">
        <v>31.693055448193096</v>
      </c>
      <c r="DA46" s="63" t="s">
        <v>3965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24.556304623559281</v>
      </c>
      <c r="M47" s="122">
        <f t="shared" si="20"/>
        <v>47.084966621127869</v>
      </c>
      <c r="N47" s="122">
        <f t="shared" si="20"/>
        <v>50.478765971954203</v>
      </c>
      <c r="O47" s="122">
        <f t="shared" si="20"/>
        <v>37.503329227246461</v>
      </c>
      <c r="P47" s="122">
        <f t="shared" si="20"/>
        <v>45.307235049538917</v>
      </c>
      <c r="Q47" s="122">
        <f t="shared" si="20"/>
        <v>41.241101846817308</v>
      </c>
      <c r="R47" s="122">
        <f t="shared" si="20"/>
        <v>43.596951962527562</v>
      </c>
      <c r="S47" s="122">
        <f t="shared" si="20"/>
        <v>24.437968365136847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30.687845501783787</v>
      </c>
      <c r="Y47" s="122">
        <f t="shared" si="20"/>
        <v>33.013997316474168</v>
      </c>
      <c r="DA47" s="130" t="s">
        <v>3966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0</v>
      </c>
      <c r="D48" s="98">
        <f>IF(RES_hhdet_in_fec!D48=0,0,RES_hhdet_in_fec!D48*1000*11630/RES_hhdet_in_new!D45)</f>
        <v>0</v>
      </c>
      <c r="E48" s="98">
        <f>IF(RES_hhdet_in_fec!E48=0,0,RES_hhdet_in_fec!E48*1000*11630/RES_hhdet_in_new!E45)</f>
        <v>0</v>
      </c>
      <c r="F48" s="98">
        <f>IF(RES_hhdet_in_fec!F48=0,0,RES_hhdet_in_fec!F48*1000*11630/RES_hhdet_in_new!F45)</f>
        <v>0</v>
      </c>
      <c r="G48" s="98">
        <f>IF(RES_hhdet_in_fec!G48=0,0,RES_hhdet_in_fec!G48*1000*11630/RES_hhdet_in_new!G45)</f>
        <v>0</v>
      </c>
      <c r="H48" s="98">
        <f>IF(RES_hhdet_in_fec!H48=0,0,RES_hhdet_in_fec!H48*1000*11630/RES_hhdet_in_new!H45)</f>
        <v>0</v>
      </c>
      <c r="I48" s="98">
        <f>IF(RES_hhdet_in_fec!I48=0,0,RES_hhdet_in_fec!I48*1000*11630/RES_hhdet_in_new!I45)</f>
        <v>0</v>
      </c>
      <c r="J48" s="98">
        <f>IF(RES_hhdet_in_fec!J48=0,0,RES_hhdet_in_fec!J48*1000*11630/RES_hhdet_in_new!J45)</f>
        <v>0</v>
      </c>
      <c r="K48" s="98">
        <f>IF(RES_hhdet_in_fec!K48=0,0,RES_hhdet_in_fec!K48*1000*11630/RES_hhdet_in_new!K45)</f>
        <v>0</v>
      </c>
      <c r="L48" s="98">
        <f>IF(RES_hhdet_in_fec!L48=0,0,RES_hhdet_in_fec!L48*1000*11630/RES_hhdet_in_new!L45)</f>
        <v>24.556304623559281</v>
      </c>
      <c r="M48" s="98">
        <f>IF(RES_hhdet_in_fec!M48=0,0,RES_hhdet_in_fec!M48*1000*11630/RES_hhdet_in_new!M45)</f>
        <v>47.084966621127869</v>
      </c>
      <c r="N48" s="98">
        <f>IF(RES_hhdet_in_fec!N48=0,0,RES_hhdet_in_fec!N48*1000*11630/RES_hhdet_in_new!N45)</f>
        <v>50.478765971954203</v>
      </c>
      <c r="O48" s="98">
        <f>IF(RES_hhdet_in_fec!O48=0,0,RES_hhdet_in_fec!O48*1000*11630/RES_hhdet_in_new!O45)</f>
        <v>37.503329227246461</v>
      </c>
      <c r="P48" s="98">
        <f>IF(RES_hhdet_in_fec!P48=0,0,RES_hhdet_in_fec!P48*1000*11630/RES_hhdet_in_new!P45)</f>
        <v>45.307235049538917</v>
      </c>
      <c r="Q48" s="98">
        <f>IF(RES_hhdet_in_fec!Q48=0,0,RES_hhdet_in_fec!Q48*1000*11630/RES_hhdet_in_new!Q45)</f>
        <v>41.241101846817308</v>
      </c>
      <c r="R48" s="98">
        <f>IF(RES_hhdet_in_fec!R48=0,0,RES_hhdet_in_fec!R48*1000*11630/RES_hhdet_in_new!R45)</f>
        <v>43.596951962527562</v>
      </c>
      <c r="S48" s="98">
        <f>IF(RES_hhdet_in_fec!S48=0,0,RES_hhdet_in_fec!S48*1000*11630/RES_hhdet_in_new!S45)</f>
        <v>24.437968365136847</v>
      </c>
      <c r="T48" s="98">
        <f>IF(RES_hhdet_in_fec!T48=0,0,RES_hhdet_in_fec!T48*1000*11630/RES_hhdet_in_new!T45)</f>
        <v>0</v>
      </c>
      <c r="U48" s="98">
        <f>IF(RES_hhdet_in_fec!U48=0,0,RES_hhdet_in_fec!U48*1000*11630/RES_hhdet_in_new!U45)</f>
        <v>0</v>
      </c>
      <c r="V48" s="98">
        <f>IF(RES_hhdet_in_fec!V48=0,0,RES_hhdet_in_fec!V48*1000*11630/RES_hhdet_in_new!V45)</f>
        <v>0</v>
      </c>
      <c r="W48" s="98">
        <f>IF(RES_hhdet_in_fec!W48=0,0,RES_hhdet_in_fec!W48*1000*11630/RES_hhdet_in_new!W45)</f>
        <v>0</v>
      </c>
      <c r="X48" s="98">
        <f>IF(RES_hhdet_in_fec!X48=0,0,RES_hhdet_in_fec!X48*1000*11630/RES_hhdet_in_new!X45)</f>
        <v>30.687845501783787</v>
      </c>
      <c r="Y48" s="98">
        <f>IF(RES_hhdet_in_fec!Y48=0,0,RES_hhdet_in_fec!Y48*1000*11630/RES_hhdet_in_new!Y45)</f>
        <v>33.013997316474168</v>
      </c>
      <c r="DA48" s="63" t="s">
        <v>3967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1229.4537936443742</v>
      </c>
      <c r="M49" s="122">
        <v>1101.9265572900199</v>
      </c>
      <c r="N49" s="122">
        <v>1150.9892069031537</v>
      </c>
      <c r="O49" s="122">
        <v>1108.1786793503597</v>
      </c>
      <c r="P49" s="122">
        <v>1084.5152087397084</v>
      </c>
      <c r="Q49" s="122">
        <v>1124.9850371988803</v>
      </c>
      <c r="R49" s="122">
        <v>1115.0070778403795</v>
      </c>
      <c r="S49" s="122">
        <v>1109.5063072838304</v>
      </c>
      <c r="T49" s="122">
        <v>0</v>
      </c>
      <c r="U49" s="122">
        <v>0</v>
      </c>
      <c r="V49" s="122">
        <v>0</v>
      </c>
      <c r="W49" s="122">
        <v>0</v>
      </c>
      <c r="X49" s="122">
        <v>680.25630311028669</v>
      </c>
      <c r="Y49" s="122">
        <v>518.21356098621015</v>
      </c>
      <c r="DA49" s="130" t="s">
        <v>3968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3969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3970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3971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3972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1254.5817454790729</v>
      </c>
      <c r="M54" s="101">
        <v>1259.1848198131613</v>
      </c>
      <c r="N54" s="101">
        <v>1221.2423577864549</v>
      </c>
      <c r="O54" s="101">
        <v>1195.2220685462653</v>
      </c>
      <c r="P54" s="101">
        <v>1194.5080224324452</v>
      </c>
      <c r="Q54" s="101">
        <v>1185.3503247329936</v>
      </c>
      <c r="R54" s="101">
        <v>1191.755864781371</v>
      </c>
      <c r="S54" s="101">
        <v>1172.0466296872253</v>
      </c>
      <c r="T54" s="101">
        <v>0</v>
      </c>
      <c r="U54" s="101">
        <v>0</v>
      </c>
      <c r="V54" s="101">
        <v>0</v>
      </c>
      <c r="W54" s="101">
        <v>0</v>
      </c>
      <c r="X54" s="101">
        <v>717.42478879998782</v>
      </c>
      <c r="Y54" s="101">
        <v>551.53562650192521</v>
      </c>
      <c r="DA54" s="131" t="s">
        <v>3973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1050.8745631298182</v>
      </c>
      <c r="M55" s="104">
        <v>1072.6983967526512</v>
      </c>
      <c r="N55" s="104">
        <v>1035.3016820867772</v>
      </c>
      <c r="O55" s="104">
        <v>1022.4321679952344</v>
      </c>
      <c r="P55" s="104">
        <v>1038.3309351885775</v>
      </c>
      <c r="Q55" s="104">
        <v>1036.6880969725587</v>
      </c>
      <c r="R55" s="104">
        <v>1052.5204955577822</v>
      </c>
      <c r="S55" s="104">
        <v>1041.0682727480923</v>
      </c>
      <c r="T55" s="104">
        <v>0</v>
      </c>
      <c r="U55" s="104">
        <v>0</v>
      </c>
      <c r="V55" s="104">
        <v>0</v>
      </c>
      <c r="W55" s="104">
        <v>0</v>
      </c>
      <c r="X55" s="104">
        <v>644.34244984893007</v>
      </c>
      <c r="Y55" s="104">
        <v>501.57800381360926</v>
      </c>
      <c r="DA55" s="132" t="s">
        <v>3974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474.14037562568467</v>
      </c>
      <c r="M56" s="98">
        <v>532.29172007281795</v>
      </c>
      <c r="N56" s="98">
        <v>480.49870339215585</v>
      </c>
      <c r="O56" s="98">
        <v>481.14434759741943</v>
      </c>
      <c r="P56" s="98">
        <v>511.79287937829071</v>
      </c>
      <c r="Q56" s="98">
        <v>504.22589155955973</v>
      </c>
      <c r="R56" s="98">
        <v>530.43494084968415</v>
      </c>
      <c r="S56" s="98">
        <v>528.234307646753</v>
      </c>
      <c r="T56" s="98">
        <v>0</v>
      </c>
      <c r="U56" s="98">
        <v>0</v>
      </c>
      <c r="V56" s="98">
        <v>0</v>
      </c>
      <c r="W56" s="98">
        <v>0</v>
      </c>
      <c r="X56" s="98">
        <v>267.11181894399687</v>
      </c>
      <c r="Y56" s="98">
        <v>210.54592819200721</v>
      </c>
      <c r="DA56" s="63" t="s">
        <v>3975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576.73418750413339</v>
      </c>
      <c r="M57" s="98">
        <v>540.40667667983325</v>
      </c>
      <c r="N57" s="98">
        <v>554.8029786946214</v>
      </c>
      <c r="O57" s="98">
        <v>541.28782039781504</v>
      </c>
      <c r="P57" s="98">
        <v>526.53805581028678</v>
      </c>
      <c r="Q57" s="98">
        <v>532.46220541299886</v>
      </c>
      <c r="R57" s="98">
        <v>522.08555470809802</v>
      </c>
      <c r="S57" s="98">
        <v>512.83396510133912</v>
      </c>
      <c r="T57" s="98">
        <v>0</v>
      </c>
      <c r="U57" s="98">
        <v>0</v>
      </c>
      <c r="V57" s="98">
        <v>0</v>
      </c>
      <c r="W57" s="98">
        <v>0</v>
      </c>
      <c r="X57" s="98">
        <v>377.23063090493309</v>
      </c>
      <c r="Y57" s="98">
        <v>291.03207562160202</v>
      </c>
      <c r="DA57" s="63" t="s">
        <v>3976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286.93866173366001</v>
      </c>
      <c r="M58" s="122">
        <v>285.28696532162689</v>
      </c>
      <c r="N58" s="122">
        <v>283.92994345563579</v>
      </c>
      <c r="O58" s="122">
        <v>276.71397644895234</v>
      </c>
      <c r="P58" s="122">
        <v>269.23284384854048</v>
      </c>
      <c r="Q58" s="122">
        <v>261.98083963648662</v>
      </c>
      <c r="R58" s="122">
        <v>254.02676145281913</v>
      </c>
      <c r="S58" s="122">
        <v>246.17827275896246</v>
      </c>
      <c r="T58" s="122">
        <v>0</v>
      </c>
      <c r="U58" s="122">
        <v>0</v>
      </c>
      <c r="V58" s="122">
        <v>0</v>
      </c>
      <c r="W58" s="122">
        <v>0</v>
      </c>
      <c r="X58" s="122">
        <v>221.45561319256166</v>
      </c>
      <c r="Y58" s="122">
        <v>192.61563309608778</v>
      </c>
      <c r="DA58" s="130" t="s">
        <v>3977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3978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286.93866173366001</v>
      </c>
      <c r="M60" s="33">
        <v>285.28696532162689</v>
      </c>
      <c r="N60" s="33">
        <v>283.92994345563579</v>
      </c>
      <c r="O60" s="33">
        <v>276.71397644895234</v>
      </c>
      <c r="P60" s="33">
        <v>269.23284384854048</v>
      </c>
      <c r="Q60" s="33">
        <v>261.98083963648662</v>
      </c>
      <c r="R60" s="33">
        <v>254.02676145281913</v>
      </c>
      <c r="S60" s="33">
        <v>246.17827275896246</v>
      </c>
      <c r="T60" s="33">
        <v>0</v>
      </c>
      <c r="U60" s="33">
        <v>0</v>
      </c>
      <c r="V60" s="33">
        <v>0</v>
      </c>
      <c r="W60" s="33">
        <v>0</v>
      </c>
      <c r="X60" s="33">
        <v>221.45561319256166</v>
      </c>
      <c r="Y60" s="33">
        <v>192.61563309608778</v>
      </c>
      <c r="DA60" s="60" t="s">
        <v>3979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15891.23191882303</v>
      </c>
      <c r="D62" s="117">
        <f t="shared" si="21"/>
        <v>15140.457084740268</v>
      </c>
      <c r="E62" s="117">
        <f t="shared" si="21"/>
        <v>15332.638000415523</v>
      </c>
      <c r="F62" s="117">
        <f t="shared" si="21"/>
        <v>14634.583698837498</v>
      </c>
      <c r="G62" s="117">
        <f t="shared" si="21"/>
        <v>14047.717427019375</v>
      </c>
      <c r="H62" s="117">
        <f t="shared" si="21"/>
        <v>14023.841817145514</v>
      </c>
      <c r="I62" s="117">
        <f t="shared" si="21"/>
        <v>12424.945602769931</v>
      </c>
      <c r="J62" s="117">
        <f t="shared" si="21"/>
        <v>13931.870106598668</v>
      </c>
      <c r="K62" s="117">
        <f t="shared" si="21"/>
        <v>13567.471749174227</v>
      </c>
      <c r="L62" s="117">
        <f t="shared" si="21"/>
        <v>15464.530269496416</v>
      </c>
      <c r="M62" s="117">
        <f t="shared" si="21"/>
        <v>11883.978530439346</v>
      </c>
      <c r="N62" s="117">
        <f t="shared" si="21"/>
        <v>12267.319028873655</v>
      </c>
      <c r="O62" s="117">
        <f t="shared" si="21"/>
        <v>12392.979717337259</v>
      </c>
      <c r="P62" s="117">
        <f t="shared" si="21"/>
        <v>8681.7947665967804</v>
      </c>
      <c r="Q62" s="117">
        <f t="shared" si="21"/>
        <v>8694.6323359003509</v>
      </c>
      <c r="R62" s="117">
        <f t="shared" ref="R62:V62" si="22">R63+R66+R68+R77</f>
        <v>8635.0261075143626</v>
      </c>
      <c r="S62" s="117">
        <f t="shared" si="22"/>
        <v>8041.0671529412675</v>
      </c>
      <c r="T62" s="117">
        <f t="shared" si="22"/>
        <v>7685.2780234042002</v>
      </c>
      <c r="U62" s="117">
        <f t="shared" si="22"/>
        <v>7100.6296137979352</v>
      </c>
      <c r="V62" s="117">
        <f t="shared" si="22"/>
        <v>6463.1305601017339</v>
      </c>
      <c r="W62" s="117">
        <f t="shared" ref="W62:Y62" si="23">W63+W66+W68+W77</f>
        <v>6572.725560068955</v>
      </c>
      <c r="X62" s="117">
        <f t="shared" si="23"/>
        <v>4600.4925451483105</v>
      </c>
      <c r="Y62" s="117">
        <f t="shared" si="23"/>
        <v>3238.3833687919414</v>
      </c>
      <c r="DA62" s="129" t="s">
        <v>3980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14164.208628858087</v>
      </c>
      <c r="D63" s="122">
        <f t="shared" si="24"/>
        <v>13309.569210111697</v>
      </c>
      <c r="E63" s="122">
        <f t="shared" si="24"/>
        <v>13484.186275941363</v>
      </c>
      <c r="F63" s="122">
        <f t="shared" si="24"/>
        <v>12861.150805049534</v>
      </c>
      <c r="G63" s="122">
        <f t="shared" si="24"/>
        <v>12301.370137673042</v>
      </c>
      <c r="H63" s="122">
        <f t="shared" si="24"/>
        <v>12253.211271365792</v>
      </c>
      <c r="I63" s="122">
        <f t="shared" si="24"/>
        <v>10785.575700227588</v>
      </c>
      <c r="J63" s="122">
        <f t="shared" si="24"/>
        <v>12238.119574705412</v>
      </c>
      <c r="K63" s="122">
        <f t="shared" si="24"/>
        <v>11888.016939752433</v>
      </c>
      <c r="L63" s="122">
        <f t="shared" si="24"/>
        <v>13497.216110219226</v>
      </c>
      <c r="M63" s="122">
        <f t="shared" si="24"/>
        <v>10312.81225265737</v>
      </c>
      <c r="N63" s="122">
        <f t="shared" si="24"/>
        <v>10669.383120734163</v>
      </c>
      <c r="O63" s="122">
        <f t="shared" si="24"/>
        <v>10739.727551471993</v>
      </c>
      <c r="P63" s="122">
        <f t="shared" si="24"/>
        <v>7326.1568810518484</v>
      </c>
      <c r="Q63" s="122">
        <f t="shared" si="24"/>
        <v>7200.2369360803923</v>
      </c>
      <c r="R63" s="122">
        <f t="shared" ref="R63:V63" si="25">SUM(R64:R65)</f>
        <v>7115.312713230157</v>
      </c>
      <c r="S63" s="122">
        <f t="shared" si="25"/>
        <v>6616.2309497312253</v>
      </c>
      <c r="T63" s="122">
        <f t="shared" si="25"/>
        <v>6315.574613941918</v>
      </c>
      <c r="U63" s="122">
        <f t="shared" si="25"/>
        <v>5825.0712202052755</v>
      </c>
      <c r="V63" s="122">
        <f t="shared" si="25"/>
        <v>5304.2899050271435</v>
      </c>
      <c r="W63" s="122">
        <f t="shared" ref="W63:Y63" si="26">SUM(W64:W65)</f>
        <v>5374.4253259915586</v>
      </c>
      <c r="X63" s="122">
        <f t="shared" si="26"/>
        <v>3632.9425498148726</v>
      </c>
      <c r="Y63" s="122">
        <f t="shared" si="26"/>
        <v>2438.8495400256793</v>
      </c>
      <c r="DA63" s="130" t="s">
        <v>3981</v>
      </c>
    </row>
    <row r="64" spans="1:105" ht="12" customHeight="1" x14ac:dyDescent="0.25">
      <c r="A64" s="97" t="s">
        <v>212</v>
      </c>
      <c r="B64" s="98"/>
      <c r="C64" s="98">
        <v>13974.850548535573</v>
      </c>
      <c r="D64" s="98">
        <v>13133.812594592173</v>
      </c>
      <c r="E64" s="98">
        <v>13308.138562591283</v>
      </c>
      <c r="F64" s="98">
        <v>12695.458417886644</v>
      </c>
      <c r="G64" s="98">
        <v>12145.477955895074</v>
      </c>
      <c r="H64" s="98">
        <v>12100.645679317498</v>
      </c>
      <c r="I64" s="98">
        <v>10654.0746325162</v>
      </c>
      <c r="J64" s="98">
        <v>12086.848725136757</v>
      </c>
      <c r="K64" s="98">
        <v>11741.329096303949</v>
      </c>
      <c r="L64" s="98">
        <v>13325.309548917503</v>
      </c>
      <c r="M64" s="98">
        <v>10186.664066584568</v>
      </c>
      <c r="N64" s="98">
        <v>10534.518707459305</v>
      </c>
      <c r="O64" s="98">
        <v>10596.678214502099</v>
      </c>
      <c r="P64" s="98">
        <v>7230.214195741989</v>
      </c>
      <c r="Q64" s="98">
        <v>7099.5773632802593</v>
      </c>
      <c r="R64" s="98">
        <v>7013.2923926536696</v>
      </c>
      <c r="S64" s="98">
        <v>6521.3527476772206</v>
      </c>
      <c r="T64" s="98">
        <v>6224.7575879309052</v>
      </c>
      <c r="U64" s="98">
        <v>5741.9267999656386</v>
      </c>
      <c r="V64" s="98">
        <v>5229.606567748574</v>
      </c>
      <c r="W64" s="98">
        <v>5296.4186801457317</v>
      </c>
      <c r="X64" s="98">
        <v>3583.8688358390964</v>
      </c>
      <c r="Y64" s="98">
        <v>2408.065413942903</v>
      </c>
      <c r="DA64" s="63" t="s">
        <v>3982</v>
      </c>
    </row>
    <row r="65" spans="1:105" ht="12" customHeight="1" x14ac:dyDescent="0.25">
      <c r="A65" s="97" t="s">
        <v>53</v>
      </c>
      <c r="B65" s="98"/>
      <c r="C65" s="98">
        <v>189.35808032251495</v>
      </c>
      <c r="D65" s="98">
        <v>175.75661551952413</v>
      </c>
      <c r="E65" s="98">
        <v>176.04771335008152</v>
      </c>
      <c r="F65" s="98">
        <v>165.6923871628905</v>
      </c>
      <c r="G65" s="98">
        <v>155.89218177796877</v>
      </c>
      <c r="H65" s="98">
        <v>152.56559204829355</v>
      </c>
      <c r="I65" s="98">
        <v>131.50106771138715</v>
      </c>
      <c r="J65" s="98">
        <v>151.27084956865414</v>
      </c>
      <c r="K65" s="98">
        <v>146.68784344848484</v>
      </c>
      <c r="L65" s="98">
        <v>171.90656130172277</v>
      </c>
      <c r="M65" s="98">
        <v>126.14818607280127</v>
      </c>
      <c r="N65" s="98">
        <v>134.86441327485821</v>
      </c>
      <c r="O65" s="98">
        <v>143.049336969894</v>
      </c>
      <c r="P65" s="98">
        <v>95.942685309859812</v>
      </c>
      <c r="Q65" s="98">
        <v>100.65957280013316</v>
      </c>
      <c r="R65" s="98">
        <v>102.02032057648708</v>
      </c>
      <c r="S65" s="98">
        <v>94.878202054004831</v>
      </c>
      <c r="T65" s="98">
        <v>90.817026011013184</v>
      </c>
      <c r="U65" s="98">
        <v>83.144420239636887</v>
      </c>
      <c r="V65" s="98">
        <v>74.683337278569809</v>
      </c>
      <c r="W65" s="98">
        <v>78.006645845826824</v>
      </c>
      <c r="X65" s="98">
        <v>49.073713975776293</v>
      </c>
      <c r="Y65" s="98">
        <v>30.784126082776368</v>
      </c>
      <c r="DA65" s="63" t="s">
        <v>3983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3.3121637248155706</v>
      </c>
      <c r="D66" s="122">
        <f t="shared" si="27"/>
        <v>0.78471262698491828</v>
      </c>
      <c r="E66" s="122">
        <f t="shared" si="27"/>
        <v>7.6585096738631577</v>
      </c>
      <c r="F66" s="122">
        <f t="shared" si="27"/>
        <v>9.6807804515105751</v>
      </c>
      <c r="G66" s="122">
        <f t="shared" si="27"/>
        <v>21.391389632556113</v>
      </c>
      <c r="H66" s="122">
        <f t="shared" si="27"/>
        <v>33.272002327727705</v>
      </c>
      <c r="I66" s="122">
        <f t="shared" si="27"/>
        <v>5.9602842227122359</v>
      </c>
      <c r="J66" s="122">
        <f t="shared" si="27"/>
        <v>11.026241113556743</v>
      </c>
      <c r="K66" s="122">
        <f t="shared" si="27"/>
        <v>20.005353083491606</v>
      </c>
      <c r="L66" s="122">
        <f t="shared" si="27"/>
        <v>24.600707111190466</v>
      </c>
      <c r="M66" s="122">
        <f t="shared" si="27"/>
        <v>47.023248669711244</v>
      </c>
      <c r="N66" s="122">
        <f t="shared" si="27"/>
        <v>50.455896657753101</v>
      </c>
      <c r="O66" s="122">
        <f t="shared" si="27"/>
        <v>37.483316213344303</v>
      </c>
      <c r="P66" s="122">
        <f t="shared" si="27"/>
        <v>45.281751527036775</v>
      </c>
      <c r="Q66" s="122">
        <f t="shared" si="27"/>
        <v>41.255573342561533</v>
      </c>
      <c r="R66" s="122">
        <f t="shared" si="27"/>
        <v>43.593445175959246</v>
      </c>
      <c r="S66" s="122">
        <f t="shared" si="27"/>
        <v>24.471230804542007</v>
      </c>
      <c r="T66" s="122">
        <f t="shared" si="27"/>
        <v>19.029738851799944</v>
      </c>
      <c r="U66" s="122">
        <f t="shared" si="27"/>
        <v>13.09952026510855</v>
      </c>
      <c r="V66" s="122">
        <f t="shared" si="27"/>
        <v>10.950354659590811</v>
      </c>
      <c r="W66" s="122">
        <f t="shared" si="27"/>
        <v>13.443926896886609</v>
      </c>
      <c r="X66" s="122">
        <f t="shared" si="27"/>
        <v>30.575093889986629</v>
      </c>
      <c r="Y66" s="122">
        <f t="shared" si="27"/>
        <v>33.02344445775099</v>
      </c>
      <c r="DA66" s="130" t="s">
        <v>3984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3.3121637248155706</v>
      </c>
      <c r="D67" s="98">
        <f>IF(RES_hhdet_in_fec!D67=0,0,RES_hhdet_in_fec!D67*1000*11630/RES_hhdet_in_new!D64)</f>
        <v>0.78471262698491828</v>
      </c>
      <c r="E67" s="98">
        <f>IF(RES_hhdet_in_fec!E67=0,0,RES_hhdet_in_fec!E67*1000*11630/RES_hhdet_in_new!E64)</f>
        <v>7.6585096738631577</v>
      </c>
      <c r="F67" s="98">
        <f>IF(RES_hhdet_in_fec!F67=0,0,RES_hhdet_in_fec!F67*1000*11630/RES_hhdet_in_new!F64)</f>
        <v>9.6807804515105751</v>
      </c>
      <c r="G67" s="98">
        <f>IF(RES_hhdet_in_fec!G67=0,0,RES_hhdet_in_fec!G67*1000*11630/RES_hhdet_in_new!G64)</f>
        <v>21.391389632556113</v>
      </c>
      <c r="H67" s="98">
        <f>IF(RES_hhdet_in_fec!H67=0,0,RES_hhdet_in_fec!H67*1000*11630/RES_hhdet_in_new!H64)</f>
        <v>33.272002327727705</v>
      </c>
      <c r="I67" s="98">
        <f>IF(RES_hhdet_in_fec!I67=0,0,RES_hhdet_in_fec!I67*1000*11630/RES_hhdet_in_new!I64)</f>
        <v>5.9602842227122359</v>
      </c>
      <c r="J67" s="98">
        <f>IF(RES_hhdet_in_fec!J67=0,0,RES_hhdet_in_fec!J67*1000*11630/RES_hhdet_in_new!J64)</f>
        <v>11.026241113556743</v>
      </c>
      <c r="K67" s="98">
        <f>IF(RES_hhdet_in_fec!K67=0,0,RES_hhdet_in_fec!K67*1000*11630/RES_hhdet_in_new!K64)</f>
        <v>20.005353083491606</v>
      </c>
      <c r="L67" s="98">
        <f>IF(RES_hhdet_in_fec!L67=0,0,RES_hhdet_in_fec!L67*1000*11630/RES_hhdet_in_new!L64)</f>
        <v>24.600707111190466</v>
      </c>
      <c r="M67" s="98">
        <f>IF(RES_hhdet_in_fec!M67=0,0,RES_hhdet_in_fec!M67*1000*11630/RES_hhdet_in_new!M64)</f>
        <v>47.023248669711244</v>
      </c>
      <c r="N67" s="98">
        <f>IF(RES_hhdet_in_fec!N67=0,0,RES_hhdet_in_fec!N67*1000*11630/RES_hhdet_in_new!N64)</f>
        <v>50.455896657753101</v>
      </c>
      <c r="O67" s="98">
        <f>IF(RES_hhdet_in_fec!O67=0,0,RES_hhdet_in_fec!O67*1000*11630/RES_hhdet_in_new!O64)</f>
        <v>37.483316213344303</v>
      </c>
      <c r="P67" s="98">
        <f>IF(RES_hhdet_in_fec!P67=0,0,RES_hhdet_in_fec!P67*1000*11630/RES_hhdet_in_new!P64)</f>
        <v>45.281751527036775</v>
      </c>
      <c r="Q67" s="98">
        <f>IF(RES_hhdet_in_fec!Q67=0,0,RES_hhdet_in_fec!Q67*1000*11630/RES_hhdet_in_new!Q64)</f>
        <v>41.255573342561533</v>
      </c>
      <c r="R67" s="98">
        <f>IF(RES_hhdet_in_fec!R67=0,0,RES_hhdet_in_fec!R67*1000*11630/RES_hhdet_in_new!R64)</f>
        <v>43.593445175959246</v>
      </c>
      <c r="S67" s="98">
        <f>IF(RES_hhdet_in_fec!S67=0,0,RES_hhdet_in_fec!S67*1000*11630/RES_hhdet_in_new!S64)</f>
        <v>24.471230804542007</v>
      </c>
      <c r="T67" s="98">
        <f>IF(RES_hhdet_in_fec!T67=0,0,RES_hhdet_in_fec!T67*1000*11630/RES_hhdet_in_new!T64)</f>
        <v>19.029738851799944</v>
      </c>
      <c r="U67" s="98">
        <f>IF(RES_hhdet_in_fec!U67=0,0,RES_hhdet_in_fec!U67*1000*11630/RES_hhdet_in_new!U64)</f>
        <v>13.09952026510855</v>
      </c>
      <c r="V67" s="98">
        <f>IF(RES_hhdet_in_fec!V67=0,0,RES_hhdet_in_fec!V67*1000*11630/RES_hhdet_in_new!V64)</f>
        <v>10.950354659590811</v>
      </c>
      <c r="W67" s="98">
        <f>IF(RES_hhdet_in_fec!W67=0,0,RES_hhdet_in_fec!W67*1000*11630/RES_hhdet_in_new!W64)</f>
        <v>13.443926896886609</v>
      </c>
      <c r="X67" s="98">
        <f>IF(RES_hhdet_in_fec!X67=0,0,RES_hhdet_in_fec!X67*1000*11630/RES_hhdet_in_new!X64)</f>
        <v>30.575093889986629</v>
      </c>
      <c r="Y67" s="98">
        <f>IF(RES_hhdet_in_fec!Y67=0,0,RES_hhdet_in_fec!Y67*1000*11630/RES_hhdet_in_new!Y64)</f>
        <v>33.02344445775099</v>
      </c>
      <c r="DA67" s="63" t="s">
        <v>3985</v>
      </c>
    </row>
    <row r="68" spans="1:105" ht="12" customHeight="1" x14ac:dyDescent="0.25">
      <c r="A68" s="121" t="s">
        <v>55</v>
      </c>
      <c r="B68" s="122"/>
      <c r="C68" s="122">
        <v>1451.4486815547625</v>
      </c>
      <c r="D68" s="122">
        <v>1560.6903580226781</v>
      </c>
      <c r="E68" s="122">
        <v>1571.5985525950773</v>
      </c>
      <c r="F68" s="122">
        <v>1489.9096971535455</v>
      </c>
      <c r="G68" s="122">
        <v>1448.0653685596758</v>
      </c>
      <c r="H68" s="122">
        <v>1429.8057151304181</v>
      </c>
      <c r="I68" s="122">
        <v>1345.2533567511523</v>
      </c>
      <c r="J68" s="122">
        <v>1374.0204980552371</v>
      </c>
      <c r="K68" s="122">
        <v>1383.0846353978152</v>
      </c>
      <c r="L68" s="122">
        <v>1593.7473804255253</v>
      </c>
      <c r="M68" s="122">
        <v>1186.4818238452785</v>
      </c>
      <c r="N68" s="122">
        <v>1212.7041317650303</v>
      </c>
      <c r="O68" s="122">
        <v>1289.2026787203226</v>
      </c>
      <c r="P68" s="122">
        <v>997.85408100413224</v>
      </c>
      <c r="Q68" s="122">
        <v>1147.5815293048192</v>
      </c>
      <c r="R68" s="122">
        <v>1174.0907771938159</v>
      </c>
      <c r="S68" s="122">
        <v>1105.9295247593477</v>
      </c>
      <c r="T68" s="122">
        <v>1061.739091574934</v>
      </c>
      <c r="U68" s="122">
        <v>977.431166190152</v>
      </c>
      <c r="V68" s="122">
        <v>866.684123110668</v>
      </c>
      <c r="W68" s="122">
        <v>904.02200129300945</v>
      </c>
      <c r="X68" s="122">
        <v>654.12726683661015</v>
      </c>
      <c r="Y68" s="122">
        <v>482.74920207663661</v>
      </c>
      <c r="DA68" s="130" t="s">
        <v>3986</v>
      </c>
    </row>
    <row r="69" spans="1:105" ht="12" customHeight="1" x14ac:dyDescent="0.25">
      <c r="A69" s="97" t="s">
        <v>134</v>
      </c>
      <c r="B69" s="98"/>
      <c r="C69" s="98">
        <v>1468.7253422405843</v>
      </c>
      <c r="D69" s="98">
        <v>1566.3239707603411</v>
      </c>
      <c r="E69" s="98">
        <v>1577.2244561992632</v>
      </c>
      <c r="F69" s="98">
        <v>1496.0908390919531</v>
      </c>
      <c r="G69" s="98">
        <v>1452.9618197144682</v>
      </c>
      <c r="H69" s="98">
        <v>1435.9142507155204</v>
      </c>
      <c r="I69" s="98">
        <v>1350.7446532862539</v>
      </c>
      <c r="J69" s="98">
        <v>1383.0359611118513</v>
      </c>
      <c r="K69" s="98">
        <v>1389.1273560280929</v>
      </c>
      <c r="L69" s="98">
        <v>1600.2168202515272</v>
      </c>
      <c r="M69" s="98">
        <v>1186.7810701316089</v>
      </c>
      <c r="N69" s="98">
        <v>1215.0071700954309</v>
      </c>
      <c r="O69" s="98">
        <v>1292.0613344641044</v>
      </c>
      <c r="P69" s="98">
        <v>997.85252736232349</v>
      </c>
      <c r="Q69" s="98">
        <v>1149.954072058556</v>
      </c>
      <c r="R69" s="98">
        <v>1175.2973580284468</v>
      </c>
      <c r="S69" s="98">
        <v>1106.2255581472746</v>
      </c>
      <c r="T69" s="98">
        <v>1061.7277117872541</v>
      </c>
      <c r="U69" s="98">
        <v>977.08584752436593</v>
      </c>
      <c r="V69" s="98">
        <v>864.69727101382932</v>
      </c>
      <c r="W69" s="98">
        <v>904.82287941207107</v>
      </c>
      <c r="X69" s="98">
        <v>653.19291929943233</v>
      </c>
      <c r="Y69" s="98">
        <v>483.09213758627146</v>
      </c>
      <c r="DA69" s="63" t="s">
        <v>3987</v>
      </c>
    </row>
    <row r="70" spans="1:105" ht="12" customHeight="1" x14ac:dyDescent="0.25">
      <c r="A70" s="97" t="s">
        <v>133</v>
      </c>
      <c r="B70" s="98"/>
      <c r="C70" s="98">
        <v>1196.0097503547586</v>
      </c>
      <c r="D70" s="98">
        <v>1290.4076923914813</v>
      </c>
      <c r="E70" s="98">
        <v>1297.1499855207019</v>
      </c>
      <c r="F70" s="98">
        <v>1233.7984371303924</v>
      </c>
      <c r="G70" s="98">
        <v>1204.185156595714</v>
      </c>
      <c r="H70" s="98">
        <v>1190.0402477987993</v>
      </c>
      <c r="I70" s="98">
        <v>1136.296663552172</v>
      </c>
      <c r="J70" s="98">
        <v>1149.3974227610101</v>
      </c>
      <c r="K70" s="98">
        <v>1165.0353130856436</v>
      </c>
      <c r="L70" s="98">
        <v>1319.7626051392085</v>
      </c>
      <c r="M70" s="98">
        <v>0</v>
      </c>
      <c r="N70" s="98">
        <v>1021.8427353727001</v>
      </c>
      <c r="O70" s="98">
        <v>1113.8557853746727</v>
      </c>
      <c r="P70" s="98">
        <v>0</v>
      </c>
      <c r="Q70" s="98">
        <v>1033.1247001859695</v>
      </c>
      <c r="R70" s="98">
        <v>1071.6591737231925</v>
      </c>
      <c r="S70" s="98">
        <v>1017.2426354903874</v>
      </c>
      <c r="T70" s="98">
        <v>980.17258340258707</v>
      </c>
      <c r="U70" s="98">
        <v>905.07307019301595</v>
      </c>
      <c r="V70" s="98">
        <v>802.66447374833956</v>
      </c>
      <c r="W70" s="98">
        <v>838.79418749836748</v>
      </c>
      <c r="X70" s="98">
        <v>0</v>
      </c>
      <c r="Y70" s="98">
        <v>450.06755562417635</v>
      </c>
      <c r="DA70" s="63" t="s">
        <v>3988</v>
      </c>
    </row>
    <row r="71" spans="1:105" ht="12" customHeight="1" x14ac:dyDescent="0.25">
      <c r="A71" s="100" t="s">
        <v>212</v>
      </c>
      <c r="B71" s="101"/>
      <c r="C71" s="101">
        <v>702.71820943897831</v>
      </c>
      <c r="D71" s="101">
        <v>778.37070378955582</v>
      </c>
      <c r="E71" s="101">
        <v>762.85428105012988</v>
      </c>
      <c r="F71" s="101">
        <v>719.11214338992181</v>
      </c>
      <c r="G71" s="101">
        <v>701.66820240565039</v>
      </c>
      <c r="H71" s="101">
        <v>678.06950992839006</v>
      </c>
      <c r="I71" s="101">
        <v>675.69061164239326</v>
      </c>
      <c r="J71" s="101">
        <v>629.06276598631575</v>
      </c>
      <c r="K71" s="101">
        <v>646.90840005116411</v>
      </c>
      <c r="L71" s="101">
        <v>643.54098653220615</v>
      </c>
      <c r="M71" s="101">
        <v>0</v>
      </c>
      <c r="N71" s="101">
        <v>475.79738541869409</v>
      </c>
      <c r="O71" s="101">
        <v>531.89277806801522</v>
      </c>
      <c r="P71" s="101">
        <v>0</v>
      </c>
      <c r="Q71" s="101">
        <v>491.57417557577577</v>
      </c>
      <c r="R71" s="101">
        <v>528.35195815710904</v>
      </c>
      <c r="S71" s="101">
        <v>499.7116812358862</v>
      </c>
      <c r="T71" s="101">
        <v>460.36956713216199</v>
      </c>
      <c r="U71" s="101">
        <v>407.56360388873912</v>
      </c>
      <c r="V71" s="101">
        <v>346.57947531406558</v>
      </c>
      <c r="W71" s="101">
        <v>320.75182397891007</v>
      </c>
      <c r="X71" s="101">
        <v>0</v>
      </c>
      <c r="Y71" s="101">
        <v>181.93242784380629</v>
      </c>
      <c r="DA71" s="131" t="s">
        <v>3989</v>
      </c>
    </row>
    <row r="72" spans="1:105" ht="12" customHeight="1" x14ac:dyDescent="0.25">
      <c r="A72" s="103" t="s">
        <v>52</v>
      </c>
      <c r="B72" s="104"/>
      <c r="C72" s="104">
        <v>493.29154091578044</v>
      </c>
      <c r="D72" s="104">
        <v>512.03698860192537</v>
      </c>
      <c r="E72" s="104">
        <v>534.2957044705721</v>
      </c>
      <c r="F72" s="104">
        <v>514.68629374047043</v>
      </c>
      <c r="G72" s="104">
        <v>502.5169541900637</v>
      </c>
      <c r="H72" s="104">
        <v>511.97073787040955</v>
      </c>
      <c r="I72" s="104">
        <v>460.60605190977873</v>
      </c>
      <c r="J72" s="104">
        <v>520.33465677469417</v>
      </c>
      <c r="K72" s="104">
        <v>518.12691303447946</v>
      </c>
      <c r="L72" s="104">
        <v>676.22161860700226</v>
      </c>
      <c r="M72" s="104">
        <v>0</v>
      </c>
      <c r="N72" s="104">
        <v>546.04534995400604</v>
      </c>
      <c r="O72" s="104">
        <v>581.96300730665735</v>
      </c>
      <c r="P72" s="104">
        <v>0</v>
      </c>
      <c r="Q72" s="104">
        <v>541.55052461019352</v>
      </c>
      <c r="R72" s="104">
        <v>543.3072155660833</v>
      </c>
      <c r="S72" s="104">
        <v>517.53095425450124</v>
      </c>
      <c r="T72" s="104">
        <v>519.80301627042525</v>
      </c>
      <c r="U72" s="104">
        <v>497.50946630427694</v>
      </c>
      <c r="V72" s="104">
        <v>456.0849984342741</v>
      </c>
      <c r="W72" s="104">
        <v>518.04236351945758</v>
      </c>
      <c r="X72" s="104">
        <v>0</v>
      </c>
      <c r="Y72" s="104">
        <v>268.13512778037006</v>
      </c>
      <c r="DA72" s="132" t="s">
        <v>3990</v>
      </c>
    </row>
    <row r="73" spans="1:105" ht="12" customHeight="1" x14ac:dyDescent="0.25">
      <c r="A73" s="106" t="s">
        <v>122</v>
      </c>
      <c r="B73" s="101"/>
      <c r="C73" s="101">
        <v>1237.5939430844669</v>
      </c>
      <c r="D73" s="101">
        <v>1408.8409488854288</v>
      </c>
      <c r="E73" s="101">
        <v>1394.5705072277622</v>
      </c>
      <c r="F73" s="101">
        <v>1339.9204550454067</v>
      </c>
      <c r="G73" s="101">
        <v>1332.9309632631762</v>
      </c>
      <c r="H73" s="101">
        <v>1299.7195932548038</v>
      </c>
      <c r="I73" s="101">
        <v>1341.2602242624569</v>
      </c>
      <c r="J73" s="101">
        <v>1226.7943871290242</v>
      </c>
      <c r="K73" s="101">
        <v>1289.3178984418239</v>
      </c>
      <c r="L73" s="101">
        <v>1254.5817454790729</v>
      </c>
      <c r="M73" s="101">
        <v>1259.1848198131613</v>
      </c>
      <c r="N73" s="101">
        <v>1221.2423577864547</v>
      </c>
      <c r="O73" s="101">
        <v>1195.2220685462655</v>
      </c>
      <c r="P73" s="101">
        <v>1194.5080224324452</v>
      </c>
      <c r="Q73" s="101">
        <v>1185.3503247329936</v>
      </c>
      <c r="R73" s="101">
        <v>0</v>
      </c>
      <c r="S73" s="101">
        <v>1172.0466296872255</v>
      </c>
      <c r="T73" s="101">
        <v>1116.1095891742536</v>
      </c>
      <c r="U73" s="101">
        <v>1052.5652789710034</v>
      </c>
      <c r="V73" s="101">
        <v>959.83807758993441</v>
      </c>
      <c r="W73" s="101">
        <v>0</v>
      </c>
      <c r="X73" s="101">
        <v>717.42478879998782</v>
      </c>
      <c r="Y73" s="101">
        <v>0</v>
      </c>
      <c r="DA73" s="131" t="s">
        <v>3991</v>
      </c>
    </row>
    <row r="74" spans="1:105" ht="12" customHeight="1" x14ac:dyDescent="0.25">
      <c r="A74" s="107" t="s">
        <v>121</v>
      </c>
      <c r="B74" s="104"/>
      <c r="C74" s="104">
        <v>1060.9287668217924</v>
      </c>
      <c r="D74" s="104">
        <v>1217.2796374208353</v>
      </c>
      <c r="E74" s="104">
        <v>1199.9391581845687</v>
      </c>
      <c r="F74" s="104">
        <v>1152.7270715930872</v>
      </c>
      <c r="G74" s="104">
        <v>1148.6350062004587</v>
      </c>
      <c r="H74" s="104">
        <v>1116.2793941182069</v>
      </c>
      <c r="I74" s="104">
        <v>1165.0052649968923</v>
      </c>
      <c r="J74" s="104">
        <v>1048.5338362714485</v>
      </c>
      <c r="K74" s="104">
        <v>1108.1461534077619</v>
      </c>
      <c r="L74" s="104">
        <v>1050.8745631298182</v>
      </c>
      <c r="M74" s="104">
        <v>1072.6983967526519</v>
      </c>
      <c r="N74" s="104">
        <v>1035.3016820867776</v>
      </c>
      <c r="O74" s="104">
        <v>1022.4321679952347</v>
      </c>
      <c r="P74" s="104">
        <v>1038.3309351885778</v>
      </c>
      <c r="Q74" s="104">
        <v>1036.6880969725587</v>
      </c>
      <c r="R74" s="104">
        <v>1052.5204955577822</v>
      </c>
      <c r="S74" s="104">
        <v>1041.0682727480926</v>
      </c>
      <c r="T74" s="104">
        <v>990.48529268893742</v>
      </c>
      <c r="U74" s="104">
        <v>936.39087264686327</v>
      </c>
      <c r="V74" s="104">
        <v>854.87825686592146</v>
      </c>
      <c r="W74" s="104">
        <v>0</v>
      </c>
      <c r="X74" s="104">
        <v>644.34244984892996</v>
      </c>
      <c r="Y74" s="104">
        <v>0</v>
      </c>
      <c r="DA74" s="132" t="s">
        <v>3992</v>
      </c>
    </row>
    <row r="75" spans="1:105" ht="12" customHeight="1" x14ac:dyDescent="0.25">
      <c r="A75" s="108" t="s">
        <v>53</v>
      </c>
      <c r="B75" s="98"/>
      <c r="C75" s="98">
        <v>587.22644290388791</v>
      </c>
      <c r="D75" s="98">
        <v>701.20080260469331</v>
      </c>
      <c r="E75" s="98">
        <v>672.83917790168016</v>
      </c>
      <c r="F75" s="98">
        <v>642.80005616910307</v>
      </c>
      <c r="G75" s="98">
        <v>644.18881881115078</v>
      </c>
      <c r="H75" s="98">
        <v>611.86637512019081</v>
      </c>
      <c r="I75" s="98">
        <v>676.96812529792328</v>
      </c>
      <c r="J75" s="98">
        <v>551.52883345443308</v>
      </c>
      <c r="K75" s="98">
        <v>598.24746602949097</v>
      </c>
      <c r="L75" s="98">
        <v>474.14037562568461</v>
      </c>
      <c r="M75" s="98">
        <v>532.29172007281807</v>
      </c>
      <c r="N75" s="98">
        <v>480.4987033921559</v>
      </c>
      <c r="O75" s="98">
        <v>481.14434759741943</v>
      </c>
      <c r="P75" s="98">
        <v>511.79287937829076</v>
      </c>
      <c r="Q75" s="98">
        <v>504.22589155955973</v>
      </c>
      <c r="R75" s="98">
        <v>530.43494084968415</v>
      </c>
      <c r="S75" s="98">
        <v>528.23430764675322</v>
      </c>
      <c r="T75" s="98">
        <v>481.06772620845931</v>
      </c>
      <c r="U75" s="98">
        <v>438.81849503572931</v>
      </c>
      <c r="V75" s="98">
        <v>386.33055578745882</v>
      </c>
      <c r="W75" s="98">
        <v>0</v>
      </c>
      <c r="X75" s="98">
        <v>267.11181894399687</v>
      </c>
      <c r="Y75" s="98">
        <v>0</v>
      </c>
      <c r="DA75" s="63" t="s">
        <v>3993</v>
      </c>
    </row>
    <row r="76" spans="1:105" ht="12" customHeight="1" x14ac:dyDescent="0.25">
      <c r="A76" s="108" t="s">
        <v>52</v>
      </c>
      <c r="B76" s="98"/>
      <c r="C76" s="98">
        <v>473.70232391790466</v>
      </c>
      <c r="D76" s="98">
        <v>516.07883481614203</v>
      </c>
      <c r="E76" s="98">
        <v>527.09998028288828</v>
      </c>
      <c r="F76" s="98">
        <v>509.92701542398407</v>
      </c>
      <c r="G76" s="98">
        <v>504.44618738930797</v>
      </c>
      <c r="H76" s="98">
        <v>504.41301899801607</v>
      </c>
      <c r="I76" s="98">
        <v>488.03713969896887</v>
      </c>
      <c r="J76" s="98">
        <v>497.00500281701562</v>
      </c>
      <c r="K76" s="98">
        <v>509.89868737827118</v>
      </c>
      <c r="L76" s="98">
        <v>576.7341875041335</v>
      </c>
      <c r="M76" s="98">
        <v>540.40667667983359</v>
      </c>
      <c r="N76" s="98">
        <v>554.80297869462152</v>
      </c>
      <c r="O76" s="98">
        <v>541.28782039781515</v>
      </c>
      <c r="P76" s="98">
        <v>526.53805581028689</v>
      </c>
      <c r="Q76" s="98">
        <v>532.46220541299908</v>
      </c>
      <c r="R76" s="98">
        <v>522.08555470809802</v>
      </c>
      <c r="S76" s="98">
        <v>512.83396510133923</v>
      </c>
      <c r="T76" s="98">
        <v>509.41756648047817</v>
      </c>
      <c r="U76" s="98">
        <v>497.57237761113424</v>
      </c>
      <c r="V76" s="98">
        <v>468.54770107846269</v>
      </c>
      <c r="W76" s="98">
        <v>0</v>
      </c>
      <c r="X76" s="98">
        <v>377.23063090493315</v>
      </c>
      <c r="Y76" s="98">
        <v>0</v>
      </c>
      <c r="DA76" s="63" t="s">
        <v>3994</v>
      </c>
    </row>
    <row r="77" spans="1:105" ht="12" customHeight="1" x14ac:dyDescent="0.25">
      <c r="A77" s="121" t="s">
        <v>54</v>
      </c>
      <c r="B77" s="122"/>
      <c r="C77" s="122">
        <v>272.26244468536584</v>
      </c>
      <c r="D77" s="122">
        <v>269.41280397891029</v>
      </c>
      <c r="E77" s="122">
        <v>269.19466220521764</v>
      </c>
      <c r="F77" s="122">
        <v>273.84241618290775</v>
      </c>
      <c r="G77" s="122">
        <v>276.89053115410212</v>
      </c>
      <c r="H77" s="122">
        <v>307.55282832157656</v>
      </c>
      <c r="I77" s="122">
        <v>288.15626156847821</v>
      </c>
      <c r="J77" s="122">
        <v>308.70379272446269</v>
      </c>
      <c r="K77" s="122">
        <v>276.36482094048483</v>
      </c>
      <c r="L77" s="122">
        <v>348.96607174047381</v>
      </c>
      <c r="M77" s="122">
        <v>337.66120526698603</v>
      </c>
      <c r="N77" s="122">
        <v>334.775879716708</v>
      </c>
      <c r="O77" s="122">
        <v>326.56617093159849</v>
      </c>
      <c r="P77" s="122">
        <v>312.50205301376326</v>
      </c>
      <c r="Q77" s="122">
        <v>305.55829717257734</v>
      </c>
      <c r="R77" s="122">
        <v>302.02917191442901</v>
      </c>
      <c r="S77" s="122">
        <v>294.43544764615331</v>
      </c>
      <c r="T77" s="122">
        <v>288.93457903554838</v>
      </c>
      <c r="U77" s="122">
        <v>285.02770713739955</v>
      </c>
      <c r="V77" s="122">
        <v>281.20617730433133</v>
      </c>
      <c r="W77" s="122">
        <v>280.83430588750031</v>
      </c>
      <c r="X77" s="122">
        <v>282.84763460684087</v>
      </c>
      <c r="Y77" s="122">
        <v>283.7611822318745</v>
      </c>
      <c r="DA77" s="130" t="s">
        <v>3995</v>
      </c>
    </row>
    <row r="78" spans="1:105" ht="12" customHeight="1" x14ac:dyDescent="0.25">
      <c r="A78" s="97" t="s">
        <v>189</v>
      </c>
      <c r="B78" s="98"/>
      <c r="C78" s="98">
        <v>303.3217832591086</v>
      </c>
      <c r="D78" s="98">
        <v>301.08355928534951</v>
      </c>
      <c r="E78" s="98">
        <v>302.39211865190441</v>
      </c>
      <c r="F78" s="98">
        <v>308.7372199540572</v>
      </c>
      <c r="G78" s="98">
        <v>309.79485639248452</v>
      </c>
      <c r="H78" s="98">
        <v>343.90118196044051</v>
      </c>
      <c r="I78" s="98">
        <v>312.20809879613978</v>
      </c>
      <c r="J78" s="98">
        <v>328.36627765579215</v>
      </c>
      <c r="K78" s="98">
        <v>298.47250675646643</v>
      </c>
      <c r="L78" s="98">
        <v>388.84025126245285</v>
      </c>
      <c r="M78" s="98">
        <v>366.75138783732257</v>
      </c>
      <c r="N78" s="98">
        <v>361.82648988847052</v>
      </c>
      <c r="O78" s="98">
        <v>355.24646336193661</v>
      </c>
      <c r="P78" s="98">
        <v>349.07209074583267</v>
      </c>
      <c r="Q78" s="98">
        <v>344.9173255353507</v>
      </c>
      <c r="R78" s="98">
        <v>336.4157931805666</v>
      </c>
      <c r="S78" s="98">
        <v>330.47935105129176</v>
      </c>
      <c r="T78" s="98">
        <v>325.31240771530474</v>
      </c>
      <c r="U78" s="98">
        <v>320.08879430481204</v>
      </c>
      <c r="V78" s="98">
        <v>313.79925682896652</v>
      </c>
      <c r="W78" s="98">
        <v>309.38276953250147</v>
      </c>
      <c r="X78" s="98">
        <v>302.14037858358455</v>
      </c>
      <c r="Y78" s="98">
        <v>284.8329819689439</v>
      </c>
      <c r="DA78" s="63" t="s">
        <v>3996</v>
      </c>
    </row>
    <row r="79" spans="1:105" ht="12" customHeight="1" x14ac:dyDescent="0.25">
      <c r="A79" s="109" t="s">
        <v>120</v>
      </c>
      <c r="B79" s="33"/>
      <c r="C79" s="33">
        <v>239.83335285804452</v>
      </c>
      <c r="D79" s="33">
        <v>239.96695677248155</v>
      </c>
      <c r="E79" s="33">
        <v>239.12193963400401</v>
      </c>
      <c r="F79" s="33">
        <v>245.90065378738433</v>
      </c>
      <c r="G79" s="33">
        <v>246.32204763130514</v>
      </c>
      <c r="H79" s="33">
        <v>269.26265875095532</v>
      </c>
      <c r="I79" s="33">
        <v>251.57579540275452</v>
      </c>
      <c r="J79" s="33">
        <v>257.94974326140726</v>
      </c>
      <c r="K79" s="33">
        <v>235.22253899007799</v>
      </c>
      <c r="L79" s="33">
        <v>286.9386617336599</v>
      </c>
      <c r="M79" s="33">
        <v>285.28696532162684</v>
      </c>
      <c r="N79" s="33">
        <v>283.92994345563585</v>
      </c>
      <c r="O79" s="33">
        <v>276.71397644895234</v>
      </c>
      <c r="P79" s="33">
        <v>269.23284384854043</v>
      </c>
      <c r="Q79" s="33">
        <v>261.98083963648656</v>
      </c>
      <c r="R79" s="33">
        <v>254.02676145281919</v>
      </c>
      <c r="S79" s="33">
        <v>246.17827275896244</v>
      </c>
      <c r="T79" s="33">
        <v>238.66089276208788</v>
      </c>
      <c r="U79" s="33">
        <v>231.87969363624759</v>
      </c>
      <c r="V79" s="33">
        <v>226.00146199428801</v>
      </c>
      <c r="W79" s="33">
        <v>223.19350998448311</v>
      </c>
      <c r="X79" s="33">
        <v>221.4556131925616</v>
      </c>
      <c r="Y79" s="33">
        <v>192.61563309608778</v>
      </c>
      <c r="DA79" s="60" t="s">
        <v>3997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14618.354212566062</v>
      </c>
      <c r="D81" s="117">
        <f t="shared" si="28"/>
        <v>14158.201331431746</v>
      </c>
      <c r="E81" s="117">
        <f t="shared" si="28"/>
        <v>13758.949054660017</v>
      </c>
      <c r="F81" s="117">
        <f t="shared" si="28"/>
        <v>13372.032165445413</v>
      </c>
      <c r="G81" s="117">
        <f t="shared" si="28"/>
        <v>12952.336516615947</v>
      </c>
      <c r="H81" s="117">
        <f t="shared" si="28"/>
        <v>12665.035935385942</v>
      </c>
      <c r="I81" s="117">
        <f t="shared" si="28"/>
        <v>12308.405412396281</v>
      </c>
      <c r="J81" s="117">
        <f t="shared" si="28"/>
        <v>12128.810098948283</v>
      </c>
      <c r="K81" s="117">
        <f t="shared" si="28"/>
        <v>11988.981853169713</v>
      </c>
      <c r="L81" s="117">
        <f t="shared" si="28"/>
        <v>11901.963839910964</v>
      </c>
      <c r="M81" s="117">
        <f t="shared" si="28"/>
        <v>11608.254162614456</v>
      </c>
      <c r="N81" s="117">
        <f t="shared" si="28"/>
        <v>10985.35292263289</v>
      </c>
      <c r="O81" s="117">
        <f t="shared" si="28"/>
        <v>10445.134467357531</v>
      </c>
      <c r="P81" s="117">
        <f t="shared" si="28"/>
        <v>9439.0705362713343</v>
      </c>
      <c r="Q81" s="117">
        <f t="shared" si="28"/>
        <v>8926.4527939296004</v>
      </c>
      <c r="R81" s="117">
        <f t="shared" ref="R81:V81" si="29">R82+R85+R87+R100</f>
        <v>8482.9732662563438</v>
      </c>
      <c r="S81" s="117">
        <f t="shared" si="29"/>
        <v>8083.9445587988184</v>
      </c>
      <c r="T81" s="117">
        <f t="shared" si="29"/>
        <v>7677.05186523254</v>
      </c>
      <c r="U81" s="117">
        <f t="shared" si="29"/>
        <v>7218.6659724830952</v>
      </c>
      <c r="V81" s="117">
        <f t="shared" si="29"/>
        <v>6750.7635561310926</v>
      </c>
      <c r="W81" s="117">
        <f t="shared" ref="W81:Y81" si="30">W82+W85+W87+W100</f>
        <v>5779.1214519272171</v>
      </c>
      <c r="X81" s="117">
        <f t="shared" si="30"/>
        <v>4652.6604882421452</v>
      </c>
      <c r="Y81" s="117">
        <f t="shared" si="30"/>
        <v>3385.0449819983519</v>
      </c>
      <c r="DA81" s="129" t="s">
        <v>3998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13230.983346542876</v>
      </c>
      <c r="D82" s="122">
        <f t="shared" si="31"/>
        <v>12595.445503984703</v>
      </c>
      <c r="E82" s="122">
        <f t="shared" si="31"/>
        <v>12208.684183106856</v>
      </c>
      <c r="F82" s="122">
        <f t="shared" si="31"/>
        <v>11883.108507000881</v>
      </c>
      <c r="G82" s="122">
        <f t="shared" si="31"/>
        <v>11441.406568159944</v>
      </c>
      <c r="H82" s="122">
        <f t="shared" si="31"/>
        <v>11142.147138877966</v>
      </c>
      <c r="I82" s="122">
        <f t="shared" si="31"/>
        <v>10823.825352962154</v>
      </c>
      <c r="J82" s="122">
        <f t="shared" si="31"/>
        <v>10711.210206678918</v>
      </c>
      <c r="K82" s="122">
        <f t="shared" si="31"/>
        <v>10562.450944705235</v>
      </c>
      <c r="L82" s="122">
        <f t="shared" si="31"/>
        <v>10360.925864905594</v>
      </c>
      <c r="M82" s="122">
        <f t="shared" si="31"/>
        <v>10173.943254659291</v>
      </c>
      <c r="N82" s="122">
        <f t="shared" si="31"/>
        <v>9500.0119318280304</v>
      </c>
      <c r="O82" s="122">
        <f t="shared" si="31"/>
        <v>9022.7784017958948</v>
      </c>
      <c r="P82" s="122">
        <f t="shared" si="31"/>
        <v>8040.0427294557694</v>
      </c>
      <c r="Q82" s="122">
        <f t="shared" si="31"/>
        <v>7498.2152330031749</v>
      </c>
      <c r="R82" s="122">
        <f t="shared" ref="R82:V82" si="32">SUM(R83:R84)</f>
        <v>7070.3426943764653</v>
      </c>
      <c r="S82" s="122">
        <f t="shared" si="32"/>
        <v>6703.8272397732608</v>
      </c>
      <c r="T82" s="122">
        <f t="shared" si="32"/>
        <v>6347.9628494943672</v>
      </c>
      <c r="U82" s="122">
        <f t="shared" si="32"/>
        <v>5979.5844514931277</v>
      </c>
      <c r="V82" s="122">
        <f t="shared" si="32"/>
        <v>5595.6369152565958</v>
      </c>
      <c r="W82" s="122">
        <f t="shared" ref="W82:Y82" si="33">SUM(W83:W84)</f>
        <v>4735.2292758567191</v>
      </c>
      <c r="X82" s="122">
        <f t="shared" si="33"/>
        <v>3720.4394545850714</v>
      </c>
      <c r="Y82" s="122">
        <f t="shared" si="33"/>
        <v>2641.1818998595368</v>
      </c>
      <c r="DA82" s="130" t="s">
        <v>3999</v>
      </c>
    </row>
    <row r="83" spans="1:105" ht="12" customHeight="1" x14ac:dyDescent="0.25">
      <c r="A83" s="97" t="s">
        <v>199</v>
      </c>
      <c r="B83" s="98"/>
      <c r="C83" s="98">
        <v>13156.644857104218</v>
      </c>
      <c r="D83" s="98">
        <v>12524.708100866719</v>
      </c>
      <c r="E83" s="98">
        <v>12140.126458284543</v>
      </c>
      <c r="F83" s="98">
        <v>11816.524233903865</v>
      </c>
      <c r="G83" s="98">
        <v>11377.676516345162</v>
      </c>
      <c r="H83" s="98">
        <v>11080.556940184204</v>
      </c>
      <c r="I83" s="98">
        <v>10764.689087439529</v>
      </c>
      <c r="J83" s="98">
        <v>10651.378405616437</v>
      </c>
      <c r="K83" s="98">
        <v>10503.150507396433</v>
      </c>
      <c r="L83" s="98">
        <v>10300.558546349892</v>
      </c>
      <c r="M83" s="98">
        <v>10117.394422705784</v>
      </c>
      <c r="N83" s="98">
        <v>9446.5526796821669</v>
      </c>
      <c r="O83" s="98">
        <v>8971.1331459158173</v>
      </c>
      <c r="P83" s="98">
        <v>7996.7026550246419</v>
      </c>
      <c r="Q83" s="98">
        <v>7456.3648545145488</v>
      </c>
      <c r="R83" s="98">
        <v>7030.0451136859256</v>
      </c>
      <c r="S83" s="98">
        <v>6665.526168493273</v>
      </c>
      <c r="T83" s="98">
        <v>6311.405038854843</v>
      </c>
      <c r="U83" s="98">
        <v>5945.2242236284483</v>
      </c>
      <c r="V83" s="98">
        <v>5563.8106091334121</v>
      </c>
      <c r="W83" s="98">
        <v>4707.3674478664216</v>
      </c>
      <c r="X83" s="98">
        <v>3700.0345315813465</v>
      </c>
      <c r="Y83" s="98">
        <v>2627.6111854203596</v>
      </c>
      <c r="DA83" s="63" t="s">
        <v>4000</v>
      </c>
    </row>
    <row r="84" spans="1:105" ht="12" customHeight="1" x14ac:dyDescent="0.25">
      <c r="A84" s="97" t="s">
        <v>53</v>
      </c>
      <c r="B84" s="98"/>
      <c r="C84" s="98">
        <v>74.338489438658669</v>
      </c>
      <c r="D84" s="98">
        <v>70.737403117984343</v>
      </c>
      <c r="E84" s="98">
        <v>68.557724822313133</v>
      </c>
      <c r="F84" s="98">
        <v>66.584273097015995</v>
      </c>
      <c r="G84" s="98">
        <v>63.730051814782236</v>
      </c>
      <c r="H84" s="98">
        <v>61.590198693762595</v>
      </c>
      <c r="I84" s="98">
        <v>59.136265522626346</v>
      </c>
      <c r="J84" s="98">
        <v>59.831801062481347</v>
      </c>
      <c r="K84" s="98">
        <v>59.3004373088026</v>
      </c>
      <c r="L84" s="98">
        <v>60.367318555702099</v>
      </c>
      <c r="M84" s="98">
        <v>56.548831953507623</v>
      </c>
      <c r="N84" s="98">
        <v>53.4592521458639</v>
      </c>
      <c r="O84" s="98">
        <v>51.645255880077364</v>
      </c>
      <c r="P84" s="98">
        <v>43.340074431127398</v>
      </c>
      <c r="Q84" s="98">
        <v>41.850378488626241</v>
      </c>
      <c r="R84" s="98">
        <v>40.297580690539675</v>
      </c>
      <c r="S84" s="98">
        <v>38.301071279987688</v>
      </c>
      <c r="T84" s="98">
        <v>36.557810639524618</v>
      </c>
      <c r="U84" s="98">
        <v>34.360227864679359</v>
      </c>
      <c r="V84" s="98">
        <v>31.826306123183382</v>
      </c>
      <c r="W84" s="98">
        <v>27.861827990297211</v>
      </c>
      <c r="X84" s="98">
        <v>20.404923003724903</v>
      </c>
      <c r="Y84" s="98">
        <v>13.570714439177161</v>
      </c>
      <c r="DA84" s="63" t="s">
        <v>4001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3.3140352599329295</v>
      </c>
      <c r="D85" s="122">
        <f t="shared" si="34"/>
        <v>0.78114429038740929</v>
      </c>
      <c r="E85" s="122">
        <f t="shared" si="34"/>
        <v>7.6698971206037463</v>
      </c>
      <c r="F85" s="122">
        <f t="shared" si="34"/>
        <v>9.6780819501400988</v>
      </c>
      <c r="G85" s="122">
        <f t="shared" si="34"/>
        <v>21.392323398420796</v>
      </c>
      <c r="H85" s="122">
        <f t="shared" si="34"/>
        <v>33.263003810352515</v>
      </c>
      <c r="I85" s="122">
        <f t="shared" si="34"/>
        <v>5.9674371457798054</v>
      </c>
      <c r="J85" s="122">
        <f t="shared" si="34"/>
        <v>11.023605121609595</v>
      </c>
      <c r="K85" s="122">
        <f t="shared" si="34"/>
        <v>20.009445888042684</v>
      </c>
      <c r="L85" s="122">
        <f t="shared" si="34"/>
        <v>24.612911821873272</v>
      </c>
      <c r="M85" s="122">
        <f t="shared" si="34"/>
        <v>47.026498319253108</v>
      </c>
      <c r="N85" s="122">
        <f t="shared" si="34"/>
        <v>50.453126496609791</v>
      </c>
      <c r="O85" s="122">
        <f t="shared" si="34"/>
        <v>37.479185303160598</v>
      </c>
      <c r="P85" s="122">
        <f t="shared" si="34"/>
        <v>45.279759673112196</v>
      </c>
      <c r="Q85" s="122">
        <f t="shared" si="34"/>
        <v>41.257497564673102</v>
      </c>
      <c r="R85" s="122">
        <f t="shared" si="34"/>
        <v>43.588623160603795</v>
      </c>
      <c r="S85" s="122">
        <f t="shared" si="34"/>
        <v>24.479943282757841</v>
      </c>
      <c r="T85" s="122">
        <f t="shared" si="34"/>
        <v>19.021867497408969</v>
      </c>
      <c r="U85" s="122">
        <f t="shared" si="34"/>
        <v>13.098311760365387</v>
      </c>
      <c r="V85" s="122">
        <f t="shared" si="34"/>
        <v>10.955028083409514</v>
      </c>
      <c r="W85" s="122">
        <f t="shared" si="34"/>
        <v>13.445390199463152</v>
      </c>
      <c r="X85" s="122">
        <f t="shared" si="34"/>
        <v>30.57651168924998</v>
      </c>
      <c r="Y85" s="122">
        <f t="shared" si="34"/>
        <v>33.026125546495528</v>
      </c>
      <c r="DA85" s="130" t="s">
        <v>4002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3.3140352599329295</v>
      </c>
      <c r="D86" s="98">
        <f>IF(RES_hhdet_in_fec!D86=0,0,RES_hhdet_in_fec!D86*1000*11630/RES_hhdet_in_new!D83)</f>
        <v>0.78114429038740929</v>
      </c>
      <c r="E86" s="98">
        <f>IF(RES_hhdet_in_fec!E86=0,0,RES_hhdet_in_fec!E86*1000*11630/RES_hhdet_in_new!E83)</f>
        <v>7.6698971206037463</v>
      </c>
      <c r="F86" s="98">
        <f>IF(RES_hhdet_in_fec!F86=0,0,RES_hhdet_in_fec!F86*1000*11630/RES_hhdet_in_new!F83)</f>
        <v>9.6780819501400988</v>
      </c>
      <c r="G86" s="98">
        <f>IF(RES_hhdet_in_fec!G86=0,0,RES_hhdet_in_fec!G86*1000*11630/RES_hhdet_in_new!G83)</f>
        <v>21.392323398420796</v>
      </c>
      <c r="H86" s="98">
        <f>IF(RES_hhdet_in_fec!H86=0,0,RES_hhdet_in_fec!H86*1000*11630/RES_hhdet_in_new!H83)</f>
        <v>33.263003810352515</v>
      </c>
      <c r="I86" s="98">
        <f>IF(RES_hhdet_in_fec!I86=0,0,RES_hhdet_in_fec!I86*1000*11630/RES_hhdet_in_new!I83)</f>
        <v>5.9674371457798054</v>
      </c>
      <c r="J86" s="98">
        <f>IF(RES_hhdet_in_fec!J86=0,0,RES_hhdet_in_fec!J86*1000*11630/RES_hhdet_in_new!J83)</f>
        <v>11.023605121609595</v>
      </c>
      <c r="K86" s="98">
        <f>IF(RES_hhdet_in_fec!K86=0,0,RES_hhdet_in_fec!K86*1000*11630/RES_hhdet_in_new!K83)</f>
        <v>20.009445888042684</v>
      </c>
      <c r="L86" s="98">
        <f>IF(RES_hhdet_in_fec!L86=0,0,RES_hhdet_in_fec!L86*1000*11630/RES_hhdet_in_new!L83)</f>
        <v>24.612911821873272</v>
      </c>
      <c r="M86" s="98">
        <f>IF(RES_hhdet_in_fec!M86=0,0,RES_hhdet_in_fec!M86*1000*11630/RES_hhdet_in_new!M83)</f>
        <v>47.026498319253108</v>
      </c>
      <c r="N86" s="98">
        <f>IF(RES_hhdet_in_fec!N86=0,0,RES_hhdet_in_fec!N86*1000*11630/RES_hhdet_in_new!N83)</f>
        <v>50.453126496609791</v>
      </c>
      <c r="O86" s="98">
        <f>IF(RES_hhdet_in_fec!O86=0,0,RES_hhdet_in_fec!O86*1000*11630/RES_hhdet_in_new!O83)</f>
        <v>37.479185303160598</v>
      </c>
      <c r="P86" s="98">
        <f>IF(RES_hhdet_in_fec!P86=0,0,RES_hhdet_in_fec!P86*1000*11630/RES_hhdet_in_new!P83)</f>
        <v>45.279759673112196</v>
      </c>
      <c r="Q86" s="98">
        <f>IF(RES_hhdet_in_fec!Q86=0,0,RES_hhdet_in_fec!Q86*1000*11630/RES_hhdet_in_new!Q83)</f>
        <v>41.257497564673102</v>
      </c>
      <c r="R86" s="98">
        <f>IF(RES_hhdet_in_fec!R86=0,0,RES_hhdet_in_fec!R86*1000*11630/RES_hhdet_in_new!R83)</f>
        <v>43.588623160603795</v>
      </c>
      <c r="S86" s="98">
        <f>IF(RES_hhdet_in_fec!S86=0,0,RES_hhdet_in_fec!S86*1000*11630/RES_hhdet_in_new!S83)</f>
        <v>24.479943282757841</v>
      </c>
      <c r="T86" s="98">
        <f>IF(RES_hhdet_in_fec!T86=0,0,RES_hhdet_in_fec!T86*1000*11630/RES_hhdet_in_new!T83)</f>
        <v>19.021867497408969</v>
      </c>
      <c r="U86" s="98">
        <f>IF(RES_hhdet_in_fec!U86=0,0,RES_hhdet_in_fec!U86*1000*11630/RES_hhdet_in_new!U83)</f>
        <v>13.098311760365387</v>
      </c>
      <c r="V86" s="98">
        <f>IF(RES_hhdet_in_fec!V86=0,0,RES_hhdet_in_fec!V86*1000*11630/RES_hhdet_in_new!V83)</f>
        <v>10.955028083409514</v>
      </c>
      <c r="W86" s="98">
        <f>IF(RES_hhdet_in_fec!W86=0,0,RES_hhdet_in_fec!W86*1000*11630/RES_hhdet_in_new!W83)</f>
        <v>13.445390199463152</v>
      </c>
      <c r="X86" s="98">
        <f>IF(RES_hhdet_in_fec!X86=0,0,RES_hhdet_in_fec!X86*1000*11630/RES_hhdet_in_new!X83)</f>
        <v>30.57651168924998</v>
      </c>
      <c r="Y86" s="98">
        <f>IF(RES_hhdet_in_fec!Y86=0,0,RES_hhdet_in_fec!Y86*1000*11630/RES_hhdet_in_new!Y83)</f>
        <v>33.026125546495528</v>
      </c>
      <c r="DA86" s="63" t="s">
        <v>4003</v>
      </c>
    </row>
    <row r="87" spans="1:105" ht="12" customHeight="1" x14ac:dyDescent="0.25">
      <c r="A87" s="121" t="s">
        <v>55</v>
      </c>
      <c r="B87" s="122"/>
      <c r="C87" s="122">
        <v>1144.2234779052087</v>
      </c>
      <c r="D87" s="122">
        <v>1322.0077263841738</v>
      </c>
      <c r="E87" s="122">
        <v>1303.4730347985528</v>
      </c>
      <c r="F87" s="122">
        <v>1233.3449227070071</v>
      </c>
      <c r="G87" s="122">
        <v>1243.2155774262774</v>
      </c>
      <c r="H87" s="122">
        <v>1220.363133946669</v>
      </c>
      <c r="I87" s="122">
        <v>1227.036826885593</v>
      </c>
      <c r="J87" s="122">
        <v>1148.6265438863484</v>
      </c>
      <c r="K87" s="122">
        <v>1171.298923586357</v>
      </c>
      <c r="L87" s="122">
        <v>1229.4864014498364</v>
      </c>
      <c r="M87" s="122">
        <v>1101.9974443142844</v>
      </c>
      <c r="N87" s="122">
        <v>1150.9579208526131</v>
      </c>
      <c r="O87" s="122">
        <v>1108.1629038095241</v>
      </c>
      <c r="P87" s="122">
        <v>1084.5152032939127</v>
      </c>
      <c r="Q87" s="122">
        <v>1124.9992237252661</v>
      </c>
      <c r="R87" s="122">
        <v>1115.0151872664569</v>
      </c>
      <c r="S87" s="122">
        <v>1109.4591029838371</v>
      </c>
      <c r="T87" s="122">
        <v>1071.4062554786749</v>
      </c>
      <c r="U87" s="122">
        <v>994.1035155933539</v>
      </c>
      <c r="V87" s="122">
        <v>918.17015079680039</v>
      </c>
      <c r="W87" s="122">
        <v>807.25327588655182</v>
      </c>
      <c r="X87" s="122">
        <v>680.18890877526178</v>
      </c>
      <c r="Y87" s="122">
        <v>518.22132349623155</v>
      </c>
      <c r="DA87" s="130" t="s">
        <v>4004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4005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4006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4007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4008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4009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4010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4011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4012</v>
      </c>
    </row>
    <row r="96" spans="1:105" ht="12" customHeight="1" x14ac:dyDescent="0.25">
      <c r="A96" s="106" t="s">
        <v>122</v>
      </c>
      <c r="B96" s="101"/>
      <c r="C96" s="101">
        <v>1237.5939430844669</v>
      </c>
      <c r="D96" s="101">
        <v>1408.840948885429</v>
      </c>
      <c r="E96" s="101">
        <v>1394.5705072277619</v>
      </c>
      <c r="F96" s="101">
        <v>1339.9204550454065</v>
      </c>
      <c r="G96" s="101">
        <v>1332.9309632631762</v>
      </c>
      <c r="H96" s="101">
        <v>1299.7195932548038</v>
      </c>
      <c r="I96" s="101">
        <v>1341.2602242624573</v>
      </c>
      <c r="J96" s="101">
        <v>1226.7943871290242</v>
      </c>
      <c r="K96" s="101">
        <v>1289.3178984418239</v>
      </c>
      <c r="L96" s="101">
        <v>1254.5817454790727</v>
      </c>
      <c r="M96" s="101">
        <v>1259.1848198131615</v>
      </c>
      <c r="N96" s="101">
        <v>1221.2423577864549</v>
      </c>
      <c r="O96" s="101">
        <v>1195.2220685462655</v>
      </c>
      <c r="P96" s="101">
        <v>1194.5080224324452</v>
      </c>
      <c r="Q96" s="101">
        <v>1185.3503247329936</v>
      </c>
      <c r="R96" s="101">
        <v>1191.7558647813712</v>
      </c>
      <c r="S96" s="101">
        <v>1172.0466296872253</v>
      </c>
      <c r="T96" s="101">
        <v>1116.1095891742536</v>
      </c>
      <c r="U96" s="101">
        <v>1052.5652789710034</v>
      </c>
      <c r="V96" s="101">
        <v>959.83807758993441</v>
      </c>
      <c r="W96" s="101">
        <v>833.01480889488619</v>
      </c>
      <c r="X96" s="101">
        <v>717.42478879998782</v>
      </c>
      <c r="Y96" s="101">
        <v>551.53562650192509</v>
      </c>
      <c r="DA96" s="131" t="s">
        <v>4013</v>
      </c>
    </row>
    <row r="97" spans="1:105" ht="12" customHeight="1" x14ac:dyDescent="0.25">
      <c r="A97" s="107" t="s">
        <v>121</v>
      </c>
      <c r="B97" s="104"/>
      <c r="C97" s="104">
        <v>1060.9287668217926</v>
      </c>
      <c r="D97" s="104">
        <v>1217.2796374208351</v>
      </c>
      <c r="E97" s="104">
        <v>1199.9391581845684</v>
      </c>
      <c r="F97" s="104">
        <v>1152.727071593087</v>
      </c>
      <c r="G97" s="104">
        <v>1148.6350062004583</v>
      </c>
      <c r="H97" s="104">
        <v>1116.2793941182069</v>
      </c>
      <c r="I97" s="104">
        <v>1165.005264996892</v>
      </c>
      <c r="J97" s="104">
        <v>1048.5338362714485</v>
      </c>
      <c r="K97" s="104">
        <v>1108.1461534077623</v>
      </c>
      <c r="L97" s="104">
        <v>1050.8745631298179</v>
      </c>
      <c r="M97" s="104">
        <v>1072.6983967526514</v>
      </c>
      <c r="N97" s="104">
        <v>1035.3016820867774</v>
      </c>
      <c r="O97" s="104">
        <v>1022.4321679952345</v>
      </c>
      <c r="P97" s="104">
        <v>1038.3309351885778</v>
      </c>
      <c r="Q97" s="104">
        <v>1036.6880969725587</v>
      </c>
      <c r="R97" s="104">
        <v>1052.5204955577822</v>
      </c>
      <c r="S97" s="104">
        <v>1041.0682727480926</v>
      </c>
      <c r="T97" s="104">
        <v>990.48529268893753</v>
      </c>
      <c r="U97" s="104">
        <v>936.39087264686384</v>
      </c>
      <c r="V97" s="104">
        <v>854.87825686592146</v>
      </c>
      <c r="W97" s="104">
        <v>735.42776558597654</v>
      </c>
      <c r="X97" s="104">
        <v>644.34244984892996</v>
      </c>
      <c r="Y97" s="104">
        <v>501.57800381360914</v>
      </c>
      <c r="DA97" s="132" t="s">
        <v>4014</v>
      </c>
    </row>
    <row r="98" spans="1:105" ht="12" customHeight="1" x14ac:dyDescent="0.25">
      <c r="A98" s="108" t="s">
        <v>53</v>
      </c>
      <c r="B98" s="98"/>
      <c r="C98" s="98">
        <v>587.22644290388791</v>
      </c>
      <c r="D98" s="98">
        <v>701.20080260469308</v>
      </c>
      <c r="E98" s="98">
        <v>672.83917790168016</v>
      </c>
      <c r="F98" s="98">
        <v>642.80005616910307</v>
      </c>
      <c r="G98" s="98">
        <v>644.18881881115078</v>
      </c>
      <c r="H98" s="98">
        <v>611.86637512019081</v>
      </c>
      <c r="I98" s="98">
        <v>676.96812529792328</v>
      </c>
      <c r="J98" s="98">
        <v>551.52883345443308</v>
      </c>
      <c r="K98" s="98">
        <v>598.24746602949108</v>
      </c>
      <c r="L98" s="98">
        <v>474.14037562568456</v>
      </c>
      <c r="M98" s="98">
        <v>532.29172007281807</v>
      </c>
      <c r="N98" s="98">
        <v>480.49870339215596</v>
      </c>
      <c r="O98" s="98">
        <v>481.14434759741948</v>
      </c>
      <c r="P98" s="98">
        <v>511.79287937829082</v>
      </c>
      <c r="Q98" s="98">
        <v>504.22589155955967</v>
      </c>
      <c r="R98" s="98">
        <v>530.43494084968415</v>
      </c>
      <c r="S98" s="98">
        <v>528.23430764675322</v>
      </c>
      <c r="T98" s="98">
        <v>481.06772620845931</v>
      </c>
      <c r="U98" s="98">
        <v>438.81849503572931</v>
      </c>
      <c r="V98" s="98">
        <v>386.33055578745888</v>
      </c>
      <c r="W98" s="98">
        <v>283.7518001552379</v>
      </c>
      <c r="X98" s="98">
        <v>267.11181894399687</v>
      </c>
      <c r="Y98" s="98">
        <v>210.54592819200718</v>
      </c>
      <c r="DA98" s="63" t="s">
        <v>4015</v>
      </c>
    </row>
    <row r="99" spans="1:105" ht="12" customHeight="1" x14ac:dyDescent="0.25">
      <c r="A99" s="108" t="s">
        <v>52</v>
      </c>
      <c r="B99" s="98"/>
      <c r="C99" s="98">
        <v>473.70232391790466</v>
      </c>
      <c r="D99" s="98">
        <v>516.07883481614215</v>
      </c>
      <c r="E99" s="98">
        <v>527.09998028288817</v>
      </c>
      <c r="F99" s="98">
        <v>509.92701542398407</v>
      </c>
      <c r="G99" s="98">
        <v>504.4461873893078</v>
      </c>
      <c r="H99" s="98">
        <v>504.41301899801601</v>
      </c>
      <c r="I99" s="98">
        <v>488.03713969896893</v>
      </c>
      <c r="J99" s="98">
        <v>497.00500281701551</v>
      </c>
      <c r="K99" s="98">
        <v>509.89868737827123</v>
      </c>
      <c r="L99" s="98">
        <v>576.7341875041335</v>
      </c>
      <c r="M99" s="98">
        <v>540.40667667983337</v>
      </c>
      <c r="N99" s="98">
        <v>554.8029786946214</v>
      </c>
      <c r="O99" s="98">
        <v>541.28782039781515</v>
      </c>
      <c r="P99" s="98">
        <v>526.53805581028689</v>
      </c>
      <c r="Q99" s="98">
        <v>532.46220541299897</v>
      </c>
      <c r="R99" s="98">
        <v>522.08555470809802</v>
      </c>
      <c r="S99" s="98">
        <v>512.83396510133912</v>
      </c>
      <c r="T99" s="98">
        <v>509.41756648047829</v>
      </c>
      <c r="U99" s="98">
        <v>497.57237761113436</v>
      </c>
      <c r="V99" s="98">
        <v>468.54770107846264</v>
      </c>
      <c r="W99" s="98">
        <v>451.67596543073876</v>
      </c>
      <c r="X99" s="98">
        <v>377.23063090493315</v>
      </c>
      <c r="Y99" s="98">
        <v>291.03207562160202</v>
      </c>
      <c r="DA99" s="63" t="s">
        <v>4016</v>
      </c>
    </row>
    <row r="100" spans="1:105" ht="12" customHeight="1" x14ac:dyDescent="0.25">
      <c r="A100" s="121" t="s">
        <v>54</v>
      </c>
      <c r="B100" s="122"/>
      <c r="C100" s="122">
        <v>239.83335285804461</v>
      </c>
      <c r="D100" s="122">
        <v>239.96695677248155</v>
      </c>
      <c r="E100" s="122">
        <v>239.12193963400401</v>
      </c>
      <c r="F100" s="122">
        <v>245.9006537873843</v>
      </c>
      <c r="G100" s="122">
        <v>246.32204763130514</v>
      </c>
      <c r="H100" s="122">
        <v>269.26265875095532</v>
      </c>
      <c r="I100" s="122">
        <v>251.57579540275455</v>
      </c>
      <c r="J100" s="122">
        <v>257.94974326140732</v>
      </c>
      <c r="K100" s="122">
        <v>235.22253899007796</v>
      </c>
      <c r="L100" s="122">
        <v>286.93866173365996</v>
      </c>
      <c r="M100" s="122">
        <v>285.28696532162678</v>
      </c>
      <c r="N100" s="122">
        <v>283.92994345563574</v>
      </c>
      <c r="O100" s="122">
        <v>276.71397644895234</v>
      </c>
      <c r="P100" s="122">
        <v>269.23284384854037</v>
      </c>
      <c r="Q100" s="122">
        <v>261.98083963648656</v>
      </c>
      <c r="R100" s="122">
        <v>254.0267614528191</v>
      </c>
      <c r="S100" s="122">
        <v>246.17827275896244</v>
      </c>
      <c r="T100" s="122">
        <v>238.66089276208791</v>
      </c>
      <c r="U100" s="122">
        <v>231.87969363624762</v>
      </c>
      <c r="V100" s="122">
        <v>226.00146199428801</v>
      </c>
      <c r="W100" s="122">
        <v>223.19350998448309</v>
      </c>
      <c r="X100" s="122">
        <v>221.4556131925616</v>
      </c>
      <c r="Y100" s="122">
        <v>192.61563309608781</v>
      </c>
      <c r="DA100" s="130" t="s">
        <v>4017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4018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X102" s="98">
        <v>0</v>
      </c>
      <c r="Y102" s="98">
        <v>0</v>
      </c>
      <c r="DA102" s="63" t="s">
        <v>4019</v>
      </c>
    </row>
    <row r="103" spans="1:105" ht="12" customHeight="1" x14ac:dyDescent="0.25">
      <c r="A103" s="109" t="s">
        <v>120</v>
      </c>
      <c r="B103" s="33"/>
      <c r="C103" s="33">
        <v>239.83335285804461</v>
      </c>
      <c r="D103" s="33">
        <v>239.96695677248155</v>
      </c>
      <c r="E103" s="33">
        <v>239.12193963400401</v>
      </c>
      <c r="F103" s="33">
        <v>245.9006537873843</v>
      </c>
      <c r="G103" s="33">
        <v>246.32204763130514</v>
      </c>
      <c r="H103" s="33">
        <v>269.26265875095532</v>
      </c>
      <c r="I103" s="33">
        <v>251.57579540275455</v>
      </c>
      <c r="J103" s="33">
        <v>257.94974326140732</v>
      </c>
      <c r="K103" s="33">
        <v>235.22253899007796</v>
      </c>
      <c r="L103" s="33">
        <v>286.93866173365996</v>
      </c>
      <c r="M103" s="33">
        <v>285.28696532162678</v>
      </c>
      <c r="N103" s="33">
        <v>283.92994345563574</v>
      </c>
      <c r="O103" s="33">
        <v>276.71397644895234</v>
      </c>
      <c r="P103" s="33">
        <v>269.23284384854037</v>
      </c>
      <c r="Q103" s="33">
        <v>261.98083963648656</v>
      </c>
      <c r="R103" s="33">
        <v>254.0267614528191</v>
      </c>
      <c r="S103" s="33">
        <v>246.17827275896244</v>
      </c>
      <c r="T103" s="33">
        <v>238.66089276208791</v>
      </c>
      <c r="U103" s="33">
        <v>231.87969363624762</v>
      </c>
      <c r="V103" s="33">
        <v>226.00146199428801</v>
      </c>
      <c r="W103" s="33">
        <v>223.19350998448309</v>
      </c>
      <c r="X103" s="33">
        <v>221.4556131925616</v>
      </c>
      <c r="Y103" s="33">
        <v>192.61563309608781</v>
      </c>
      <c r="DA103" s="60" t="s">
        <v>4020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4021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4022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4023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4024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4025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X110" s="98">
        <f>IF(RES_hhdet_in_fec!X110=0,0,RES_hhdet_in_fec!X110*1000*11630/RES_hhdet_in_new!X107)</f>
        <v>0</v>
      </c>
      <c r="Y110" s="98">
        <f>IF(RES_hhdet_in_fec!Y110=0,0,RES_hhdet_in_fec!Y110*1000*11630/RES_hhdet_in_new!Y107)</f>
        <v>0</v>
      </c>
      <c r="DA110" s="63" t="s">
        <v>4026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4027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4028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4029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4030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4031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4032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4033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4034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4035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4036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4037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4038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11353.670790762832</v>
      </c>
      <c r="D124" s="117">
        <f t="shared" si="42"/>
        <v>10605.215830234527</v>
      </c>
      <c r="E124" s="117">
        <f t="shared" si="42"/>
        <v>10916.74696458291</v>
      </c>
      <c r="F124" s="117">
        <f t="shared" si="42"/>
        <v>10772.907947300682</v>
      </c>
      <c r="G124" s="117">
        <f t="shared" si="42"/>
        <v>10157.112418562148</v>
      </c>
      <c r="H124" s="117">
        <f t="shared" si="42"/>
        <v>9908.4021892689434</v>
      </c>
      <c r="I124" s="117">
        <f t="shared" si="42"/>
        <v>9330.220912799301</v>
      </c>
      <c r="J124" s="117">
        <f t="shared" si="42"/>
        <v>10241.333206469146</v>
      </c>
      <c r="K124" s="117">
        <f t="shared" si="42"/>
        <v>9885.3948198110083</v>
      </c>
      <c r="L124" s="117">
        <f t="shared" si="42"/>
        <v>11298.097767264899</v>
      </c>
      <c r="M124" s="117">
        <f t="shared" si="42"/>
        <v>9159.1421875101896</v>
      </c>
      <c r="N124" s="117">
        <f t="shared" si="42"/>
        <v>9712.3192722760268</v>
      </c>
      <c r="O124" s="117">
        <f t="shared" si="42"/>
        <v>10066.222462330481</v>
      </c>
      <c r="P124" s="117">
        <f t="shared" si="42"/>
        <v>7582.2433610264352</v>
      </c>
      <c r="Q124" s="117">
        <f t="shared" si="42"/>
        <v>7869.7973712430103</v>
      </c>
      <c r="R124" s="117">
        <f t="shared" ref="R124:V124" si="43">R125+R128+R130+R139</f>
        <v>7659.9953452394211</v>
      </c>
      <c r="S124" s="117">
        <f t="shared" si="43"/>
        <v>7134.3057233041627</v>
      </c>
      <c r="T124" s="117">
        <f t="shared" si="43"/>
        <v>7068.2811432122026</v>
      </c>
      <c r="U124" s="117">
        <f t="shared" si="43"/>
        <v>6485.7068972043417</v>
      </c>
      <c r="V124" s="117">
        <f t="shared" si="43"/>
        <v>5974.0356981073946</v>
      </c>
      <c r="W124" s="117">
        <f t="shared" ref="W124:Y124" si="44">W125+W128+W130+W139</f>
        <v>5908.9135254793709</v>
      </c>
      <c r="X124" s="117">
        <f t="shared" si="44"/>
        <v>4130.4015862149399</v>
      </c>
      <c r="Y124" s="117">
        <f t="shared" si="44"/>
        <v>3018.5082617392254</v>
      </c>
      <c r="DA124" s="129" t="s">
        <v>4039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10001.638248339692</v>
      </c>
      <c r="D125" s="122">
        <f t="shared" si="45"/>
        <v>9201.2546994286276</v>
      </c>
      <c r="E125" s="122">
        <f t="shared" si="45"/>
        <v>9479.3174570423307</v>
      </c>
      <c r="F125" s="122">
        <f t="shared" si="45"/>
        <v>9349.1758984462322</v>
      </c>
      <c r="G125" s="122">
        <f t="shared" si="45"/>
        <v>8772.407448391974</v>
      </c>
      <c r="H125" s="122">
        <f t="shared" si="45"/>
        <v>8526.835266893193</v>
      </c>
      <c r="I125" s="122">
        <f t="shared" si="45"/>
        <v>7993.7302626765722</v>
      </c>
      <c r="J125" s="122">
        <f t="shared" si="45"/>
        <v>8892.638840756108</v>
      </c>
      <c r="K125" s="122">
        <f t="shared" si="45"/>
        <v>8554.1841524299653</v>
      </c>
      <c r="L125" s="122">
        <f t="shared" si="45"/>
        <v>9747.0890539920601</v>
      </c>
      <c r="M125" s="122">
        <f t="shared" si="45"/>
        <v>7856.2175303060976</v>
      </c>
      <c r="N125" s="122">
        <f t="shared" si="45"/>
        <v>8365.6292142751718</v>
      </c>
      <c r="O125" s="122">
        <f t="shared" si="45"/>
        <v>8660.8510748652534</v>
      </c>
      <c r="P125" s="122">
        <f t="shared" si="45"/>
        <v>6361.953474312355</v>
      </c>
      <c r="Q125" s="122">
        <f t="shared" si="45"/>
        <v>6505.4379430708987</v>
      </c>
      <c r="R125" s="122">
        <f t="shared" ref="R125:V125" si="46">SUM(R126:R127)</f>
        <v>6299.1027159507239</v>
      </c>
      <c r="S125" s="122">
        <f t="shared" si="46"/>
        <v>5859.376809541197</v>
      </c>
      <c r="T125" s="122">
        <f t="shared" si="46"/>
        <v>5810.9486853913822</v>
      </c>
      <c r="U125" s="122">
        <f t="shared" si="46"/>
        <v>5323.5121279192736</v>
      </c>
      <c r="V125" s="122">
        <f t="shared" si="46"/>
        <v>4911.8921037822165</v>
      </c>
      <c r="W125" s="122">
        <f t="shared" ref="W125:Y125" si="47">SUM(W126:W127)</f>
        <v>4852.2760604277446</v>
      </c>
      <c r="X125" s="122">
        <f t="shared" si="47"/>
        <v>3277.0299895167191</v>
      </c>
      <c r="Y125" s="122">
        <f t="shared" si="47"/>
        <v>2325.9331990142218</v>
      </c>
      <c r="DA125" s="130" t="s">
        <v>4040</v>
      </c>
    </row>
    <row r="126" spans="1:105" ht="12" customHeight="1" x14ac:dyDescent="0.25">
      <c r="A126" s="97" t="s">
        <v>198</v>
      </c>
      <c r="B126" s="98"/>
      <c r="C126" s="98">
        <v>9962.5459267603164</v>
      </c>
      <c r="D126" s="98">
        <v>9165.9386745671254</v>
      </c>
      <c r="E126" s="98">
        <v>9443.5695293595145</v>
      </c>
      <c r="F126" s="98">
        <v>9314.5986905988011</v>
      </c>
      <c r="G126" s="98">
        <v>8740.7000482160929</v>
      </c>
      <c r="H126" s="98">
        <v>8496.7586561489188</v>
      </c>
      <c r="I126" s="98">
        <v>7966.3162469828594</v>
      </c>
      <c r="J126" s="98">
        <v>8861.9535538173022</v>
      </c>
      <c r="K126" s="98">
        <v>8524.9739043941681</v>
      </c>
      <c r="L126" s="98">
        <v>9713.0580796785307</v>
      </c>
      <c r="M126" s="98">
        <v>7830.3757969620683</v>
      </c>
      <c r="N126" s="98">
        <v>8338.0166384296317</v>
      </c>
      <c r="O126" s="98">
        <v>8631.9163803763258</v>
      </c>
      <c r="P126" s="98">
        <v>6341.9888346628086</v>
      </c>
      <c r="Q126" s="98">
        <v>6484.3947540461841</v>
      </c>
      <c r="R126" s="98">
        <v>6278.5283777846416</v>
      </c>
      <c r="S126" s="98">
        <v>5840.4433308793668</v>
      </c>
      <c r="T126" s="98">
        <v>5792.2692682574116</v>
      </c>
      <c r="U126" s="98">
        <v>5306.6374468411086</v>
      </c>
      <c r="V126" s="98">
        <v>4896.6228661379564</v>
      </c>
      <c r="W126" s="98">
        <v>4836.7764328623007</v>
      </c>
      <c r="X126" s="98">
        <v>3267.2991778021365</v>
      </c>
      <c r="Y126" s="98">
        <v>2319.4786134039014</v>
      </c>
      <c r="DA126" s="63" t="s">
        <v>4041</v>
      </c>
    </row>
    <row r="127" spans="1:105" ht="12" customHeight="1" x14ac:dyDescent="0.25">
      <c r="A127" s="97" t="s">
        <v>53</v>
      </c>
      <c r="B127" s="98"/>
      <c r="C127" s="98">
        <v>39.092321579375692</v>
      </c>
      <c r="D127" s="98">
        <v>35.316024861502662</v>
      </c>
      <c r="E127" s="98">
        <v>35.747927682815515</v>
      </c>
      <c r="F127" s="98">
        <v>34.577207847430302</v>
      </c>
      <c r="G127" s="98">
        <v>31.707400175881332</v>
      </c>
      <c r="H127" s="98">
        <v>30.076610744273584</v>
      </c>
      <c r="I127" s="98">
        <v>27.414015693712816</v>
      </c>
      <c r="J127" s="98">
        <v>30.685286938805231</v>
      </c>
      <c r="K127" s="98">
        <v>29.2102480357965</v>
      </c>
      <c r="L127" s="98">
        <v>34.030974313529349</v>
      </c>
      <c r="M127" s="98">
        <v>25.841733344029677</v>
      </c>
      <c r="N127" s="98">
        <v>27.612575845539922</v>
      </c>
      <c r="O127" s="98">
        <v>28.934694488927416</v>
      </c>
      <c r="P127" s="98">
        <v>19.964639649546786</v>
      </c>
      <c r="Q127" s="98">
        <v>21.043189024714749</v>
      </c>
      <c r="R127" s="98">
        <v>20.574338166081937</v>
      </c>
      <c r="S127" s="98">
        <v>18.933478661830357</v>
      </c>
      <c r="T127" s="98">
        <v>18.679417133971022</v>
      </c>
      <c r="U127" s="98">
        <v>16.874681078164766</v>
      </c>
      <c r="V127" s="98">
        <v>15.269237644260018</v>
      </c>
      <c r="W127" s="98">
        <v>15.49962756544371</v>
      </c>
      <c r="X127" s="98">
        <v>9.7308117145825825</v>
      </c>
      <c r="Y127" s="98">
        <v>6.4545856103203851</v>
      </c>
      <c r="DA127" s="63" t="s">
        <v>4042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3.3174810435727902</v>
      </c>
      <c r="D128" s="122">
        <f t="shared" si="48"/>
        <v>0.78673226844584676</v>
      </c>
      <c r="E128" s="122">
        <f t="shared" si="48"/>
        <v>7.6595879647087868</v>
      </c>
      <c r="F128" s="122">
        <f t="shared" si="48"/>
        <v>9.6825173976649701</v>
      </c>
      <c r="G128" s="122">
        <f t="shared" si="48"/>
        <v>21.392480846575992</v>
      </c>
      <c r="H128" s="122">
        <f t="shared" si="48"/>
        <v>33.288683392446551</v>
      </c>
      <c r="I128" s="122">
        <f t="shared" si="48"/>
        <v>5.9593446890746931</v>
      </c>
      <c r="J128" s="122">
        <f t="shared" si="48"/>
        <v>11.015051261497508</v>
      </c>
      <c r="K128" s="122">
        <f t="shared" si="48"/>
        <v>20.007541995232316</v>
      </c>
      <c r="L128" s="122">
        <f t="shared" si="48"/>
        <v>24.592498096845588</v>
      </c>
      <c r="M128" s="122">
        <f t="shared" si="48"/>
        <v>47.01641124590958</v>
      </c>
      <c r="N128" s="122">
        <f t="shared" si="48"/>
        <v>50.453459484124096</v>
      </c>
      <c r="O128" s="122">
        <f t="shared" si="48"/>
        <v>37.478632424884182</v>
      </c>
      <c r="P128" s="122">
        <f t="shared" si="48"/>
        <v>45.285437738042418</v>
      </c>
      <c r="Q128" s="122">
        <f t="shared" si="48"/>
        <v>41.25664487457275</v>
      </c>
      <c r="R128" s="122">
        <f t="shared" si="48"/>
        <v>43.588778554068959</v>
      </c>
      <c r="S128" s="122">
        <f t="shared" si="48"/>
        <v>24.473080388649969</v>
      </c>
      <c r="T128" s="122">
        <f t="shared" si="48"/>
        <v>19.022412156648411</v>
      </c>
      <c r="U128" s="122">
        <f t="shared" si="48"/>
        <v>13.104648681426777</v>
      </c>
      <c r="V128" s="122">
        <f t="shared" si="48"/>
        <v>10.947667726967326</v>
      </c>
      <c r="W128" s="122">
        <f t="shared" si="48"/>
        <v>13.446010530359024</v>
      </c>
      <c r="X128" s="122">
        <f t="shared" si="48"/>
        <v>30.562873241021393</v>
      </c>
      <c r="Y128" s="122">
        <f t="shared" si="48"/>
        <v>33.025626286027169</v>
      </c>
      <c r="DA128" s="130" t="s">
        <v>4043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3.3174810435727902</v>
      </c>
      <c r="D129" s="98">
        <f>IF(RES_hhdet_in_fec!D129=0,0,RES_hhdet_in_fec!D129*1000*11630/RES_hhdet_in_new!D126)</f>
        <v>0.78673226844584676</v>
      </c>
      <c r="E129" s="98">
        <f>IF(RES_hhdet_in_fec!E129=0,0,RES_hhdet_in_fec!E129*1000*11630/RES_hhdet_in_new!E126)</f>
        <v>7.6595879647087868</v>
      </c>
      <c r="F129" s="98">
        <f>IF(RES_hhdet_in_fec!F129=0,0,RES_hhdet_in_fec!F129*1000*11630/RES_hhdet_in_new!F126)</f>
        <v>9.6825173976649701</v>
      </c>
      <c r="G129" s="98">
        <f>IF(RES_hhdet_in_fec!G129=0,0,RES_hhdet_in_fec!G129*1000*11630/RES_hhdet_in_new!G126)</f>
        <v>21.392480846575992</v>
      </c>
      <c r="H129" s="98">
        <f>IF(RES_hhdet_in_fec!H129=0,0,RES_hhdet_in_fec!H129*1000*11630/RES_hhdet_in_new!H126)</f>
        <v>33.288683392446551</v>
      </c>
      <c r="I129" s="98">
        <f>IF(RES_hhdet_in_fec!I129=0,0,RES_hhdet_in_fec!I129*1000*11630/RES_hhdet_in_new!I126)</f>
        <v>5.9593446890746931</v>
      </c>
      <c r="J129" s="98">
        <f>IF(RES_hhdet_in_fec!J129=0,0,RES_hhdet_in_fec!J129*1000*11630/RES_hhdet_in_new!J126)</f>
        <v>11.015051261497508</v>
      </c>
      <c r="K129" s="98">
        <f>IF(RES_hhdet_in_fec!K129=0,0,RES_hhdet_in_fec!K129*1000*11630/RES_hhdet_in_new!K126)</f>
        <v>20.007541995232316</v>
      </c>
      <c r="L129" s="98">
        <f>IF(RES_hhdet_in_fec!L129=0,0,RES_hhdet_in_fec!L129*1000*11630/RES_hhdet_in_new!L126)</f>
        <v>24.592498096845588</v>
      </c>
      <c r="M129" s="98">
        <f>IF(RES_hhdet_in_fec!M129=0,0,RES_hhdet_in_fec!M129*1000*11630/RES_hhdet_in_new!M126)</f>
        <v>47.01641124590958</v>
      </c>
      <c r="N129" s="98">
        <f>IF(RES_hhdet_in_fec!N129=0,0,RES_hhdet_in_fec!N129*1000*11630/RES_hhdet_in_new!N126)</f>
        <v>50.453459484124096</v>
      </c>
      <c r="O129" s="98">
        <f>IF(RES_hhdet_in_fec!O129=0,0,RES_hhdet_in_fec!O129*1000*11630/RES_hhdet_in_new!O126)</f>
        <v>37.478632424884182</v>
      </c>
      <c r="P129" s="98">
        <f>IF(RES_hhdet_in_fec!P129=0,0,RES_hhdet_in_fec!P129*1000*11630/RES_hhdet_in_new!P126)</f>
        <v>45.285437738042418</v>
      </c>
      <c r="Q129" s="98">
        <f>IF(RES_hhdet_in_fec!Q129=0,0,RES_hhdet_in_fec!Q129*1000*11630/RES_hhdet_in_new!Q126)</f>
        <v>41.25664487457275</v>
      </c>
      <c r="R129" s="98">
        <f>IF(RES_hhdet_in_fec!R129=0,0,RES_hhdet_in_fec!R129*1000*11630/RES_hhdet_in_new!R126)</f>
        <v>43.588778554068959</v>
      </c>
      <c r="S129" s="98">
        <f>IF(RES_hhdet_in_fec!S129=0,0,RES_hhdet_in_fec!S129*1000*11630/RES_hhdet_in_new!S126)</f>
        <v>24.473080388649969</v>
      </c>
      <c r="T129" s="98">
        <f>IF(RES_hhdet_in_fec!T129=0,0,RES_hhdet_in_fec!T129*1000*11630/RES_hhdet_in_new!T126)</f>
        <v>19.022412156648411</v>
      </c>
      <c r="U129" s="98">
        <f>IF(RES_hhdet_in_fec!U129=0,0,RES_hhdet_in_fec!U129*1000*11630/RES_hhdet_in_new!U126)</f>
        <v>13.104648681426777</v>
      </c>
      <c r="V129" s="98">
        <f>IF(RES_hhdet_in_fec!V129=0,0,RES_hhdet_in_fec!V129*1000*11630/RES_hhdet_in_new!V126)</f>
        <v>10.947667726967326</v>
      </c>
      <c r="W129" s="98">
        <f>IF(RES_hhdet_in_fec!W129=0,0,RES_hhdet_in_fec!W129*1000*11630/RES_hhdet_in_new!W126)</f>
        <v>13.446010530359024</v>
      </c>
      <c r="X129" s="98">
        <f>IF(RES_hhdet_in_fec!X129=0,0,RES_hhdet_in_fec!X129*1000*11630/RES_hhdet_in_new!X126)</f>
        <v>30.562873241021393</v>
      </c>
      <c r="Y129" s="98">
        <f>IF(RES_hhdet_in_fec!Y129=0,0,RES_hhdet_in_fec!Y129*1000*11630/RES_hhdet_in_new!Y126)</f>
        <v>33.025626286027169</v>
      </c>
      <c r="DA129" s="63" t="s">
        <v>4044</v>
      </c>
    </row>
    <row r="130" spans="1:105" ht="12" customHeight="1" x14ac:dyDescent="0.25">
      <c r="A130" s="121" t="s">
        <v>55</v>
      </c>
      <c r="B130" s="122"/>
      <c r="C130" s="122">
        <v>1108.8817085215233</v>
      </c>
      <c r="D130" s="122">
        <v>1163.2074417649726</v>
      </c>
      <c r="E130" s="122">
        <v>1190.6479799418669</v>
      </c>
      <c r="F130" s="122">
        <v>1168.1488776694011</v>
      </c>
      <c r="G130" s="122">
        <v>1116.9904416922927</v>
      </c>
      <c r="H130" s="122">
        <v>1079.0155802323495</v>
      </c>
      <c r="I130" s="122">
        <v>1078.9555100309001</v>
      </c>
      <c r="J130" s="122">
        <v>1079.7295711901306</v>
      </c>
      <c r="K130" s="122">
        <v>1075.9805863957326</v>
      </c>
      <c r="L130" s="122">
        <v>1239.4775534423334</v>
      </c>
      <c r="M130" s="122">
        <v>970.62128063655393</v>
      </c>
      <c r="N130" s="122">
        <v>1012.3066550610945</v>
      </c>
      <c r="O130" s="122">
        <v>1091.1787785913909</v>
      </c>
      <c r="P130" s="122">
        <v>905.7716051274972</v>
      </c>
      <c r="Q130" s="122">
        <v>1061.1219436610518</v>
      </c>
      <c r="R130" s="122">
        <v>1063.2770892818089</v>
      </c>
      <c r="S130" s="122">
        <v>1004.2775606153534</v>
      </c>
      <c r="T130" s="122">
        <v>999.64915290208432</v>
      </c>
      <c r="U130" s="122">
        <v>917.21042696739369</v>
      </c>
      <c r="V130" s="122">
        <v>825.19446460392305</v>
      </c>
      <c r="W130" s="122">
        <v>819.99794453678476</v>
      </c>
      <c r="X130" s="122">
        <v>601.35311026463796</v>
      </c>
      <c r="Y130" s="122">
        <v>466.93380334288906</v>
      </c>
      <c r="DA130" s="130" t="s">
        <v>4045</v>
      </c>
    </row>
    <row r="131" spans="1:105" ht="12" customHeight="1" x14ac:dyDescent="0.25">
      <c r="A131" s="97" t="s">
        <v>128</v>
      </c>
      <c r="B131" s="98"/>
      <c r="C131" s="98">
        <v>1109.2260635723101</v>
      </c>
      <c r="D131" s="98">
        <v>1159.2402391607939</v>
      </c>
      <c r="E131" s="98">
        <v>1188.3843759836975</v>
      </c>
      <c r="F131" s="98">
        <v>1167.1630256416379</v>
      </c>
      <c r="G131" s="98">
        <v>1113.1160734214234</v>
      </c>
      <c r="H131" s="98">
        <v>1074.1565489147736</v>
      </c>
      <c r="I131" s="98">
        <v>1075.4175650589409</v>
      </c>
      <c r="J131" s="98">
        <v>1079.0141012800409</v>
      </c>
      <c r="K131" s="98">
        <v>1073.4032254708222</v>
      </c>
      <c r="L131" s="98">
        <v>1240.5536406705057</v>
      </c>
      <c r="M131" s="98">
        <v>966.96695045971285</v>
      </c>
      <c r="N131" s="98">
        <v>1009.1074537124431</v>
      </c>
      <c r="O131" s="98">
        <v>1091.4549671786683</v>
      </c>
      <c r="P131" s="98">
        <v>897.15866292780856</v>
      </c>
      <c r="Q131" s="98">
        <v>1058.6409214014482</v>
      </c>
      <c r="R131" s="98">
        <v>1061.2796029366052</v>
      </c>
      <c r="S131" s="98">
        <v>1000.3024808673512</v>
      </c>
      <c r="T131" s="98">
        <v>997.1702589156256</v>
      </c>
      <c r="U131" s="98">
        <v>912.14730177317836</v>
      </c>
      <c r="V131" s="98">
        <v>818.28848805834309</v>
      </c>
      <c r="W131" s="98">
        <v>821.45465028147646</v>
      </c>
      <c r="X131" s="98">
        <v>601.35311026463796</v>
      </c>
      <c r="Y131" s="98">
        <v>467.12239694040858</v>
      </c>
      <c r="DA131" s="63" t="s">
        <v>4046</v>
      </c>
    </row>
    <row r="132" spans="1:105" ht="12" customHeight="1" x14ac:dyDescent="0.25">
      <c r="A132" s="97" t="s">
        <v>127</v>
      </c>
      <c r="B132" s="98"/>
      <c r="C132" s="98">
        <v>1031.3181465586292</v>
      </c>
      <c r="D132" s="98">
        <v>1081.8419076937303</v>
      </c>
      <c r="E132" s="98">
        <v>1108.349718459616</v>
      </c>
      <c r="F132" s="98">
        <v>1089.5524247031685</v>
      </c>
      <c r="G132" s="98">
        <v>1040.6110389276371</v>
      </c>
      <c r="H132" s="98">
        <v>1003.9349695705183</v>
      </c>
      <c r="I132" s="98">
        <v>1010.1695229805129</v>
      </c>
      <c r="J132" s="98">
        <v>1009.1862725002743</v>
      </c>
      <c r="K132" s="98">
        <v>1006.6744816034915</v>
      </c>
      <c r="L132" s="98">
        <v>1156.3259458078019</v>
      </c>
      <c r="M132" s="98">
        <v>904.90862510995044</v>
      </c>
      <c r="N132" s="98">
        <v>944.43402911284613</v>
      </c>
      <c r="O132" s="98">
        <v>1028.4982901589135</v>
      </c>
      <c r="P132" s="98">
        <v>0</v>
      </c>
      <c r="Q132" s="98">
        <v>1008.244378655412</v>
      </c>
      <c r="R132" s="98">
        <v>1016.0136643059891</v>
      </c>
      <c r="S132" s="98">
        <v>960.40440556139413</v>
      </c>
      <c r="T132" s="98">
        <v>959.00360666688948</v>
      </c>
      <c r="U132" s="98">
        <v>878.42145505173767</v>
      </c>
      <c r="V132" s="98">
        <v>789.03704645107769</v>
      </c>
      <c r="W132" s="98">
        <v>792.35832255268303</v>
      </c>
      <c r="X132" s="98">
        <v>0</v>
      </c>
      <c r="Y132" s="98">
        <v>453.8322632727785</v>
      </c>
      <c r="DA132" s="63" t="s">
        <v>4047</v>
      </c>
    </row>
    <row r="133" spans="1:105" ht="12" customHeight="1" x14ac:dyDescent="0.25">
      <c r="A133" s="100" t="s">
        <v>198</v>
      </c>
      <c r="B133" s="101"/>
      <c r="C133" s="101">
        <v>530.83325187684375</v>
      </c>
      <c r="D133" s="101">
        <v>575.95691104117623</v>
      </c>
      <c r="E133" s="101">
        <v>574.76091371837367</v>
      </c>
      <c r="F133" s="101">
        <v>561.26702164462233</v>
      </c>
      <c r="G133" s="101">
        <v>537.52640809690001</v>
      </c>
      <c r="H133" s="101">
        <v>506.89120019272508</v>
      </c>
      <c r="I133" s="101">
        <v>538.18124203898844</v>
      </c>
      <c r="J133" s="101">
        <v>490.71714178516794</v>
      </c>
      <c r="K133" s="101">
        <v>499.57297983542003</v>
      </c>
      <c r="L133" s="101">
        <v>498.32136793492754</v>
      </c>
      <c r="M133" s="101">
        <v>404.9864883141359</v>
      </c>
      <c r="N133" s="101">
        <v>395.29238687073376</v>
      </c>
      <c r="O133" s="101">
        <v>449.31706261514154</v>
      </c>
      <c r="P133" s="101">
        <v>0</v>
      </c>
      <c r="Q133" s="101">
        <v>452.93003566965092</v>
      </c>
      <c r="R133" s="101">
        <v>476.7840684783468</v>
      </c>
      <c r="S133" s="101">
        <v>451.45794943832539</v>
      </c>
      <c r="T133" s="101">
        <v>432.39161820929144</v>
      </c>
      <c r="U133" s="101">
        <v>380.32034282189886</v>
      </c>
      <c r="V133" s="101">
        <v>327.94388295953343</v>
      </c>
      <c r="W133" s="101">
        <v>290.3205515226274</v>
      </c>
      <c r="X133" s="101">
        <v>0</v>
      </c>
      <c r="Y133" s="101">
        <v>176.20257458473495</v>
      </c>
      <c r="DA133" s="131" t="s">
        <v>4048</v>
      </c>
    </row>
    <row r="134" spans="1:105" ht="12" customHeight="1" x14ac:dyDescent="0.25">
      <c r="A134" s="103" t="s">
        <v>52</v>
      </c>
      <c r="B134" s="104"/>
      <c r="C134" s="104">
        <v>500.48489468178565</v>
      </c>
      <c r="D134" s="104">
        <v>505.88499665255409</v>
      </c>
      <c r="E134" s="104">
        <v>533.58880474124248</v>
      </c>
      <c r="F134" s="104">
        <v>528.28540305854631</v>
      </c>
      <c r="G134" s="104">
        <v>503.08463083073701</v>
      </c>
      <c r="H134" s="104">
        <v>497.04376937779307</v>
      </c>
      <c r="I134" s="104">
        <v>471.98828094152435</v>
      </c>
      <c r="J134" s="104">
        <v>518.4691307151063</v>
      </c>
      <c r="K134" s="104">
        <v>507.10150176807156</v>
      </c>
      <c r="L134" s="104">
        <v>658.00457787287417</v>
      </c>
      <c r="M134" s="104">
        <v>499.92213679581471</v>
      </c>
      <c r="N134" s="104">
        <v>549.14164224211243</v>
      </c>
      <c r="O134" s="104">
        <v>579.18122754377191</v>
      </c>
      <c r="P134" s="104">
        <v>0</v>
      </c>
      <c r="Q134" s="104">
        <v>555.31434298576119</v>
      </c>
      <c r="R134" s="104">
        <v>539.22959582764236</v>
      </c>
      <c r="S134" s="104">
        <v>508.9464561230688</v>
      </c>
      <c r="T134" s="104">
        <v>526.61198845759816</v>
      </c>
      <c r="U134" s="104">
        <v>498.10111222983863</v>
      </c>
      <c r="V134" s="104">
        <v>461.0931634915442</v>
      </c>
      <c r="W134" s="104">
        <v>502.03777103005552</v>
      </c>
      <c r="X134" s="104">
        <v>0</v>
      </c>
      <c r="Y134" s="104">
        <v>277.62968868804364</v>
      </c>
      <c r="DA134" s="132" t="s">
        <v>4049</v>
      </c>
    </row>
    <row r="135" spans="1:105" ht="12" customHeight="1" x14ac:dyDescent="0.25">
      <c r="A135" s="106" t="s">
        <v>122</v>
      </c>
      <c r="B135" s="101"/>
      <c r="C135" s="101">
        <v>1237.5939430844669</v>
      </c>
      <c r="D135" s="101">
        <v>1408.8409488854286</v>
      </c>
      <c r="E135" s="101">
        <v>1394.5705072277622</v>
      </c>
      <c r="F135" s="101">
        <v>1339.9204550454065</v>
      </c>
      <c r="G135" s="101">
        <v>1332.9309632631757</v>
      </c>
      <c r="H135" s="101">
        <v>1299.7195932548038</v>
      </c>
      <c r="I135" s="101">
        <v>1341.2602242624569</v>
      </c>
      <c r="J135" s="101">
        <v>1226.7943871290245</v>
      </c>
      <c r="K135" s="101">
        <v>1289.3178984418239</v>
      </c>
      <c r="L135" s="101">
        <v>1254.5817454790729</v>
      </c>
      <c r="M135" s="101">
        <v>1259.1848198131613</v>
      </c>
      <c r="N135" s="101">
        <v>1221.2423577864549</v>
      </c>
      <c r="O135" s="101">
        <v>1195.2220685462655</v>
      </c>
      <c r="P135" s="101">
        <v>1194.5080224324452</v>
      </c>
      <c r="Q135" s="101">
        <v>1185.3503247329936</v>
      </c>
      <c r="R135" s="101">
        <v>1191.7558647813712</v>
      </c>
      <c r="S135" s="101">
        <v>1172.0466296872253</v>
      </c>
      <c r="T135" s="101">
        <v>1116.1095891742536</v>
      </c>
      <c r="U135" s="101">
        <v>1052.5652789710032</v>
      </c>
      <c r="V135" s="101">
        <v>959.8380775899343</v>
      </c>
      <c r="W135" s="101">
        <v>833.01480889488641</v>
      </c>
      <c r="X135" s="101">
        <v>0</v>
      </c>
      <c r="Y135" s="101">
        <v>0</v>
      </c>
      <c r="DA135" s="131" t="s">
        <v>4050</v>
      </c>
    </row>
    <row r="136" spans="1:105" ht="12" customHeight="1" x14ac:dyDescent="0.25">
      <c r="A136" s="107" t="s">
        <v>121</v>
      </c>
      <c r="B136" s="104"/>
      <c r="C136" s="104">
        <v>1060.9287668217926</v>
      </c>
      <c r="D136" s="104">
        <v>1217.2796374208353</v>
      </c>
      <c r="E136" s="104">
        <v>1199.9391581845687</v>
      </c>
      <c r="F136" s="104">
        <v>1152.727071593087</v>
      </c>
      <c r="G136" s="104">
        <v>1148.6350062004587</v>
      </c>
      <c r="H136" s="104">
        <v>1116.2793941182067</v>
      </c>
      <c r="I136" s="104">
        <v>1165.005264996892</v>
      </c>
      <c r="J136" s="104">
        <v>1048.5338362714488</v>
      </c>
      <c r="K136" s="104">
        <v>1108.1461534077623</v>
      </c>
      <c r="L136" s="104">
        <v>1050.8745631298179</v>
      </c>
      <c r="M136" s="104">
        <v>1072.6983967526517</v>
      </c>
      <c r="N136" s="104">
        <v>1035.3016820867774</v>
      </c>
      <c r="O136" s="104">
        <v>1022.4321679952346</v>
      </c>
      <c r="P136" s="104">
        <v>1038.3309351885778</v>
      </c>
      <c r="Q136" s="104">
        <v>1036.6880969725587</v>
      </c>
      <c r="R136" s="104">
        <v>1052.5204955577822</v>
      </c>
      <c r="S136" s="104">
        <v>1041.0682727480923</v>
      </c>
      <c r="T136" s="104">
        <v>990.48529268893742</v>
      </c>
      <c r="U136" s="104">
        <v>936.39087264686373</v>
      </c>
      <c r="V136" s="104">
        <v>854.87825686592134</v>
      </c>
      <c r="W136" s="104">
        <v>735.42776558597677</v>
      </c>
      <c r="X136" s="104">
        <v>0</v>
      </c>
      <c r="Y136" s="104">
        <v>0</v>
      </c>
      <c r="DA136" s="132" t="s">
        <v>4051</v>
      </c>
    </row>
    <row r="137" spans="1:105" ht="12" customHeight="1" x14ac:dyDescent="0.25">
      <c r="A137" s="108" t="s">
        <v>53</v>
      </c>
      <c r="B137" s="98"/>
      <c r="C137" s="98">
        <v>587.22644290388791</v>
      </c>
      <c r="D137" s="98">
        <v>701.20080260469319</v>
      </c>
      <c r="E137" s="98">
        <v>672.83917790168016</v>
      </c>
      <c r="F137" s="98">
        <v>642.80005616910296</v>
      </c>
      <c r="G137" s="98">
        <v>644.18881881115078</v>
      </c>
      <c r="H137" s="98">
        <v>611.86637512019081</v>
      </c>
      <c r="I137" s="98">
        <v>676.96812529792328</v>
      </c>
      <c r="J137" s="98">
        <v>551.52883345443308</v>
      </c>
      <c r="K137" s="98">
        <v>598.24746602949108</v>
      </c>
      <c r="L137" s="98">
        <v>474.14037562568456</v>
      </c>
      <c r="M137" s="98">
        <v>532.29172007281818</v>
      </c>
      <c r="N137" s="98">
        <v>480.49870339215585</v>
      </c>
      <c r="O137" s="98">
        <v>481.14434759741937</v>
      </c>
      <c r="P137" s="98">
        <v>511.79287937829082</v>
      </c>
      <c r="Q137" s="98">
        <v>504.22589155955973</v>
      </c>
      <c r="R137" s="98">
        <v>530.43494084968427</v>
      </c>
      <c r="S137" s="98">
        <v>528.23430764675322</v>
      </c>
      <c r="T137" s="98">
        <v>481.06772620845942</v>
      </c>
      <c r="U137" s="98">
        <v>438.81849503572937</v>
      </c>
      <c r="V137" s="98">
        <v>386.33055578745871</v>
      </c>
      <c r="W137" s="98">
        <v>283.75180015523796</v>
      </c>
      <c r="X137" s="98">
        <v>0</v>
      </c>
      <c r="Y137" s="98">
        <v>0</v>
      </c>
      <c r="DA137" s="63" t="s">
        <v>4052</v>
      </c>
    </row>
    <row r="138" spans="1:105" ht="12" customHeight="1" x14ac:dyDescent="0.25">
      <c r="A138" s="108" t="s">
        <v>52</v>
      </c>
      <c r="B138" s="98"/>
      <c r="C138" s="98">
        <v>473.70232391790455</v>
      </c>
      <c r="D138" s="98">
        <v>516.07883481614215</v>
      </c>
      <c r="E138" s="98">
        <v>527.0999802828884</v>
      </c>
      <c r="F138" s="98">
        <v>509.9270154239839</v>
      </c>
      <c r="G138" s="98">
        <v>504.44618738930791</v>
      </c>
      <c r="H138" s="98">
        <v>504.41301899801601</v>
      </c>
      <c r="I138" s="98">
        <v>488.03713969896876</v>
      </c>
      <c r="J138" s="98">
        <v>497.00500281701562</v>
      </c>
      <c r="K138" s="98">
        <v>509.89868737827118</v>
      </c>
      <c r="L138" s="98">
        <v>576.73418750413339</v>
      </c>
      <c r="M138" s="98">
        <v>540.40667667983359</v>
      </c>
      <c r="N138" s="98">
        <v>554.80297869462163</v>
      </c>
      <c r="O138" s="98">
        <v>541.28782039781504</v>
      </c>
      <c r="P138" s="98">
        <v>526.53805581028701</v>
      </c>
      <c r="Q138" s="98">
        <v>532.46220541299908</v>
      </c>
      <c r="R138" s="98">
        <v>522.08555470809813</v>
      </c>
      <c r="S138" s="98">
        <v>512.833965101339</v>
      </c>
      <c r="T138" s="98">
        <v>509.41756648047794</v>
      </c>
      <c r="U138" s="98">
        <v>497.57237761113436</v>
      </c>
      <c r="V138" s="98">
        <v>468.54770107846258</v>
      </c>
      <c r="W138" s="98">
        <v>451.6759654307387</v>
      </c>
      <c r="X138" s="98">
        <v>0</v>
      </c>
      <c r="Y138" s="98">
        <v>0</v>
      </c>
      <c r="DA138" s="63" t="s">
        <v>4053</v>
      </c>
    </row>
    <row r="139" spans="1:105" ht="12" customHeight="1" x14ac:dyDescent="0.25">
      <c r="A139" s="121" t="s">
        <v>54</v>
      </c>
      <c r="B139" s="122"/>
      <c r="C139" s="122">
        <v>239.83335285804452</v>
      </c>
      <c r="D139" s="122">
        <v>239.96695677248155</v>
      </c>
      <c r="E139" s="122">
        <v>239.12193963400404</v>
      </c>
      <c r="F139" s="122">
        <v>245.90065378738427</v>
      </c>
      <c r="G139" s="122">
        <v>246.32204763130511</v>
      </c>
      <c r="H139" s="122">
        <v>269.26265875095544</v>
      </c>
      <c r="I139" s="122">
        <v>251.57579540275458</v>
      </c>
      <c r="J139" s="122">
        <v>257.94974326140726</v>
      </c>
      <c r="K139" s="122">
        <v>235.22253899007796</v>
      </c>
      <c r="L139" s="122">
        <v>286.93866173366001</v>
      </c>
      <c r="M139" s="122">
        <v>285.28696532162678</v>
      </c>
      <c r="N139" s="122">
        <v>283.92994345563579</v>
      </c>
      <c r="O139" s="122">
        <v>276.71397644895239</v>
      </c>
      <c r="P139" s="122">
        <v>269.23284384854043</v>
      </c>
      <c r="Q139" s="122">
        <v>261.98083963648656</v>
      </c>
      <c r="R139" s="122">
        <v>254.02676145281916</v>
      </c>
      <c r="S139" s="122">
        <v>246.17827275896244</v>
      </c>
      <c r="T139" s="122">
        <v>238.66089276208785</v>
      </c>
      <c r="U139" s="122">
        <v>231.87969363624768</v>
      </c>
      <c r="V139" s="122">
        <v>226.00146199428804</v>
      </c>
      <c r="W139" s="122">
        <v>223.19350998448309</v>
      </c>
      <c r="X139" s="122">
        <v>221.4556131925616</v>
      </c>
      <c r="Y139" s="122">
        <v>192.61563309608778</v>
      </c>
      <c r="DA139" s="130" t="s">
        <v>4054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4055</v>
      </c>
    </row>
    <row r="141" spans="1:105" ht="12" customHeight="1" x14ac:dyDescent="0.25">
      <c r="A141" s="109" t="s">
        <v>120</v>
      </c>
      <c r="B141" s="33"/>
      <c r="C141" s="33">
        <v>239.83335285804452</v>
      </c>
      <c r="D141" s="33">
        <v>239.96695677248155</v>
      </c>
      <c r="E141" s="33">
        <v>239.12193963400404</v>
      </c>
      <c r="F141" s="33">
        <v>245.90065378738427</v>
      </c>
      <c r="G141" s="33">
        <v>246.32204763130511</v>
      </c>
      <c r="H141" s="33">
        <v>269.26265875095544</v>
      </c>
      <c r="I141" s="33">
        <v>251.57579540275458</v>
      </c>
      <c r="J141" s="33">
        <v>257.94974326140726</v>
      </c>
      <c r="K141" s="33">
        <v>235.22253899007796</v>
      </c>
      <c r="L141" s="33">
        <v>286.93866173366001</v>
      </c>
      <c r="M141" s="33">
        <v>285.28696532162678</v>
      </c>
      <c r="N141" s="33">
        <v>283.92994345563579</v>
      </c>
      <c r="O141" s="33">
        <v>276.71397644895239</v>
      </c>
      <c r="P141" s="33">
        <v>269.23284384854043</v>
      </c>
      <c r="Q141" s="33">
        <v>261.98083963648656</v>
      </c>
      <c r="R141" s="33">
        <v>254.02676145281916</v>
      </c>
      <c r="S141" s="33">
        <v>246.17827275896244</v>
      </c>
      <c r="T141" s="33">
        <v>238.66089276208785</v>
      </c>
      <c r="U141" s="33">
        <v>231.87969363624768</v>
      </c>
      <c r="V141" s="33">
        <v>226.00146199428804</v>
      </c>
      <c r="W141" s="33">
        <v>223.19350998448309</v>
      </c>
      <c r="X141" s="33">
        <v>221.4556131925616</v>
      </c>
      <c r="Y141" s="33">
        <v>192.61563309608778</v>
      </c>
      <c r="DA141" s="60" t="s">
        <v>4056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5434.7631741996638</v>
      </c>
      <c r="D143" s="117">
        <f t="shared" si="49"/>
        <v>5420.8301089195675</v>
      </c>
      <c r="E143" s="117">
        <f t="shared" si="49"/>
        <v>5393.3155631233039</v>
      </c>
      <c r="F143" s="117">
        <f t="shared" si="49"/>
        <v>5022.9636293147414</v>
      </c>
      <c r="G143" s="117">
        <f t="shared" si="49"/>
        <v>4635.4388886426696</v>
      </c>
      <c r="H143" s="117">
        <f t="shared" si="49"/>
        <v>4582.8289902783763</v>
      </c>
      <c r="I143" s="117">
        <f t="shared" si="49"/>
        <v>4258.7404993970622</v>
      </c>
      <c r="J143" s="117">
        <f t="shared" si="49"/>
        <v>4370.1908682187677</v>
      </c>
      <c r="K143" s="117">
        <f t="shared" si="49"/>
        <v>4403.4456191159188</v>
      </c>
      <c r="L143" s="117">
        <f t="shared" si="49"/>
        <v>4409.0768377318618</v>
      </c>
      <c r="M143" s="117">
        <f t="shared" si="49"/>
        <v>4091.6581199486795</v>
      </c>
      <c r="N143" s="117">
        <f t="shared" si="49"/>
        <v>3926.7591778733758</v>
      </c>
      <c r="O143" s="117">
        <f t="shared" si="49"/>
        <v>3591.1431438176214</v>
      </c>
      <c r="P143" s="117">
        <f t="shared" si="49"/>
        <v>3232.9040581641129</v>
      </c>
      <c r="Q143" s="117">
        <f t="shared" si="49"/>
        <v>3061.6219611610322</v>
      </c>
      <c r="R143" s="117">
        <f t="shared" ref="R143:V143" si="50">R144+R146+R148+R157</f>
        <v>3002.4148644436113</v>
      </c>
      <c r="S143" s="117">
        <f t="shared" si="50"/>
        <v>2946.9314493730171</v>
      </c>
      <c r="T143" s="117">
        <f t="shared" si="50"/>
        <v>2840.5584872796121</v>
      </c>
      <c r="U143" s="117">
        <f t="shared" si="50"/>
        <v>2721.8459534998278</v>
      </c>
      <c r="V143" s="117">
        <f t="shared" si="50"/>
        <v>2580.8518489526236</v>
      </c>
      <c r="W143" s="117">
        <f t="shared" ref="W143:Y143" si="51">W144+W146+W148+W157</f>
        <v>2226.0659332908276</v>
      </c>
      <c r="X143" s="117">
        <f t="shared" si="51"/>
        <v>1909.6800919623283</v>
      </c>
      <c r="Y143" s="117">
        <f t="shared" si="51"/>
        <v>1512.4639820315967</v>
      </c>
      <c r="DA143" s="129" t="s">
        <v>4057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4026.357465219864</v>
      </c>
      <c r="D144" s="122">
        <f t="shared" si="52"/>
        <v>3851.091005519349</v>
      </c>
      <c r="E144" s="122">
        <f t="shared" si="52"/>
        <v>3813.7865149159984</v>
      </c>
      <c r="F144" s="122">
        <f t="shared" si="52"/>
        <v>3515.5193112576585</v>
      </c>
      <c r="G144" s="122">
        <f t="shared" si="52"/>
        <v>3115.0660956631073</v>
      </c>
      <c r="H144" s="122">
        <f t="shared" si="52"/>
        <v>3043.0212105171213</v>
      </c>
      <c r="I144" s="122">
        <f t="shared" si="52"/>
        <v>2744.6127279200568</v>
      </c>
      <c r="J144" s="122">
        <f t="shared" si="52"/>
        <v>2925.9843137327207</v>
      </c>
      <c r="K144" s="122">
        <f t="shared" si="52"/>
        <v>2954.4229766196054</v>
      </c>
      <c r="L144" s="122">
        <f t="shared" si="52"/>
        <v>2844.7214302683383</v>
      </c>
      <c r="M144" s="122">
        <f t="shared" si="52"/>
        <v>2651.5398245233209</v>
      </c>
      <c r="N144" s="122">
        <f t="shared" si="52"/>
        <v>2426.3482218906634</v>
      </c>
      <c r="O144" s="122">
        <f t="shared" si="52"/>
        <v>2132.1933807825076</v>
      </c>
      <c r="P144" s="122">
        <f t="shared" si="52"/>
        <v>1798.2585022604464</v>
      </c>
      <c r="Q144" s="122">
        <f t="shared" si="52"/>
        <v>1587.9128608815249</v>
      </c>
      <c r="R144" s="122">
        <f t="shared" si="52"/>
        <v>1534.8522702416381</v>
      </c>
      <c r="S144" s="122">
        <f t="shared" si="52"/>
        <v>1492.3196347137168</v>
      </c>
      <c r="T144" s="122">
        <f t="shared" si="52"/>
        <v>1406.1868859195076</v>
      </c>
      <c r="U144" s="122">
        <f t="shared" si="52"/>
        <v>1374.642521434919</v>
      </c>
      <c r="V144" s="122">
        <f t="shared" si="52"/>
        <v>1328.6159697815697</v>
      </c>
      <c r="W144" s="122">
        <f t="shared" si="52"/>
        <v>1089.5308436347848</v>
      </c>
      <c r="X144" s="122">
        <f t="shared" si="52"/>
        <v>885.45100516156958</v>
      </c>
      <c r="Y144" s="122">
        <f t="shared" si="52"/>
        <v>701.74556483903268</v>
      </c>
      <c r="DA144" s="130" t="s">
        <v>4058</v>
      </c>
    </row>
    <row r="145" spans="1:105" ht="12" customHeight="1" x14ac:dyDescent="0.25">
      <c r="A145" s="97" t="s">
        <v>53</v>
      </c>
      <c r="B145" s="98"/>
      <c r="C145" s="98">
        <v>4026.357465219864</v>
      </c>
      <c r="D145" s="98">
        <v>3851.091005519349</v>
      </c>
      <c r="E145" s="98">
        <v>3813.7865149159984</v>
      </c>
      <c r="F145" s="98">
        <v>3515.5193112576585</v>
      </c>
      <c r="G145" s="98">
        <v>3115.0660956631073</v>
      </c>
      <c r="H145" s="98">
        <v>3043.0212105171213</v>
      </c>
      <c r="I145" s="98">
        <v>2744.6127279200568</v>
      </c>
      <c r="J145" s="98">
        <v>2925.9843137327207</v>
      </c>
      <c r="K145" s="98">
        <v>2954.4229766196054</v>
      </c>
      <c r="L145" s="98">
        <v>2844.7214302683383</v>
      </c>
      <c r="M145" s="98">
        <v>2651.5398245233209</v>
      </c>
      <c r="N145" s="98">
        <v>2426.3482218906634</v>
      </c>
      <c r="O145" s="98">
        <v>2132.1933807825076</v>
      </c>
      <c r="P145" s="98">
        <v>1798.2585022604464</v>
      </c>
      <c r="Q145" s="98">
        <v>1587.9128608815249</v>
      </c>
      <c r="R145" s="98">
        <v>1534.8522702416381</v>
      </c>
      <c r="S145" s="98">
        <v>1492.3196347137168</v>
      </c>
      <c r="T145" s="98">
        <v>1406.1868859195076</v>
      </c>
      <c r="U145" s="98">
        <v>1374.642521434919</v>
      </c>
      <c r="V145" s="98">
        <v>1328.6159697815697</v>
      </c>
      <c r="W145" s="98">
        <v>1089.5308436347848</v>
      </c>
      <c r="X145" s="98">
        <v>885.45100516156958</v>
      </c>
      <c r="Y145" s="98">
        <v>701.74556483903268</v>
      </c>
      <c r="DA145" s="63" t="s">
        <v>4059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24.45858788956626</v>
      </c>
      <c r="D146" s="122">
        <f t="shared" si="53"/>
        <v>7.7895252750753423</v>
      </c>
      <c r="E146" s="122">
        <f t="shared" si="53"/>
        <v>36.860314152378116</v>
      </c>
      <c r="F146" s="122">
        <f t="shared" si="53"/>
        <v>28.212076289210057</v>
      </c>
      <c r="G146" s="122">
        <f t="shared" si="53"/>
        <v>30.817411469352322</v>
      </c>
      <c r="H146" s="122">
        <f t="shared" si="53"/>
        <v>50.186181282676145</v>
      </c>
      <c r="I146" s="122">
        <f t="shared" si="53"/>
        <v>35.535388993171928</v>
      </c>
      <c r="J146" s="122">
        <f t="shared" si="53"/>
        <v>37.613738445096033</v>
      </c>
      <c r="K146" s="122">
        <f t="shared" si="53"/>
        <v>42.510521392394779</v>
      </c>
      <c r="L146" s="122">
        <f t="shared" si="53"/>
        <v>47.904590970967831</v>
      </c>
      <c r="M146" s="122">
        <f t="shared" si="53"/>
        <v>52.805599221732066</v>
      </c>
      <c r="N146" s="122">
        <f t="shared" si="53"/>
        <v>65.540084483469002</v>
      </c>
      <c r="O146" s="122">
        <f t="shared" si="53"/>
        <v>74.054439433327644</v>
      </c>
      <c r="P146" s="122">
        <f t="shared" si="53"/>
        <v>80.896652311811323</v>
      </c>
      <c r="Q146" s="122">
        <f t="shared" si="53"/>
        <v>86.733460107661728</v>
      </c>
      <c r="R146" s="122">
        <f t="shared" si="53"/>
        <v>98.514559880253159</v>
      </c>
      <c r="S146" s="122">
        <f t="shared" si="53"/>
        <v>98.979517969484903</v>
      </c>
      <c r="T146" s="122">
        <f t="shared" si="53"/>
        <v>124.30503550471262</v>
      </c>
      <c r="U146" s="122">
        <f t="shared" si="53"/>
        <v>121.21892950400206</v>
      </c>
      <c r="V146" s="122">
        <f t="shared" si="53"/>
        <v>108.06867202178653</v>
      </c>
      <c r="W146" s="122">
        <f t="shared" si="53"/>
        <v>106.0896593999022</v>
      </c>
      <c r="X146" s="122">
        <f t="shared" si="53"/>
        <v>122.58483809598934</v>
      </c>
      <c r="Y146" s="122">
        <f t="shared" si="53"/>
        <v>99.882191540578859</v>
      </c>
      <c r="DA146" s="130" t="s">
        <v>4060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24.45858788956626</v>
      </c>
      <c r="D147" s="98">
        <f>IF(RES_hhdet_in_fec!D147=0,0,RES_hhdet_in_fec!D147*1000*11630/RES_hhdet_in_new!D145)</f>
        <v>7.7895252750753423</v>
      </c>
      <c r="E147" s="98">
        <f>IF(RES_hhdet_in_fec!E147=0,0,RES_hhdet_in_fec!E147*1000*11630/RES_hhdet_in_new!E145)</f>
        <v>36.860314152378116</v>
      </c>
      <c r="F147" s="98">
        <f>IF(RES_hhdet_in_fec!F147=0,0,RES_hhdet_in_fec!F147*1000*11630/RES_hhdet_in_new!F145)</f>
        <v>28.212076289210057</v>
      </c>
      <c r="G147" s="98">
        <f>IF(RES_hhdet_in_fec!G147=0,0,RES_hhdet_in_fec!G147*1000*11630/RES_hhdet_in_new!G145)</f>
        <v>30.817411469352322</v>
      </c>
      <c r="H147" s="98">
        <f>IF(RES_hhdet_in_fec!H147=0,0,RES_hhdet_in_fec!H147*1000*11630/RES_hhdet_in_new!H145)</f>
        <v>50.186181282676145</v>
      </c>
      <c r="I147" s="98">
        <f>IF(RES_hhdet_in_fec!I147=0,0,RES_hhdet_in_fec!I147*1000*11630/RES_hhdet_in_new!I145)</f>
        <v>35.535388993171928</v>
      </c>
      <c r="J147" s="98">
        <f>IF(RES_hhdet_in_fec!J147=0,0,RES_hhdet_in_fec!J147*1000*11630/RES_hhdet_in_new!J145)</f>
        <v>37.613738445096033</v>
      </c>
      <c r="K147" s="98">
        <f>IF(RES_hhdet_in_fec!K147=0,0,RES_hhdet_in_fec!K147*1000*11630/RES_hhdet_in_new!K145)</f>
        <v>42.510521392394779</v>
      </c>
      <c r="L147" s="98">
        <f>IF(RES_hhdet_in_fec!L147=0,0,RES_hhdet_in_fec!L147*1000*11630/RES_hhdet_in_new!L145)</f>
        <v>47.904590970967831</v>
      </c>
      <c r="M147" s="98">
        <f>IF(RES_hhdet_in_fec!M147=0,0,RES_hhdet_in_fec!M147*1000*11630/RES_hhdet_in_new!M145)</f>
        <v>52.805599221732066</v>
      </c>
      <c r="N147" s="98">
        <f>IF(RES_hhdet_in_fec!N147=0,0,RES_hhdet_in_fec!N147*1000*11630/RES_hhdet_in_new!N145)</f>
        <v>65.540084483469002</v>
      </c>
      <c r="O147" s="98">
        <f>IF(RES_hhdet_in_fec!O147=0,0,RES_hhdet_in_fec!O147*1000*11630/RES_hhdet_in_new!O145)</f>
        <v>74.054439433327644</v>
      </c>
      <c r="P147" s="98">
        <f>IF(RES_hhdet_in_fec!P147=0,0,RES_hhdet_in_fec!P147*1000*11630/RES_hhdet_in_new!P145)</f>
        <v>80.896652311811323</v>
      </c>
      <c r="Q147" s="98">
        <f>IF(RES_hhdet_in_fec!Q147=0,0,RES_hhdet_in_fec!Q147*1000*11630/RES_hhdet_in_new!Q145)</f>
        <v>86.733460107661728</v>
      </c>
      <c r="R147" s="98">
        <f>IF(RES_hhdet_in_fec!R147=0,0,RES_hhdet_in_fec!R147*1000*11630/RES_hhdet_in_new!R145)</f>
        <v>98.514559880253159</v>
      </c>
      <c r="S147" s="98">
        <f>IF(RES_hhdet_in_fec!S147=0,0,RES_hhdet_in_fec!S147*1000*11630/RES_hhdet_in_new!S145)</f>
        <v>98.979517969484903</v>
      </c>
      <c r="T147" s="98">
        <f>IF(RES_hhdet_in_fec!T147=0,0,RES_hhdet_in_fec!T147*1000*11630/RES_hhdet_in_new!T145)</f>
        <v>124.30503550471262</v>
      </c>
      <c r="U147" s="98">
        <f>IF(RES_hhdet_in_fec!U147=0,0,RES_hhdet_in_fec!U147*1000*11630/RES_hhdet_in_new!U145)</f>
        <v>121.21892950400206</v>
      </c>
      <c r="V147" s="98">
        <f>IF(RES_hhdet_in_fec!V147=0,0,RES_hhdet_in_fec!V147*1000*11630/RES_hhdet_in_new!V145)</f>
        <v>108.06867202178653</v>
      </c>
      <c r="W147" s="98">
        <f>IF(RES_hhdet_in_fec!W147=0,0,RES_hhdet_in_fec!W147*1000*11630/RES_hhdet_in_new!W145)</f>
        <v>106.0896593999022</v>
      </c>
      <c r="X147" s="98">
        <f>IF(RES_hhdet_in_fec!X147=0,0,RES_hhdet_in_fec!X147*1000*11630/RES_hhdet_in_new!X145)</f>
        <v>122.58483809598934</v>
      </c>
      <c r="Y147" s="98">
        <f>IF(RES_hhdet_in_fec!Y147=0,0,RES_hhdet_in_fec!Y147*1000*11630/RES_hhdet_in_new!Y145)</f>
        <v>99.882191540578859</v>
      </c>
      <c r="DA147" s="63" t="s">
        <v>4061</v>
      </c>
    </row>
    <row r="148" spans="1:105" ht="12" customHeight="1" x14ac:dyDescent="0.25">
      <c r="A148" s="121" t="s">
        <v>55</v>
      </c>
      <c r="B148" s="122"/>
      <c r="C148" s="122">
        <v>1144.1137682321894</v>
      </c>
      <c r="D148" s="122">
        <v>1321.9826213526615</v>
      </c>
      <c r="E148" s="122">
        <v>1303.5467944209238</v>
      </c>
      <c r="F148" s="122">
        <v>1233.3315879804882</v>
      </c>
      <c r="G148" s="122">
        <v>1243.2333338789042</v>
      </c>
      <c r="H148" s="122">
        <v>1220.3589397276235</v>
      </c>
      <c r="I148" s="122">
        <v>1227.0165870810781</v>
      </c>
      <c r="J148" s="122">
        <v>1148.6430727795441</v>
      </c>
      <c r="K148" s="122">
        <v>1171.2895821138409</v>
      </c>
      <c r="L148" s="122">
        <v>1229.5121547588947</v>
      </c>
      <c r="M148" s="122">
        <v>1102.0257308820001</v>
      </c>
      <c r="N148" s="122">
        <v>1150.9409280436075</v>
      </c>
      <c r="O148" s="122">
        <v>1108.1813471528335</v>
      </c>
      <c r="P148" s="122">
        <v>1084.5160597433151</v>
      </c>
      <c r="Q148" s="122">
        <v>1124.994800535359</v>
      </c>
      <c r="R148" s="122">
        <v>1115.0212728689007</v>
      </c>
      <c r="S148" s="122">
        <v>1109.4540239308528</v>
      </c>
      <c r="T148" s="122">
        <v>1071.4056730933044</v>
      </c>
      <c r="U148" s="122">
        <v>994.10480892465887</v>
      </c>
      <c r="V148" s="122">
        <v>918.16574515497928</v>
      </c>
      <c r="W148" s="122">
        <v>807.25192027165735</v>
      </c>
      <c r="X148" s="122">
        <v>680.18863551220772</v>
      </c>
      <c r="Y148" s="122">
        <v>518.22059255589738</v>
      </c>
      <c r="DA148" s="130" t="s">
        <v>4062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4063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4064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4065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4066</v>
      </c>
    </row>
    <row r="153" spans="1:105" ht="12" customHeight="1" x14ac:dyDescent="0.25">
      <c r="A153" s="106" t="s">
        <v>122</v>
      </c>
      <c r="B153" s="101"/>
      <c r="C153" s="101">
        <v>1237.5939430844669</v>
      </c>
      <c r="D153" s="101">
        <v>1408.8409488854288</v>
      </c>
      <c r="E153" s="101">
        <v>1394.5705072277619</v>
      </c>
      <c r="F153" s="101">
        <v>1339.9204550454065</v>
      </c>
      <c r="G153" s="101">
        <v>1332.9309632631762</v>
      </c>
      <c r="H153" s="101">
        <v>1299.7195932548036</v>
      </c>
      <c r="I153" s="101">
        <v>1341.2602242624571</v>
      </c>
      <c r="J153" s="101">
        <v>1226.7943871290242</v>
      </c>
      <c r="K153" s="101">
        <v>1289.3178984418239</v>
      </c>
      <c r="L153" s="101">
        <v>1254.5817454790729</v>
      </c>
      <c r="M153" s="101">
        <v>1259.1848198131615</v>
      </c>
      <c r="N153" s="101">
        <v>1221.2423577864547</v>
      </c>
      <c r="O153" s="101">
        <v>1195.2220685462655</v>
      </c>
      <c r="P153" s="101">
        <v>1194.5080224324452</v>
      </c>
      <c r="Q153" s="101">
        <v>1185.3503247329941</v>
      </c>
      <c r="R153" s="101">
        <v>1191.755864781371</v>
      </c>
      <c r="S153" s="101">
        <v>1172.0466296872253</v>
      </c>
      <c r="T153" s="101">
        <v>1116.1095891742536</v>
      </c>
      <c r="U153" s="101">
        <v>1052.5652789710034</v>
      </c>
      <c r="V153" s="101">
        <v>959.83807758993453</v>
      </c>
      <c r="W153" s="101">
        <v>833.01480889488641</v>
      </c>
      <c r="X153" s="101">
        <v>717.42478879998794</v>
      </c>
      <c r="Y153" s="101">
        <v>551.53562650192532</v>
      </c>
      <c r="DA153" s="131" t="s">
        <v>4067</v>
      </c>
    </row>
    <row r="154" spans="1:105" ht="12" customHeight="1" x14ac:dyDescent="0.25">
      <c r="A154" s="107" t="s">
        <v>121</v>
      </c>
      <c r="B154" s="104"/>
      <c r="C154" s="104">
        <v>1060.9287668217924</v>
      </c>
      <c r="D154" s="104">
        <v>1217.2796374208356</v>
      </c>
      <c r="E154" s="104">
        <v>1199.9391581845684</v>
      </c>
      <c r="F154" s="104">
        <v>1152.7270715930872</v>
      </c>
      <c r="G154" s="104">
        <v>1148.6350062004585</v>
      </c>
      <c r="H154" s="104">
        <v>1116.2793941182069</v>
      </c>
      <c r="I154" s="104">
        <v>1165.0052649968923</v>
      </c>
      <c r="J154" s="104">
        <v>1048.5338362714488</v>
      </c>
      <c r="K154" s="104">
        <v>1108.1461534077623</v>
      </c>
      <c r="L154" s="104">
        <v>1050.8745631298182</v>
      </c>
      <c r="M154" s="104">
        <v>1072.6983967526517</v>
      </c>
      <c r="N154" s="104">
        <v>1035.3016820867772</v>
      </c>
      <c r="O154" s="104">
        <v>1022.4321679952343</v>
      </c>
      <c r="P154" s="104">
        <v>1038.3309351885775</v>
      </c>
      <c r="Q154" s="104">
        <v>1036.6880969725585</v>
      </c>
      <c r="R154" s="104">
        <v>1052.5204955577822</v>
      </c>
      <c r="S154" s="104">
        <v>1041.0682727480926</v>
      </c>
      <c r="T154" s="104">
        <v>990.48529268893731</v>
      </c>
      <c r="U154" s="104">
        <v>936.39087264686361</v>
      </c>
      <c r="V154" s="104">
        <v>854.87825686592157</v>
      </c>
      <c r="W154" s="104">
        <v>735.42776558597643</v>
      </c>
      <c r="X154" s="104">
        <v>644.34244984893007</v>
      </c>
      <c r="Y154" s="104">
        <v>501.5780038136092</v>
      </c>
      <c r="DA154" s="132" t="s">
        <v>4068</v>
      </c>
    </row>
    <row r="155" spans="1:105" ht="12" customHeight="1" x14ac:dyDescent="0.25">
      <c r="A155" s="108" t="s">
        <v>53</v>
      </c>
      <c r="B155" s="98"/>
      <c r="C155" s="98">
        <v>587.22644290388803</v>
      </c>
      <c r="D155" s="98">
        <v>701.20080260469319</v>
      </c>
      <c r="E155" s="98">
        <v>672.83917790168005</v>
      </c>
      <c r="F155" s="98">
        <v>642.80005616910307</v>
      </c>
      <c r="G155" s="98">
        <v>644.18881881115078</v>
      </c>
      <c r="H155" s="98">
        <v>611.86637512019081</v>
      </c>
      <c r="I155" s="98">
        <v>676.96812529792339</v>
      </c>
      <c r="J155" s="98">
        <v>551.52883345443308</v>
      </c>
      <c r="K155" s="98">
        <v>598.24746602949108</v>
      </c>
      <c r="L155" s="98">
        <v>474.14037562568467</v>
      </c>
      <c r="M155" s="98">
        <v>532.29172007281818</v>
      </c>
      <c r="N155" s="98">
        <v>480.4987033921559</v>
      </c>
      <c r="O155" s="98">
        <v>481.14434759741948</v>
      </c>
      <c r="P155" s="98">
        <v>511.79287937829076</v>
      </c>
      <c r="Q155" s="98">
        <v>504.22589155955956</v>
      </c>
      <c r="R155" s="98">
        <v>530.43494084968415</v>
      </c>
      <c r="S155" s="98">
        <v>528.23430764675322</v>
      </c>
      <c r="T155" s="98">
        <v>481.06772620845942</v>
      </c>
      <c r="U155" s="98">
        <v>438.8184950357292</v>
      </c>
      <c r="V155" s="98">
        <v>386.33055578745876</v>
      </c>
      <c r="W155" s="98">
        <v>283.7518001552379</v>
      </c>
      <c r="X155" s="98">
        <v>267.11181894399692</v>
      </c>
      <c r="Y155" s="98">
        <v>210.54592819200718</v>
      </c>
      <c r="DA155" s="63" t="s">
        <v>4069</v>
      </c>
    </row>
    <row r="156" spans="1:105" ht="12" customHeight="1" x14ac:dyDescent="0.25">
      <c r="A156" s="108" t="s">
        <v>52</v>
      </c>
      <c r="B156" s="98"/>
      <c r="C156" s="98">
        <v>473.70232391790449</v>
      </c>
      <c r="D156" s="98">
        <v>516.07883481614226</v>
      </c>
      <c r="E156" s="98">
        <v>527.09998028288817</v>
      </c>
      <c r="F156" s="98">
        <v>509.92701542398402</v>
      </c>
      <c r="G156" s="98">
        <v>504.44618738930785</v>
      </c>
      <c r="H156" s="98">
        <v>504.41301899801618</v>
      </c>
      <c r="I156" s="98">
        <v>488.03713969896893</v>
      </c>
      <c r="J156" s="98">
        <v>497.00500281701562</v>
      </c>
      <c r="K156" s="98">
        <v>509.89868737827135</v>
      </c>
      <c r="L156" s="98">
        <v>576.73418750413339</v>
      </c>
      <c r="M156" s="98">
        <v>540.40667667983348</v>
      </c>
      <c r="N156" s="98">
        <v>554.8029786946214</v>
      </c>
      <c r="O156" s="98">
        <v>541.28782039781504</v>
      </c>
      <c r="P156" s="98">
        <v>526.53805581028689</v>
      </c>
      <c r="Q156" s="98">
        <v>532.46220541299897</v>
      </c>
      <c r="R156" s="98">
        <v>522.08555470809813</v>
      </c>
      <c r="S156" s="98">
        <v>512.83396510133923</v>
      </c>
      <c r="T156" s="98">
        <v>509.41756648047806</v>
      </c>
      <c r="U156" s="98">
        <v>497.57237761113441</v>
      </c>
      <c r="V156" s="98">
        <v>468.54770107846275</v>
      </c>
      <c r="W156" s="98">
        <v>451.67596543073859</v>
      </c>
      <c r="X156" s="98">
        <v>377.23063090493315</v>
      </c>
      <c r="Y156" s="98">
        <v>291.03207562160196</v>
      </c>
      <c r="DA156" s="63" t="s">
        <v>4070</v>
      </c>
    </row>
    <row r="157" spans="1:105" ht="12" customHeight="1" x14ac:dyDescent="0.25">
      <c r="A157" s="121" t="s">
        <v>54</v>
      </c>
      <c r="B157" s="122"/>
      <c r="C157" s="122">
        <v>239.83335285804452</v>
      </c>
      <c r="D157" s="122">
        <v>239.96695677248158</v>
      </c>
      <c r="E157" s="122">
        <v>239.12193963400406</v>
      </c>
      <c r="F157" s="122">
        <v>245.90065378738436</v>
      </c>
      <c r="G157" s="122">
        <v>246.32204763130517</v>
      </c>
      <c r="H157" s="122">
        <v>269.26265875095538</v>
      </c>
      <c r="I157" s="122">
        <v>251.57579540275458</v>
      </c>
      <c r="J157" s="122">
        <v>257.94974326140726</v>
      </c>
      <c r="K157" s="122">
        <v>235.22253899007794</v>
      </c>
      <c r="L157" s="122">
        <v>286.93866173365996</v>
      </c>
      <c r="M157" s="122">
        <v>285.28696532162684</v>
      </c>
      <c r="N157" s="122">
        <v>283.92994345563579</v>
      </c>
      <c r="O157" s="122">
        <v>276.71397644895234</v>
      </c>
      <c r="P157" s="122">
        <v>269.23284384854037</v>
      </c>
      <c r="Q157" s="122">
        <v>261.98083963648651</v>
      </c>
      <c r="R157" s="122">
        <v>254.0267614528191</v>
      </c>
      <c r="S157" s="122">
        <v>246.17827275896246</v>
      </c>
      <c r="T157" s="122">
        <v>238.66089276208791</v>
      </c>
      <c r="U157" s="122">
        <v>231.87969363624765</v>
      </c>
      <c r="V157" s="122">
        <v>226.00146199428801</v>
      </c>
      <c r="W157" s="122">
        <v>223.19350998448306</v>
      </c>
      <c r="X157" s="122">
        <v>221.45561319256163</v>
      </c>
      <c r="Y157" s="122">
        <v>192.61563309608781</v>
      </c>
      <c r="DA157" s="130" t="s">
        <v>4071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4072</v>
      </c>
    </row>
    <row r="159" spans="1:105" ht="12" customHeight="1" x14ac:dyDescent="0.25">
      <c r="A159" s="109" t="s">
        <v>120</v>
      </c>
      <c r="B159" s="33"/>
      <c r="C159" s="33">
        <v>239.83335285804452</v>
      </c>
      <c r="D159" s="33">
        <v>239.96695677248158</v>
      </c>
      <c r="E159" s="33">
        <v>239.12193963400406</v>
      </c>
      <c r="F159" s="33">
        <v>245.90065378738436</v>
      </c>
      <c r="G159" s="33">
        <v>246.32204763130517</v>
      </c>
      <c r="H159" s="33">
        <v>269.26265875095538</v>
      </c>
      <c r="I159" s="33">
        <v>251.57579540275458</v>
      </c>
      <c r="J159" s="33">
        <v>257.94974326140726</v>
      </c>
      <c r="K159" s="33">
        <v>235.22253899007794</v>
      </c>
      <c r="L159" s="33">
        <v>286.93866173365996</v>
      </c>
      <c r="M159" s="33">
        <v>285.28696532162684</v>
      </c>
      <c r="N159" s="33">
        <v>283.92994345563579</v>
      </c>
      <c r="O159" s="33">
        <v>276.71397644895234</v>
      </c>
      <c r="P159" s="33">
        <v>269.23284384854037</v>
      </c>
      <c r="Q159" s="33">
        <v>261.98083963648651</v>
      </c>
      <c r="R159" s="33">
        <v>254.0267614528191</v>
      </c>
      <c r="S159" s="33">
        <v>246.17827275896246</v>
      </c>
      <c r="T159" s="33">
        <v>238.66089276208791</v>
      </c>
      <c r="U159" s="33">
        <v>231.87969363624765</v>
      </c>
      <c r="V159" s="33">
        <v>226.00146199428801</v>
      </c>
      <c r="W159" s="33">
        <v>223.19350998448306</v>
      </c>
      <c r="X159" s="33">
        <v>221.45561319256163</v>
      </c>
      <c r="Y159" s="33">
        <v>192.61563309608781</v>
      </c>
      <c r="DA159" s="60" t="s">
        <v>4073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10545.792079441655</v>
      </c>
      <c r="D161" s="117">
        <f t="shared" si="54"/>
        <v>12173.358018940398</v>
      </c>
      <c r="E161" s="117">
        <f t="shared" si="54"/>
        <v>12228.638319212179</v>
      </c>
      <c r="F161" s="117">
        <f t="shared" si="54"/>
        <v>11158.062714886366</v>
      </c>
      <c r="G161" s="117">
        <f t="shared" si="54"/>
        <v>11112.734263962679</v>
      </c>
      <c r="H161" s="117">
        <f t="shared" si="54"/>
        <v>10650.30757304309</v>
      </c>
      <c r="I161" s="117">
        <f t="shared" si="54"/>
        <v>10708.765017359261</v>
      </c>
      <c r="J161" s="117">
        <f t="shared" si="54"/>
        <v>10281.487927453873</v>
      </c>
      <c r="K161" s="117">
        <f t="shared" si="54"/>
        <v>11110.372832503746</v>
      </c>
      <c r="L161" s="117">
        <f t="shared" si="54"/>
        <v>8527.4386980386425</v>
      </c>
      <c r="M161" s="117">
        <f t="shared" si="54"/>
        <v>11163.263837680797</v>
      </c>
      <c r="N161" s="117">
        <f t="shared" si="54"/>
        <v>12971.765755559634</v>
      </c>
      <c r="O161" s="117">
        <f t="shared" si="54"/>
        <v>11231.800682496865</v>
      </c>
      <c r="P161" s="117">
        <f t="shared" si="54"/>
        <v>10453.928681527119</v>
      </c>
      <c r="Q161" s="117">
        <f t="shared" si="54"/>
        <v>0</v>
      </c>
      <c r="R161" s="117">
        <f t="shared" ref="R161:V161" si="55">R162+R164+R166+R175</f>
        <v>3956.351769345853</v>
      </c>
      <c r="S161" s="117">
        <f t="shared" si="55"/>
        <v>0</v>
      </c>
      <c r="T161" s="117">
        <f t="shared" si="55"/>
        <v>0</v>
      </c>
      <c r="U161" s="117">
        <f t="shared" si="55"/>
        <v>7230.7143946836777</v>
      </c>
      <c r="V161" s="117">
        <f t="shared" si="55"/>
        <v>7690.9695559912052</v>
      </c>
      <c r="W161" s="117">
        <f t="shared" ref="W161:Y161" si="56">W162+W164+W166+W175</f>
        <v>6713.8285814222008</v>
      </c>
      <c r="X161" s="117">
        <f t="shared" si="56"/>
        <v>0</v>
      </c>
      <c r="Y161" s="117">
        <f t="shared" si="56"/>
        <v>0</v>
      </c>
      <c r="DA161" s="129" t="s">
        <v>4074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9145.1668752936184</v>
      </c>
      <c r="D162" s="122">
        <f t="shared" si="57"/>
        <v>10607.508172365679</v>
      </c>
      <c r="E162" s="122">
        <f t="shared" si="57"/>
        <v>10649.439803366437</v>
      </c>
      <c r="F162" s="122">
        <f t="shared" si="57"/>
        <v>9650.7310627166753</v>
      </c>
      <c r="G162" s="122">
        <f t="shared" si="57"/>
        <v>9592.695098616332</v>
      </c>
      <c r="H162" s="122">
        <f t="shared" si="57"/>
        <v>9110.9228986796279</v>
      </c>
      <c r="I162" s="122">
        <f t="shared" si="57"/>
        <v>9200.3333617994704</v>
      </c>
      <c r="J162" s="122">
        <f t="shared" si="57"/>
        <v>8837.4148760700427</v>
      </c>
      <c r="K162" s="122">
        <f t="shared" si="57"/>
        <v>9661.6890990880238</v>
      </c>
      <c r="L162" s="122">
        <f t="shared" si="57"/>
        <v>6963.5244596430803</v>
      </c>
      <c r="M162" s="122">
        <f t="shared" si="57"/>
        <v>9723.6634697351637</v>
      </c>
      <c r="N162" s="122">
        <f t="shared" si="57"/>
        <v>11471.763199808494</v>
      </c>
      <c r="O162" s="122">
        <f t="shared" si="57"/>
        <v>9773.2120881741794</v>
      </c>
      <c r="P162" s="122">
        <f t="shared" si="57"/>
        <v>9007.3473021737409</v>
      </c>
      <c r="Q162" s="122">
        <f t="shared" si="57"/>
        <v>0</v>
      </c>
      <c r="R162" s="122">
        <f t="shared" si="57"/>
        <v>2514.6567027087208</v>
      </c>
      <c r="S162" s="122">
        <f t="shared" si="57"/>
        <v>0</v>
      </c>
      <c r="T162" s="122">
        <f t="shared" si="57"/>
        <v>0</v>
      </c>
      <c r="U162" s="122">
        <f t="shared" si="57"/>
        <v>5939.5769993330377</v>
      </c>
      <c r="V162" s="122">
        <f t="shared" si="57"/>
        <v>6492.3565765592975</v>
      </c>
      <c r="W162" s="122">
        <f t="shared" si="57"/>
        <v>5617.2793842077417</v>
      </c>
      <c r="X162" s="122">
        <f t="shared" si="57"/>
        <v>0</v>
      </c>
      <c r="Y162" s="122">
        <f t="shared" si="57"/>
        <v>0</v>
      </c>
      <c r="DA162" s="130" t="s">
        <v>4075</v>
      </c>
    </row>
    <row r="163" spans="1:105" ht="12" customHeight="1" x14ac:dyDescent="0.25">
      <c r="A163" s="97" t="s">
        <v>53</v>
      </c>
      <c r="B163" s="33"/>
      <c r="C163" s="33">
        <v>9145.1668752936184</v>
      </c>
      <c r="D163" s="33">
        <v>10607.508172365679</v>
      </c>
      <c r="E163" s="33">
        <v>10649.439803366437</v>
      </c>
      <c r="F163" s="33">
        <v>9650.7310627166753</v>
      </c>
      <c r="G163" s="33">
        <v>9592.695098616332</v>
      </c>
      <c r="H163" s="33">
        <v>9110.9228986796279</v>
      </c>
      <c r="I163" s="33">
        <v>9200.3333617994704</v>
      </c>
      <c r="J163" s="33">
        <v>8837.4148760700427</v>
      </c>
      <c r="K163" s="33">
        <v>9661.6890990880238</v>
      </c>
      <c r="L163" s="33">
        <v>6963.5244596430803</v>
      </c>
      <c r="M163" s="33">
        <v>9723.6634697351637</v>
      </c>
      <c r="N163" s="33">
        <v>11471.763199808494</v>
      </c>
      <c r="O163" s="33">
        <v>9773.2120881741794</v>
      </c>
      <c r="P163" s="33">
        <v>9007.3473021737409</v>
      </c>
      <c r="Q163" s="33">
        <v>0</v>
      </c>
      <c r="R163" s="33">
        <v>2514.6567027087208</v>
      </c>
      <c r="S163" s="33">
        <v>0</v>
      </c>
      <c r="T163" s="33">
        <v>0</v>
      </c>
      <c r="U163" s="33">
        <v>5939.5769993330377</v>
      </c>
      <c r="V163" s="33">
        <v>6492.3565765592975</v>
      </c>
      <c r="W163" s="33">
        <v>5617.2793842077417</v>
      </c>
      <c r="X163" s="33">
        <v>0</v>
      </c>
      <c r="Y163" s="33">
        <v>0</v>
      </c>
      <c r="DA163" s="60" t="s">
        <v>4076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16.543898774740327</v>
      </c>
      <c r="D164" s="122">
        <f t="shared" si="58"/>
        <v>3.9046227961137161</v>
      </c>
      <c r="E164" s="122">
        <f t="shared" si="58"/>
        <v>36.62463093485119</v>
      </c>
      <c r="F164" s="122">
        <f t="shared" si="58"/>
        <v>28.092613953615452</v>
      </c>
      <c r="G164" s="122">
        <f t="shared" si="58"/>
        <v>30.525940092798006</v>
      </c>
      <c r="H164" s="122">
        <f t="shared" si="58"/>
        <v>49.774965463909197</v>
      </c>
      <c r="I164" s="122">
        <f t="shared" si="58"/>
        <v>29.797921983892781</v>
      </c>
      <c r="J164" s="122">
        <f t="shared" si="58"/>
        <v>37.466739340721347</v>
      </c>
      <c r="K164" s="122">
        <f t="shared" si="58"/>
        <v>42.184591338898699</v>
      </c>
      <c r="L164" s="122">
        <f t="shared" si="58"/>
        <v>47.515162912626565</v>
      </c>
      <c r="M164" s="122">
        <f t="shared" si="58"/>
        <v>52.323944657661492</v>
      </c>
      <c r="N164" s="122">
        <f t="shared" si="58"/>
        <v>65.108891138855171</v>
      </c>
      <c r="O164" s="122">
        <f t="shared" si="58"/>
        <v>73.695623761089266</v>
      </c>
      <c r="P164" s="122">
        <f t="shared" si="58"/>
        <v>139.01760031625938</v>
      </c>
      <c r="Q164" s="122">
        <f t="shared" si="58"/>
        <v>0</v>
      </c>
      <c r="R164" s="122">
        <f t="shared" si="58"/>
        <v>65.530125014736342</v>
      </c>
      <c r="S164" s="122">
        <f t="shared" si="58"/>
        <v>0</v>
      </c>
      <c r="T164" s="122">
        <f t="shared" si="58"/>
        <v>0</v>
      </c>
      <c r="U164" s="122">
        <f t="shared" si="58"/>
        <v>65.131196065821356</v>
      </c>
      <c r="V164" s="122">
        <f t="shared" si="58"/>
        <v>54.451417440355868</v>
      </c>
      <c r="W164" s="122">
        <f t="shared" si="58"/>
        <v>66.102627356748229</v>
      </c>
      <c r="X164" s="122">
        <f t="shared" si="58"/>
        <v>0</v>
      </c>
      <c r="Y164" s="122">
        <f t="shared" si="58"/>
        <v>0</v>
      </c>
      <c r="DA164" s="130" t="s">
        <v>4077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16.543898774740327</v>
      </c>
      <c r="D165" s="98">
        <f>IF(RES_hhdet_in_fec!D165=0,0,RES_hhdet_in_fec!D165*1000*11630/RES_hhdet_in_new!D163)</f>
        <v>3.9046227961137161</v>
      </c>
      <c r="E165" s="98">
        <f>IF(RES_hhdet_in_fec!E165=0,0,RES_hhdet_in_fec!E165*1000*11630/RES_hhdet_in_new!E163)</f>
        <v>36.62463093485119</v>
      </c>
      <c r="F165" s="98">
        <f>IF(RES_hhdet_in_fec!F165=0,0,RES_hhdet_in_fec!F165*1000*11630/RES_hhdet_in_new!F163)</f>
        <v>28.092613953615452</v>
      </c>
      <c r="G165" s="98">
        <f>IF(RES_hhdet_in_fec!G165=0,0,RES_hhdet_in_fec!G165*1000*11630/RES_hhdet_in_new!G163)</f>
        <v>30.525940092798006</v>
      </c>
      <c r="H165" s="98">
        <f>IF(RES_hhdet_in_fec!H165=0,0,RES_hhdet_in_fec!H165*1000*11630/RES_hhdet_in_new!H163)</f>
        <v>49.774965463909197</v>
      </c>
      <c r="I165" s="98">
        <f>IF(RES_hhdet_in_fec!I165=0,0,RES_hhdet_in_fec!I165*1000*11630/RES_hhdet_in_new!I163)</f>
        <v>29.797921983892781</v>
      </c>
      <c r="J165" s="98">
        <f>IF(RES_hhdet_in_fec!J165=0,0,RES_hhdet_in_fec!J165*1000*11630/RES_hhdet_in_new!J163)</f>
        <v>37.466739340721347</v>
      </c>
      <c r="K165" s="98">
        <f>IF(RES_hhdet_in_fec!K165=0,0,RES_hhdet_in_fec!K165*1000*11630/RES_hhdet_in_new!K163)</f>
        <v>42.184591338898699</v>
      </c>
      <c r="L165" s="98">
        <f>IF(RES_hhdet_in_fec!L165=0,0,RES_hhdet_in_fec!L165*1000*11630/RES_hhdet_in_new!L163)</f>
        <v>47.515162912626565</v>
      </c>
      <c r="M165" s="98">
        <f>IF(RES_hhdet_in_fec!M165=0,0,RES_hhdet_in_fec!M165*1000*11630/RES_hhdet_in_new!M163)</f>
        <v>52.323944657661492</v>
      </c>
      <c r="N165" s="98">
        <f>IF(RES_hhdet_in_fec!N165=0,0,RES_hhdet_in_fec!N165*1000*11630/RES_hhdet_in_new!N163)</f>
        <v>65.108891138855171</v>
      </c>
      <c r="O165" s="98">
        <f>IF(RES_hhdet_in_fec!O165=0,0,RES_hhdet_in_fec!O165*1000*11630/RES_hhdet_in_new!O163)</f>
        <v>73.695623761089266</v>
      </c>
      <c r="P165" s="98">
        <f>IF(RES_hhdet_in_fec!P165=0,0,RES_hhdet_in_fec!P165*1000*11630/RES_hhdet_in_new!P163)</f>
        <v>139.01760031625938</v>
      </c>
      <c r="Q165" s="98">
        <f>IF(RES_hhdet_in_fec!Q165=0,0,RES_hhdet_in_fec!Q165*1000*11630/RES_hhdet_in_new!Q163)</f>
        <v>0</v>
      </c>
      <c r="R165" s="98">
        <f>IF(RES_hhdet_in_fec!R165=0,0,RES_hhdet_in_fec!R165*1000*11630/RES_hhdet_in_new!R163)</f>
        <v>65.530125014736342</v>
      </c>
      <c r="S165" s="98">
        <f>IF(RES_hhdet_in_fec!S165=0,0,RES_hhdet_in_fec!S165*1000*11630/RES_hhdet_in_new!S163)</f>
        <v>0</v>
      </c>
      <c r="T165" s="98">
        <f>IF(RES_hhdet_in_fec!T165=0,0,RES_hhdet_in_fec!T165*1000*11630/RES_hhdet_in_new!T163)</f>
        <v>0</v>
      </c>
      <c r="U165" s="98">
        <f>IF(RES_hhdet_in_fec!U165=0,0,RES_hhdet_in_fec!U165*1000*11630/RES_hhdet_in_new!U163)</f>
        <v>65.131196065821356</v>
      </c>
      <c r="V165" s="98">
        <f>IF(RES_hhdet_in_fec!V165=0,0,RES_hhdet_in_fec!V165*1000*11630/RES_hhdet_in_new!V163)</f>
        <v>54.451417440355868</v>
      </c>
      <c r="W165" s="98">
        <f>IF(RES_hhdet_in_fec!W165=0,0,RES_hhdet_in_fec!W165*1000*11630/RES_hhdet_in_new!W163)</f>
        <v>66.102627356748229</v>
      </c>
      <c r="X165" s="98">
        <f>IF(RES_hhdet_in_fec!X165=0,0,RES_hhdet_in_fec!X165*1000*11630/RES_hhdet_in_new!X163)</f>
        <v>0</v>
      </c>
      <c r="Y165" s="98">
        <f>IF(RES_hhdet_in_fec!Y165=0,0,RES_hhdet_in_fec!Y165*1000*11630/RES_hhdet_in_new!Y163)</f>
        <v>0</v>
      </c>
      <c r="DA165" s="63" t="s">
        <v>4078</v>
      </c>
    </row>
    <row r="166" spans="1:105" ht="12" customHeight="1" x14ac:dyDescent="0.25">
      <c r="A166" s="121" t="s">
        <v>55</v>
      </c>
      <c r="B166" s="122"/>
      <c r="C166" s="122">
        <v>1144.2479525152521</v>
      </c>
      <c r="D166" s="122">
        <v>1321.9782670061252</v>
      </c>
      <c r="E166" s="122">
        <v>1303.4519452768875</v>
      </c>
      <c r="F166" s="122">
        <v>1233.3383844286902</v>
      </c>
      <c r="G166" s="122">
        <v>1243.1911776222435</v>
      </c>
      <c r="H166" s="122">
        <v>1220.3470501485997</v>
      </c>
      <c r="I166" s="122">
        <v>1227.0579381731441</v>
      </c>
      <c r="J166" s="122">
        <v>1148.6565687816992</v>
      </c>
      <c r="K166" s="122">
        <v>1171.2766030867454</v>
      </c>
      <c r="L166" s="122">
        <v>1229.4604137492747</v>
      </c>
      <c r="M166" s="122">
        <v>1101.9894579663442</v>
      </c>
      <c r="N166" s="122">
        <v>1150.9637211566474</v>
      </c>
      <c r="O166" s="122">
        <v>1108.178994112644</v>
      </c>
      <c r="P166" s="122">
        <v>1038.3309351885778</v>
      </c>
      <c r="Q166" s="122">
        <v>0</v>
      </c>
      <c r="R166" s="122">
        <v>1122.1381801695766</v>
      </c>
      <c r="S166" s="122">
        <v>0</v>
      </c>
      <c r="T166" s="122">
        <v>0</v>
      </c>
      <c r="U166" s="122">
        <v>994.1265056485712</v>
      </c>
      <c r="V166" s="122">
        <v>918.16009999726407</v>
      </c>
      <c r="W166" s="122">
        <v>807.2530598732277</v>
      </c>
      <c r="X166" s="122">
        <v>0</v>
      </c>
      <c r="Y166" s="122">
        <v>0</v>
      </c>
      <c r="DA166" s="130" t="s">
        <v>4079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4080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4081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4082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4083</v>
      </c>
    </row>
    <row r="171" spans="1:105" ht="12" customHeight="1" x14ac:dyDescent="0.25">
      <c r="A171" s="106" t="s">
        <v>122</v>
      </c>
      <c r="B171" s="101"/>
      <c r="C171" s="101">
        <v>1237.5939430844664</v>
      </c>
      <c r="D171" s="101">
        <v>1408.840948885429</v>
      </c>
      <c r="E171" s="101">
        <v>1394.5705072277622</v>
      </c>
      <c r="F171" s="101">
        <v>1339.9204550454067</v>
      </c>
      <c r="G171" s="101">
        <v>1332.930963263176</v>
      </c>
      <c r="H171" s="101">
        <v>1299.7195932548038</v>
      </c>
      <c r="I171" s="101">
        <v>1341.2602242624571</v>
      </c>
      <c r="J171" s="101">
        <v>1226.7943871290242</v>
      </c>
      <c r="K171" s="101">
        <v>1289.3178984418237</v>
      </c>
      <c r="L171" s="101">
        <v>1254.5817454790727</v>
      </c>
      <c r="M171" s="101">
        <v>1259.1848198131615</v>
      </c>
      <c r="N171" s="101">
        <v>1221.2423577864549</v>
      </c>
      <c r="O171" s="101">
        <v>1195.2220685462653</v>
      </c>
      <c r="P171" s="101">
        <v>0</v>
      </c>
      <c r="Q171" s="101">
        <v>0</v>
      </c>
      <c r="R171" s="101">
        <v>1191.755864781371</v>
      </c>
      <c r="S171" s="101">
        <v>0</v>
      </c>
      <c r="T171" s="101">
        <v>0</v>
      </c>
      <c r="U171" s="101">
        <v>1052.5652789710032</v>
      </c>
      <c r="V171" s="101">
        <v>959.83807758993453</v>
      </c>
      <c r="W171" s="101">
        <v>833.01480889488641</v>
      </c>
      <c r="X171" s="101">
        <v>0</v>
      </c>
      <c r="Y171" s="101">
        <v>0</v>
      </c>
      <c r="DA171" s="131" t="s">
        <v>4084</v>
      </c>
    </row>
    <row r="172" spans="1:105" ht="12" customHeight="1" x14ac:dyDescent="0.25">
      <c r="A172" s="107" t="s">
        <v>121</v>
      </c>
      <c r="B172" s="104"/>
      <c r="C172" s="104">
        <v>1060.9287668217928</v>
      </c>
      <c r="D172" s="104">
        <v>1217.2796374208353</v>
      </c>
      <c r="E172" s="104">
        <v>1199.9391581845687</v>
      </c>
      <c r="F172" s="104">
        <v>1152.727071593087</v>
      </c>
      <c r="G172" s="104">
        <v>1148.6350062004587</v>
      </c>
      <c r="H172" s="104">
        <v>1116.2793941182069</v>
      </c>
      <c r="I172" s="104">
        <v>1165.0052649968923</v>
      </c>
      <c r="J172" s="104">
        <v>1048.5338362714488</v>
      </c>
      <c r="K172" s="104">
        <v>1108.1461534077623</v>
      </c>
      <c r="L172" s="104">
        <v>1050.8745631298182</v>
      </c>
      <c r="M172" s="104">
        <v>1072.6983967526517</v>
      </c>
      <c r="N172" s="104">
        <v>1035.3016820867774</v>
      </c>
      <c r="O172" s="104">
        <v>1022.4321679952346</v>
      </c>
      <c r="P172" s="104">
        <v>1038.3309351885778</v>
      </c>
      <c r="Q172" s="104">
        <v>0</v>
      </c>
      <c r="R172" s="104">
        <v>1052.5204955577822</v>
      </c>
      <c r="S172" s="104">
        <v>0</v>
      </c>
      <c r="T172" s="104">
        <v>0</v>
      </c>
      <c r="U172" s="104">
        <v>936.39087264686384</v>
      </c>
      <c r="V172" s="104">
        <v>854.87825686592112</v>
      </c>
      <c r="W172" s="104">
        <v>735.42776558597666</v>
      </c>
      <c r="X172" s="104">
        <v>0</v>
      </c>
      <c r="Y172" s="104">
        <v>0</v>
      </c>
      <c r="DA172" s="132" t="s">
        <v>4085</v>
      </c>
    </row>
    <row r="173" spans="1:105" ht="12" customHeight="1" x14ac:dyDescent="0.25">
      <c r="A173" s="108" t="s">
        <v>53</v>
      </c>
      <c r="B173" s="98"/>
      <c r="C173" s="98">
        <v>587.22644290388803</v>
      </c>
      <c r="D173" s="98">
        <v>701.20080260469331</v>
      </c>
      <c r="E173" s="98">
        <v>672.83917790168039</v>
      </c>
      <c r="F173" s="98">
        <v>642.80005616910285</v>
      </c>
      <c r="G173" s="98">
        <v>644.1888188111509</v>
      </c>
      <c r="H173" s="98">
        <v>611.86637512019081</v>
      </c>
      <c r="I173" s="98">
        <v>676.96812529792328</v>
      </c>
      <c r="J173" s="98">
        <v>551.5288334544332</v>
      </c>
      <c r="K173" s="98">
        <v>598.24746602949108</v>
      </c>
      <c r="L173" s="98">
        <v>474.14037562568467</v>
      </c>
      <c r="M173" s="98">
        <v>532.29172007281818</v>
      </c>
      <c r="N173" s="98">
        <v>480.49870339215596</v>
      </c>
      <c r="O173" s="98">
        <v>481.14434759741954</v>
      </c>
      <c r="P173" s="98">
        <v>511.79287937829076</v>
      </c>
      <c r="Q173" s="98">
        <v>0</v>
      </c>
      <c r="R173" s="98">
        <v>530.43494084968415</v>
      </c>
      <c r="S173" s="98">
        <v>0</v>
      </c>
      <c r="T173" s="98">
        <v>0</v>
      </c>
      <c r="U173" s="98">
        <v>438.81849503572931</v>
      </c>
      <c r="V173" s="98">
        <v>386.33055578745871</v>
      </c>
      <c r="W173" s="98">
        <v>283.75180015523796</v>
      </c>
      <c r="X173" s="98">
        <v>0</v>
      </c>
      <c r="Y173" s="98">
        <v>0</v>
      </c>
      <c r="DA173" s="63" t="s">
        <v>4086</v>
      </c>
    </row>
    <row r="174" spans="1:105" ht="12" customHeight="1" x14ac:dyDescent="0.25">
      <c r="A174" s="115" t="s">
        <v>52</v>
      </c>
      <c r="B174" s="33"/>
      <c r="C174" s="33">
        <v>473.70232391790483</v>
      </c>
      <c r="D174" s="33">
        <v>516.07883481614215</v>
      </c>
      <c r="E174" s="33">
        <v>527.09998028288817</v>
      </c>
      <c r="F174" s="33">
        <v>509.92701542398396</v>
      </c>
      <c r="G174" s="33">
        <v>504.44618738930785</v>
      </c>
      <c r="H174" s="33">
        <v>504.41301899801613</v>
      </c>
      <c r="I174" s="33">
        <v>488.03713969896887</v>
      </c>
      <c r="J174" s="33">
        <v>497.00500281701562</v>
      </c>
      <c r="K174" s="33">
        <v>509.89868737827123</v>
      </c>
      <c r="L174" s="33">
        <v>576.7341875041335</v>
      </c>
      <c r="M174" s="33">
        <v>540.40667667983348</v>
      </c>
      <c r="N174" s="33">
        <v>554.8029786946214</v>
      </c>
      <c r="O174" s="33">
        <v>541.28782039781504</v>
      </c>
      <c r="P174" s="33">
        <v>526.53805581028689</v>
      </c>
      <c r="Q174" s="33">
        <v>0</v>
      </c>
      <c r="R174" s="33">
        <v>522.08555470809802</v>
      </c>
      <c r="S174" s="33">
        <v>0</v>
      </c>
      <c r="T174" s="33">
        <v>0</v>
      </c>
      <c r="U174" s="33">
        <v>497.57237761113447</v>
      </c>
      <c r="V174" s="33">
        <v>468.54770107846252</v>
      </c>
      <c r="W174" s="33">
        <v>451.6759654307387</v>
      </c>
      <c r="X174" s="33">
        <v>0</v>
      </c>
      <c r="Y174" s="33">
        <v>0</v>
      </c>
      <c r="DA174" s="60" t="s">
        <v>4087</v>
      </c>
    </row>
    <row r="175" spans="1:105" ht="12" customHeight="1" x14ac:dyDescent="0.25">
      <c r="A175" s="121" t="s">
        <v>54</v>
      </c>
      <c r="B175" s="122"/>
      <c r="C175" s="122">
        <v>239.83335285804455</v>
      </c>
      <c r="D175" s="122">
        <v>239.96695677248155</v>
      </c>
      <c r="E175" s="122">
        <v>239.12193963400404</v>
      </c>
      <c r="F175" s="122">
        <v>245.90065378738427</v>
      </c>
      <c r="G175" s="122">
        <v>246.32204763130514</v>
      </c>
      <c r="H175" s="122">
        <v>269.26265875095538</v>
      </c>
      <c r="I175" s="122">
        <v>251.57579540275464</v>
      </c>
      <c r="J175" s="122">
        <v>257.94974326140726</v>
      </c>
      <c r="K175" s="122">
        <v>235.22253899007794</v>
      </c>
      <c r="L175" s="122">
        <v>286.93866173366001</v>
      </c>
      <c r="M175" s="122">
        <v>285.28696532162689</v>
      </c>
      <c r="N175" s="122">
        <v>283.92994345563579</v>
      </c>
      <c r="O175" s="122">
        <v>276.71397644895234</v>
      </c>
      <c r="P175" s="122">
        <v>269.23284384854043</v>
      </c>
      <c r="Q175" s="122">
        <v>0</v>
      </c>
      <c r="R175" s="122">
        <v>254.02676145281916</v>
      </c>
      <c r="S175" s="122">
        <v>0</v>
      </c>
      <c r="T175" s="122">
        <v>0</v>
      </c>
      <c r="U175" s="122">
        <v>231.87969363624762</v>
      </c>
      <c r="V175" s="122">
        <v>226.00146199428798</v>
      </c>
      <c r="W175" s="122">
        <v>223.19350998448309</v>
      </c>
      <c r="X175" s="122">
        <v>0</v>
      </c>
      <c r="Y175" s="122">
        <v>0</v>
      </c>
      <c r="DA175" s="130" t="s">
        <v>4088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4089</v>
      </c>
    </row>
    <row r="177" spans="1:105" ht="12" customHeight="1" x14ac:dyDescent="0.25">
      <c r="A177" s="109" t="s">
        <v>120</v>
      </c>
      <c r="B177" s="33"/>
      <c r="C177" s="33">
        <v>239.83335285804455</v>
      </c>
      <c r="D177" s="33">
        <v>239.96695677248155</v>
      </c>
      <c r="E177" s="33">
        <v>239.12193963400404</v>
      </c>
      <c r="F177" s="33">
        <v>245.90065378738427</v>
      </c>
      <c r="G177" s="33">
        <v>246.32204763130514</v>
      </c>
      <c r="H177" s="33">
        <v>269.26265875095538</v>
      </c>
      <c r="I177" s="33">
        <v>251.57579540275464</v>
      </c>
      <c r="J177" s="33">
        <v>257.94974326140726</v>
      </c>
      <c r="K177" s="33">
        <v>235.22253899007794</v>
      </c>
      <c r="L177" s="33">
        <v>286.93866173366001</v>
      </c>
      <c r="M177" s="33">
        <v>285.28696532162689</v>
      </c>
      <c r="N177" s="33">
        <v>283.92994345563579</v>
      </c>
      <c r="O177" s="33">
        <v>276.71397644895234</v>
      </c>
      <c r="P177" s="33">
        <v>269.23284384854043</v>
      </c>
      <c r="Q177" s="33">
        <v>0</v>
      </c>
      <c r="R177" s="33">
        <v>254.02676145281916</v>
      </c>
      <c r="S177" s="33">
        <v>0</v>
      </c>
      <c r="T177" s="33">
        <v>0</v>
      </c>
      <c r="U177" s="33">
        <v>231.87969363624762</v>
      </c>
      <c r="V177" s="33">
        <v>226.00146199428798</v>
      </c>
      <c r="W177" s="33">
        <v>223.19350998448309</v>
      </c>
      <c r="X177" s="33">
        <v>0</v>
      </c>
      <c r="Y177" s="33">
        <v>0</v>
      </c>
      <c r="DA177" s="60" t="s">
        <v>4090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8647.2600605929019</v>
      </c>
      <c r="D3" s="117">
        <f t="shared" si="0"/>
        <v>8689.5644272636655</v>
      </c>
      <c r="E3" s="117">
        <f t="shared" si="0"/>
        <v>8879.5921848324815</v>
      </c>
      <c r="F3" s="117">
        <f t="shared" si="0"/>
        <v>6012.2039776946394</v>
      </c>
      <c r="G3" s="117">
        <f t="shared" si="0"/>
        <v>5974.7869781697091</v>
      </c>
      <c r="H3" s="117">
        <f t="shared" si="0"/>
        <v>5820.522289677082</v>
      </c>
      <c r="I3" s="117">
        <f t="shared" si="0"/>
        <v>6275.6648035651224</v>
      </c>
      <c r="J3" s="117">
        <f t="shared" si="0"/>
        <v>22525.577115167089</v>
      </c>
      <c r="K3" s="117">
        <f t="shared" si="0"/>
        <v>7637.2552777045375</v>
      </c>
      <c r="L3" s="117">
        <f t="shared" si="0"/>
        <v>8082.2632293846382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7699.7788637701615</v>
      </c>
      <c r="S3" s="117">
        <f t="shared" si="1"/>
        <v>8041.8439170865549</v>
      </c>
      <c r="T3" s="117">
        <f t="shared" si="1"/>
        <v>7297.2194505705038</v>
      </c>
      <c r="U3" s="117">
        <f t="shared" si="1"/>
        <v>7910.9046554631459</v>
      </c>
      <c r="V3" s="117">
        <f t="shared" si="1"/>
        <v>0</v>
      </c>
      <c r="W3" s="117">
        <f t="shared" ref="W3:Y3" si="2">W4+W7+W9+W19</f>
        <v>0</v>
      </c>
      <c r="X3" s="117">
        <f t="shared" si="2"/>
        <v>2484.2815154815908</v>
      </c>
      <c r="Y3" s="117">
        <f t="shared" si="2"/>
        <v>0</v>
      </c>
      <c r="DA3" s="129" t="s">
        <v>4092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7552.2553581699112</v>
      </c>
      <c r="D4" s="122">
        <f t="shared" si="3"/>
        <v>7477.9695011532822</v>
      </c>
      <c r="E4" s="122">
        <f t="shared" si="3"/>
        <v>7655.6646897253131</v>
      </c>
      <c r="F4" s="122">
        <f t="shared" si="3"/>
        <v>4810.6220513560438</v>
      </c>
      <c r="G4" s="122">
        <f t="shared" si="3"/>
        <v>4743.7933900062608</v>
      </c>
      <c r="H4" s="122">
        <f t="shared" si="3"/>
        <v>4556.605965341003</v>
      </c>
      <c r="I4" s="122">
        <f t="shared" si="3"/>
        <v>5076.4898707836146</v>
      </c>
      <c r="J4" s="122">
        <f t="shared" si="3"/>
        <v>21380.727076603089</v>
      </c>
      <c r="K4" s="122">
        <f t="shared" si="3"/>
        <v>6437.3788374467449</v>
      </c>
      <c r="L4" s="122">
        <f t="shared" si="3"/>
        <v>6823.8772712307027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6354.0063569231006</v>
      </c>
      <c r="S4" s="122">
        <f t="shared" si="4"/>
        <v>6786.2153504955713</v>
      </c>
      <c r="T4" s="122">
        <f t="shared" si="4"/>
        <v>6106.418075541209</v>
      </c>
      <c r="U4" s="122">
        <f t="shared" si="4"/>
        <v>6808.3436722122697</v>
      </c>
      <c r="V4" s="122">
        <f t="shared" si="4"/>
        <v>0</v>
      </c>
      <c r="W4" s="122">
        <f t="shared" ref="W4:Y4" si="5">SUM(W5:W6)</f>
        <v>0</v>
      </c>
      <c r="X4" s="122">
        <f t="shared" si="5"/>
        <v>1541.3997513248826</v>
      </c>
      <c r="Y4" s="122">
        <f t="shared" si="5"/>
        <v>0</v>
      </c>
      <c r="DA4" s="130" t="s">
        <v>4093</v>
      </c>
    </row>
    <row r="5" spans="1:105" ht="12" customHeight="1" x14ac:dyDescent="0.25">
      <c r="A5" s="97" t="s">
        <v>51</v>
      </c>
      <c r="B5" s="98"/>
      <c r="C5" s="98">
        <v>7483.5740456567173</v>
      </c>
      <c r="D5" s="98">
        <v>7411.3089486484605</v>
      </c>
      <c r="E5" s="98">
        <v>7588.7358599908957</v>
      </c>
      <c r="F5" s="98">
        <v>4769.4528876201084</v>
      </c>
      <c r="G5" s="98">
        <v>4704.1923139180872</v>
      </c>
      <c r="H5" s="98">
        <v>4519.5556354427963</v>
      </c>
      <c r="I5" s="98">
        <v>5036.4353450458066</v>
      </c>
      <c r="J5" s="98">
        <v>21211.356966539428</v>
      </c>
      <c r="K5" s="98">
        <v>6387.027587110967</v>
      </c>
      <c r="L5" s="98">
        <v>6769.4413098683754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6308.0491757449226</v>
      </c>
      <c r="S5" s="98">
        <v>6737.8815302772009</v>
      </c>
      <c r="T5" s="98">
        <v>6063.345301687993</v>
      </c>
      <c r="U5" s="98">
        <v>6761.187304987031</v>
      </c>
      <c r="V5" s="98">
        <v>0</v>
      </c>
      <c r="W5" s="98">
        <v>0</v>
      </c>
      <c r="X5" s="98">
        <v>1531.5151028589398</v>
      </c>
      <c r="Y5" s="98">
        <v>0</v>
      </c>
      <c r="DA5" s="63" t="s">
        <v>4094</v>
      </c>
    </row>
    <row r="6" spans="1:105" ht="12" customHeight="1" x14ac:dyDescent="0.25">
      <c r="A6" s="97" t="s">
        <v>53</v>
      </c>
      <c r="B6" s="98"/>
      <c r="C6" s="98">
        <v>68.681312513193873</v>
      </c>
      <c r="D6" s="98">
        <v>66.660552504821382</v>
      </c>
      <c r="E6" s="98">
        <v>66.928829734417107</v>
      </c>
      <c r="F6" s="98">
        <v>41.169163735935122</v>
      </c>
      <c r="G6" s="98">
        <v>39.601076088173777</v>
      </c>
      <c r="H6" s="98">
        <v>37.050329898206357</v>
      </c>
      <c r="I6" s="98">
        <v>40.054525737807666</v>
      </c>
      <c r="J6" s="98">
        <v>169.37011006366015</v>
      </c>
      <c r="K6" s="98">
        <v>50.351250335777998</v>
      </c>
      <c r="L6" s="98">
        <v>54.435961362327333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45.957181178177919</v>
      </c>
      <c r="S6" s="98">
        <v>48.333820218370086</v>
      </c>
      <c r="T6" s="98">
        <v>43.072773853216326</v>
      </c>
      <c r="U6" s="98">
        <v>47.156367225238974</v>
      </c>
      <c r="V6" s="98">
        <v>0</v>
      </c>
      <c r="W6" s="98">
        <v>0</v>
      </c>
      <c r="X6" s="98">
        <v>9.8846484659428562</v>
      </c>
      <c r="Y6" s="98">
        <v>0</v>
      </c>
      <c r="DA6" s="63" t="s">
        <v>4095</v>
      </c>
    </row>
    <row r="7" spans="1:105" ht="12.95" customHeight="1" x14ac:dyDescent="0.25">
      <c r="A7" s="121" t="s">
        <v>92</v>
      </c>
      <c r="B7" s="122"/>
      <c r="C7" s="122">
        <f t="shared" ref="C7:Y7" si="6">C8</f>
        <v>9.7635178096623427</v>
      </c>
      <c r="D7" s="122">
        <f t="shared" si="6"/>
        <v>0</v>
      </c>
      <c r="E7" s="122">
        <f t="shared" si="6"/>
        <v>21.679637645998525</v>
      </c>
      <c r="F7" s="122">
        <f t="shared" si="6"/>
        <v>32.273311871443696</v>
      </c>
      <c r="G7" s="122">
        <f t="shared" si="6"/>
        <v>64.775041032893938</v>
      </c>
      <c r="H7" s="122">
        <f t="shared" si="6"/>
        <v>102.50945103753247</v>
      </c>
      <c r="I7" s="122">
        <f t="shared" si="6"/>
        <v>18.908746133339346</v>
      </c>
      <c r="J7" s="122">
        <f t="shared" si="6"/>
        <v>41.638800246081502</v>
      </c>
      <c r="K7" s="122">
        <f t="shared" si="6"/>
        <v>65.709828671397446</v>
      </c>
      <c r="L7" s="122">
        <f t="shared" si="6"/>
        <v>106.88477485534251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198.07682657561031</v>
      </c>
      <c r="S7" s="122">
        <f t="shared" si="6"/>
        <v>117.87604171272487</v>
      </c>
      <c r="T7" s="122">
        <f t="shared" si="6"/>
        <v>92.465130569087236</v>
      </c>
      <c r="U7" s="122">
        <f t="shared" si="6"/>
        <v>49.672821568311726</v>
      </c>
      <c r="V7" s="122">
        <f t="shared" si="6"/>
        <v>0</v>
      </c>
      <c r="W7" s="122">
        <f t="shared" si="6"/>
        <v>0</v>
      </c>
      <c r="X7" s="122">
        <f t="shared" si="6"/>
        <v>145.27717788291073</v>
      </c>
      <c r="Y7" s="122">
        <f t="shared" si="6"/>
        <v>0</v>
      </c>
      <c r="DA7" s="130" t="s">
        <v>4096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9.7635178096623427</v>
      </c>
      <c r="D8" s="98">
        <f>IF(RES_hhdet_in_tes!D8=0,0,RES_hhdet_in_tes!D8*1000*11630/RES_hhdet_in_new!D5)</f>
        <v>0</v>
      </c>
      <c r="E8" s="98">
        <f>IF(RES_hhdet_in_tes!E8=0,0,RES_hhdet_in_tes!E8*1000*11630/RES_hhdet_in_new!E5)</f>
        <v>21.679637645998525</v>
      </c>
      <c r="F8" s="98">
        <f>IF(RES_hhdet_in_tes!F8=0,0,RES_hhdet_in_tes!F8*1000*11630/RES_hhdet_in_new!F5)</f>
        <v>32.273311871443696</v>
      </c>
      <c r="G8" s="98">
        <f>IF(RES_hhdet_in_tes!G8=0,0,RES_hhdet_in_tes!G8*1000*11630/RES_hhdet_in_new!G5)</f>
        <v>64.775041032893938</v>
      </c>
      <c r="H8" s="98">
        <f>IF(RES_hhdet_in_tes!H8=0,0,RES_hhdet_in_tes!H8*1000*11630/RES_hhdet_in_new!H5)</f>
        <v>102.50945103753247</v>
      </c>
      <c r="I8" s="98">
        <f>IF(RES_hhdet_in_tes!I8=0,0,RES_hhdet_in_tes!I8*1000*11630/RES_hhdet_in_new!I5)</f>
        <v>18.908746133339346</v>
      </c>
      <c r="J8" s="98">
        <f>IF(RES_hhdet_in_tes!J8=0,0,RES_hhdet_in_tes!J8*1000*11630/RES_hhdet_in_new!J5)</f>
        <v>41.638800246081502</v>
      </c>
      <c r="K8" s="98">
        <f>IF(RES_hhdet_in_tes!K8=0,0,RES_hhdet_in_tes!K8*1000*11630/RES_hhdet_in_new!K5)</f>
        <v>65.709828671397446</v>
      </c>
      <c r="L8" s="98">
        <f>IF(RES_hhdet_in_tes!L8=0,0,RES_hhdet_in_tes!L8*1000*11630/RES_hhdet_in_new!L5)</f>
        <v>106.88477485534251</v>
      </c>
      <c r="M8" s="98">
        <f>IF(RES_hhdet_in_tes!M8=0,0,RES_hhdet_in_tes!M8*1000*11630/RES_hhdet_in_new!M5)</f>
        <v>0</v>
      </c>
      <c r="N8" s="98">
        <f>IF(RES_hhdet_in_tes!N8=0,0,RES_hhdet_in_tes!N8*1000*11630/RES_hhdet_in_new!N5)</f>
        <v>0</v>
      </c>
      <c r="O8" s="98">
        <f>IF(RES_hhdet_in_tes!O8=0,0,RES_hhdet_in_tes!O8*1000*11630/RES_hhdet_in_new!O5)</f>
        <v>0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0</v>
      </c>
      <c r="R8" s="98">
        <f>IF(RES_hhdet_in_tes!R8=0,0,RES_hhdet_in_tes!R8*1000*11630/RES_hhdet_in_new!R5)</f>
        <v>198.07682657561031</v>
      </c>
      <c r="S8" s="98">
        <f>IF(RES_hhdet_in_tes!S8=0,0,RES_hhdet_in_tes!S8*1000*11630/RES_hhdet_in_new!S5)</f>
        <v>117.87604171272487</v>
      </c>
      <c r="T8" s="98">
        <f>IF(RES_hhdet_in_tes!T8=0,0,RES_hhdet_in_tes!T8*1000*11630/RES_hhdet_in_new!T5)</f>
        <v>92.465130569087236</v>
      </c>
      <c r="U8" s="98">
        <f>IF(RES_hhdet_in_tes!U8=0,0,RES_hhdet_in_tes!U8*1000*11630/RES_hhdet_in_new!U5)</f>
        <v>49.672821568311726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0</v>
      </c>
      <c r="X8" s="98">
        <f>IF(RES_hhdet_in_tes!X8=0,0,RES_hhdet_in_tes!X8*1000*11630/RES_hhdet_in_new!X5)</f>
        <v>145.27717788291073</v>
      </c>
      <c r="Y8" s="98">
        <f>IF(RES_hhdet_in_tes!Y8=0,0,RES_hhdet_in_tes!Y8*1000*11630/RES_hhdet_in_new!Y5)</f>
        <v>0</v>
      </c>
      <c r="DA8" s="63" t="s">
        <v>4097</v>
      </c>
    </row>
    <row r="9" spans="1:105" ht="12" customHeight="1" x14ac:dyDescent="0.25">
      <c r="A9" s="121" t="s">
        <v>55</v>
      </c>
      <c r="B9" s="122"/>
      <c r="C9" s="122">
        <v>901.15705803695505</v>
      </c>
      <c r="D9" s="122">
        <v>1027.1291346250696</v>
      </c>
      <c r="E9" s="122">
        <v>1018.1403934685043</v>
      </c>
      <c r="F9" s="122">
        <v>979.68066250982417</v>
      </c>
      <c r="G9" s="122">
        <v>975.95133327107567</v>
      </c>
      <c r="H9" s="122">
        <v>953.06382583221909</v>
      </c>
      <c r="I9" s="122">
        <v>985.2619845879351</v>
      </c>
      <c r="J9" s="122">
        <v>902.88557085270111</v>
      </c>
      <c r="K9" s="122">
        <v>951.11175158995673</v>
      </c>
      <c r="L9" s="122">
        <v>927.69518876104109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940.31328182230664</v>
      </c>
      <c r="S9" s="122">
        <v>933.34510343681666</v>
      </c>
      <c r="T9" s="122">
        <v>896.58837244636663</v>
      </c>
      <c r="U9" s="122">
        <v>853.54648130951523</v>
      </c>
      <c r="V9" s="122">
        <v>0</v>
      </c>
      <c r="W9" s="122">
        <v>0</v>
      </c>
      <c r="X9" s="122">
        <v>600.88686294067554</v>
      </c>
      <c r="Y9" s="122">
        <v>0</v>
      </c>
      <c r="DA9" s="130" t="s">
        <v>4098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4099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4100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4101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4102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4103</v>
      </c>
    </row>
    <row r="15" spans="1:105" ht="12" customHeight="1" x14ac:dyDescent="0.25">
      <c r="A15" s="106" t="s">
        <v>122</v>
      </c>
      <c r="B15" s="101"/>
      <c r="C15" s="101">
        <v>901.05757198789343</v>
      </c>
      <c r="D15" s="101">
        <v>1027.02954865538</v>
      </c>
      <c r="E15" s="101">
        <v>1018.0264477425915</v>
      </c>
      <c r="F15" s="101">
        <v>979.49356625749283</v>
      </c>
      <c r="G15" s="101">
        <v>975.84590514538252</v>
      </c>
      <c r="H15" s="101">
        <v>953.05179561450154</v>
      </c>
      <c r="I15" s="101">
        <v>985.20289637536519</v>
      </c>
      <c r="J15" s="101">
        <v>902.86864545577316</v>
      </c>
      <c r="K15" s="101">
        <v>951.00733471987883</v>
      </c>
      <c r="L15" s="101">
        <v>927.76210991127732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940.08960392776737</v>
      </c>
      <c r="S15" s="101">
        <v>933.24733013727052</v>
      </c>
      <c r="T15" s="101">
        <v>896.93234228307983</v>
      </c>
      <c r="U15" s="101">
        <v>853.64076655565145</v>
      </c>
      <c r="V15" s="101">
        <v>0</v>
      </c>
      <c r="W15" s="101">
        <v>0</v>
      </c>
      <c r="X15" s="101">
        <v>600.82319480919944</v>
      </c>
      <c r="Y15" s="101">
        <v>0</v>
      </c>
      <c r="DA15" s="131" t="s">
        <v>4104</v>
      </c>
    </row>
    <row r="16" spans="1:105" ht="12" customHeight="1" x14ac:dyDescent="0.25">
      <c r="A16" s="107" t="s">
        <v>121</v>
      </c>
      <c r="B16" s="104"/>
      <c r="C16" s="104">
        <v>901.24549008056545</v>
      </c>
      <c r="D16" s="104">
        <v>1027.2465038036323</v>
      </c>
      <c r="E16" s="104">
        <v>1018.2677445739364</v>
      </c>
      <c r="F16" s="104">
        <v>979.81947585832768</v>
      </c>
      <c r="G16" s="104">
        <v>976.06027566762543</v>
      </c>
      <c r="H16" s="104">
        <v>953.07929325499924</v>
      </c>
      <c r="I16" s="104">
        <v>985.2940818885902</v>
      </c>
      <c r="J16" s="104">
        <v>902.90683609499558</v>
      </c>
      <c r="K16" s="104">
        <v>951.16901245419285</v>
      </c>
      <c r="L16" s="104">
        <v>927.36058300986042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940.50713599757398</v>
      </c>
      <c r="S16" s="104">
        <v>933.44287673636302</v>
      </c>
      <c r="T16" s="104">
        <v>896.01508938517804</v>
      </c>
      <c r="U16" s="104">
        <v>853.45848174645494</v>
      </c>
      <c r="V16" s="104">
        <v>0</v>
      </c>
      <c r="W16" s="104">
        <v>0</v>
      </c>
      <c r="X16" s="104">
        <v>600.92930836165976</v>
      </c>
      <c r="Y16" s="104">
        <v>0</v>
      </c>
      <c r="DA16" s="132" t="s">
        <v>4105</v>
      </c>
    </row>
    <row r="17" spans="1:105" ht="12" customHeight="1" x14ac:dyDescent="0.25">
      <c r="A17" s="108" t="s">
        <v>53</v>
      </c>
      <c r="B17" s="98"/>
      <c r="C17" s="98">
        <v>427.54316616266067</v>
      </c>
      <c r="D17" s="98">
        <v>511.16766898749023</v>
      </c>
      <c r="E17" s="98">
        <v>491.16776429104817</v>
      </c>
      <c r="F17" s="98">
        <v>469.89246043434366</v>
      </c>
      <c r="G17" s="98">
        <v>471.61408827831747</v>
      </c>
      <c r="H17" s="98">
        <v>448.66627425698289</v>
      </c>
      <c r="I17" s="98">
        <v>497.25694218962133</v>
      </c>
      <c r="J17" s="98">
        <v>405.90183327797985</v>
      </c>
      <c r="K17" s="98">
        <v>441.27032507592162</v>
      </c>
      <c r="L17" s="98">
        <v>350.62639550572698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418.42158128947614</v>
      </c>
      <c r="S17" s="98">
        <v>420.60891163502401</v>
      </c>
      <c r="T17" s="98">
        <v>386.59752290469993</v>
      </c>
      <c r="U17" s="98">
        <v>355.88610413532052</v>
      </c>
      <c r="V17" s="98">
        <v>0</v>
      </c>
      <c r="W17" s="98">
        <v>0</v>
      </c>
      <c r="X17" s="98">
        <v>223.69867745672659</v>
      </c>
      <c r="Y17" s="98">
        <v>0</v>
      </c>
      <c r="DA17" s="63" t="s">
        <v>4106</v>
      </c>
    </row>
    <row r="18" spans="1:105" ht="12" customHeight="1" x14ac:dyDescent="0.25">
      <c r="A18" s="108" t="s">
        <v>52</v>
      </c>
      <c r="B18" s="98"/>
      <c r="C18" s="98">
        <v>473.70232391790461</v>
      </c>
      <c r="D18" s="98">
        <v>516.07883481614215</v>
      </c>
      <c r="E18" s="98">
        <v>527.09998028288817</v>
      </c>
      <c r="F18" s="98">
        <v>509.92701542398396</v>
      </c>
      <c r="G18" s="98">
        <v>504.44618738930791</v>
      </c>
      <c r="H18" s="98">
        <v>504.41301899801618</v>
      </c>
      <c r="I18" s="98">
        <v>488.03713969896887</v>
      </c>
      <c r="J18" s="98">
        <v>497.00500281701562</v>
      </c>
      <c r="K18" s="98">
        <v>509.89868737827129</v>
      </c>
      <c r="L18" s="98">
        <v>576.73418750413339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522.0855547080979</v>
      </c>
      <c r="S18" s="98">
        <v>512.833965101339</v>
      </c>
      <c r="T18" s="98">
        <v>509.41756648047817</v>
      </c>
      <c r="U18" s="98">
        <v>497.57237761113441</v>
      </c>
      <c r="V18" s="98">
        <v>0</v>
      </c>
      <c r="W18" s="98">
        <v>0</v>
      </c>
      <c r="X18" s="98">
        <v>377.23063090493315</v>
      </c>
      <c r="Y18" s="98">
        <v>0</v>
      </c>
      <c r="DA18" s="63" t="s">
        <v>4107</v>
      </c>
    </row>
    <row r="19" spans="1:105" ht="12" customHeight="1" x14ac:dyDescent="0.25">
      <c r="A19" s="121" t="s">
        <v>54</v>
      </c>
      <c r="B19" s="122"/>
      <c r="C19" s="122">
        <v>184.08412657637336</v>
      </c>
      <c r="D19" s="122">
        <v>184.46579148531427</v>
      </c>
      <c r="E19" s="122">
        <v>184.1074639926654</v>
      </c>
      <c r="F19" s="122">
        <v>189.62795195732713</v>
      </c>
      <c r="G19" s="122">
        <v>190.26721385947886</v>
      </c>
      <c r="H19" s="122">
        <v>208.34304746632742</v>
      </c>
      <c r="I19" s="122">
        <v>195.00420206023347</v>
      </c>
      <c r="J19" s="122">
        <v>200.32566746521945</v>
      </c>
      <c r="K19" s="122">
        <v>183.05485999643835</v>
      </c>
      <c r="L19" s="122">
        <v>223.80599453755204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207.38239844914398</v>
      </c>
      <c r="S19" s="122">
        <v>204.40742144144261</v>
      </c>
      <c r="T19" s="122">
        <v>201.7478720138412</v>
      </c>
      <c r="U19" s="122">
        <v>199.34168037304934</v>
      </c>
      <c r="V19" s="122">
        <v>0</v>
      </c>
      <c r="W19" s="122">
        <v>0</v>
      </c>
      <c r="X19" s="122">
        <v>196.71772333312157</v>
      </c>
      <c r="Y19" s="122">
        <v>0</v>
      </c>
      <c r="DA19" s="130" t="s">
        <v>4108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4109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4110</v>
      </c>
    </row>
    <row r="22" spans="1:105" ht="12" customHeight="1" x14ac:dyDescent="0.25">
      <c r="A22" s="109" t="s">
        <v>120</v>
      </c>
      <c r="B22" s="33"/>
      <c r="C22" s="33">
        <v>184.08412657637336</v>
      </c>
      <c r="D22" s="33">
        <v>184.46579148531427</v>
      </c>
      <c r="E22" s="33">
        <v>184.1074639926654</v>
      </c>
      <c r="F22" s="33">
        <v>189.62795195732713</v>
      </c>
      <c r="G22" s="33">
        <v>190.26721385947886</v>
      </c>
      <c r="H22" s="33">
        <v>208.34304746632742</v>
      </c>
      <c r="I22" s="33">
        <v>195.00420206023347</v>
      </c>
      <c r="J22" s="33">
        <v>200.32566746521945</v>
      </c>
      <c r="K22" s="33">
        <v>183.05485999643835</v>
      </c>
      <c r="L22" s="33">
        <v>223.80599453755204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207.38239844914398</v>
      </c>
      <c r="S22" s="33">
        <v>204.40742144144261</v>
      </c>
      <c r="T22" s="33">
        <v>201.7478720138412</v>
      </c>
      <c r="U22" s="33">
        <v>199.34168037304934</v>
      </c>
      <c r="V22" s="33">
        <v>0</v>
      </c>
      <c r="W22" s="33">
        <v>0</v>
      </c>
      <c r="X22" s="33">
        <v>196.71772333312157</v>
      </c>
      <c r="Y22" s="33">
        <v>0</v>
      </c>
      <c r="DA22" s="60" t="s">
        <v>4111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9477.0991139049074</v>
      </c>
      <c r="D24" s="117">
        <f t="shared" si="7"/>
        <v>9223.0868526526847</v>
      </c>
      <c r="E24" s="117">
        <f t="shared" si="7"/>
        <v>9176.7975051813701</v>
      </c>
      <c r="F24" s="117">
        <f t="shared" si="7"/>
        <v>8920.3682593428821</v>
      </c>
      <c r="G24" s="117">
        <f t="shared" si="7"/>
        <v>8557.4975909864133</v>
      </c>
      <c r="H24" s="117">
        <f t="shared" si="7"/>
        <v>9016.7010893082115</v>
      </c>
      <c r="I24" s="117">
        <f t="shared" si="7"/>
        <v>8328.547185436686</v>
      </c>
      <c r="J24" s="117">
        <f t="shared" si="7"/>
        <v>8783.4393520365375</v>
      </c>
      <c r="K24" s="117">
        <f t="shared" si="7"/>
        <v>8743.1878095915399</v>
      </c>
      <c r="L24" s="117">
        <f t="shared" si="7"/>
        <v>9851.3363735883922</v>
      </c>
      <c r="M24" s="117">
        <f t="shared" si="7"/>
        <v>8190.4511409668166</v>
      </c>
      <c r="N24" s="117">
        <f t="shared" si="7"/>
        <v>8582.7234982462505</v>
      </c>
      <c r="O24" s="117">
        <f t="shared" si="7"/>
        <v>8921.1921807633134</v>
      </c>
      <c r="P24" s="117">
        <f t="shared" si="7"/>
        <v>7135.7911704997714</v>
      </c>
      <c r="Q24" s="117">
        <f t="shared" si="7"/>
        <v>6931.7915410638334</v>
      </c>
      <c r="R24" s="117">
        <f t="shared" ref="R24:V24" si="8">R25+R28+R30+R39</f>
        <v>6860.9271623751602</v>
      </c>
      <c r="S24" s="117">
        <f t="shared" si="8"/>
        <v>6612.2104351011776</v>
      </c>
      <c r="T24" s="117">
        <f t="shared" si="8"/>
        <v>6326.560263441278</v>
      </c>
      <c r="U24" s="117">
        <f t="shared" si="8"/>
        <v>6023.5664428548962</v>
      </c>
      <c r="V24" s="117">
        <f t="shared" si="8"/>
        <v>5746.7787431403203</v>
      </c>
      <c r="W24" s="117">
        <f t="shared" ref="W24:Y24" si="9">W25+W28+W30+W39</f>
        <v>4985.3969903260295</v>
      </c>
      <c r="X24" s="117">
        <f t="shared" si="9"/>
        <v>4144.5924355490288</v>
      </c>
      <c r="Y24" s="117">
        <f t="shared" si="9"/>
        <v>3096.8906191741212</v>
      </c>
      <c r="DA24" s="129" t="s">
        <v>4112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8382.7677575377547</v>
      </c>
      <c r="D25" s="122">
        <f t="shared" si="10"/>
        <v>8009.3784102330392</v>
      </c>
      <c r="E25" s="122">
        <f t="shared" si="10"/>
        <v>7953.0699512060546</v>
      </c>
      <c r="F25" s="122">
        <f t="shared" si="10"/>
        <v>7722.0956955066786</v>
      </c>
      <c r="G25" s="122">
        <f t="shared" si="10"/>
        <v>7324.911496719169</v>
      </c>
      <c r="H25" s="122">
        <f t="shared" si="10"/>
        <v>7748.2221742545516</v>
      </c>
      <c r="I25" s="122">
        <f t="shared" si="10"/>
        <v>7128.6520432624575</v>
      </c>
      <c r="J25" s="122">
        <f t="shared" si="10"/>
        <v>7642.262770529027</v>
      </c>
      <c r="K25" s="122">
        <f t="shared" si="10"/>
        <v>7536.6686804110705</v>
      </c>
      <c r="L25" s="122">
        <f t="shared" si="10"/>
        <v>8607.8968844151423</v>
      </c>
      <c r="M25" s="122">
        <f t="shared" si="10"/>
        <v>6847.7126171237478</v>
      </c>
      <c r="N25" s="122">
        <f t="shared" si="10"/>
        <v>7238.6168753675911</v>
      </c>
      <c r="O25" s="122">
        <f t="shared" si="10"/>
        <v>7634.7802705636868</v>
      </c>
      <c r="P25" s="122">
        <f t="shared" si="10"/>
        <v>5797.441243017709</v>
      </c>
      <c r="Q25" s="122">
        <f t="shared" si="10"/>
        <v>5602.775646743522</v>
      </c>
      <c r="R25" s="122">
        <f t="shared" ref="R25:V25" si="11">SUM(R26:R27)</f>
        <v>5508.541961177516</v>
      </c>
      <c r="S25" s="122">
        <f t="shared" si="11"/>
        <v>5358.7659645479616</v>
      </c>
      <c r="T25" s="122">
        <f t="shared" si="11"/>
        <v>5138.6519231113216</v>
      </c>
      <c r="U25" s="122">
        <f t="shared" si="11"/>
        <v>4908.8910890734078</v>
      </c>
      <c r="V25" s="122">
        <f t="shared" si="11"/>
        <v>4713.1070152388438</v>
      </c>
      <c r="W25" s="122">
        <f t="shared" ref="W25:Y25" si="12">SUM(W26:W27)</f>
        <v>4037.7245137730933</v>
      </c>
      <c r="X25" s="122">
        <f t="shared" si="12"/>
        <v>3199.4742479995821</v>
      </c>
      <c r="Y25" s="122">
        <f t="shared" si="12"/>
        <v>2293.7078280687406</v>
      </c>
      <c r="DA25" s="130" t="s">
        <v>4113</v>
      </c>
    </row>
    <row r="26" spans="1:105" ht="12" customHeight="1" x14ac:dyDescent="0.25">
      <c r="A26" s="97" t="s">
        <v>74</v>
      </c>
      <c r="B26" s="98"/>
      <c r="C26" s="98">
        <v>8194.7473020100078</v>
      </c>
      <c r="D26" s="98">
        <v>7833.2394603038083</v>
      </c>
      <c r="E26" s="98">
        <v>7781.4977204616325</v>
      </c>
      <c r="F26" s="98">
        <v>7558.9759797248871</v>
      </c>
      <c r="G26" s="98">
        <v>7173.9315878924499</v>
      </c>
      <c r="H26" s="98">
        <v>7592.6156623692796</v>
      </c>
      <c r="I26" s="98">
        <v>6989.6805678909732</v>
      </c>
      <c r="J26" s="98">
        <v>7492.6921771993239</v>
      </c>
      <c r="K26" s="98">
        <v>7391.0037851437291</v>
      </c>
      <c r="L26" s="98">
        <v>8438.2578198236333</v>
      </c>
      <c r="M26" s="98">
        <v>6720.8705748318371</v>
      </c>
      <c r="N26" s="98">
        <v>7104.6724176087546</v>
      </c>
      <c r="O26" s="98">
        <v>7492.6368568719818</v>
      </c>
      <c r="P26" s="98">
        <v>5696.6380429008268</v>
      </c>
      <c r="Q26" s="98">
        <v>5503.0311791074091</v>
      </c>
      <c r="R26" s="98">
        <v>5410.0057079055869</v>
      </c>
      <c r="S26" s="98">
        <v>5264.3570301094269</v>
      </c>
      <c r="T26" s="98">
        <v>5048.9845210247431</v>
      </c>
      <c r="U26" s="98">
        <v>4824.764457801286</v>
      </c>
      <c r="V26" s="98">
        <v>4634.1908709238332</v>
      </c>
      <c r="W26" s="98">
        <v>3968.5346411969485</v>
      </c>
      <c r="X26" s="98">
        <v>3148.6691857790511</v>
      </c>
      <c r="Y26" s="98">
        <v>2259.7754476248588</v>
      </c>
      <c r="DA26" s="63" t="s">
        <v>4114</v>
      </c>
    </row>
    <row r="27" spans="1:105" ht="12" customHeight="1" x14ac:dyDescent="0.25">
      <c r="A27" s="97" t="s">
        <v>53</v>
      </c>
      <c r="B27" s="98"/>
      <c r="C27" s="98">
        <v>188.02045552774749</v>
      </c>
      <c r="D27" s="98">
        <v>176.1389499292309</v>
      </c>
      <c r="E27" s="98">
        <v>171.57223074442211</v>
      </c>
      <c r="F27" s="98">
        <v>163.11971578179134</v>
      </c>
      <c r="G27" s="98">
        <v>150.97990882671911</v>
      </c>
      <c r="H27" s="98">
        <v>155.60651188527163</v>
      </c>
      <c r="I27" s="98">
        <v>138.97147537148456</v>
      </c>
      <c r="J27" s="98">
        <v>149.57059332970331</v>
      </c>
      <c r="K27" s="98">
        <v>145.66489526734097</v>
      </c>
      <c r="L27" s="98">
        <v>169.63906459150886</v>
      </c>
      <c r="M27" s="98">
        <v>126.84204229191069</v>
      </c>
      <c r="N27" s="98">
        <v>133.94445775883628</v>
      </c>
      <c r="O27" s="98">
        <v>142.14341369170504</v>
      </c>
      <c r="P27" s="98">
        <v>100.80320011688231</v>
      </c>
      <c r="Q27" s="98">
        <v>99.744467636112859</v>
      </c>
      <c r="R27" s="98">
        <v>98.536253271928985</v>
      </c>
      <c r="S27" s="98">
        <v>94.4089344385348</v>
      </c>
      <c r="T27" s="98">
        <v>89.667402086578107</v>
      </c>
      <c r="U27" s="98">
        <v>84.126631272122026</v>
      </c>
      <c r="V27" s="98">
        <v>78.916144315010257</v>
      </c>
      <c r="W27" s="98">
        <v>69.189872576144779</v>
      </c>
      <c r="X27" s="98">
        <v>50.805062220530857</v>
      </c>
      <c r="Y27" s="98">
        <v>33.932380443881762</v>
      </c>
      <c r="DA27" s="63" t="s">
        <v>4115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9.0901717538235598</v>
      </c>
      <c r="D28" s="122">
        <f t="shared" si="13"/>
        <v>2.1147944774004994</v>
      </c>
      <c r="E28" s="122">
        <f t="shared" si="13"/>
        <v>21.480741887778358</v>
      </c>
      <c r="F28" s="122">
        <f t="shared" si="13"/>
        <v>28.965520904010408</v>
      </c>
      <c r="G28" s="122">
        <f t="shared" si="13"/>
        <v>66.368590566278684</v>
      </c>
      <c r="H28" s="122">
        <f t="shared" si="13"/>
        <v>107.07218624691821</v>
      </c>
      <c r="I28" s="122">
        <f t="shared" si="13"/>
        <v>19.62892460863549</v>
      </c>
      <c r="J28" s="122">
        <f t="shared" si="13"/>
        <v>37.965513545864709</v>
      </c>
      <c r="K28" s="122">
        <f t="shared" si="13"/>
        <v>72.351467268291373</v>
      </c>
      <c r="L28" s="122">
        <f t="shared" si="13"/>
        <v>91.920906375594527</v>
      </c>
      <c r="M28" s="122">
        <f t="shared" si="13"/>
        <v>183.59034227926037</v>
      </c>
      <c r="N28" s="122">
        <f t="shared" si="13"/>
        <v>206.21485828499797</v>
      </c>
      <c r="O28" s="122">
        <f t="shared" si="13"/>
        <v>161.54452193207158</v>
      </c>
      <c r="P28" s="122">
        <f t="shared" si="13"/>
        <v>203.50864052094815</v>
      </c>
      <c r="Q28" s="122">
        <f t="shared" si="13"/>
        <v>191.94920661912116</v>
      </c>
      <c r="R28" s="122">
        <f t="shared" si="13"/>
        <v>204.6832966153336</v>
      </c>
      <c r="S28" s="122">
        <f t="shared" si="13"/>
        <v>115.69625715758202</v>
      </c>
      <c r="T28" s="122">
        <f t="shared" si="13"/>
        <v>89.554605878050566</v>
      </c>
      <c r="U28" s="122">
        <f t="shared" si="13"/>
        <v>61.784584759175047</v>
      </c>
      <c r="V28" s="122">
        <f t="shared" si="13"/>
        <v>51.572676445101457</v>
      </c>
      <c r="W28" s="122">
        <f t="shared" si="13"/>
        <v>64.359082060754616</v>
      </c>
      <c r="X28" s="122">
        <f t="shared" si="13"/>
        <v>147.52320593169785</v>
      </c>
      <c r="Y28" s="122">
        <f t="shared" si="13"/>
        <v>161.42140799762348</v>
      </c>
      <c r="DA28" s="130" t="s">
        <v>4116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9.0901717538235598</v>
      </c>
      <c r="D29" s="98">
        <f>IF(RES_hhdet_in_tes!D29=0,0,RES_hhdet_in_tes!D29*1000*11630/RES_hhdet_in_new!D26)</f>
        <v>2.1147944774004994</v>
      </c>
      <c r="E29" s="98">
        <f>IF(RES_hhdet_in_tes!E29=0,0,RES_hhdet_in_tes!E29*1000*11630/RES_hhdet_in_new!E26)</f>
        <v>21.480741887778358</v>
      </c>
      <c r="F29" s="98">
        <f>IF(RES_hhdet_in_tes!F29=0,0,RES_hhdet_in_tes!F29*1000*11630/RES_hhdet_in_new!F26)</f>
        <v>28.965520904010408</v>
      </c>
      <c r="G29" s="98">
        <f>IF(RES_hhdet_in_tes!G29=0,0,RES_hhdet_in_tes!G29*1000*11630/RES_hhdet_in_new!G26)</f>
        <v>66.368590566278684</v>
      </c>
      <c r="H29" s="98">
        <f>IF(RES_hhdet_in_tes!H29=0,0,RES_hhdet_in_tes!H29*1000*11630/RES_hhdet_in_new!H26)</f>
        <v>107.07218624691821</v>
      </c>
      <c r="I29" s="98">
        <f>IF(RES_hhdet_in_tes!I29=0,0,RES_hhdet_in_tes!I29*1000*11630/RES_hhdet_in_new!I26)</f>
        <v>19.62892460863549</v>
      </c>
      <c r="J29" s="98">
        <f>IF(RES_hhdet_in_tes!J29=0,0,RES_hhdet_in_tes!J29*1000*11630/RES_hhdet_in_new!J26)</f>
        <v>37.965513545864709</v>
      </c>
      <c r="K29" s="98">
        <f>IF(RES_hhdet_in_tes!K29=0,0,RES_hhdet_in_tes!K29*1000*11630/RES_hhdet_in_new!K26)</f>
        <v>72.351467268291373</v>
      </c>
      <c r="L29" s="98">
        <f>IF(RES_hhdet_in_tes!L29=0,0,RES_hhdet_in_tes!L29*1000*11630/RES_hhdet_in_new!L26)</f>
        <v>91.920906375594527</v>
      </c>
      <c r="M29" s="98">
        <f>IF(RES_hhdet_in_tes!M29=0,0,RES_hhdet_in_tes!M29*1000*11630/RES_hhdet_in_new!M26)</f>
        <v>183.59034227926037</v>
      </c>
      <c r="N29" s="98">
        <f>IF(RES_hhdet_in_tes!N29=0,0,RES_hhdet_in_tes!N29*1000*11630/RES_hhdet_in_new!N26)</f>
        <v>206.21485828499797</v>
      </c>
      <c r="O29" s="98">
        <f>IF(RES_hhdet_in_tes!O29=0,0,RES_hhdet_in_tes!O29*1000*11630/RES_hhdet_in_new!O26)</f>
        <v>161.54452193207158</v>
      </c>
      <c r="P29" s="98">
        <f>IF(RES_hhdet_in_tes!P29=0,0,RES_hhdet_in_tes!P29*1000*11630/RES_hhdet_in_new!P26)</f>
        <v>203.50864052094815</v>
      </c>
      <c r="Q29" s="98">
        <f>IF(RES_hhdet_in_tes!Q29=0,0,RES_hhdet_in_tes!Q29*1000*11630/RES_hhdet_in_new!Q26)</f>
        <v>191.94920661912116</v>
      </c>
      <c r="R29" s="98">
        <f>IF(RES_hhdet_in_tes!R29=0,0,RES_hhdet_in_tes!R29*1000*11630/RES_hhdet_in_new!R26)</f>
        <v>204.6832966153336</v>
      </c>
      <c r="S29" s="98">
        <f>IF(RES_hhdet_in_tes!S29=0,0,RES_hhdet_in_tes!S29*1000*11630/RES_hhdet_in_new!S26)</f>
        <v>115.69625715758202</v>
      </c>
      <c r="T29" s="98">
        <f>IF(RES_hhdet_in_tes!T29=0,0,RES_hhdet_in_tes!T29*1000*11630/RES_hhdet_in_new!T26)</f>
        <v>89.554605878050566</v>
      </c>
      <c r="U29" s="98">
        <f>IF(RES_hhdet_in_tes!U29=0,0,RES_hhdet_in_tes!U29*1000*11630/RES_hhdet_in_new!U26)</f>
        <v>61.784584759175047</v>
      </c>
      <c r="V29" s="98">
        <f>IF(RES_hhdet_in_tes!V29=0,0,RES_hhdet_in_tes!V29*1000*11630/RES_hhdet_in_new!V26)</f>
        <v>51.572676445101457</v>
      </c>
      <c r="W29" s="98">
        <f>IF(RES_hhdet_in_tes!W29=0,0,RES_hhdet_in_tes!W29*1000*11630/RES_hhdet_in_new!W26)</f>
        <v>64.359082060754616</v>
      </c>
      <c r="X29" s="98">
        <f>IF(RES_hhdet_in_tes!X29=0,0,RES_hhdet_in_tes!X29*1000*11630/RES_hhdet_in_new!X26)</f>
        <v>147.52320593169785</v>
      </c>
      <c r="Y29" s="98">
        <f>IF(RES_hhdet_in_tes!Y29=0,0,RES_hhdet_in_tes!Y29*1000*11630/RES_hhdet_in_new!Y26)</f>
        <v>161.42140799762348</v>
      </c>
      <c r="DA29" s="63" t="s">
        <v>4117</v>
      </c>
    </row>
    <row r="30" spans="1:105" ht="12" customHeight="1" x14ac:dyDescent="0.25">
      <c r="A30" s="121" t="s">
        <v>55</v>
      </c>
      <c r="B30" s="122"/>
      <c r="C30" s="122">
        <v>901.15705803695482</v>
      </c>
      <c r="D30" s="122">
        <v>1027.127856456932</v>
      </c>
      <c r="E30" s="122">
        <v>1018.1393480948722</v>
      </c>
      <c r="F30" s="122">
        <v>979.67909097486586</v>
      </c>
      <c r="G30" s="122">
        <v>975.95028984148632</v>
      </c>
      <c r="H30" s="122">
        <v>953.06368134041384</v>
      </c>
      <c r="I30" s="122">
        <v>985.26201550535995</v>
      </c>
      <c r="J30" s="122">
        <v>902.88540049642654</v>
      </c>
      <c r="K30" s="122">
        <v>951.11280191573962</v>
      </c>
      <c r="L30" s="122">
        <v>927.71258826010262</v>
      </c>
      <c r="M30" s="122">
        <v>935.91313443699164</v>
      </c>
      <c r="N30" s="122">
        <v>914.74076260966103</v>
      </c>
      <c r="O30" s="122">
        <v>906.06363224475024</v>
      </c>
      <c r="P30" s="122">
        <v>920.24936553551197</v>
      </c>
      <c r="Q30" s="122">
        <v>926.10980238579941</v>
      </c>
      <c r="R30" s="122">
        <v>940.31950613316735</v>
      </c>
      <c r="S30" s="122">
        <v>933.34079195419099</v>
      </c>
      <c r="T30" s="122">
        <v>896.60586243806381</v>
      </c>
      <c r="U30" s="122">
        <v>853.54908864926347</v>
      </c>
      <c r="V30" s="122">
        <v>785.11097443849644</v>
      </c>
      <c r="W30" s="122">
        <v>686.77629121926577</v>
      </c>
      <c r="X30" s="122">
        <v>600.87725828462715</v>
      </c>
      <c r="Y30" s="122">
        <v>469.3423685455856</v>
      </c>
      <c r="DA30" s="130" t="s">
        <v>4118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4119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4120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4121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4122</v>
      </c>
    </row>
    <row r="35" spans="1:105" ht="12" customHeight="1" x14ac:dyDescent="0.25">
      <c r="A35" s="106" t="s">
        <v>122</v>
      </c>
      <c r="B35" s="101"/>
      <c r="C35" s="101">
        <v>901.05757198789331</v>
      </c>
      <c r="D35" s="101">
        <v>1027.0295486553803</v>
      </c>
      <c r="E35" s="101">
        <v>1018.0264477425911</v>
      </c>
      <c r="F35" s="101">
        <v>979.49356625749306</v>
      </c>
      <c r="G35" s="101">
        <v>975.8459051453824</v>
      </c>
      <c r="H35" s="101">
        <v>953.05179561450166</v>
      </c>
      <c r="I35" s="101">
        <v>985.2028963753653</v>
      </c>
      <c r="J35" s="101">
        <v>902.86864545577316</v>
      </c>
      <c r="K35" s="101">
        <v>951.00733471987871</v>
      </c>
      <c r="L35" s="101">
        <v>927.76210991127721</v>
      </c>
      <c r="M35" s="101">
        <v>935.70035480664421</v>
      </c>
      <c r="N35" s="101">
        <v>914.75663016409214</v>
      </c>
      <c r="O35" s="101">
        <v>906.08818333273393</v>
      </c>
      <c r="P35" s="101">
        <v>919.57206697222523</v>
      </c>
      <c r="Q35" s="101">
        <v>925.94975861891214</v>
      </c>
      <c r="R35" s="101">
        <v>940.0896039277676</v>
      </c>
      <c r="S35" s="101">
        <v>933.24733013727041</v>
      </c>
      <c r="T35" s="101">
        <v>896.93234228307972</v>
      </c>
      <c r="U35" s="101">
        <v>853.64076655565134</v>
      </c>
      <c r="V35" s="101">
        <v>785.40248861123723</v>
      </c>
      <c r="W35" s="101">
        <v>687.14771816142309</v>
      </c>
      <c r="X35" s="101">
        <v>600.82319480919955</v>
      </c>
      <c r="Y35" s="101">
        <v>468.36841805780182</v>
      </c>
      <c r="DA35" s="131" t="s">
        <v>4123</v>
      </c>
    </row>
    <row r="36" spans="1:105" ht="12" customHeight="1" x14ac:dyDescent="0.25">
      <c r="A36" s="107" t="s">
        <v>121</v>
      </c>
      <c r="B36" s="104"/>
      <c r="C36" s="104">
        <v>901.24549008056533</v>
      </c>
      <c r="D36" s="104">
        <v>1027.2465038036321</v>
      </c>
      <c r="E36" s="104">
        <v>1018.2677445739363</v>
      </c>
      <c r="F36" s="104">
        <v>979.81947585832779</v>
      </c>
      <c r="G36" s="104">
        <v>976.06027566762543</v>
      </c>
      <c r="H36" s="104">
        <v>953.07929325499902</v>
      </c>
      <c r="I36" s="104">
        <v>985.29408188859009</v>
      </c>
      <c r="J36" s="104">
        <v>902.90683609499547</v>
      </c>
      <c r="K36" s="104">
        <v>951.16901245419285</v>
      </c>
      <c r="L36" s="104">
        <v>927.36058300986065</v>
      </c>
      <c r="M36" s="104">
        <v>935.95270256559513</v>
      </c>
      <c r="N36" s="104">
        <v>914.71464725965973</v>
      </c>
      <c r="O36" s="104">
        <v>906.03945886581232</v>
      </c>
      <c r="P36" s="104">
        <v>920.53326313688967</v>
      </c>
      <c r="Q36" s="104">
        <v>926.34394048920865</v>
      </c>
      <c r="R36" s="104">
        <v>940.5071359975741</v>
      </c>
      <c r="S36" s="104">
        <v>933.44287673636302</v>
      </c>
      <c r="T36" s="104">
        <v>896.01508938517816</v>
      </c>
      <c r="U36" s="104">
        <v>853.45848174645482</v>
      </c>
      <c r="V36" s="104">
        <v>784.6687083882631</v>
      </c>
      <c r="W36" s="104">
        <v>685.74071424299098</v>
      </c>
      <c r="X36" s="104">
        <v>600.92930836165965</v>
      </c>
      <c r="Y36" s="104">
        <v>469.82934378947755</v>
      </c>
      <c r="DA36" s="132" t="s">
        <v>4124</v>
      </c>
    </row>
    <row r="37" spans="1:105" ht="12" customHeight="1" x14ac:dyDescent="0.25">
      <c r="A37" s="108" t="s">
        <v>53</v>
      </c>
      <c r="B37" s="98"/>
      <c r="C37" s="98">
        <v>427.54316616266061</v>
      </c>
      <c r="D37" s="98">
        <v>511.16766898749012</v>
      </c>
      <c r="E37" s="98">
        <v>491.16776429104817</v>
      </c>
      <c r="F37" s="98">
        <v>469.89246043434389</v>
      </c>
      <c r="G37" s="98">
        <v>471.61408827831747</v>
      </c>
      <c r="H37" s="98">
        <v>448.66627425698289</v>
      </c>
      <c r="I37" s="98">
        <v>497.25694218962127</v>
      </c>
      <c r="J37" s="98">
        <v>405.9018332779799</v>
      </c>
      <c r="K37" s="98">
        <v>441.27032507592145</v>
      </c>
      <c r="L37" s="98">
        <v>350.62639550572703</v>
      </c>
      <c r="M37" s="98">
        <v>395.54602588576159</v>
      </c>
      <c r="N37" s="98">
        <v>359.9116685650381</v>
      </c>
      <c r="O37" s="98">
        <v>364.75163846799717</v>
      </c>
      <c r="P37" s="98">
        <v>393.99520732660278</v>
      </c>
      <c r="Q37" s="98">
        <v>393.88173507620962</v>
      </c>
      <c r="R37" s="98">
        <v>418.42158128947602</v>
      </c>
      <c r="S37" s="98">
        <v>420.6089116350239</v>
      </c>
      <c r="T37" s="98">
        <v>386.5975229047001</v>
      </c>
      <c r="U37" s="98">
        <v>355.88610413532058</v>
      </c>
      <c r="V37" s="98">
        <v>316.12100730980058</v>
      </c>
      <c r="W37" s="98">
        <v>234.06474881225228</v>
      </c>
      <c r="X37" s="98">
        <v>223.69867745672659</v>
      </c>
      <c r="Y37" s="98">
        <v>178.79726816787547</v>
      </c>
      <c r="DA37" s="63" t="s">
        <v>4125</v>
      </c>
    </row>
    <row r="38" spans="1:105" ht="12" customHeight="1" x14ac:dyDescent="0.25">
      <c r="A38" s="108" t="s">
        <v>52</v>
      </c>
      <c r="B38" s="98"/>
      <c r="C38" s="98">
        <v>473.70232391790466</v>
      </c>
      <c r="D38" s="98">
        <v>516.07883481614203</v>
      </c>
      <c r="E38" s="98">
        <v>527.09998028288817</v>
      </c>
      <c r="F38" s="98">
        <v>509.9270154239839</v>
      </c>
      <c r="G38" s="98">
        <v>504.44618738930802</v>
      </c>
      <c r="H38" s="98">
        <v>504.41301899801618</v>
      </c>
      <c r="I38" s="98">
        <v>488.03713969896893</v>
      </c>
      <c r="J38" s="98">
        <v>497.00500281701568</v>
      </c>
      <c r="K38" s="98">
        <v>509.89868737827129</v>
      </c>
      <c r="L38" s="98">
        <v>576.7341875041335</v>
      </c>
      <c r="M38" s="98">
        <v>540.40667667983359</v>
      </c>
      <c r="N38" s="98">
        <v>554.80297869462152</v>
      </c>
      <c r="O38" s="98">
        <v>541.28782039781504</v>
      </c>
      <c r="P38" s="98">
        <v>526.53805581028701</v>
      </c>
      <c r="Q38" s="98">
        <v>532.46220541299897</v>
      </c>
      <c r="R38" s="98">
        <v>522.08555470809802</v>
      </c>
      <c r="S38" s="98">
        <v>512.83396510133912</v>
      </c>
      <c r="T38" s="98">
        <v>509.41756648047817</v>
      </c>
      <c r="U38" s="98">
        <v>497.57237761113436</v>
      </c>
      <c r="V38" s="98">
        <v>468.54770107846252</v>
      </c>
      <c r="W38" s="98">
        <v>451.6759654307387</v>
      </c>
      <c r="X38" s="98">
        <v>377.23063090493309</v>
      </c>
      <c r="Y38" s="98">
        <v>291.03207562160208</v>
      </c>
      <c r="DA38" s="63" t="s">
        <v>4126</v>
      </c>
    </row>
    <row r="39" spans="1:105" ht="12" customHeight="1" x14ac:dyDescent="0.25">
      <c r="A39" s="121" t="s">
        <v>54</v>
      </c>
      <c r="B39" s="122"/>
      <c r="C39" s="122">
        <v>184.08412657637334</v>
      </c>
      <c r="D39" s="122">
        <v>184.46579148531427</v>
      </c>
      <c r="E39" s="122">
        <v>184.10746399266537</v>
      </c>
      <c r="F39" s="122">
        <v>189.62795195732716</v>
      </c>
      <c r="G39" s="122">
        <v>190.26721385947889</v>
      </c>
      <c r="H39" s="122">
        <v>208.34304746632742</v>
      </c>
      <c r="I39" s="122">
        <v>195.00420206023355</v>
      </c>
      <c r="J39" s="122">
        <v>200.32566746521937</v>
      </c>
      <c r="K39" s="122">
        <v>183.05485999643838</v>
      </c>
      <c r="L39" s="122">
        <v>223.8059945375521</v>
      </c>
      <c r="M39" s="122">
        <v>223.23504712681654</v>
      </c>
      <c r="N39" s="122">
        <v>223.15100198400057</v>
      </c>
      <c r="O39" s="122">
        <v>218.80375602280415</v>
      </c>
      <c r="P39" s="122">
        <v>214.59192142560147</v>
      </c>
      <c r="Q39" s="122">
        <v>210.95688531539093</v>
      </c>
      <c r="R39" s="122">
        <v>207.38239844914398</v>
      </c>
      <c r="S39" s="122">
        <v>204.40742144144258</v>
      </c>
      <c r="T39" s="122">
        <v>201.74787201384123</v>
      </c>
      <c r="U39" s="122">
        <v>199.34168037304937</v>
      </c>
      <c r="V39" s="122">
        <v>196.98807701787882</v>
      </c>
      <c r="W39" s="122">
        <v>196.53710327291634</v>
      </c>
      <c r="X39" s="122">
        <v>196.71772333312163</v>
      </c>
      <c r="Y39" s="122">
        <v>172.41901456217161</v>
      </c>
      <c r="DA39" s="130" t="s">
        <v>4127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4128</v>
      </c>
    </row>
    <row r="41" spans="1:105" ht="12" customHeight="1" x14ac:dyDescent="0.25">
      <c r="A41" s="109" t="s">
        <v>120</v>
      </c>
      <c r="B41" s="33"/>
      <c r="C41" s="33">
        <v>184.08412657637334</v>
      </c>
      <c r="D41" s="33">
        <v>184.46579148531427</v>
      </c>
      <c r="E41" s="33">
        <v>184.10746399266537</v>
      </c>
      <c r="F41" s="33">
        <v>189.62795195732716</v>
      </c>
      <c r="G41" s="33">
        <v>190.26721385947889</v>
      </c>
      <c r="H41" s="33">
        <v>208.34304746632742</v>
      </c>
      <c r="I41" s="33">
        <v>195.00420206023355</v>
      </c>
      <c r="J41" s="33">
        <v>200.32566746521937</v>
      </c>
      <c r="K41" s="33">
        <v>183.05485999643838</v>
      </c>
      <c r="L41" s="33">
        <v>223.8059945375521</v>
      </c>
      <c r="M41" s="33">
        <v>223.23504712681654</v>
      </c>
      <c r="N41" s="33">
        <v>223.15100198400057</v>
      </c>
      <c r="O41" s="33">
        <v>218.80375602280415</v>
      </c>
      <c r="P41" s="33">
        <v>214.59192142560147</v>
      </c>
      <c r="Q41" s="33">
        <v>210.95688531539093</v>
      </c>
      <c r="R41" s="33">
        <v>207.38239844914398</v>
      </c>
      <c r="S41" s="33">
        <v>204.40742144144258</v>
      </c>
      <c r="T41" s="33">
        <v>201.74787201384123</v>
      </c>
      <c r="U41" s="33">
        <v>199.34168037304937</v>
      </c>
      <c r="V41" s="33">
        <v>196.98807701787882</v>
      </c>
      <c r="W41" s="33">
        <v>196.53710327291634</v>
      </c>
      <c r="X41" s="33">
        <v>196.71772333312163</v>
      </c>
      <c r="Y41" s="33">
        <v>172.41901456217161</v>
      </c>
      <c r="DA41" s="60" t="s">
        <v>4129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9110.0925745123695</v>
      </c>
      <c r="M43" s="117">
        <f t="shared" si="14"/>
        <v>8638.1889857882652</v>
      </c>
      <c r="N43" s="117">
        <f t="shared" si="14"/>
        <v>8546.5342907970171</v>
      </c>
      <c r="O43" s="117">
        <f t="shared" si="14"/>
        <v>6789.7683299908049</v>
      </c>
      <c r="P43" s="117">
        <f t="shared" si="14"/>
        <v>4998.003778005841</v>
      </c>
      <c r="Q43" s="117">
        <f t="shared" si="14"/>
        <v>8937.0053119029162</v>
      </c>
      <c r="R43" s="117">
        <f t="shared" ref="R43:V43" si="15">R44+R47+R49+R58</f>
        <v>7614.5583422623922</v>
      </c>
      <c r="S43" s="117">
        <f t="shared" si="15"/>
        <v>6861.3191111059423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4017.5400885395943</v>
      </c>
      <c r="Y43" s="117">
        <f t="shared" si="16"/>
        <v>2945.3376766533333</v>
      </c>
      <c r="DA43" s="129" t="s">
        <v>4130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7866.4098824886887</v>
      </c>
      <c r="M44" s="122">
        <f t="shared" si="17"/>
        <v>7294.9741652644661</v>
      </c>
      <c r="N44" s="122">
        <f t="shared" si="17"/>
        <v>7202.1744233939944</v>
      </c>
      <c r="O44" s="122">
        <f t="shared" si="17"/>
        <v>5503.7974462710336</v>
      </c>
      <c r="P44" s="122">
        <f t="shared" si="17"/>
        <v>3659.0180716259706</v>
      </c>
      <c r="Q44" s="122">
        <f t="shared" si="17"/>
        <v>7607.4656797192638</v>
      </c>
      <c r="R44" s="122">
        <f t="shared" ref="R44:V44" si="18">SUM(R45:R46)</f>
        <v>6261.8654102352748</v>
      </c>
      <c r="S44" s="122">
        <f t="shared" si="18"/>
        <v>5608.5699724726592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3071.8622424867244</v>
      </c>
      <c r="Y44" s="122">
        <f t="shared" si="19"/>
        <v>2142.3374495391313</v>
      </c>
      <c r="DA44" s="130" t="s">
        <v>4131</v>
      </c>
    </row>
    <row r="45" spans="1:105" ht="12" customHeight="1" x14ac:dyDescent="0.25">
      <c r="A45" s="97" t="s">
        <v>211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7711.3835813982514</v>
      </c>
      <c r="M45" s="98">
        <v>7159.8473757325874</v>
      </c>
      <c r="N45" s="98">
        <v>7068.9043022595506</v>
      </c>
      <c r="O45" s="98">
        <v>5401.3284125128566</v>
      </c>
      <c r="P45" s="98">
        <v>3595.3967746702447</v>
      </c>
      <c r="Q45" s="98">
        <v>7472.0323405805402</v>
      </c>
      <c r="R45" s="98">
        <v>6149.8537816834287</v>
      </c>
      <c r="S45" s="98">
        <v>5509.7600751328391</v>
      </c>
      <c r="T45" s="98">
        <v>0</v>
      </c>
      <c r="U45" s="98">
        <v>0</v>
      </c>
      <c r="V45" s="98">
        <v>0</v>
      </c>
      <c r="W45" s="98">
        <v>0</v>
      </c>
      <c r="X45" s="98">
        <v>3023.0835556571569</v>
      </c>
      <c r="Y45" s="98">
        <v>2110.644394090938</v>
      </c>
      <c r="DA45" s="63" t="s">
        <v>4132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155.02630109043764</v>
      </c>
      <c r="M46" s="98">
        <v>135.12678953187876</v>
      </c>
      <c r="N46" s="98">
        <v>133.27012113444383</v>
      </c>
      <c r="O46" s="98">
        <v>102.46903375817686</v>
      </c>
      <c r="P46" s="98">
        <v>63.621296955725754</v>
      </c>
      <c r="Q46" s="98">
        <v>135.43333913872368</v>
      </c>
      <c r="R46" s="98">
        <v>112.01162855184626</v>
      </c>
      <c r="S46" s="98">
        <v>98.809897339820111</v>
      </c>
      <c r="T46" s="98">
        <v>0</v>
      </c>
      <c r="U46" s="98">
        <v>0</v>
      </c>
      <c r="V46" s="98">
        <v>0</v>
      </c>
      <c r="W46" s="98">
        <v>0</v>
      </c>
      <c r="X46" s="98">
        <v>48.778686829567462</v>
      </c>
      <c r="Y46" s="98">
        <v>31.693055448193096</v>
      </c>
      <c r="DA46" s="63" t="s">
        <v>4133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92.164117240534836</v>
      </c>
      <c r="M47" s="122">
        <f t="shared" si="20"/>
        <v>184.06662148976199</v>
      </c>
      <c r="N47" s="122">
        <f t="shared" si="20"/>
        <v>206.46809747178196</v>
      </c>
      <c r="O47" s="122">
        <f t="shared" si="20"/>
        <v>161.10348944889444</v>
      </c>
      <c r="P47" s="122">
        <f t="shared" si="20"/>
        <v>204.14476419498121</v>
      </c>
      <c r="Q47" s="122">
        <f t="shared" si="20"/>
        <v>192.47292807603142</v>
      </c>
      <c r="R47" s="122">
        <f t="shared" si="20"/>
        <v>204.99077922186797</v>
      </c>
      <c r="S47" s="122">
        <f t="shared" si="20"/>
        <v>115.00101630509744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148.08296028837469</v>
      </c>
      <c r="Y47" s="122">
        <f t="shared" si="20"/>
        <v>161.23834734632888</v>
      </c>
      <c r="DA47" s="130" t="s">
        <v>4134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0</v>
      </c>
      <c r="D48" s="98">
        <f>IF(RES_hhdet_in_tes!D48=0,0,RES_hhdet_in_tes!D48*1000*11630/RES_hhdet_in_new!D45)</f>
        <v>0</v>
      </c>
      <c r="E48" s="98">
        <f>IF(RES_hhdet_in_tes!E48=0,0,RES_hhdet_in_tes!E48*1000*11630/RES_hhdet_in_new!E45)</f>
        <v>0</v>
      </c>
      <c r="F48" s="98">
        <f>IF(RES_hhdet_in_tes!F48=0,0,RES_hhdet_in_tes!F48*1000*11630/RES_hhdet_in_new!F45)</f>
        <v>0</v>
      </c>
      <c r="G48" s="98">
        <f>IF(RES_hhdet_in_tes!G48=0,0,RES_hhdet_in_tes!G48*1000*11630/RES_hhdet_in_new!G45)</f>
        <v>0</v>
      </c>
      <c r="H48" s="98">
        <f>IF(RES_hhdet_in_tes!H48=0,0,RES_hhdet_in_tes!H48*1000*11630/RES_hhdet_in_new!H45)</f>
        <v>0</v>
      </c>
      <c r="I48" s="98">
        <f>IF(RES_hhdet_in_tes!I48=0,0,RES_hhdet_in_tes!I48*1000*11630/RES_hhdet_in_new!I45)</f>
        <v>0</v>
      </c>
      <c r="J48" s="98">
        <f>IF(RES_hhdet_in_tes!J48=0,0,RES_hhdet_in_tes!J48*1000*11630/RES_hhdet_in_new!J45)</f>
        <v>0</v>
      </c>
      <c r="K48" s="98">
        <f>IF(RES_hhdet_in_tes!K48=0,0,RES_hhdet_in_tes!K48*1000*11630/RES_hhdet_in_new!K45)</f>
        <v>0</v>
      </c>
      <c r="L48" s="98">
        <f>IF(RES_hhdet_in_tes!L48=0,0,RES_hhdet_in_tes!L48*1000*11630/RES_hhdet_in_new!L45)</f>
        <v>92.164117240534836</v>
      </c>
      <c r="M48" s="98">
        <f>IF(RES_hhdet_in_tes!M48=0,0,RES_hhdet_in_tes!M48*1000*11630/RES_hhdet_in_new!M45)</f>
        <v>184.06662148976199</v>
      </c>
      <c r="N48" s="98">
        <f>IF(RES_hhdet_in_tes!N48=0,0,RES_hhdet_in_tes!N48*1000*11630/RES_hhdet_in_new!N45)</f>
        <v>206.46809747178196</v>
      </c>
      <c r="O48" s="98">
        <f>IF(RES_hhdet_in_tes!O48=0,0,RES_hhdet_in_tes!O48*1000*11630/RES_hhdet_in_new!O45)</f>
        <v>161.10348944889444</v>
      </c>
      <c r="P48" s="98">
        <f>IF(RES_hhdet_in_tes!P48=0,0,RES_hhdet_in_tes!P48*1000*11630/RES_hhdet_in_new!P45)</f>
        <v>204.14476419498121</v>
      </c>
      <c r="Q48" s="98">
        <f>IF(RES_hhdet_in_tes!Q48=0,0,RES_hhdet_in_tes!Q48*1000*11630/RES_hhdet_in_new!Q45)</f>
        <v>192.47292807603142</v>
      </c>
      <c r="R48" s="98">
        <f>IF(RES_hhdet_in_tes!R48=0,0,RES_hhdet_in_tes!R48*1000*11630/RES_hhdet_in_new!R45)</f>
        <v>204.99077922186797</v>
      </c>
      <c r="S48" s="98">
        <f>IF(RES_hhdet_in_tes!S48=0,0,RES_hhdet_in_tes!S48*1000*11630/RES_hhdet_in_new!S45)</f>
        <v>115.00101630509744</v>
      </c>
      <c r="T48" s="98">
        <f>IF(RES_hhdet_in_tes!T48=0,0,RES_hhdet_in_tes!T48*1000*11630/RES_hhdet_in_new!T45)</f>
        <v>0</v>
      </c>
      <c r="U48" s="98">
        <f>IF(RES_hhdet_in_tes!U48=0,0,RES_hhdet_in_tes!U48*1000*11630/RES_hhdet_in_new!U45)</f>
        <v>0</v>
      </c>
      <c r="V48" s="98">
        <f>IF(RES_hhdet_in_tes!V48=0,0,RES_hhdet_in_tes!V48*1000*11630/RES_hhdet_in_new!V45)</f>
        <v>0</v>
      </c>
      <c r="W48" s="98">
        <f>IF(RES_hhdet_in_tes!W48=0,0,RES_hhdet_in_tes!W48*1000*11630/RES_hhdet_in_new!W45)</f>
        <v>0</v>
      </c>
      <c r="X48" s="98">
        <f>IF(RES_hhdet_in_tes!X48=0,0,RES_hhdet_in_tes!X48*1000*11630/RES_hhdet_in_new!X45)</f>
        <v>148.08296028837469</v>
      </c>
      <c r="Y48" s="98">
        <f>IF(RES_hhdet_in_tes!Y48=0,0,RES_hhdet_in_tes!Y48*1000*11630/RES_hhdet_in_new!Y45)</f>
        <v>161.23834734632888</v>
      </c>
      <c r="DA48" s="63" t="s">
        <v>4135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927.71258024559359</v>
      </c>
      <c r="M49" s="122">
        <v>935.91315190722071</v>
      </c>
      <c r="N49" s="122">
        <v>914.74076794723976</v>
      </c>
      <c r="O49" s="122">
        <v>906.06363824807249</v>
      </c>
      <c r="P49" s="122">
        <v>920.24902075928765</v>
      </c>
      <c r="Q49" s="122">
        <v>926.10981879223016</v>
      </c>
      <c r="R49" s="122">
        <v>940.31975435610536</v>
      </c>
      <c r="S49" s="122">
        <v>933.34070088674332</v>
      </c>
      <c r="T49" s="122">
        <v>0</v>
      </c>
      <c r="U49" s="122">
        <v>0</v>
      </c>
      <c r="V49" s="122">
        <v>0</v>
      </c>
      <c r="W49" s="122">
        <v>0</v>
      </c>
      <c r="X49" s="122">
        <v>600.87716243137345</v>
      </c>
      <c r="Y49" s="122">
        <v>469.3428652057018</v>
      </c>
      <c r="DA49" s="130" t="s">
        <v>4136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4137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4138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4139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4140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927.76210991127732</v>
      </c>
      <c r="M54" s="101">
        <v>935.7003548066441</v>
      </c>
      <c r="N54" s="101">
        <v>914.75663016409214</v>
      </c>
      <c r="O54" s="101">
        <v>906.08818333273359</v>
      </c>
      <c r="P54" s="101">
        <v>919.57206697222512</v>
      </c>
      <c r="Q54" s="101">
        <v>925.94975861891203</v>
      </c>
      <c r="R54" s="101">
        <v>940.08960392776737</v>
      </c>
      <c r="S54" s="101">
        <v>933.24733013727041</v>
      </c>
      <c r="T54" s="101">
        <v>0</v>
      </c>
      <c r="U54" s="101">
        <v>0</v>
      </c>
      <c r="V54" s="101">
        <v>0</v>
      </c>
      <c r="W54" s="101">
        <v>0</v>
      </c>
      <c r="X54" s="101">
        <v>600.82319480919944</v>
      </c>
      <c r="Y54" s="101">
        <v>468.36841805780182</v>
      </c>
      <c r="DA54" s="131" t="s">
        <v>4141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927.36058300986053</v>
      </c>
      <c r="M55" s="104">
        <v>935.95270256559468</v>
      </c>
      <c r="N55" s="104">
        <v>914.71464725965939</v>
      </c>
      <c r="O55" s="104">
        <v>906.03945886581209</v>
      </c>
      <c r="P55" s="104">
        <v>920.53326313688956</v>
      </c>
      <c r="Q55" s="104">
        <v>926.34394048920865</v>
      </c>
      <c r="R55" s="104">
        <v>940.5071359975741</v>
      </c>
      <c r="S55" s="104">
        <v>933.44287673636302</v>
      </c>
      <c r="T55" s="104">
        <v>0</v>
      </c>
      <c r="U55" s="104">
        <v>0</v>
      </c>
      <c r="V55" s="104">
        <v>0</v>
      </c>
      <c r="W55" s="104">
        <v>0</v>
      </c>
      <c r="X55" s="104">
        <v>600.92930836165976</v>
      </c>
      <c r="Y55" s="104">
        <v>469.82934378947749</v>
      </c>
      <c r="DA55" s="132" t="s">
        <v>4142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350.62639550572703</v>
      </c>
      <c r="M56" s="98">
        <v>395.54602588576148</v>
      </c>
      <c r="N56" s="98">
        <v>359.91166856503804</v>
      </c>
      <c r="O56" s="98">
        <v>364.75163846799711</v>
      </c>
      <c r="P56" s="98">
        <v>393.99520732660278</v>
      </c>
      <c r="Q56" s="98">
        <v>393.88173507620974</v>
      </c>
      <c r="R56" s="98">
        <v>418.42158128947614</v>
      </c>
      <c r="S56" s="98">
        <v>420.60891163502384</v>
      </c>
      <c r="T56" s="98">
        <v>0</v>
      </c>
      <c r="U56" s="98">
        <v>0</v>
      </c>
      <c r="V56" s="98">
        <v>0</v>
      </c>
      <c r="W56" s="98">
        <v>0</v>
      </c>
      <c r="X56" s="98">
        <v>223.69867745672656</v>
      </c>
      <c r="Y56" s="98">
        <v>178.79726816787547</v>
      </c>
      <c r="DA56" s="63" t="s">
        <v>4143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576.73418750413339</v>
      </c>
      <c r="M57" s="98">
        <v>540.40667667983325</v>
      </c>
      <c r="N57" s="98">
        <v>554.8029786946214</v>
      </c>
      <c r="O57" s="98">
        <v>541.28782039781504</v>
      </c>
      <c r="P57" s="98">
        <v>526.53805581028678</v>
      </c>
      <c r="Q57" s="98">
        <v>532.46220541299886</v>
      </c>
      <c r="R57" s="98">
        <v>522.08555470809802</v>
      </c>
      <c r="S57" s="98">
        <v>512.83396510133912</v>
      </c>
      <c r="T57" s="98">
        <v>0</v>
      </c>
      <c r="U57" s="98">
        <v>0</v>
      </c>
      <c r="V57" s="98">
        <v>0</v>
      </c>
      <c r="W57" s="98">
        <v>0</v>
      </c>
      <c r="X57" s="98">
        <v>377.23063090493309</v>
      </c>
      <c r="Y57" s="98">
        <v>291.03207562160202</v>
      </c>
      <c r="DA57" s="63" t="s">
        <v>4144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223.80599453755212</v>
      </c>
      <c r="M58" s="122">
        <v>223.23504712681657</v>
      </c>
      <c r="N58" s="122">
        <v>223.15100198400049</v>
      </c>
      <c r="O58" s="122">
        <v>218.80375602280412</v>
      </c>
      <c r="P58" s="122">
        <v>214.5919214256015</v>
      </c>
      <c r="Q58" s="122">
        <v>210.95688531539105</v>
      </c>
      <c r="R58" s="122">
        <v>207.38239844914392</v>
      </c>
      <c r="S58" s="122">
        <v>204.40742144144258</v>
      </c>
      <c r="T58" s="122">
        <v>0</v>
      </c>
      <c r="U58" s="122">
        <v>0</v>
      </c>
      <c r="V58" s="122">
        <v>0</v>
      </c>
      <c r="W58" s="122">
        <v>0</v>
      </c>
      <c r="X58" s="122">
        <v>196.7177233331216</v>
      </c>
      <c r="Y58" s="122">
        <v>172.41901456217158</v>
      </c>
      <c r="DA58" s="130" t="s">
        <v>4145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4146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223.80599453755212</v>
      </c>
      <c r="M60" s="33">
        <v>223.23504712681657</v>
      </c>
      <c r="N60" s="33">
        <v>223.15100198400049</v>
      </c>
      <c r="O60" s="33">
        <v>218.80375602280412</v>
      </c>
      <c r="P60" s="33">
        <v>214.5919214256015</v>
      </c>
      <c r="Q60" s="33">
        <v>210.95688531539105</v>
      </c>
      <c r="R60" s="33">
        <v>207.38239844914392</v>
      </c>
      <c r="S60" s="33">
        <v>204.40742144144258</v>
      </c>
      <c r="T60" s="33">
        <v>0</v>
      </c>
      <c r="U60" s="33">
        <v>0</v>
      </c>
      <c r="V60" s="33">
        <v>0</v>
      </c>
      <c r="W60" s="33">
        <v>0</v>
      </c>
      <c r="X60" s="33">
        <v>196.7177233331216</v>
      </c>
      <c r="Y60" s="33">
        <v>172.41901456217158</v>
      </c>
      <c r="DA60" s="60" t="s">
        <v>4147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9579.7660627282075</v>
      </c>
      <c r="D62" s="117">
        <f t="shared" si="21"/>
        <v>9196.4134313393824</v>
      </c>
      <c r="E62" s="117">
        <f t="shared" si="21"/>
        <v>9401.3252601126296</v>
      </c>
      <c r="F62" s="117">
        <f t="shared" si="21"/>
        <v>9052.5865559398644</v>
      </c>
      <c r="G62" s="117">
        <f t="shared" si="21"/>
        <v>8791.1536406272753</v>
      </c>
      <c r="H62" s="117">
        <f t="shared" si="21"/>
        <v>8883.0828291917096</v>
      </c>
      <c r="I62" s="117">
        <f t="shared" si="21"/>
        <v>7882.4023762531042</v>
      </c>
      <c r="J62" s="117">
        <f t="shared" si="21"/>
        <v>8921.351537890916</v>
      </c>
      <c r="K62" s="117">
        <f t="shared" si="21"/>
        <v>8813.9406084498587</v>
      </c>
      <c r="L62" s="117">
        <f t="shared" si="21"/>
        <v>10176.587250568205</v>
      </c>
      <c r="M62" s="117">
        <f t="shared" si="21"/>
        <v>8073.1720627658769</v>
      </c>
      <c r="N62" s="117">
        <f t="shared" si="21"/>
        <v>8615.9147842842613</v>
      </c>
      <c r="O62" s="117">
        <f t="shared" si="21"/>
        <v>9051.8477877764471</v>
      </c>
      <c r="P62" s="117">
        <f t="shared" si="21"/>
        <v>6730.862125836582</v>
      </c>
      <c r="Q62" s="117">
        <f t="shared" si="21"/>
        <v>7003.5877307816017</v>
      </c>
      <c r="R62" s="117">
        <f t="shared" ref="R62:V62" si="22">R63+R66+R68+R77</f>
        <v>7102.1062839084825</v>
      </c>
      <c r="S62" s="117">
        <f t="shared" si="22"/>
        <v>6648.8103592934958</v>
      </c>
      <c r="T62" s="117">
        <f t="shared" si="22"/>
        <v>6413.8424585053781</v>
      </c>
      <c r="U62" s="117">
        <f t="shared" si="22"/>
        <v>5967.5351715486449</v>
      </c>
      <c r="V62" s="117">
        <f t="shared" si="22"/>
        <v>5472.7253448988722</v>
      </c>
      <c r="W62" s="117">
        <f t="shared" ref="W62:Y62" si="23">W63+W66+W68+W77</f>
        <v>5614.4959905054675</v>
      </c>
      <c r="X62" s="117">
        <f t="shared" si="23"/>
        <v>4010.9996784368823</v>
      </c>
      <c r="Y62" s="117">
        <f t="shared" si="23"/>
        <v>2851.0614456690714</v>
      </c>
      <c r="DA62" s="129" t="s">
        <v>4148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8442.4048750513048</v>
      </c>
      <c r="D63" s="122">
        <f t="shared" si="24"/>
        <v>7991.992925830953</v>
      </c>
      <c r="E63" s="122">
        <f t="shared" si="24"/>
        <v>8160.5267527745818</v>
      </c>
      <c r="F63" s="122">
        <f t="shared" si="24"/>
        <v>7843.8860903876657</v>
      </c>
      <c r="G63" s="122">
        <f t="shared" si="24"/>
        <v>7563.2343629551551</v>
      </c>
      <c r="H63" s="122">
        <f t="shared" si="24"/>
        <v>7596.8035592779734</v>
      </c>
      <c r="I63" s="122">
        <f t="shared" si="24"/>
        <v>6745.4515577829434</v>
      </c>
      <c r="J63" s="122">
        <f t="shared" si="24"/>
        <v>7729.1368322414855</v>
      </c>
      <c r="K63" s="122">
        <f t="shared" si="24"/>
        <v>7589.5957875521617</v>
      </c>
      <c r="L63" s="122">
        <f t="shared" si="24"/>
        <v>8722.955157780847</v>
      </c>
      <c r="M63" s="122">
        <f t="shared" si="24"/>
        <v>6810.2539961475049</v>
      </c>
      <c r="N63" s="122">
        <f t="shared" si="24"/>
        <v>7288.333046042253</v>
      </c>
      <c r="O63" s="122">
        <f t="shared" si="24"/>
        <v>7683.4390510961621</v>
      </c>
      <c r="P63" s="122">
        <f t="shared" si="24"/>
        <v>5517.9010203674652</v>
      </c>
      <c r="Q63" s="122">
        <f t="shared" si="24"/>
        <v>5654.1782863955486</v>
      </c>
      <c r="R63" s="122">
        <f t="shared" ref="R63:V63" si="25">SUM(R64:R65)</f>
        <v>5703.3142435146638</v>
      </c>
      <c r="S63" s="122">
        <f t="shared" si="25"/>
        <v>5385.4021652529136</v>
      </c>
      <c r="T63" s="122">
        <f t="shared" si="25"/>
        <v>5204.5344741018034</v>
      </c>
      <c r="U63" s="122">
        <f t="shared" si="25"/>
        <v>4851.5778826363212</v>
      </c>
      <c r="V63" s="122">
        <f t="shared" si="25"/>
        <v>4460.3111809927286</v>
      </c>
      <c r="W63" s="122">
        <f t="shared" ref="W63:Y63" si="26">SUM(W64:W65)</f>
        <v>4552.2463684592167</v>
      </c>
      <c r="X63" s="122">
        <f t="shared" si="26"/>
        <v>3090.4417248355221</v>
      </c>
      <c r="Y63" s="122">
        <f t="shared" si="26"/>
        <v>2080.8970680113507</v>
      </c>
      <c r="DA63" s="130" t="s">
        <v>4149</v>
      </c>
    </row>
    <row r="64" spans="1:105" ht="12" customHeight="1" x14ac:dyDescent="0.25">
      <c r="A64" s="97" t="s">
        <v>212</v>
      </c>
      <c r="B64" s="98"/>
      <c r="C64" s="98">
        <v>8253.0467947287907</v>
      </c>
      <c r="D64" s="98">
        <v>7816.2363103114285</v>
      </c>
      <c r="E64" s="98">
        <v>7984.4790394245001</v>
      </c>
      <c r="F64" s="98">
        <v>7678.1937032247752</v>
      </c>
      <c r="G64" s="98">
        <v>7407.3421811771859</v>
      </c>
      <c r="H64" s="98">
        <v>7444.2379672296802</v>
      </c>
      <c r="I64" s="98">
        <v>6613.9504900715565</v>
      </c>
      <c r="J64" s="98">
        <v>7577.8659826728317</v>
      </c>
      <c r="K64" s="98">
        <v>7442.9079441036765</v>
      </c>
      <c r="L64" s="98">
        <v>8551.0485964791242</v>
      </c>
      <c r="M64" s="98">
        <v>6684.1058100747041</v>
      </c>
      <c r="N64" s="98">
        <v>7153.4686327673944</v>
      </c>
      <c r="O64" s="98">
        <v>7540.3897141262678</v>
      </c>
      <c r="P64" s="98">
        <v>5421.9583350576058</v>
      </c>
      <c r="Q64" s="98">
        <v>5553.5187135954156</v>
      </c>
      <c r="R64" s="98">
        <v>5601.2939229381764</v>
      </c>
      <c r="S64" s="98">
        <v>5290.5239631989089</v>
      </c>
      <c r="T64" s="98">
        <v>5113.7174480907906</v>
      </c>
      <c r="U64" s="98">
        <v>4768.4334623966843</v>
      </c>
      <c r="V64" s="98">
        <v>4385.6278437141591</v>
      </c>
      <c r="W64" s="98">
        <v>4474.2397226133899</v>
      </c>
      <c r="X64" s="98">
        <v>3041.3680108597459</v>
      </c>
      <c r="Y64" s="98">
        <v>2050.1129419285744</v>
      </c>
      <c r="DA64" s="63" t="s">
        <v>4150</v>
      </c>
    </row>
    <row r="65" spans="1:105" ht="12" customHeight="1" x14ac:dyDescent="0.25">
      <c r="A65" s="97" t="s">
        <v>53</v>
      </c>
      <c r="B65" s="98"/>
      <c r="C65" s="98">
        <v>189.35808032251495</v>
      </c>
      <c r="D65" s="98">
        <v>175.75661551952413</v>
      </c>
      <c r="E65" s="98">
        <v>176.04771335008152</v>
      </c>
      <c r="F65" s="98">
        <v>165.6923871628905</v>
      </c>
      <c r="G65" s="98">
        <v>155.89218177796877</v>
      </c>
      <c r="H65" s="98">
        <v>152.56559204829355</v>
      </c>
      <c r="I65" s="98">
        <v>131.50106771138715</v>
      </c>
      <c r="J65" s="98">
        <v>151.27084956865414</v>
      </c>
      <c r="K65" s="98">
        <v>146.68784344848484</v>
      </c>
      <c r="L65" s="98">
        <v>171.90656130172277</v>
      </c>
      <c r="M65" s="98">
        <v>126.14818607280127</v>
      </c>
      <c r="N65" s="98">
        <v>134.86441327485821</v>
      </c>
      <c r="O65" s="98">
        <v>143.049336969894</v>
      </c>
      <c r="P65" s="98">
        <v>95.942685309859812</v>
      </c>
      <c r="Q65" s="98">
        <v>100.65957280013316</v>
      </c>
      <c r="R65" s="98">
        <v>102.02032057648708</v>
      </c>
      <c r="S65" s="98">
        <v>94.878202054004831</v>
      </c>
      <c r="T65" s="98">
        <v>90.817026011013184</v>
      </c>
      <c r="U65" s="98">
        <v>83.144420239636887</v>
      </c>
      <c r="V65" s="98">
        <v>74.683337278569809</v>
      </c>
      <c r="W65" s="98">
        <v>78.006645845826824</v>
      </c>
      <c r="X65" s="98">
        <v>49.073713975776293</v>
      </c>
      <c r="Y65" s="98">
        <v>30.784126082776368</v>
      </c>
      <c r="DA65" s="63" t="s">
        <v>4151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8.6449465623285704</v>
      </c>
      <c r="D66" s="122">
        <f t="shared" si="27"/>
        <v>2.1423879817894651</v>
      </c>
      <c r="E66" s="122">
        <f t="shared" si="27"/>
        <v>21.842472100266036</v>
      </c>
      <c r="F66" s="122">
        <f t="shared" si="27"/>
        <v>28.799624942821055</v>
      </c>
      <c r="G66" s="122">
        <f t="shared" si="27"/>
        <v>66.302491143204136</v>
      </c>
      <c r="H66" s="122">
        <f t="shared" si="27"/>
        <v>107.32349067803426</v>
      </c>
      <c r="I66" s="122">
        <f t="shared" si="27"/>
        <v>19.987891934111193</v>
      </c>
      <c r="J66" s="122">
        <f t="shared" si="27"/>
        <v>38.413039868142597</v>
      </c>
      <c r="K66" s="122">
        <f t="shared" si="27"/>
        <v>72.358983349428712</v>
      </c>
      <c r="L66" s="122">
        <f t="shared" si="27"/>
        <v>92.330767562663738</v>
      </c>
      <c r="M66" s="122">
        <f t="shared" si="27"/>
        <v>183.82535096080662</v>
      </c>
      <c r="N66" s="122">
        <f t="shared" si="27"/>
        <v>206.37455747129519</v>
      </c>
      <c r="O66" s="122">
        <f t="shared" si="27"/>
        <v>161.01751931129701</v>
      </c>
      <c r="P66" s="122">
        <f t="shared" si="27"/>
        <v>204.0299408629821</v>
      </c>
      <c r="Q66" s="122">
        <f t="shared" si="27"/>
        <v>192.54046679431971</v>
      </c>
      <c r="R66" s="122">
        <f t="shared" si="27"/>
        <v>204.97429047944809</v>
      </c>
      <c r="S66" s="122">
        <f t="shared" si="27"/>
        <v>115.15754381504533</v>
      </c>
      <c r="T66" s="122">
        <f t="shared" si="27"/>
        <v>89.632861830942701</v>
      </c>
      <c r="U66" s="122">
        <f t="shared" si="27"/>
        <v>61.763437494174084</v>
      </c>
      <c r="V66" s="122">
        <f t="shared" si="27"/>
        <v>51.780205210764144</v>
      </c>
      <c r="W66" s="122">
        <f t="shared" si="27"/>
        <v>64.175640207803838</v>
      </c>
      <c r="X66" s="122">
        <f t="shared" si="27"/>
        <v>147.53888193490283</v>
      </c>
      <c r="Y66" s="122">
        <f t="shared" si="27"/>
        <v>161.28448660756462</v>
      </c>
      <c r="DA66" s="130" t="s">
        <v>4152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8.6449465623285704</v>
      </c>
      <c r="D67" s="98">
        <f>IF(RES_hhdet_in_tes!D67=0,0,RES_hhdet_in_tes!D67*1000*11630/RES_hhdet_in_new!D64)</f>
        <v>2.1423879817894651</v>
      </c>
      <c r="E67" s="98">
        <f>IF(RES_hhdet_in_tes!E67=0,0,RES_hhdet_in_tes!E67*1000*11630/RES_hhdet_in_new!E64)</f>
        <v>21.842472100266036</v>
      </c>
      <c r="F67" s="98">
        <f>IF(RES_hhdet_in_tes!F67=0,0,RES_hhdet_in_tes!F67*1000*11630/RES_hhdet_in_new!F64)</f>
        <v>28.799624942821055</v>
      </c>
      <c r="G67" s="98">
        <f>IF(RES_hhdet_in_tes!G67=0,0,RES_hhdet_in_tes!G67*1000*11630/RES_hhdet_in_new!G64)</f>
        <v>66.302491143204136</v>
      </c>
      <c r="H67" s="98">
        <f>IF(RES_hhdet_in_tes!H67=0,0,RES_hhdet_in_tes!H67*1000*11630/RES_hhdet_in_new!H64)</f>
        <v>107.32349067803426</v>
      </c>
      <c r="I67" s="98">
        <f>IF(RES_hhdet_in_tes!I67=0,0,RES_hhdet_in_tes!I67*1000*11630/RES_hhdet_in_new!I64)</f>
        <v>19.987891934111193</v>
      </c>
      <c r="J67" s="98">
        <f>IF(RES_hhdet_in_tes!J67=0,0,RES_hhdet_in_tes!J67*1000*11630/RES_hhdet_in_new!J64)</f>
        <v>38.413039868142597</v>
      </c>
      <c r="K67" s="98">
        <f>IF(RES_hhdet_in_tes!K67=0,0,RES_hhdet_in_tes!K67*1000*11630/RES_hhdet_in_new!K64)</f>
        <v>72.358983349428712</v>
      </c>
      <c r="L67" s="98">
        <f>IF(RES_hhdet_in_tes!L67=0,0,RES_hhdet_in_tes!L67*1000*11630/RES_hhdet_in_new!L64)</f>
        <v>92.330767562663738</v>
      </c>
      <c r="M67" s="98">
        <f>IF(RES_hhdet_in_tes!M67=0,0,RES_hhdet_in_tes!M67*1000*11630/RES_hhdet_in_new!M64)</f>
        <v>183.82535096080662</v>
      </c>
      <c r="N67" s="98">
        <f>IF(RES_hhdet_in_tes!N67=0,0,RES_hhdet_in_tes!N67*1000*11630/RES_hhdet_in_new!N64)</f>
        <v>206.37455747129519</v>
      </c>
      <c r="O67" s="98">
        <f>IF(RES_hhdet_in_tes!O67=0,0,RES_hhdet_in_tes!O67*1000*11630/RES_hhdet_in_new!O64)</f>
        <v>161.01751931129701</v>
      </c>
      <c r="P67" s="98">
        <f>IF(RES_hhdet_in_tes!P67=0,0,RES_hhdet_in_tes!P67*1000*11630/RES_hhdet_in_new!P64)</f>
        <v>204.0299408629821</v>
      </c>
      <c r="Q67" s="98">
        <f>IF(RES_hhdet_in_tes!Q67=0,0,RES_hhdet_in_tes!Q67*1000*11630/RES_hhdet_in_new!Q64)</f>
        <v>192.54046679431971</v>
      </c>
      <c r="R67" s="98">
        <f>IF(RES_hhdet_in_tes!R67=0,0,RES_hhdet_in_tes!R67*1000*11630/RES_hhdet_in_new!R64)</f>
        <v>204.97429047944809</v>
      </c>
      <c r="S67" s="98">
        <f>IF(RES_hhdet_in_tes!S67=0,0,RES_hhdet_in_tes!S67*1000*11630/RES_hhdet_in_new!S64)</f>
        <v>115.15754381504533</v>
      </c>
      <c r="T67" s="98">
        <f>IF(RES_hhdet_in_tes!T67=0,0,RES_hhdet_in_tes!T67*1000*11630/RES_hhdet_in_new!T64)</f>
        <v>89.632861830942701</v>
      </c>
      <c r="U67" s="98">
        <f>IF(RES_hhdet_in_tes!U67=0,0,RES_hhdet_in_tes!U67*1000*11630/RES_hhdet_in_new!U64)</f>
        <v>61.763437494174084</v>
      </c>
      <c r="V67" s="98">
        <f>IF(RES_hhdet_in_tes!V67=0,0,RES_hhdet_in_tes!V67*1000*11630/RES_hhdet_in_new!V64)</f>
        <v>51.780205210764144</v>
      </c>
      <c r="W67" s="98">
        <f>IF(RES_hhdet_in_tes!W67=0,0,RES_hhdet_in_tes!W67*1000*11630/RES_hhdet_in_new!W64)</f>
        <v>64.175640207803838</v>
      </c>
      <c r="X67" s="98">
        <f>IF(RES_hhdet_in_tes!X67=0,0,RES_hhdet_in_tes!X67*1000*11630/RES_hhdet_in_new!X64)</f>
        <v>147.53888193490283</v>
      </c>
      <c r="Y67" s="98">
        <f>IF(RES_hhdet_in_tes!Y67=0,0,RES_hhdet_in_tes!Y67*1000*11630/RES_hhdet_in_new!Y64)</f>
        <v>161.28448660756462</v>
      </c>
      <c r="DA67" s="63" t="s">
        <v>4153</v>
      </c>
    </row>
    <row r="68" spans="1:105" ht="12" customHeight="1" x14ac:dyDescent="0.25">
      <c r="A68" s="121" t="s">
        <v>55</v>
      </c>
      <c r="B68" s="122"/>
      <c r="C68" s="122">
        <v>943.92960906362737</v>
      </c>
      <c r="D68" s="122">
        <v>1017.9593806028334</v>
      </c>
      <c r="E68" s="122">
        <v>1034.4096601151746</v>
      </c>
      <c r="F68" s="122">
        <v>990.55888321360851</v>
      </c>
      <c r="G68" s="122">
        <v>971.62089091426662</v>
      </c>
      <c r="H68" s="122">
        <v>969.41975556055922</v>
      </c>
      <c r="I68" s="122">
        <v>924.17782692408525</v>
      </c>
      <c r="J68" s="122">
        <v>952.77085991360229</v>
      </c>
      <c r="K68" s="122">
        <v>968.93624661124738</v>
      </c>
      <c r="L68" s="122">
        <v>1128.5161932859905</v>
      </c>
      <c r="M68" s="122">
        <v>854.67790889666037</v>
      </c>
      <c r="N68" s="122">
        <v>898.75311350665379</v>
      </c>
      <c r="O68" s="122">
        <v>989.05614454078875</v>
      </c>
      <c r="P68" s="122">
        <v>794.47981604634663</v>
      </c>
      <c r="Q68" s="122">
        <v>945.35795323071966</v>
      </c>
      <c r="R68" s="122">
        <v>986.43954333374813</v>
      </c>
      <c r="S68" s="122">
        <v>943.77162642746396</v>
      </c>
      <c r="T68" s="122">
        <v>917.65521962913613</v>
      </c>
      <c r="U68" s="122">
        <v>854.5994633817362</v>
      </c>
      <c r="V68" s="122">
        <v>764.02418469952386</v>
      </c>
      <c r="W68" s="122">
        <v>803.31167347688881</v>
      </c>
      <c r="X68" s="122">
        <v>581.81680839455248</v>
      </c>
      <c r="Y68" s="122">
        <v>430.32460535146362</v>
      </c>
      <c r="DA68" s="130" t="s">
        <v>4154</v>
      </c>
    </row>
    <row r="69" spans="1:105" ht="12" customHeight="1" x14ac:dyDescent="0.25">
      <c r="A69" s="97" t="s">
        <v>134</v>
      </c>
      <c r="B69" s="98"/>
      <c r="C69" s="98">
        <v>945.65554711519826</v>
      </c>
      <c r="D69" s="98">
        <v>1017.7609487226276</v>
      </c>
      <c r="E69" s="98">
        <v>1034.5963134385288</v>
      </c>
      <c r="F69" s="98">
        <v>990.69797511120282</v>
      </c>
      <c r="G69" s="98">
        <v>971.54740128174478</v>
      </c>
      <c r="H69" s="98">
        <v>969.76090524723918</v>
      </c>
      <c r="I69" s="98">
        <v>921.64128731459095</v>
      </c>
      <c r="J69" s="98">
        <v>953.93637929403167</v>
      </c>
      <c r="K69" s="98">
        <v>969.31136591152813</v>
      </c>
      <c r="L69" s="98">
        <v>1130.5376476069202</v>
      </c>
      <c r="M69" s="98">
        <v>854.38977313914506</v>
      </c>
      <c r="N69" s="98">
        <v>898.29618845060941</v>
      </c>
      <c r="O69" s="98">
        <v>989.23062913483</v>
      </c>
      <c r="P69" s="98">
        <v>794.47817058121188</v>
      </c>
      <c r="Q69" s="98">
        <v>946.35376436934087</v>
      </c>
      <c r="R69" s="98">
        <v>986.43600489257585</v>
      </c>
      <c r="S69" s="98">
        <v>943.87439225657204</v>
      </c>
      <c r="T69" s="98">
        <v>918.35303534412992</v>
      </c>
      <c r="U69" s="98">
        <v>854.64021162515587</v>
      </c>
      <c r="V69" s="98">
        <v>763.1704267938685</v>
      </c>
      <c r="W69" s="98">
        <v>803.31781436358995</v>
      </c>
      <c r="X69" s="98">
        <v>581.13358072126209</v>
      </c>
      <c r="Y69" s="98">
        <v>430.32595672700637</v>
      </c>
      <c r="DA69" s="63" t="s">
        <v>4155</v>
      </c>
    </row>
    <row r="70" spans="1:105" ht="12" customHeight="1" x14ac:dyDescent="0.25">
      <c r="A70" s="97" t="s">
        <v>133</v>
      </c>
      <c r="B70" s="98"/>
      <c r="C70" s="98">
        <v>945.74466724440356</v>
      </c>
      <c r="D70" s="98">
        <v>1017.8041994313696</v>
      </c>
      <c r="E70" s="98">
        <v>1034.6976756441361</v>
      </c>
      <c r="F70" s="98">
        <v>990.87592455638719</v>
      </c>
      <c r="G70" s="98">
        <v>971.69921993136802</v>
      </c>
      <c r="H70" s="98">
        <v>969.91263895610496</v>
      </c>
      <c r="I70" s="98">
        <v>921.64386806947368</v>
      </c>
      <c r="J70" s="98">
        <v>954.22493454538449</v>
      </c>
      <c r="K70" s="98">
        <v>969.52948757319132</v>
      </c>
      <c r="L70" s="98">
        <v>1130.8770776956019</v>
      </c>
      <c r="M70" s="98">
        <v>0</v>
      </c>
      <c r="N70" s="98">
        <v>897.818564397513</v>
      </c>
      <c r="O70" s="98">
        <v>989.1918388224052</v>
      </c>
      <c r="P70" s="98">
        <v>0</v>
      </c>
      <c r="Q70" s="98">
        <v>946.09109090439449</v>
      </c>
      <c r="R70" s="98">
        <v>986.7570295399297</v>
      </c>
      <c r="S70" s="98">
        <v>943.90427021728237</v>
      </c>
      <c r="T70" s="98">
        <v>918.00472529824799</v>
      </c>
      <c r="U70" s="98">
        <v>853.99835165730815</v>
      </c>
      <c r="V70" s="98">
        <v>761.97148028163065</v>
      </c>
      <c r="W70" s="98">
        <v>802.81152669457185</v>
      </c>
      <c r="X70" s="98">
        <v>0</v>
      </c>
      <c r="Y70" s="98">
        <v>430.19581968631474</v>
      </c>
      <c r="DA70" s="63" t="s">
        <v>4156</v>
      </c>
    </row>
    <row r="71" spans="1:105" ht="12" customHeight="1" x14ac:dyDescent="0.25">
      <c r="A71" s="100" t="s">
        <v>212</v>
      </c>
      <c r="B71" s="101"/>
      <c r="C71" s="101">
        <v>452.45312632862311</v>
      </c>
      <c r="D71" s="101">
        <v>505.76721082944431</v>
      </c>
      <c r="E71" s="101">
        <v>500.40197117356394</v>
      </c>
      <c r="F71" s="101">
        <v>476.18963081591687</v>
      </c>
      <c r="G71" s="101">
        <v>469.18226574130443</v>
      </c>
      <c r="H71" s="101">
        <v>457.94190108569546</v>
      </c>
      <c r="I71" s="101">
        <v>461.0378161596949</v>
      </c>
      <c r="J71" s="101">
        <v>433.89027777069032</v>
      </c>
      <c r="K71" s="101">
        <v>451.40257453871203</v>
      </c>
      <c r="L71" s="101">
        <v>454.65545908859957</v>
      </c>
      <c r="M71" s="101">
        <v>0</v>
      </c>
      <c r="N71" s="101">
        <v>351.77321444350684</v>
      </c>
      <c r="O71" s="101">
        <v>407.22883151574774</v>
      </c>
      <c r="P71" s="101">
        <v>0</v>
      </c>
      <c r="Q71" s="101">
        <v>404.54056629420091</v>
      </c>
      <c r="R71" s="101">
        <v>443.44981397384652</v>
      </c>
      <c r="S71" s="101">
        <v>426.37331596278125</v>
      </c>
      <c r="T71" s="101">
        <v>398.20170902782274</v>
      </c>
      <c r="U71" s="101">
        <v>356.48888535303143</v>
      </c>
      <c r="V71" s="101">
        <v>305.88648184735655</v>
      </c>
      <c r="W71" s="101">
        <v>284.76916317511444</v>
      </c>
      <c r="X71" s="101">
        <v>0</v>
      </c>
      <c r="Y71" s="101">
        <v>162.06069190594468</v>
      </c>
      <c r="DA71" s="131" t="s">
        <v>4157</v>
      </c>
    </row>
    <row r="72" spans="1:105" ht="12" customHeight="1" x14ac:dyDescent="0.25">
      <c r="A72" s="103" t="s">
        <v>52</v>
      </c>
      <c r="B72" s="104"/>
      <c r="C72" s="104">
        <v>493.29154091578044</v>
      </c>
      <c r="D72" s="104">
        <v>512.03698860192537</v>
      </c>
      <c r="E72" s="104">
        <v>534.2957044705721</v>
      </c>
      <c r="F72" s="104">
        <v>514.68629374047043</v>
      </c>
      <c r="G72" s="104">
        <v>502.5169541900637</v>
      </c>
      <c r="H72" s="104">
        <v>511.97073787040955</v>
      </c>
      <c r="I72" s="104">
        <v>460.60605190977873</v>
      </c>
      <c r="J72" s="104">
        <v>520.33465677469417</v>
      </c>
      <c r="K72" s="104">
        <v>518.12691303447946</v>
      </c>
      <c r="L72" s="104">
        <v>676.22161860700226</v>
      </c>
      <c r="M72" s="104">
        <v>0</v>
      </c>
      <c r="N72" s="104">
        <v>546.04534995400604</v>
      </c>
      <c r="O72" s="104">
        <v>581.96300730665735</v>
      </c>
      <c r="P72" s="104">
        <v>0</v>
      </c>
      <c r="Q72" s="104">
        <v>541.55052461019352</v>
      </c>
      <c r="R72" s="104">
        <v>543.3072155660833</v>
      </c>
      <c r="S72" s="104">
        <v>517.53095425450124</v>
      </c>
      <c r="T72" s="104">
        <v>519.80301627042525</v>
      </c>
      <c r="U72" s="104">
        <v>497.50946630427694</v>
      </c>
      <c r="V72" s="104">
        <v>456.0849984342741</v>
      </c>
      <c r="W72" s="104">
        <v>518.04236351945758</v>
      </c>
      <c r="X72" s="104">
        <v>0</v>
      </c>
      <c r="Y72" s="104">
        <v>268.13512778037006</v>
      </c>
      <c r="DA72" s="132" t="s">
        <v>4158</v>
      </c>
    </row>
    <row r="73" spans="1:105" ht="12" customHeight="1" x14ac:dyDescent="0.25">
      <c r="A73" s="106" t="s">
        <v>122</v>
      </c>
      <c r="B73" s="101"/>
      <c r="C73" s="101">
        <v>901.05757198789343</v>
      </c>
      <c r="D73" s="101">
        <v>1027.02954865538</v>
      </c>
      <c r="E73" s="101">
        <v>1018.0264477425916</v>
      </c>
      <c r="F73" s="101">
        <v>979.49356625749317</v>
      </c>
      <c r="G73" s="101">
        <v>975.8459051453824</v>
      </c>
      <c r="H73" s="101">
        <v>953.05179561450143</v>
      </c>
      <c r="I73" s="101">
        <v>985.20289637536519</v>
      </c>
      <c r="J73" s="101">
        <v>902.86864545577316</v>
      </c>
      <c r="K73" s="101">
        <v>951.00733471987883</v>
      </c>
      <c r="L73" s="101">
        <v>927.76210991127721</v>
      </c>
      <c r="M73" s="101">
        <v>935.70035480664387</v>
      </c>
      <c r="N73" s="101">
        <v>914.75663016409226</v>
      </c>
      <c r="O73" s="101">
        <v>906.08818333273382</v>
      </c>
      <c r="P73" s="101">
        <v>919.57206697222512</v>
      </c>
      <c r="Q73" s="101">
        <v>925.94975861891226</v>
      </c>
      <c r="R73" s="101">
        <v>0</v>
      </c>
      <c r="S73" s="101">
        <v>933.24733013727041</v>
      </c>
      <c r="T73" s="101">
        <v>896.93234228307983</v>
      </c>
      <c r="U73" s="101">
        <v>853.64076655565145</v>
      </c>
      <c r="V73" s="101">
        <v>785.40248861123723</v>
      </c>
      <c r="W73" s="101">
        <v>0</v>
      </c>
      <c r="X73" s="101">
        <v>600.82319480919944</v>
      </c>
      <c r="Y73" s="101">
        <v>0</v>
      </c>
      <c r="DA73" s="131" t="s">
        <v>4159</v>
      </c>
    </row>
    <row r="74" spans="1:105" ht="12" customHeight="1" x14ac:dyDescent="0.25">
      <c r="A74" s="107" t="s">
        <v>121</v>
      </c>
      <c r="B74" s="104"/>
      <c r="C74" s="104">
        <v>901.24549008056522</v>
      </c>
      <c r="D74" s="104">
        <v>1027.2465038036323</v>
      </c>
      <c r="E74" s="104">
        <v>1018.2677445739364</v>
      </c>
      <c r="F74" s="104">
        <v>979.81947585832791</v>
      </c>
      <c r="G74" s="104">
        <v>976.06027566762543</v>
      </c>
      <c r="H74" s="104">
        <v>953.0792932549989</v>
      </c>
      <c r="I74" s="104">
        <v>985.2940818885902</v>
      </c>
      <c r="J74" s="104">
        <v>902.9068360949957</v>
      </c>
      <c r="K74" s="104">
        <v>951.16901245419251</v>
      </c>
      <c r="L74" s="104">
        <v>927.36058300986042</v>
      </c>
      <c r="M74" s="104">
        <v>935.95270256559502</v>
      </c>
      <c r="N74" s="104">
        <v>914.71464725965961</v>
      </c>
      <c r="O74" s="104">
        <v>906.03945886581232</v>
      </c>
      <c r="P74" s="104">
        <v>920.53326313688967</v>
      </c>
      <c r="Q74" s="104">
        <v>926.34394048920876</v>
      </c>
      <c r="R74" s="104">
        <v>940.50713599757421</v>
      </c>
      <c r="S74" s="104">
        <v>933.44287673636336</v>
      </c>
      <c r="T74" s="104">
        <v>896.01508938517804</v>
      </c>
      <c r="U74" s="104">
        <v>853.45848174645471</v>
      </c>
      <c r="V74" s="104">
        <v>784.66870838826333</v>
      </c>
      <c r="W74" s="104">
        <v>0</v>
      </c>
      <c r="X74" s="104">
        <v>600.92930836165965</v>
      </c>
      <c r="Y74" s="104">
        <v>0</v>
      </c>
      <c r="DA74" s="132" t="s">
        <v>4160</v>
      </c>
    </row>
    <row r="75" spans="1:105" ht="12" customHeight="1" x14ac:dyDescent="0.25">
      <c r="A75" s="108" t="s">
        <v>53</v>
      </c>
      <c r="B75" s="98"/>
      <c r="C75" s="98">
        <v>427.54316616266061</v>
      </c>
      <c r="D75" s="98">
        <v>511.16766898749017</v>
      </c>
      <c r="E75" s="98">
        <v>491.16776429104823</v>
      </c>
      <c r="F75" s="98">
        <v>469.89246043434366</v>
      </c>
      <c r="G75" s="98">
        <v>471.61408827831741</v>
      </c>
      <c r="H75" s="98">
        <v>448.66627425698289</v>
      </c>
      <c r="I75" s="98">
        <v>497.25694218962133</v>
      </c>
      <c r="J75" s="98">
        <v>405.90183327797985</v>
      </c>
      <c r="K75" s="98">
        <v>441.27032507592145</v>
      </c>
      <c r="L75" s="98">
        <v>350.62639550572698</v>
      </c>
      <c r="M75" s="98">
        <v>395.54602588576154</v>
      </c>
      <c r="N75" s="98">
        <v>359.9116685650381</v>
      </c>
      <c r="O75" s="98">
        <v>364.75163846799722</v>
      </c>
      <c r="P75" s="98">
        <v>393.99520732660284</v>
      </c>
      <c r="Q75" s="98">
        <v>393.88173507620968</v>
      </c>
      <c r="R75" s="98">
        <v>418.42158128947608</v>
      </c>
      <c r="S75" s="98">
        <v>420.60891163502401</v>
      </c>
      <c r="T75" s="98">
        <v>386.59752290469999</v>
      </c>
      <c r="U75" s="98">
        <v>355.88610413532058</v>
      </c>
      <c r="V75" s="98">
        <v>316.12100730980052</v>
      </c>
      <c r="W75" s="98">
        <v>0</v>
      </c>
      <c r="X75" s="98">
        <v>223.69867745672656</v>
      </c>
      <c r="Y75" s="98">
        <v>0</v>
      </c>
      <c r="DA75" s="63" t="s">
        <v>4161</v>
      </c>
    </row>
    <row r="76" spans="1:105" ht="12" customHeight="1" x14ac:dyDescent="0.25">
      <c r="A76" s="108" t="s">
        <v>52</v>
      </c>
      <c r="B76" s="98"/>
      <c r="C76" s="98">
        <v>473.70232391790466</v>
      </c>
      <c r="D76" s="98">
        <v>516.07883481614203</v>
      </c>
      <c r="E76" s="98">
        <v>527.09998028288828</v>
      </c>
      <c r="F76" s="98">
        <v>509.92701542398407</v>
      </c>
      <c r="G76" s="98">
        <v>504.44618738930797</v>
      </c>
      <c r="H76" s="98">
        <v>504.41301899801607</v>
      </c>
      <c r="I76" s="98">
        <v>488.03713969896887</v>
      </c>
      <c r="J76" s="98">
        <v>497.00500281701562</v>
      </c>
      <c r="K76" s="98">
        <v>509.89868737827118</v>
      </c>
      <c r="L76" s="98">
        <v>576.7341875041335</v>
      </c>
      <c r="M76" s="98">
        <v>540.40667667983359</v>
      </c>
      <c r="N76" s="98">
        <v>554.80297869462152</v>
      </c>
      <c r="O76" s="98">
        <v>541.28782039781515</v>
      </c>
      <c r="P76" s="98">
        <v>526.53805581028689</v>
      </c>
      <c r="Q76" s="98">
        <v>532.46220541299908</v>
      </c>
      <c r="R76" s="98">
        <v>522.08555470809802</v>
      </c>
      <c r="S76" s="98">
        <v>512.83396510133923</v>
      </c>
      <c r="T76" s="98">
        <v>509.41756648047817</v>
      </c>
      <c r="U76" s="98">
        <v>497.57237761113424</v>
      </c>
      <c r="V76" s="98">
        <v>468.54770107846269</v>
      </c>
      <c r="W76" s="98">
        <v>0</v>
      </c>
      <c r="X76" s="98">
        <v>377.23063090493315</v>
      </c>
      <c r="Y76" s="98">
        <v>0</v>
      </c>
      <c r="DA76" s="63" t="s">
        <v>4162</v>
      </c>
    </row>
    <row r="77" spans="1:105" ht="12" customHeight="1" x14ac:dyDescent="0.25">
      <c r="A77" s="121" t="s">
        <v>54</v>
      </c>
      <c r="B77" s="122"/>
      <c r="C77" s="122">
        <v>184.78663205094713</v>
      </c>
      <c r="D77" s="122">
        <v>184.31873692380609</v>
      </c>
      <c r="E77" s="122">
        <v>184.54637512260638</v>
      </c>
      <c r="F77" s="122">
        <v>189.3419573957687</v>
      </c>
      <c r="G77" s="122">
        <v>189.99589561464967</v>
      </c>
      <c r="H77" s="122">
        <v>209.53602367514205</v>
      </c>
      <c r="I77" s="122">
        <v>192.78509961196505</v>
      </c>
      <c r="J77" s="122">
        <v>201.03080586768482</v>
      </c>
      <c r="K77" s="122">
        <v>183.04959093702087</v>
      </c>
      <c r="L77" s="122">
        <v>232.78513193870404</v>
      </c>
      <c r="M77" s="122">
        <v>224.4148067609045</v>
      </c>
      <c r="N77" s="122">
        <v>222.45406726405929</v>
      </c>
      <c r="O77" s="122">
        <v>218.33507282819886</v>
      </c>
      <c r="P77" s="122">
        <v>214.45134855978819</v>
      </c>
      <c r="Q77" s="122">
        <v>211.51102436101397</v>
      </c>
      <c r="R77" s="122">
        <v>207.37820658062296</v>
      </c>
      <c r="S77" s="122">
        <v>204.47902379807257</v>
      </c>
      <c r="T77" s="122">
        <v>202.01990294349605</v>
      </c>
      <c r="U77" s="122">
        <v>199.59438803641319</v>
      </c>
      <c r="V77" s="122">
        <v>196.60977399585539</v>
      </c>
      <c r="W77" s="122">
        <v>194.76230836155784</v>
      </c>
      <c r="X77" s="122">
        <v>191.20226327190471</v>
      </c>
      <c r="Y77" s="122">
        <v>178.5552856986925</v>
      </c>
      <c r="DA77" s="130" t="s">
        <v>4163</v>
      </c>
    </row>
    <row r="78" spans="1:105" ht="12" customHeight="1" x14ac:dyDescent="0.25">
      <c r="A78" s="97" t="s">
        <v>189</v>
      </c>
      <c r="B78" s="98"/>
      <c r="C78" s="98">
        <v>185.45946481175588</v>
      </c>
      <c r="D78" s="98">
        <v>184.1605710200856</v>
      </c>
      <c r="E78" s="98">
        <v>185.0308917168615</v>
      </c>
      <c r="F78" s="98">
        <v>188.98479581218876</v>
      </c>
      <c r="G78" s="98">
        <v>189.70384502063479</v>
      </c>
      <c r="H78" s="98">
        <v>210.66850027702205</v>
      </c>
      <c r="I78" s="98">
        <v>191.32602878887997</v>
      </c>
      <c r="J78" s="98">
        <v>201.30398157208</v>
      </c>
      <c r="K78" s="98">
        <v>183.04675962323307</v>
      </c>
      <c r="L78" s="98">
        <v>238.55735000563149</v>
      </c>
      <c r="M78" s="98">
        <v>225.07007971914763</v>
      </c>
      <c r="N78" s="98">
        <v>222.08329015165643</v>
      </c>
      <c r="O78" s="98">
        <v>218.06543633139142</v>
      </c>
      <c r="P78" s="98">
        <v>214.33253994030849</v>
      </c>
      <c r="Q78" s="98">
        <v>212.01152107759108</v>
      </c>
      <c r="R78" s="98">
        <v>207.37520372735287</v>
      </c>
      <c r="S78" s="98">
        <v>204.53250451740573</v>
      </c>
      <c r="T78" s="98">
        <v>202.21674338405481</v>
      </c>
      <c r="U78" s="98">
        <v>199.76109615642378</v>
      </c>
      <c r="V78" s="98">
        <v>196.38642241416582</v>
      </c>
      <c r="W78" s="98">
        <v>193.88328392737921</v>
      </c>
      <c r="X78" s="98">
        <v>189.46900288360513</v>
      </c>
      <c r="Y78" s="98">
        <v>178.62744340527354</v>
      </c>
      <c r="DA78" s="63" t="s">
        <v>4164</v>
      </c>
    </row>
    <row r="79" spans="1:105" ht="12" customHeight="1" x14ac:dyDescent="0.25">
      <c r="A79" s="109" t="s">
        <v>120</v>
      </c>
      <c r="B79" s="33"/>
      <c r="C79" s="33">
        <v>184.08412657637334</v>
      </c>
      <c r="D79" s="33">
        <v>184.4657914853143</v>
      </c>
      <c r="E79" s="33">
        <v>184.10746399266534</v>
      </c>
      <c r="F79" s="33">
        <v>189.62795195732718</v>
      </c>
      <c r="G79" s="33">
        <v>190.26721385947889</v>
      </c>
      <c r="H79" s="33">
        <v>208.34304746632739</v>
      </c>
      <c r="I79" s="33">
        <v>195.0042020602335</v>
      </c>
      <c r="J79" s="33">
        <v>200.3256674652194</v>
      </c>
      <c r="K79" s="33">
        <v>183.05485999643838</v>
      </c>
      <c r="L79" s="33">
        <v>223.80599453755207</v>
      </c>
      <c r="M79" s="33">
        <v>223.23504712681654</v>
      </c>
      <c r="N79" s="33">
        <v>223.15100198400054</v>
      </c>
      <c r="O79" s="33">
        <v>218.80375602280412</v>
      </c>
      <c r="P79" s="33">
        <v>214.59192142560153</v>
      </c>
      <c r="Q79" s="33">
        <v>210.95688531539099</v>
      </c>
      <c r="R79" s="33">
        <v>207.38239844914398</v>
      </c>
      <c r="S79" s="33">
        <v>204.40742144144258</v>
      </c>
      <c r="T79" s="33">
        <v>201.74787201384126</v>
      </c>
      <c r="U79" s="33">
        <v>199.34168037304931</v>
      </c>
      <c r="V79" s="33">
        <v>196.98807701787885</v>
      </c>
      <c r="W79" s="33">
        <v>196.5371032729164</v>
      </c>
      <c r="X79" s="33">
        <v>196.71772333312157</v>
      </c>
      <c r="Y79" s="33">
        <v>172.41901456217158</v>
      </c>
      <c r="DA79" s="60" t="s">
        <v>4165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9268.2141773227941</v>
      </c>
      <c r="D81" s="117">
        <f t="shared" si="28"/>
        <v>9149.0362431963022</v>
      </c>
      <c r="E81" s="117">
        <f t="shared" si="28"/>
        <v>9066.1079106619945</v>
      </c>
      <c r="F81" s="117">
        <f t="shared" si="28"/>
        <v>8978.4794994959266</v>
      </c>
      <c r="G81" s="117">
        <f t="shared" si="28"/>
        <v>8866.7143620863935</v>
      </c>
      <c r="H81" s="117">
        <f t="shared" si="28"/>
        <v>8843.3238192255631</v>
      </c>
      <c r="I81" s="117">
        <f t="shared" si="28"/>
        <v>8695.177770914559</v>
      </c>
      <c r="J81" s="117">
        <f t="shared" si="28"/>
        <v>8694.5852044765816</v>
      </c>
      <c r="K81" s="117">
        <f t="shared" si="28"/>
        <v>8788.0686251405405</v>
      </c>
      <c r="L81" s="117">
        <f t="shared" si="28"/>
        <v>8811.3040124442759</v>
      </c>
      <c r="M81" s="117">
        <f t="shared" si="28"/>
        <v>8890.2962122829995</v>
      </c>
      <c r="N81" s="117">
        <f t="shared" si="28"/>
        <v>8486.6688829874238</v>
      </c>
      <c r="O81" s="117">
        <f t="shared" si="28"/>
        <v>8143.2999276503433</v>
      </c>
      <c r="P81" s="117">
        <f t="shared" si="28"/>
        <v>7505.3388597514431</v>
      </c>
      <c r="Q81" s="117">
        <f t="shared" si="28"/>
        <v>7143.8151531462909</v>
      </c>
      <c r="R81" s="117">
        <f t="shared" ref="R81:V81" si="29">R82+R85+R87+R100</f>
        <v>6924.1678666622456</v>
      </c>
      <c r="S81" s="117">
        <f t="shared" si="29"/>
        <v>6630.5336242453495</v>
      </c>
      <c r="T81" s="117">
        <f t="shared" si="29"/>
        <v>6370.7427101433923</v>
      </c>
      <c r="U81" s="117">
        <f t="shared" si="29"/>
        <v>6075.5106626726038</v>
      </c>
      <c r="V81" s="117">
        <f t="shared" si="29"/>
        <v>5738.0664220488852</v>
      </c>
      <c r="W81" s="117">
        <f t="shared" ref="W81:Y81" si="30">W82+W85+W87+W100</f>
        <v>4970.5462112716687</v>
      </c>
      <c r="X81" s="117">
        <f t="shared" si="30"/>
        <v>4127.0589464775667</v>
      </c>
      <c r="Y81" s="117">
        <f t="shared" si="30"/>
        <v>3076.032832236077</v>
      </c>
      <c r="DA81" s="129" t="s">
        <v>4166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8174.3233295594973</v>
      </c>
      <c r="D82" s="122">
        <f t="shared" si="31"/>
        <v>7935.3099131425988</v>
      </c>
      <c r="E82" s="122">
        <f t="shared" si="31"/>
        <v>7841.986109913837</v>
      </c>
      <c r="F82" s="122">
        <f t="shared" si="31"/>
        <v>7780.3808328132054</v>
      </c>
      <c r="G82" s="122">
        <f t="shared" si="31"/>
        <v>7634.1915020335537</v>
      </c>
      <c r="H82" s="122">
        <f t="shared" si="31"/>
        <v>7574.6226159277048</v>
      </c>
      <c r="I82" s="122">
        <f t="shared" si="31"/>
        <v>7494.8996996416372</v>
      </c>
      <c r="J82" s="122">
        <f t="shared" si="31"/>
        <v>7552.9702881913536</v>
      </c>
      <c r="K82" s="122">
        <f t="shared" si="31"/>
        <v>7581.5273233000817</v>
      </c>
      <c r="L82" s="122">
        <f t="shared" si="31"/>
        <v>7567.4087994059646</v>
      </c>
      <c r="M82" s="122">
        <f t="shared" si="31"/>
        <v>7547.31005453747</v>
      </c>
      <c r="N82" s="122">
        <f t="shared" si="31"/>
        <v>7142.4138931536736</v>
      </c>
      <c r="O82" s="122">
        <f t="shared" si="31"/>
        <v>6857.432763715794</v>
      </c>
      <c r="P82" s="122">
        <f t="shared" si="31"/>
        <v>6166.4769515401686</v>
      </c>
      <c r="Q82" s="122">
        <f t="shared" si="31"/>
        <v>5814.199039482779</v>
      </c>
      <c r="R82" s="122">
        <f t="shared" ref="R82:V82" si="32">SUM(R83:R84)</f>
        <v>5571.5141205808486</v>
      </c>
      <c r="S82" s="122">
        <f t="shared" si="32"/>
        <v>5377.5868881535416</v>
      </c>
      <c r="T82" s="122">
        <f t="shared" si="32"/>
        <v>5182.7931131659934</v>
      </c>
      <c r="U82" s="122">
        <f t="shared" si="32"/>
        <v>4960.8622063884168</v>
      </c>
      <c r="V82" s="122">
        <f t="shared" si="32"/>
        <v>4704.1648552085899</v>
      </c>
      <c r="W82" s="122">
        <f t="shared" ref="W82:Y82" si="33">SUM(W83:W84)</f>
        <v>4023.050192619824</v>
      </c>
      <c r="X82" s="122">
        <f t="shared" si="33"/>
        <v>3181.9182393903016</v>
      </c>
      <c r="Y82" s="122">
        <f t="shared" si="33"/>
        <v>2272.9735985883017</v>
      </c>
      <c r="DA82" s="130" t="s">
        <v>4167</v>
      </c>
    </row>
    <row r="83" spans="1:105" ht="12" customHeight="1" x14ac:dyDescent="0.25">
      <c r="A83" s="97" t="s">
        <v>199</v>
      </c>
      <c r="B83" s="98"/>
      <c r="C83" s="98">
        <v>8099.9848401208383</v>
      </c>
      <c r="D83" s="98">
        <v>7864.5725100246145</v>
      </c>
      <c r="E83" s="98">
        <v>7773.4283850915235</v>
      </c>
      <c r="F83" s="98">
        <v>7713.7965597161892</v>
      </c>
      <c r="G83" s="98">
        <v>7570.4614502187715</v>
      </c>
      <c r="H83" s="98">
        <v>7513.0324172339424</v>
      </c>
      <c r="I83" s="98">
        <v>7435.7634341190105</v>
      </c>
      <c r="J83" s="98">
        <v>7493.1384871288719</v>
      </c>
      <c r="K83" s="98">
        <v>7522.2268859912792</v>
      </c>
      <c r="L83" s="98">
        <v>7507.0414808502628</v>
      </c>
      <c r="M83" s="98">
        <v>7490.7612225839621</v>
      </c>
      <c r="N83" s="98">
        <v>7088.9546410078101</v>
      </c>
      <c r="O83" s="98">
        <v>6805.7875078357165</v>
      </c>
      <c r="P83" s="98">
        <v>6123.1368771090411</v>
      </c>
      <c r="Q83" s="98">
        <v>5772.3486609941529</v>
      </c>
      <c r="R83" s="98">
        <v>5531.2165398903089</v>
      </c>
      <c r="S83" s="98">
        <v>5339.2858168735538</v>
      </c>
      <c r="T83" s="98">
        <v>5146.2353025264692</v>
      </c>
      <c r="U83" s="98">
        <v>4926.5019785237373</v>
      </c>
      <c r="V83" s="98">
        <v>4672.3385490854062</v>
      </c>
      <c r="W83" s="98">
        <v>3995.1883646295269</v>
      </c>
      <c r="X83" s="98">
        <v>3161.5133163865767</v>
      </c>
      <c r="Y83" s="98">
        <v>2259.4028841491245</v>
      </c>
      <c r="DA83" s="63" t="s">
        <v>4168</v>
      </c>
    </row>
    <row r="84" spans="1:105" ht="12" customHeight="1" x14ac:dyDescent="0.25">
      <c r="A84" s="97" t="s">
        <v>53</v>
      </c>
      <c r="B84" s="98"/>
      <c r="C84" s="98">
        <v>74.338489438658669</v>
      </c>
      <c r="D84" s="98">
        <v>70.737403117984343</v>
      </c>
      <c r="E84" s="98">
        <v>68.557724822313133</v>
      </c>
      <c r="F84" s="98">
        <v>66.584273097015995</v>
      </c>
      <c r="G84" s="98">
        <v>63.730051814782236</v>
      </c>
      <c r="H84" s="98">
        <v>61.590198693762595</v>
      </c>
      <c r="I84" s="98">
        <v>59.136265522626346</v>
      </c>
      <c r="J84" s="98">
        <v>59.831801062481347</v>
      </c>
      <c r="K84" s="98">
        <v>59.3004373088026</v>
      </c>
      <c r="L84" s="98">
        <v>60.367318555702099</v>
      </c>
      <c r="M84" s="98">
        <v>56.548831953507623</v>
      </c>
      <c r="N84" s="98">
        <v>53.4592521458639</v>
      </c>
      <c r="O84" s="98">
        <v>51.645255880077364</v>
      </c>
      <c r="P84" s="98">
        <v>43.340074431127398</v>
      </c>
      <c r="Q84" s="98">
        <v>41.850378488626241</v>
      </c>
      <c r="R84" s="98">
        <v>40.297580690539675</v>
      </c>
      <c r="S84" s="98">
        <v>38.301071279987688</v>
      </c>
      <c r="T84" s="98">
        <v>36.557810639524618</v>
      </c>
      <c r="U84" s="98">
        <v>34.360227864679359</v>
      </c>
      <c r="V84" s="98">
        <v>31.826306123183382</v>
      </c>
      <c r="W84" s="98">
        <v>27.861827990297211</v>
      </c>
      <c r="X84" s="98">
        <v>20.404923003724903</v>
      </c>
      <c r="Y84" s="98">
        <v>13.570714439177161</v>
      </c>
      <c r="DA84" s="63" t="s">
        <v>4169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8.6498313815655781</v>
      </c>
      <c r="D85" s="122">
        <f t="shared" si="34"/>
        <v>2.1326458657859848</v>
      </c>
      <c r="E85" s="122">
        <f t="shared" si="34"/>
        <v>21.874949696863379</v>
      </c>
      <c r="F85" s="122">
        <f t="shared" si="34"/>
        <v>28.791597095503718</v>
      </c>
      <c r="G85" s="122">
        <f t="shared" si="34"/>
        <v>66.305385345218895</v>
      </c>
      <c r="H85" s="122">
        <f t="shared" si="34"/>
        <v>107.29446470339892</v>
      </c>
      <c r="I85" s="122">
        <f t="shared" si="34"/>
        <v>20.011879356177872</v>
      </c>
      <c r="J85" s="122">
        <f t="shared" si="34"/>
        <v>38.403856642171483</v>
      </c>
      <c r="K85" s="122">
        <f t="shared" si="34"/>
        <v>72.373786946002483</v>
      </c>
      <c r="L85" s="122">
        <f t="shared" si="34"/>
        <v>92.376573981972356</v>
      </c>
      <c r="M85" s="122">
        <f t="shared" si="34"/>
        <v>183.83805463365846</v>
      </c>
      <c r="N85" s="122">
        <f t="shared" si="34"/>
        <v>206.36322696647929</v>
      </c>
      <c r="O85" s="122">
        <f t="shared" si="34"/>
        <v>160.99977411216653</v>
      </c>
      <c r="P85" s="122">
        <f t="shared" si="34"/>
        <v>204.02096599286915</v>
      </c>
      <c r="Q85" s="122">
        <f t="shared" si="34"/>
        <v>192.54944717184352</v>
      </c>
      <c r="R85" s="122">
        <f t="shared" si="34"/>
        <v>204.95161759428893</v>
      </c>
      <c r="S85" s="122">
        <f t="shared" si="34"/>
        <v>115.1985432890763</v>
      </c>
      <c r="T85" s="122">
        <f t="shared" si="34"/>
        <v>89.595786596960608</v>
      </c>
      <c r="U85" s="122">
        <f t="shared" si="34"/>
        <v>61.757739468165873</v>
      </c>
      <c r="V85" s="122">
        <f t="shared" si="34"/>
        <v>51.80230411549298</v>
      </c>
      <c r="W85" s="122">
        <f t="shared" si="34"/>
        <v>64.182625397502335</v>
      </c>
      <c r="X85" s="122">
        <f t="shared" si="34"/>
        <v>147.54572346804335</v>
      </c>
      <c r="Y85" s="122">
        <f t="shared" si="34"/>
        <v>161.29758088130902</v>
      </c>
      <c r="DA85" s="130" t="s">
        <v>4170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8.6498313815655781</v>
      </c>
      <c r="D86" s="98">
        <f>IF(RES_hhdet_in_tes!D86=0,0,RES_hhdet_in_tes!D86*1000*11630/RES_hhdet_in_new!D83)</f>
        <v>2.1326458657859848</v>
      </c>
      <c r="E86" s="98">
        <f>IF(RES_hhdet_in_tes!E86=0,0,RES_hhdet_in_tes!E86*1000*11630/RES_hhdet_in_new!E83)</f>
        <v>21.874949696863379</v>
      </c>
      <c r="F86" s="98">
        <f>IF(RES_hhdet_in_tes!F86=0,0,RES_hhdet_in_tes!F86*1000*11630/RES_hhdet_in_new!F83)</f>
        <v>28.791597095503718</v>
      </c>
      <c r="G86" s="98">
        <f>IF(RES_hhdet_in_tes!G86=0,0,RES_hhdet_in_tes!G86*1000*11630/RES_hhdet_in_new!G83)</f>
        <v>66.305385345218895</v>
      </c>
      <c r="H86" s="98">
        <f>IF(RES_hhdet_in_tes!H86=0,0,RES_hhdet_in_tes!H86*1000*11630/RES_hhdet_in_new!H83)</f>
        <v>107.29446470339892</v>
      </c>
      <c r="I86" s="98">
        <f>IF(RES_hhdet_in_tes!I86=0,0,RES_hhdet_in_tes!I86*1000*11630/RES_hhdet_in_new!I83)</f>
        <v>20.011879356177872</v>
      </c>
      <c r="J86" s="98">
        <f>IF(RES_hhdet_in_tes!J86=0,0,RES_hhdet_in_tes!J86*1000*11630/RES_hhdet_in_new!J83)</f>
        <v>38.403856642171483</v>
      </c>
      <c r="K86" s="98">
        <f>IF(RES_hhdet_in_tes!K86=0,0,RES_hhdet_in_tes!K86*1000*11630/RES_hhdet_in_new!K83)</f>
        <v>72.373786946002483</v>
      </c>
      <c r="L86" s="98">
        <f>IF(RES_hhdet_in_tes!L86=0,0,RES_hhdet_in_tes!L86*1000*11630/RES_hhdet_in_new!L83)</f>
        <v>92.376573981972356</v>
      </c>
      <c r="M86" s="98">
        <f>IF(RES_hhdet_in_tes!M86=0,0,RES_hhdet_in_tes!M86*1000*11630/RES_hhdet_in_new!M83)</f>
        <v>183.83805463365846</v>
      </c>
      <c r="N86" s="98">
        <f>IF(RES_hhdet_in_tes!N86=0,0,RES_hhdet_in_tes!N86*1000*11630/RES_hhdet_in_new!N83)</f>
        <v>206.36322696647929</v>
      </c>
      <c r="O86" s="98">
        <f>IF(RES_hhdet_in_tes!O86=0,0,RES_hhdet_in_tes!O86*1000*11630/RES_hhdet_in_new!O83)</f>
        <v>160.99977411216653</v>
      </c>
      <c r="P86" s="98">
        <f>IF(RES_hhdet_in_tes!P86=0,0,RES_hhdet_in_tes!P86*1000*11630/RES_hhdet_in_new!P83)</f>
        <v>204.02096599286915</v>
      </c>
      <c r="Q86" s="98">
        <f>IF(RES_hhdet_in_tes!Q86=0,0,RES_hhdet_in_tes!Q86*1000*11630/RES_hhdet_in_new!Q83)</f>
        <v>192.54944717184352</v>
      </c>
      <c r="R86" s="98">
        <f>IF(RES_hhdet_in_tes!R86=0,0,RES_hhdet_in_tes!R86*1000*11630/RES_hhdet_in_new!R83)</f>
        <v>204.95161759428893</v>
      </c>
      <c r="S86" s="98">
        <f>IF(RES_hhdet_in_tes!S86=0,0,RES_hhdet_in_tes!S86*1000*11630/RES_hhdet_in_new!S83)</f>
        <v>115.1985432890763</v>
      </c>
      <c r="T86" s="98">
        <f>IF(RES_hhdet_in_tes!T86=0,0,RES_hhdet_in_tes!T86*1000*11630/RES_hhdet_in_new!T83)</f>
        <v>89.595786596960608</v>
      </c>
      <c r="U86" s="98">
        <f>IF(RES_hhdet_in_tes!U86=0,0,RES_hhdet_in_tes!U86*1000*11630/RES_hhdet_in_new!U83)</f>
        <v>61.757739468165873</v>
      </c>
      <c r="V86" s="98">
        <f>IF(RES_hhdet_in_tes!V86=0,0,RES_hhdet_in_tes!V86*1000*11630/RES_hhdet_in_new!V83)</f>
        <v>51.80230411549298</v>
      </c>
      <c r="W86" s="98">
        <f>IF(RES_hhdet_in_tes!W86=0,0,RES_hhdet_in_tes!W86*1000*11630/RES_hhdet_in_new!W83)</f>
        <v>64.182625397502335</v>
      </c>
      <c r="X86" s="98">
        <f>IF(RES_hhdet_in_tes!X86=0,0,RES_hhdet_in_tes!X86*1000*11630/RES_hhdet_in_new!X83)</f>
        <v>147.54572346804335</v>
      </c>
      <c r="Y86" s="98">
        <f>IF(RES_hhdet_in_tes!Y86=0,0,RES_hhdet_in_tes!Y86*1000*11630/RES_hhdet_in_new!Y83)</f>
        <v>161.29758088130902</v>
      </c>
      <c r="DA86" s="63" t="s">
        <v>4171</v>
      </c>
    </row>
    <row r="87" spans="1:105" ht="12" customHeight="1" x14ac:dyDescent="0.25">
      <c r="A87" s="121" t="s">
        <v>55</v>
      </c>
      <c r="B87" s="122"/>
      <c r="C87" s="122">
        <v>901.15688980535765</v>
      </c>
      <c r="D87" s="122">
        <v>1027.1278927026042</v>
      </c>
      <c r="E87" s="122">
        <v>1018.1393870586305</v>
      </c>
      <c r="F87" s="122">
        <v>979.67911762988967</v>
      </c>
      <c r="G87" s="122">
        <v>975.95026084814231</v>
      </c>
      <c r="H87" s="122">
        <v>953.06369112813218</v>
      </c>
      <c r="I87" s="122">
        <v>985.26198985651035</v>
      </c>
      <c r="J87" s="122">
        <v>902.88539217783637</v>
      </c>
      <c r="K87" s="122">
        <v>951.11265489801735</v>
      </c>
      <c r="L87" s="122">
        <v>927.71264451878665</v>
      </c>
      <c r="M87" s="122">
        <v>935.91305598505448</v>
      </c>
      <c r="N87" s="122">
        <v>914.74076088327024</v>
      </c>
      <c r="O87" s="122">
        <v>906.06363379957872</v>
      </c>
      <c r="P87" s="122">
        <v>920.249020792804</v>
      </c>
      <c r="Q87" s="122">
        <v>926.10978117627644</v>
      </c>
      <c r="R87" s="122">
        <v>940.31973003796384</v>
      </c>
      <c r="S87" s="122">
        <v>933.34077136128985</v>
      </c>
      <c r="T87" s="122">
        <v>896.60593836659746</v>
      </c>
      <c r="U87" s="122">
        <v>853.54903644297201</v>
      </c>
      <c r="V87" s="122">
        <v>785.11118570692361</v>
      </c>
      <c r="W87" s="122">
        <v>686.77628998142563</v>
      </c>
      <c r="X87" s="122">
        <v>600.87726028610007</v>
      </c>
      <c r="Y87" s="122">
        <v>469.34263820429487</v>
      </c>
      <c r="DA87" s="130" t="s">
        <v>4172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4173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4174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4175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4176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4177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4178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4179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4180</v>
      </c>
    </row>
    <row r="96" spans="1:105" ht="12" customHeight="1" x14ac:dyDescent="0.25">
      <c r="A96" s="106" t="s">
        <v>122</v>
      </c>
      <c r="B96" s="101"/>
      <c r="C96" s="101">
        <v>901.05757198789343</v>
      </c>
      <c r="D96" s="101">
        <v>1027.0295486553805</v>
      </c>
      <c r="E96" s="101">
        <v>1018.0264477425914</v>
      </c>
      <c r="F96" s="101">
        <v>979.49356625749294</v>
      </c>
      <c r="G96" s="101">
        <v>975.84590514538252</v>
      </c>
      <c r="H96" s="101">
        <v>953.05179561450177</v>
      </c>
      <c r="I96" s="101">
        <v>985.20289637536519</v>
      </c>
      <c r="J96" s="101">
        <v>902.86864545577316</v>
      </c>
      <c r="K96" s="101">
        <v>951.00733471987871</v>
      </c>
      <c r="L96" s="101">
        <v>927.76210991127721</v>
      </c>
      <c r="M96" s="101">
        <v>935.70035480664421</v>
      </c>
      <c r="N96" s="101">
        <v>914.75663016409214</v>
      </c>
      <c r="O96" s="101">
        <v>906.08818333273382</v>
      </c>
      <c r="P96" s="101">
        <v>919.572066972225</v>
      </c>
      <c r="Q96" s="101">
        <v>925.94975861891226</v>
      </c>
      <c r="R96" s="101">
        <v>940.08960392776771</v>
      </c>
      <c r="S96" s="101">
        <v>933.24733013727018</v>
      </c>
      <c r="T96" s="101">
        <v>896.93234228307961</v>
      </c>
      <c r="U96" s="101">
        <v>853.64076655565134</v>
      </c>
      <c r="V96" s="101">
        <v>785.40248861123723</v>
      </c>
      <c r="W96" s="101">
        <v>687.14771816142297</v>
      </c>
      <c r="X96" s="101">
        <v>600.82319480919955</v>
      </c>
      <c r="Y96" s="101">
        <v>468.36841805780176</v>
      </c>
      <c r="DA96" s="131" t="s">
        <v>4181</v>
      </c>
    </row>
    <row r="97" spans="1:105" ht="12" customHeight="1" x14ac:dyDescent="0.25">
      <c r="A97" s="107" t="s">
        <v>121</v>
      </c>
      <c r="B97" s="104"/>
      <c r="C97" s="104">
        <v>901.24549008056522</v>
      </c>
      <c r="D97" s="104">
        <v>1027.2465038036321</v>
      </c>
      <c r="E97" s="104">
        <v>1018.2677445739363</v>
      </c>
      <c r="F97" s="104">
        <v>979.81947585832779</v>
      </c>
      <c r="G97" s="104">
        <v>976.06027566762521</v>
      </c>
      <c r="H97" s="104">
        <v>953.0792932549989</v>
      </c>
      <c r="I97" s="104">
        <v>985.29408188859009</v>
      </c>
      <c r="J97" s="104">
        <v>902.90683609499536</v>
      </c>
      <c r="K97" s="104">
        <v>951.16901245419274</v>
      </c>
      <c r="L97" s="104">
        <v>927.36058300986042</v>
      </c>
      <c r="M97" s="104">
        <v>935.9527025655949</v>
      </c>
      <c r="N97" s="104">
        <v>914.7146472596595</v>
      </c>
      <c r="O97" s="104">
        <v>906.03945886581232</v>
      </c>
      <c r="P97" s="104">
        <v>920.53326313688967</v>
      </c>
      <c r="Q97" s="104">
        <v>926.34394048920853</v>
      </c>
      <c r="R97" s="104">
        <v>940.5071359975741</v>
      </c>
      <c r="S97" s="104">
        <v>933.44287673636313</v>
      </c>
      <c r="T97" s="104">
        <v>896.01508938517804</v>
      </c>
      <c r="U97" s="104">
        <v>853.45848174645494</v>
      </c>
      <c r="V97" s="104">
        <v>784.66870838826333</v>
      </c>
      <c r="W97" s="104">
        <v>685.74071424299098</v>
      </c>
      <c r="X97" s="104">
        <v>600.92930836165965</v>
      </c>
      <c r="Y97" s="104">
        <v>469.8293437894776</v>
      </c>
      <c r="DA97" s="132" t="s">
        <v>4182</v>
      </c>
    </row>
    <row r="98" spans="1:105" ht="12" customHeight="1" x14ac:dyDescent="0.25">
      <c r="A98" s="108" t="s">
        <v>53</v>
      </c>
      <c r="B98" s="98"/>
      <c r="C98" s="98">
        <v>427.54316616266055</v>
      </c>
      <c r="D98" s="98">
        <v>511.16766898749017</v>
      </c>
      <c r="E98" s="98">
        <v>491.16776429104823</v>
      </c>
      <c r="F98" s="98">
        <v>469.89246043434377</v>
      </c>
      <c r="G98" s="98">
        <v>471.61408827831747</v>
      </c>
      <c r="H98" s="98">
        <v>448.66627425698294</v>
      </c>
      <c r="I98" s="98">
        <v>497.25694218962121</v>
      </c>
      <c r="J98" s="98">
        <v>405.90183327797979</v>
      </c>
      <c r="K98" s="98">
        <v>441.27032507592145</v>
      </c>
      <c r="L98" s="98">
        <v>350.62639550572692</v>
      </c>
      <c r="M98" s="98">
        <v>395.54602588576154</v>
      </c>
      <c r="N98" s="98">
        <v>359.91166856503816</v>
      </c>
      <c r="O98" s="98">
        <v>364.75163846799722</v>
      </c>
      <c r="P98" s="98">
        <v>393.99520732660289</v>
      </c>
      <c r="Q98" s="98">
        <v>393.88173507620962</v>
      </c>
      <c r="R98" s="98">
        <v>418.42158128947614</v>
      </c>
      <c r="S98" s="98">
        <v>420.60891163502396</v>
      </c>
      <c r="T98" s="98">
        <v>386.59752290469993</v>
      </c>
      <c r="U98" s="98">
        <v>355.88610413532069</v>
      </c>
      <c r="V98" s="98">
        <v>316.12100730980063</v>
      </c>
      <c r="W98" s="98">
        <v>234.06474881225225</v>
      </c>
      <c r="X98" s="98">
        <v>223.69867745672653</v>
      </c>
      <c r="Y98" s="98">
        <v>178.7972681678755</v>
      </c>
      <c r="DA98" s="63" t="s">
        <v>4183</v>
      </c>
    </row>
    <row r="99" spans="1:105" ht="12" customHeight="1" x14ac:dyDescent="0.25">
      <c r="A99" s="108" t="s">
        <v>52</v>
      </c>
      <c r="B99" s="98"/>
      <c r="C99" s="98">
        <v>473.70232391790466</v>
      </c>
      <c r="D99" s="98">
        <v>516.07883481614215</v>
      </c>
      <c r="E99" s="98">
        <v>527.09998028288817</v>
      </c>
      <c r="F99" s="98">
        <v>509.92701542398407</v>
      </c>
      <c r="G99" s="98">
        <v>504.4461873893078</v>
      </c>
      <c r="H99" s="98">
        <v>504.41301899801601</v>
      </c>
      <c r="I99" s="98">
        <v>488.03713969896893</v>
      </c>
      <c r="J99" s="98">
        <v>497.00500281701551</v>
      </c>
      <c r="K99" s="98">
        <v>509.89868737827123</v>
      </c>
      <c r="L99" s="98">
        <v>576.7341875041335</v>
      </c>
      <c r="M99" s="98">
        <v>540.40667667983337</v>
      </c>
      <c r="N99" s="98">
        <v>554.8029786946214</v>
      </c>
      <c r="O99" s="98">
        <v>541.28782039781515</v>
      </c>
      <c r="P99" s="98">
        <v>526.53805581028689</v>
      </c>
      <c r="Q99" s="98">
        <v>532.46220541299897</v>
      </c>
      <c r="R99" s="98">
        <v>522.08555470809802</v>
      </c>
      <c r="S99" s="98">
        <v>512.83396510133912</v>
      </c>
      <c r="T99" s="98">
        <v>509.41756648047829</v>
      </c>
      <c r="U99" s="98">
        <v>497.57237761113436</v>
      </c>
      <c r="V99" s="98">
        <v>468.54770107846264</v>
      </c>
      <c r="W99" s="98">
        <v>451.67596543073876</v>
      </c>
      <c r="X99" s="98">
        <v>377.23063090493315</v>
      </c>
      <c r="Y99" s="98">
        <v>291.03207562160202</v>
      </c>
      <c r="DA99" s="63" t="s">
        <v>4184</v>
      </c>
    </row>
    <row r="100" spans="1:105" ht="12" customHeight="1" x14ac:dyDescent="0.25">
      <c r="A100" s="121" t="s">
        <v>54</v>
      </c>
      <c r="B100" s="122"/>
      <c r="C100" s="122">
        <v>184.08412657637339</v>
      </c>
      <c r="D100" s="122">
        <v>184.46579148531427</v>
      </c>
      <c r="E100" s="122">
        <v>184.10746399266537</v>
      </c>
      <c r="F100" s="122">
        <v>189.62795195732718</v>
      </c>
      <c r="G100" s="122">
        <v>190.26721385947883</v>
      </c>
      <c r="H100" s="122">
        <v>208.34304746632742</v>
      </c>
      <c r="I100" s="122">
        <v>195.0042020602335</v>
      </c>
      <c r="J100" s="122">
        <v>200.32566746521945</v>
      </c>
      <c r="K100" s="122">
        <v>183.05485999643832</v>
      </c>
      <c r="L100" s="122">
        <v>223.8059945375521</v>
      </c>
      <c r="M100" s="122">
        <v>223.23504712681657</v>
      </c>
      <c r="N100" s="122">
        <v>223.15100198400052</v>
      </c>
      <c r="O100" s="122">
        <v>218.80375602280415</v>
      </c>
      <c r="P100" s="122">
        <v>214.5919214256015</v>
      </c>
      <c r="Q100" s="122">
        <v>210.95688531539102</v>
      </c>
      <c r="R100" s="122">
        <v>207.38239844914389</v>
      </c>
      <c r="S100" s="122">
        <v>204.40742144144255</v>
      </c>
      <c r="T100" s="122">
        <v>201.74787201384126</v>
      </c>
      <c r="U100" s="122">
        <v>199.34168037304931</v>
      </c>
      <c r="V100" s="122">
        <v>196.98807701787882</v>
      </c>
      <c r="W100" s="122">
        <v>196.53710327291637</v>
      </c>
      <c r="X100" s="122">
        <v>196.71772333312157</v>
      </c>
      <c r="Y100" s="122">
        <v>172.41901456217158</v>
      </c>
      <c r="DA100" s="130" t="s">
        <v>4185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4186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X102" s="98">
        <v>0</v>
      </c>
      <c r="Y102" s="98">
        <v>0</v>
      </c>
      <c r="DA102" s="63" t="s">
        <v>4187</v>
      </c>
    </row>
    <row r="103" spans="1:105" ht="12" customHeight="1" x14ac:dyDescent="0.25">
      <c r="A103" s="109" t="s">
        <v>120</v>
      </c>
      <c r="B103" s="33"/>
      <c r="C103" s="33">
        <v>184.08412657637339</v>
      </c>
      <c r="D103" s="33">
        <v>184.46579148531427</v>
      </c>
      <c r="E103" s="33">
        <v>184.10746399266537</v>
      </c>
      <c r="F103" s="33">
        <v>189.62795195732718</v>
      </c>
      <c r="G103" s="33">
        <v>190.26721385947883</v>
      </c>
      <c r="H103" s="33">
        <v>208.34304746632742</v>
      </c>
      <c r="I103" s="33">
        <v>195.0042020602335</v>
      </c>
      <c r="J103" s="33">
        <v>200.32566746521945</v>
      </c>
      <c r="K103" s="33">
        <v>183.05485999643832</v>
      </c>
      <c r="L103" s="33">
        <v>223.8059945375521</v>
      </c>
      <c r="M103" s="33">
        <v>223.23504712681657</v>
      </c>
      <c r="N103" s="33">
        <v>223.15100198400052</v>
      </c>
      <c r="O103" s="33">
        <v>218.80375602280415</v>
      </c>
      <c r="P103" s="33">
        <v>214.5919214256015</v>
      </c>
      <c r="Q103" s="33">
        <v>210.95688531539102</v>
      </c>
      <c r="R103" s="33">
        <v>207.38239844914389</v>
      </c>
      <c r="S103" s="33">
        <v>204.40742144144255</v>
      </c>
      <c r="T103" s="33">
        <v>201.74787201384126</v>
      </c>
      <c r="U103" s="33">
        <v>199.34168037304931</v>
      </c>
      <c r="V103" s="33">
        <v>196.98807701787882</v>
      </c>
      <c r="W103" s="33">
        <v>196.53710327291637</v>
      </c>
      <c r="X103" s="33">
        <v>196.71772333312157</v>
      </c>
      <c r="Y103" s="33">
        <v>172.41901456217158</v>
      </c>
      <c r="DA103" s="60" t="s">
        <v>4188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4189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4190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4191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4192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4193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X110" s="98">
        <f>IF(RES_hhdet_in_tes!X110=0,0,RES_hhdet_in_tes!X110*1000*11630/RES_hhdet_in_new!X107)</f>
        <v>0</v>
      </c>
      <c r="Y110" s="98">
        <f>IF(RES_hhdet_in_tes!Y110=0,0,RES_hhdet_in_tes!Y110*1000*11630/RES_hhdet_in_new!Y107)</f>
        <v>0</v>
      </c>
      <c r="DA110" s="63" t="s">
        <v>4194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4195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4196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4197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4198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4199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4200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4201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4202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4203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4204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4205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4206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9709.1267336675337</v>
      </c>
      <c r="D124" s="117">
        <f t="shared" si="42"/>
        <v>9080.712210589918</v>
      </c>
      <c r="E124" s="117">
        <f t="shared" si="42"/>
        <v>9381.1134568787984</v>
      </c>
      <c r="F124" s="117">
        <f t="shared" si="42"/>
        <v>9280.8314897381842</v>
      </c>
      <c r="G124" s="117">
        <f t="shared" si="42"/>
        <v>8794.0870421471009</v>
      </c>
      <c r="H124" s="117">
        <f t="shared" si="42"/>
        <v>8625.0551813096026</v>
      </c>
      <c r="I124" s="117">
        <f t="shared" si="42"/>
        <v>8082.2222836741839</v>
      </c>
      <c r="J124" s="117">
        <f t="shared" si="42"/>
        <v>8904.6139196067961</v>
      </c>
      <c r="K124" s="117">
        <f t="shared" si="42"/>
        <v>8643.6404604746276</v>
      </c>
      <c r="L124" s="117">
        <f t="shared" si="42"/>
        <v>9908.6084006059391</v>
      </c>
      <c r="M124" s="117">
        <f t="shared" si="42"/>
        <v>8141.8023402532226</v>
      </c>
      <c r="N124" s="117">
        <f t="shared" si="42"/>
        <v>8683.7866335811905</v>
      </c>
      <c r="O124" s="117">
        <f t="shared" si="42"/>
        <v>9016.7218627250822</v>
      </c>
      <c r="P124" s="117">
        <f t="shared" si="42"/>
        <v>6900.7009320896714</v>
      </c>
      <c r="Q124" s="117">
        <f t="shared" si="42"/>
        <v>7198.0227209614568</v>
      </c>
      <c r="R124" s="117">
        <f t="shared" ref="R124:V124" si="43">R125+R128+R130+R139</f>
        <v>7058.3903206633013</v>
      </c>
      <c r="S124" s="117">
        <f t="shared" si="43"/>
        <v>6545.8334985253387</v>
      </c>
      <c r="T124" s="117">
        <f t="shared" si="43"/>
        <v>6498.5206981141991</v>
      </c>
      <c r="U124" s="117">
        <f t="shared" si="43"/>
        <v>5972.7856937009119</v>
      </c>
      <c r="V124" s="117">
        <f t="shared" si="43"/>
        <v>5520.0915244052167</v>
      </c>
      <c r="W124" s="117">
        <f t="shared" ref="W124:Y124" si="44">W125+W128+W130+W139</f>
        <v>5491.75971758572</v>
      </c>
      <c r="X124" s="117">
        <f t="shared" si="44"/>
        <v>3940.8655158510278</v>
      </c>
      <c r="Y124" s="117">
        <f t="shared" si="44"/>
        <v>2934.6748359310932</v>
      </c>
      <c r="DA124" s="129" t="s">
        <v>4207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8558.1573321579708</v>
      </c>
      <c r="D125" s="122">
        <f t="shared" si="45"/>
        <v>7888.1753622579445</v>
      </c>
      <c r="E125" s="122">
        <f t="shared" si="45"/>
        <v>8142.3167053956886</v>
      </c>
      <c r="F125" s="122">
        <f t="shared" si="45"/>
        <v>8046.1251164496698</v>
      </c>
      <c r="G125" s="122">
        <f t="shared" si="45"/>
        <v>7564.7202844519961</v>
      </c>
      <c r="H125" s="122">
        <f t="shared" si="45"/>
        <v>7367.8204828106691</v>
      </c>
      <c r="I125" s="122">
        <f t="shared" si="45"/>
        <v>6921.4623184118118</v>
      </c>
      <c r="J125" s="122">
        <f t="shared" si="45"/>
        <v>7716.5346334976111</v>
      </c>
      <c r="K125" s="122">
        <f t="shared" si="45"/>
        <v>7439.8170864688773</v>
      </c>
      <c r="L125" s="122">
        <f t="shared" si="45"/>
        <v>8497.9462820536173</v>
      </c>
      <c r="M125" s="122">
        <f t="shared" si="45"/>
        <v>6872.1106082506649</v>
      </c>
      <c r="N125" s="122">
        <f t="shared" si="45"/>
        <v>7350.7340125738692</v>
      </c>
      <c r="O125" s="122">
        <f t="shared" si="45"/>
        <v>7654.9355319346851</v>
      </c>
      <c r="P125" s="122">
        <f t="shared" si="45"/>
        <v>5661.2203541775516</v>
      </c>
      <c r="Q125" s="122">
        <f t="shared" si="45"/>
        <v>5825.9428518973373</v>
      </c>
      <c r="R125" s="122">
        <f t="shared" ref="R125:V125" si="46">SUM(R126:R127)</f>
        <v>5668.6116451920598</v>
      </c>
      <c r="S125" s="122">
        <f t="shared" si="46"/>
        <v>5297.7024898048203</v>
      </c>
      <c r="T125" s="122">
        <f t="shared" si="46"/>
        <v>5277.6746470906346</v>
      </c>
      <c r="U125" s="122">
        <f t="shared" si="46"/>
        <v>4855.7919342429859</v>
      </c>
      <c r="V125" s="122">
        <f t="shared" si="46"/>
        <v>4498.5446378298539</v>
      </c>
      <c r="W125" s="122">
        <f t="shared" ref="W125:Y125" si="47">SUM(W126:W127)</f>
        <v>4460.5727740306793</v>
      </c>
      <c r="X125" s="122">
        <f t="shared" si="47"/>
        <v>3025.0904687235675</v>
      </c>
      <c r="Y125" s="122">
        <f t="shared" si="47"/>
        <v>2155.7164257746563</v>
      </c>
      <c r="DA125" s="130" t="s">
        <v>4208</v>
      </c>
    </row>
    <row r="126" spans="1:105" ht="12" customHeight="1" x14ac:dyDescent="0.25">
      <c r="A126" s="97" t="s">
        <v>198</v>
      </c>
      <c r="B126" s="98"/>
      <c r="C126" s="98">
        <v>8519.0650105785953</v>
      </c>
      <c r="D126" s="98">
        <v>7852.8593373964422</v>
      </c>
      <c r="E126" s="98">
        <v>8106.5687777128733</v>
      </c>
      <c r="F126" s="98">
        <v>8011.5479086022397</v>
      </c>
      <c r="G126" s="98">
        <v>7533.0128842761151</v>
      </c>
      <c r="H126" s="98">
        <v>7337.7438720663959</v>
      </c>
      <c r="I126" s="98">
        <v>6894.048302718099</v>
      </c>
      <c r="J126" s="98">
        <v>7685.8493465588062</v>
      </c>
      <c r="K126" s="98">
        <v>7410.6068384330811</v>
      </c>
      <c r="L126" s="98">
        <v>8463.9153077400879</v>
      </c>
      <c r="M126" s="98">
        <v>6846.2688749066356</v>
      </c>
      <c r="N126" s="98">
        <v>7323.1214367283292</v>
      </c>
      <c r="O126" s="98">
        <v>7626.0008374457575</v>
      </c>
      <c r="P126" s="98">
        <v>5641.2557145280052</v>
      </c>
      <c r="Q126" s="98">
        <v>5804.8996628726227</v>
      </c>
      <c r="R126" s="98">
        <v>5648.0373070259775</v>
      </c>
      <c r="S126" s="98">
        <v>5278.7690111429902</v>
      </c>
      <c r="T126" s="98">
        <v>5258.9952299566639</v>
      </c>
      <c r="U126" s="98">
        <v>4838.917253164821</v>
      </c>
      <c r="V126" s="98">
        <v>4483.2754001855938</v>
      </c>
      <c r="W126" s="98">
        <v>4445.0731464652354</v>
      </c>
      <c r="X126" s="98">
        <v>3015.3596570089849</v>
      </c>
      <c r="Y126" s="98">
        <v>2149.2618401643358</v>
      </c>
      <c r="DA126" s="63" t="s">
        <v>4209</v>
      </c>
    </row>
    <row r="127" spans="1:105" ht="12" customHeight="1" x14ac:dyDescent="0.25">
      <c r="A127" s="97" t="s">
        <v>53</v>
      </c>
      <c r="B127" s="98"/>
      <c r="C127" s="98">
        <v>39.092321579375692</v>
      </c>
      <c r="D127" s="98">
        <v>35.316024861502662</v>
      </c>
      <c r="E127" s="98">
        <v>35.747927682815515</v>
      </c>
      <c r="F127" s="98">
        <v>34.577207847430302</v>
      </c>
      <c r="G127" s="98">
        <v>31.707400175881332</v>
      </c>
      <c r="H127" s="98">
        <v>30.076610744273584</v>
      </c>
      <c r="I127" s="98">
        <v>27.414015693712816</v>
      </c>
      <c r="J127" s="98">
        <v>30.685286938805231</v>
      </c>
      <c r="K127" s="98">
        <v>29.2102480357965</v>
      </c>
      <c r="L127" s="98">
        <v>34.030974313529349</v>
      </c>
      <c r="M127" s="98">
        <v>25.841733344029677</v>
      </c>
      <c r="N127" s="98">
        <v>27.612575845539922</v>
      </c>
      <c r="O127" s="98">
        <v>28.934694488927416</v>
      </c>
      <c r="P127" s="98">
        <v>19.964639649546786</v>
      </c>
      <c r="Q127" s="98">
        <v>21.043189024714749</v>
      </c>
      <c r="R127" s="98">
        <v>20.574338166081937</v>
      </c>
      <c r="S127" s="98">
        <v>18.933478661830357</v>
      </c>
      <c r="T127" s="98">
        <v>18.679417133971022</v>
      </c>
      <c r="U127" s="98">
        <v>16.874681078164766</v>
      </c>
      <c r="V127" s="98">
        <v>15.269237644260018</v>
      </c>
      <c r="W127" s="98">
        <v>15.49962756544371</v>
      </c>
      <c r="X127" s="98">
        <v>9.7308117145825825</v>
      </c>
      <c r="Y127" s="98">
        <v>6.4545856103203851</v>
      </c>
      <c r="DA127" s="63" t="s">
        <v>4210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8.658825084143972</v>
      </c>
      <c r="D128" s="122">
        <f t="shared" si="48"/>
        <v>2.1479019182862467</v>
      </c>
      <c r="E128" s="122">
        <f t="shared" si="48"/>
        <v>21.845547442429801</v>
      </c>
      <c r="F128" s="122">
        <f t="shared" si="48"/>
        <v>28.804792232591033</v>
      </c>
      <c r="G128" s="122">
        <f t="shared" si="48"/>
        <v>66.305873354885151</v>
      </c>
      <c r="H128" s="122">
        <f t="shared" si="48"/>
        <v>107.37729778216398</v>
      </c>
      <c r="I128" s="122">
        <f t="shared" si="48"/>
        <v>19.984741195637326</v>
      </c>
      <c r="J128" s="122">
        <f t="shared" si="48"/>
        <v>38.374056843116819</v>
      </c>
      <c r="K128" s="122">
        <f t="shared" si="48"/>
        <v>72.366900601753045</v>
      </c>
      <c r="L128" s="122">
        <f t="shared" si="48"/>
        <v>92.299957692363279</v>
      </c>
      <c r="M128" s="122">
        <f t="shared" si="48"/>
        <v>183.79862180309067</v>
      </c>
      <c r="N128" s="122">
        <f t="shared" si="48"/>
        <v>206.36458895101347</v>
      </c>
      <c r="O128" s="122">
        <f t="shared" si="48"/>
        <v>160.9973991064962</v>
      </c>
      <c r="P128" s="122">
        <f t="shared" si="48"/>
        <v>204.04655014570918</v>
      </c>
      <c r="Q128" s="122">
        <f t="shared" si="48"/>
        <v>192.54546765255313</v>
      </c>
      <c r="R128" s="122">
        <f t="shared" si="48"/>
        <v>204.95234824691659</v>
      </c>
      <c r="S128" s="122">
        <f t="shared" si="48"/>
        <v>115.16624765036337</v>
      </c>
      <c r="T128" s="122">
        <f t="shared" si="48"/>
        <v>89.598352021884921</v>
      </c>
      <c r="U128" s="122">
        <f t="shared" si="48"/>
        <v>61.787617663699734</v>
      </c>
      <c r="V128" s="122">
        <f t="shared" si="48"/>
        <v>51.767499693275731</v>
      </c>
      <c r="W128" s="122">
        <f t="shared" si="48"/>
        <v>64.185586595721333</v>
      </c>
      <c r="X128" s="122">
        <f t="shared" si="48"/>
        <v>147.47991168639479</v>
      </c>
      <c r="Y128" s="122">
        <f t="shared" si="48"/>
        <v>161.29514252366209</v>
      </c>
      <c r="DA128" s="130" t="s">
        <v>4211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8.658825084143972</v>
      </c>
      <c r="D129" s="98">
        <f>IF(RES_hhdet_in_tes!D129=0,0,RES_hhdet_in_tes!D129*1000*11630/RES_hhdet_in_new!D126)</f>
        <v>2.1479019182862467</v>
      </c>
      <c r="E129" s="98">
        <f>IF(RES_hhdet_in_tes!E129=0,0,RES_hhdet_in_tes!E129*1000*11630/RES_hhdet_in_new!E126)</f>
        <v>21.845547442429801</v>
      </c>
      <c r="F129" s="98">
        <f>IF(RES_hhdet_in_tes!F129=0,0,RES_hhdet_in_tes!F129*1000*11630/RES_hhdet_in_new!F126)</f>
        <v>28.804792232591033</v>
      </c>
      <c r="G129" s="98">
        <f>IF(RES_hhdet_in_tes!G129=0,0,RES_hhdet_in_tes!G129*1000*11630/RES_hhdet_in_new!G126)</f>
        <v>66.305873354885151</v>
      </c>
      <c r="H129" s="98">
        <f>IF(RES_hhdet_in_tes!H129=0,0,RES_hhdet_in_tes!H129*1000*11630/RES_hhdet_in_new!H126)</f>
        <v>107.37729778216398</v>
      </c>
      <c r="I129" s="98">
        <f>IF(RES_hhdet_in_tes!I129=0,0,RES_hhdet_in_tes!I129*1000*11630/RES_hhdet_in_new!I126)</f>
        <v>19.984741195637326</v>
      </c>
      <c r="J129" s="98">
        <f>IF(RES_hhdet_in_tes!J129=0,0,RES_hhdet_in_tes!J129*1000*11630/RES_hhdet_in_new!J126)</f>
        <v>38.374056843116819</v>
      </c>
      <c r="K129" s="98">
        <f>IF(RES_hhdet_in_tes!K129=0,0,RES_hhdet_in_tes!K129*1000*11630/RES_hhdet_in_new!K126)</f>
        <v>72.366900601753045</v>
      </c>
      <c r="L129" s="98">
        <f>IF(RES_hhdet_in_tes!L129=0,0,RES_hhdet_in_tes!L129*1000*11630/RES_hhdet_in_new!L126)</f>
        <v>92.299957692363279</v>
      </c>
      <c r="M129" s="98">
        <f>IF(RES_hhdet_in_tes!M129=0,0,RES_hhdet_in_tes!M129*1000*11630/RES_hhdet_in_new!M126)</f>
        <v>183.79862180309067</v>
      </c>
      <c r="N129" s="98">
        <f>IF(RES_hhdet_in_tes!N129=0,0,RES_hhdet_in_tes!N129*1000*11630/RES_hhdet_in_new!N126)</f>
        <v>206.36458895101347</v>
      </c>
      <c r="O129" s="98">
        <f>IF(RES_hhdet_in_tes!O129=0,0,RES_hhdet_in_tes!O129*1000*11630/RES_hhdet_in_new!O126)</f>
        <v>160.9973991064962</v>
      </c>
      <c r="P129" s="98">
        <f>IF(RES_hhdet_in_tes!P129=0,0,RES_hhdet_in_tes!P129*1000*11630/RES_hhdet_in_new!P126)</f>
        <v>204.04655014570918</v>
      </c>
      <c r="Q129" s="98">
        <f>IF(RES_hhdet_in_tes!Q129=0,0,RES_hhdet_in_tes!Q129*1000*11630/RES_hhdet_in_new!Q126)</f>
        <v>192.54546765255313</v>
      </c>
      <c r="R129" s="98">
        <f>IF(RES_hhdet_in_tes!R129=0,0,RES_hhdet_in_tes!R129*1000*11630/RES_hhdet_in_new!R126)</f>
        <v>204.95234824691659</v>
      </c>
      <c r="S129" s="98">
        <f>IF(RES_hhdet_in_tes!S129=0,0,RES_hhdet_in_tes!S129*1000*11630/RES_hhdet_in_new!S126)</f>
        <v>115.16624765036337</v>
      </c>
      <c r="T129" s="98">
        <f>IF(RES_hhdet_in_tes!T129=0,0,RES_hhdet_in_tes!T129*1000*11630/RES_hhdet_in_new!T126)</f>
        <v>89.598352021884921</v>
      </c>
      <c r="U129" s="98">
        <f>IF(RES_hhdet_in_tes!U129=0,0,RES_hhdet_in_tes!U129*1000*11630/RES_hhdet_in_new!U126)</f>
        <v>61.787617663699734</v>
      </c>
      <c r="V129" s="98">
        <f>IF(RES_hhdet_in_tes!V129=0,0,RES_hhdet_in_tes!V129*1000*11630/RES_hhdet_in_new!V126)</f>
        <v>51.767499693275731</v>
      </c>
      <c r="W129" s="98">
        <f>IF(RES_hhdet_in_tes!W129=0,0,RES_hhdet_in_tes!W129*1000*11630/RES_hhdet_in_new!W126)</f>
        <v>64.185586595721333</v>
      </c>
      <c r="X129" s="98">
        <f>IF(RES_hhdet_in_tes!X129=0,0,RES_hhdet_in_tes!X129*1000*11630/RES_hhdet_in_new!X126)</f>
        <v>147.47991168639479</v>
      </c>
      <c r="Y129" s="98">
        <f>IF(RES_hhdet_in_tes!Y129=0,0,RES_hhdet_in_tes!Y129*1000*11630/RES_hhdet_in_new!Y126)</f>
        <v>161.29514252366209</v>
      </c>
      <c r="DA129" s="63" t="s">
        <v>4212</v>
      </c>
    </row>
    <row r="130" spans="1:105" ht="12" customHeight="1" x14ac:dyDescent="0.25">
      <c r="A130" s="121" t="s">
        <v>55</v>
      </c>
      <c r="B130" s="122"/>
      <c r="C130" s="122">
        <v>958.22644984904639</v>
      </c>
      <c r="D130" s="122">
        <v>1005.9231549283737</v>
      </c>
      <c r="E130" s="122">
        <v>1032.8437400480161</v>
      </c>
      <c r="F130" s="122">
        <v>1016.2736290985965</v>
      </c>
      <c r="G130" s="122">
        <v>972.79367048074164</v>
      </c>
      <c r="H130" s="122">
        <v>941.5143532504419</v>
      </c>
      <c r="I130" s="122">
        <v>945.77102200650154</v>
      </c>
      <c r="J130" s="122">
        <v>949.37956180084757</v>
      </c>
      <c r="K130" s="122">
        <v>948.40161340755981</v>
      </c>
      <c r="L130" s="122">
        <v>1094.5561663224064</v>
      </c>
      <c r="M130" s="122">
        <v>862.65806307265018</v>
      </c>
      <c r="N130" s="122">
        <v>903.53703007230649</v>
      </c>
      <c r="O130" s="122">
        <v>981.98517566109695</v>
      </c>
      <c r="P130" s="122">
        <v>820.84210634080898</v>
      </c>
      <c r="Q130" s="122">
        <v>968.57751609617549</v>
      </c>
      <c r="R130" s="122">
        <v>977.44392877518067</v>
      </c>
      <c r="S130" s="122">
        <v>928.55733962871261</v>
      </c>
      <c r="T130" s="122">
        <v>929.49982698783742</v>
      </c>
      <c r="U130" s="122">
        <v>855.86446142117575</v>
      </c>
      <c r="V130" s="122">
        <v>772.7913098642083</v>
      </c>
      <c r="W130" s="122">
        <v>770.46425368640314</v>
      </c>
      <c r="X130" s="122">
        <v>571.57741210794404</v>
      </c>
      <c r="Y130" s="122">
        <v>445.24425307060363</v>
      </c>
      <c r="DA130" s="130" t="s">
        <v>4213</v>
      </c>
    </row>
    <row r="131" spans="1:105" ht="12" customHeight="1" x14ac:dyDescent="0.25">
      <c r="A131" s="97" t="s">
        <v>128</v>
      </c>
      <c r="B131" s="98"/>
      <c r="C131" s="98">
        <v>959.65740030071356</v>
      </c>
      <c r="D131" s="98">
        <v>1005.3749727168081</v>
      </c>
      <c r="E131" s="98">
        <v>1033.2274224621176</v>
      </c>
      <c r="F131" s="98">
        <v>1017.3164153207683</v>
      </c>
      <c r="G131" s="98">
        <v>972.68878108978515</v>
      </c>
      <c r="H131" s="98">
        <v>941.08843779648589</v>
      </c>
      <c r="I131" s="98">
        <v>944.70268653931464</v>
      </c>
      <c r="J131" s="98">
        <v>950.49123834463774</v>
      </c>
      <c r="K131" s="98">
        <v>948.31612129007397</v>
      </c>
      <c r="L131" s="98">
        <v>1099.3746931352284</v>
      </c>
      <c r="M131" s="98">
        <v>860.57821588417062</v>
      </c>
      <c r="N131" s="98">
        <v>903.24293169409236</v>
      </c>
      <c r="O131" s="98">
        <v>984.26096392365912</v>
      </c>
      <c r="P131" s="98">
        <v>816.05044210376036</v>
      </c>
      <c r="Q131" s="98">
        <v>970.73081543769354</v>
      </c>
      <c r="R131" s="98">
        <v>979.13987125722304</v>
      </c>
      <c r="S131" s="98">
        <v>928.37417808535542</v>
      </c>
      <c r="T131" s="98">
        <v>930.75250791562235</v>
      </c>
      <c r="U131" s="98">
        <v>856.02050998581194</v>
      </c>
      <c r="V131" s="98">
        <v>771.8732522400702</v>
      </c>
      <c r="W131" s="98">
        <v>778.49983212859695</v>
      </c>
      <c r="X131" s="98">
        <v>571.57741210794404</v>
      </c>
      <c r="Y131" s="98">
        <v>445.23945133049273</v>
      </c>
      <c r="DA131" s="63" t="s">
        <v>4214</v>
      </c>
    </row>
    <row r="132" spans="1:105" ht="12" customHeight="1" x14ac:dyDescent="0.25">
      <c r="A132" s="97" t="s">
        <v>127</v>
      </c>
      <c r="B132" s="98"/>
      <c r="C132" s="98">
        <v>959.74029375589589</v>
      </c>
      <c r="D132" s="98">
        <v>1005.395489959163</v>
      </c>
      <c r="E132" s="98">
        <v>1033.3082132210402</v>
      </c>
      <c r="F132" s="98">
        <v>1017.4939728582764</v>
      </c>
      <c r="G132" s="98">
        <v>972.7983643574255</v>
      </c>
      <c r="H132" s="98">
        <v>941.1405336754209</v>
      </c>
      <c r="I132" s="98">
        <v>944.75465720155159</v>
      </c>
      <c r="J132" s="98">
        <v>950.73627460044179</v>
      </c>
      <c r="K132" s="98">
        <v>948.45764762001772</v>
      </c>
      <c r="L132" s="98">
        <v>1099.615390171233</v>
      </c>
      <c r="M132" s="98">
        <v>860.35074234937645</v>
      </c>
      <c r="N132" s="98">
        <v>902.96427339990498</v>
      </c>
      <c r="O132" s="98">
        <v>984.36995127105331</v>
      </c>
      <c r="P132" s="98">
        <v>0</v>
      </c>
      <c r="Q132" s="98">
        <v>970.63282725498482</v>
      </c>
      <c r="R132" s="98">
        <v>979.11206425125306</v>
      </c>
      <c r="S132" s="98">
        <v>927.94162085213077</v>
      </c>
      <c r="T132" s="98">
        <v>930.20363136082392</v>
      </c>
      <c r="U132" s="98">
        <v>855.01935688999492</v>
      </c>
      <c r="V132" s="98">
        <v>770.43530283026121</v>
      </c>
      <c r="W132" s="98">
        <v>777.17712357544781</v>
      </c>
      <c r="X132" s="98">
        <v>0</v>
      </c>
      <c r="Y132" s="98">
        <v>445.57782850103547</v>
      </c>
      <c r="DA132" s="63" t="s">
        <v>4215</v>
      </c>
    </row>
    <row r="133" spans="1:105" ht="12" customHeight="1" x14ac:dyDescent="0.25">
      <c r="A133" s="100" t="s">
        <v>198</v>
      </c>
      <c r="B133" s="101"/>
      <c r="C133" s="101">
        <v>459.2553990741103</v>
      </c>
      <c r="D133" s="101">
        <v>499.51049330660913</v>
      </c>
      <c r="E133" s="101">
        <v>499.71940847979778</v>
      </c>
      <c r="F133" s="101">
        <v>489.20856979972996</v>
      </c>
      <c r="G133" s="101">
        <v>469.71373352668832</v>
      </c>
      <c r="H133" s="101">
        <v>444.09676429762777</v>
      </c>
      <c r="I133" s="101">
        <v>472.76637626002713</v>
      </c>
      <c r="J133" s="101">
        <v>432.26714388533554</v>
      </c>
      <c r="K133" s="101">
        <v>441.35614585194628</v>
      </c>
      <c r="L133" s="101">
        <v>441.61081229835878</v>
      </c>
      <c r="M133" s="101">
        <v>360.42860555356191</v>
      </c>
      <c r="N133" s="101">
        <v>353.82263115779244</v>
      </c>
      <c r="O133" s="101">
        <v>405.18872372728123</v>
      </c>
      <c r="P133" s="101">
        <v>0</v>
      </c>
      <c r="Q133" s="101">
        <v>415.31848426922369</v>
      </c>
      <c r="R133" s="101">
        <v>439.88246842361076</v>
      </c>
      <c r="S133" s="101">
        <v>418.99516472906208</v>
      </c>
      <c r="T133" s="101">
        <v>403.59164290322576</v>
      </c>
      <c r="U133" s="101">
        <v>356.91824466015629</v>
      </c>
      <c r="V133" s="101">
        <v>309.34213933871695</v>
      </c>
      <c r="W133" s="101">
        <v>275.13935254539234</v>
      </c>
      <c r="X133" s="101">
        <v>0</v>
      </c>
      <c r="Y133" s="101">
        <v>167.94813981299177</v>
      </c>
      <c r="DA133" s="131" t="s">
        <v>4216</v>
      </c>
    </row>
    <row r="134" spans="1:105" ht="12" customHeight="1" x14ac:dyDescent="0.25">
      <c r="A134" s="103" t="s">
        <v>52</v>
      </c>
      <c r="B134" s="104"/>
      <c r="C134" s="104">
        <v>500.48489468178565</v>
      </c>
      <c r="D134" s="104">
        <v>505.88499665255409</v>
      </c>
      <c r="E134" s="104">
        <v>533.58880474124248</v>
      </c>
      <c r="F134" s="104">
        <v>528.28540305854631</v>
      </c>
      <c r="G134" s="104">
        <v>503.08463083073701</v>
      </c>
      <c r="H134" s="104">
        <v>497.04376937779307</v>
      </c>
      <c r="I134" s="104">
        <v>471.98828094152435</v>
      </c>
      <c r="J134" s="104">
        <v>518.4691307151063</v>
      </c>
      <c r="K134" s="104">
        <v>507.10150176807156</v>
      </c>
      <c r="L134" s="104">
        <v>658.00457787287417</v>
      </c>
      <c r="M134" s="104">
        <v>499.92213679581471</v>
      </c>
      <c r="N134" s="104">
        <v>549.14164224211243</v>
      </c>
      <c r="O134" s="104">
        <v>579.18122754377191</v>
      </c>
      <c r="P134" s="104">
        <v>0</v>
      </c>
      <c r="Q134" s="104">
        <v>555.31434298576119</v>
      </c>
      <c r="R134" s="104">
        <v>539.22959582764236</v>
      </c>
      <c r="S134" s="104">
        <v>508.9464561230688</v>
      </c>
      <c r="T134" s="104">
        <v>526.61198845759816</v>
      </c>
      <c r="U134" s="104">
        <v>498.10111222983863</v>
      </c>
      <c r="V134" s="104">
        <v>461.0931634915442</v>
      </c>
      <c r="W134" s="104">
        <v>502.03777103005552</v>
      </c>
      <c r="X134" s="104">
        <v>0</v>
      </c>
      <c r="Y134" s="104">
        <v>277.62968868804364</v>
      </c>
      <c r="DA134" s="132" t="s">
        <v>4217</v>
      </c>
    </row>
    <row r="135" spans="1:105" ht="12" customHeight="1" x14ac:dyDescent="0.25">
      <c r="A135" s="106" t="s">
        <v>122</v>
      </c>
      <c r="B135" s="101"/>
      <c r="C135" s="101">
        <v>901.05757198789331</v>
      </c>
      <c r="D135" s="101">
        <v>1027.0295486553803</v>
      </c>
      <c r="E135" s="101">
        <v>1018.0264477425912</v>
      </c>
      <c r="F135" s="101">
        <v>979.49356625749317</v>
      </c>
      <c r="G135" s="101">
        <v>975.8459051453824</v>
      </c>
      <c r="H135" s="101">
        <v>953.05179561450154</v>
      </c>
      <c r="I135" s="101">
        <v>985.20289637536507</v>
      </c>
      <c r="J135" s="101">
        <v>902.86864545577316</v>
      </c>
      <c r="K135" s="101">
        <v>951.00733471987871</v>
      </c>
      <c r="L135" s="101">
        <v>927.76210991127732</v>
      </c>
      <c r="M135" s="101">
        <v>935.70035480664399</v>
      </c>
      <c r="N135" s="101">
        <v>914.75663016409214</v>
      </c>
      <c r="O135" s="101">
        <v>906.08818333273382</v>
      </c>
      <c r="P135" s="101">
        <v>919.57206697222512</v>
      </c>
      <c r="Q135" s="101">
        <v>925.94975861891214</v>
      </c>
      <c r="R135" s="101">
        <v>940.08960392776748</v>
      </c>
      <c r="S135" s="101">
        <v>933.2473301372703</v>
      </c>
      <c r="T135" s="101">
        <v>896.93234228307995</v>
      </c>
      <c r="U135" s="101">
        <v>853.64076655565145</v>
      </c>
      <c r="V135" s="101">
        <v>785.40248861123723</v>
      </c>
      <c r="W135" s="101">
        <v>687.14771816142309</v>
      </c>
      <c r="X135" s="101">
        <v>0</v>
      </c>
      <c r="Y135" s="101">
        <v>0</v>
      </c>
      <c r="DA135" s="131" t="s">
        <v>4218</v>
      </c>
    </row>
    <row r="136" spans="1:105" ht="12" customHeight="1" x14ac:dyDescent="0.25">
      <c r="A136" s="107" t="s">
        <v>121</v>
      </c>
      <c r="B136" s="104"/>
      <c r="C136" s="104">
        <v>901.24549008056533</v>
      </c>
      <c r="D136" s="104">
        <v>1027.2465038036323</v>
      </c>
      <c r="E136" s="104">
        <v>1018.2677445739364</v>
      </c>
      <c r="F136" s="104">
        <v>979.81947585832768</v>
      </c>
      <c r="G136" s="104">
        <v>976.06027566762532</v>
      </c>
      <c r="H136" s="104">
        <v>953.07929325499913</v>
      </c>
      <c r="I136" s="104">
        <v>985.2940818885902</v>
      </c>
      <c r="J136" s="104">
        <v>902.90683609499558</v>
      </c>
      <c r="K136" s="104">
        <v>951.16901245419274</v>
      </c>
      <c r="L136" s="104">
        <v>927.36058300986042</v>
      </c>
      <c r="M136" s="104">
        <v>935.95270256559525</v>
      </c>
      <c r="N136" s="104">
        <v>914.71464725965973</v>
      </c>
      <c r="O136" s="104">
        <v>906.03945886581209</v>
      </c>
      <c r="P136" s="104">
        <v>920.53326313688979</v>
      </c>
      <c r="Q136" s="104">
        <v>926.34394048920876</v>
      </c>
      <c r="R136" s="104">
        <v>940.50713599757421</v>
      </c>
      <c r="S136" s="104">
        <v>933.44287673636313</v>
      </c>
      <c r="T136" s="104">
        <v>896.01508938517816</v>
      </c>
      <c r="U136" s="104">
        <v>853.45848174645505</v>
      </c>
      <c r="V136" s="104">
        <v>784.6687083882631</v>
      </c>
      <c r="W136" s="104">
        <v>685.74071424299086</v>
      </c>
      <c r="X136" s="104">
        <v>0</v>
      </c>
      <c r="Y136" s="104">
        <v>0</v>
      </c>
      <c r="DA136" s="132" t="s">
        <v>4219</v>
      </c>
    </row>
    <row r="137" spans="1:105" ht="12" customHeight="1" x14ac:dyDescent="0.25">
      <c r="A137" s="108" t="s">
        <v>53</v>
      </c>
      <c r="B137" s="98"/>
      <c r="C137" s="98">
        <v>427.54316616266067</v>
      </c>
      <c r="D137" s="98">
        <v>511.16766898749006</v>
      </c>
      <c r="E137" s="98">
        <v>491.16776429104817</v>
      </c>
      <c r="F137" s="98">
        <v>469.89246043434366</v>
      </c>
      <c r="G137" s="98">
        <v>471.61408827831747</v>
      </c>
      <c r="H137" s="98">
        <v>448.66627425698289</v>
      </c>
      <c r="I137" s="98">
        <v>497.25694218962133</v>
      </c>
      <c r="J137" s="98">
        <v>405.90183327797985</v>
      </c>
      <c r="K137" s="98">
        <v>441.27032507592151</v>
      </c>
      <c r="L137" s="98">
        <v>350.62639550572703</v>
      </c>
      <c r="M137" s="98">
        <v>395.54602588576165</v>
      </c>
      <c r="N137" s="98">
        <v>359.91166856503798</v>
      </c>
      <c r="O137" s="98">
        <v>364.75163846799711</v>
      </c>
      <c r="P137" s="98">
        <v>393.99520732660284</v>
      </c>
      <c r="Q137" s="98">
        <v>393.88173507620974</v>
      </c>
      <c r="R137" s="98">
        <v>418.42158128947614</v>
      </c>
      <c r="S137" s="98">
        <v>420.60891163502396</v>
      </c>
      <c r="T137" s="98">
        <v>386.59752290469999</v>
      </c>
      <c r="U137" s="98">
        <v>355.88610413532069</v>
      </c>
      <c r="V137" s="98">
        <v>316.12100730980052</v>
      </c>
      <c r="W137" s="98">
        <v>234.06474881225225</v>
      </c>
      <c r="X137" s="98">
        <v>0</v>
      </c>
      <c r="Y137" s="98">
        <v>0</v>
      </c>
      <c r="DA137" s="63" t="s">
        <v>4220</v>
      </c>
    </row>
    <row r="138" spans="1:105" ht="12" customHeight="1" x14ac:dyDescent="0.25">
      <c r="A138" s="108" t="s">
        <v>52</v>
      </c>
      <c r="B138" s="98"/>
      <c r="C138" s="98">
        <v>473.70232391790455</v>
      </c>
      <c r="D138" s="98">
        <v>516.07883481614215</v>
      </c>
      <c r="E138" s="98">
        <v>527.0999802828884</v>
      </c>
      <c r="F138" s="98">
        <v>509.9270154239839</v>
      </c>
      <c r="G138" s="98">
        <v>504.44618738930791</v>
      </c>
      <c r="H138" s="98">
        <v>504.41301899801601</v>
      </c>
      <c r="I138" s="98">
        <v>488.03713969896876</v>
      </c>
      <c r="J138" s="98">
        <v>497.00500281701562</v>
      </c>
      <c r="K138" s="98">
        <v>509.89868737827118</v>
      </c>
      <c r="L138" s="98">
        <v>576.73418750413339</v>
      </c>
      <c r="M138" s="98">
        <v>540.40667667983359</v>
      </c>
      <c r="N138" s="98">
        <v>554.80297869462163</v>
      </c>
      <c r="O138" s="98">
        <v>541.28782039781504</v>
      </c>
      <c r="P138" s="98">
        <v>526.53805581028701</v>
      </c>
      <c r="Q138" s="98">
        <v>532.46220541299908</v>
      </c>
      <c r="R138" s="98">
        <v>522.08555470809813</v>
      </c>
      <c r="S138" s="98">
        <v>512.833965101339</v>
      </c>
      <c r="T138" s="98">
        <v>509.41756648047794</v>
      </c>
      <c r="U138" s="98">
        <v>497.57237761113436</v>
      </c>
      <c r="V138" s="98">
        <v>468.54770107846258</v>
      </c>
      <c r="W138" s="98">
        <v>451.6759654307387</v>
      </c>
      <c r="X138" s="98">
        <v>0</v>
      </c>
      <c r="Y138" s="98">
        <v>0</v>
      </c>
      <c r="DA138" s="63" t="s">
        <v>4221</v>
      </c>
    </row>
    <row r="139" spans="1:105" ht="12" customHeight="1" x14ac:dyDescent="0.25">
      <c r="A139" s="121" t="s">
        <v>54</v>
      </c>
      <c r="B139" s="122"/>
      <c r="C139" s="122">
        <v>184.08412657637334</v>
      </c>
      <c r="D139" s="122">
        <v>184.4657914853143</v>
      </c>
      <c r="E139" s="122">
        <v>184.10746399266534</v>
      </c>
      <c r="F139" s="122">
        <v>189.62795195732716</v>
      </c>
      <c r="G139" s="122">
        <v>190.2672138594788</v>
      </c>
      <c r="H139" s="122">
        <v>208.34304746632748</v>
      </c>
      <c r="I139" s="122">
        <v>195.00420206023352</v>
      </c>
      <c r="J139" s="122">
        <v>200.3256674652194</v>
      </c>
      <c r="K139" s="122">
        <v>183.05485999643832</v>
      </c>
      <c r="L139" s="122">
        <v>223.8059945375521</v>
      </c>
      <c r="M139" s="122">
        <v>223.23504712681654</v>
      </c>
      <c r="N139" s="122">
        <v>223.15100198400057</v>
      </c>
      <c r="O139" s="122">
        <v>218.80375602280418</v>
      </c>
      <c r="P139" s="122">
        <v>214.59192142560153</v>
      </c>
      <c r="Q139" s="122">
        <v>210.95688531539093</v>
      </c>
      <c r="R139" s="122">
        <v>207.38239844914392</v>
      </c>
      <c r="S139" s="122">
        <v>204.40742144144258</v>
      </c>
      <c r="T139" s="122">
        <v>201.74787201384123</v>
      </c>
      <c r="U139" s="122">
        <v>199.34168037304937</v>
      </c>
      <c r="V139" s="122">
        <v>196.98807701787882</v>
      </c>
      <c r="W139" s="122">
        <v>196.53710327291637</v>
      </c>
      <c r="X139" s="122">
        <v>196.7177233331216</v>
      </c>
      <c r="Y139" s="122">
        <v>172.41901456217155</v>
      </c>
      <c r="DA139" s="130" t="s">
        <v>4222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4223</v>
      </c>
    </row>
    <row r="141" spans="1:105" ht="12" customHeight="1" x14ac:dyDescent="0.25">
      <c r="A141" s="109" t="s">
        <v>120</v>
      </c>
      <c r="B141" s="33"/>
      <c r="C141" s="33">
        <v>184.08412657637334</v>
      </c>
      <c r="D141" s="33">
        <v>184.4657914853143</v>
      </c>
      <c r="E141" s="33">
        <v>184.10746399266534</v>
      </c>
      <c r="F141" s="33">
        <v>189.62795195732716</v>
      </c>
      <c r="G141" s="33">
        <v>190.2672138594788</v>
      </c>
      <c r="H141" s="33">
        <v>208.34304746632748</v>
      </c>
      <c r="I141" s="33">
        <v>195.00420206023352</v>
      </c>
      <c r="J141" s="33">
        <v>200.3256674652194</v>
      </c>
      <c r="K141" s="33">
        <v>183.05485999643832</v>
      </c>
      <c r="L141" s="33">
        <v>223.8059945375521</v>
      </c>
      <c r="M141" s="33">
        <v>223.23504712681654</v>
      </c>
      <c r="N141" s="33">
        <v>223.15100198400057</v>
      </c>
      <c r="O141" s="33">
        <v>218.80375602280418</v>
      </c>
      <c r="P141" s="33">
        <v>214.59192142560153</v>
      </c>
      <c r="Q141" s="33">
        <v>210.95688531539093</v>
      </c>
      <c r="R141" s="33">
        <v>207.38239844914392</v>
      </c>
      <c r="S141" s="33">
        <v>204.40742144144258</v>
      </c>
      <c r="T141" s="33">
        <v>201.74787201384123</v>
      </c>
      <c r="U141" s="33">
        <v>199.34168037304937</v>
      </c>
      <c r="V141" s="33">
        <v>196.98807701787882</v>
      </c>
      <c r="W141" s="33">
        <v>196.53710327291637</v>
      </c>
      <c r="X141" s="33">
        <v>196.7177233331216</v>
      </c>
      <c r="Y141" s="33">
        <v>172.41901456217155</v>
      </c>
      <c r="DA141" s="60" t="s">
        <v>4224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8957.6243851097352</v>
      </c>
      <c r="D143" s="117">
        <f t="shared" si="49"/>
        <v>9021.9394513675306</v>
      </c>
      <c r="E143" s="117">
        <f t="shared" si="49"/>
        <v>9343.6799456327699</v>
      </c>
      <c r="F143" s="117">
        <f t="shared" si="49"/>
        <v>8960.5399735637711</v>
      </c>
      <c r="G143" s="117">
        <f t="shared" si="49"/>
        <v>8360.6208505341019</v>
      </c>
      <c r="H143" s="117">
        <f t="shared" si="49"/>
        <v>8525.0498873414035</v>
      </c>
      <c r="I143" s="117">
        <f t="shared" si="49"/>
        <v>8039.7442142009231</v>
      </c>
      <c r="J143" s="117">
        <f t="shared" si="49"/>
        <v>8687.2993694690922</v>
      </c>
      <c r="K143" s="117">
        <f t="shared" si="49"/>
        <v>9091.6675968990385</v>
      </c>
      <c r="L143" s="117">
        <f t="shared" si="49"/>
        <v>9121.7326704660081</v>
      </c>
      <c r="M143" s="117">
        <f t="shared" si="49"/>
        <v>8942.036059925369</v>
      </c>
      <c r="N143" s="117">
        <f t="shared" si="49"/>
        <v>8695.4205679165862</v>
      </c>
      <c r="O143" s="117">
        <f t="shared" si="49"/>
        <v>8226.5474466894902</v>
      </c>
      <c r="P143" s="117">
        <f t="shared" si="49"/>
        <v>7561.4982213583507</v>
      </c>
      <c r="Q143" s="117">
        <f t="shared" si="49"/>
        <v>7129.0736047216715</v>
      </c>
      <c r="R143" s="117">
        <f t="shared" ref="R143:V143" si="50">R144+R146+R148+R157</f>
        <v>7012.7213840214299</v>
      </c>
      <c r="S143" s="117">
        <f t="shared" si="50"/>
        <v>6855.7861795485614</v>
      </c>
      <c r="T143" s="117">
        <f t="shared" si="50"/>
        <v>6633.1047365345139</v>
      </c>
      <c r="U143" s="117">
        <f t="shared" si="50"/>
        <v>6462.8201763612906</v>
      </c>
      <c r="V143" s="117">
        <f t="shared" si="50"/>
        <v>6183.2561796589443</v>
      </c>
      <c r="W143" s="117">
        <f t="shared" ref="W143:Y143" si="51">W144+W146+W148+W157</f>
        <v>5295.9547629897197</v>
      </c>
      <c r="X143" s="117">
        <f t="shared" si="51"/>
        <v>4629.0439077625388</v>
      </c>
      <c r="Y143" s="117">
        <f t="shared" si="51"/>
        <v>3756.7708336117853</v>
      </c>
      <c r="DA143" s="129" t="s">
        <v>4225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7808.5448663516709</v>
      </c>
      <c r="D144" s="122">
        <f t="shared" si="52"/>
        <v>7789.0791186371589</v>
      </c>
      <c r="E144" s="122">
        <f t="shared" si="52"/>
        <v>8036.305632785663</v>
      </c>
      <c r="F144" s="122">
        <f t="shared" si="52"/>
        <v>7707.3039847320852</v>
      </c>
      <c r="G144" s="122">
        <f t="shared" si="52"/>
        <v>7098.8850039823983</v>
      </c>
      <c r="H144" s="122">
        <f t="shared" si="52"/>
        <v>7201.7606107823649</v>
      </c>
      <c r="I144" s="122">
        <f t="shared" si="52"/>
        <v>6740.3096150568763</v>
      </c>
      <c r="J144" s="122">
        <f t="shared" si="52"/>
        <v>7453.0501817318445</v>
      </c>
      <c r="K144" s="122">
        <f t="shared" si="52"/>
        <v>7803.7403226271063</v>
      </c>
      <c r="L144" s="122">
        <f t="shared" si="52"/>
        <v>7790.4196505846749</v>
      </c>
      <c r="M144" s="122">
        <f t="shared" si="52"/>
        <v>7576.4580251444722</v>
      </c>
      <c r="N144" s="122">
        <f t="shared" si="52"/>
        <v>7289.4569515240983</v>
      </c>
      <c r="O144" s="122">
        <f t="shared" si="52"/>
        <v>6783.5635311409096</v>
      </c>
      <c r="P144" s="122">
        <f t="shared" si="52"/>
        <v>6062.1541759714391</v>
      </c>
      <c r="Q144" s="122">
        <f t="shared" si="52"/>
        <v>5587.2203839139302</v>
      </c>
      <c r="R144" s="122">
        <f t="shared" si="52"/>
        <v>5401.8085334567659</v>
      </c>
      <c r="S144" s="122">
        <f t="shared" si="52"/>
        <v>5252.2568229798635</v>
      </c>
      <c r="T144" s="122">
        <f t="shared" si="52"/>
        <v>4949.2559764790331</v>
      </c>
      <c r="U144" s="122">
        <f t="shared" si="52"/>
        <v>4838.3896130017238</v>
      </c>
      <c r="V144" s="122">
        <f t="shared" si="52"/>
        <v>4690.13989047009</v>
      </c>
      <c r="W144" s="122">
        <f t="shared" si="52"/>
        <v>3906.2140735389485</v>
      </c>
      <c r="X144" s="122">
        <f t="shared" si="52"/>
        <v>3239.9207335166375</v>
      </c>
      <c r="Y144" s="122">
        <f t="shared" si="52"/>
        <v>2627.1906339232914</v>
      </c>
      <c r="DA144" s="130" t="s">
        <v>4226</v>
      </c>
    </row>
    <row r="145" spans="1:105" ht="12" customHeight="1" x14ac:dyDescent="0.25">
      <c r="A145" s="97" t="s">
        <v>53</v>
      </c>
      <c r="B145" s="98"/>
      <c r="C145" s="98">
        <v>7808.5448663516709</v>
      </c>
      <c r="D145" s="98">
        <v>7789.0791186371589</v>
      </c>
      <c r="E145" s="98">
        <v>8036.305632785663</v>
      </c>
      <c r="F145" s="98">
        <v>7707.3039847320852</v>
      </c>
      <c r="G145" s="98">
        <v>7098.8850039823983</v>
      </c>
      <c r="H145" s="98">
        <v>7201.7606107823649</v>
      </c>
      <c r="I145" s="98">
        <v>6740.3096150568763</v>
      </c>
      <c r="J145" s="98">
        <v>7453.0501817318445</v>
      </c>
      <c r="K145" s="98">
        <v>7803.7403226271063</v>
      </c>
      <c r="L145" s="98">
        <v>7790.4196505846749</v>
      </c>
      <c r="M145" s="98">
        <v>7576.4580251444722</v>
      </c>
      <c r="N145" s="98">
        <v>7289.4569515240983</v>
      </c>
      <c r="O145" s="98">
        <v>6783.5635311409096</v>
      </c>
      <c r="P145" s="98">
        <v>6062.1541759714391</v>
      </c>
      <c r="Q145" s="98">
        <v>5587.2203839139302</v>
      </c>
      <c r="R145" s="98">
        <v>5401.8085334567659</v>
      </c>
      <c r="S145" s="98">
        <v>5252.2568229798635</v>
      </c>
      <c r="T145" s="98">
        <v>4949.2559764790331</v>
      </c>
      <c r="U145" s="98">
        <v>4838.3896130017238</v>
      </c>
      <c r="V145" s="98">
        <v>4690.13989047009</v>
      </c>
      <c r="W145" s="98">
        <v>3906.2140735389485</v>
      </c>
      <c r="X145" s="98">
        <v>3239.9207335166375</v>
      </c>
      <c r="Y145" s="98">
        <v>2627.1906339232914</v>
      </c>
      <c r="DA145" s="63" t="s">
        <v>4227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63.838385678561458</v>
      </c>
      <c r="D146" s="122">
        <f t="shared" si="53"/>
        <v>21.26662010943712</v>
      </c>
      <c r="E146" s="122">
        <f t="shared" si="53"/>
        <v>105.12755324029459</v>
      </c>
      <c r="F146" s="122">
        <f t="shared" si="53"/>
        <v>83.928896028287014</v>
      </c>
      <c r="G146" s="122">
        <f t="shared" si="53"/>
        <v>95.518392498143385</v>
      </c>
      <c r="H146" s="122">
        <f t="shared" si="53"/>
        <v>161.88253733586689</v>
      </c>
      <c r="I146" s="122">
        <f t="shared" si="53"/>
        <v>119.16839675623923</v>
      </c>
      <c r="J146" s="122">
        <f t="shared" si="53"/>
        <v>131.03813163535048</v>
      </c>
      <c r="K146" s="122">
        <f t="shared" si="53"/>
        <v>153.75975104114272</v>
      </c>
      <c r="L146" s="122">
        <f t="shared" si="53"/>
        <v>179.79433006268866</v>
      </c>
      <c r="M146" s="122">
        <f t="shared" si="53"/>
        <v>206.42996994554952</v>
      </c>
      <c r="N146" s="122">
        <f t="shared" si="53"/>
        <v>268.07185736196465</v>
      </c>
      <c r="O146" s="122">
        <f t="shared" si="53"/>
        <v>318.11652052541888</v>
      </c>
      <c r="P146" s="122">
        <f t="shared" si="53"/>
        <v>364.50310843954651</v>
      </c>
      <c r="Q146" s="122">
        <f t="shared" si="53"/>
        <v>404.78654258786798</v>
      </c>
      <c r="R146" s="122">
        <f t="shared" si="53"/>
        <v>463.21074032675739</v>
      </c>
      <c r="S146" s="122">
        <f t="shared" si="53"/>
        <v>465.78115618309812</v>
      </c>
      <c r="T146" s="122">
        <f t="shared" si="53"/>
        <v>585.49495392736162</v>
      </c>
      <c r="U146" s="122">
        <f t="shared" si="53"/>
        <v>571.53984451422855</v>
      </c>
      <c r="V146" s="122">
        <f t="shared" si="53"/>
        <v>511.01705726415014</v>
      </c>
      <c r="W146" s="122">
        <f t="shared" si="53"/>
        <v>506.42731574159978</v>
      </c>
      <c r="X146" s="122">
        <f t="shared" si="53"/>
        <v>591.52819022990934</v>
      </c>
      <c r="Y146" s="122">
        <f t="shared" si="53"/>
        <v>487.81852554692011</v>
      </c>
      <c r="DA146" s="130" t="s">
        <v>4228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63.838385678561458</v>
      </c>
      <c r="D147" s="98">
        <f>IF(RES_hhdet_in_tes!D147=0,0,RES_hhdet_in_tes!D147*1000*11630/RES_hhdet_in_new!D145)</f>
        <v>21.26662010943712</v>
      </c>
      <c r="E147" s="98">
        <f>IF(RES_hhdet_in_tes!E147=0,0,RES_hhdet_in_tes!E147*1000*11630/RES_hhdet_in_new!E145)</f>
        <v>105.12755324029459</v>
      </c>
      <c r="F147" s="98">
        <f>IF(RES_hhdet_in_tes!F147=0,0,RES_hhdet_in_tes!F147*1000*11630/RES_hhdet_in_new!F145)</f>
        <v>83.928896028287014</v>
      </c>
      <c r="G147" s="98">
        <f>IF(RES_hhdet_in_tes!G147=0,0,RES_hhdet_in_tes!G147*1000*11630/RES_hhdet_in_new!G145)</f>
        <v>95.518392498143385</v>
      </c>
      <c r="H147" s="98">
        <f>IF(RES_hhdet_in_tes!H147=0,0,RES_hhdet_in_tes!H147*1000*11630/RES_hhdet_in_new!H145)</f>
        <v>161.88253733586689</v>
      </c>
      <c r="I147" s="98">
        <f>IF(RES_hhdet_in_tes!I147=0,0,RES_hhdet_in_tes!I147*1000*11630/RES_hhdet_in_new!I145)</f>
        <v>119.16839675623923</v>
      </c>
      <c r="J147" s="98">
        <f>IF(RES_hhdet_in_tes!J147=0,0,RES_hhdet_in_tes!J147*1000*11630/RES_hhdet_in_new!J145)</f>
        <v>131.03813163535048</v>
      </c>
      <c r="K147" s="98">
        <f>IF(RES_hhdet_in_tes!K147=0,0,RES_hhdet_in_tes!K147*1000*11630/RES_hhdet_in_new!K145)</f>
        <v>153.75975104114272</v>
      </c>
      <c r="L147" s="98">
        <f>IF(RES_hhdet_in_tes!L147=0,0,RES_hhdet_in_tes!L147*1000*11630/RES_hhdet_in_new!L145)</f>
        <v>179.79433006268866</v>
      </c>
      <c r="M147" s="98">
        <f>IF(RES_hhdet_in_tes!M147=0,0,RES_hhdet_in_tes!M147*1000*11630/RES_hhdet_in_new!M145)</f>
        <v>206.42996994554952</v>
      </c>
      <c r="N147" s="98">
        <f>IF(RES_hhdet_in_tes!N147=0,0,RES_hhdet_in_tes!N147*1000*11630/RES_hhdet_in_new!N145)</f>
        <v>268.07185736196465</v>
      </c>
      <c r="O147" s="98">
        <f>IF(RES_hhdet_in_tes!O147=0,0,RES_hhdet_in_tes!O147*1000*11630/RES_hhdet_in_new!O145)</f>
        <v>318.11652052541888</v>
      </c>
      <c r="P147" s="98">
        <f>IF(RES_hhdet_in_tes!P147=0,0,RES_hhdet_in_tes!P147*1000*11630/RES_hhdet_in_new!P145)</f>
        <v>364.50310843954651</v>
      </c>
      <c r="Q147" s="98">
        <f>IF(RES_hhdet_in_tes!Q147=0,0,RES_hhdet_in_tes!Q147*1000*11630/RES_hhdet_in_new!Q145)</f>
        <v>404.78654258786798</v>
      </c>
      <c r="R147" s="98">
        <f>IF(RES_hhdet_in_tes!R147=0,0,RES_hhdet_in_tes!R147*1000*11630/RES_hhdet_in_new!R145)</f>
        <v>463.21074032675739</v>
      </c>
      <c r="S147" s="98">
        <f>IF(RES_hhdet_in_tes!S147=0,0,RES_hhdet_in_tes!S147*1000*11630/RES_hhdet_in_new!S145)</f>
        <v>465.78115618309812</v>
      </c>
      <c r="T147" s="98">
        <f>IF(RES_hhdet_in_tes!T147=0,0,RES_hhdet_in_tes!T147*1000*11630/RES_hhdet_in_new!T145)</f>
        <v>585.49495392736162</v>
      </c>
      <c r="U147" s="98">
        <f>IF(RES_hhdet_in_tes!U147=0,0,RES_hhdet_in_tes!U147*1000*11630/RES_hhdet_in_new!U145)</f>
        <v>571.53984451422855</v>
      </c>
      <c r="V147" s="98">
        <f>IF(RES_hhdet_in_tes!V147=0,0,RES_hhdet_in_tes!V147*1000*11630/RES_hhdet_in_new!V145)</f>
        <v>511.01705726415014</v>
      </c>
      <c r="W147" s="98">
        <f>IF(RES_hhdet_in_tes!W147=0,0,RES_hhdet_in_tes!W147*1000*11630/RES_hhdet_in_new!W145)</f>
        <v>506.42731574159978</v>
      </c>
      <c r="X147" s="98">
        <f>IF(RES_hhdet_in_tes!X147=0,0,RES_hhdet_in_tes!X147*1000*11630/RES_hhdet_in_new!X145)</f>
        <v>591.52819022990934</v>
      </c>
      <c r="Y147" s="98">
        <f>IF(RES_hhdet_in_tes!Y147=0,0,RES_hhdet_in_tes!Y147*1000*11630/RES_hhdet_in_new!Y145)</f>
        <v>487.81852554692011</v>
      </c>
      <c r="DA147" s="63" t="s">
        <v>4229</v>
      </c>
    </row>
    <row r="148" spans="1:105" ht="12" customHeight="1" x14ac:dyDescent="0.25">
      <c r="A148" s="121" t="s">
        <v>55</v>
      </c>
      <c r="B148" s="122"/>
      <c r="C148" s="122">
        <v>901.15700650312988</v>
      </c>
      <c r="D148" s="122">
        <v>1027.1279211356202</v>
      </c>
      <c r="E148" s="122">
        <v>1018.1392956141472</v>
      </c>
      <c r="F148" s="122">
        <v>979.67914084607037</v>
      </c>
      <c r="G148" s="122">
        <v>975.95024019408083</v>
      </c>
      <c r="H148" s="122">
        <v>953.06369175684449</v>
      </c>
      <c r="I148" s="122">
        <v>985.26200032757447</v>
      </c>
      <c r="J148" s="122">
        <v>902.88538863667725</v>
      </c>
      <c r="K148" s="122">
        <v>951.11266323435098</v>
      </c>
      <c r="L148" s="122">
        <v>927.71269528109303</v>
      </c>
      <c r="M148" s="122">
        <v>935.91301770853102</v>
      </c>
      <c r="N148" s="122">
        <v>914.7407570465225</v>
      </c>
      <c r="O148" s="122">
        <v>906.06363900035751</v>
      </c>
      <c r="P148" s="122">
        <v>920.24901552176277</v>
      </c>
      <c r="Q148" s="122">
        <v>926.10979290448279</v>
      </c>
      <c r="R148" s="122">
        <v>940.31971178876324</v>
      </c>
      <c r="S148" s="122">
        <v>933.34077894415748</v>
      </c>
      <c r="T148" s="122">
        <v>896.60593411427772</v>
      </c>
      <c r="U148" s="122">
        <v>853.54903847228854</v>
      </c>
      <c r="V148" s="122">
        <v>785.11115490682516</v>
      </c>
      <c r="W148" s="122">
        <v>686.77627043625455</v>
      </c>
      <c r="X148" s="122">
        <v>600.87726068287066</v>
      </c>
      <c r="Y148" s="122">
        <v>469.34265957940215</v>
      </c>
      <c r="DA148" s="130" t="s">
        <v>4230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4231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4232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4233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4234</v>
      </c>
    </row>
    <row r="153" spans="1:105" ht="12" customHeight="1" x14ac:dyDescent="0.25">
      <c r="A153" s="106" t="s">
        <v>122</v>
      </c>
      <c r="B153" s="101"/>
      <c r="C153" s="101">
        <v>901.05757198789331</v>
      </c>
      <c r="D153" s="101">
        <v>1027.0295486553803</v>
      </c>
      <c r="E153" s="101">
        <v>1018.0264477425912</v>
      </c>
      <c r="F153" s="101">
        <v>979.49356625749317</v>
      </c>
      <c r="G153" s="101">
        <v>975.84590514538263</v>
      </c>
      <c r="H153" s="101">
        <v>953.05179561450154</v>
      </c>
      <c r="I153" s="101">
        <v>985.20289637536519</v>
      </c>
      <c r="J153" s="101">
        <v>902.86864545577316</v>
      </c>
      <c r="K153" s="101">
        <v>951.0073347198786</v>
      </c>
      <c r="L153" s="101">
        <v>927.76210991127721</v>
      </c>
      <c r="M153" s="101">
        <v>935.70035480664399</v>
      </c>
      <c r="N153" s="101">
        <v>914.75663016409214</v>
      </c>
      <c r="O153" s="101">
        <v>906.08818333273371</v>
      </c>
      <c r="P153" s="101">
        <v>919.57206697222523</v>
      </c>
      <c r="Q153" s="101">
        <v>925.94975861891237</v>
      </c>
      <c r="R153" s="101">
        <v>940.08960392776748</v>
      </c>
      <c r="S153" s="101">
        <v>933.24733013727018</v>
      </c>
      <c r="T153" s="101">
        <v>896.93234228307972</v>
      </c>
      <c r="U153" s="101">
        <v>853.64076655565157</v>
      </c>
      <c r="V153" s="101">
        <v>785.40248861123735</v>
      </c>
      <c r="W153" s="101">
        <v>687.1477181614232</v>
      </c>
      <c r="X153" s="101">
        <v>600.82319480919955</v>
      </c>
      <c r="Y153" s="101">
        <v>468.36841805780188</v>
      </c>
      <c r="DA153" s="131" t="s">
        <v>4235</v>
      </c>
    </row>
    <row r="154" spans="1:105" ht="12" customHeight="1" x14ac:dyDescent="0.25">
      <c r="A154" s="107" t="s">
        <v>121</v>
      </c>
      <c r="B154" s="104"/>
      <c r="C154" s="104">
        <v>901.24549008056522</v>
      </c>
      <c r="D154" s="104">
        <v>1027.2465038036323</v>
      </c>
      <c r="E154" s="104">
        <v>1018.2677445739364</v>
      </c>
      <c r="F154" s="104">
        <v>979.81947585832791</v>
      </c>
      <c r="G154" s="104">
        <v>976.06027566762532</v>
      </c>
      <c r="H154" s="104">
        <v>953.07929325499902</v>
      </c>
      <c r="I154" s="104">
        <v>985.29408188859043</v>
      </c>
      <c r="J154" s="104">
        <v>902.90683609499558</v>
      </c>
      <c r="K154" s="104">
        <v>951.16901245419285</v>
      </c>
      <c r="L154" s="104">
        <v>927.36058300986042</v>
      </c>
      <c r="M154" s="104">
        <v>935.95270256559502</v>
      </c>
      <c r="N154" s="104">
        <v>914.7146472596595</v>
      </c>
      <c r="O154" s="104">
        <v>906.03945886581209</v>
      </c>
      <c r="P154" s="104">
        <v>920.5332631368899</v>
      </c>
      <c r="Q154" s="104">
        <v>926.34394048920865</v>
      </c>
      <c r="R154" s="104">
        <v>940.5071359975741</v>
      </c>
      <c r="S154" s="104">
        <v>933.44287673636313</v>
      </c>
      <c r="T154" s="104">
        <v>896.01508938517804</v>
      </c>
      <c r="U154" s="104">
        <v>853.45848174645505</v>
      </c>
      <c r="V154" s="104">
        <v>784.66870838826333</v>
      </c>
      <c r="W154" s="104">
        <v>685.74071424299075</v>
      </c>
      <c r="X154" s="104">
        <v>600.92930836165976</v>
      </c>
      <c r="Y154" s="104">
        <v>469.82934378947743</v>
      </c>
      <c r="DA154" s="132" t="s">
        <v>4236</v>
      </c>
    </row>
    <row r="155" spans="1:105" ht="12" customHeight="1" x14ac:dyDescent="0.25">
      <c r="A155" s="108" t="s">
        <v>53</v>
      </c>
      <c r="B155" s="98"/>
      <c r="C155" s="98">
        <v>427.54316616266055</v>
      </c>
      <c r="D155" s="98">
        <v>511.16766898749023</v>
      </c>
      <c r="E155" s="98">
        <v>491.16776429104817</v>
      </c>
      <c r="F155" s="98">
        <v>469.89246043434377</v>
      </c>
      <c r="G155" s="98">
        <v>471.61408827831741</v>
      </c>
      <c r="H155" s="98">
        <v>448.66627425698294</v>
      </c>
      <c r="I155" s="98">
        <v>497.2569421896215</v>
      </c>
      <c r="J155" s="98">
        <v>405.90183327797996</v>
      </c>
      <c r="K155" s="98">
        <v>441.27032507592156</v>
      </c>
      <c r="L155" s="98">
        <v>350.62639550572709</v>
      </c>
      <c r="M155" s="98">
        <v>395.54602588576154</v>
      </c>
      <c r="N155" s="98">
        <v>359.91166856503804</v>
      </c>
      <c r="O155" s="98">
        <v>364.75163846799717</v>
      </c>
      <c r="P155" s="98">
        <v>393.99520732660278</v>
      </c>
      <c r="Q155" s="98">
        <v>393.88173507620957</v>
      </c>
      <c r="R155" s="98">
        <v>418.42158128947614</v>
      </c>
      <c r="S155" s="98">
        <v>420.60891163502407</v>
      </c>
      <c r="T155" s="98">
        <v>386.5975229047001</v>
      </c>
      <c r="U155" s="98">
        <v>355.88610413532052</v>
      </c>
      <c r="V155" s="98">
        <v>316.12100730980052</v>
      </c>
      <c r="W155" s="98">
        <v>234.06474881225222</v>
      </c>
      <c r="X155" s="98">
        <v>223.69867745672659</v>
      </c>
      <c r="Y155" s="98">
        <v>178.79726816787547</v>
      </c>
      <c r="DA155" s="63" t="s">
        <v>4237</v>
      </c>
    </row>
    <row r="156" spans="1:105" ht="12" customHeight="1" x14ac:dyDescent="0.25">
      <c r="A156" s="108" t="s">
        <v>52</v>
      </c>
      <c r="B156" s="98"/>
      <c r="C156" s="98">
        <v>473.70232391790449</v>
      </c>
      <c r="D156" s="98">
        <v>516.07883481614226</v>
      </c>
      <c r="E156" s="98">
        <v>527.09998028288817</v>
      </c>
      <c r="F156" s="98">
        <v>509.92701542398402</v>
      </c>
      <c r="G156" s="98">
        <v>504.44618738930785</v>
      </c>
      <c r="H156" s="98">
        <v>504.41301899801618</v>
      </c>
      <c r="I156" s="98">
        <v>488.03713969896893</v>
      </c>
      <c r="J156" s="98">
        <v>497.00500281701562</v>
      </c>
      <c r="K156" s="98">
        <v>509.89868737827135</v>
      </c>
      <c r="L156" s="98">
        <v>576.73418750413339</v>
      </c>
      <c r="M156" s="98">
        <v>540.40667667983348</v>
      </c>
      <c r="N156" s="98">
        <v>554.8029786946214</v>
      </c>
      <c r="O156" s="98">
        <v>541.28782039781504</v>
      </c>
      <c r="P156" s="98">
        <v>526.53805581028689</v>
      </c>
      <c r="Q156" s="98">
        <v>532.46220541299897</v>
      </c>
      <c r="R156" s="98">
        <v>522.08555470809813</v>
      </c>
      <c r="S156" s="98">
        <v>512.83396510133923</v>
      </c>
      <c r="T156" s="98">
        <v>509.41756648047806</v>
      </c>
      <c r="U156" s="98">
        <v>497.57237761113441</v>
      </c>
      <c r="V156" s="98">
        <v>468.54770107846275</v>
      </c>
      <c r="W156" s="98">
        <v>451.67596543073859</v>
      </c>
      <c r="X156" s="98">
        <v>377.23063090493315</v>
      </c>
      <c r="Y156" s="98">
        <v>291.03207562160196</v>
      </c>
      <c r="DA156" s="63" t="s">
        <v>4238</v>
      </c>
    </row>
    <row r="157" spans="1:105" ht="12" customHeight="1" x14ac:dyDescent="0.25">
      <c r="A157" s="121" t="s">
        <v>54</v>
      </c>
      <c r="B157" s="122"/>
      <c r="C157" s="122">
        <v>184.08412657637334</v>
      </c>
      <c r="D157" s="122">
        <v>184.46579148531433</v>
      </c>
      <c r="E157" s="122">
        <v>184.10746399266534</v>
      </c>
      <c r="F157" s="122">
        <v>189.62795195732721</v>
      </c>
      <c r="G157" s="122">
        <v>190.26721385947886</v>
      </c>
      <c r="H157" s="122">
        <v>208.34304746632742</v>
      </c>
      <c r="I157" s="122">
        <v>195.0042020602335</v>
      </c>
      <c r="J157" s="122">
        <v>200.3256674652194</v>
      </c>
      <c r="K157" s="122">
        <v>183.05485999643832</v>
      </c>
      <c r="L157" s="122">
        <v>223.80599453755207</v>
      </c>
      <c r="M157" s="122">
        <v>223.23504712681657</v>
      </c>
      <c r="N157" s="122">
        <v>223.15100198400054</v>
      </c>
      <c r="O157" s="122">
        <v>218.80375602280415</v>
      </c>
      <c r="P157" s="122">
        <v>214.5919214256015</v>
      </c>
      <c r="Q157" s="122">
        <v>210.95688531539096</v>
      </c>
      <c r="R157" s="122">
        <v>207.38239844914395</v>
      </c>
      <c r="S157" s="122">
        <v>204.40742144144255</v>
      </c>
      <c r="T157" s="122">
        <v>201.74787201384126</v>
      </c>
      <c r="U157" s="122">
        <v>199.34168037304934</v>
      </c>
      <c r="V157" s="122">
        <v>196.98807701787882</v>
      </c>
      <c r="W157" s="122">
        <v>196.53710327291637</v>
      </c>
      <c r="X157" s="122">
        <v>196.71772333312163</v>
      </c>
      <c r="Y157" s="122">
        <v>172.41901456217161</v>
      </c>
      <c r="DA157" s="130" t="s">
        <v>4239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4240</v>
      </c>
    </row>
    <row r="159" spans="1:105" ht="12" customHeight="1" x14ac:dyDescent="0.25">
      <c r="A159" s="109" t="s">
        <v>120</v>
      </c>
      <c r="B159" s="33"/>
      <c r="C159" s="33">
        <v>184.08412657637334</v>
      </c>
      <c r="D159" s="33">
        <v>184.46579148531433</v>
      </c>
      <c r="E159" s="33">
        <v>184.10746399266534</v>
      </c>
      <c r="F159" s="33">
        <v>189.62795195732721</v>
      </c>
      <c r="G159" s="33">
        <v>190.26721385947886</v>
      </c>
      <c r="H159" s="33">
        <v>208.34304746632742</v>
      </c>
      <c r="I159" s="33">
        <v>195.0042020602335</v>
      </c>
      <c r="J159" s="33">
        <v>200.3256674652194</v>
      </c>
      <c r="K159" s="33">
        <v>183.05485999643832</v>
      </c>
      <c r="L159" s="33">
        <v>223.80599453755207</v>
      </c>
      <c r="M159" s="33">
        <v>223.23504712681657</v>
      </c>
      <c r="N159" s="33">
        <v>223.15100198400054</v>
      </c>
      <c r="O159" s="33">
        <v>218.80375602280415</v>
      </c>
      <c r="P159" s="33">
        <v>214.5919214256015</v>
      </c>
      <c r="Q159" s="33">
        <v>210.95688531539096</v>
      </c>
      <c r="R159" s="33">
        <v>207.38239844914395</v>
      </c>
      <c r="S159" s="33">
        <v>204.40742144144255</v>
      </c>
      <c r="T159" s="33">
        <v>201.74787201384126</v>
      </c>
      <c r="U159" s="33">
        <v>199.34168037304934</v>
      </c>
      <c r="V159" s="33">
        <v>196.98807701787882</v>
      </c>
      <c r="W159" s="33">
        <v>196.53710327291637</v>
      </c>
      <c r="X159" s="33">
        <v>196.71772333312163</v>
      </c>
      <c r="Y159" s="33">
        <v>172.41901456217161</v>
      </c>
      <c r="DA159" s="60" t="s">
        <v>4241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8283.830594196299</v>
      </c>
      <c r="D161" s="117">
        <f t="shared" si="54"/>
        <v>9561.0861035936323</v>
      </c>
      <c r="E161" s="117">
        <f t="shared" si="54"/>
        <v>9717.793767938294</v>
      </c>
      <c r="F161" s="117">
        <f t="shared" si="54"/>
        <v>8910.7701934981596</v>
      </c>
      <c r="G161" s="117">
        <f t="shared" si="54"/>
        <v>8907.9589430131637</v>
      </c>
      <c r="H161" s="117">
        <f t="shared" si="54"/>
        <v>8618.4678139606858</v>
      </c>
      <c r="I161" s="117">
        <f t="shared" si="54"/>
        <v>8681.9748710483454</v>
      </c>
      <c r="J161" s="117">
        <f t="shared" si="54"/>
        <v>8375.7287951836424</v>
      </c>
      <c r="K161" s="117">
        <f t="shared" si="54"/>
        <v>9129.8274581225105</v>
      </c>
      <c r="L161" s="117">
        <f t="shared" si="54"/>
        <v>7007.6429809267902</v>
      </c>
      <c r="M161" s="117">
        <f t="shared" si="54"/>
        <v>9320.234840060748</v>
      </c>
      <c r="N161" s="117">
        <f t="shared" si="54"/>
        <v>10813.843743981563</v>
      </c>
      <c r="O161" s="117">
        <f t="shared" si="54"/>
        <v>9471.2330126298912</v>
      </c>
      <c r="P161" s="117">
        <f t="shared" si="54"/>
        <v>9181.3575125460993</v>
      </c>
      <c r="Q161" s="117">
        <f t="shared" si="54"/>
        <v>0</v>
      </c>
      <c r="R161" s="117">
        <f t="shared" ref="R161:V161" si="55">R162+R164+R166+R175</f>
        <v>3583.3883755832589</v>
      </c>
      <c r="S161" s="117">
        <f t="shared" si="55"/>
        <v>0</v>
      </c>
      <c r="T161" s="117">
        <f t="shared" si="55"/>
        <v>0</v>
      </c>
      <c r="U161" s="117">
        <f t="shared" si="55"/>
        <v>6788.916586914419</v>
      </c>
      <c r="V161" s="117">
        <f t="shared" si="55"/>
        <v>7304.0573350044033</v>
      </c>
      <c r="W161" s="117">
        <f t="shared" ref="W161:Y161" si="56">W162+W164+W166+W175</f>
        <v>6537.458583599263</v>
      </c>
      <c r="X161" s="117">
        <f t="shared" si="56"/>
        <v>0</v>
      </c>
      <c r="Y161" s="117">
        <f t="shared" si="56"/>
        <v>0</v>
      </c>
      <c r="DA161" s="129" t="s">
        <v>4242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7155.4090328610482</v>
      </c>
      <c r="D162" s="122">
        <f t="shared" si="57"/>
        <v>8338.8321562141209</v>
      </c>
      <c r="E162" s="122">
        <f t="shared" si="57"/>
        <v>8411.091518423942</v>
      </c>
      <c r="F162" s="122">
        <f t="shared" si="57"/>
        <v>7657.8896083478412</v>
      </c>
      <c r="G162" s="122">
        <f t="shared" si="57"/>
        <v>7647.1264613084986</v>
      </c>
      <c r="H162" s="122">
        <f t="shared" si="57"/>
        <v>7296.5049696782062</v>
      </c>
      <c r="I162" s="122">
        <f t="shared" si="57"/>
        <v>7401.7809647605709</v>
      </c>
      <c r="J162" s="122">
        <f t="shared" si="57"/>
        <v>7141.9917234322456</v>
      </c>
      <c r="K162" s="122">
        <f t="shared" si="57"/>
        <v>7843.0790551008786</v>
      </c>
      <c r="L162" s="122">
        <f t="shared" si="57"/>
        <v>5677.7916548218809</v>
      </c>
      <c r="M162" s="122">
        <f t="shared" si="57"/>
        <v>7956.5396613930634</v>
      </c>
      <c r="N162" s="122">
        <f t="shared" si="57"/>
        <v>9409.6437881700713</v>
      </c>
      <c r="O162" s="122">
        <f t="shared" si="57"/>
        <v>8029.790466419503</v>
      </c>
      <c r="P162" s="122">
        <f t="shared" si="57"/>
        <v>7419.8485902762741</v>
      </c>
      <c r="Q162" s="122">
        <f t="shared" si="57"/>
        <v>0</v>
      </c>
      <c r="R162" s="122">
        <f t="shared" si="57"/>
        <v>2127.5880991649392</v>
      </c>
      <c r="S162" s="122">
        <f t="shared" si="57"/>
        <v>0</v>
      </c>
      <c r="T162" s="122">
        <f t="shared" si="57"/>
        <v>0</v>
      </c>
      <c r="U162" s="122">
        <f t="shared" si="57"/>
        <v>5428.9362249620399</v>
      </c>
      <c r="V162" s="122">
        <f t="shared" si="57"/>
        <v>6064.4773890238721</v>
      </c>
      <c r="W162" s="122">
        <f t="shared" si="57"/>
        <v>5338.5991136142475</v>
      </c>
      <c r="X162" s="122">
        <f t="shared" si="57"/>
        <v>0</v>
      </c>
      <c r="Y162" s="122">
        <f t="shared" si="57"/>
        <v>0</v>
      </c>
      <c r="DA162" s="130" t="s">
        <v>4243</v>
      </c>
    </row>
    <row r="163" spans="1:105" ht="12" customHeight="1" x14ac:dyDescent="0.25">
      <c r="A163" s="97" t="s">
        <v>53</v>
      </c>
      <c r="B163" s="33"/>
      <c r="C163" s="33">
        <v>7155.4090328610482</v>
      </c>
      <c r="D163" s="33">
        <v>8338.8321562141209</v>
      </c>
      <c r="E163" s="33">
        <v>8411.091518423942</v>
      </c>
      <c r="F163" s="33">
        <v>7657.8896083478412</v>
      </c>
      <c r="G163" s="33">
        <v>7647.1264613084986</v>
      </c>
      <c r="H163" s="33">
        <v>7296.5049696782062</v>
      </c>
      <c r="I163" s="33">
        <v>7401.7809647605709</v>
      </c>
      <c r="J163" s="33">
        <v>7141.9917234322456</v>
      </c>
      <c r="K163" s="33">
        <v>7843.0790551008786</v>
      </c>
      <c r="L163" s="33">
        <v>5677.7916548218809</v>
      </c>
      <c r="M163" s="33">
        <v>7956.5396613930634</v>
      </c>
      <c r="N163" s="33">
        <v>9409.6437881700713</v>
      </c>
      <c r="O163" s="33">
        <v>8029.790466419503</v>
      </c>
      <c r="P163" s="33">
        <v>7419.8485902762741</v>
      </c>
      <c r="Q163" s="33">
        <v>0</v>
      </c>
      <c r="R163" s="33">
        <v>2127.5880991649392</v>
      </c>
      <c r="S163" s="33">
        <v>0</v>
      </c>
      <c r="T163" s="33">
        <v>0</v>
      </c>
      <c r="U163" s="33">
        <v>5428.9362249620399</v>
      </c>
      <c r="V163" s="33">
        <v>6064.4773890238721</v>
      </c>
      <c r="W163" s="33">
        <v>5338.5991136142475</v>
      </c>
      <c r="X163" s="33">
        <v>0</v>
      </c>
      <c r="Y163" s="33">
        <v>0</v>
      </c>
      <c r="DA163" s="60" t="s">
        <v>4244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43.180570987071917</v>
      </c>
      <c r="D164" s="122">
        <f t="shared" si="58"/>
        <v>10.660229827008987</v>
      </c>
      <c r="E164" s="122">
        <f t="shared" si="58"/>
        <v>104.45537231703983</v>
      </c>
      <c r="F164" s="122">
        <f t="shared" si="58"/>
        <v>83.573504179752618</v>
      </c>
      <c r="G164" s="122">
        <f t="shared" si="58"/>
        <v>94.614978615527789</v>
      </c>
      <c r="H164" s="122">
        <f t="shared" si="58"/>
        <v>160.55610327706319</v>
      </c>
      <c r="I164" s="122">
        <f t="shared" si="58"/>
        <v>99.927725292955486</v>
      </c>
      <c r="J164" s="122">
        <f t="shared" si="58"/>
        <v>130.52601854089042</v>
      </c>
      <c r="K164" s="122">
        <f t="shared" si="58"/>
        <v>152.58086820835422</v>
      </c>
      <c r="L164" s="122">
        <f t="shared" si="58"/>
        <v>178.33273827288474</v>
      </c>
      <c r="M164" s="122">
        <f t="shared" si="58"/>
        <v>204.54706474892967</v>
      </c>
      <c r="N164" s="122">
        <f t="shared" si="58"/>
        <v>266.30819163458978</v>
      </c>
      <c r="O164" s="122">
        <f t="shared" si="58"/>
        <v>316.57515185075317</v>
      </c>
      <c r="P164" s="122">
        <f t="shared" si="58"/>
        <v>626.38373770733403</v>
      </c>
      <c r="Q164" s="122">
        <f t="shared" si="58"/>
        <v>0</v>
      </c>
      <c r="R164" s="122">
        <f t="shared" si="58"/>
        <v>308.11950800650493</v>
      </c>
      <c r="S164" s="122">
        <f t="shared" si="58"/>
        <v>0</v>
      </c>
      <c r="T164" s="122">
        <f t="shared" si="58"/>
        <v>0</v>
      </c>
      <c r="U164" s="122">
        <f t="shared" si="58"/>
        <v>307.08960906354372</v>
      </c>
      <c r="V164" s="122">
        <f t="shared" si="58"/>
        <v>257.48075352145412</v>
      </c>
      <c r="W164" s="122">
        <f t="shared" si="58"/>
        <v>315.54607984513996</v>
      </c>
      <c r="X164" s="122">
        <f t="shared" si="58"/>
        <v>0</v>
      </c>
      <c r="Y164" s="122">
        <f t="shared" si="58"/>
        <v>0</v>
      </c>
      <c r="DA164" s="130" t="s">
        <v>4245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43.180570987071917</v>
      </c>
      <c r="D165" s="98">
        <f>IF(RES_hhdet_in_tes!D165=0,0,RES_hhdet_in_tes!D165*1000*11630/RES_hhdet_in_new!D163)</f>
        <v>10.660229827008987</v>
      </c>
      <c r="E165" s="98">
        <f>IF(RES_hhdet_in_tes!E165=0,0,RES_hhdet_in_tes!E165*1000*11630/RES_hhdet_in_new!E163)</f>
        <v>104.45537231703983</v>
      </c>
      <c r="F165" s="98">
        <f>IF(RES_hhdet_in_tes!F165=0,0,RES_hhdet_in_tes!F165*1000*11630/RES_hhdet_in_new!F163)</f>
        <v>83.573504179752618</v>
      </c>
      <c r="G165" s="98">
        <f>IF(RES_hhdet_in_tes!G165=0,0,RES_hhdet_in_tes!G165*1000*11630/RES_hhdet_in_new!G163)</f>
        <v>94.614978615527789</v>
      </c>
      <c r="H165" s="98">
        <f>IF(RES_hhdet_in_tes!H165=0,0,RES_hhdet_in_tes!H165*1000*11630/RES_hhdet_in_new!H163)</f>
        <v>160.55610327706319</v>
      </c>
      <c r="I165" s="98">
        <f>IF(RES_hhdet_in_tes!I165=0,0,RES_hhdet_in_tes!I165*1000*11630/RES_hhdet_in_new!I163)</f>
        <v>99.927725292955486</v>
      </c>
      <c r="J165" s="98">
        <f>IF(RES_hhdet_in_tes!J165=0,0,RES_hhdet_in_tes!J165*1000*11630/RES_hhdet_in_new!J163)</f>
        <v>130.52601854089042</v>
      </c>
      <c r="K165" s="98">
        <f>IF(RES_hhdet_in_tes!K165=0,0,RES_hhdet_in_tes!K165*1000*11630/RES_hhdet_in_new!K163)</f>
        <v>152.58086820835422</v>
      </c>
      <c r="L165" s="98">
        <f>IF(RES_hhdet_in_tes!L165=0,0,RES_hhdet_in_tes!L165*1000*11630/RES_hhdet_in_new!L163)</f>
        <v>178.33273827288474</v>
      </c>
      <c r="M165" s="98">
        <f>IF(RES_hhdet_in_tes!M165=0,0,RES_hhdet_in_tes!M165*1000*11630/RES_hhdet_in_new!M163)</f>
        <v>204.54706474892967</v>
      </c>
      <c r="N165" s="98">
        <f>IF(RES_hhdet_in_tes!N165=0,0,RES_hhdet_in_tes!N165*1000*11630/RES_hhdet_in_new!N163)</f>
        <v>266.30819163458978</v>
      </c>
      <c r="O165" s="98">
        <f>IF(RES_hhdet_in_tes!O165=0,0,RES_hhdet_in_tes!O165*1000*11630/RES_hhdet_in_new!O163)</f>
        <v>316.57515185075317</v>
      </c>
      <c r="P165" s="98">
        <f>IF(RES_hhdet_in_tes!P165=0,0,RES_hhdet_in_tes!P165*1000*11630/RES_hhdet_in_new!P163)</f>
        <v>626.38373770733403</v>
      </c>
      <c r="Q165" s="98">
        <f>IF(RES_hhdet_in_tes!Q165=0,0,RES_hhdet_in_tes!Q165*1000*11630/RES_hhdet_in_new!Q163)</f>
        <v>0</v>
      </c>
      <c r="R165" s="98">
        <f>IF(RES_hhdet_in_tes!R165=0,0,RES_hhdet_in_tes!R165*1000*11630/RES_hhdet_in_new!R163)</f>
        <v>308.11950800650493</v>
      </c>
      <c r="S165" s="98">
        <f>IF(RES_hhdet_in_tes!S165=0,0,RES_hhdet_in_tes!S165*1000*11630/RES_hhdet_in_new!S163)</f>
        <v>0</v>
      </c>
      <c r="T165" s="98">
        <f>IF(RES_hhdet_in_tes!T165=0,0,RES_hhdet_in_tes!T165*1000*11630/RES_hhdet_in_new!T163)</f>
        <v>0</v>
      </c>
      <c r="U165" s="98">
        <f>IF(RES_hhdet_in_tes!U165=0,0,RES_hhdet_in_tes!U165*1000*11630/RES_hhdet_in_new!U163)</f>
        <v>307.08960906354372</v>
      </c>
      <c r="V165" s="98">
        <f>IF(RES_hhdet_in_tes!V165=0,0,RES_hhdet_in_tes!V165*1000*11630/RES_hhdet_in_new!V163)</f>
        <v>257.48075352145412</v>
      </c>
      <c r="W165" s="98">
        <f>IF(RES_hhdet_in_tes!W165=0,0,RES_hhdet_in_tes!W165*1000*11630/RES_hhdet_in_new!W163)</f>
        <v>315.54607984513996</v>
      </c>
      <c r="X165" s="98">
        <f>IF(RES_hhdet_in_tes!X165=0,0,RES_hhdet_in_tes!X165*1000*11630/RES_hhdet_in_new!X163)</f>
        <v>0</v>
      </c>
      <c r="Y165" s="98">
        <f>IF(RES_hhdet_in_tes!Y165=0,0,RES_hhdet_in_tes!Y165*1000*11630/RES_hhdet_in_new!Y163)</f>
        <v>0</v>
      </c>
      <c r="DA165" s="63" t="s">
        <v>4246</v>
      </c>
    </row>
    <row r="166" spans="1:105" ht="12" customHeight="1" x14ac:dyDescent="0.25">
      <c r="A166" s="121" t="s">
        <v>55</v>
      </c>
      <c r="B166" s="122"/>
      <c r="C166" s="122">
        <v>901.15686377180589</v>
      </c>
      <c r="D166" s="122">
        <v>1027.1279260671897</v>
      </c>
      <c r="E166" s="122">
        <v>1018.1394132046485</v>
      </c>
      <c r="F166" s="122">
        <v>979.67912901323893</v>
      </c>
      <c r="G166" s="122">
        <v>975.95028922965878</v>
      </c>
      <c r="H166" s="122">
        <v>953.0636935390894</v>
      </c>
      <c r="I166" s="122">
        <v>985.26197893458459</v>
      </c>
      <c r="J166" s="122">
        <v>902.88538574528627</v>
      </c>
      <c r="K166" s="122">
        <v>951.11267481683967</v>
      </c>
      <c r="L166" s="122">
        <v>927.71259329447184</v>
      </c>
      <c r="M166" s="122">
        <v>935.91306679193781</v>
      </c>
      <c r="N166" s="122">
        <v>914.74076219290066</v>
      </c>
      <c r="O166" s="122">
        <v>906.06363833683145</v>
      </c>
      <c r="P166" s="122">
        <v>920.53326313688967</v>
      </c>
      <c r="Q166" s="122">
        <v>0</v>
      </c>
      <c r="R166" s="122">
        <v>940.29836996267068</v>
      </c>
      <c r="S166" s="122">
        <v>0</v>
      </c>
      <c r="T166" s="122">
        <v>0</v>
      </c>
      <c r="U166" s="122">
        <v>853.54907251578652</v>
      </c>
      <c r="V166" s="122">
        <v>785.11111544119842</v>
      </c>
      <c r="W166" s="122">
        <v>686.77628686695903</v>
      </c>
      <c r="X166" s="122">
        <v>0</v>
      </c>
      <c r="Y166" s="122">
        <v>0</v>
      </c>
      <c r="DA166" s="130" t="s">
        <v>4247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4248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4249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4250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4251</v>
      </c>
    </row>
    <row r="171" spans="1:105" ht="12" customHeight="1" x14ac:dyDescent="0.25">
      <c r="A171" s="106" t="s">
        <v>122</v>
      </c>
      <c r="B171" s="101"/>
      <c r="C171" s="101">
        <v>901.05757198789331</v>
      </c>
      <c r="D171" s="101">
        <v>1027.0295486553805</v>
      </c>
      <c r="E171" s="101">
        <v>1018.0264477425914</v>
      </c>
      <c r="F171" s="101">
        <v>979.49356625749294</v>
      </c>
      <c r="G171" s="101">
        <v>975.8459051453824</v>
      </c>
      <c r="H171" s="101">
        <v>953.05179561450143</v>
      </c>
      <c r="I171" s="101">
        <v>985.20289637536541</v>
      </c>
      <c r="J171" s="101">
        <v>902.86864545577293</v>
      </c>
      <c r="K171" s="101">
        <v>951.0073347198786</v>
      </c>
      <c r="L171" s="101">
        <v>927.76210991127721</v>
      </c>
      <c r="M171" s="101">
        <v>935.70035480664433</v>
      </c>
      <c r="N171" s="101">
        <v>914.75663016409203</v>
      </c>
      <c r="O171" s="101">
        <v>906.08818333273371</v>
      </c>
      <c r="P171" s="101">
        <v>0</v>
      </c>
      <c r="Q171" s="101">
        <v>0</v>
      </c>
      <c r="R171" s="101">
        <v>940.08960392776737</v>
      </c>
      <c r="S171" s="101">
        <v>0</v>
      </c>
      <c r="T171" s="101">
        <v>0</v>
      </c>
      <c r="U171" s="101">
        <v>853.64076655565123</v>
      </c>
      <c r="V171" s="101">
        <v>785.40248861123746</v>
      </c>
      <c r="W171" s="101">
        <v>687.14771816142309</v>
      </c>
      <c r="X171" s="101">
        <v>0</v>
      </c>
      <c r="Y171" s="101">
        <v>0</v>
      </c>
      <c r="DA171" s="131" t="s">
        <v>4252</v>
      </c>
    </row>
    <row r="172" spans="1:105" ht="12" customHeight="1" x14ac:dyDescent="0.25">
      <c r="A172" s="107" t="s">
        <v>121</v>
      </c>
      <c r="B172" s="104"/>
      <c r="C172" s="104">
        <v>901.24549008056556</v>
      </c>
      <c r="D172" s="104">
        <v>1027.2465038036323</v>
      </c>
      <c r="E172" s="104">
        <v>1018.2677445739363</v>
      </c>
      <c r="F172" s="104">
        <v>979.81947585832768</v>
      </c>
      <c r="G172" s="104">
        <v>976.06027566762543</v>
      </c>
      <c r="H172" s="104">
        <v>953.0792932549989</v>
      </c>
      <c r="I172" s="104">
        <v>985.29408188859031</v>
      </c>
      <c r="J172" s="104">
        <v>902.90683609499558</v>
      </c>
      <c r="K172" s="104">
        <v>951.16901245419251</v>
      </c>
      <c r="L172" s="104">
        <v>927.36058300986053</v>
      </c>
      <c r="M172" s="104">
        <v>935.95270256559502</v>
      </c>
      <c r="N172" s="104">
        <v>914.7146472596595</v>
      </c>
      <c r="O172" s="104">
        <v>906.03945886581232</v>
      </c>
      <c r="P172" s="104">
        <v>920.53326313688967</v>
      </c>
      <c r="Q172" s="104">
        <v>0</v>
      </c>
      <c r="R172" s="104">
        <v>940.50713599757421</v>
      </c>
      <c r="S172" s="104">
        <v>0</v>
      </c>
      <c r="T172" s="104">
        <v>0</v>
      </c>
      <c r="U172" s="104">
        <v>853.45848174645505</v>
      </c>
      <c r="V172" s="104">
        <v>784.6687083882631</v>
      </c>
      <c r="W172" s="104">
        <v>685.74071424299109</v>
      </c>
      <c r="X172" s="104">
        <v>0</v>
      </c>
      <c r="Y172" s="104">
        <v>0</v>
      </c>
      <c r="DA172" s="132" t="s">
        <v>4253</v>
      </c>
    </row>
    <row r="173" spans="1:105" ht="12" customHeight="1" x14ac:dyDescent="0.25">
      <c r="A173" s="108" t="s">
        <v>53</v>
      </c>
      <c r="B173" s="98"/>
      <c r="C173" s="98">
        <v>427.54316616266067</v>
      </c>
      <c r="D173" s="98">
        <v>511.16766898749017</v>
      </c>
      <c r="E173" s="98">
        <v>491.16776429104823</v>
      </c>
      <c r="F173" s="98">
        <v>469.89246043434366</v>
      </c>
      <c r="G173" s="98">
        <v>471.61408827831752</v>
      </c>
      <c r="H173" s="98">
        <v>448.66627425698289</v>
      </c>
      <c r="I173" s="98">
        <v>497.25694218962133</v>
      </c>
      <c r="J173" s="98">
        <v>405.9018332779799</v>
      </c>
      <c r="K173" s="98">
        <v>441.27032507592145</v>
      </c>
      <c r="L173" s="98">
        <v>350.62639550572703</v>
      </c>
      <c r="M173" s="98">
        <v>395.54602588576154</v>
      </c>
      <c r="N173" s="98">
        <v>359.91166856503816</v>
      </c>
      <c r="O173" s="98">
        <v>364.75163846799722</v>
      </c>
      <c r="P173" s="98">
        <v>393.99520732660284</v>
      </c>
      <c r="Q173" s="98">
        <v>0</v>
      </c>
      <c r="R173" s="98">
        <v>418.42158128947608</v>
      </c>
      <c r="S173" s="98">
        <v>0</v>
      </c>
      <c r="T173" s="98">
        <v>0</v>
      </c>
      <c r="U173" s="98">
        <v>355.88610413532064</v>
      </c>
      <c r="V173" s="98">
        <v>316.12100730980046</v>
      </c>
      <c r="W173" s="98">
        <v>234.06474881225228</v>
      </c>
      <c r="X173" s="98">
        <v>0</v>
      </c>
      <c r="Y173" s="98">
        <v>0</v>
      </c>
      <c r="DA173" s="63" t="s">
        <v>4254</v>
      </c>
    </row>
    <row r="174" spans="1:105" ht="12" customHeight="1" x14ac:dyDescent="0.25">
      <c r="A174" s="115" t="s">
        <v>52</v>
      </c>
      <c r="B174" s="33"/>
      <c r="C174" s="33">
        <v>473.70232391790483</v>
      </c>
      <c r="D174" s="33">
        <v>516.07883481614215</v>
      </c>
      <c r="E174" s="33">
        <v>527.09998028288817</v>
      </c>
      <c r="F174" s="33">
        <v>509.92701542398396</v>
      </c>
      <c r="G174" s="33">
        <v>504.44618738930785</v>
      </c>
      <c r="H174" s="33">
        <v>504.41301899801613</v>
      </c>
      <c r="I174" s="33">
        <v>488.03713969896887</v>
      </c>
      <c r="J174" s="33">
        <v>497.00500281701562</v>
      </c>
      <c r="K174" s="33">
        <v>509.89868737827123</v>
      </c>
      <c r="L174" s="33">
        <v>576.7341875041335</v>
      </c>
      <c r="M174" s="33">
        <v>540.40667667983348</v>
      </c>
      <c r="N174" s="33">
        <v>554.8029786946214</v>
      </c>
      <c r="O174" s="33">
        <v>541.28782039781504</v>
      </c>
      <c r="P174" s="33">
        <v>526.53805581028689</v>
      </c>
      <c r="Q174" s="33">
        <v>0</v>
      </c>
      <c r="R174" s="33">
        <v>522.08555470809802</v>
      </c>
      <c r="S174" s="33">
        <v>0</v>
      </c>
      <c r="T174" s="33">
        <v>0</v>
      </c>
      <c r="U174" s="33">
        <v>497.57237761113447</v>
      </c>
      <c r="V174" s="33">
        <v>468.54770107846252</v>
      </c>
      <c r="W174" s="33">
        <v>451.6759654307387</v>
      </c>
      <c r="X174" s="33">
        <v>0</v>
      </c>
      <c r="Y174" s="33">
        <v>0</v>
      </c>
      <c r="DA174" s="60" t="s">
        <v>4255</v>
      </c>
    </row>
    <row r="175" spans="1:105" ht="12" customHeight="1" x14ac:dyDescent="0.25">
      <c r="A175" s="121" t="s">
        <v>54</v>
      </c>
      <c r="B175" s="122"/>
      <c r="C175" s="122">
        <v>184.08412657637334</v>
      </c>
      <c r="D175" s="122">
        <v>184.4657914853143</v>
      </c>
      <c r="E175" s="122">
        <v>184.10746399266537</v>
      </c>
      <c r="F175" s="122">
        <v>189.62795195732716</v>
      </c>
      <c r="G175" s="122">
        <v>190.26721385947889</v>
      </c>
      <c r="H175" s="122">
        <v>208.34304746632745</v>
      </c>
      <c r="I175" s="122">
        <v>195.00420206023352</v>
      </c>
      <c r="J175" s="122">
        <v>200.32566746521942</v>
      </c>
      <c r="K175" s="122">
        <v>183.05485999643835</v>
      </c>
      <c r="L175" s="122">
        <v>223.80599453755212</v>
      </c>
      <c r="M175" s="122">
        <v>223.23504712681657</v>
      </c>
      <c r="N175" s="122">
        <v>223.15100198400052</v>
      </c>
      <c r="O175" s="122">
        <v>218.80375602280418</v>
      </c>
      <c r="P175" s="122">
        <v>214.59192142560153</v>
      </c>
      <c r="Q175" s="122">
        <v>0</v>
      </c>
      <c r="R175" s="122">
        <v>207.38239844914398</v>
      </c>
      <c r="S175" s="122">
        <v>0</v>
      </c>
      <c r="T175" s="122">
        <v>0</v>
      </c>
      <c r="U175" s="122">
        <v>199.34168037304937</v>
      </c>
      <c r="V175" s="122">
        <v>196.98807701787882</v>
      </c>
      <c r="W175" s="122">
        <v>196.53710327291637</v>
      </c>
      <c r="X175" s="122">
        <v>0</v>
      </c>
      <c r="Y175" s="122">
        <v>0</v>
      </c>
      <c r="DA175" s="130" t="s">
        <v>4256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4257</v>
      </c>
    </row>
    <row r="177" spans="1:105" ht="12" customHeight="1" x14ac:dyDescent="0.25">
      <c r="A177" s="109" t="s">
        <v>120</v>
      </c>
      <c r="B177" s="33"/>
      <c r="C177" s="33">
        <v>184.08412657637334</v>
      </c>
      <c r="D177" s="33">
        <v>184.4657914853143</v>
      </c>
      <c r="E177" s="33">
        <v>184.10746399266537</v>
      </c>
      <c r="F177" s="33">
        <v>189.62795195732716</v>
      </c>
      <c r="G177" s="33">
        <v>190.26721385947889</v>
      </c>
      <c r="H177" s="33">
        <v>208.34304746632745</v>
      </c>
      <c r="I177" s="33">
        <v>195.00420206023352</v>
      </c>
      <c r="J177" s="33">
        <v>200.32566746521942</v>
      </c>
      <c r="K177" s="33">
        <v>183.05485999643835</v>
      </c>
      <c r="L177" s="33">
        <v>223.80599453755212</v>
      </c>
      <c r="M177" s="33">
        <v>223.23504712681657</v>
      </c>
      <c r="N177" s="33">
        <v>223.15100198400052</v>
      </c>
      <c r="O177" s="33">
        <v>218.80375602280418</v>
      </c>
      <c r="P177" s="33">
        <v>214.59192142560153</v>
      </c>
      <c r="Q177" s="33">
        <v>0</v>
      </c>
      <c r="R177" s="33">
        <v>207.38239844914398</v>
      </c>
      <c r="S177" s="33">
        <v>0</v>
      </c>
      <c r="T177" s="33">
        <v>0</v>
      </c>
      <c r="U177" s="33">
        <v>199.34168037304937</v>
      </c>
      <c r="V177" s="33">
        <v>196.98807701787882</v>
      </c>
      <c r="W177" s="33">
        <v>196.53710327291637</v>
      </c>
      <c r="X177" s="33">
        <v>0</v>
      </c>
      <c r="Y177" s="33">
        <v>0</v>
      </c>
      <c r="DA177" s="60" t="s">
        <v>4258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3787.1809340264226</v>
      </c>
      <c r="D3" s="117">
        <f t="shared" si="0"/>
        <v>3724.1090144904724</v>
      </c>
      <c r="E3" s="117">
        <f t="shared" si="0"/>
        <v>3773.7764793855877</v>
      </c>
      <c r="F3" s="117">
        <f t="shared" si="0"/>
        <v>2358.2054818993524</v>
      </c>
      <c r="G3" s="117">
        <f t="shared" si="0"/>
        <v>2307.9169639957713</v>
      </c>
      <c r="H3" s="117">
        <f t="shared" si="0"/>
        <v>2199.7245334977365</v>
      </c>
      <c r="I3" s="117">
        <f t="shared" si="0"/>
        <v>2419.5941452252605</v>
      </c>
      <c r="J3" s="117">
        <f t="shared" si="0"/>
        <v>10105.746674253433</v>
      </c>
      <c r="K3" s="117">
        <f t="shared" si="0"/>
        <v>3017.250518504412</v>
      </c>
      <c r="L3" s="117">
        <f t="shared" si="0"/>
        <v>3170.5344940627015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2777.1454088066052</v>
      </c>
      <c r="S3" s="117">
        <f t="shared" si="1"/>
        <v>2886.5365090017513</v>
      </c>
      <c r="T3" s="117">
        <f t="shared" si="1"/>
        <v>2525.848940201633</v>
      </c>
      <c r="U3" s="117">
        <f t="shared" si="1"/>
        <v>2746.6451766220939</v>
      </c>
      <c r="V3" s="117">
        <f t="shared" si="1"/>
        <v>0</v>
      </c>
      <c r="W3" s="117">
        <f t="shared" ref="W3:Y3" si="2">W4+W7+W9+W19</f>
        <v>0</v>
      </c>
      <c r="X3" s="117">
        <f t="shared" si="2"/>
        <v>603.89840242952198</v>
      </c>
      <c r="Y3" s="117">
        <f t="shared" si="2"/>
        <v>0</v>
      </c>
      <c r="DA3" s="129" t="s">
        <v>4259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3787.1809340264226</v>
      </c>
      <c r="D4" s="122">
        <f t="shared" si="3"/>
        <v>3724.1090144904724</v>
      </c>
      <c r="E4" s="122">
        <f t="shared" si="3"/>
        <v>3773.7764793855877</v>
      </c>
      <c r="F4" s="122">
        <f t="shared" si="3"/>
        <v>2358.2054818993524</v>
      </c>
      <c r="G4" s="122">
        <f t="shared" si="3"/>
        <v>2307.9169639957713</v>
      </c>
      <c r="H4" s="122">
        <f t="shared" si="3"/>
        <v>2199.7245334977365</v>
      </c>
      <c r="I4" s="122">
        <f t="shared" si="3"/>
        <v>2419.5941452252605</v>
      </c>
      <c r="J4" s="122">
        <f t="shared" si="3"/>
        <v>10105.746674253433</v>
      </c>
      <c r="K4" s="122">
        <f t="shared" si="3"/>
        <v>3017.250518504412</v>
      </c>
      <c r="L4" s="122">
        <f t="shared" si="3"/>
        <v>3170.5344940627015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2777.1454088066052</v>
      </c>
      <c r="S4" s="122">
        <f t="shared" si="4"/>
        <v>2886.5365090017513</v>
      </c>
      <c r="T4" s="122">
        <f t="shared" si="4"/>
        <v>2525.848940201633</v>
      </c>
      <c r="U4" s="122">
        <f t="shared" si="4"/>
        <v>2746.6451766220939</v>
      </c>
      <c r="V4" s="122">
        <f t="shared" si="4"/>
        <v>0</v>
      </c>
      <c r="W4" s="122">
        <f t="shared" ref="W4:Y4" si="5">SUM(W5:W6)</f>
        <v>0</v>
      </c>
      <c r="X4" s="122">
        <f t="shared" si="5"/>
        <v>603.89840242952198</v>
      </c>
      <c r="Y4" s="122">
        <f t="shared" si="5"/>
        <v>0</v>
      </c>
      <c r="DA4" s="130" t="s">
        <v>4260</v>
      </c>
    </row>
    <row r="5" spans="1:105" ht="12" customHeight="1" x14ac:dyDescent="0.25">
      <c r="A5" s="97" t="s">
        <v>51</v>
      </c>
      <c r="B5" s="98"/>
      <c r="C5" s="98">
        <v>3787.1809340264226</v>
      </c>
      <c r="D5" s="98">
        <v>3724.1090144904724</v>
      </c>
      <c r="E5" s="98">
        <v>3773.7764793855877</v>
      </c>
      <c r="F5" s="98">
        <v>2358.2054818993524</v>
      </c>
      <c r="G5" s="98">
        <v>2307.9169639957713</v>
      </c>
      <c r="H5" s="98">
        <v>2199.7245334977365</v>
      </c>
      <c r="I5" s="98">
        <v>2419.5941452252605</v>
      </c>
      <c r="J5" s="98">
        <v>10105.746674253433</v>
      </c>
      <c r="K5" s="98">
        <v>3017.250518504412</v>
      </c>
      <c r="L5" s="98">
        <v>3170.5344940627015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2777.1454088066052</v>
      </c>
      <c r="S5" s="98">
        <v>2886.5365090017513</v>
      </c>
      <c r="T5" s="98">
        <v>2525.848940201633</v>
      </c>
      <c r="U5" s="98">
        <v>2746.6451766220939</v>
      </c>
      <c r="V5" s="98">
        <v>0</v>
      </c>
      <c r="W5" s="98">
        <v>0</v>
      </c>
      <c r="X5" s="98">
        <v>603.89840242952198</v>
      </c>
      <c r="Y5" s="98">
        <v>0</v>
      </c>
      <c r="DA5" s="63" t="s">
        <v>4261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4262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4263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4264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4265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4266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4267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4268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4269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4270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4271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4272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4273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4274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4275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4276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4277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4278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3459.4678708757506</v>
      </c>
      <c r="D24" s="117">
        <f t="shared" si="7"/>
        <v>3277.3937876874265</v>
      </c>
      <c r="E24" s="117">
        <f t="shared" si="7"/>
        <v>3225.4793623143405</v>
      </c>
      <c r="F24" s="117">
        <f t="shared" si="7"/>
        <v>3104.5401133827713</v>
      </c>
      <c r="G24" s="117">
        <f t="shared" si="7"/>
        <v>2918.4680530959504</v>
      </c>
      <c r="H24" s="117">
        <f t="shared" si="7"/>
        <v>3058.7471564702555</v>
      </c>
      <c r="I24" s="117">
        <f t="shared" si="7"/>
        <v>2787.4904142241248</v>
      </c>
      <c r="J24" s="117">
        <f t="shared" si="7"/>
        <v>2955.7203534069558</v>
      </c>
      <c r="K24" s="117">
        <f t="shared" si="7"/>
        <v>2880.8452712082985</v>
      </c>
      <c r="L24" s="117">
        <f t="shared" si="7"/>
        <v>3246.1228260501957</v>
      </c>
      <c r="M24" s="117">
        <f t="shared" si="7"/>
        <v>2525.8235198328066</v>
      </c>
      <c r="N24" s="117">
        <f t="shared" si="7"/>
        <v>2577.0402843826923</v>
      </c>
      <c r="O24" s="117">
        <f t="shared" si="7"/>
        <v>2591.4347850747681</v>
      </c>
      <c r="P24" s="117">
        <f t="shared" si="7"/>
        <v>1870.0836614865339</v>
      </c>
      <c r="Q24" s="117">
        <f t="shared" si="7"/>
        <v>1736.0418168017432</v>
      </c>
      <c r="R24" s="117">
        <f t="shared" ref="R24:V24" si="8">R25+R28+R30+R39</f>
        <v>1681.8677605530206</v>
      </c>
      <c r="S24" s="117">
        <f t="shared" si="8"/>
        <v>1625.7187314170567</v>
      </c>
      <c r="T24" s="117">
        <f t="shared" si="8"/>
        <v>1555.9312682796383</v>
      </c>
      <c r="U24" s="117">
        <f t="shared" si="8"/>
        <v>1485.7850118312986</v>
      </c>
      <c r="V24" s="117">
        <f t="shared" si="8"/>
        <v>1423.7646093527392</v>
      </c>
      <c r="W24" s="117">
        <f t="shared" ref="W24:Y24" si="9">W25+W28+W30+W39</f>
        <v>1214.8856075948886</v>
      </c>
      <c r="X24" s="117">
        <f t="shared" si="9"/>
        <v>961.11033837461855</v>
      </c>
      <c r="Y24" s="117">
        <f t="shared" si="9"/>
        <v>688.06206700969994</v>
      </c>
      <c r="DA24" s="129" t="s">
        <v>4279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3459.4678708757506</v>
      </c>
      <c r="D25" s="122">
        <f t="shared" si="10"/>
        <v>3277.3937876874265</v>
      </c>
      <c r="E25" s="122">
        <f t="shared" si="10"/>
        <v>3225.4793623143405</v>
      </c>
      <c r="F25" s="122">
        <f t="shared" si="10"/>
        <v>3104.5401133827713</v>
      </c>
      <c r="G25" s="122">
        <f t="shared" si="10"/>
        <v>2918.4680530959504</v>
      </c>
      <c r="H25" s="122">
        <f t="shared" si="10"/>
        <v>3058.7471564702555</v>
      </c>
      <c r="I25" s="122">
        <f t="shared" si="10"/>
        <v>2787.4904142241248</v>
      </c>
      <c r="J25" s="122">
        <f t="shared" si="10"/>
        <v>2955.7203534069558</v>
      </c>
      <c r="K25" s="122">
        <f t="shared" si="10"/>
        <v>2880.8452712082985</v>
      </c>
      <c r="L25" s="122">
        <f t="shared" si="10"/>
        <v>3246.1228260501957</v>
      </c>
      <c r="M25" s="122">
        <f t="shared" si="10"/>
        <v>2525.8235198328066</v>
      </c>
      <c r="N25" s="122">
        <f t="shared" si="10"/>
        <v>2577.0402843826923</v>
      </c>
      <c r="O25" s="122">
        <f t="shared" si="10"/>
        <v>2591.4347850747681</v>
      </c>
      <c r="P25" s="122">
        <f t="shared" si="10"/>
        <v>1870.0836614865339</v>
      </c>
      <c r="Q25" s="122">
        <f t="shared" si="10"/>
        <v>1736.0418168017432</v>
      </c>
      <c r="R25" s="122">
        <f t="shared" ref="R25:V25" si="11">SUM(R26:R27)</f>
        <v>1681.8677605530206</v>
      </c>
      <c r="S25" s="122">
        <f t="shared" si="11"/>
        <v>1625.7187314170567</v>
      </c>
      <c r="T25" s="122">
        <f t="shared" si="11"/>
        <v>1555.9312682796383</v>
      </c>
      <c r="U25" s="122">
        <f t="shared" si="11"/>
        <v>1485.7850118312986</v>
      </c>
      <c r="V25" s="122">
        <f t="shared" si="11"/>
        <v>1423.7646093527392</v>
      </c>
      <c r="W25" s="122">
        <f t="shared" ref="W25:Y25" si="12">SUM(W26:W27)</f>
        <v>1214.8856075948886</v>
      </c>
      <c r="X25" s="122">
        <f t="shared" si="12"/>
        <v>961.11033837461855</v>
      </c>
      <c r="Y25" s="122">
        <f t="shared" si="12"/>
        <v>688.06206700969994</v>
      </c>
      <c r="DA25" s="130" t="s">
        <v>4280</v>
      </c>
    </row>
    <row r="26" spans="1:105" ht="12" customHeight="1" x14ac:dyDescent="0.25">
      <c r="A26" s="97" t="s">
        <v>74</v>
      </c>
      <c r="B26" s="98"/>
      <c r="C26" s="98">
        <v>3459.4678708757506</v>
      </c>
      <c r="D26" s="98">
        <v>3277.3937876874265</v>
      </c>
      <c r="E26" s="98">
        <v>3225.4793623143405</v>
      </c>
      <c r="F26" s="98">
        <v>3104.5401133827713</v>
      </c>
      <c r="G26" s="98">
        <v>2918.4680530959504</v>
      </c>
      <c r="H26" s="98">
        <v>3058.7471564702555</v>
      </c>
      <c r="I26" s="98">
        <v>2787.4904142241248</v>
      </c>
      <c r="J26" s="98">
        <v>2955.7203534069558</v>
      </c>
      <c r="K26" s="98">
        <v>2880.8452712082985</v>
      </c>
      <c r="L26" s="98">
        <v>3246.1228260501957</v>
      </c>
      <c r="M26" s="98">
        <v>2525.8235198328066</v>
      </c>
      <c r="N26" s="98">
        <v>2577.0402843826923</v>
      </c>
      <c r="O26" s="98">
        <v>2591.4347850747681</v>
      </c>
      <c r="P26" s="98">
        <v>1870.0836614865339</v>
      </c>
      <c r="Q26" s="98">
        <v>1736.0418168017432</v>
      </c>
      <c r="R26" s="98">
        <v>1681.8677605530206</v>
      </c>
      <c r="S26" s="98">
        <v>1625.7187314170567</v>
      </c>
      <c r="T26" s="98">
        <v>1555.9312682796383</v>
      </c>
      <c r="U26" s="98">
        <v>1485.7850118312986</v>
      </c>
      <c r="V26" s="98">
        <v>1423.7646093527392</v>
      </c>
      <c r="W26" s="98">
        <v>1214.8856075948886</v>
      </c>
      <c r="X26" s="98">
        <v>961.11033837461855</v>
      </c>
      <c r="Y26" s="98">
        <v>688.06206700969994</v>
      </c>
      <c r="DA26" s="63" t="s">
        <v>4281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4282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4283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4284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X30" s="122">
        <v>0</v>
      </c>
      <c r="Y30" s="122">
        <v>0</v>
      </c>
      <c r="DA30" s="130" t="s">
        <v>4285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4286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4287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4288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4289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4290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4291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4292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4293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X39" s="122">
        <v>0</v>
      </c>
      <c r="Y39" s="122">
        <v>0</v>
      </c>
      <c r="DA39" s="130" t="s">
        <v>4294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4295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4296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3432.7998625638443</v>
      </c>
      <c r="M43" s="117">
        <f t="shared" si="14"/>
        <v>3121.9611464998384</v>
      </c>
      <c r="N43" s="117">
        <f t="shared" si="14"/>
        <v>2981.4007747140877</v>
      </c>
      <c r="O43" s="117">
        <f t="shared" si="14"/>
        <v>2178.2967420037025</v>
      </c>
      <c r="P43" s="117">
        <f t="shared" si="14"/>
        <v>1380.3078740809601</v>
      </c>
      <c r="Q43" s="117">
        <f t="shared" si="14"/>
        <v>2663.5163943082416</v>
      </c>
      <c r="R43" s="117">
        <f t="shared" ref="R43:V43" si="15">R44+R47+R49+R58</f>
        <v>2161.8526461271854</v>
      </c>
      <c r="S43" s="117">
        <f t="shared" si="15"/>
        <v>1924.3678969661844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1049.0086083882079</v>
      </c>
      <c r="Y43" s="117">
        <f t="shared" si="16"/>
        <v>732.05691369943327</v>
      </c>
      <c r="DA43" s="129" t="s">
        <v>4297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3432.7998625638443</v>
      </c>
      <c r="M44" s="122">
        <f t="shared" si="17"/>
        <v>3121.9611464998384</v>
      </c>
      <c r="N44" s="122">
        <f t="shared" si="17"/>
        <v>2981.4007747140877</v>
      </c>
      <c r="O44" s="122">
        <f t="shared" si="17"/>
        <v>2178.2967420037025</v>
      </c>
      <c r="P44" s="122">
        <f t="shared" si="17"/>
        <v>1380.3078740809601</v>
      </c>
      <c r="Q44" s="122">
        <f t="shared" si="17"/>
        <v>2663.5163943082416</v>
      </c>
      <c r="R44" s="122">
        <f t="shared" ref="R44:V44" si="18">SUM(R45:R46)</f>
        <v>2161.8526461271854</v>
      </c>
      <c r="S44" s="122">
        <f t="shared" si="18"/>
        <v>1924.3678969661844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1049.0086083882079</v>
      </c>
      <c r="Y44" s="122">
        <f t="shared" si="19"/>
        <v>732.05691369943327</v>
      </c>
      <c r="DA44" s="130" t="s">
        <v>4298</v>
      </c>
    </row>
    <row r="45" spans="1:105" ht="12" customHeight="1" x14ac:dyDescent="0.25">
      <c r="A45" s="97" t="s">
        <v>211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3432.7998625638443</v>
      </c>
      <c r="M45" s="98">
        <v>3121.9611464998384</v>
      </c>
      <c r="N45" s="98">
        <v>2981.4007747140877</v>
      </c>
      <c r="O45" s="98">
        <v>2178.2967420037025</v>
      </c>
      <c r="P45" s="98">
        <v>1380.3078740809601</v>
      </c>
      <c r="Q45" s="98">
        <v>2663.5163943082416</v>
      </c>
      <c r="R45" s="98">
        <v>2161.8526461271854</v>
      </c>
      <c r="S45" s="98">
        <v>1924.3678969661844</v>
      </c>
      <c r="T45" s="98">
        <v>0</v>
      </c>
      <c r="U45" s="98">
        <v>0</v>
      </c>
      <c r="V45" s="98">
        <v>0</v>
      </c>
      <c r="W45" s="98">
        <v>0</v>
      </c>
      <c r="X45" s="98">
        <v>1049.0086083882079</v>
      </c>
      <c r="Y45" s="98">
        <v>732.05691369943327</v>
      </c>
      <c r="DA45" s="63" t="s">
        <v>4299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4300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4301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4302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4303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4304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4305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4306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4307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4308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4309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4310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4311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4312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4313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4314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3135.0131617334901</v>
      </c>
      <c r="D62" s="117">
        <f t="shared" si="21"/>
        <v>2990.2676452523351</v>
      </c>
      <c r="E62" s="117">
        <f t="shared" si="21"/>
        <v>3029.4810350030766</v>
      </c>
      <c r="F62" s="117">
        <f t="shared" si="21"/>
        <v>2887.4101213917806</v>
      </c>
      <c r="G62" s="117">
        <f t="shared" si="21"/>
        <v>2769.8538633142243</v>
      </c>
      <c r="H62" s="117">
        <f t="shared" si="21"/>
        <v>2761.5483071697972</v>
      </c>
      <c r="I62" s="117">
        <f t="shared" si="21"/>
        <v>2450.5055678029885</v>
      </c>
      <c r="J62" s="117">
        <f t="shared" si="21"/>
        <v>2758.5904147928209</v>
      </c>
      <c r="K62" s="117">
        <f t="shared" si="21"/>
        <v>2683.4411195109328</v>
      </c>
      <c r="L62" s="117">
        <f t="shared" si="21"/>
        <v>3056.335795538515</v>
      </c>
      <c r="M62" s="117">
        <f t="shared" si="21"/>
        <v>2342.7872669053086</v>
      </c>
      <c r="N62" s="117">
        <f t="shared" si="21"/>
        <v>2411.7174507187315</v>
      </c>
      <c r="O62" s="117">
        <f t="shared" si="21"/>
        <v>2441.0489869302473</v>
      </c>
      <c r="P62" s="117">
        <f t="shared" si="21"/>
        <v>1696.9285243516083</v>
      </c>
      <c r="Q62" s="117">
        <f t="shared" si="21"/>
        <v>1686.0739150203199</v>
      </c>
      <c r="R62" s="117">
        <f t="shared" ref="R62:V62" si="22">R63+R66+R68+R77</f>
        <v>1687.9690858628494</v>
      </c>
      <c r="S62" s="117">
        <f t="shared" si="22"/>
        <v>1571.8673711980857</v>
      </c>
      <c r="T62" s="117">
        <f t="shared" si="22"/>
        <v>1498.0124875815845</v>
      </c>
      <c r="U62" s="117">
        <f t="shared" si="22"/>
        <v>1383.4028209980584</v>
      </c>
      <c r="V62" s="117">
        <f t="shared" si="22"/>
        <v>1256.8951621118711</v>
      </c>
      <c r="W62" s="117">
        <f t="shared" ref="W62:Y62" si="23">W63+W66+W68+W77</f>
        <v>1284.5932888472501</v>
      </c>
      <c r="X62" s="117">
        <f t="shared" si="23"/>
        <v>889.72403684034839</v>
      </c>
      <c r="Y62" s="117">
        <f t="shared" si="23"/>
        <v>632.97990909004795</v>
      </c>
      <c r="DA62" s="129" t="s">
        <v>4315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2821.3782373559488</v>
      </c>
      <c r="D63" s="122">
        <f t="shared" si="24"/>
        <v>2651.7029039448753</v>
      </c>
      <c r="E63" s="122">
        <f t="shared" si="24"/>
        <v>2687.0975575035604</v>
      </c>
      <c r="F63" s="122">
        <f t="shared" si="24"/>
        <v>2563.1856724964009</v>
      </c>
      <c r="G63" s="122">
        <f t="shared" si="24"/>
        <v>2452.1011925298194</v>
      </c>
      <c r="H63" s="122">
        <f t="shared" si="24"/>
        <v>2443.0235196221638</v>
      </c>
      <c r="I63" s="122">
        <f t="shared" si="24"/>
        <v>2150.9972993387073</v>
      </c>
      <c r="J63" s="122">
        <f t="shared" si="24"/>
        <v>2440.3431888590662</v>
      </c>
      <c r="K63" s="122">
        <f t="shared" si="24"/>
        <v>2370.6042871405302</v>
      </c>
      <c r="L63" s="122">
        <f t="shared" si="24"/>
        <v>2690.5707511316414</v>
      </c>
      <c r="M63" s="122">
        <f t="shared" si="24"/>
        <v>2056.4504739985496</v>
      </c>
      <c r="N63" s="122">
        <f t="shared" si="24"/>
        <v>2126.0729372368642</v>
      </c>
      <c r="O63" s="122">
        <f t="shared" si="24"/>
        <v>2137.5938602019241</v>
      </c>
      <c r="P63" s="122">
        <f t="shared" si="24"/>
        <v>1457.6232138968614</v>
      </c>
      <c r="Q63" s="122">
        <f t="shared" si="24"/>
        <v>1430.5206074999228</v>
      </c>
      <c r="R63" s="122">
        <f t="shared" ref="R63:V63" si="25">SUM(R64:R65)</f>
        <v>1413.170893377584</v>
      </c>
      <c r="S63" s="122">
        <f t="shared" si="25"/>
        <v>1313.5659977843893</v>
      </c>
      <c r="T63" s="122">
        <f t="shared" si="25"/>
        <v>1253.4942335944631</v>
      </c>
      <c r="U63" s="122">
        <f t="shared" si="25"/>
        <v>1155.335419085585</v>
      </c>
      <c r="V63" s="122">
        <f t="shared" si="25"/>
        <v>1050.5029099561909</v>
      </c>
      <c r="W63" s="122">
        <f t="shared" ref="W63:Y63" si="26">SUM(W64:W65)</f>
        <v>1062.9084154864138</v>
      </c>
      <c r="X63" s="122">
        <f t="shared" si="26"/>
        <v>717.46198503140283</v>
      </c>
      <c r="Y63" s="122">
        <f t="shared" si="26"/>
        <v>480.90603155045227</v>
      </c>
      <c r="DA63" s="130" t="s">
        <v>4316</v>
      </c>
    </row>
    <row r="64" spans="1:105" ht="12" customHeight="1" x14ac:dyDescent="0.25">
      <c r="A64" s="97" t="s">
        <v>212</v>
      </c>
      <c r="B64" s="98"/>
      <c r="C64" s="98">
        <v>2821.3782373559488</v>
      </c>
      <c r="D64" s="98">
        <v>2651.7029039448753</v>
      </c>
      <c r="E64" s="98">
        <v>2687.0975575035604</v>
      </c>
      <c r="F64" s="98">
        <v>2563.1856724964009</v>
      </c>
      <c r="G64" s="98">
        <v>2452.1011925298194</v>
      </c>
      <c r="H64" s="98">
        <v>2443.0235196221638</v>
      </c>
      <c r="I64" s="98">
        <v>2150.9972993387073</v>
      </c>
      <c r="J64" s="98">
        <v>2440.3431888590662</v>
      </c>
      <c r="K64" s="98">
        <v>2370.6042871405302</v>
      </c>
      <c r="L64" s="98">
        <v>2690.5707511316414</v>
      </c>
      <c r="M64" s="98">
        <v>2056.4504739985496</v>
      </c>
      <c r="N64" s="98">
        <v>2126.0729372368642</v>
      </c>
      <c r="O64" s="98">
        <v>2137.5938602019241</v>
      </c>
      <c r="P64" s="98">
        <v>1457.6232138968614</v>
      </c>
      <c r="Q64" s="98">
        <v>1430.5206074999228</v>
      </c>
      <c r="R64" s="98">
        <v>1413.170893377584</v>
      </c>
      <c r="S64" s="98">
        <v>1313.5659977843893</v>
      </c>
      <c r="T64" s="98">
        <v>1253.4942335944631</v>
      </c>
      <c r="U64" s="98">
        <v>1155.335419085585</v>
      </c>
      <c r="V64" s="98">
        <v>1050.5029099561909</v>
      </c>
      <c r="W64" s="98">
        <v>1062.9084154864138</v>
      </c>
      <c r="X64" s="98">
        <v>717.46198503140283</v>
      </c>
      <c r="Y64" s="98">
        <v>480.90603155045227</v>
      </c>
      <c r="DA64" s="63" t="s">
        <v>4317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4318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4319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4320</v>
      </c>
    </row>
    <row r="68" spans="1:105" ht="12" customHeight="1" x14ac:dyDescent="0.25">
      <c r="A68" s="121" t="s">
        <v>55</v>
      </c>
      <c r="B68" s="122"/>
      <c r="C68" s="122">
        <v>282.35555874063277</v>
      </c>
      <c r="D68" s="122">
        <v>309.27699586967128</v>
      </c>
      <c r="E68" s="122">
        <v>313.3626178738304</v>
      </c>
      <c r="F68" s="122">
        <v>296.50644063484123</v>
      </c>
      <c r="G68" s="122">
        <v>287.63064620143587</v>
      </c>
      <c r="H68" s="122">
        <v>282.90617291743945</v>
      </c>
      <c r="I68" s="122">
        <v>261.479394733319</v>
      </c>
      <c r="J68" s="122">
        <v>270.46213456642789</v>
      </c>
      <c r="K68" s="122">
        <v>273.63790302716313</v>
      </c>
      <c r="L68" s="122">
        <v>317.97460604896929</v>
      </c>
      <c r="M68" s="122">
        <v>238.73670150319316</v>
      </c>
      <c r="N68" s="122">
        <v>237.97926460800542</v>
      </c>
      <c r="O68" s="122">
        <v>257.96468647374718</v>
      </c>
      <c r="P68" s="122">
        <v>201.16609406113497</v>
      </c>
      <c r="Q68" s="122">
        <v>219.03649256008796</v>
      </c>
      <c r="R68" s="122">
        <v>235.303133991142</v>
      </c>
      <c r="S68" s="122">
        <v>220.19590552407138</v>
      </c>
      <c r="T68" s="122">
        <v>206.51112228451112</v>
      </c>
      <c r="U68" s="122">
        <v>189.26178884323215</v>
      </c>
      <c r="V68" s="122">
        <v>166.75781277872284</v>
      </c>
      <c r="W68" s="122">
        <v>180.16208794483859</v>
      </c>
      <c r="X68" s="122">
        <v>126.23894316474772</v>
      </c>
      <c r="Y68" s="122">
        <v>95.852037696242107</v>
      </c>
      <c r="DA68" s="130" t="s">
        <v>4321</v>
      </c>
    </row>
    <row r="69" spans="1:105" ht="12" customHeight="1" x14ac:dyDescent="0.25">
      <c r="A69" s="97" t="s">
        <v>134</v>
      </c>
      <c r="B69" s="98"/>
      <c r="C69" s="98">
        <v>296.52050323250046</v>
      </c>
      <c r="D69" s="98">
        <v>316.23915689902793</v>
      </c>
      <c r="E69" s="98">
        <v>318.46346985003828</v>
      </c>
      <c r="F69" s="98">
        <v>302.05751358381963</v>
      </c>
      <c r="G69" s="98">
        <v>293.34452079696513</v>
      </c>
      <c r="H69" s="98">
        <v>289.89959541204496</v>
      </c>
      <c r="I69" s="98">
        <v>272.70769180154906</v>
      </c>
      <c r="J69" s="98">
        <v>279.23592529352777</v>
      </c>
      <c r="K69" s="98">
        <v>280.46835571800915</v>
      </c>
      <c r="L69" s="98">
        <v>323.10668328056971</v>
      </c>
      <c r="M69" s="98">
        <v>239.58348663037185</v>
      </c>
      <c r="N69" s="98">
        <v>245.21232859547061</v>
      </c>
      <c r="O69" s="98">
        <v>260.63850573238784</v>
      </c>
      <c r="P69" s="98">
        <v>201.16873007518291</v>
      </c>
      <c r="Q69" s="98">
        <v>231.70858117083063</v>
      </c>
      <c r="R69" s="98">
        <v>236.82115680349227</v>
      </c>
      <c r="S69" s="98">
        <v>222.82191061967683</v>
      </c>
      <c r="T69" s="98">
        <v>213.80263336730911</v>
      </c>
      <c r="U69" s="98">
        <v>196.59983947181505</v>
      </c>
      <c r="V69" s="98">
        <v>173.69700524570638</v>
      </c>
      <c r="W69" s="98">
        <v>181.58380428967078</v>
      </c>
      <c r="X69" s="98">
        <v>130.76401786878006</v>
      </c>
      <c r="Y69" s="98">
        <v>96.476582992586188</v>
      </c>
      <c r="DA69" s="63" t="s">
        <v>4322</v>
      </c>
    </row>
    <row r="70" spans="1:105" ht="12" customHeight="1" x14ac:dyDescent="0.25">
      <c r="A70" s="97" t="s">
        <v>133</v>
      </c>
      <c r="B70" s="98"/>
      <c r="C70" s="98">
        <v>141.87156107459296</v>
      </c>
      <c r="D70" s="98">
        <v>157.15222375216726</v>
      </c>
      <c r="E70" s="98">
        <v>154.03084854429116</v>
      </c>
      <c r="F70" s="98">
        <v>145.18719074045512</v>
      </c>
      <c r="G70" s="98">
        <v>141.66271941929119</v>
      </c>
      <c r="H70" s="98">
        <v>136.89680737657659</v>
      </c>
      <c r="I70" s="98">
        <v>136.4181058386346</v>
      </c>
      <c r="J70" s="98">
        <v>127.00821125914946</v>
      </c>
      <c r="K70" s="98">
        <v>130.6124557083798</v>
      </c>
      <c r="L70" s="98">
        <v>129.94013753763909</v>
      </c>
      <c r="M70" s="98">
        <v>0</v>
      </c>
      <c r="N70" s="98">
        <v>96.025264450900977</v>
      </c>
      <c r="O70" s="98">
        <v>107.29501393445457</v>
      </c>
      <c r="P70" s="98">
        <v>0</v>
      </c>
      <c r="Q70" s="98">
        <v>99.049133813653597</v>
      </c>
      <c r="R70" s="98">
        <v>106.4623527615625</v>
      </c>
      <c r="S70" s="98">
        <v>100.65461853768451</v>
      </c>
      <c r="T70" s="98">
        <v>92.70571416972416</v>
      </c>
      <c r="U70" s="98">
        <v>82.006037956743995</v>
      </c>
      <c r="V70" s="98">
        <v>69.619529238364649</v>
      </c>
      <c r="W70" s="98">
        <v>64.369875868729395</v>
      </c>
      <c r="X70" s="98">
        <v>0</v>
      </c>
      <c r="Y70" s="98">
        <v>36.333066941668392</v>
      </c>
      <c r="DA70" s="63" t="s">
        <v>4323</v>
      </c>
    </row>
    <row r="71" spans="1:105" ht="12" customHeight="1" x14ac:dyDescent="0.25">
      <c r="A71" s="100" t="s">
        <v>212</v>
      </c>
      <c r="B71" s="101"/>
      <c r="C71" s="101">
        <v>141.87156107459296</v>
      </c>
      <c r="D71" s="101">
        <v>157.15222375216726</v>
      </c>
      <c r="E71" s="101">
        <v>154.03084854429116</v>
      </c>
      <c r="F71" s="101">
        <v>145.18719074045512</v>
      </c>
      <c r="G71" s="101">
        <v>141.66271941929119</v>
      </c>
      <c r="H71" s="101">
        <v>136.89680737657659</v>
      </c>
      <c r="I71" s="101">
        <v>136.4181058386346</v>
      </c>
      <c r="J71" s="101">
        <v>127.00821125914946</v>
      </c>
      <c r="K71" s="101">
        <v>130.6124557083798</v>
      </c>
      <c r="L71" s="101">
        <v>129.94013753763909</v>
      </c>
      <c r="M71" s="101">
        <v>0</v>
      </c>
      <c r="N71" s="101">
        <v>96.025264450900977</v>
      </c>
      <c r="O71" s="101">
        <v>107.29501393445457</v>
      </c>
      <c r="P71" s="101">
        <v>0</v>
      </c>
      <c r="Q71" s="101">
        <v>99.049133813653597</v>
      </c>
      <c r="R71" s="101">
        <v>106.4623527615625</v>
      </c>
      <c r="S71" s="101">
        <v>100.65461853768451</v>
      </c>
      <c r="T71" s="101">
        <v>92.70571416972416</v>
      </c>
      <c r="U71" s="101">
        <v>82.006037956743995</v>
      </c>
      <c r="V71" s="101">
        <v>69.619529238364649</v>
      </c>
      <c r="W71" s="101">
        <v>64.369875868729395</v>
      </c>
      <c r="X71" s="101">
        <v>0</v>
      </c>
      <c r="Y71" s="101">
        <v>36.333066941668392</v>
      </c>
      <c r="DA71" s="131" t="s">
        <v>4324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4325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4326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4327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4328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4329</v>
      </c>
    </row>
    <row r="77" spans="1:105" ht="12" customHeight="1" x14ac:dyDescent="0.25">
      <c r="A77" s="121" t="s">
        <v>54</v>
      </c>
      <c r="B77" s="122"/>
      <c r="C77" s="122">
        <v>31.279365636908775</v>
      </c>
      <c r="D77" s="122">
        <v>29.287745437788494</v>
      </c>
      <c r="E77" s="122">
        <v>29.020859625685546</v>
      </c>
      <c r="F77" s="122">
        <v>27.718008260538749</v>
      </c>
      <c r="G77" s="122">
        <v>30.122024582969001</v>
      </c>
      <c r="H77" s="122">
        <v>35.618614630193676</v>
      </c>
      <c r="I77" s="122">
        <v>38.028873730962211</v>
      </c>
      <c r="J77" s="122">
        <v>47.785091367327034</v>
      </c>
      <c r="K77" s="122">
        <v>39.198929343239442</v>
      </c>
      <c r="L77" s="122">
        <v>47.790438357904243</v>
      </c>
      <c r="M77" s="122">
        <v>47.600091403565713</v>
      </c>
      <c r="N77" s="122">
        <v>47.665248873861962</v>
      </c>
      <c r="O77" s="122">
        <v>45.490440254576278</v>
      </c>
      <c r="P77" s="122">
        <v>38.139216393611719</v>
      </c>
      <c r="Q77" s="122">
        <v>36.51681496030919</v>
      </c>
      <c r="R77" s="122">
        <v>39.495058494123334</v>
      </c>
      <c r="S77" s="122">
        <v>38.105467889625132</v>
      </c>
      <c r="T77" s="122">
        <v>38.007131702610103</v>
      </c>
      <c r="U77" s="122">
        <v>38.805613069241204</v>
      </c>
      <c r="V77" s="122">
        <v>39.634439376957232</v>
      </c>
      <c r="W77" s="122">
        <v>41.522785415997696</v>
      </c>
      <c r="X77" s="122">
        <v>46.023108644197848</v>
      </c>
      <c r="Y77" s="122">
        <v>56.221839843353564</v>
      </c>
      <c r="DA77" s="130" t="s">
        <v>4330</v>
      </c>
    </row>
    <row r="78" spans="1:105" ht="12" customHeight="1" x14ac:dyDescent="0.25">
      <c r="A78" s="97" t="s">
        <v>189</v>
      </c>
      <c r="B78" s="98"/>
      <c r="C78" s="98">
        <v>61.23754062564376</v>
      </c>
      <c r="D78" s="98">
        <v>60.788452913950785</v>
      </c>
      <c r="E78" s="98">
        <v>61.057158340831307</v>
      </c>
      <c r="F78" s="98">
        <v>62.333378811880813</v>
      </c>
      <c r="G78" s="98">
        <v>62.545775436602177</v>
      </c>
      <c r="H78" s="98">
        <v>69.430896352185755</v>
      </c>
      <c r="I78" s="98">
        <v>63.033046088542861</v>
      </c>
      <c r="J78" s="98">
        <v>66.297380512574492</v>
      </c>
      <c r="K78" s="98">
        <v>60.262360275140637</v>
      </c>
      <c r="L78" s="98">
        <v>78.512413018909825</v>
      </c>
      <c r="M78" s="98">
        <v>74.038572434298558</v>
      </c>
      <c r="N78" s="98">
        <v>73.023697568886476</v>
      </c>
      <c r="O78" s="98">
        <v>71.661387046903329</v>
      </c>
      <c r="P78" s="98">
        <v>70.373514396612023</v>
      </c>
      <c r="Q78" s="98">
        <v>69.498692219913323</v>
      </c>
      <c r="R78" s="98">
        <v>67.787421424679025</v>
      </c>
      <c r="S78" s="98">
        <v>66.566931019863588</v>
      </c>
      <c r="T78" s="98">
        <v>65.50893290664024</v>
      </c>
      <c r="U78" s="98">
        <v>64.405196059790015</v>
      </c>
      <c r="V78" s="98">
        <v>63.0347671799788</v>
      </c>
      <c r="W78" s="98">
        <v>62.088284405329759</v>
      </c>
      <c r="X78" s="98">
        <v>60.486096368525295</v>
      </c>
      <c r="Y78" s="98">
        <v>56.88296431660563</v>
      </c>
      <c r="DA78" s="63" t="s">
        <v>4331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4332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0</v>
      </c>
      <c r="D81" s="117">
        <f t="shared" si="28"/>
        <v>0</v>
      </c>
      <c r="E81" s="117">
        <f t="shared" si="28"/>
        <v>0</v>
      </c>
      <c r="F81" s="117">
        <f t="shared" si="28"/>
        <v>0</v>
      </c>
      <c r="G81" s="117">
        <f t="shared" si="28"/>
        <v>0</v>
      </c>
      <c r="H81" s="117">
        <f t="shared" si="28"/>
        <v>0</v>
      </c>
      <c r="I81" s="117">
        <f t="shared" si="28"/>
        <v>0</v>
      </c>
      <c r="J81" s="117">
        <f t="shared" si="28"/>
        <v>0</v>
      </c>
      <c r="K81" s="117">
        <f t="shared" si="28"/>
        <v>0</v>
      </c>
      <c r="L81" s="117">
        <f t="shared" si="28"/>
        <v>0</v>
      </c>
      <c r="M81" s="117">
        <f t="shared" si="28"/>
        <v>0</v>
      </c>
      <c r="N81" s="117">
        <f t="shared" si="28"/>
        <v>0</v>
      </c>
      <c r="O81" s="117">
        <f t="shared" si="28"/>
        <v>0</v>
      </c>
      <c r="P81" s="117">
        <f t="shared" si="28"/>
        <v>0</v>
      </c>
      <c r="Q81" s="117">
        <f t="shared" si="28"/>
        <v>0</v>
      </c>
      <c r="R81" s="117">
        <f t="shared" ref="R81:V81" si="29">R82+R85+R87+R100</f>
        <v>0</v>
      </c>
      <c r="S81" s="117">
        <f t="shared" si="29"/>
        <v>0</v>
      </c>
      <c r="T81" s="117">
        <f t="shared" si="29"/>
        <v>0</v>
      </c>
      <c r="U81" s="117">
        <f t="shared" si="29"/>
        <v>0</v>
      </c>
      <c r="V81" s="117">
        <f t="shared" si="29"/>
        <v>0</v>
      </c>
      <c r="W81" s="117">
        <f t="shared" ref="W81:Y81" si="30">W82+W85+W87+W100</f>
        <v>0</v>
      </c>
      <c r="X81" s="117">
        <f t="shared" si="30"/>
        <v>0</v>
      </c>
      <c r="Y81" s="117">
        <f t="shared" si="30"/>
        <v>0</v>
      </c>
      <c r="DA81" s="129" t="s">
        <v>4333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4334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4335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4336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4337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4338</v>
      </c>
    </row>
    <row r="87" spans="1:105" ht="12" customHeight="1" x14ac:dyDescent="0.25">
      <c r="A87" s="121" t="s">
        <v>55</v>
      </c>
      <c r="B87" s="122"/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X87" s="122">
        <v>0</v>
      </c>
      <c r="Y87" s="122">
        <v>0</v>
      </c>
      <c r="DA87" s="130" t="s">
        <v>4339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4340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4341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4342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4343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4344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4345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4346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4347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4348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4349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4350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4351</v>
      </c>
    </row>
    <row r="100" spans="1:105" ht="12" customHeight="1" x14ac:dyDescent="0.25">
      <c r="A100" s="121" t="s">
        <v>54</v>
      </c>
      <c r="B100" s="122"/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</v>
      </c>
      <c r="M100" s="122">
        <v>0</v>
      </c>
      <c r="N100" s="122">
        <v>0</v>
      </c>
      <c r="O100" s="122">
        <v>0</v>
      </c>
      <c r="P100" s="122">
        <v>0</v>
      </c>
      <c r="Q100" s="122">
        <v>0</v>
      </c>
      <c r="R100" s="122">
        <v>0</v>
      </c>
      <c r="S100" s="122">
        <v>0</v>
      </c>
      <c r="T100" s="122">
        <v>0</v>
      </c>
      <c r="U100" s="122">
        <v>0</v>
      </c>
      <c r="V100" s="122">
        <v>0</v>
      </c>
      <c r="W100" s="122">
        <v>0</v>
      </c>
      <c r="X100" s="122">
        <v>0</v>
      </c>
      <c r="Y100" s="122">
        <v>0</v>
      </c>
      <c r="DA100" s="130" t="s">
        <v>4352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4353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X102" s="98">
        <v>0</v>
      </c>
      <c r="Y102" s="98">
        <v>0</v>
      </c>
      <c r="DA102" s="63" t="s">
        <v>4354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4355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4356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4357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4358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4359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4360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4361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4362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4363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4364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4365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4366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4367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4368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4369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4370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4371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4372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4373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4374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4375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4376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4377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4378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4379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4380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4381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4382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4383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4384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4385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4386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4387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4388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4389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4390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4391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0</v>
      </c>
      <c r="V143" s="117">
        <f t="shared" si="50"/>
        <v>0</v>
      </c>
      <c r="W143" s="117">
        <f t="shared" ref="W143:Y143" si="51">W144+W146+W148+W157</f>
        <v>0</v>
      </c>
      <c r="X143" s="117">
        <f t="shared" si="51"/>
        <v>0</v>
      </c>
      <c r="Y143" s="117">
        <f t="shared" si="51"/>
        <v>0</v>
      </c>
      <c r="DA143" s="129" t="s">
        <v>4392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4393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4394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4395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4396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X148" s="122">
        <v>0</v>
      </c>
      <c r="Y148" s="122">
        <v>0</v>
      </c>
      <c r="DA148" s="130" t="s">
        <v>4397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4398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4399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4400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4401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4402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4403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4404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4405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X157" s="122">
        <v>0</v>
      </c>
      <c r="Y157" s="122">
        <v>0</v>
      </c>
      <c r="DA157" s="130" t="s">
        <v>4406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4407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4408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0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0</v>
      </c>
      <c r="I161" s="117">
        <f t="shared" si="54"/>
        <v>0</v>
      </c>
      <c r="J161" s="117">
        <f t="shared" si="54"/>
        <v>0</v>
      </c>
      <c r="K161" s="117">
        <f t="shared" si="54"/>
        <v>0</v>
      </c>
      <c r="L161" s="117">
        <f t="shared" si="54"/>
        <v>0</v>
      </c>
      <c r="M161" s="117">
        <f t="shared" si="54"/>
        <v>0</v>
      </c>
      <c r="N161" s="117">
        <f t="shared" si="54"/>
        <v>0</v>
      </c>
      <c r="O161" s="117">
        <f t="shared" si="54"/>
        <v>0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0</v>
      </c>
      <c r="W161" s="117">
        <f t="shared" ref="W161:Y161" si="56">W162+W164+W166+W175</f>
        <v>0</v>
      </c>
      <c r="X161" s="117">
        <f t="shared" si="56"/>
        <v>0</v>
      </c>
      <c r="Y161" s="117">
        <f t="shared" si="56"/>
        <v>0</v>
      </c>
      <c r="DA161" s="129" t="s">
        <v>4409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4410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4411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4412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4413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X166" s="122">
        <v>0</v>
      </c>
      <c r="Y166" s="122">
        <v>0</v>
      </c>
      <c r="DA166" s="130" t="s">
        <v>4414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4415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4416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4417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4418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4419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4420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4421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4422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0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X175" s="122">
        <v>0</v>
      </c>
      <c r="Y175" s="122">
        <v>0</v>
      </c>
      <c r="DA175" s="130" t="s">
        <v>4423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4424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4425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113.0270125137927</v>
      </c>
      <c r="D3" s="118">
        <f t="shared" si="0"/>
        <v>112.21956476990835</v>
      </c>
      <c r="E3" s="118">
        <f t="shared" si="0"/>
        <v>112.90053658808733</v>
      </c>
      <c r="F3" s="118">
        <f t="shared" si="0"/>
        <v>73.973938532631948</v>
      </c>
      <c r="G3" s="118">
        <f t="shared" si="0"/>
        <v>71.882935352518132</v>
      </c>
      <c r="H3" s="118">
        <f t="shared" si="0"/>
        <v>68.668490433532085</v>
      </c>
      <c r="I3" s="118">
        <f t="shared" si="0"/>
        <v>72.89413331424214</v>
      </c>
      <c r="J3" s="118">
        <f t="shared" si="0"/>
        <v>259.69560578358647</v>
      </c>
      <c r="K3" s="118">
        <f t="shared" si="0"/>
        <v>85.883043672252839</v>
      </c>
      <c r="L3" s="118">
        <f t="shared" si="0"/>
        <v>89.951331221497085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74.876862570676593</v>
      </c>
      <c r="S3" s="118">
        <f t="shared" si="1"/>
        <v>76.621615284346532</v>
      </c>
      <c r="T3" s="118">
        <f t="shared" si="1"/>
        <v>67.584221834764705</v>
      </c>
      <c r="U3" s="118">
        <f t="shared" si="1"/>
        <v>71.489191276717406</v>
      </c>
      <c r="V3" s="118">
        <f t="shared" si="1"/>
        <v>0</v>
      </c>
      <c r="W3" s="118">
        <f t="shared" ref="W3:Y3" si="2">W4+W7+W9+W19</f>
        <v>0</v>
      </c>
      <c r="X3" s="118">
        <f t="shared" si="2"/>
        <v>20.236437521843762</v>
      </c>
      <c r="Y3" s="118">
        <f t="shared" si="2"/>
        <v>0</v>
      </c>
      <c r="DA3" s="129" t="s">
        <v>4427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100.15053671208449</v>
      </c>
      <c r="D4" s="123">
        <f t="shared" si="3"/>
        <v>97.830287191376144</v>
      </c>
      <c r="E4" s="123">
        <f t="shared" si="3"/>
        <v>98.719268501866082</v>
      </c>
      <c r="F4" s="123">
        <f t="shared" si="3"/>
        <v>60.56615300383271</v>
      </c>
      <c r="G4" s="123">
        <f t="shared" si="3"/>
        <v>58.474381618371631</v>
      </c>
      <c r="H4" s="123">
        <f t="shared" si="3"/>
        <v>55.272458920358986</v>
      </c>
      <c r="I4" s="123">
        <f t="shared" si="3"/>
        <v>60.041056598131476</v>
      </c>
      <c r="J4" s="123">
        <f t="shared" si="3"/>
        <v>247.57615771753174</v>
      </c>
      <c r="K4" s="123">
        <f t="shared" si="3"/>
        <v>73.726471254332907</v>
      </c>
      <c r="L4" s="123">
        <f t="shared" si="3"/>
        <v>76.945114297451738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63.575513367788972</v>
      </c>
      <c r="S4" s="123">
        <f t="shared" si="4"/>
        <v>65.674213723693882</v>
      </c>
      <c r="T4" s="123">
        <f t="shared" si="4"/>
        <v>57.10561681034244</v>
      </c>
      <c r="U4" s="123">
        <f t="shared" si="4"/>
        <v>61.79016268233724</v>
      </c>
      <c r="V4" s="123">
        <f t="shared" si="4"/>
        <v>0</v>
      </c>
      <c r="W4" s="123">
        <f t="shared" ref="W4:Y4" si="5">SUM(W5:W6)</f>
        <v>0</v>
      </c>
      <c r="X4" s="123">
        <f t="shared" si="5"/>
        <v>13.149068568208516</v>
      </c>
      <c r="Y4" s="123">
        <f t="shared" si="5"/>
        <v>0</v>
      </c>
      <c r="DA4" s="130" t="s">
        <v>4428</v>
      </c>
    </row>
    <row r="5" spans="1:105" ht="12" customHeight="1" x14ac:dyDescent="0.25">
      <c r="A5" s="97" t="s">
        <v>51</v>
      </c>
      <c r="B5" s="98"/>
      <c r="C5" s="99">
        <v>99.513214609806695</v>
      </c>
      <c r="D5" s="99">
        <v>97.215763110870853</v>
      </c>
      <c r="E5" s="99">
        <v>98.106679691949054</v>
      </c>
      <c r="F5" s="99">
        <v>60.19549436591911</v>
      </c>
      <c r="G5" s="99">
        <v>58.12261735993556</v>
      </c>
      <c r="H5" s="99">
        <v>54.946036567492271</v>
      </c>
      <c r="I5" s="99">
        <v>59.694201301170203</v>
      </c>
      <c r="J5" s="99">
        <v>246.12826305975693</v>
      </c>
      <c r="K5" s="99">
        <v>73.297139479834811</v>
      </c>
      <c r="L5" s="99">
        <v>76.484187256659283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63.20802503605902</v>
      </c>
      <c r="S5" s="99">
        <v>65.290169858685132</v>
      </c>
      <c r="T5" s="99">
        <v>56.765569223921545</v>
      </c>
      <c r="U5" s="99">
        <v>61.419788828601654</v>
      </c>
      <c r="V5" s="99">
        <v>0</v>
      </c>
      <c r="W5" s="99">
        <v>0</v>
      </c>
      <c r="X5" s="99">
        <v>13.073343436572339</v>
      </c>
      <c r="Y5" s="99">
        <v>0</v>
      </c>
      <c r="DA5" s="63" t="s">
        <v>4429</v>
      </c>
    </row>
    <row r="6" spans="1:105" ht="12" customHeight="1" x14ac:dyDescent="0.25">
      <c r="A6" s="97" t="s">
        <v>53</v>
      </c>
      <c r="B6" s="98"/>
      <c r="C6" s="99">
        <v>0.63732210227778807</v>
      </c>
      <c r="D6" s="99">
        <v>0.61452408050528429</v>
      </c>
      <c r="E6" s="99">
        <v>0.61258880991702602</v>
      </c>
      <c r="F6" s="99">
        <v>0.37065863791359738</v>
      </c>
      <c r="G6" s="99">
        <v>0.35176425843607084</v>
      </c>
      <c r="H6" s="99">
        <v>0.32642235286671295</v>
      </c>
      <c r="I6" s="99">
        <v>0.34685529696127654</v>
      </c>
      <c r="J6" s="99">
        <v>1.4478946577748202</v>
      </c>
      <c r="K6" s="99">
        <v>0.42933177449809812</v>
      </c>
      <c r="L6" s="99">
        <v>0.46092704079245139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0.36748833172995343</v>
      </c>
      <c r="S6" s="99">
        <v>0.38404386500874449</v>
      </c>
      <c r="T6" s="99">
        <v>0.34004758642089411</v>
      </c>
      <c r="U6" s="99">
        <v>0.37037385373558762</v>
      </c>
      <c r="V6" s="99">
        <v>0</v>
      </c>
      <c r="W6" s="99">
        <v>0</v>
      </c>
      <c r="X6" s="99">
        <v>7.5725131636178472E-2</v>
      </c>
      <c r="Y6" s="99">
        <v>0</v>
      </c>
      <c r="DA6" s="63" t="s">
        <v>4430</v>
      </c>
    </row>
    <row r="7" spans="1:105" ht="12.95" customHeight="1" x14ac:dyDescent="0.25">
      <c r="A7" s="121" t="s">
        <v>92</v>
      </c>
      <c r="B7" s="122"/>
      <c r="C7" s="123">
        <f t="shared" ref="C7:Y7" si="6">C8</f>
        <v>3.4711725293267319E-2</v>
      </c>
      <c r="D7" s="123">
        <f t="shared" si="6"/>
        <v>0</v>
      </c>
      <c r="E7" s="123">
        <f t="shared" si="6"/>
        <v>6.9574536654597605E-2</v>
      </c>
      <c r="F7" s="123">
        <f t="shared" si="6"/>
        <v>9.7671791560199228E-2</v>
      </c>
      <c r="G7" s="123">
        <f t="shared" si="6"/>
        <v>0.18563573065290506</v>
      </c>
      <c r="H7" s="123">
        <f t="shared" si="6"/>
        <v>0.27998571080122453</v>
      </c>
      <c r="I7" s="123">
        <f t="shared" si="6"/>
        <v>4.8826933021894746E-2</v>
      </c>
      <c r="J7" s="123">
        <f t="shared" si="6"/>
        <v>0.10217560350382689</v>
      </c>
      <c r="K7" s="123">
        <f t="shared" si="6"/>
        <v>0.15490551189612592</v>
      </c>
      <c r="L7" s="123">
        <f t="shared" si="6"/>
        <v>0.24113668230588353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0.33685705028836654</v>
      </c>
      <c r="S7" s="123">
        <f t="shared" si="6"/>
        <v>0.19903005961548428</v>
      </c>
      <c r="T7" s="123">
        <f t="shared" si="6"/>
        <v>0.15498169576938317</v>
      </c>
      <c r="U7" s="123">
        <f t="shared" si="6"/>
        <v>8.2745186917705008E-2</v>
      </c>
      <c r="V7" s="123">
        <f t="shared" si="6"/>
        <v>0</v>
      </c>
      <c r="W7" s="123">
        <f t="shared" si="6"/>
        <v>0</v>
      </c>
      <c r="X7" s="123">
        <f t="shared" si="6"/>
        <v>0.23064153205568189</v>
      </c>
      <c r="Y7" s="123">
        <f t="shared" si="6"/>
        <v>0</v>
      </c>
      <c r="DA7" s="130" t="s">
        <v>4431</v>
      </c>
    </row>
    <row r="8" spans="1:105" ht="12" customHeight="1" x14ac:dyDescent="0.25">
      <c r="A8" s="97" t="s">
        <v>53</v>
      </c>
      <c r="B8" s="98"/>
      <c r="C8" s="99">
        <f>RES_hhdet_in_fech!C8/RES_summary!C$21</f>
        <v>3.4711725293267319E-2</v>
      </c>
      <c r="D8" s="99">
        <f>RES_hhdet_in_fech!D8/RES_summary!D$21</f>
        <v>0</v>
      </c>
      <c r="E8" s="99">
        <f>RES_hhdet_in_fech!E8/RES_summary!E$21</f>
        <v>6.9574536654597605E-2</v>
      </c>
      <c r="F8" s="99">
        <f>RES_hhdet_in_fech!F8/RES_summary!F$21</f>
        <v>9.7671791560199228E-2</v>
      </c>
      <c r="G8" s="99">
        <f>RES_hhdet_in_fech!G8/RES_summary!G$21</f>
        <v>0.18563573065290506</v>
      </c>
      <c r="H8" s="99">
        <f>RES_hhdet_in_fech!H8/RES_summary!H$21</f>
        <v>0.27998571080122453</v>
      </c>
      <c r="I8" s="99">
        <f>RES_hhdet_in_fech!I8/RES_summary!I$21</f>
        <v>4.8826933021894746E-2</v>
      </c>
      <c r="J8" s="99">
        <f>RES_hhdet_in_fech!J8/RES_summary!J$21</f>
        <v>0.10217560350382689</v>
      </c>
      <c r="K8" s="99">
        <f>RES_hhdet_in_fech!K8/RES_summary!K$21</f>
        <v>0.15490551189612592</v>
      </c>
      <c r="L8" s="99">
        <f>RES_hhdet_in_fech!L8/RES_summary!L$21</f>
        <v>0.24113668230588353</v>
      </c>
      <c r="M8" s="99">
        <f>RES_hhdet_in_fech!M8/RES_summary!M$21</f>
        <v>0</v>
      </c>
      <c r="N8" s="99">
        <f>RES_hhdet_in_fech!N8/RES_summary!N$21</f>
        <v>0</v>
      </c>
      <c r="O8" s="99">
        <f>RES_hhdet_in_fech!O8/RES_summary!O$21</f>
        <v>0</v>
      </c>
      <c r="P8" s="99">
        <f>RES_hhdet_in_fech!P8/RES_summary!P$21</f>
        <v>0</v>
      </c>
      <c r="Q8" s="99">
        <f>RES_hhdet_in_fech!Q8/RES_summary!Q$21</f>
        <v>0</v>
      </c>
      <c r="R8" s="99">
        <f>RES_hhdet_in_fech!R8/RES_summary!R$21</f>
        <v>0.33685705028836654</v>
      </c>
      <c r="S8" s="99">
        <f>RES_hhdet_in_fech!S8/RES_summary!S$21</f>
        <v>0.19903005961548428</v>
      </c>
      <c r="T8" s="99">
        <f>RES_hhdet_in_fech!T8/RES_summary!T$21</f>
        <v>0.15498169576938317</v>
      </c>
      <c r="U8" s="99">
        <f>RES_hhdet_in_fech!U8/RES_summary!U$21</f>
        <v>8.2745186917705008E-2</v>
      </c>
      <c r="V8" s="99">
        <f>RES_hhdet_in_fech!V8/RES_summary!V$21</f>
        <v>0</v>
      </c>
      <c r="W8" s="99">
        <f>RES_hhdet_in_fech!W8/RES_summary!W$21</f>
        <v>0</v>
      </c>
      <c r="X8" s="99">
        <f>RES_hhdet_in_fech!X8/RES_summary!X$21</f>
        <v>0.23064153205568189</v>
      </c>
      <c r="Y8" s="99">
        <f>RES_hhdet_in_fech!Y8/RES_summary!Y$21</f>
        <v>0</v>
      </c>
      <c r="DA8" s="63" t="s">
        <v>4432</v>
      </c>
    </row>
    <row r="9" spans="1:105" ht="12" customHeight="1" x14ac:dyDescent="0.25">
      <c r="A9" s="121" t="s">
        <v>55</v>
      </c>
      <c r="B9" s="122"/>
      <c r="C9" s="123">
        <v>10.616251909470607</v>
      </c>
      <c r="D9" s="123">
        <v>12.177092591742678</v>
      </c>
      <c r="E9" s="123">
        <v>11.923048910078519</v>
      </c>
      <c r="F9" s="123">
        <v>11.096194552979833</v>
      </c>
      <c r="G9" s="123">
        <v>11.03491452024087</v>
      </c>
      <c r="H9" s="123">
        <v>10.743776760500563</v>
      </c>
      <c r="I9" s="123">
        <v>10.625709515407459</v>
      </c>
      <c r="J9" s="123">
        <v>9.8121368863727483</v>
      </c>
      <c r="K9" s="123">
        <v>9.9959866221560656</v>
      </c>
      <c r="L9" s="123">
        <v>10.335476999104873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8.9332128533069284</v>
      </c>
      <c r="S9" s="123">
        <v>8.7923238531503287</v>
      </c>
      <c r="T9" s="123">
        <v>8.4394618666265941</v>
      </c>
      <c r="U9" s="123">
        <v>7.7950622068369988</v>
      </c>
      <c r="V9" s="123">
        <v>0</v>
      </c>
      <c r="W9" s="123">
        <v>0</v>
      </c>
      <c r="X9" s="123">
        <v>5.1601819634019837</v>
      </c>
      <c r="Y9" s="123">
        <v>0</v>
      </c>
      <c r="DA9" s="130" t="s">
        <v>4433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4434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4435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4436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4437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4438</v>
      </c>
    </row>
    <row r="15" spans="1:105" ht="12" customHeight="1" x14ac:dyDescent="0.25">
      <c r="A15" s="106" t="s">
        <v>122</v>
      </c>
      <c r="B15" s="101"/>
      <c r="C15" s="102">
        <v>11.48414240658737</v>
      </c>
      <c r="D15" s="102">
        <v>12.987691463094183</v>
      </c>
      <c r="E15" s="102">
        <v>12.76427947056616</v>
      </c>
      <c r="F15" s="102">
        <v>12.063715793823299</v>
      </c>
      <c r="G15" s="102">
        <v>11.840018457952244</v>
      </c>
      <c r="H15" s="102">
        <v>11.450843457071048</v>
      </c>
      <c r="I15" s="102">
        <v>11.614747767435839</v>
      </c>
      <c r="J15" s="102">
        <v>10.487500059158096</v>
      </c>
      <c r="K15" s="102">
        <v>10.993672203545172</v>
      </c>
      <c r="L15" s="102">
        <v>10.622952858808008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9.5296613793591636</v>
      </c>
      <c r="S15" s="102">
        <v>9.3126782779003285</v>
      </c>
      <c r="T15" s="102">
        <v>8.8113752151947935</v>
      </c>
      <c r="U15" s="102">
        <v>8.2670205874576634</v>
      </c>
      <c r="V15" s="102">
        <v>0</v>
      </c>
      <c r="W15" s="102">
        <v>0</v>
      </c>
      <c r="X15" s="102">
        <v>5.4961070955753577</v>
      </c>
      <c r="Y15" s="102">
        <v>0</v>
      </c>
      <c r="DA15" s="131" t="s">
        <v>4439</v>
      </c>
    </row>
    <row r="16" spans="1:105" ht="12" customHeight="1" x14ac:dyDescent="0.25">
      <c r="A16" s="107" t="s">
        <v>121</v>
      </c>
      <c r="B16" s="104"/>
      <c r="C16" s="105">
        <v>9.844793689811258</v>
      </c>
      <c r="D16" s="105">
        <v>11.221743921935545</v>
      </c>
      <c r="E16" s="105">
        <v>10.982850048357037</v>
      </c>
      <c r="F16" s="105">
        <v>10.378356212999197</v>
      </c>
      <c r="G16" s="105">
        <v>10.202973784605783</v>
      </c>
      <c r="H16" s="105">
        <v>9.8346910077670824</v>
      </c>
      <c r="I16" s="105">
        <v>10.088454168626612</v>
      </c>
      <c r="J16" s="105">
        <v>8.9636036692834669</v>
      </c>
      <c r="K16" s="105">
        <v>9.4488687226846224</v>
      </c>
      <c r="L16" s="105">
        <v>8.8980977005891972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8.4162907973949928</v>
      </c>
      <c r="S16" s="105">
        <v>8.2719694284003289</v>
      </c>
      <c r="T16" s="105">
        <v>7.8196062856795949</v>
      </c>
      <c r="U16" s="105">
        <v>7.3545677182577149</v>
      </c>
      <c r="V16" s="105">
        <v>0</v>
      </c>
      <c r="W16" s="105">
        <v>0</v>
      </c>
      <c r="X16" s="105">
        <v>4.9362318752864001</v>
      </c>
      <c r="Y16" s="105">
        <v>0</v>
      </c>
      <c r="DA16" s="132" t="s">
        <v>4440</v>
      </c>
    </row>
    <row r="17" spans="1:105" ht="12" customHeight="1" x14ac:dyDescent="0.25">
      <c r="A17" s="108" t="s">
        <v>53</v>
      </c>
      <c r="B17" s="98"/>
      <c r="C17" s="99">
        <v>5.4491153038567566</v>
      </c>
      <c r="D17" s="99">
        <v>6.4641645212744105</v>
      </c>
      <c r="E17" s="99">
        <v>6.1583887375874209</v>
      </c>
      <c r="F17" s="99">
        <v>5.787326524256196</v>
      </c>
      <c r="G17" s="99">
        <v>5.7221324399713502</v>
      </c>
      <c r="H17" s="99">
        <v>5.3906905108671781</v>
      </c>
      <c r="I17" s="99">
        <v>5.8622584042205128</v>
      </c>
      <c r="J17" s="99">
        <v>4.7148558341687563</v>
      </c>
      <c r="K17" s="99">
        <v>5.1010976781429607</v>
      </c>
      <c r="L17" s="99">
        <v>4.0147012156675652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4.2415275808231234</v>
      </c>
      <c r="S17" s="99">
        <v>4.1971676193262084</v>
      </c>
      <c r="T17" s="99">
        <v>3.7978960853471677</v>
      </c>
      <c r="U17" s="99">
        <v>3.4465525370208416</v>
      </c>
      <c r="V17" s="99">
        <v>0</v>
      </c>
      <c r="W17" s="99">
        <v>0</v>
      </c>
      <c r="X17" s="99">
        <v>2.0463122913075549</v>
      </c>
      <c r="Y17" s="99">
        <v>0</v>
      </c>
      <c r="DA17" s="63" t="s">
        <v>4441</v>
      </c>
    </row>
    <row r="18" spans="1:105" ht="12" customHeight="1" x14ac:dyDescent="0.25">
      <c r="A18" s="108" t="s">
        <v>52</v>
      </c>
      <c r="B18" s="98"/>
      <c r="C18" s="99">
        <v>4.3956783859545006</v>
      </c>
      <c r="D18" s="99">
        <v>4.7575794006611352</v>
      </c>
      <c r="E18" s="99">
        <v>4.8244613107696148</v>
      </c>
      <c r="F18" s="99">
        <v>4.5910296887430011</v>
      </c>
      <c r="G18" s="99">
        <v>4.4808413446344337</v>
      </c>
      <c r="H18" s="99">
        <v>4.4440004968999043</v>
      </c>
      <c r="I18" s="99">
        <v>4.2261957644060999</v>
      </c>
      <c r="J18" s="99">
        <v>4.2487478351147114</v>
      </c>
      <c r="K18" s="99">
        <v>4.3477710445416617</v>
      </c>
      <c r="L18" s="99">
        <v>4.8833964849216303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4.1747632165718693</v>
      </c>
      <c r="S18" s="99">
        <v>4.0748018090741223</v>
      </c>
      <c r="T18" s="99">
        <v>4.0217102003324277</v>
      </c>
      <c r="U18" s="99">
        <v>3.9080151812368737</v>
      </c>
      <c r="V18" s="99">
        <v>0</v>
      </c>
      <c r="W18" s="99">
        <v>0</v>
      </c>
      <c r="X18" s="99">
        <v>2.8899195839788456</v>
      </c>
      <c r="Y18" s="99">
        <v>0</v>
      </c>
      <c r="DA18" s="63" t="s">
        <v>4442</v>
      </c>
    </row>
    <row r="19" spans="1:105" ht="12" customHeight="1" x14ac:dyDescent="0.25">
      <c r="A19" s="121" t="s">
        <v>54</v>
      </c>
      <c r="B19" s="122"/>
      <c r="C19" s="123">
        <v>2.2255121669443394</v>
      </c>
      <c r="D19" s="123">
        <v>2.2121849867895218</v>
      </c>
      <c r="E19" s="123">
        <v>2.188644639488126</v>
      </c>
      <c r="F19" s="123">
        <v>2.2139191842592005</v>
      </c>
      <c r="G19" s="123">
        <v>2.1880034832527291</v>
      </c>
      <c r="H19" s="123">
        <v>2.3722690418713026</v>
      </c>
      <c r="I19" s="123">
        <v>2.1785402676813188</v>
      </c>
      <c r="J19" s="123">
        <v>2.2051355761781037</v>
      </c>
      <c r="K19" s="123">
        <v>2.0056802838677279</v>
      </c>
      <c r="L19" s="123">
        <v>2.4296032426345961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2.0312792992923181</v>
      </c>
      <c r="S19" s="123">
        <v>1.9560476478868536</v>
      </c>
      <c r="T19" s="123">
        <v>1.8841614620262899</v>
      </c>
      <c r="U19" s="123">
        <v>1.8212212006254518</v>
      </c>
      <c r="V19" s="123">
        <v>0</v>
      </c>
      <c r="W19" s="123">
        <v>0</v>
      </c>
      <c r="X19" s="123">
        <v>1.6965454581775814</v>
      </c>
      <c r="Y19" s="123">
        <v>0</v>
      </c>
      <c r="DA19" s="130" t="s">
        <v>4443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4444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4445</v>
      </c>
    </row>
    <row r="22" spans="1:105" ht="12" customHeight="1" x14ac:dyDescent="0.25">
      <c r="A22" s="109" t="s">
        <v>120</v>
      </c>
      <c r="B22" s="33"/>
      <c r="C22" s="110">
        <v>2.2255121669443394</v>
      </c>
      <c r="D22" s="110">
        <v>2.2121849867895218</v>
      </c>
      <c r="E22" s="110">
        <v>2.188644639488126</v>
      </c>
      <c r="F22" s="110">
        <v>2.2139191842592005</v>
      </c>
      <c r="G22" s="110">
        <v>2.1880034832527291</v>
      </c>
      <c r="H22" s="110">
        <v>2.3722690418713026</v>
      </c>
      <c r="I22" s="110">
        <v>2.1785402676813188</v>
      </c>
      <c r="J22" s="110">
        <v>2.2051355761781037</v>
      </c>
      <c r="K22" s="110">
        <v>2.0056802838677279</v>
      </c>
      <c r="L22" s="110">
        <v>2.4296032426345961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2.0312792992923181</v>
      </c>
      <c r="S22" s="110">
        <v>1.9560476478868536</v>
      </c>
      <c r="T22" s="110">
        <v>1.8841614620262899</v>
      </c>
      <c r="U22" s="110">
        <v>1.8212212006254518</v>
      </c>
      <c r="V22" s="110">
        <v>0</v>
      </c>
      <c r="W22" s="110">
        <v>0</v>
      </c>
      <c r="X22" s="110">
        <v>1.6965454581775814</v>
      </c>
      <c r="Y22" s="110">
        <v>0</v>
      </c>
      <c r="DA22" s="60" t="s">
        <v>4446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155.93691579600414</v>
      </c>
      <c r="D24" s="118">
        <f t="shared" si="7"/>
        <v>149.0352267241326</v>
      </c>
      <c r="E24" s="118">
        <f t="shared" si="7"/>
        <v>145.72127393613869</v>
      </c>
      <c r="F24" s="118">
        <f t="shared" si="7"/>
        <v>137.92051736979937</v>
      </c>
      <c r="G24" s="118">
        <f t="shared" si="7"/>
        <v>128.88378527719266</v>
      </c>
      <c r="H24" s="118">
        <f t="shared" si="7"/>
        <v>133.41928284525835</v>
      </c>
      <c r="I24" s="118">
        <f t="shared" si="7"/>
        <v>120.31992032452177</v>
      </c>
      <c r="J24" s="118">
        <f t="shared" si="7"/>
        <v>124.62836129286472</v>
      </c>
      <c r="K24" s="118">
        <f t="shared" si="7"/>
        <v>121.54037534751106</v>
      </c>
      <c r="L24" s="118">
        <f t="shared" si="7"/>
        <v>135.48192145043896</v>
      </c>
      <c r="M24" s="118">
        <f t="shared" si="7"/>
        <v>105.03947126823535</v>
      </c>
      <c r="N24" s="118">
        <f t="shared" si="7"/>
        <v>106.83936569119763</v>
      </c>
      <c r="O24" s="118">
        <f t="shared" si="7"/>
        <v>105.72212001070535</v>
      </c>
      <c r="P24" s="118">
        <f t="shared" si="7"/>
        <v>78.776573008432322</v>
      </c>
      <c r="Q24" s="118">
        <f t="shared" si="7"/>
        <v>73.726917034109405</v>
      </c>
      <c r="R24" s="118">
        <f t="shared" ref="R24:V24" si="8">R25+R28+R30+R39</f>
        <v>71.287792653642555</v>
      </c>
      <c r="S24" s="118">
        <f t="shared" si="8"/>
        <v>68.581574177704681</v>
      </c>
      <c r="T24" s="118">
        <f t="shared" si="8"/>
        <v>65.275396823387112</v>
      </c>
      <c r="U24" s="118">
        <f t="shared" si="8"/>
        <v>61.764718503083749</v>
      </c>
      <c r="V24" s="118">
        <f t="shared" si="8"/>
        <v>58.610876546754461</v>
      </c>
      <c r="W24" s="118">
        <f t="shared" ref="W24:Y24" si="9">W25+W28+W30+W39</f>
        <v>50.04175250438243</v>
      </c>
      <c r="X24" s="118">
        <f t="shared" si="9"/>
        <v>39.943894570894059</v>
      </c>
      <c r="Y24" s="118">
        <f t="shared" si="9"/>
        <v>29.01154860678767</v>
      </c>
      <c r="DA24" s="129" t="s">
        <v>4447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143.06283390638512</v>
      </c>
      <c r="D25" s="123">
        <f t="shared" si="10"/>
        <v>134.62840439115078</v>
      </c>
      <c r="E25" s="123">
        <f t="shared" si="10"/>
        <v>131.53292643685475</v>
      </c>
      <c r="F25" s="123">
        <f t="shared" si="10"/>
        <v>124.51461572521784</v>
      </c>
      <c r="G25" s="123">
        <f t="shared" si="10"/>
        <v>115.46269649429978</v>
      </c>
      <c r="H25" s="123">
        <f t="shared" si="10"/>
        <v>120.00229666653334</v>
      </c>
      <c r="I25" s="123">
        <f t="shared" si="10"/>
        <v>107.46550144046411</v>
      </c>
      <c r="J25" s="123">
        <f t="shared" si="10"/>
        <v>112.51112932567607</v>
      </c>
      <c r="K25" s="123">
        <f t="shared" si="10"/>
        <v>109.37818149903052</v>
      </c>
      <c r="L25" s="123">
        <f t="shared" si="10"/>
        <v>122.43471993839361</v>
      </c>
      <c r="M25" s="123">
        <f t="shared" si="10"/>
        <v>93.158990844924631</v>
      </c>
      <c r="N25" s="123">
        <f t="shared" si="10"/>
        <v>94.598426765582417</v>
      </c>
      <c r="O25" s="123">
        <f t="shared" si="10"/>
        <v>94.129423623597248</v>
      </c>
      <c r="P25" s="123">
        <f t="shared" si="10"/>
        <v>67.45351810896166</v>
      </c>
      <c r="Q25" s="123">
        <f t="shared" si="10"/>
        <v>62.245242675795517</v>
      </c>
      <c r="R25" s="123">
        <f t="shared" ref="R25:V25" si="11">SUM(R26:R27)</f>
        <v>59.991805677057407</v>
      </c>
      <c r="S25" s="123">
        <f t="shared" si="11"/>
        <v>57.614907188329049</v>
      </c>
      <c r="T25" s="123">
        <f t="shared" si="11"/>
        <v>54.782759309195043</v>
      </c>
      <c r="U25" s="123">
        <f t="shared" si="11"/>
        <v>52.032462669953851</v>
      </c>
      <c r="V25" s="123">
        <f t="shared" si="11"/>
        <v>49.586397348033742</v>
      </c>
      <c r="W25" s="123">
        <f t="shared" ref="W25:Y25" si="12">SUM(W26:W27)</f>
        <v>41.956645318165741</v>
      </c>
      <c r="X25" s="123">
        <f t="shared" si="12"/>
        <v>32.802283844891669</v>
      </c>
      <c r="Y25" s="123">
        <f t="shared" si="12"/>
        <v>23.342327256206616</v>
      </c>
      <c r="DA25" s="130" t="s">
        <v>4448</v>
      </c>
    </row>
    <row r="26" spans="1:105" ht="12" customHeight="1" x14ac:dyDescent="0.25">
      <c r="A26" s="97" t="s">
        <v>74</v>
      </c>
      <c r="B26" s="98"/>
      <c r="C26" s="99">
        <v>141.3181148903478</v>
      </c>
      <c r="D26" s="99">
        <v>133.00463107726176</v>
      </c>
      <c r="E26" s="99">
        <v>129.96255341429332</v>
      </c>
      <c r="F26" s="99">
        <v>123.04599877549444</v>
      </c>
      <c r="G26" s="99">
        <v>114.12158809742375</v>
      </c>
      <c r="H26" s="99">
        <v>118.63136572285417</v>
      </c>
      <c r="I26" s="99">
        <v>106.26206708513921</v>
      </c>
      <c r="J26" s="99">
        <v>111.2324948431166</v>
      </c>
      <c r="K26" s="99">
        <v>108.13613552102291</v>
      </c>
      <c r="L26" s="99">
        <v>120.99833064557814</v>
      </c>
      <c r="M26" s="99">
        <v>92.108261962002601</v>
      </c>
      <c r="N26" s="99">
        <v>93.49454722615674</v>
      </c>
      <c r="O26" s="99">
        <v>92.971004178502909</v>
      </c>
      <c r="P26" s="99">
        <v>66.63756674235195</v>
      </c>
      <c r="Q26" s="99">
        <v>61.443315124704149</v>
      </c>
      <c r="R26" s="99">
        <v>59.203878254149764</v>
      </c>
      <c r="S26" s="99">
        <v>56.864766357140375</v>
      </c>
      <c r="T26" s="99">
        <v>54.074860074191491</v>
      </c>
      <c r="U26" s="99">
        <v>51.371718289937824</v>
      </c>
      <c r="V26" s="99">
        <v>48.969819345073645</v>
      </c>
      <c r="W26" s="99">
        <v>41.420778018543359</v>
      </c>
      <c r="X26" s="99">
        <v>32.41307222672544</v>
      </c>
      <c r="Y26" s="99">
        <v>23.083729620091489</v>
      </c>
      <c r="DA26" s="63" t="s">
        <v>4449</v>
      </c>
    </row>
    <row r="27" spans="1:105" ht="12" customHeight="1" x14ac:dyDescent="0.25">
      <c r="A27" s="97" t="s">
        <v>53</v>
      </c>
      <c r="B27" s="98"/>
      <c r="C27" s="99">
        <v>1.7447190160373214</v>
      </c>
      <c r="D27" s="99">
        <v>1.6237733138890214</v>
      </c>
      <c r="E27" s="99">
        <v>1.5703730225614154</v>
      </c>
      <c r="F27" s="99">
        <v>1.4686169497233919</v>
      </c>
      <c r="G27" s="99">
        <v>1.3411083968760305</v>
      </c>
      <c r="H27" s="99">
        <v>1.370930943679167</v>
      </c>
      <c r="I27" s="99">
        <v>1.2034343553248956</v>
      </c>
      <c r="J27" s="99">
        <v>1.2786344825594642</v>
      </c>
      <c r="K27" s="99">
        <v>1.2420459780076047</v>
      </c>
      <c r="L27" s="99">
        <v>1.4363892928154716</v>
      </c>
      <c r="M27" s="99">
        <v>1.0507288829220343</v>
      </c>
      <c r="N27" s="99">
        <v>1.1038795394256731</v>
      </c>
      <c r="O27" s="99">
        <v>1.1584194450943355</v>
      </c>
      <c r="P27" s="99">
        <v>0.81595136660971146</v>
      </c>
      <c r="Q27" s="99">
        <v>0.80192755109136449</v>
      </c>
      <c r="R27" s="99">
        <v>0.78792742290764273</v>
      </c>
      <c r="S27" s="99">
        <v>0.75014083118867392</v>
      </c>
      <c r="T27" s="99">
        <v>0.70789923500354968</v>
      </c>
      <c r="U27" s="99">
        <v>0.66074438001602731</v>
      </c>
      <c r="V27" s="99">
        <v>0.61657800296009524</v>
      </c>
      <c r="W27" s="99">
        <v>0.53586729962237933</v>
      </c>
      <c r="X27" s="99">
        <v>0.3892116181662274</v>
      </c>
      <c r="Y27" s="99">
        <v>0.25859763611512637</v>
      </c>
      <c r="DA27" s="63" t="s">
        <v>4450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3.2317813204076465E-2</v>
      </c>
      <c r="D28" s="123">
        <f t="shared" si="13"/>
        <v>7.1408626856506738E-3</v>
      </c>
      <c r="E28" s="123">
        <f t="shared" si="13"/>
        <v>6.8936238153179286E-2</v>
      </c>
      <c r="F28" s="123">
        <f t="shared" si="13"/>
        <v>8.7661109322727276E-2</v>
      </c>
      <c r="G28" s="123">
        <f t="shared" si="13"/>
        <v>0.19020260899438313</v>
      </c>
      <c r="H28" s="123">
        <f t="shared" si="13"/>
        <v>0.29244798279534434</v>
      </c>
      <c r="I28" s="123">
        <f t="shared" si="13"/>
        <v>5.0686607160472075E-2</v>
      </c>
      <c r="J28" s="123">
        <f t="shared" si="13"/>
        <v>9.3161888333862297E-2</v>
      </c>
      <c r="K28" s="123">
        <f t="shared" si="13"/>
        <v>0.17056262815229353</v>
      </c>
      <c r="L28" s="123">
        <f t="shared" si="13"/>
        <v>0.20737754678305975</v>
      </c>
      <c r="M28" s="123">
        <f t="shared" si="13"/>
        <v>0.3890312619012864</v>
      </c>
      <c r="N28" s="123">
        <f t="shared" si="13"/>
        <v>0.41550156391862836</v>
      </c>
      <c r="O28" s="123">
        <f t="shared" si="13"/>
        <v>0.30647581484689174</v>
      </c>
      <c r="P28" s="123">
        <f t="shared" si="13"/>
        <v>0.36559657739828477</v>
      </c>
      <c r="Q28" s="123">
        <f t="shared" si="13"/>
        <v>0.33066882008889237</v>
      </c>
      <c r="R28" s="123">
        <f t="shared" si="13"/>
        <v>0.34809226668835341</v>
      </c>
      <c r="S28" s="123">
        <f t="shared" si="13"/>
        <v>0.19534956064677686</v>
      </c>
      <c r="T28" s="123">
        <f t="shared" si="13"/>
        <v>0.15010333730690861</v>
      </c>
      <c r="U28" s="123">
        <f t="shared" si="13"/>
        <v>0.1029210109898834</v>
      </c>
      <c r="V28" s="123">
        <f t="shared" si="13"/>
        <v>8.5213078793066915E-2</v>
      </c>
      <c r="W28" s="123">
        <f t="shared" si="13"/>
        <v>0.10441923296132999</v>
      </c>
      <c r="X28" s="123">
        <f t="shared" si="13"/>
        <v>0.2342073182153622</v>
      </c>
      <c r="Y28" s="123">
        <f t="shared" si="13"/>
        <v>0.25188431682756679</v>
      </c>
      <c r="DA28" s="130" t="s">
        <v>4451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3.2317813204076465E-2</v>
      </c>
      <c r="D29" s="99">
        <f>RES_hhdet_in_fech!D29/RES_summary!D$21</f>
        <v>7.1408626856506738E-3</v>
      </c>
      <c r="E29" s="99">
        <f>RES_hhdet_in_fech!E29/RES_summary!E$21</f>
        <v>6.8936238153179286E-2</v>
      </c>
      <c r="F29" s="99">
        <f>RES_hhdet_in_fech!F29/RES_summary!F$21</f>
        <v>8.7661109322727276E-2</v>
      </c>
      <c r="G29" s="99">
        <f>RES_hhdet_in_fech!G29/RES_summary!G$21</f>
        <v>0.19020260899438313</v>
      </c>
      <c r="H29" s="99">
        <f>RES_hhdet_in_fech!H29/RES_summary!H$21</f>
        <v>0.29244798279534434</v>
      </c>
      <c r="I29" s="99">
        <f>RES_hhdet_in_fech!I29/RES_summary!I$21</f>
        <v>5.0686607160472075E-2</v>
      </c>
      <c r="J29" s="99">
        <f>RES_hhdet_in_fech!J29/RES_summary!J$21</f>
        <v>9.3161888333862297E-2</v>
      </c>
      <c r="K29" s="99">
        <f>RES_hhdet_in_fech!K29/RES_summary!K$21</f>
        <v>0.17056262815229353</v>
      </c>
      <c r="L29" s="99">
        <f>RES_hhdet_in_fech!L29/RES_summary!L$21</f>
        <v>0.20737754678305975</v>
      </c>
      <c r="M29" s="99">
        <f>RES_hhdet_in_fech!M29/RES_summary!M$21</f>
        <v>0.3890312619012864</v>
      </c>
      <c r="N29" s="99">
        <f>RES_hhdet_in_fech!N29/RES_summary!N$21</f>
        <v>0.41550156391862836</v>
      </c>
      <c r="O29" s="99">
        <f>RES_hhdet_in_fech!O29/RES_summary!O$21</f>
        <v>0.30647581484689174</v>
      </c>
      <c r="P29" s="99">
        <f>RES_hhdet_in_fech!P29/RES_summary!P$21</f>
        <v>0.36559657739828477</v>
      </c>
      <c r="Q29" s="99">
        <f>RES_hhdet_in_fech!Q29/RES_summary!Q$21</f>
        <v>0.33066882008889237</v>
      </c>
      <c r="R29" s="99">
        <f>RES_hhdet_in_fech!R29/RES_summary!R$21</f>
        <v>0.34809226668835341</v>
      </c>
      <c r="S29" s="99">
        <f>RES_hhdet_in_fech!S29/RES_summary!S$21</f>
        <v>0.19534956064677686</v>
      </c>
      <c r="T29" s="99">
        <f>RES_hhdet_in_fech!T29/RES_summary!T$21</f>
        <v>0.15010333730690861</v>
      </c>
      <c r="U29" s="99">
        <f>RES_hhdet_in_fech!U29/RES_summary!U$21</f>
        <v>0.1029210109898834</v>
      </c>
      <c r="V29" s="99">
        <f>RES_hhdet_in_fech!V29/RES_summary!V$21</f>
        <v>8.5213078793066915E-2</v>
      </c>
      <c r="W29" s="99">
        <f>RES_hhdet_in_fech!W29/RES_summary!W$21</f>
        <v>0.10441923296132999</v>
      </c>
      <c r="X29" s="99">
        <f>RES_hhdet_in_fech!X29/RES_summary!X$21</f>
        <v>0.2342073182153622</v>
      </c>
      <c r="Y29" s="99">
        <f>RES_hhdet_in_fech!Y29/RES_summary!Y$21</f>
        <v>0.25188431682756679</v>
      </c>
      <c r="DA29" s="63" t="s">
        <v>4452</v>
      </c>
    </row>
    <row r="30" spans="1:105" ht="12" customHeight="1" x14ac:dyDescent="0.25">
      <c r="A30" s="121" t="s">
        <v>55</v>
      </c>
      <c r="B30" s="122"/>
      <c r="C30" s="123">
        <v>10.616251909470604</v>
      </c>
      <c r="D30" s="123">
        <v>12.187496483506676</v>
      </c>
      <c r="E30" s="123">
        <v>11.930766621642624</v>
      </c>
      <c r="F30" s="123">
        <v>11.104321350999607</v>
      </c>
      <c r="G30" s="123">
        <v>11.042882690645774</v>
      </c>
      <c r="H30" s="123">
        <v>10.752269154058355</v>
      </c>
      <c r="I30" s="123">
        <v>10.625192009215882</v>
      </c>
      <c r="J30" s="123">
        <v>9.8189345026766883</v>
      </c>
      <c r="K30" s="123">
        <v>9.9859509364605099</v>
      </c>
      <c r="L30" s="123">
        <v>10.410220722627686</v>
      </c>
      <c r="M30" s="123">
        <v>9.1282007544281463</v>
      </c>
      <c r="N30" s="123">
        <v>9.4854789904791748</v>
      </c>
      <c r="O30" s="123">
        <v>9.0310977865999273</v>
      </c>
      <c r="P30" s="123">
        <v>8.7781534327463255</v>
      </c>
      <c r="Q30" s="123">
        <v>9.0447267827054922</v>
      </c>
      <c r="R30" s="123">
        <v>8.9166154106044697</v>
      </c>
      <c r="S30" s="123">
        <v>8.8152697808420086</v>
      </c>
      <c r="T30" s="123">
        <v>8.458372714858875</v>
      </c>
      <c r="U30" s="123">
        <v>7.808113621514563</v>
      </c>
      <c r="V30" s="123">
        <v>7.1734990349790362</v>
      </c>
      <c r="W30" s="123">
        <v>6.2520808748566967</v>
      </c>
      <c r="X30" s="123">
        <v>5.2108579496094451</v>
      </c>
      <c r="Y30" s="123">
        <v>3.9494191704652422</v>
      </c>
      <c r="DA30" s="130" t="s">
        <v>4453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X31" s="99">
        <v>0</v>
      </c>
      <c r="Y31" s="99">
        <v>0</v>
      </c>
      <c r="DA31" s="63" t="s">
        <v>4454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4455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4456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4457</v>
      </c>
    </row>
    <row r="35" spans="1:105" ht="12" customHeight="1" x14ac:dyDescent="0.25">
      <c r="A35" s="106" t="s">
        <v>122</v>
      </c>
      <c r="B35" s="101"/>
      <c r="C35" s="102">
        <v>11.484142406587369</v>
      </c>
      <c r="D35" s="102">
        <v>12.987691463094185</v>
      </c>
      <c r="E35" s="102">
        <v>12.764279470566159</v>
      </c>
      <c r="F35" s="102">
        <v>12.063715793823299</v>
      </c>
      <c r="G35" s="102">
        <v>11.840018457952244</v>
      </c>
      <c r="H35" s="102">
        <v>11.450843457071048</v>
      </c>
      <c r="I35" s="102">
        <v>11.614747767435841</v>
      </c>
      <c r="J35" s="102">
        <v>10.487500059158094</v>
      </c>
      <c r="K35" s="102">
        <v>10.993672203545167</v>
      </c>
      <c r="L35" s="102">
        <v>10.622952858808008</v>
      </c>
      <c r="M35" s="102">
        <v>10.430783320799968</v>
      </c>
      <c r="N35" s="102">
        <v>10.064652722456527</v>
      </c>
      <c r="O35" s="102">
        <v>9.740644673223203</v>
      </c>
      <c r="P35" s="102">
        <v>9.6689435672666075</v>
      </c>
      <c r="Q35" s="102">
        <v>9.530003073116081</v>
      </c>
      <c r="R35" s="102">
        <v>9.5296613793591636</v>
      </c>
      <c r="S35" s="102">
        <v>9.3126782779003285</v>
      </c>
      <c r="T35" s="102">
        <v>8.8113752151947935</v>
      </c>
      <c r="U35" s="102">
        <v>8.2670205874576617</v>
      </c>
      <c r="V35" s="102">
        <v>7.4992899131400215</v>
      </c>
      <c r="W35" s="102">
        <v>6.4516002063264306</v>
      </c>
      <c r="X35" s="102">
        <v>5.4961070955753595</v>
      </c>
      <c r="Y35" s="102">
        <v>4.2032361826943232</v>
      </c>
      <c r="DA35" s="131" t="s">
        <v>4458</v>
      </c>
    </row>
    <row r="36" spans="1:105" ht="12" customHeight="1" x14ac:dyDescent="0.25">
      <c r="A36" s="107" t="s">
        <v>121</v>
      </c>
      <c r="B36" s="104"/>
      <c r="C36" s="105">
        <v>9.844793689811258</v>
      </c>
      <c r="D36" s="105">
        <v>11.221743921935545</v>
      </c>
      <c r="E36" s="105">
        <v>10.982850048357037</v>
      </c>
      <c r="F36" s="105">
        <v>10.378356212999197</v>
      </c>
      <c r="G36" s="105">
        <v>10.202973784605785</v>
      </c>
      <c r="H36" s="105">
        <v>9.8346910077670806</v>
      </c>
      <c r="I36" s="105">
        <v>10.088454168626614</v>
      </c>
      <c r="J36" s="105">
        <v>8.9636036692834651</v>
      </c>
      <c r="K36" s="105">
        <v>9.4488687226846224</v>
      </c>
      <c r="L36" s="105">
        <v>8.8980977005891955</v>
      </c>
      <c r="M36" s="105">
        <v>8.8859747743438255</v>
      </c>
      <c r="N36" s="105">
        <v>8.5322555565997877</v>
      </c>
      <c r="O36" s="105">
        <v>8.3324670059247037</v>
      </c>
      <c r="P36" s="105">
        <v>8.4047683464204592</v>
      </c>
      <c r="Q36" s="105">
        <v>8.3347855430307387</v>
      </c>
      <c r="R36" s="105">
        <v>8.4162907973949928</v>
      </c>
      <c r="S36" s="105">
        <v>8.2719694284003289</v>
      </c>
      <c r="T36" s="105">
        <v>7.8196062856795967</v>
      </c>
      <c r="U36" s="105">
        <v>7.354567718257714</v>
      </c>
      <c r="V36" s="105">
        <v>6.6792306310400935</v>
      </c>
      <c r="W36" s="105">
        <v>5.6958002109076302</v>
      </c>
      <c r="X36" s="105">
        <v>4.9362318752864001</v>
      </c>
      <c r="Y36" s="105">
        <v>3.8225106643507001</v>
      </c>
      <c r="DA36" s="132" t="s">
        <v>4459</v>
      </c>
    </row>
    <row r="37" spans="1:105" ht="12" customHeight="1" x14ac:dyDescent="0.25">
      <c r="A37" s="108" t="s">
        <v>53</v>
      </c>
      <c r="B37" s="98"/>
      <c r="C37" s="99">
        <v>5.4491153038567566</v>
      </c>
      <c r="D37" s="99">
        <v>6.4641645212744105</v>
      </c>
      <c r="E37" s="99">
        <v>6.1583887375874209</v>
      </c>
      <c r="F37" s="99">
        <v>5.787326524256196</v>
      </c>
      <c r="G37" s="99">
        <v>5.7221324399713502</v>
      </c>
      <c r="H37" s="99">
        <v>5.3906905108671772</v>
      </c>
      <c r="I37" s="99">
        <v>5.8622584042205137</v>
      </c>
      <c r="J37" s="99">
        <v>4.7148558341687563</v>
      </c>
      <c r="K37" s="99">
        <v>5.1010976781429607</v>
      </c>
      <c r="L37" s="99">
        <v>4.0147012156675652</v>
      </c>
      <c r="M37" s="99">
        <v>4.4093762156053629</v>
      </c>
      <c r="N37" s="99">
        <v>3.9599450120598592</v>
      </c>
      <c r="O37" s="99">
        <v>3.9211592973484679</v>
      </c>
      <c r="P37" s="99">
        <v>4.1427067678965193</v>
      </c>
      <c r="Q37" s="99">
        <v>4.0538853331733069</v>
      </c>
      <c r="R37" s="99">
        <v>4.2415275808231216</v>
      </c>
      <c r="S37" s="99">
        <v>4.1971676193262057</v>
      </c>
      <c r="T37" s="99">
        <v>3.7978960853471682</v>
      </c>
      <c r="U37" s="99">
        <v>3.4465525370208421</v>
      </c>
      <c r="V37" s="99">
        <v>3.0184308247379437</v>
      </c>
      <c r="W37" s="99">
        <v>2.1976238031778252</v>
      </c>
      <c r="X37" s="99">
        <v>2.0463122913075549</v>
      </c>
      <c r="Y37" s="99">
        <v>1.6045640951763909</v>
      </c>
      <c r="DA37" s="63" t="s">
        <v>4460</v>
      </c>
    </row>
    <row r="38" spans="1:105" ht="12" customHeight="1" x14ac:dyDescent="0.25">
      <c r="A38" s="108" t="s">
        <v>52</v>
      </c>
      <c r="B38" s="98"/>
      <c r="C38" s="99">
        <v>4.3956783859545014</v>
      </c>
      <c r="D38" s="99">
        <v>4.7575794006611343</v>
      </c>
      <c r="E38" s="99">
        <v>4.8244613107696148</v>
      </c>
      <c r="F38" s="99">
        <v>4.5910296887430002</v>
      </c>
      <c r="G38" s="99">
        <v>4.4808413446344355</v>
      </c>
      <c r="H38" s="99">
        <v>4.4440004968999043</v>
      </c>
      <c r="I38" s="99">
        <v>4.2261957644060999</v>
      </c>
      <c r="J38" s="99">
        <v>4.2487478351147114</v>
      </c>
      <c r="K38" s="99">
        <v>4.3477710445416617</v>
      </c>
      <c r="L38" s="99">
        <v>4.8833964849216311</v>
      </c>
      <c r="M38" s="99">
        <v>4.4765985587384627</v>
      </c>
      <c r="N38" s="99">
        <v>4.5723105445399295</v>
      </c>
      <c r="O38" s="99">
        <v>4.4113077085762349</v>
      </c>
      <c r="P38" s="99">
        <v>4.2620615785239417</v>
      </c>
      <c r="Q38" s="99">
        <v>4.2809002098574318</v>
      </c>
      <c r="R38" s="99">
        <v>4.1747632165718702</v>
      </c>
      <c r="S38" s="99">
        <v>4.0748018090741231</v>
      </c>
      <c r="T38" s="99">
        <v>4.0217102003324277</v>
      </c>
      <c r="U38" s="99">
        <v>3.9080151812368733</v>
      </c>
      <c r="V38" s="99">
        <v>3.6607998063021507</v>
      </c>
      <c r="W38" s="99">
        <v>3.498176407729805</v>
      </c>
      <c r="X38" s="99">
        <v>2.8899195839788456</v>
      </c>
      <c r="Y38" s="99">
        <v>2.2179465691743094</v>
      </c>
      <c r="DA38" s="63" t="s">
        <v>4461</v>
      </c>
    </row>
    <row r="39" spans="1:105" ht="12" customHeight="1" x14ac:dyDescent="0.25">
      <c r="A39" s="121" t="s">
        <v>54</v>
      </c>
      <c r="B39" s="122"/>
      <c r="C39" s="123">
        <v>2.2255121669443398</v>
      </c>
      <c r="D39" s="123">
        <v>2.2121849867895218</v>
      </c>
      <c r="E39" s="123">
        <v>2.1886446394881256</v>
      </c>
      <c r="F39" s="123">
        <v>2.2139191842592005</v>
      </c>
      <c r="G39" s="123">
        <v>2.1880034832527291</v>
      </c>
      <c r="H39" s="123">
        <v>2.3722690418713022</v>
      </c>
      <c r="I39" s="123">
        <v>2.1785402676813193</v>
      </c>
      <c r="J39" s="123">
        <v>2.2051355761781033</v>
      </c>
      <c r="K39" s="123">
        <v>2.0056802838677275</v>
      </c>
      <c r="L39" s="123">
        <v>2.4296032426345961</v>
      </c>
      <c r="M39" s="123">
        <v>2.3632484069812798</v>
      </c>
      <c r="N39" s="123">
        <v>2.3399583712174024</v>
      </c>
      <c r="O39" s="123">
        <v>2.2551227856612854</v>
      </c>
      <c r="P39" s="123">
        <v>2.1793048893260667</v>
      </c>
      <c r="Q39" s="123">
        <v>2.1062787555195026</v>
      </c>
      <c r="R39" s="123">
        <v>2.0312792992923185</v>
      </c>
      <c r="S39" s="123">
        <v>1.956047647886854</v>
      </c>
      <c r="T39" s="123">
        <v>1.8841614620262899</v>
      </c>
      <c r="U39" s="123">
        <v>1.8212212006254522</v>
      </c>
      <c r="V39" s="123">
        <v>1.7657670849486162</v>
      </c>
      <c r="W39" s="123">
        <v>1.7286070783986642</v>
      </c>
      <c r="X39" s="123">
        <v>1.6965454581775814</v>
      </c>
      <c r="Y39" s="123">
        <v>1.4679178632882464</v>
      </c>
      <c r="DA39" s="130" t="s">
        <v>4462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X40" s="99">
        <v>0</v>
      </c>
      <c r="Y40" s="99">
        <v>0</v>
      </c>
      <c r="DA40" s="63" t="s">
        <v>4463</v>
      </c>
    </row>
    <row r="41" spans="1:105" ht="12" customHeight="1" x14ac:dyDescent="0.25">
      <c r="A41" s="109" t="s">
        <v>120</v>
      </c>
      <c r="B41" s="33"/>
      <c r="C41" s="110">
        <v>2.2255121669443398</v>
      </c>
      <c r="D41" s="110">
        <v>2.2121849867895218</v>
      </c>
      <c r="E41" s="110">
        <v>2.1886446394881256</v>
      </c>
      <c r="F41" s="110">
        <v>2.2139191842592005</v>
      </c>
      <c r="G41" s="110">
        <v>2.1880034832527291</v>
      </c>
      <c r="H41" s="110">
        <v>2.3722690418713022</v>
      </c>
      <c r="I41" s="110">
        <v>2.1785402676813193</v>
      </c>
      <c r="J41" s="110">
        <v>2.2051355761781033</v>
      </c>
      <c r="K41" s="110">
        <v>2.0056802838677275</v>
      </c>
      <c r="L41" s="110">
        <v>2.4296032426345961</v>
      </c>
      <c r="M41" s="110">
        <v>2.3632484069812798</v>
      </c>
      <c r="N41" s="110">
        <v>2.3399583712174024</v>
      </c>
      <c r="O41" s="110">
        <v>2.2551227856612854</v>
      </c>
      <c r="P41" s="110">
        <v>2.1793048893260667</v>
      </c>
      <c r="Q41" s="110">
        <v>2.1062787555195026</v>
      </c>
      <c r="R41" s="110">
        <v>2.0312792992923185</v>
      </c>
      <c r="S41" s="110">
        <v>1.956047647886854</v>
      </c>
      <c r="T41" s="110">
        <v>1.8841614620262899</v>
      </c>
      <c r="U41" s="110">
        <v>1.8212212006254522</v>
      </c>
      <c r="V41" s="110">
        <v>1.7657670849486162</v>
      </c>
      <c r="W41" s="110">
        <v>1.7286070783986642</v>
      </c>
      <c r="X41" s="110">
        <v>1.6965454581775814</v>
      </c>
      <c r="Y41" s="110">
        <v>1.4679178632882464</v>
      </c>
      <c r="DA41" s="60" t="s">
        <v>4464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124.96208559389066</v>
      </c>
      <c r="M43" s="118">
        <f t="shared" si="14"/>
        <v>111.29291156405478</v>
      </c>
      <c r="N43" s="118">
        <f t="shared" si="14"/>
        <v>106.72586101473802</v>
      </c>
      <c r="O43" s="118">
        <f t="shared" si="14"/>
        <v>79.898583547443266</v>
      </c>
      <c r="P43" s="118">
        <f t="shared" si="14"/>
        <v>54.304514469471194</v>
      </c>
      <c r="Q43" s="118">
        <f t="shared" si="14"/>
        <v>96.987552449360706</v>
      </c>
      <c r="R43" s="118">
        <f t="shared" ref="R43:V43" si="15">R44+R47+R49+R58</f>
        <v>80.334968417250451</v>
      </c>
      <c r="S43" s="118">
        <f t="shared" si="15"/>
        <v>72.02131173359291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:Y43" si="16">W44+W47+W49+W58</f>
        <v>0</v>
      </c>
      <c r="X43" s="118">
        <f t="shared" si="16"/>
        <v>39.124474825966566</v>
      </c>
      <c r="Y43" s="118">
        <f t="shared" si="16"/>
        <v>27.840581368403981</v>
      </c>
      <c r="DA43" s="129" t="s">
        <v>4465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111.91436981584482</v>
      </c>
      <c r="M44" s="123">
        <f t="shared" si="17"/>
        <v>99.411528844750933</v>
      </c>
      <c r="N44" s="123">
        <f t="shared" si="17"/>
        <v>94.484217014093531</v>
      </c>
      <c r="O44" s="123">
        <f t="shared" si="17"/>
        <v>68.306550368525507</v>
      </c>
      <c r="P44" s="123">
        <f t="shared" si="17"/>
        <v>42.979863341461922</v>
      </c>
      <c r="Q44" s="123">
        <f t="shared" si="17"/>
        <v>85.505025628479331</v>
      </c>
      <c r="R44" s="123">
        <f t="shared" ref="R44:V44" si="18">SUM(R45:R46)</f>
        <v>69.039120423086914</v>
      </c>
      <c r="S44" s="123">
        <f t="shared" si="18"/>
        <v>61.05533397140367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:Y44" si="19">SUM(W45:W46)</f>
        <v>0</v>
      </c>
      <c r="X44" s="123">
        <f t="shared" si="19"/>
        <v>31.981469695994814</v>
      </c>
      <c r="Y44" s="123">
        <f t="shared" si="19"/>
        <v>22.171775100768933</v>
      </c>
      <c r="DA44" s="130" t="s">
        <v>4466</v>
      </c>
    </row>
    <row r="45" spans="1:105" ht="12" customHeight="1" x14ac:dyDescent="0.25">
      <c r="A45" s="97" t="s">
        <v>211</v>
      </c>
      <c r="B45" s="98"/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110.60171155798835</v>
      </c>
      <c r="M45" s="99">
        <v>98.29217111404742</v>
      </c>
      <c r="N45" s="99">
        <v>93.385894900595048</v>
      </c>
      <c r="O45" s="99">
        <v>67.471463338162266</v>
      </c>
      <c r="P45" s="99">
        <v>42.464880839554105</v>
      </c>
      <c r="Q45" s="99">
        <v>84.416165979763122</v>
      </c>
      <c r="R45" s="99">
        <v>68.143439585933677</v>
      </c>
      <c r="S45" s="99">
        <v>60.270224606903668</v>
      </c>
      <c r="T45" s="99">
        <v>0</v>
      </c>
      <c r="U45" s="99">
        <v>0</v>
      </c>
      <c r="V45" s="99">
        <v>0</v>
      </c>
      <c r="W45" s="99">
        <v>0</v>
      </c>
      <c r="X45" s="99">
        <v>31.607781901842532</v>
      </c>
      <c r="Y45" s="99">
        <v>21.930243292126072</v>
      </c>
      <c r="DA45" s="63" t="s">
        <v>4467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1.3126582578564754</v>
      </c>
      <c r="M46" s="99">
        <v>1.1193577307035101</v>
      </c>
      <c r="N46" s="99">
        <v>1.0983221134984842</v>
      </c>
      <c r="O46" s="99">
        <v>0.8350870303632435</v>
      </c>
      <c r="P46" s="99">
        <v>0.51498250190782002</v>
      </c>
      <c r="Q46" s="99">
        <v>1.088859648716207</v>
      </c>
      <c r="R46" s="99">
        <v>0.89568083715323299</v>
      </c>
      <c r="S46" s="99">
        <v>0.7851093644999998</v>
      </c>
      <c r="T46" s="99">
        <v>0</v>
      </c>
      <c r="U46" s="99">
        <v>0</v>
      </c>
      <c r="V46" s="99">
        <v>0</v>
      </c>
      <c r="W46" s="99">
        <v>0</v>
      </c>
      <c r="X46" s="99">
        <v>0.3736877941522817</v>
      </c>
      <c r="Y46" s="99">
        <v>0.24153180864285961</v>
      </c>
      <c r="DA46" s="63" t="s">
        <v>4468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0.20792624103022286</v>
      </c>
      <c r="M47" s="123">
        <f t="shared" si="20"/>
        <v>0.39004050617840069</v>
      </c>
      <c r="N47" s="123">
        <f t="shared" si="20"/>
        <v>0.41601181463009168</v>
      </c>
      <c r="O47" s="123">
        <f t="shared" si="20"/>
        <v>0.30563910563484858</v>
      </c>
      <c r="P47" s="123">
        <f t="shared" si="20"/>
        <v>0.36673935265064356</v>
      </c>
      <c r="Q47" s="123">
        <f t="shared" si="20"/>
        <v>0.33157102937259825</v>
      </c>
      <c r="R47" s="123">
        <f t="shared" si="20"/>
        <v>0.34861518340527992</v>
      </c>
      <c r="S47" s="123">
        <f t="shared" si="20"/>
        <v>0.19417566791754565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0.23509598224559852</v>
      </c>
      <c r="Y47" s="123">
        <f t="shared" si="20"/>
        <v>0.25159866632023115</v>
      </c>
      <c r="DA47" s="130" t="s">
        <v>4469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0</v>
      </c>
      <c r="D48" s="99">
        <f>RES_hhdet_in_fech!D48/RES_summary!D$21</f>
        <v>0</v>
      </c>
      <c r="E48" s="99">
        <f>RES_hhdet_in_fech!E48/RES_summary!E$21</f>
        <v>0</v>
      </c>
      <c r="F48" s="99">
        <f>RES_hhdet_in_fech!F48/RES_summary!F$21</f>
        <v>0</v>
      </c>
      <c r="G48" s="99">
        <f>RES_hhdet_in_fech!G48/RES_summary!G$21</f>
        <v>0</v>
      </c>
      <c r="H48" s="99">
        <f>RES_hhdet_in_fech!H48/RES_summary!H$21</f>
        <v>0</v>
      </c>
      <c r="I48" s="99">
        <f>RES_hhdet_in_fech!I48/RES_summary!I$21</f>
        <v>0</v>
      </c>
      <c r="J48" s="99">
        <f>RES_hhdet_in_fech!J48/RES_summary!J$21</f>
        <v>0</v>
      </c>
      <c r="K48" s="99">
        <f>RES_hhdet_in_fech!K48/RES_summary!K$21</f>
        <v>0</v>
      </c>
      <c r="L48" s="99">
        <f>RES_hhdet_in_fech!L48/RES_summary!L$21</f>
        <v>0.20792624103022286</v>
      </c>
      <c r="M48" s="99">
        <f>RES_hhdet_in_fech!M48/RES_summary!M$21</f>
        <v>0.39004050617840069</v>
      </c>
      <c r="N48" s="99">
        <f>RES_hhdet_in_fech!N48/RES_summary!N$21</f>
        <v>0.41601181463009168</v>
      </c>
      <c r="O48" s="99">
        <f>RES_hhdet_in_fech!O48/RES_summary!O$21</f>
        <v>0.30563910563484858</v>
      </c>
      <c r="P48" s="99">
        <f>RES_hhdet_in_fech!P48/RES_summary!P$21</f>
        <v>0.36673935265064356</v>
      </c>
      <c r="Q48" s="99">
        <f>RES_hhdet_in_fech!Q48/RES_summary!Q$21</f>
        <v>0.33157102937259825</v>
      </c>
      <c r="R48" s="99">
        <f>RES_hhdet_in_fech!R48/RES_summary!R$21</f>
        <v>0.34861518340527992</v>
      </c>
      <c r="S48" s="99">
        <f>RES_hhdet_in_fech!S48/RES_summary!S$21</f>
        <v>0.19417566791754565</v>
      </c>
      <c r="T48" s="99">
        <f>RES_hhdet_in_fech!T48/RES_summary!T$21</f>
        <v>0</v>
      </c>
      <c r="U48" s="99">
        <f>RES_hhdet_in_fech!U48/RES_summary!U$21</f>
        <v>0</v>
      </c>
      <c r="V48" s="99">
        <f>RES_hhdet_in_fech!V48/RES_summary!V$21</f>
        <v>0</v>
      </c>
      <c r="W48" s="99">
        <f>RES_hhdet_in_fech!W48/RES_summary!W$21</f>
        <v>0</v>
      </c>
      <c r="X48" s="99">
        <f>RES_hhdet_in_fech!X48/RES_summary!X$21</f>
        <v>0.23509598224559852</v>
      </c>
      <c r="Y48" s="99">
        <f>RES_hhdet_in_fech!Y48/RES_summary!Y$21</f>
        <v>0.25159866632023115</v>
      </c>
      <c r="DA48" s="63" t="s">
        <v>4470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10.410186294381017</v>
      </c>
      <c r="M49" s="123">
        <v>9.128093806144161</v>
      </c>
      <c r="N49" s="123">
        <v>9.4856738147969839</v>
      </c>
      <c r="O49" s="123">
        <v>9.0312712876216175</v>
      </c>
      <c r="P49" s="123">
        <v>8.7786068860325646</v>
      </c>
      <c r="Q49" s="123">
        <v>9.0446770359892774</v>
      </c>
      <c r="R49" s="123">
        <v>8.915953511465931</v>
      </c>
      <c r="S49" s="123">
        <v>8.8157544463848492</v>
      </c>
      <c r="T49" s="123">
        <v>0</v>
      </c>
      <c r="U49" s="123">
        <v>0</v>
      </c>
      <c r="V49" s="123">
        <v>0</v>
      </c>
      <c r="W49" s="123">
        <v>0</v>
      </c>
      <c r="X49" s="123">
        <v>5.2113636895485707</v>
      </c>
      <c r="Y49" s="123">
        <v>3.949289738026573</v>
      </c>
      <c r="DA49" s="130" t="s">
        <v>4471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X50" s="99">
        <v>0</v>
      </c>
      <c r="Y50" s="99">
        <v>0</v>
      </c>
      <c r="DA50" s="63" t="s">
        <v>4472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4473</v>
      </c>
    </row>
    <row r="52" spans="1:105" ht="12" customHeight="1" x14ac:dyDescent="0.25">
      <c r="A52" s="100" t="s">
        <v>211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4474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4475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10.622952858808009</v>
      </c>
      <c r="M54" s="102">
        <v>10.430783320799966</v>
      </c>
      <c r="N54" s="102">
        <v>10.064652722456527</v>
      </c>
      <c r="O54" s="102">
        <v>9.7406446732232013</v>
      </c>
      <c r="P54" s="102">
        <v>9.6689435672666058</v>
      </c>
      <c r="Q54" s="102">
        <v>9.5300030731160827</v>
      </c>
      <c r="R54" s="102">
        <v>9.5296613793591636</v>
      </c>
      <c r="S54" s="102">
        <v>9.3126782779003268</v>
      </c>
      <c r="T54" s="102">
        <v>0</v>
      </c>
      <c r="U54" s="102">
        <v>0</v>
      </c>
      <c r="V54" s="102">
        <v>0</v>
      </c>
      <c r="W54" s="102">
        <v>0</v>
      </c>
      <c r="X54" s="102">
        <v>5.4961070955753586</v>
      </c>
      <c r="Y54" s="102">
        <v>4.2032361826943232</v>
      </c>
      <c r="DA54" s="131" t="s">
        <v>4476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8.8980977005891972</v>
      </c>
      <c r="M55" s="105">
        <v>8.8859747743438202</v>
      </c>
      <c r="N55" s="105">
        <v>8.532255556599786</v>
      </c>
      <c r="O55" s="105">
        <v>8.3324670059247019</v>
      </c>
      <c r="P55" s="105">
        <v>8.4047683464204592</v>
      </c>
      <c r="Q55" s="105">
        <v>8.3347855430307405</v>
      </c>
      <c r="R55" s="105">
        <v>8.4162907973949945</v>
      </c>
      <c r="S55" s="105">
        <v>8.2719694284003307</v>
      </c>
      <c r="T55" s="105">
        <v>0</v>
      </c>
      <c r="U55" s="105">
        <v>0</v>
      </c>
      <c r="V55" s="105">
        <v>0</v>
      </c>
      <c r="W55" s="105">
        <v>0</v>
      </c>
      <c r="X55" s="105">
        <v>4.9362318752864009</v>
      </c>
      <c r="Y55" s="105">
        <v>3.8225106643507005</v>
      </c>
      <c r="DA55" s="132" t="s">
        <v>4477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4.0147012156675661</v>
      </c>
      <c r="M56" s="99">
        <v>4.4093762156053602</v>
      </c>
      <c r="N56" s="99">
        <v>3.9599450120598578</v>
      </c>
      <c r="O56" s="99">
        <v>3.9211592973484675</v>
      </c>
      <c r="P56" s="99">
        <v>4.1427067678965193</v>
      </c>
      <c r="Q56" s="99">
        <v>4.0538853331733087</v>
      </c>
      <c r="R56" s="99">
        <v>4.2415275808231234</v>
      </c>
      <c r="S56" s="99">
        <v>4.1971676193262057</v>
      </c>
      <c r="T56" s="99">
        <v>0</v>
      </c>
      <c r="U56" s="99">
        <v>0</v>
      </c>
      <c r="V56" s="99">
        <v>0</v>
      </c>
      <c r="W56" s="99">
        <v>0</v>
      </c>
      <c r="X56" s="99">
        <v>2.0463122913075549</v>
      </c>
      <c r="Y56" s="99">
        <v>1.6045640951763911</v>
      </c>
      <c r="DA56" s="63" t="s">
        <v>4478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4.8833964849216303</v>
      </c>
      <c r="M57" s="99">
        <v>4.47659855873846</v>
      </c>
      <c r="N57" s="99">
        <v>4.5723105445399286</v>
      </c>
      <c r="O57" s="99">
        <v>4.4113077085762349</v>
      </c>
      <c r="P57" s="99">
        <v>4.26206157852394</v>
      </c>
      <c r="Q57" s="99">
        <v>4.2809002098574309</v>
      </c>
      <c r="R57" s="99">
        <v>4.1747632165718702</v>
      </c>
      <c r="S57" s="99">
        <v>4.0748018090741231</v>
      </c>
      <c r="T57" s="99">
        <v>0</v>
      </c>
      <c r="U57" s="99">
        <v>0</v>
      </c>
      <c r="V57" s="99">
        <v>0</v>
      </c>
      <c r="W57" s="99">
        <v>0</v>
      </c>
      <c r="X57" s="99">
        <v>2.8899195839788456</v>
      </c>
      <c r="Y57" s="99">
        <v>2.217946569174309</v>
      </c>
      <c r="DA57" s="63" t="s">
        <v>4479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2.429603242634597</v>
      </c>
      <c r="M58" s="123">
        <v>2.3632484069812807</v>
      </c>
      <c r="N58" s="123">
        <v>2.3399583712174019</v>
      </c>
      <c r="O58" s="123">
        <v>2.2551227856612854</v>
      </c>
      <c r="P58" s="123">
        <v>2.1793048893260676</v>
      </c>
      <c r="Q58" s="123">
        <v>2.1062787555195035</v>
      </c>
      <c r="R58" s="123">
        <v>2.0312792992923181</v>
      </c>
      <c r="S58" s="123">
        <v>1.9560476478868538</v>
      </c>
      <c r="T58" s="123">
        <v>0</v>
      </c>
      <c r="U58" s="123">
        <v>0</v>
      </c>
      <c r="V58" s="123">
        <v>0</v>
      </c>
      <c r="W58" s="123">
        <v>0</v>
      </c>
      <c r="X58" s="123">
        <v>1.6965454581775816</v>
      </c>
      <c r="Y58" s="123">
        <v>1.4679178632882464</v>
      </c>
      <c r="DA58" s="130" t="s">
        <v>4480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DA59" s="63" t="s">
        <v>4481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2.429603242634597</v>
      </c>
      <c r="M60" s="110">
        <v>2.3632484069812807</v>
      </c>
      <c r="N60" s="110">
        <v>2.3399583712174019</v>
      </c>
      <c r="O60" s="110">
        <v>2.2551227856612854</v>
      </c>
      <c r="P60" s="110">
        <v>2.1793048893260676</v>
      </c>
      <c r="Q60" s="110">
        <v>2.1062787555195035</v>
      </c>
      <c r="R60" s="110">
        <v>2.0312792992923181</v>
      </c>
      <c r="S60" s="110">
        <v>1.9560476478868538</v>
      </c>
      <c r="T60" s="110">
        <v>0</v>
      </c>
      <c r="U60" s="110">
        <v>0</v>
      </c>
      <c r="V60" s="110">
        <v>0</v>
      </c>
      <c r="W60" s="110">
        <v>0</v>
      </c>
      <c r="X60" s="110">
        <v>1.6965454581775816</v>
      </c>
      <c r="Y60" s="110">
        <v>1.4679178632882464</v>
      </c>
      <c r="DA60" s="60" t="s">
        <v>4482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147.46126659042218</v>
      </c>
      <c r="D62" s="118">
        <f t="shared" si="21"/>
        <v>139.57543282823505</v>
      </c>
      <c r="E62" s="118">
        <f t="shared" si="21"/>
        <v>140.33716864368114</v>
      </c>
      <c r="F62" s="118">
        <f t="shared" si="21"/>
        <v>131.75965620863084</v>
      </c>
      <c r="G62" s="118">
        <f t="shared" si="21"/>
        <v>124.78158150128237</v>
      </c>
      <c r="H62" s="118">
        <f t="shared" si="21"/>
        <v>123.55343271598909</v>
      </c>
      <c r="I62" s="118">
        <f t="shared" si="21"/>
        <v>107.59478778969947</v>
      </c>
      <c r="J62" s="118">
        <f t="shared" si="21"/>
        <v>119.09941070815293</v>
      </c>
      <c r="K62" s="118">
        <f t="shared" si="21"/>
        <v>115.68623783284212</v>
      </c>
      <c r="L62" s="118">
        <f t="shared" si="21"/>
        <v>130.94322201678344</v>
      </c>
      <c r="M62" s="118">
        <f t="shared" si="21"/>
        <v>98.444011625271003</v>
      </c>
      <c r="N62" s="118">
        <f t="shared" si="21"/>
        <v>101.09893836714201</v>
      </c>
      <c r="O62" s="118">
        <f t="shared" si="21"/>
        <v>100.99847973512514</v>
      </c>
      <c r="P62" s="118">
        <f t="shared" si="21"/>
        <v>70.274775961634219</v>
      </c>
      <c r="Q62" s="118">
        <f t="shared" si="21"/>
        <v>69.903277665536919</v>
      </c>
      <c r="R62" s="118">
        <f t="shared" ref="R62:V62" si="22">R63+R66+R68+R77</f>
        <v>69.048432853010283</v>
      </c>
      <c r="S62" s="118">
        <f t="shared" si="22"/>
        <v>63.891546214605498</v>
      </c>
      <c r="T62" s="118">
        <f t="shared" si="22"/>
        <v>60.673135464596825</v>
      </c>
      <c r="U62" s="118">
        <f t="shared" si="22"/>
        <v>55.769511282536058</v>
      </c>
      <c r="V62" s="118">
        <f t="shared" si="22"/>
        <v>50.496944170394769</v>
      </c>
      <c r="W62" s="118">
        <f t="shared" ref="W62:Y62" si="23">W63+W66+W68+W77</f>
        <v>50.904974469449904</v>
      </c>
      <c r="X62" s="118">
        <f t="shared" si="23"/>
        <v>35.243833381927317</v>
      </c>
      <c r="Y62" s="118">
        <f t="shared" si="23"/>
        <v>24.679620853276482</v>
      </c>
      <c r="DA62" s="129" t="s">
        <v>4483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131.43550829362613</v>
      </c>
      <c r="D63" s="123">
        <f t="shared" si="24"/>
        <v>122.69701455255361</v>
      </c>
      <c r="E63" s="123">
        <f t="shared" si="24"/>
        <v>123.41858741974544</v>
      </c>
      <c r="F63" s="123">
        <f t="shared" si="24"/>
        <v>115.7928946523632</v>
      </c>
      <c r="G63" s="123">
        <f t="shared" si="24"/>
        <v>109.26931214170789</v>
      </c>
      <c r="H63" s="123">
        <f t="shared" si="24"/>
        <v>107.95375005731809</v>
      </c>
      <c r="I63" s="123">
        <f t="shared" si="24"/>
        <v>93.398535957937639</v>
      </c>
      <c r="J63" s="123">
        <f t="shared" si="24"/>
        <v>104.62004155730484</v>
      </c>
      <c r="K63" s="123">
        <f t="shared" si="24"/>
        <v>101.36597152942379</v>
      </c>
      <c r="L63" s="123">
        <f t="shared" si="24"/>
        <v>114.28533133108186</v>
      </c>
      <c r="M63" s="123">
        <f t="shared" si="24"/>
        <v>85.42884915934853</v>
      </c>
      <c r="N63" s="123">
        <f t="shared" si="24"/>
        <v>87.92983242709127</v>
      </c>
      <c r="O63" s="123">
        <f t="shared" si="24"/>
        <v>87.525048875103451</v>
      </c>
      <c r="P63" s="123">
        <f t="shared" si="24"/>
        <v>59.301566935971216</v>
      </c>
      <c r="Q63" s="123">
        <f t="shared" si="24"/>
        <v>57.888607862377476</v>
      </c>
      <c r="R63" s="123">
        <f t="shared" ref="R63:V63" si="25">SUM(R64:R65)</f>
        <v>56.896318087573981</v>
      </c>
      <c r="S63" s="123">
        <f t="shared" si="25"/>
        <v>52.570289173201658</v>
      </c>
      <c r="T63" s="123">
        <f t="shared" si="25"/>
        <v>49.859707472070653</v>
      </c>
      <c r="U63" s="123">
        <f t="shared" si="25"/>
        <v>45.751066145675857</v>
      </c>
      <c r="V63" s="123">
        <f t="shared" si="25"/>
        <v>41.442831566987266</v>
      </c>
      <c r="W63" s="123">
        <f t="shared" ref="W63:Y63" si="26">SUM(W64:W65)</f>
        <v>41.624282271827433</v>
      </c>
      <c r="X63" s="123">
        <f t="shared" si="26"/>
        <v>27.831546438830685</v>
      </c>
      <c r="Y63" s="123">
        <f t="shared" si="26"/>
        <v>18.586397937337164</v>
      </c>
      <c r="DA63" s="130" t="s">
        <v>4484</v>
      </c>
    </row>
    <row r="64" spans="1:105" ht="12" customHeight="1" x14ac:dyDescent="0.25">
      <c r="A64" s="97" t="s">
        <v>212</v>
      </c>
      <c r="B64" s="98"/>
      <c r="C64" s="99">
        <v>129.67837690783253</v>
      </c>
      <c r="D64" s="99">
        <v>121.07676586744041</v>
      </c>
      <c r="E64" s="99">
        <v>121.80725102498576</v>
      </c>
      <c r="F64" s="99">
        <v>114.30111515126923</v>
      </c>
      <c r="G64" s="99">
        <v>107.88456952519387</v>
      </c>
      <c r="H64" s="99">
        <v>106.60961035168708</v>
      </c>
      <c r="I64" s="99">
        <v>92.259792181757945</v>
      </c>
      <c r="J64" s="99">
        <v>103.32687209024132</v>
      </c>
      <c r="K64" s="99">
        <v>100.11520314323563</v>
      </c>
      <c r="L64" s="99">
        <v>112.82974240400827</v>
      </c>
      <c r="M64" s="99">
        <v>84.383868013981328</v>
      </c>
      <c r="N64" s="99">
        <v>86.818371237119464</v>
      </c>
      <c r="O64" s="99">
        <v>86.359246469983304</v>
      </c>
      <c r="P64" s="99">
        <v>58.52495899987381</v>
      </c>
      <c r="Q64" s="99">
        <v>57.079323030621175</v>
      </c>
      <c r="R64" s="99">
        <v>56.08053094723887</v>
      </c>
      <c r="S64" s="99">
        <v>51.816419703391944</v>
      </c>
      <c r="T64" s="99">
        <v>49.14273227548339</v>
      </c>
      <c r="U64" s="99">
        <v>45.098036212439531</v>
      </c>
      <c r="V64" s="99">
        <v>40.859324816203738</v>
      </c>
      <c r="W64" s="99">
        <v>41.020130116235592</v>
      </c>
      <c r="X64" s="99">
        <v>27.455598476341624</v>
      </c>
      <c r="Y64" s="99">
        <v>18.351793051657495</v>
      </c>
      <c r="DA64" s="63" t="s">
        <v>4485</v>
      </c>
    </row>
    <row r="65" spans="1:105" ht="12" customHeight="1" x14ac:dyDescent="0.25">
      <c r="A65" s="97" t="s">
        <v>53</v>
      </c>
      <c r="B65" s="98"/>
      <c r="C65" s="99">
        <v>1.7571313857935973</v>
      </c>
      <c r="D65" s="99">
        <v>1.620248685113201</v>
      </c>
      <c r="E65" s="99">
        <v>1.6113363947596806</v>
      </c>
      <c r="F65" s="99">
        <v>1.4917795010939741</v>
      </c>
      <c r="G65" s="99">
        <v>1.3847426165140149</v>
      </c>
      <c r="H65" s="99">
        <v>1.344139705631014</v>
      </c>
      <c r="I65" s="99">
        <v>1.138743776179701</v>
      </c>
      <c r="J65" s="99">
        <v>1.2931694670635181</v>
      </c>
      <c r="K65" s="99">
        <v>1.2507683861881624</v>
      </c>
      <c r="L65" s="99">
        <v>1.4555889270735858</v>
      </c>
      <c r="M65" s="99">
        <v>1.044981145367198</v>
      </c>
      <c r="N65" s="99">
        <v>1.1114611899718032</v>
      </c>
      <c r="O65" s="99">
        <v>1.1658024051201432</v>
      </c>
      <c r="P65" s="99">
        <v>0.77660793609740442</v>
      </c>
      <c r="Q65" s="99">
        <v>0.80928483175630406</v>
      </c>
      <c r="R65" s="99">
        <v>0.81578714033510946</v>
      </c>
      <c r="S65" s="99">
        <v>0.75386946980971248</v>
      </c>
      <c r="T65" s="99">
        <v>0.71697519658726527</v>
      </c>
      <c r="U65" s="99">
        <v>0.65302993323632652</v>
      </c>
      <c r="V65" s="99">
        <v>0.58350675078353043</v>
      </c>
      <c r="W65" s="99">
        <v>0.60415215559183866</v>
      </c>
      <c r="X65" s="99">
        <v>0.37594796248906015</v>
      </c>
      <c r="Y65" s="99">
        <v>0.23460488567967067</v>
      </c>
      <c r="DA65" s="63" t="s">
        <v>4486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3.0734927317851938E-2</v>
      </c>
      <c r="D66" s="123">
        <f t="shared" si="27"/>
        <v>7.234035534342668E-3</v>
      </c>
      <c r="E66" s="123">
        <f t="shared" si="27"/>
        <v>7.0097106814304921E-2</v>
      </c>
      <c r="F66" s="123">
        <f t="shared" si="27"/>
        <v>8.7159042605604822E-2</v>
      </c>
      <c r="G66" s="123">
        <f t="shared" si="27"/>
        <v>0.19001317777979002</v>
      </c>
      <c r="H66" s="123">
        <f t="shared" si="27"/>
        <v>0.29313437462615971</v>
      </c>
      <c r="I66" s="123">
        <f t="shared" si="27"/>
        <v>5.1613547182536634E-2</v>
      </c>
      <c r="J66" s="123">
        <f t="shared" si="27"/>
        <v>9.426005330961458E-2</v>
      </c>
      <c r="K66" s="123">
        <f t="shared" si="27"/>
        <v>0.17058034669485511</v>
      </c>
      <c r="L66" s="123">
        <f t="shared" si="27"/>
        <v>0.20830221137621235</v>
      </c>
      <c r="M66" s="123">
        <f t="shared" si="27"/>
        <v>0.38952924955578194</v>
      </c>
      <c r="N66" s="123">
        <f t="shared" si="27"/>
        <v>0.41582334122514686</v>
      </c>
      <c r="O66" s="123">
        <f t="shared" si="27"/>
        <v>0.30547600652348572</v>
      </c>
      <c r="P66" s="123">
        <f t="shared" si="27"/>
        <v>0.36653307631231757</v>
      </c>
      <c r="Q66" s="123">
        <f t="shared" si="27"/>
        <v>0.33168737759138001</v>
      </c>
      <c r="R66" s="123">
        <f t="shared" si="27"/>
        <v>0.34858714201734692</v>
      </c>
      <c r="S66" s="123">
        <f t="shared" si="27"/>
        <v>0.19443995978876674</v>
      </c>
      <c r="T66" s="123">
        <f t="shared" si="27"/>
        <v>0.15023450286314183</v>
      </c>
      <c r="U66" s="123">
        <f t="shared" si="27"/>
        <v>0.1028857837903796</v>
      </c>
      <c r="V66" s="123">
        <f t="shared" si="27"/>
        <v>8.5555976743671949E-2</v>
      </c>
      <c r="W66" s="123">
        <f t="shared" si="27"/>
        <v>0.10412160818228107</v>
      </c>
      <c r="X66" s="123">
        <f t="shared" si="27"/>
        <v>0.23423220538242037</v>
      </c>
      <c r="Y66" s="123">
        <f t="shared" si="27"/>
        <v>0.25167066269567767</v>
      </c>
      <c r="DA66" s="130" t="s">
        <v>4487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3.0734927317851938E-2</v>
      </c>
      <c r="D67" s="99">
        <f>RES_hhdet_in_fech!D67/RES_summary!D$21</f>
        <v>7.234035534342668E-3</v>
      </c>
      <c r="E67" s="99">
        <f>RES_hhdet_in_fech!E67/RES_summary!E$21</f>
        <v>7.0097106814304921E-2</v>
      </c>
      <c r="F67" s="99">
        <f>RES_hhdet_in_fech!F67/RES_summary!F$21</f>
        <v>8.7159042605604822E-2</v>
      </c>
      <c r="G67" s="99">
        <f>RES_hhdet_in_fech!G67/RES_summary!G$21</f>
        <v>0.19001317777979002</v>
      </c>
      <c r="H67" s="99">
        <f>RES_hhdet_in_fech!H67/RES_summary!H$21</f>
        <v>0.29313437462615971</v>
      </c>
      <c r="I67" s="99">
        <f>RES_hhdet_in_fech!I67/RES_summary!I$21</f>
        <v>5.1613547182536634E-2</v>
      </c>
      <c r="J67" s="99">
        <f>RES_hhdet_in_fech!J67/RES_summary!J$21</f>
        <v>9.426005330961458E-2</v>
      </c>
      <c r="K67" s="99">
        <f>RES_hhdet_in_fech!K67/RES_summary!K$21</f>
        <v>0.17058034669485511</v>
      </c>
      <c r="L67" s="99">
        <f>RES_hhdet_in_fech!L67/RES_summary!L$21</f>
        <v>0.20830221137621235</v>
      </c>
      <c r="M67" s="99">
        <f>RES_hhdet_in_fech!M67/RES_summary!M$21</f>
        <v>0.38952924955578194</v>
      </c>
      <c r="N67" s="99">
        <f>RES_hhdet_in_fech!N67/RES_summary!N$21</f>
        <v>0.41582334122514686</v>
      </c>
      <c r="O67" s="99">
        <f>RES_hhdet_in_fech!O67/RES_summary!O$21</f>
        <v>0.30547600652348572</v>
      </c>
      <c r="P67" s="99">
        <f>RES_hhdet_in_fech!P67/RES_summary!P$21</f>
        <v>0.36653307631231757</v>
      </c>
      <c r="Q67" s="99">
        <f>RES_hhdet_in_fech!Q67/RES_summary!Q$21</f>
        <v>0.33168737759138001</v>
      </c>
      <c r="R67" s="99">
        <f>RES_hhdet_in_fech!R67/RES_summary!R$21</f>
        <v>0.34858714201734692</v>
      </c>
      <c r="S67" s="99">
        <f>RES_hhdet_in_fech!S67/RES_summary!S$21</f>
        <v>0.19443995978876674</v>
      </c>
      <c r="T67" s="99">
        <f>RES_hhdet_in_fech!T67/RES_summary!T$21</f>
        <v>0.15023450286314183</v>
      </c>
      <c r="U67" s="99">
        <f>RES_hhdet_in_fech!U67/RES_summary!U$21</f>
        <v>0.1028857837903796</v>
      </c>
      <c r="V67" s="99">
        <f>RES_hhdet_in_fech!V67/RES_summary!V$21</f>
        <v>8.5555976743671949E-2</v>
      </c>
      <c r="W67" s="99">
        <f>RES_hhdet_in_fech!W67/RES_summary!W$21</f>
        <v>0.10412160818228107</v>
      </c>
      <c r="X67" s="99">
        <f>RES_hhdet_in_fech!X67/RES_summary!X$21</f>
        <v>0.23423220538242037</v>
      </c>
      <c r="Y67" s="99">
        <f>RES_hhdet_in_fech!Y67/RES_summary!Y$21</f>
        <v>0.25167066269567767</v>
      </c>
      <c r="DA67" s="63" t="s">
        <v>4488</v>
      </c>
    </row>
    <row r="68" spans="1:105" ht="12" customHeight="1" x14ac:dyDescent="0.25">
      <c r="A68" s="121" t="s">
        <v>55</v>
      </c>
      <c r="B68" s="122"/>
      <c r="C68" s="123">
        <v>13.468588342703878</v>
      </c>
      <c r="D68" s="123">
        <v>14.387546625089573</v>
      </c>
      <c r="E68" s="123">
        <v>14.384588686547183</v>
      </c>
      <c r="F68" s="123">
        <v>13.414115052309302</v>
      </c>
      <c r="G68" s="123">
        <v>12.862722199876467</v>
      </c>
      <c r="H68" s="123">
        <v>12.59693360241142</v>
      </c>
      <c r="I68" s="123">
        <v>11.649326610392023</v>
      </c>
      <c r="J68" s="123">
        <v>11.74609225948733</v>
      </c>
      <c r="K68" s="123">
        <v>11.793196332494292</v>
      </c>
      <c r="L68" s="123">
        <v>13.494778919044553</v>
      </c>
      <c r="M68" s="123">
        <v>9.8285292388086489</v>
      </c>
      <c r="N68" s="123">
        <v>9.9942864440322836</v>
      </c>
      <c r="O68" s="123">
        <v>10.506554000007659</v>
      </c>
      <c r="P68" s="123">
        <v>8.0771285051300552</v>
      </c>
      <c r="Q68" s="123">
        <v>9.2263487618225231</v>
      </c>
      <c r="R68" s="123">
        <v>9.3884056843624357</v>
      </c>
      <c r="S68" s="123">
        <v>8.7873345660858764</v>
      </c>
      <c r="T68" s="123">
        <v>8.3821352376591669</v>
      </c>
      <c r="U68" s="123">
        <v>7.6769049247152141</v>
      </c>
      <c r="V68" s="123">
        <v>6.7714707866582318</v>
      </c>
      <c r="W68" s="123">
        <v>7.0015424309240224</v>
      </c>
      <c r="X68" s="123">
        <v>5.0111922096858414</v>
      </c>
      <c r="Y68" s="123">
        <v>3.679016940763753</v>
      </c>
      <c r="DA68" s="130" t="s">
        <v>4489</v>
      </c>
    </row>
    <row r="69" spans="1:105" ht="12" customHeight="1" x14ac:dyDescent="0.25">
      <c r="A69" s="97" t="s">
        <v>134</v>
      </c>
      <c r="B69" s="98"/>
      <c r="C69" s="99">
        <v>13.628905571739253</v>
      </c>
      <c r="D69" s="99">
        <v>14.43948124845299</v>
      </c>
      <c r="E69" s="99">
        <v>14.436081677045774</v>
      </c>
      <c r="F69" s="99">
        <v>13.46976577347372</v>
      </c>
      <c r="G69" s="99">
        <v>12.906215879331009</v>
      </c>
      <c r="H69" s="99">
        <v>12.650751275931128</v>
      </c>
      <c r="I69" s="99">
        <v>11.696878922029738</v>
      </c>
      <c r="J69" s="99">
        <v>11.823162769697966</v>
      </c>
      <c r="K69" s="99">
        <v>11.844721010703722</v>
      </c>
      <c r="L69" s="99">
        <v>13.549557776255064</v>
      </c>
      <c r="M69" s="99">
        <v>9.8310081228637536</v>
      </c>
      <c r="N69" s="99">
        <v>10.013266526776876</v>
      </c>
      <c r="O69" s="99">
        <v>10.529851051305512</v>
      </c>
      <c r="P69" s="99">
        <v>8.0771159291785413</v>
      </c>
      <c r="Q69" s="99">
        <v>9.2454235781552416</v>
      </c>
      <c r="R69" s="99">
        <v>9.3980538909462279</v>
      </c>
      <c r="S69" s="99">
        <v>8.7896867452837437</v>
      </c>
      <c r="T69" s="99">
        <v>8.3820453973960873</v>
      </c>
      <c r="U69" s="99">
        <v>7.674192735194695</v>
      </c>
      <c r="V69" s="99">
        <v>6.7559473559498606</v>
      </c>
      <c r="W69" s="99">
        <v>7.0077451363057373</v>
      </c>
      <c r="X69" s="99">
        <v>5.0040342828773658</v>
      </c>
      <c r="Y69" s="99">
        <v>3.6816304418200132</v>
      </c>
      <c r="DA69" s="63" t="s">
        <v>4490</v>
      </c>
    </row>
    <row r="70" spans="1:105" ht="12" customHeight="1" x14ac:dyDescent="0.25">
      <c r="A70" s="97" t="s">
        <v>133</v>
      </c>
      <c r="B70" s="98"/>
      <c r="C70" s="99">
        <v>11.09826560601034</v>
      </c>
      <c r="D70" s="99">
        <v>11.895890010609589</v>
      </c>
      <c r="E70" s="99">
        <v>11.87260511004264</v>
      </c>
      <c r="F70" s="99">
        <v>11.10826664102238</v>
      </c>
      <c r="G70" s="99">
        <v>10.696408796732504</v>
      </c>
      <c r="H70" s="99">
        <v>10.484541939567876</v>
      </c>
      <c r="I70" s="99">
        <v>9.8398497900694064</v>
      </c>
      <c r="J70" s="99">
        <v>9.8258564480491728</v>
      </c>
      <c r="K70" s="99">
        <v>9.9339475183715535</v>
      </c>
      <c r="L70" s="99">
        <v>11.174860458262039</v>
      </c>
      <c r="M70" s="99">
        <v>0</v>
      </c>
      <c r="N70" s="99">
        <v>8.4213360295922559</v>
      </c>
      <c r="O70" s="99">
        <v>9.0775377296580384</v>
      </c>
      <c r="P70" s="99">
        <v>0</v>
      </c>
      <c r="Q70" s="99">
        <v>8.3061364748031021</v>
      </c>
      <c r="R70" s="99">
        <v>8.5693297943529441</v>
      </c>
      <c r="S70" s="99">
        <v>8.0826591322680237</v>
      </c>
      <c r="T70" s="99">
        <v>7.7381903101439971</v>
      </c>
      <c r="U70" s="99">
        <v>7.108592553759606</v>
      </c>
      <c r="V70" s="99">
        <v>6.2712802629491051</v>
      </c>
      <c r="W70" s="99">
        <v>6.4963608033680647</v>
      </c>
      <c r="X70" s="99">
        <v>0</v>
      </c>
      <c r="Y70" s="99">
        <v>3.429951110238433</v>
      </c>
      <c r="DA70" s="63" t="s">
        <v>4491</v>
      </c>
    </row>
    <row r="71" spans="1:105" ht="12" customHeight="1" x14ac:dyDescent="0.25">
      <c r="A71" s="100" t="s">
        <v>212</v>
      </c>
      <c r="B71" s="101"/>
      <c r="C71" s="102">
        <v>6.5208108313669433</v>
      </c>
      <c r="D71" s="102">
        <v>7.1755712046330791</v>
      </c>
      <c r="E71" s="102">
        <v>6.9822824935529626</v>
      </c>
      <c r="F71" s="102">
        <v>6.474387706432279</v>
      </c>
      <c r="G71" s="102">
        <v>6.2327042411128772</v>
      </c>
      <c r="H71" s="102">
        <v>5.97395611445606</v>
      </c>
      <c r="I71" s="102">
        <v>5.851195674848519</v>
      </c>
      <c r="J71" s="102">
        <v>5.3776703453418975</v>
      </c>
      <c r="K71" s="102">
        <v>5.5160165731642188</v>
      </c>
      <c r="L71" s="102">
        <v>5.4490714433533576</v>
      </c>
      <c r="M71" s="102">
        <v>0</v>
      </c>
      <c r="N71" s="102">
        <v>3.921199932150822</v>
      </c>
      <c r="O71" s="102">
        <v>4.3347413771531729</v>
      </c>
      <c r="P71" s="102">
        <v>0</v>
      </c>
      <c r="Q71" s="102">
        <v>3.9521678158369782</v>
      </c>
      <c r="R71" s="102">
        <v>4.2248713844443895</v>
      </c>
      <c r="S71" s="102">
        <v>3.9705366673853013</v>
      </c>
      <c r="T71" s="102">
        <v>3.6344898682032238</v>
      </c>
      <c r="U71" s="102">
        <v>3.2010714882601277</v>
      </c>
      <c r="V71" s="102">
        <v>2.7078525263867794</v>
      </c>
      <c r="W71" s="102">
        <v>2.484184568707994</v>
      </c>
      <c r="X71" s="102">
        <v>0</v>
      </c>
      <c r="Y71" s="102">
        <v>1.3865014819959987</v>
      </c>
      <c r="DA71" s="131" t="s">
        <v>4492</v>
      </c>
    </row>
    <row r="72" spans="1:105" ht="12" customHeight="1" x14ac:dyDescent="0.25">
      <c r="A72" s="103" t="s">
        <v>52</v>
      </c>
      <c r="B72" s="104"/>
      <c r="C72" s="105">
        <v>4.5774547746433987</v>
      </c>
      <c r="D72" s="105">
        <v>4.7203188059765102</v>
      </c>
      <c r="E72" s="105">
        <v>4.8903226164896774</v>
      </c>
      <c r="F72" s="105">
        <v>4.6338789345901006</v>
      </c>
      <c r="G72" s="105">
        <v>4.4637045556196266</v>
      </c>
      <c r="H72" s="105">
        <v>4.5105858251118187</v>
      </c>
      <c r="I72" s="105">
        <v>3.9886541152208865</v>
      </c>
      <c r="J72" s="105">
        <v>4.4481861027072735</v>
      </c>
      <c r="K72" s="105">
        <v>4.4179309452073348</v>
      </c>
      <c r="L72" s="105">
        <v>5.7257890149086812</v>
      </c>
      <c r="M72" s="105">
        <v>0</v>
      </c>
      <c r="N72" s="105">
        <v>4.5001360974414348</v>
      </c>
      <c r="O72" s="105">
        <v>4.7427963525048646</v>
      </c>
      <c r="P72" s="105">
        <v>0</v>
      </c>
      <c r="Q72" s="105">
        <v>4.3539686589661235</v>
      </c>
      <c r="R72" s="105">
        <v>4.3444584099085537</v>
      </c>
      <c r="S72" s="105">
        <v>4.1121224648827228</v>
      </c>
      <c r="T72" s="105">
        <v>4.1037004419407745</v>
      </c>
      <c r="U72" s="105">
        <v>3.9075210654994792</v>
      </c>
      <c r="V72" s="105">
        <v>3.5634277365623266</v>
      </c>
      <c r="W72" s="105">
        <v>4.012176234660072</v>
      </c>
      <c r="X72" s="105">
        <v>0</v>
      </c>
      <c r="Y72" s="105">
        <v>2.0434496282424348</v>
      </c>
      <c r="DA72" s="132" t="s">
        <v>4493</v>
      </c>
    </row>
    <row r="73" spans="1:105" ht="12" customHeight="1" x14ac:dyDescent="0.25">
      <c r="A73" s="106" t="s">
        <v>122</v>
      </c>
      <c r="B73" s="101"/>
      <c r="C73" s="102">
        <v>11.48414240658737</v>
      </c>
      <c r="D73" s="102">
        <v>12.987691463094185</v>
      </c>
      <c r="E73" s="102">
        <v>12.764279470566159</v>
      </c>
      <c r="F73" s="102">
        <v>12.063715793823302</v>
      </c>
      <c r="G73" s="102">
        <v>11.840018457952244</v>
      </c>
      <c r="H73" s="102">
        <v>11.45084345707105</v>
      </c>
      <c r="I73" s="102">
        <v>11.614747767435837</v>
      </c>
      <c r="J73" s="102">
        <v>10.487500059158094</v>
      </c>
      <c r="K73" s="102">
        <v>10.993672203545168</v>
      </c>
      <c r="L73" s="102">
        <v>10.622952858808009</v>
      </c>
      <c r="M73" s="102">
        <v>10.430783320799966</v>
      </c>
      <c r="N73" s="102">
        <v>10.064652722456525</v>
      </c>
      <c r="O73" s="102">
        <v>9.740644673223203</v>
      </c>
      <c r="P73" s="102">
        <v>9.6689435672666058</v>
      </c>
      <c r="Q73" s="102">
        <v>9.5300030731160827</v>
      </c>
      <c r="R73" s="102">
        <v>0</v>
      </c>
      <c r="S73" s="102">
        <v>9.3126782779003285</v>
      </c>
      <c r="T73" s="102">
        <v>8.8113752151947935</v>
      </c>
      <c r="U73" s="102">
        <v>8.2670205874576634</v>
      </c>
      <c r="V73" s="102">
        <v>7.4992899131400224</v>
      </c>
      <c r="W73" s="102">
        <v>0</v>
      </c>
      <c r="X73" s="102">
        <v>5.4961070955753586</v>
      </c>
      <c r="Y73" s="102">
        <v>0</v>
      </c>
      <c r="DA73" s="131" t="s">
        <v>4494</v>
      </c>
    </row>
    <row r="74" spans="1:105" ht="12" customHeight="1" x14ac:dyDescent="0.25">
      <c r="A74" s="107" t="s">
        <v>121</v>
      </c>
      <c r="B74" s="104"/>
      <c r="C74" s="105">
        <v>9.8447936898112562</v>
      </c>
      <c r="D74" s="105">
        <v>11.221743921935545</v>
      </c>
      <c r="E74" s="105">
        <v>10.982850048357038</v>
      </c>
      <c r="F74" s="105">
        <v>10.378356212999199</v>
      </c>
      <c r="G74" s="105">
        <v>10.202973784605783</v>
      </c>
      <c r="H74" s="105">
        <v>9.8346910077670806</v>
      </c>
      <c r="I74" s="105">
        <v>10.088454168626614</v>
      </c>
      <c r="J74" s="105">
        <v>8.9636036692834651</v>
      </c>
      <c r="K74" s="105">
        <v>9.4488687226846171</v>
      </c>
      <c r="L74" s="105">
        <v>8.8980977005891972</v>
      </c>
      <c r="M74" s="105">
        <v>8.8859747743438255</v>
      </c>
      <c r="N74" s="105">
        <v>8.5322555565997895</v>
      </c>
      <c r="O74" s="105">
        <v>8.3324670059247055</v>
      </c>
      <c r="P74" s="105">
        <v>8.404768346420461</v>
      </c>
      <c r="Q74" s="105">
        <v>8.3347855430307405</v>
      </c>
      <c r="R74" s="105">
        <v>8.4162907973949945</v>
      </c>
      <c r="S74" s="105">
        <v>8.2719694284003324</v>
      </c>
      <c r="T74" s="105">
        <v>7.8196062856795949</v>
      </c>
      <c r="U74" s="105">
        <v>7.3545677182577123</v>
      </c>
      <c r="V74" s="105">
        <v>6.6792306310400953</v>
      </c>
      <c r="W74" s="105">
        <v>0</v>
      </c>
      <c r="X74" s="105">
        <v>4.9362318752864001</v>
      </c>
      <c r="Y74" s="105">
        <v>0</v>
      </c>
      <c r="DA74" s="132" t="s">
        <v>4495</v>
      </c>
    </row>
    <row r="75" spans="1:105" ht="12" customHeight="1" x14ac:dyDescent="0.25">
      <c r="A75" s="108" t="s">
        <v>53</v>
      </c>
      <c r="B75" s="98"/>
      <c r="C75" s="99">
        <v>5.4491153038567566</v>
      </c>
      <c r="D75" s="99">
        <v>6.4641645212744114</v>
      </c>
      <c r="E75" s="99">
        <v>6.1583887375874209</v>
      </c>
      <c r="F75" s="99">
        <v>5.787326524256196</v>
      </c>
      <c r="G75" s="99">
        <v>5.7221324399713485</v>
      </c>
      <c r="H75" s="99">
        <v>5.3906905108671772</v>
      </c>
      <c r="I75" s="99">
        <v>5.8622584042205137</v>
      </c>
      <c r="J75" s="99">
        <v>4.7148558341687545</v>
      </c>
      <c r="K75" s="99">
        <v>5.1010976781429589</v>
      </c>
      <c r="L75" s="99">
        <v>4.0147012156675652</v>
      </c>
      <c r="M75" s="99">
        <v>4.4093762156053611</v>
      </c>
      <c r="N75" s="99">
        <v>3.9599450120598583</v>
      </c>
      <c r="O75" s="99">
        <v>3.9211592973484675</v>
      </c>
      <c r="P75" s="99">
        <v>4.1427067678965193</v>
      </c>
      <c r="Q75" s="99">
        <v>4.0538853331733087</v>
      </c>
      <c r="R75" s="99">
        <v>4.2415275808231234</v>
      </c>
      <c r="S75" s="99">
        <v>4.1971676193262084</v>
      </c>
      <c r="T75" s="99">
        <v>3.7978960853471673</v>
      </c>
      <c r="U75" s="99">
        <v>3.4465525370208425</v>
      </c>
      <c r="V75" s="99">
        <v>3.0184308247379441</v>
      </c>
      <c r="W75" s="99">
        <v>0</v>
      </c>
      <c r="X75" s="99">
        <v>2.0463122913075549</v>
      </c>
      <c r="Y75" s="99">
        <v>0</v>
      </c>
      <c r="DA75" s="63" t="s">
        <v>4496</v>
      </c>
    </row>
    <row r="76" spans="1:105" ht="12" customHeight="1" x14ac:dyDescent="0.25">
      <c r="A76" s="108" t="s">
        <v>52</v>
      </c>
      <c r="B76" s="98"/>
      <c r="C76" s="99">
        <v>4.3956783859545014</v>
      </c>
      <c r="D76" s="99">
        <v>4.7575794006611343</v>
      </c>
      <c r="E76" s="99">
        <v>4.8244613107696166</v>
      </c>
      <c r="F76" s="99">
        <v>4.591029688743002</v>
      </c>
      <c r="G76" s="99">
        <v>4.4808413446344346</v>
      </c>
      <c r="H76" s="99">
        <v>4.4440004968999025</v>
      </c>
      <c r="I76" s="99">
        <v>4.2261957644060999</v>
      </c>
      <c r="J76" s="99">
        <v>4.2487478351147114</v>
      </c>
      <c r="K76" s="99">
        <v>4.3477710445416609</v>
      </c>
      <c r="L76" s="99">
        <v>4.8833964849216311</v>
      </c>
      <c r="M76" s="99">
        <v>4.4765985587384627</v>
      </c>
      <c r="N76" s="99">
        <v>4.5723105445399295</v>
      </c>
      <c r="O76" s="99">
        <v>4.4113077085762358</v>
      </c>
      <c r="P76" s="99">
        <v>4.2620615785239409</v>
      </c>
      <c r="Q76" s="99">
        <v>4.2809002098574327</v>
      </c>
      <c r="R76" s="99">
        <v>4.1747632165718702</v>
      </c>
      <c r="S76" s="99">
        <v>4.074801809074124</v>
      </c>
      <c r="T76" s="99">
        <v>4.0217102003324277</v>
      </c>
      <c r="U76" s="99">
        <v>3.9080151812368724</v>
      </c>
      <c r="V76" s="99">
        <v>3.6607998063021521</v>
      </c>
      <c r="W76" s="99">
        <v>0</v>
      </c>
      <c r="X76" s="99">
        <v>2.8899195839788456</v>
      </c>
      <c r="Y76" s="99">
        <v>0</v>
      </c>
      <c r="DA76" s="63" t="s">
        <v>4497</v>
      </c>
    </row>
    <row r="77" spans="1:105" ht="12" customHeight="1" x14ac:dyDescent="0.25">
      <c r="A77" s="121" t="s">
        <v>54</v>
      </c>
      <c r="B77" s="122"/>
      <c r="C77" s="123">
        <v>2.5264350267743336</v>
      </c>
      <c r="D77" s="123">
        <v>2.4836376150575061</v>
      </c>
      <c r="E77" s="123">
        <v>2.4638954305742171</v>
      </c>
      <c r="F77" s="123">
        <v>2.4654874613527178</v>
      </c>
      <c r="G77" s="123">
        <v>2.4595339819182209</v>
      </c>
      <c r="H77" s="123">
        <v>2.7096146816334103</v>
      </c>
      <c r="I77" s="123">
        <v>2.4953116741872661</v>
      </c>
      <c r="J77" s="123">
        <v>2.6390168380511456</v>
      </c>
      <c r="K77" s="123">
        <v>2.3564896242291926</v>
      </c>
      <c r="L77" s="123">
        <v>2.9548095552808302</v>
      </c>
      <c r="M77" s="123">
        <v>2.7971039775580353</v>
      </c>
      <c r="N77" s="123">
        <v>2.7589961547933095</v>
      </c>
      <c r="O77" s="123">
        <v>2.6614008534905507</v>
      </c>
      <c r="P77" s="123">
        <v>2.5295474442206327</v>
      </c>
      <c r="Q77" s="123">
        <v>2.4566336637455399</v>
      </c>
      <c r="R77" s="123">
        <v>2.4151219390565193</v>
      </c>
      <c r="S77" s="123">
        <v>2.3394825155292001</v>
      </c>
      <c r="T77" s="123">
        <v>2.2810582520038625</v>
      </c>
      <c r="U77" s="123">
        <v>2.2386544283546037</v>
      </c>
      <c r="V77" s="123">
        <v>2.1970858400055953</v>
      </c>
      <c r="W77" s="123">
        <v>2.1750281585161617</v>
      </c>
      <c r="X77" s="123">
        <v>2.1668625280283749</v>
      </c>
      <c r="Y77" s="123">
        <v>2.1625353124798896</v>
      </c>
      <c r="DA77" s="130" t="s">
        <v>4498</v>
      </c>
    </row>
    <row r="78" spans="1:105" ht="12" customHeight="1" x14ac:dyDescent="0.25">
      <c r="A78" s="97" t="s">
        <v>189</v>
      </c>
      <c r="B78" s="98"/>
      <c r="C78" s="99">
        <v>2.8146473836854322</v>
      </c>
      <c r="D78" s="99">
        <v>2.775601018483989</v>
      </c>
      <c r="E78" s="99">
        <v>2.7677464080624801</v>
      </c>
      <c r="F78" s="99">
        <v>2.7796561075520287</v>
      </c>
      <c r="G78" s="99">
        <v>2.7518130488063917</v>
      </c>
      <c r="H78" s="99">
        <v>3.0298524541506184</v>
      </c>
      <c r="I78" s="99">
        <v>2.7035904389559202</v>
      </c>
      <c r="J78" s="99">
        <v>2.8071055691734745</v>
      </c>
      <c r="K78" s="99">
        <v>2.544996005264927</v>
      </c>
      <c r="L78" s="99">
        <v>3.2924372394648391</v>
      </c>
      <c r="M78" s="99">
        <v>3.0380800331609898</v>
      </c>
      <c r="N78" s="99">
        <v>2.9819289703589367</v>
      </c>
      <c r="O78" s="99">
        <v>2.8951352740972958</v>
      </c>
      <c r="P78" s="99">
        <v>2.8255635650367545</v>
      </c>
      <c r="Q78" s="99">
        <v>2.773073161357003</v>
      </c>
      <c r="R78" s="99">
        <v>2.6900883699594438</v>
      </c>
      <c r="S78" s="99">
        <v>2.6258749403607502</v>
      </c>
      <c r="T78" s="99">
        <v>2.5682511057527098</v>
      </c>
      <c r="U78" s="99">
        <v>2.5140299658367131</v>
      </c>
      <c r="V78" s="99">
        <v>2.4517381175345259</v>
      </c>
      <c r="W78" s="99">
        <v>2.3961325998486482</v>
      </c>
      <c r="X78" s="99">
        <v>2.3146619750492405</v>
      </c>
      <c r="Y78" s="99">
        <v>2.1707034655764086</v>
      </c>
      <c r="DA78" s="63" t="s">
        <v>4499</v>
      </c>
    </row>
    <row r="79" spans="1:105" ht="12" customHeight="1" x14ac:dyDescent="0.25">
      <c r="A79" s="109" t="s">
        <v>120</v>
      </c>
      <c r="B79" s="33"/>
      <c r="C79" s="110">
        <v>2.2255121669443394</v>
      </c>
      <c r="D79" s="110">
        <v>2.2121849867895218</v>
      </c>
      <c r="E79" s="110">
        <v>2.1886446394881252</v>
      </c>
      <c r="F79" s="110">
        <v>2.213919184259201</v>
      </c>
      <c r="G79" s="110">
        <v>2.1880034832527286</v>
      </c>
      <c r="H79" s="110">
        <v>2.3722690418713022</v>
      </c>
      <c r="I79" s="110">
        <v>2.1785402676813184</v>
      </c>
      <c r="J79" s="110">
        <v>2.2051355761781033</v>
      </c>
      <c r="K79" s="110">
        <v>2.0056802838677283</v>
      </c>
      <c r="L79" s="110">
        <v>2.4296032426345961</v>
      </c>
      <c r="M79" s="110">
        <v>2.3632484069812802</v>
      </c>
      <c r="N79" s="110">
        <v>2.3399583712174024</v>
      </c>
      <c r="O79" s="110">
        <v>2.2551227856612854</v>
      </c>
      <c r="P79" s="110">
        <v>2.1793048893260671</v>
      </c>
      <c r="Q79" s="110">
        <v>2.1062787555195031</v>
      </c>
      <c r="R79" s="110">
        <v>2.0312792992923185</v>
      </c>
      <c r="S79" s="110">
        <v>1.9560476478868536</v>
      </c>
      <c r="T79" s="110">
        <v>1.8841614620262899</v>
      </c>
      <c r="U79" s="110">
        <v>1.8212212006254518</v>
      </c>
      <c r="V79" s="110">
        <v>1.7657670849486162</v>
      </c>
      <c r="W79" s="110">
        <v>1.7286070783986647</v>
      </c>
      <c r="X79" s="110">
        <v>1.6965454581775812</v>
      </c>
      <c r="Y79" s="110">
        <v>1.4679178632882464</v>
      </c>
      <c r="DA79" s="60" t="s">
        <v>4500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135.64971165634344</v>
      </c>
      <c r="D81" s="118">
        <f t="shared" si="28"/>
        <v>130.52030515614908</v>
      </c>
      <c r="E81" s="118">
        <f t="shared" si="28"/>
        <v>125.93344692487437</v>
      </c>
      <c r="F81" s="118">
        <f t="shared" si="28"/>
        <v>120.39251660228621</v>
      </c>
      <c r="G81" s="118">
        <f t="shared" si="28"/>
        <v>115.05164757738683</v>
      </c>
      <c r="H81" s="118">
        <f t="shared" si="28"/>
        <v>111.58202478975197</v>
      </c>
      <c r="I81" s="118">
        <f t="shared" si="28"/>
        <v>106.58559890041946</v>
      </c>
      <c r="J81" s="118">
        <f t="shared" si="28"/>
        <v>103.68558738511693</v>
      </c>
      <c r="K81" s="118">
        <f t="shared" si="28"/>
        <v>102.22687260239449</v>
      </c>
      <c r="L81" s="118">
        <f t="shared" si="28"/>
        <v>100.77781001853475</v>
      </c>
      <c r="M81" s="118">
        <f t="shared" si="28"/>
        <v>96.159977469369466</v>
      </c>
      <c r="N81" s="118">
        <f t="shared" si="28"/>
        <v>90.53384162036734</v>
      </c>
      <c r="O81" s="118">
        <f t="shared" si="28"/>
        <v>85.124217572650934</v>
      </c>
      <c r="P81" s="118">
        <f t="shared" si="28"/>
        <v>76.404543652043941</v>
      </c>
      <c r="Q81" s="118">
        <f t="shared" si="28"/>
        <v>71.767072386247506</v>
      </c>
      <c r="R81" s="118">
        <f t="shared" ref="R81:V81" si="29">R82+R85+R87+R100</f>
        <v>67.832569661748238</v>
      </c>
      <c r="S81" s="118">
        <f t="shared" si="29"/>
        <v>64.232235293033099</v>
      </c>
      <c r="T81" s="118">
        <f t="shared" si="29"/>
        <v>60.608192230587278</v>
      </c>
      <c r="U81" s="118">
        <f t="shared" si="29"/>
        <v>56.696588231409685</v>
      </c>
      <c r="V81" s="118">
        <f t="shared" si="29"/>
        <v>52.744243247365489</v>
      </c>
      <c r="W81" s="118">
        <f t="shared" ref="W81:Y81" si="30">W82+W85+W87+W100</f>
        <v>44.758605433560632</v>
      </c>
      <c r="X81" s="118">
        <f t="shared" si="30"/>
        <v>35.643485870488782</v>
      </c>
      <c r="Y81" s="118">
        <f t="shared" si="30"/>
        <v>25.797324533003057</v>
      </c>
      <c r="DA81" s="129" t="s">
        <v>4501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122.77572767703329</v>
      </c>
      <c r="D82" s="123">
        <f t="shared" si="31"/>
        <v>116.11371757428485</v>
      </c>
      <c r="E82" s="123">
        <f t="shared" si="31"/>
        <v>111.74412198838043</v>
      </c>
      <c r="F82" s="123">
        <f t="shared" si="31"/>
        <v>106.98727915961595</v>
      </c>
      <c r="G82" s="123">
        <f t="shared" si="31"/>
        <v>101.63051852311352</v>
      </c>
      <c r="H82" s="123">
        <f t="shared" si="31"/>
        <v>98.165006763832693</v>
      </c>
      <c r="I82" s="123">
        <f t="shared" si="31"/>
        <v>93.729761816028159</v>
      </c>
      <c r="J82" s="123">
        <f t="shared" si="31"/>
        <v>91.566947855937315</v>
      </c>
      <c r="K82" s="123">
        <f t="shared" si="31"/>
        <v>90.063221407575057</v>
      </c>
      <c r="L82" s="123">
        <f t="shared" si="31"/>
        <v>87.729338827951764</v>
      </c>
      <c r="M82" s="123">
        <f t="shared" si="31"/>
        <v>84.278491876364853</v>
      </c>
      <c r="N82" s="123">
        <f t="shared" si="31"/>
        <v>78.292666761368181</v>
      </c>
      <c r="O82" s="123">
        <f t="shared" si="31"/>
        <v>73.532509723505427</v>
      </c>
      <c r="P82" s="123">
        <f t="shared" si="31"/>
        <v>65.080114967512884</v>
      </c>
      <c r="Q82" s="123">
        <f t="shared" si="31"/>
        <v>60.284299689631737</v>
      </c>
      <c r="R82" s="123">
        <f t="shared" ref="R82:V82" si="32">SUM(R83:R84)</f>
        <v>56.536723421784195</v>
      </c>
      <c r="S82" s="123">
        <f t="shared" si="32"/>
        <v>53.26629908171256</v>
      </c>
      <c r="T82" s="123">
        <f t="shared" si="32"/>
        <v>50.115403596159943</v>
      </c>
      <c r="U82" s="123">
        <f t="shared" si="32"/>
        <v>46.964638443386505</v>
      </c>
      <c r="V82" s="123">
        <f t="shared" si="32"/>
        <v>43.719148527159653</v>
      </c>
      <c r="W82" s="123">
        <f t="shared" ref="W82:Y82" si="33">SUM(W83:W84)</f>
        <v>36.673785203949571</v>
      </c>
      <c r="X82" s="123">
        <f t="shared" si="33"/>
        <v>28.501849955876342</v>
      </c>
      <c r="Y82" s="123">
        <f t="shared" si="33"/>
        <v>20.128366678644991</v>
      </c>
      <c r="DA82" s="130" t="s">
        <v>4502</v>
      </c>
    </row>
    <row r="83" spans="1:105" ht="12" customHeight="1" x14ac:dyDescent="0.25">
      <c r="A83" s="97" t="s">
        <v>199</v>
      </c>
      <c r="B83" s="98"/>
      <c r="C83" s="99">
        <v>122.08591030698668</v>
      </c>
      <c r="D83" s="99">
        <v>115.46161020380863</v>
      </c>
      <c r="E83" s="99">
        <v>111.11662416380808</v>
      </c>
      <c r="F83" s="99">
        <v>106.38780047865687</v>
      </c>
      <c r="G83" s="99">
        <v>101.06442394611757</v>
      </c>
      <c r="H83" s="99">
        <v>97.622382241287767</v>
      </c>
      <c r="I83" s="99">
        <v>93.217666701650856</v>
      </c>
      <c r="J83" s="99">
        <v>91.055463597641378</v>
      </c>
      <c r="K83" s="99">
        <v>89.557582286232119</v>
      </c>
      <c r="L83" s="99">
        <v>87.21818905111121</v>
      </c>
      <c r="M83" s="99">
        <v>83.810054992541168</v>
      </c>
      <c r="N83" s="99">
        <v>77.85209179750467</v>
      </c>
      <c r="O83" s="99">
        <v>73.111618828144543</v>
      </c>
      <c r="P83" s="99">
        <v>64.729298793819581</v>
      </c>
      <c r="Q83" s="99">
        <v>59.947830185818574</v>
      </c>
      <c r="R83" s="99">
        <v>56.214491067208208</v>
      </c>
      <c r="S83" s="99">
        <v>52.961971979449878</v>
      </c>
      <c r="T83" s="99">
        <v>49.826789834827409</v>
      </c>
      <c r="U83" s="99">
        <v>46.694767569985913</v>
      </c>
      <c r="V83" s="99">
        <v>43.470487110140873</v>
      </c>
      <c r="W83" s="99">
        <v>36.457998673756549</v>
      </c>
      <c r="X83" s="99">
        <v>28.345530235877501</v>
      </c>
      <c r="Y83" s="99">
        <v>20.02494467793483</v>
      </c>
      <c r="DA83" s="63" t="s">
        <v>4503</v>
      </c>
    </row>
    <row r="84" spans="1:105" ht="12" customHeight="1" x14ac:dyDescent="0.25">
      <c r="A84" s="97" t="s">
        <v>53</v>
      </c>
      <c r="B84" s="98"/>
      <c r="C84" s="99">
        <v>0.68981737004661525</v>
      </c>
      <c r="D84" s="99">
        <v>0.65210737047621825</v>
      </c>
      <c r="E84" s="99">
        <v>0.62749782457234715</v>
      </c>
      <c r="F84" s="99">
        <v>0.59947868095908385</v>
      </c>
      <c r="G84" s="99">
        <v>0.566094576995952</v>
      </c>
      <c r="H84" s="99">
        <v>0.5426245225449291</v>
      </c>
      <c r="I84" s="99">
        <v>0.51209511437730848</v>
      </c>
      <c r="J84" s="99">
        <v>0.5114842582959378</v>
      </c>
      <c r="K84" s="99">
        <v>0.50563912134294486</v>
      </c>
      <c r="L84" s="99">
        <v>0.51114977684056084</v>
      </c>
      <c r="M84" s="99">
        <v>0.46843688382368653</v>
      </c>
      <c r="N84" s="99">
        <v>0.44057496386351319</v>
      </c>
      <c r="O84" s="99">
        <v>0.42089089536088342</v>
      </c>
      <c r="P84" s="99">
        <v>0.35081617369330348</v>
      </c>
      <c r="Q84" s="99">
        <v>0.33646950381316071</v>
      </c>
      <c r="R84" s="99">
        <v>0.32223235457598931</v>
      </c>
      <c r="S84" s="99">
        <v>0.30432710226267978</v>
      </c>
      <c r="T84" s="99">
        <v>0.28861376133253502</v>
      </c>
      <c r="U84" s="99">
        <v>0.26987087340059035</v>
      </c>
      <c r="V84" s="99">
        <v>0.24866141701878092</v>
      </c>
      <c r="W84" s="99">
        <v>0.2157865301930246</v>
      </c>
      <c r="X84" s="99">
        <v>0.1563197199988404</v>
      </c>
      <c r="Y84" s="99">
        <v>0.103422000710162</v>
      </c>
      <c r="DA84" s="63" t="s">
        <v>4504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3.0752294060737824E-2</v>
      </c>
      <c r="D85" s="123">
        <f t="shared" si="34"/>
        <v>7.2011400859234706E-3</v>
      </c>
      <c r="E85" s="123">
        <f t="shared" si="34"/>
        <v>7.0201334282116501E-2</v>
      </c>
      <c r="F85" s="123">
        <f t="shared" si="34"/>
        <v>8.713474716815546E-2</v>
      </c>
      <c r="G85" s="123">
        <f t="shared" si="34"/>
        <v>0.19002147213664566</v>
      </c>
      <c r="H85" s="123">
        <f t="shared" si="34"/>
        <v>0.29305509551523162</v>
      </c>
      <c r="I85" s="123">
        <f t="shared" si="34"/>
        <v>5.1675488479032902E-2</v>
      </c>
      <c r="J85" s="123">
        <f t="shared" si="34"/>
        <v>9.4237518999063685E-2</v>
      </c>
      <c r="K85" s="123">
        <f t="shared" si="34"/>
        <v>0.17061524495515393</v>
      </c>
      <c r="L85" s="123">
        <f t="shared" si="34"/>
        <v>0.20840555264249974</v>
      </c>
      <c r="M85" s="123">
        <f t="shared" si="34"/>
        <v>0.3895561688687425</v>
      </c>
      <c r="N85" s="123">
        <f t="shared" si="34"/>
        <v>0.41580051143242397</v>
      </c>
      <c r="O85" s="123">
        <f t="shared" si="34"/>
        <v>0.30544234104044671</v>
      </c>
      <c r="P85" s="123">
        <f t="shared" si="34"/>
        <v>0.36651695325342698</v>
      </c>
      <c r="Q85" s="123">
        <f t="shared" si="34"/>
        <v>0.33170284799051347</v>
      </c>
      <c r="R85" s="123">
        <f t="shared" si="34"/>
        <v>0.34854858363902341</v>
      </c>
      <c r="S85" s="123">
        <f t="shared" si="34"/>
        <v>0.19450918613571586</v>
      </c>
      <c r="T85" s="123">
        <f t="shared" si="34"/>
        <v>0.15017236070643661</v>
      </c>
      <c r="U85" s="123">
        <f t="shared" si="34"/>
        <v>0.10287629199562695</v>
      </c>
      <c r="V85" s="123">
        <f t="shared" si="34"/>
        <v>8.5592490569203261E-2</v>
      </c>
      <c r="W85" s="123">
        <f t="shared" si="34"/>
        <v>0.10413294128597134</v>
      </c>
      <c r="X85" s="123">
        <f t="shared" si="34"/>
        <v>0.23424306697615541</v>
      </c>
      <c r="Y85" s="123">
        <f t="shared" si="34"/>
        <v>0.25169109519120209</v>
      </c>
      <c r="DA85" s="130" t="s">
        <v>4505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3.0752294060737824E-2</v>
      </c>
      <c r="D86" s="99">
        <f>RES_hhdet_in_fech!D86/RES_summary!D$21</f>
        <v>7.2011400859234706E-3</v>
      </c>
      <c r="E86" s="99">
        <f>RES_hhdet_in_fech!E86/RES_summary!E$21</f>
        <v>7.0201334282116501E-2</v>
      </c>
      <c r="F86" s="99">
        <f>RES_hhdet_in_fech!F86/RES_summary!F$21</f>
        <v>8.713474716815546E-2</v>
      </c>
      <c r="G86" s="99">
        <f>RES_hhdet_in_fech!G86/RES_summary!G$21</f>
        <v>0.19002147213664566</v>
      </c>
      <c r="H86" s="99">
        <f>RES_hhdet_in_fech!H86/RES_summary!H$21</f>
        <v>0.29305509551523162</v>
      </c>
      <c r="I86" s="99">
        <f>RES_hhdet_in_fech!I86/RES_summary!I$21</f>
        <v>5.1675488479032902E-2</v>
      </c>
      <c r="J86" s="99">
        <f>RES_hhdet_in_fech!J86/RES_summary!J$21</f>
        <v>9.4237518999063685E-2</v>
      </c>
      <c r="K86" s="99">
        <f>RES_hhdet_in_fech!K86/RES_summary!K$21</f>
        <v>0.17061524495515393</v>
      </c>
      <c r="L86" s="99">
        <f>RES_hhdet_in_fech!L86/RES_summary!L$21</f>
        <v>0.20840555264249974</v>
      </c>
      <c r="M86" s="99">
        <f>RES_hhdet_in_fech!M86/RES_summary!M$21</f>
        <v>0.3895561688687425</v>
      </c>
      <c r="N86" s="99">
        <f>RES_hhdet_in_fech!N86/RES_summary!N$21</f>
        <v>0.41580051143242397</v>
      </c>
      <c r="O86" s="99">
        <f>RES_hhdet_in_fech!O86/RES_summary!O$21</f>
        <v>0.30544234104044671</v>
      </c>
      <c r="P86" s="99">
        <f>RES_hhdet_in_fech!P86/RES_summary!P$21</f>
        <v>0.36651695325342698</v>
      </c>
      <c r="Q86" s="99">
        <f>RES_hhdet_in_fech!Q86/RES_summary!Q$21</f>
        <v>0.33170284799051347</v>
      </c>
      <c r="R86" s="99">
        <f>RES_hhdet_in_fech!R86/RES_summary!R$21</f>
        <v>0.34854858363902341</v>
      </c>
      <c r="S86" s="99">
        <f>RES_hhdet_in_fech!S86/RES_summary!S$21</f>
        <v>0.19450918613571586</v>
      </c>
      <c r="T86" s="99">
        <f>RES_hhdet_in_fech!T86/RES_summary!T$21</f>
        <v>0.15017236070643661</v>
      </c>
      <c r="U86" s="99">
        <f>RES_hhdet_in_fech!U86/RES_summary!U$21</f>
        <v>0.10287629199562695</v>
      </c>
      <c r="V86" s="99">
        <f>RES_hhdet_in_fech!V86/RES_summary!V$21</f>
        <v>8.5592490569203261E-2</v>
      </c>
      <c r="W86" s="99">
        <f>RES_hhdet_in_fech!W86/RES_summary!W$21</f>
        <v>0.10413294128597134</v>
      </c>
      <c r="X86" s="99">
        <f>RES_hhdet_in_fech!X86/RES_summary!X$21</f>
        <v>0.23424306697615541</v>
      </c>
      <c r="Y86" s="99">
        <f>RES_hhdet_in_fech!Y86/RES_summary!Y$21</f>
        <v>0.25169109519120209</v>
      </c>
      <c r="DA86" s="63" t="s">
        <v>4506</v>
      </c>
    </row>
    <row r="87" spans="1:105" ht="12" customHeight="1" x14ac:dyDescent="0.25">
      <c r="A87" s="121" t="s">
        <v>55</v>
      </c>
      <c r="B87" s="122"/>
      <c r="C87" s="123">
        <v>10.617719518305083</v>
      </c>
      <c r="D87" s="123">
        <v>12.187201454988791</v>
      </c>
      <c r="E87" s="123">
        <v>11.930478962723701</v>
      </c>
      <c r="F87" s="123">
        <v>11.104183511242908</v>
      </c>
      <c r="G87" s="123">
        <v>11.043104098883926</v>
      </c>
      <c r="H87" s="123">
        <v>10.751693888532742</v>
      </c>
      <c r="I87" s="123">
        <v>10.625621328230954</v>
      </c>
      <c r="J87" s="123">
        <v>9.8192664340024507</v>
      </c>
      <c r="K87" s="123">
        <v>9.9873556659965459</v>
      </c>
      <c r="L87" s="123">
        <v>10.410462395305888</v>
      </c>
      <c r="M87" s="123">
        <v>9.1286810171545891</v>
      </c>
      <c r="N87" s="123">
        <v>9.4854159763493247</v>
      </c>
      <c r="O87" s="123">
        <v>9.0311427224437715</v>
      </c>
      <c r="P87" s="123">
        <v>8.7786068419515768</v>
      </c>
      <c r="Q87" s="123">
        <v>9.0447910931057542</v>
      </c>
      <c r="R87" s="123">
        <v>8.9160183570326978</v>
      </c>
      <c r="S87" s="123">
        <v>8.8153793772979743</v>
      </c>
      <c r="T87" s="123">
        <v>8.4584548116946063</v>
      </c>
      <c r="U87" s="123">
        <v>7.8078522954020961</v>
      </c>
      <c r="V87" s="123">
        <v>7.1737351446880195</v>
      </c>
      <c r="W87" s="123">
        <v>6.2520802099264285</v>
      </c>
      <c r="X87" s="123">
        <v>5.2108473894587011</v>
      </c>
      <c r="Y87" s="123">
        <v>3.9493488958786185</v>
      </c>
      <c r="DA87" s="130" t="s">
        <v>4507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4508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4509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4510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4511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X92" s="102">
        <v>0</v>
      </c>
      <c r="Y92" s="102">
        <v>0</v>
      </c>
      <c r="DA92" s="131" t="s">
        <v>4512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4513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4514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4515</v>
      </c>
    </row>
    <row r="96" spans="1:105" ht="12" customHeight="1" x14ac:dyDescent="0.25">
      <c r="A96" s="106" t="s">
        <v>122</v>
      </c>
      <c r="B96" s="101"/>
      <c r="C96" s="102">
        <v>11.48414240658737</v>
      </c>
      <c r="D96" s="102">
        <v>12.987691463094187</v>
      </c>
      <c r="E96" s="102">
        <v>12.764279470566157</v>
      </c>
      <c r="F96" s="102">
        <v>12.063715793823299</v>
      </c>
      <c r="G96" s="102">
        <v>11.840018457952244</v>
      </c>
      <c r="H96" s="102">
        <v>11.45084345707105</v>
      </c>
      <c r="I96" s="102">
        <v>11.614747767435841</v>
      </c>
      <c r="J96" s="102">
        <v>10.487500059158094</v>
      </c>
      <c r="K96" s="102">
        <v>10.993672203545168</v>
      </c>
      <c r="L96" s="102">
        <v>10.622952858808008</v>
      </c>
      <c r="M96" s="102">
        <v>10.430783320799968</v>
      </c>
      <c r="N96" s="102">
        <v>10.064652722456527</v>
      </c>
      <c r="O96" s="102">
        <v>9.740644673223203</v>
      </c>
      <c r="P96" s="102">
        <v>9.6689435672666058</v>
      </c>
      <c r="Q96" s="102">
        <v>9.5300030731160827</v>
      </c>
      <c r="R96" s="102">
        <v>9.5296613793591654</v>
      </c>
      <c r="S96" s="102">
        <v>9.3126782779003268</v>
      </c>
      <c r="T96" s="102">
        <v>8.8113752151947935</v>
      </c>
      <c r="U96" s="102">
        <v>8.2670205874576634</v>
      </c>
      <c r="V96" s="102">
        <v>7.4992899131400224</v>
      </c>
      <c r="W96" s="102">
        <v>6.4516002063264297</v>
      </c>
      <c r="X96" s="102">
        <v>5.4961070955753586</v>
      </c>
      <c r="Y96" s="102">
        <v>4.2032361826943232</v>
      </c>
      <c r="DA96" s="131" t="s">
        <v>4516</v>
      </c>
    </row>
    <row r="97" spans="1:105" ht="12" customHeight="1" x14ac:dyDescent="0.25">
      <c r="A97" s="107" t="s">
        <v>121</v>
      </c>
      <c r="B97" s="104"/>
      <c r="C97" s="105">
        <v>9.844793689811258</v>
      </c>
      <c r="D97" s="105">
        <v>11.221743921935543</v>
      </c>
      <c r="E97" s="105">
        <v>10.982850048357037</v>
      </c>
      <c r="F97" s="105">
        <v>10.378356212999197</v>
      </c>
      <c r="G97" s="105">
        <v>10.20297378460578</v>
      </c>
      <c r="H97" s="105">
        <v>9.8346910077670806</v>
      </c>
      <c r="I97" s="105">
        <v>10.088454168626612</v>
      </c>
      <c r="J97" s="105">
        <v>8.9636036692834651</v>
      </c>
      <c r="K97" s="105">
        <v>9.4488687226846224</v>
      </c>
      <c r="L97" s="105">
        <v>8.8980977005891955</v>
      </c>
      <c r="M97" s="105">
        <v>8.885974774343822</v>
      </c>
      <c r="N97" s="105">
        <v>8.5322555565997877</v>
      </c>
      <c r="O97" s="105">
        <v>8.3324670059247037</v>
      </c>
      <c r="P97" s="105">
        <v>8.404768346420461</v>
      </c>
      <c r="Q97" s="105">
        <v>8.3347855430307405</v>
      </c>
      <c r="R97" s="105">
        <v>8.4162907973949945</v>
      </c>
      <c r="S97" s="105">
        <v>8.2719694284003324</v>
      </c>
      <c r="T97" s="105">
        <v>7.8196062856795958</v>
      </c>
      <c r="U97" s="105">
        <v>7.3545677182577167</v>
      </c>
      <c r="V97" s="105">
        <v>6.6792306310400953</v>
      </c>
      <c r="W97" s="105">
        <v>5.6958002109076293</v>
      </c>
      <c r="X97" s="105">
        <v>4.9362318752864001</v>
      </c>
      <c r="Y97" s="105">
        <v>3.8225106643506996</v>
      </c>
      <c r="DA97" s="132" t="s">
        <v>4517</v>
      </c>
    </row>
    <row r="98" spans="1:105" ht="12" customHeight="1" x14ac:dyDescent="0.25">
      <c r="A98" s="108" t="s">
        <v>53</v>
      </c>
      <c r="B98" s="98"/>
      <c r="C98" s="99">
        <v>5.4491153038567566</v>
      </c>
      <c r="D98" s="99">
        <v>6.4641645212744097</v>
      </c>
      <c r="E98" s="99">
        <v>6.1583887375874209</v>
      </c>
      <c r="F98" s="99">
        <v>5.787326524256196</v>
      </c>
      <c r="G98" s="99">
        <v>5.7221324399713485</v>
      </c>
      <c r="H98" s="99">
        <v>5.3906905108671772</v>
      </c>
      <c r="I98" s="99">
        <v>5.8622584042205137</v>
      </c>
      <c r="J98" s="99">
        <v>4.7148558341687545</v>
      </c>
      <c r="K98" s="99">
        <v>5.1010976781429607</v>
      </c>
      <c r="L98" s="99">
        <v>4.0147012156675643</v>
      </c>
      <c r="M98" s="99">
        <v>4.4093762156053611</v>
      </c>
      <c r="N98" s="99">
        <v>3.9599450120598592</v>
      </c>
      <c r="O98" s="99">
        <v>3.9211592973484679</v>
      </c>
      <c r="P98" s="99">
        <v>4.1427067678965201</v>
      </c>
      <c r="Q98" s="99">
        <v>4.0538853331733078</v>
      </c>
      <c r="R98" s="99">
        <v>4.2415275808231234</v>
      </c>
      <c r="S98" s="99">
        <v>4.1971676193262084</v>
      </c>
      <c r="T98" s="99">
        <v>3.7978960853471673</v>
      </c>
      <c r="U98" s="99">
        <v>3.4465525370208425</v>
      </c>
      <c r="V98" s="99">
        <v>3.0184308247379446</v>
      </c>
      <c r="W98" s="99">
        <v>2.1976238031778248</v>
      </c>
      <c r="X98" s="99">
        <v>2.0463122913075549</v>
      </c>
      <c r="Y98" s="99">
        <v>1.6045640951763909</v>
      </c>
      <c r="DA98" s="63" t="s">
        <v>4518</v>
      </c>
    </row>
    <row r="99" spans="1:105" ht="12" customHeight="1" x14ac:dyDescent="0.25">
      <c r="A99" s="108" t="s">
        <v>52</v>
      </c>
      <c r="B99" s="98"/>
      <c r="C99" s="99">
        <v>4.3956783859545014</v>
      </c>
      <c r="D99" s="99">
        <v>4.7575794006611352</v>
      </c>
      <c r="E99" s="99">
        <v>4.8244613107696148</v>
      </c>
      <c r="F99" s="99">
        <v>4.591029688743002</v>
      </c>
      <c r="G99" s="99">
        <v>4.4808413446344328</v>
      </c>
      <c r="H99" s="99">
        <v>4.4440004968999025</v>
      </c>
      <c r="I99" s="99">
        <v>4.2261957644060999</v>
      </c>
      <c r="J99" s="99">
        <v>4.2487478351147097</v>
      </c>
      <c r="K99" s="99">
        <v>4.3477710445416617</v>
      </c>
      <c r="L99" s="99">
        <v>4.8833964849216311</v>
      </c>
      <c r="M99" s="99">
        <v>4.4765985587384609</v>
      </c>
      <c r="N99" s="99">
        <v>4.5723105445399286</v>
      </c>
      <c r="O99" s="99">
        <v>4.4113077085762358</v>
      </c>
      <c r="P99" s="99">
        <v>4.2620615785239409</v>
      </c>
      <c r="Q99" s="99">
        <v>4.2809002098574318</v>
      </c>
      <c r="R99" s="99">
        <v>4.1747632165718702</v>
      </c>
      <c r="S99" s="99">
        <v>4.0748018090741231</v>
      </c>
      <c r="T99" s="99">
        <v>4.0217102003324285</v>
      </c>
      <c r="U99" s="99">
        <v>3.9080151812368733</v>
      </c>
      <c r="V99" s="99">
        <v>3.6607998063021516</v>
      </c>
      <c r="W99" s="99">
        <v>3.4981764077298054</v>
      </c>
      <c r="X99" s="99">
        <v>2.8899195839788456</v>
      </c>
      <c r="Y99" s="99">
        <v>2.217946569174309</v>
      </c>
      <c r="DA99" s="63" t="s">
        <v>4519</v>
      </c>
    </row>
    <row r="100" spans="1:105" ht="12" customHeight="1" x14ac:dyDescent="0.25">
      <c r="A100" s="121" t="s">
        <v>54</v>
      </c>
      <c r="B100" s="122"/>
      <c r="C100" s="123">
        <v>2.2255121669443403</v>
      </c>
      <c r="D100" s="123">
        <v>2.2121849867895218</v>
      </c>
      <c r="E100" s="123">
        <v>2.1886446394881252</v>
      </c>
      <c r="F100" s="123">
        <v>2.2139191842592005</v>
      </c>
      <c r="G100" s="123">
        <v>2.1880034832527286</v>
      </c>
      <c r="H100" s="123">
        <v>2.3722690418713022</v>
      </c>
      <c r="I100" s="123">
        <v>2.1785402676813188</v>
      </c>
      <c r="J100" s="123">
        <v>2.2051355761781037</v>
      </c>
      <c r="K100" s="123">
        <v>2.0056802838677279</v>
      </c>
      <c r="L100" s="123">
        <v>2.4296032426345966</v>
      </c>
      <c r="M100" s="123">
        <v>2.3632484069812798</v>
      </c>
      <c r="N100" s="123">
        <v>2.3399583712174015</v>
      </c>
      <c r="O100" s="123">
        <v>2.2551227856612854</v>
      </c>
      <c r="P100" s="123">
        <v>2.1793048893260667</v>
      </c>
      <c r="Q100" s="123">
        <v>2.1062787555195031</v>
      </c>
      <c r="R100" s="123">
        <v>2.0312792992923177</v>
      </c>
      <c r="S100" s="123">
        <v>1.9560476478868536</v>
      </c>
      <c r="T100" s="123">
        <v>1.8841614620262901</v>
      </c>
      <c r="U100" s="123">
        <v>1.821221200625452</v>
      </c>
      <c r="V100" s="123">
        <v>1.7657670849486162</v>
      </c>
      <c r="W100" s="123">
        <v>1.7286070783986645</v>
      </c>
      <c r="X100" s="123">
        <v>1.6965454581775812</v>
      </c>
      <c r="Y100" s="123">
        <v>1.4679178632882466</v>
      </c>
      <c r="DA100" s="130" t="s">
        <v>4520</v>
      </c>
    </row>
    <row r="101" spans="1:105" ht="12" customHeight="1" x14ac:dyDescent="0.25">
      <c r="A101" s="97" t="s">
        <v>202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4521</v>
      </c>
    </row>
    <row r="102" spans="1:105" ht="12" customHeight="1" x14ac:dyDescent="0.25">
      <c r="A102" s="97" t="s">
        <v>50</v>
      </c>
      <c r="B102" s="98"/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X102" s="99">
        <v>0</v>
      </c>
      <c r="Y102" s="99">
        <v>0</v>
      </c>
      <c r="DA102" s="63" t="s">
        <v>4522</v>
      </c>
    </row>
    <row r="103" spans="1:105" ht="12" customHeight="1" x14ac:dyDescent="0.25">
      <c r="A103" s="109" t="s">
        <v>120</v>
      </c>
      <c r="B103" s="33"/>
      <c r="C103" s="110">
        <v>2.2255121669443403</v>
      </c>
      <c r="D103" s="110">
        <v>2.2121849867895218</v>
      </c>
      <c r="E103" s="110">
        <v>2.1886446394881252</v>
      </c>
      <c r="F103" s="110">
        <v>2.2139191842592005</v>
      </c>
      <c r="G103" s="110">
        <v>2.1880034832527286</v>
      </c>
      <c r="H103" s="110">
        <v>2.3722690418713022</v>
      </c>
      <c r="I103" s="110">
        <v>2.1785402676813188</v>
      </c>
      <c r="J103" s="110">
        <v>2.2051355761781037</v>
      </c>
      <c r="K103" s="110">
        <v>2.0056802838677279</v>
      </c>
      <c r="L103" s="110">
        <v>2.4296032426345966</v>
      </c>
      <c r="M103" s="110">
        <v>2.3632484069812798</v>
      </c>
      <c r="N103" s="110">
        <v>2.3399583712174015</v>
      </c>
      <c r="O103" s="110">
        <v>2.2551227856612854</v>
      </c>
      <c r="P103" s="110">
        <v>2.1793048893260667</v>
      </c>
      <c r="Q103" s="110">
        <v>2.1062787555195031</v>
      </c>
      <c r="R103" s="110">
        <v>2.0312792992923177</v>
      </c>
      <c r="S103" s="110">
        <v>1.9560476478868536</v>
      </c>
      <c r="T103" s="110">
        <v>1.8841614620262901</v>
      </c>
      <c r="U103" s="110">
        <v>1.821221200625452</v>
      </c>
      <c r="V103" s="110">
        <v>1.7657670849486162</v>
      </c>
      <c r="W103" s="110">
        <v>1.7286070783986645</v>
      </c>
      <c r="X103" s="110">
        <v>1.6965454581775812</v>
      </c>
      <c r="Y103" s="110">
        <v>1.4679178632882466</v>
      </c>
      <c r="DA103" s="60" t="s">
        <v>4523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4524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4525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4526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4527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4528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X110" s="99">
        <f>RES_hhdet_in_fech!X110/RES_summary!X$21</f>
        <v>0</v>
      </c>
      <c r="Y110" s="99">
        <f>RES_hhdet_in_fech!Y110/RES_summary!Y$21</f>
        <v>0</v>
      </c>
      <c r="DA110" s="63" t="s">
        <v>4529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4530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4531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4532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4533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4534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4535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4536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4537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4538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4539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4540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4541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105.35537356757473</v>
      </c>
      <c r="D124" s="118">
        <f t="shared" si="42"/>
        <v>97.766373991028502</v>
      </c>
      <c r="E124" s="118">
        <f t="shared" si="42"/>
        <v>99.91922849594097</v>
      </c>
      <c r="F124" s="118">
        <f t="shared" si="42"/>
        <v>96.991802207282305</v>
      </c>
      <c r="G124" s="118">
        <f t="shared" si="42"/>
        <v>90.222526019547033</v>
      </c>
      <c r="H124" s="118">
        <f t="shared" si="42"/>
        <v>87.295415848036356</v>
      </c>
      <c r="I124" s="118">
        <f t="shared" si="42"/>
        <v>80.795777401219212</v>
      </c>
      <c r="J124" s="118">
        <f t="shared" si="42"/>
        <v>87.550109240438516</v>
      </c>
      <c r="K124" s="118">
        <f t="shared" si="42"/>
        <v>84.29014317024884</v>
      </c>
      <c r="L124" s="118">
        <f t="shared" si="42"/>
        <v>95.664679012230238</v>
      </c>
      <c r="M124" s="118">
        <f t="shared" si="42"/>
        <v>75.872124615108078</v>
      </c>
      <c r="N124" s="118">
        <f t="shared" si="42"/>
        <v>80.042360127646788</v>
      </c>
      <c r="O124" s="118">
        <f t="shared" si="42"/>
        <v>82.03621635470472</v>
      </c>
      <c r="P124" s="118">
        <f t="shared" si="42"/>
        <v>61.374458600752192</v>
      </c>
      <c r="Q124" s="118">
        <f t="shared" si="42"/>
        <v>63.271753141537054</v>
      </c>
      <c r="R124" s="118">
        <f t="shared" ref="R124:V124" si="43">R125+R128+R130+R139</f>
        <v>61.251774767637066</v>
      </c>
      <c r="S124" s="118">
        <f t="shared" si="43"/>
        <v>56.686732638824132</v>
      </c>
      <c r="T124" s="118">
        <f t="shared" si="43"/>
        <v>55.802116461885362</v>
      </c>
      <c r="U124" s="118">
        <f t="shared" si="43"/>
        <v>50.93980726385098</v>
      </c>
      <c r="V124" s="118">
        <f t="shared" si="43"/>
        <v>46.675607790062323</v>
      </c>
      <c r="W124" s="118">
        <f t="shared" ref="W124:Y124" si="44">W125+W128+W130+W139</f>
        <v>45.763829541904521</v>
      </c>
      <c r="X124" s="118">
        <f t="shared" si="44"/>
        <v>31.642521724880819</v>
      </c>
      <c r="Y124" s="118">
        <f t="shared" si="44"/>
        <v>23.003959370627843</v>
      </c>
      <c r="DA124" s="129" t="s">
        <v>4542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92.809308404367954</v>
      </c>
      <c r="D125" s="123">
        <f t="shared" si="45"/>
        <v>84.823668139449282</v>
      </c>
      <c r="E125" s="123">
        <f t="shared" si="45"/>
        <v>86.762667491392435</v>
      </c>
      <c r="F125" s="123">
        <f t="shared" si="45"/>
        <v>84.173504867866143</v>
      </c>
      <c r="G125" s="123">
        <f t="shared" si="45"/>
        <v>77.92261487824058</v>
      </c>
      <c r="H125" s="123">
        <f t="shared" si="45"/>
        <v>75.123477657911124</v>
      </c>
      <c r="I125" s="123">
        <f t="shared" si="45"/>
        <v>69.22233213391641</v>
      </c>
      <c r="J125" s="123">
        <f t="shared" si="45"/>
        <v>76.020522547999519</v>
      </c>
      <c r="K125" s="123">
        <f t="shared" si="45"/>
        <v>72.939262422578722</v>
      </c>
      <c r="L125" s="123">
        <f t="shared" si="45"/>
        <v>82.5317823284783</v>
      </c>
      <c r="M125" s="123">
        <f t="shared" si="45"/>
        <v>65.079011031797876</v>
      </c>
      <c r="N125" s="123">
        <f t="shared" si="45"/>
        <v>68.943852389075971</v>
      </c>
      <c r="O125" s="123">
        <f t="shared" si="45"/>
        <v>70.582927732061137</v>
      </c>
      <c r="P125" s="123">
        <f t="shared" si="45"/>
        <v>51.496823768030183</v>
      </c>
      <c r="Q125" s="123">
        <f t="shared" si="45"/>
        <v>52.302549124788698</v>
      </c>
      <c r="R125" s="123">
        <f t="shared" ref="R125:V125" si="46">SUM(R126:R127)</f>
        <v>50.369641678100145</v>
      </c>
      <c r="S125" s="123">
        <f t="shared" si="46"/>
        <v>46.556587215995791</v>
      </c>
      <c r="T125" s="123">
        <f t="shared" si="46"/>
        <v>45.875825922352469</v>
      </c>
      <c r="U125" s="123">
        <f t="shared" si="46"/>
        <v>41.811738652554951</v>
      </c>
      <c r="V125" s="123">
        <f t="shared" si="46"/>
        <v>38.376996879324871</v>
      </c>
      <c r="W125" s="123">
        <f t="shared" ref="W125:Y125" si="47">SUM(W126:W127)</f>
        <v>37.580298571329045</v>
      </c>
      <c r="X125" s="123">
        <f t="shared" si="47"/>
        <v>25.104942091452287</v>
      </c>
      <c r="Y125" s="123">
        <f t="shared" si="47"/>
        <v>17.725865947469138</v>
      </c>
      <c r="DA125" s="130" t="s">
        <v>4543</v>
      </c>
    </row>
    <row r="126" spans="1:105" ht="12" customHeight="1" x14ac:dyDescent="0.25">
      <c r="A126" s="97" t="s">
        <v>198</v>
      </c>
      <c r="B126" s="98"/>
      <c r="C126" s="99">
        <v>92.446554699463135</v>
      </c>
      <c r="D126" s="99">
        <v>84.49810006523407</v>
      </c>
      <c r="E126" s="99">
        <v>86.435472461042835</v>
      </c>
      <c r="F126" s="99">
        <v>83.862195635407843</v>
      </c>
      <c r="G126" s="99">
        <v>77.640967730951687</v>
      </c>
      <c r="H126" s="99">
        <v>74.858495454719531</v>
      </c>
      <c r="I126" s="99">
        <v>68.984938321876626</v>
      </c>
      <c r="J126" s="99">
        <v>75.758203163461815</v>
      </c>
      <c r="K126" s="99">
        <v>72.690194374832018</v>
      </c>
      <c r="L126" s="99">
        <v>82.243630968732603</v>
      </c>
      <c r="M126" s="99">
        <v>64.864944346030924</v>
      </c>
      <c r="N126" s="99">
        <v>68.716288232882135</v>
      </c>
      <c r="O126" s="99">
        <v>70.347120023048774</v>
      </c>
      <c r="P126" s="99">
        <v>51.335220019468338</v>
      </c>
      <c r="Q126" s="99">
        <v>52.13336567590504</v>
      </c>
      <c r="R126" s="99">
        <v>50.205122684217827</v>
      </c>
      <c r="S126" s="99">
        <v>46.406148324749481</v>
      </c>
      <c r="T126" s="99">
        <v>45.728357112152274</v>
      </c>
      <c r="U126" s="99">
        <v>41.679202135659438</v>
      </c>
      <c r="V126" s="99">
        <v>38.257697132294147</v>
      </c>
      <c r="W126" s="99">
        <v>37.460255806985082</v>
      </c>
      <c r="X126" s="99">
        <v>25.030395485110901</v>
      </c>
      <c r="Y126" s="99">
        <v>17.676675747456734</v>
      </c>
      <c r="DA126" s="63" t="s">
        <v>4544</v>
      </c>
    </row>
    <row r="127" spans="1:105" ht="12" customHeight="1" x14ac:dyDescent="0.25">
      <c r="A127" s="97" t="s">
        <v>53</v>
      </c>
      <c r="B127" s="98"/>
      <c r="C127" s="99">
        <v>0.36275370490482295</v>
      </c>
      <c r="D127" s="99">
        <v>0.32556807421521139</v>
      </c>
      <c r="E127" s="99">
        <v>0.32719503034960074</v>
      </c>
      <c r="F127" s="99">
        <v>0.31130923245829573</v>
      </c>
      <c r="G127" s="99">
        <v>0.28164714728889556</v>
      </c>
      <c r="H127" s="99">
        <v>0.26498220319159221</v>
      </c>
      <c r="I127" s="99">
        <v>0.23739381203978527</v>
      </c>
      <c r="J127" s="99">
        <v>0.26231938453771014</v>
      </c>
      <c r="K127" s="99">
        <v>0.2490680477467099</v>
      </c>
      <c r="L127" s="99">
        <v>0.2881513597457</v>
      </c>
      <c r="M127" s="99">
        <v>0.21406668576695598</v>
      </c>
      <c r="N127" s="99">
        <v>0.22756415619384038</v>
      </c>
      <c r="O127" s="99">
        <v>0.23580770901236234</v>
      </c>
      <c r="P127" s="99">
        <v>0.16160374856184637</v>
      </c>
      <c r="Q127" s="99">
        <v>0.16918344888365999</v>
      </c>
      <c r="R127" s="99">
        <v>0.16451899388232077</v>
      </c>
      <c r="S127" s="99">
        <v>0.1504388912463068</v>
      </c>
      <c r="T127" s="99">
        <v>0.14746881020019642</v>
      </c>
      <c r="U127" s="99">
        <v>0.13253651689551266</v>
      </c>
      <c r="V127" s="99">
        <v>0.11929974703072553</v>
      </c>
      <c r="W127" s="99">
        <v>0.12004276434396211</v>
      </c>
      <c r="X127" s="99">
        <v>7.4546606341386656E-2</v>
      </c>
      <c r="Y127" s="99">
        <v>4.9190200012404942E-2</v>
      </c>
      <c r="DA127" s="63" t="s">
        <v>4545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3.0784268902117398E-2</v>
      </c>
      <c r="D128" s="123">
        <f t="shared" si="48"/>
        <v>7.2526540165647833E-3</v>
      </c>
      <c r="E128" s="123">
        <f t="shared" si="48"/>
        <v>7.010697623692129E-2</v>
      </c>
      <c r="F128" s="123">
        <f t="shared" si="48"/>
        <v>8.7174680865829066E-2</v>
      </c>
      <c r="G128" s="123">
        <f t="shared" si="48"/>
        <v>0.19002287070049861</v>
      </c>
      <c r="H128" s="123">
        <f t="shared" si="48"/>
        <v>0.29328133883427354</v>
      </c>
      <c r="I128" s="123">
        <f t="shared" si="48"/>
        <v>5.1605411217552598E-2</v>
      </c>
      <c r="J128" s="123">
        <f t="shared" si="48"/>
        <v>9.4164394595029288E-2</v>
      </c>
      <c r="K128" s="123">
        <f t="shared" si="48"/>
        <v>0.1705990109654659</v>
      </c>
      <c r="L128" s="123">
        <f t="shared" si="48"/>
        <v>0.2082327029741356</v>
      </c>
      <c r="M128" s="123">
        <f t="shared" si="48"/>
        <v>0.38947260998625616</v>
      </c>
      <c r="N128" s="123">
        <f t="shared" si="48"/>
        <v>0.41580325569008181</v>
      </c>
      <c r="O128" s="123">
        <f t="shared" si="48"/>
        <v>0.30543783527454776</v>
      </c>
      <c r="P128" s="123">
        <f t="shared" si="48"/>
        <v>0.36656291434230254</v>
      </c>
      <c r="Q128" s="123">
        <f t="shared" si="48"/>
        <v>0.33169599251571652</v>
      </c>
      <c r="R128" s="123">
        <f t="shared" si="48"/>
        <v>0.34854982621491276</v>
      </c>
      <c r="S128" s="123">
        <f t="shared" si="48"/>
        <v>0.19445465594616276</v>
      </c>
      <c r="T128" s="123">
        <f t="shared" si="48"/>
        <v>0.15017666063985685</v>
      </c>
      <c r="U128" s="123">
        <f t="shared" si="48"/>
        <v>0.10292606321449788</v>
      </c>
      <c r="V128" s="123">
        <f t="shared" si="48"/>
        <v>8.5534983529096442E-2</v>
      </c>
      <c r="W128" s="123">
        <f t="shared" si="48"/>
        <v>0.10413774567467256</v>
      </c>
      <c r="X128" s="123">
        <f t="shared" si="48"/>
        <v>0.23413858442515917</v>
      </c>
      <c r="Y128" s="123">
        <f t="shared" si="48"/>
        <v>0.25168729034240472</v>
      </c>
      <c r="DA128" s="130" t="s">
        <v>4546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3.0784268902117398E-2</v>
      </c>
      <c r="D129" s="99">
        <f>RES_hhdet_in_fech!D129/RES_summary!D$21</f>
        <v>7.2526540165647833E-3</v>
      </c>
      <c r="E129" s="99">
        <f>RES_hhdet_in_fech!E129/RES_summary!E$21</f>
        <v>7.010697623692129E-2</v>
      </c>
      <c r="F129" s="99">
        <f>RES_hhdet_in_fech!F129/RES_summary!F$21</f>
        <v>8.7174680865829066E-2</v>
      </c>
      <c r="G129" s="99">
        <f>RES_hhdet_in_fech!G129/RES_summary!G$21</f>
        <v>0.19002287070049861</v>
      </c>
      <c r="H129" s="99">
        <f>RES_hhdet_in_fech!H129/RES_summary!H$21</f>
        <v>0.29328133883427354</v>
      </c>
      <c r="I129" s="99">
        <f>RES_hhdet_in_fech!I129/RES_summary!I$21</f>
        <v>5.1605411217552598E-2</v>
      </c>
      <c r="J129" s="99">
        <f>RES_hhdet_in_fech!J129/RES_summary!J$21</f>
        <v>9.4164394595029288E-2</v>
      </c>
      <c r="K129" s="99">
        <f>RES_hhdet_in_fech!K129/RES_summary!K$21</f>
        <v>0.1705990109654659</v>
      </c>
      <c r="L129" s="99">
        <f>RES_hhdet_in_fech!L129/RES_summary!L$21</f>
        <v>0.2082327029741356</v>
      </c>
      <c r="M129" s="99">
        <f>RES_hhdet_in_fech!M129/RES_summary!M$21</f>
        <v>0.38947260998625616</v>
      </c>
      <c r="N129" s="99">
        <f>RES_hhdet_in_fech!N129/RES_summary!N$21</f>
        <v>0.41580325569008181</v>
      </c>
      <c r="O129" s="99">
        <f>RES_hhdet_in_fech!O129/RES_summary!O$21</f>
        <v>0.30543783527454776</v>
      </c>
      <c r="P129" s="99">
        <f>RES_hhdet_in_fech!P129/RES_summary!P$21</f>
        <v>0.36656291434230254</v>
      </c>
      <c r="Q129" s="99">
        <f>RES_hhdet_in_fech!Q129/RES_summary!Q$21</f>
        <v>0.33169599251571652</v>
      </c>
      <c r="R129" s="99">
        <f>RES_hhdet_in_fech!R129/RES_summary!R$21</f>
        <v>0.34854982621491276</v>
      </c>
      <c r="S129" s="99">
        <f>RES_hhdet_in_fech!S129/RES_summary!S$21</f>
        <v>0.19445465594616276</v>
      </c>
      <c r="T129" s="99">
        <f>RES_hhdet_in_fech!T129/RES_summary!T$21</f>
        <v>0.15017666063985685</v>
      </c>
      <c r="U129" s="99">
        <f>RES_hhdet_in_fech!U129/RES_summary!U$21</f>
        <v>0.10292606321449788</v>
      </c>
      <c r="V129" s="99">
        <f>RES_hhdet_in_fech!V129/RES_summary!V$21</f>
        <v>8.5534983529096442E-2</v>
      </c>
      <c r="W129" s="99">
        <f>RES_hhdet_in_fech!W129/RES_summary!W$21</f>
        <v>0.10413774567467256</v>
      </c>
      <c r="X129" s="99">
        <f>RES_hhdet_in_fech!X129/RES_summary!X$21</f>
        <v>0.23413858442515917</v>
      </c>
      <c r="Y129" s="99">
        <f>RES_hhdet_in_fech!Y129/RES_summary!Y$21</f>
        <v>0.25168729034240472</v>
      </c>
      <c r="DA129" s="63" t="s">
        <v>4547</v>
      </c>
    </row>
    <row r="130" spans="1:105" ht="12" customHeight="1" x14ac:dyDescent="0.25">
      <c r="A130" s="121" t="s">
        <v>55</v>
      </c>
      <c r="B130" s="122"/>
      <c r="C130" s="123">
        <v>10.289768727360309</v>
      </c>
      <c r="D130" s="123">
        <v>10.723268210773123</v>
      </c>
      <c r="E130" s="123">
        <v>10.897809388823488</v>
      </c>
      <c r="F130" s="123">
        <v>10.517203474291142</v>
      </c>
      <c r="G130" s="123">
        <v>9.9218847873532159</v>
      </c>
      <c r="H130" s="123">
        <v>9.5063878094196426</v>
      </c>
      <c r="I130" s="123">
        <v>9.3432995884039425</v>
      </c>
      <c r="J130" s="123">
        <v>9.2302867216658608</v>
      </c>
      <c r="K130" s="123">
        <v>9.1746014528369173</v>
      </c>
      <c r="L130" s="123">
        <v>10.495060738143208</v>
      </c>
      <c r="M130" s="123">
        <v>8.0403925663426659</v>
      </c>
      <c r="N130" s="123">
        <v>8.342746111663331</v>
      </c>
      <c r="O130" s="123">
        <v>8.8927280017077468</v>
      </c>
      <c r="P130" s="123">
        <v>7.3317670290536352</v>
      </c>
      <c r="Q130" s="123">
        <v>8.531229268713135</v>
      </c>
      <c r="R130" s="123">
        <v>8.5023039640296894</v>
      </c>
      <c r="S130" s="123">
        <v>7.9796431189953259</v>
      </c>
      <c r="T130" s="123">
        <v>7.891952416866741</v>
      </c>
      <c r="U130" s="123">
        <v>7.203921347456081</v>
      </c>
      <c r="V130" s="123">
        <v>6.4473088422597469</v>
      </c>
      <c r="W130" s="123">
        <v>6.3507861465021378</v>
      </c>
      <c r="X130" s="123">
        <v>4.6068955908257898</v>
      </c>
      <c r="Y130" s="123">
        <v>3.5584882695280542</v>
      </c>
      <c r="DA130" s="130" t="s">
        <v>4548</v>
      </c>
    </row>
    <row r="131" spans="1:105" ht="12" customHeight="1" x14ac:dyDescent="0.25">
      <c r="A131" s="97" t="s">
        <v>128</v>
      </c>
      <c r="B131" s="98"/>
      <c r="C131" s="99">
        <v>10.29296413928339</v>
      </c>
      <c r="D131" s="99">
        <v>10.686695733634791</v>
      </c>
      <c r="E131" s="99">
        <v>10.877090986001251</v>
      </c>
      <c r="F131" s="99">
        <v>10.508327545400798</v>
      </c>
      <c r="G131" s="99">
        <v>9.887469957850195</v>
      </c>
      <c r="H131" s="99">
        <v>9.4635785702119506</v>
      </c>
      <c r="I131" s="99">
        <v>9.3126624773340367</v>
      </c>
      <c r="J131" s="99">
        <v>9.2241703823647399</v>
      </c>
      <c r="K131" s="99">
        <v>9.1526249789254521</v>
      </c>
      <c r="L131" s="99">
        <v>10.504172319702587</v>
      </c>
      <c r="M131" s="99">
        <v>8.0101209766145214</v>
      </c>
      <c r="N131" s="99">
        <v>8.3163804600315352</v>
      </c>
      <c r="O131" s="99">
        <v>8.8949788427541652</v>
      </c>
      <c r="P131" s="99">
        <v>7.2620495801014426</v>
      </c>
      <c r="Q131" s="99">
        <v>8.5112822966955441</v>
      </c>
      <c r="R131" s="99">
        <v>8.4863314238121692</v>
      </c>
      <c r="S131" s="99">
        <v>7.9480585063319023</v>
      </c>
      <c r="T131" s="99">
        <v>7.8723822373384582</v>
      </c>
      <c r="U131" s="99">
        <v>7.1641547305500275</v>
      </c>
      <c r="V131" s="99">
        <v>6.3933519077956662</v>
      </c>
      <c r="W131" s="99">
        <v>6.3620681585175998</v>
      </c>
      <c r="X131" s="99">
        <v>4.6068955908257898</v>
      </c>
      <c r="Y131" s="99">
        <v>3.5599255355809221</v>
      </c>
      <c r="DA131" s="63" t="s">
        <v>4549</v>
      </c>
    </row>
    <row r="132" spans="1:105" ht="12" customHeight="1" x14ac:dyDescent="0.25">
      <c r="A132" s="97" t="s">
        <v>127</v>
      </c>
      <c r="B132" s="98"/>
      <c r="C132" s="99">
        <v>9.5700245850093761</v>
      </c>
      <c r="D132" s="99">
        <v>9.9731832185082432</v>
      </c>
      <c r="E132" s="99">
        <v>10.144546643012662</v>
      </c>
      <c r="F132" s="99">
        <v>9.8095754450174937</v>
      </c>
      <c r="G132" s="99">
        <v>9.2434298909893595</v>
      </c>
      <c r="H132" s="99">
        <v>8.84490949993525</v>
      </c>
      <c r="I132" s="99">
        <v>8.7476419560726182</v>
      </c>
      <c r="J132" s="99">
        <v>8.6272330584400052</v>
      </c>
      <c r="K132" s="99">
        <v>8.5836466551789758</v>
      </c>
      <c r="L132" s="99">
        <v>9.7909889538861954</v>
      </c>
      <c r="M132" s="99">
        <v>7.4960447784348698</v>
      </c>
      <c r="N132" s="99">
        <v>7.7833858788849</v>
      </c>
      <c r="O132" s="99">
        <v>8.3819037943640513</v>
      </c>
      <c r="P132" s="99">
        <v>0</v>
      </c>
      <c r="Q132" s="99">
        <v>8.1061031718217755</v>
      </c>
      <c r="R132" s="99">
        <v>8.1243704887612989</v>
      </c>
      <c r="S132" s="99">
        <v>7.6310421608892538</v>
      </c>
      <c r="T132" s="99">
        <v>7.571067118345276</v>
      </c>
      <c r="U132" s="99">
        <v>6.8992663908470862</v>
      </c>
      <c r="V132" s="99">
        <v>6.1648081084696642</v>
      </c>
      <c r="W132" s="99">
        <v>6.1367205752886047</v>
      </c>
      <c r="X132" s="99">
        <v>0</v>
      </c>
      <c r="Y132" s="99">
        <v>3.4586418323704429</v>
      </c>
      <c r="DA132" s="63" t="s">
        <v>4550</v>
      </c>
    </row>
    <row r="133" spans="1:105" ht="12" customHeight="1" x14ac:dyDescent="0.25">
      <c r="A133" s="100" t="s">
        <v>198</v>
      </c>
      <c r="B133" s="101"/>
      <c r="C133" s="102">
        <v>4.9258197268742352</v>
      </c>
      <c r="D133" s="102">
        <v>5.309577821795628</v>
      </c>
      <c r="E133" s="102">
        <v>5.2606941660075544</v>
      </c>
      <c r="F133" s="102">
        <v>5.0532595484087475</v>
      </c>
      <c r="G133" s="102">
        <v>4.7746828372291956</v>
      </c>
      <c r="H133" s="102">
        <v>4.4658338716263755</v>
      </c>
      <c r="I133" s="102">
        <v>4.6604225387250633</v>
      </c>
      <c r="J133" s="102">
        <v>4.1949947827407073</v>
      </c>
      <c r="K133" s="102">
        <v>4.2597264714127467</v>
      </c>
      <c r="L133" s="102">
        <v>4.2194495649129919</v>
      </c>
      <c r="M133" s="102">
        <v>3.3548103828659941</v>
      </c>
      <c r="N133" s="102">
        <v>3.2577322366184598</v>
      </c>
      <c r="O133" s="102">
        <v>3.6617779806172148</v>
      </c>
      <c r="P133" s="102">
        <v>0</v>
      </c>
      <c r="Q133" s="102">
        <v>3.6414758926316977</v>
      </c>
      <c r="R133" s="102">
        <v>3.8125180315394238</v>
      </c>
      <c r="S133" s="102">
        <v>3.5871291573456254</v>
      </c>
      <c r="T133" s="102">
        <v>3.4136117321293669</v>
      </c>
      <c r="U133" s="102">
        <v>2.9870984410689552</v>
      </c>
      <c r="V133" s="102">
        <v>2.5622511869185214</v>
      </c>
      <c r="W133" s="102">
        <v>2.2484979979996176</v>
      </c>
      <c r="X133" s="102">
        <v>0</v>
      </c>
      <c r="Y133" s="102">
        <v>1.3428344451215029</v>
      </c>
      <c r="DA133" s="131" t="s">
        <v>4551</v>
      </c>
    </row>
    <row r="134" spans="1:105" ht="12" customHeight="1" x14ac:dyDescent="0.25">
      <c r="A134" s="103" t="s">
        <v>52</v>
      </c>
      <c r="B134" s="104"/>
      <c r="C134" s="105">
        <v>4.6442048581351427</v>
      </c>
      <c r="D134" s="105">
        <v>4.6636053967126152</v>
      </c>
      <c r="E134" s="105">
        <v>4.8838524770051084</v>
      </c>
      <c r="F134" s="105">
        <v>4.7563158966087471</v>
      </c>
      <c r="G134" s="105">
        <v>4.4687470537601648</v>
      </c>
      <c r="H134" s="105">
        <v>4.3790756283088736</v>
      </c>
      <c r="I134" s="105">
        <v>4.087219417347554</v>
      </c>
      <c r="J134" s="105">
        <v>4.432238275699298</v>
      </c>
      <c r="K134" s="105">
        <v>4.3239201837662291</v>
      </c>
      <c r="L134" s="105">
        <v>5.5715393889732017</v>
      </c>
      <c r="M134" s="105">
        <v>4.141234395568878</v>
      </c>
      <c r="N134" s="105">
        <v>4.5256536422664402</v>
      </c>
      <c r="O134" s="105">
        <v>4.7201258137468356</v>
      </c>
      <c r="P134" s="105">
        <v>0</v>
      </c>
      <c r="Q134" s="105">
        <v>4.4646272791900801</v>
      </c>
      <c r="R134" s="105">
        <v>4.3118524572218746</v>
      </c>
      <c r="S134" s="105">
        <v>4.0439130035436284</v>
      </c>
      <c r="T134" s="105">
        <v>4.1574553862159096</v>
      </c>
      <c r="U134" s="105">
        <v>3.9121679497781301</v>
      </c>
      <c r="V134" s="105">
        <v>3.6025569215511424</v>
      </c>
      <c r="W134" s="105">
        <v>3.8882225772889867</v>
      </c>
      <c r="X134" s="105">
        <v>0</v>
      </c>
      <c r="Y134" s="105">
        <v>2.1158073872489407</v>
      </c>
      <c r="DA134" s="132" t="s">
        <v>4552</v>
      </c>
    </row>
    <row r="135" spans="1:105" ht="12" customHeight="1" x14ac:dyDescent="0.25">
      <c r="A135" s="106" t="s">
        <v>122</v>
      </c>
      <c r="B135" s="101"/>
      <c r="C135" s="102">
        <v>11.48414240658737</v>
      </c>
      <c r="D135" s="102">
        <v>12.987691463094183</v>
      </c>
      <c r="E135" s="102">
        <v>12.764279470566159</v>
      </c>
      <c r="F135" s="102">
        <v>12.063715793823299</v>
      </c>
      <c r="G135" s="102">
        <v>11.84001845795224</v>
      </c>
      <c r="H135" s="102">
        <v>11.45084345707105</v>
      </c>
      <c r="I135" s="102">
        <v>11.614747767435837</v>
      </c>
      <c r="J135" s="102">
        <v>10.487500059158096</v>
      </c>
      <c r="K135" s="102">
        <v>10.993672203545168</v>
      </c>
      <c r="L135" s="102">
        <v>10.622952858808009</v>
      </c>
      <c r="M135" s="102">
        <v>10.430783320799966</v>
      </c>
      <c r="N135" s="102">
        <v>10.064652722456527</v>
      </c>
      <c r="O135" s="102">
        <v>9.740644673223203</v>
      </c>
      <c r="P135" s="102">
        <v>9.6689435672666058</v>
      </c>
      <c r="Q135" s="102">
        <v>9.5300030731160827</v>
      </c>
      <c r="R135" s="102">
        <v>9.5296613793591654</v>
      </c>
      <c r="S135" s="102">
        <v>9.3126782779003268</v>
      </c>
      <c r="T135" s="102">
        <v>8.8113752151947935</v>
      </c>
      <c r="U135" s="102">
        <v>8.2670205874576617</v>
      </c>
      <c r="V135" s="102">
        <v>7.4992899131400215</v>
      </c>
      <c r="W135" s="102">
        <v>6.4516002063264315</v>
      </c>
      <c r="X135" s="102">
        <v>0</v>
      </c>
      <c r="Y135" s="102">
        <v>0</v>
      </c>
      <c r="DA135" s="131" t="s">
        <v>4553</v>
      </c>
    </row>
    <row r="136" spans="1:105" ht="12" customHeight="1" x14ac:dyDescent="0.25">
      <c r="A136" s="107" t="s">
        <v>121</v>
      </c>
      <c r="B136" s="104"/>
      <c r="C136" s="105">
        <v>9.844793689811258</v>
      </c>
      <c r="D136" s="105">
        <v>11.221743921935545</v>
      </c>
      <c r="E136" s="105">
        <v>10.982850048357038</v>
      </c>
      <c r="F136" s="105">
        <v>10.378356212999197</v>
      </c>
      <c r="G136" s="105">
        <v>10.202973784605783</v>
      </c>
      <c r="H136" s="105">
        <v>9.8346910077670788</v>
      </c>
      <c r="I136" s="105">
        <v>10.088454168626612</v>
      </c>
      <c r="J136" s="105">
        <v>8.9636036692834669</v>
      </c>
      <c r="K136" s="105">
        <v>9.4488687226846224</v>
      </c>
      <c r="L136" s="105">
        <v>8.8980977005891955</v>
      </c>
      <c r="M136" s="105">
        <v>8.8859747743438238</v>
      </c>
      <c r="N136" s="105">
        <v>8.5322555565997877</v>
      </c>
      <c r="O136" s="105">
        <v>8.3324670059247037</v>
      </c>
      <c r="P136" s="105">
        <v>8.404768346420461</v>
      </c>
      <c r="Q136" s="105">
        <v>8.3347855430307405</v>
      </c>
      <c r="R136" s="105">
        <v>8.4162907973949945</v>
      </c>
      <c r="S136" s="105">
        <v>8.2719694284003307</v>
      </c>
      <c r="T136" s="105">
        <v>7.8196062856795949</v>
      </c>
      <c r="U136" s="105">
        <v>7.3545677182577158</v>
      </c>
      <c r="V136" s="105">
        <v>6.6792306310400944</v>
      </c>
      <c r="W136" s="105">
        <v>5.6958002109076311</v>
      </c>
      <c r="X136" s="105">
        <v>0</v>
      </c>
      <c r="Y136" s="105">
        <v>0</v>
      </c>
      <c r="DA136" s="132" t="s">
        <v>4554</v>
      </c>
    </row>
    <row r="137" spans="1:105" ht="12" customHeight="1" x14ac:dyDescent="0.25">
      <c r="A137" s="108" t="s">
        <v>53</v>
      </c>
      <c r="B137" s="98"/>
      <c r="C137" s="99">
        <v>5.4491153038567566</v>
      </c>
      <c r="D137" s="99">
        <v>6.4641645212744105</v>
      </c>
      <c r="E137" s="99">
        <v>6.1583887375874209</v>
      </c>
      <c r="F137" s="99">
        <v>5.7873265242561951</v>
      </c>
      <c r="G137" s="99">
        <v>5.7221324399713485</v>
      </c>
      <c r="H137" s="99">
        <v>5.3906905108671772</v>
      </c>
      <c r="I137" s="99">
        <v>5.8622584042205137</v>
      </c>
      <c r="J137" s="99">
        <v>4.7148558341687545</v>
      </c>
      <c r="K137" s="99">
        <v>5.1010976781429607</v>
      </c>
      <c r="L137" s="99">
        <v>4.0147012156675643</v>
      </c>
      <c r="M137" s="99">
        <v>4.409376215605362</v>
      </c>
      <c r="N137" s="99">
        <v>3.9599450120598578</v>
      </c>
      <c r="O137" s="99">
        <v>3.921159297348467</v>
      </c>
      <c r="P137" s="99">
        <v>4.1427067678965201</v>
      </c>
      <c r="Q137" s="99">
        <v>4.0538853331733087</v>
      </c>
      <c r="R137" s="99">
        <v>4.2415275808231243</v>
      </c>
      <c r="S137" s="99">
        <v>4.1971676193262084</v>
      </c>
      <c r="T137" s="99">
        <v>3.7978960853471682</v>
      </c>
      <c r="U137" s="99">
        <v>3.446552537020843</v>
      </c>
      <c r="V137" s="99">
        <v>3.0184308247379432</v>
      </c>
      <c r="W137" s="99">
        <v>2.1976238031778252</v>
      </c>
      <c r="X137" s="99">
        <v>0</v>
      </c>
      <c r="Y137" s="99">
        <v>0</v>
      </c>
      <c r="DA137" s="63" t="s">
        <v>4555</v>
      </c>
    </row>
    <row r="138" spans="1:105" ht="12" customHeight="1" x14ac:dyDescent="0.25">
      <c r="A138" s="108" t="s">
        <v>52</v>
      </c>
      <c r="B138" s="98"/>
      <c r="C138" s="99">
        <v>4.3956783859544997</v>
      </c>
      <c r="D138" s="99">
        <v>4.7575794006611352</v>
      </c>
      <c r="E138" s="99">
        <v>4.8244613107696175</v>
      </c>
      <c r="F138" s="99">
        <v>4.5910296887430002</v>
      </c>
      <c r="G138" s="99">
        <v>4.4808413446344337</v>
      </c>
      <c r="H138" s="99">
        <v>4.4440004968999025</v>
      </c>
      <c r="I138" s="99">
        <v>4.226195764406099</v>
      </c>
      <c r="J138" s="99">
        <v>4.2487478351147114</v>
      </c>
      <c r="K138" s="99">
        <v>4.3477710445416609</v>
      </c>
      <c r="L138" s="99">
        <v>4.8833964849216303</v>
      </c>
      <c r="M138" s="99">
        <v>4.4765985587384627</v>
      </c>
      <c r="N138" s="99">
        <v>4.5723105445399304</v>
      </c>
      <c r="O138" s="99">
        <v>4.4113077085762349</v>
      </c>
      <c r="P138" s="99">
        <v>4.2620615785239417</v>
      </c>
      <c r="Q138" s="99">
        <v>4.2809002098574327</v>
      </c>
      <c r="R138" s="99">
        <v>4.174763216571872</v>
      </c>
      <c r="S138" s="99">
        <v>4.0748018090741223</v>
      </c>
      <c r="T138" s="99">
        <v>4.0217102003324259</v>
      </c>
      <c r="U138" s="99">
        <v>3.9080151812368733</v>
      </c>
      <c r="V138" s="99">
        <v>3.6607998063021512</v>
      </c>
      <c r="W138" s="99">
        <v>3.498176407729805</v>
      </c>
      <c r="X138" s="99">
        <v>0</v>
      </c>
      <c r="Y138" s="99">
        <v>0</v>
      </c>
      <c r="DA138" s="63" t="s">
        <v>4556</v>
      </c>
    </row>
    <row r="139" spans="1:105" ht="12" customHeight="1" x14ac:dyDescent="0.25">
      <c r="A139" s="121" t="s">
        <v>54</v>
      </c>
      <c r="B139" s="122"/>
      <c r="C139" s="123">
        <v>2.2255121669443394</v>
      </c>
      <c r="D139" s="123">
        <v>2.2121849867895218</v>
      </c>
      <c r="E139" s="123">
        <v>2.1886446394881256</v>
      </c>
      <c r="F139" s="123">
        <v>2.2139191842592005</v>
      </c>
      <c r="G139" s="123">
        <v>2.1880034832527286</v>
      </c>
      <c r="H139" s="123">
        <v>2.3722690418713031</v>
      </c>
      <c r="I139" s="123">
        <v>2.1785402676813188</v>
      </c>
      <c r="J139" s="123">
        <v>2.2051355761781033</v>
      </c>
      <c r="K139" s="123">
        <v>2.0056802838677279</v>
      </c>
      <c r="L139" s="123">
        <v>2.429603242634597</v>
      </c>
      <c r="M139" s="123">
        <v>2.3632484069812798</v>
      </c>
      <c r="N139" s="123">
        <v>2.3399583712174019</v>
      </c>
      <c r="O139" s="123">
        <v>2.2551227856612859</v>
      </c>
      <c r="P139" s="123">
        <v>2.1793048893260671</v>
      </c>
      <c r="Q139" s="123">
        <v>2.1062787555195031</v>
      </c>
      <c r="R139" s="123">
        <v>2.0312792992923181</v>
      </c>
      <c r="S139" s="123">
        <v>1.9560476478868536</v>
      </c>
      <c r="T139" s="123">
        <v>1.8841614620262896</v>
      </c>
      <c r="U139" s="123">
        <v>1.8212212006254525</v>
      </c>
      <c r="V139" s="123">
        <v>1.7657670849486164</v>
      </c>
      <c r="W139" s="123">
        <v>1.7286070783986645</v>
      </c>
      <c r="X139" s="123">
        <v>1.6965454581775812</v>
      </c>
      <c r="Y139" s="123">
        <v>1.4679178632882464</v>
      </c>
      <c r="DA139" s="130" t="s">
        <v>4557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X140" s="99">
        <v>0</v>
      </c>
      <c r="Y140" s="99">
        <v>0</v>
      </c>
      <c r="DA140" s="63" t="s">
        <v>4558</v>
      </c>
    </row>
    <row r="141" spans="1:105" ht="12" customHeight="1" x14ac:dyDescent="0.25">
      <c r="A141" s="109" t="s">
        <v>120</v>
      </c>
      <c r="B141" s="33"/>
      <c r="C141" s="110">
        <v>2.2255121669443394</v>
      </c>
      <c r="D141" s="110">
        <v>2.2121849867895218</v>
      </c>
      <c r="E141" s="110">
        <v>2.1886446394881256</v>
      </c>
      <c r="F141" s="110">
        <v>2.2139191842592005</v>
      </c>
      <c r="G141" s="110">
        <v>2.1880034832527286</v>
      </c>
      <c r="H141" s="110">
        <v>2.3722690418713031</v>
      </c>
      <c r="I141" s="110">
        <v>2.1785402676813188</v>
      </c>
      <c r="J141" s="110">
        <v>2.2051355761781033</v>
      </c>
      <c r="K141" s="110">
        <v>2.0056802838677279</v>
      </c>
      <c r="L141" s="110">
        <v>2.429603242634597</v>
      </c>
      <c r="M141" s="110">
        <v>2.3632484069812798</v>
      </c>
      <c r="N141" s="110">
        <v>2.3399583712174019</v>
      </c>
      <c r="O141" s="110">
        <v>2.2551227856612859</v>
      </c>
      <c r="P141" s="110">
        <v>2.1793048893260671</v>
      </c>
      <c r="Q141" s="110">
        <v>2.1062787555195031</v>
      </c>
      <c r="R141" s="110">
        <v>2.0312792992923181</v>
      </c>
      <c r="S141" s="110">
        <v>1.9560476478868536</v>
      </c>
      <c r="T141" s="110">
        <v>1.8841614620262896</v>
      </c>
      <c r="U141" s="110">
        <v>1.8212212006254525</v>
      </c>
      <c r="V141" s="110">
        <v>1.7657670849486164</v>
      </c>
      <c r="W141" s="110">
        <v>1.7286070783986645</v>
      </c>
      <c r="X141" s="110">
        <v>1.6965454581775812</v>
      </c>
      <c r="Y141" s="110">
        <v>1.4679178632882464</v>
      </c>
      <c r="DA141" s="60" t="s">
        <v>4559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50.431399238292784</v>
      </c>
      <c r="D143" s="118">
        <f t="shared" si="49"/>
        <v>49.973042722953998</v>
      </c>
      <c r="E143" s="118">
        <f t="shared" si="49"/>
        <v>49.364149581442767</v>
      </c>
      <c r="F143" s="118">
        <f t="shared" si="49"/>
        <v>45.223285784312338</v>
      </c>
      <c r="G143" s="118">
        <f t="shared" si="49"/>
        <v>41.175187248915691</v>
      </c>
      <c r="H143" s="118">
        <f t="shared" si="49"/>
        <v>40.375830010217257</v>
      </c>
      <c r="I143" s="118">
        <f t="shared" si="49"/>
        <v>36.878896289241993</v>
      </c>
      <c r="J143" s="118">
        <f t="shared" si="49"/>
        <v>37.35946094131927</v>
      </c>
      <c r="K143" s="118">
        <f t="shared" si="49"/>
        <v>37.547014402888756</v>
      </c>
      <c r="L143" s="118">
        <f t="shared" si="49"/>
        <v>37.333091739034174</v>
      </c>
      <c r="M143" s="118">
        <f t="shared" si="49"/>
        <v>33.89430892147287</v>
      </c>
      <c r="N143" s="118">
        <f t="shared" si="49"/>
        <v>32.361690698026955</v>
      </c>
      <c r="O143" s="118">
        <f t="shared" si="49"/>
        <v>29.266569163297795</v>
      </c>
      <c r="P143" s="118">
        <f t="shared" si="49"/>
        <v>26.168737513476035</v>
      </c>
      <c r="Q143" s="118">
        <f t="shared" si="49"/>
        <v>24.614889024606846</v>
      </c>
      <c r="R143" s="118">
        <f t="shared" ref="R143:V143" si="50">R144+R146+R148+R157</f>
        <v>24.008270337944648</v>
      </c>
      <c r="S143" s="118">
        <f t="shared" si="50"/>
        <v>23.415300893242737</v>
      </c>
      <c r="T143" s="118">
        <f t="shared" si="50"/>
        <v>22.425420312573877</v>
      </c>
      <c r="U143" s="118">
        <f t="shared" si="50"/>
        <v>21.377825188637342</v>
      </c>
      <c r="V143" s="118">
        <f t="shared" si="50"/>
        <v>20.164397193698239</v>
      </c>
      <c r="W143" s="118">
        <f t="shared" ref="W143:Y143" si="51">W144+W146+W148+W157</f>
        <v>17.240614789991767</v>
      </c>
      <c r="X143" s="118">
        <f t="shared" si="51"/>
        <v>14.629835026008978</v>
      </c>
      <c r="Y143" s="118">
        <f t="shared" si="51"/>
        <v>11.526441863089607</v>
      </c>
      <c r="DA143" s="129" t="s">
        <v>4560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37.362224313387095</v>
      </c>
      <c r="D144" s="123">
        <f t="shared" si="52"/>
        <v>35.502078368429054</v>
      </c>
      <c r="E144" s="123">
        <f t="shared" si="52"/>
        <v>34.906974344549113</v>
      </c>
      <c r="F144" s="123">
        <f t="shared" si="52"/>
        <v>31.651301149270573</v>
      </c>
      <c r="G144" s="123">
        <f t="shared" si="52"/>
        <v>27.670180292083355</v>
      </c>
      <c r="H144" s="123">
        <f t="shared" si="52"/>
        <v>26.809751656446082</v>
      </c>
      <c r="I144" s="123">
        <f t="shared" si="52"/>
        <v>23.767188482469752</v>
      </c>
      <c r="J144" s="123">
        <f t="shared" si="52"/>
        <v>25.013368976345205</v>
      </c>
      <c r="K144" s="123">
        <f t="shared" si="52"/>
        <v>25.191582149624274</v>
      </c>
      <c r="L144" s="123">
        <f t="shared" si="52"/>
        <v>24.087184242141142</v>
      </c>
      <c r="M144" s="123">
        <f t="shared" si="52"/>
        <v>21.964716331458462</v>
      </c>
      <c r="N144" s="123">
        <f t="shared" si="52"/>
        <v>19.996319388513655</v>
      </c>
      <c r="O144" s="123">
        <f t="shared" si="52"/>
        <v>17.376635391331018</v>
      </c>
      <c r="P144" s="123">
        <f t="shared" si="52"/>
        <v>14.556001007265694</v>
      </c>
      <c r="Q144" s="123">
        <f t="shared" si="52"/>
        <v>12.766533343170282</v>
      </c>
      <c r="R144" s="123">
        <f t="shared" si="52"/>
        <v>12.273170063590788</v>
      </c>
      <c r="S144" s="123">
        <f t="shared" si="52"/>
        <v>11.857457112940374</v>
      </c>
      <c r="T144" s="123">
        <f t="shared" si="52"/>
        <v>11.101454906135233</v>
      </c>
      <c r="U144" s="123">
        <f t="shared" si="52"/>
        <v>10.796668151743445</v>
      </c>
      <c r="V144" s="123">
        <f t="shared" si="52"/>
        <v>10.380580405434168</v>
      </c>
      <c r="W144" s="123">
        <f t="shared" si="52"/>
        <v>8.4382862591824193</v>
      </c>
      <c r="X144" s="123">
        <f t="shared" si="52"/>
        <v>6.7833362161808237</v>
      </c>
      <c r="Y144" s="123">
        <f t="shared" si="52"/>
        <v>5.3479815399855983</v>
      </c>
      <c r="DA144" s="130" t="s">
        <v>4561</v>
      </c>
    </row>
    <row r="145" spans="1:105" ht="12" customHeight="1" x14ac:dyDescent="0.25">
      <c r="A145" s="97" t="s">
        <v>53</v>
      </c>
      <c r="B145" s="98"/>
      <c r="C145" s="99">
        <v>37.362224313387095</v>
      </c>
      <c r="D145" s="99">
        <v>35.502078368429054</v>
      </c>
      <c r="E145" s="99">
        <v>34.906974344549113</v>
      </c>
      <c r="F145" s="99">
        <v>31.651301149270573</v>
      </c>
      <c r="G145" s="99">
        <v>27.670180292083355</v>
      </c>
      <c r="H145" s="99">
        <v>26.809751656446082</v>
      </c>
      <c r="I145" s="99">
        <v>23.767188482469752</v>
      </c>
      <c r="J145" s="99">
        <v>25.013368976345205</v>
      </c>
      <c r="K145" s="99">
        <v>25.191582149624274</v>
      </c>
      <c r="L145" s="99">
        <v>24.087184242141142</v>
      </c>
      <c r="M145" s="99">
        <v>21.964716331458462</v>
      </c>
      <c r="N145" s="99">
        <v>19.996319388513655</v>
      </c>
      <c r="O145" s="99">
        <v>17.376635391331018</v>
      </c>
      <c r="P145" s="99">
        <v>14.556001007265694</v>
      </c>
      <c r="Q145" s="99">
        <v>12.766533343170282</v>
      </c>
      <c r="R145" s="99">
        <v>12.273170063590788</v>
      </c>
      <c r="S145" s="99">
        <v>11.857457112940374</v>
      </c>
      <c r="T145" s="99">
        <v>11.101454906135233</v>
      </c>
      <c r="U145" s="99">
        <v>10.796668151743445</v>
      </c>
      <c r="V145" s="99">
        <v>10.380580405434168</v>
      </c>
      <c r="W145" s="99">
        <v>8.4382862591824193</v>
      </c>
      <c r="X145" s="99">
        <v>6.7833362161808237</v>
      </c>
      <c r="Y145" s="99">
        <v>5.3479815399855983</v>
      </c>
      <c r="DA145" s="63" t="s">
        <v>4562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0.22696128076367086</v>
      </c>
      <c r="D146" s="123">
        <f t="shared" si="53"/>
        <v>7.1809348668271628E-2</v>
      </c>
      <c r="E146" s="123">
        <f t="shared" si="53"/>
        <v>0.33737652472595825</v>
      </c>
      <c r="F146" s="123">
        <f t="shared" si="53"/>
        <v>0.25400199618204788</v>
      </c>
      <c r="G146" s="123">
        <f t="shared" si="53"/>
        <v>0.27374164955263208</v>
      </c>
      <c r="H146" s="123">
        <f t="shared" si="53"/>
        <v>0.442152375449688</v>
      </c>
      <c r="I146" s="123">
        <f t="shared" si="53"/>
        <v>0.30772147902944452</v>
      </c>
      <c r="J146" s="123">
        <f t="shared" si="53"/>
        <v>0.32154865420542078</v>
      </c>
      <c r="K146" s="123">
        <f t="shared" si="53"/>
        <v>0.36247595566196988</v>
      </c>
      <c r="L146" s="123">
        <f t="shared" si="53"/>
        <v>0.40562379728452663</v>
      </c>
      <c r="M146" s="123">
        <f t="shared" si="53"/>
        <v>0.43742884677454985</v>
      </c>
      <c r="N146" s="123">
        <f t="shared" si="53"/>
        <v>0.54013700517413654</v>
      </c>
      <c r="O146" s="123">
        <f t="shared" si="53"/>
        <v>0.60351795702042887</v>
      </c>
      <c r="P146" s="123">
        <f t="shared" si="53"/>
        <v>0.65481784240417473</v>
      </c>
      <c r="Q146" s="123">
        <f t="shared" si="53"/>
        <v>0.69732139446133512</v>
      </c>
      <c r="R146" s="123">
        <f t="shared" si="53"/>
        <v>0.78775395560368411</v>
      </c>
      <c r="S146" s="123">
        <f t="shared" si="53"/>
        <v>0.78645711152076858</v>
      </c>
      <c r="T146" s="123">
        <f t="shared" si="53"/>
        <v>0.98135373048849339</v>
      </c>
      <c r="U146" s="123">
        <f t="shared" si="53"/>
        <v>0.95207338282984633</v>
      </c>
      <c r="V146" s="123">
        <f t="shared" si="53"/>
        <v>0.84434898025129146</v>
      </c>
      <c r="W146" s="123">
        <f t="shared" si="53"/>
        <v>0.82165174155970688</v>
      </c>
      <c r="X146" s="123">
        <f t="shared" si="53"/>
        <v>0.93910805562805355</v>
      </c>
      <c r="Y146" s="123">
        <f t="shared" si="53"/>
        <v>0.7611991344111303</v>
      </c>
      <c r="DA146" s="130" t="s">
        <v>4563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0.22696128076367086</v>
      </c>
      <c r="D147" s="99">
        <f>RES_hhdet_in_fech!D147/RES_summary!D$21</f>
        <v>7.1809348668271628E-2</v>
      </c>
      <c r="E147" s="99">
        <f>RES_hhdet_in_fech!E147/RES_summary!E$21</f>
        <v>0.33737652472595825</v>
      </c>
      <c r="F147" s="99">
        <f>RES_hhdet_in_fech!F147/RES_summary!F$21</f>
        <v>0.25400199618204788</v>
      </c>
      <c r="G147" s="99">
        <f>RES_hhdet_in_fech!G147/RES_summary!G$21</f>
        <v>0.27374164955263208</v>
      </c>
      <c r="H147" s="99">
        <f>RES_hhdet_in_fech!H147/RES_summary!H$21</f>
        <v>0.442152375449688</v>
      </c>
      <c r="I147" s="99">
        <f>RES_hhdet_in_fech!I147/RES_summary!I$21</f>
        <v>0.30772147902944452</v>
      </c>
      <c r="J147" s="99">
        <f>RES_hhdet_in_fech!J147/RES_summary!J$21</f>
        <v>0.32154865420542078</v>
      </c>
      <c r="K147" s="99">
        <f>RES_hhdet_in_fech!K147/RES_summary!K$21</f>
        <v>0.36247595566196988</v>
      </c>
      <c r="L147" s="99">
        <f>RES_hhdet_in_fech!L147/RES_summary!L$21</f>
        <v>0.40562379728452663</v>
      </c>
      <c r="M147" s="99">
        <f>RES_hhdet_in_fech!M147/RES_summary!M$21</f>
        <v>0.43742884677454985</v>
      </c>
      <c r="N147" s="99">
        <f>RES_hhdet_in_fech!N147/RES_summary!N$21</f>
        <v>0.54013700517413654</v>
      </c>
      <c r="O147" s="99">
        <f>RES_hhdet_in_fech!O147/RES_summary!O$21</f>
        <v>0.60351795702042887</v>
      </c>
      <c r="P147" s="99">
        <f>RES_hhdet_in_fech!P147/RES_summary!P$21</f>
        <v>0.65481784240417473</v>
      </c>
      <c r="Q147" s="99">
        <f>RES_hhdet_in_fech!Q147/RES_summary!Q$21</f>
        <v>0.69732139446133512</v>
      </c>
      <c r="R147" s="99">
        <f>RES_hhdet_in_fech!R147/RES_summary!R$21</f>
        <v>0.78775395560368411</v>
      </c>
      <c r="S147" s="99">
        <f>RES_hhdet_in_fech!S147/RES_summary!S$21</f>
        <v>0.78645711152076858</v>
      </c>
      <c r="T147" s="99">
        <f>RES_hhdet_in_fech!T147/RES_summary!T$21</f>
        <v>0.98135373048849339</v>
      </c>
      <c r="U147" s="99">
        <f>RES_hhdet_in_fech!U147/RES_summary!U$21</f>
        <v>0.95207338282984633</v>
      </c>
      <c r="V147" s="99">
        <f>RES_hhdet_in_fech!V147/RES_summary!V$21</f>
        <v>0.84434898025129146</v>
      </c>
      <c r="W147" s="99">
        <f>RES_hhdet_in_fech!W147/RES_summary!W$21</f>
        <v>0.82165174155970688</v>
      </c>
      <c r="X147" s="99">
        <f>RES_hhdet_in_fech!X147/RES_summary!X$21</f>
        <v>0.93910805562805355</v>
      </c>
      <c r="Y147" s="99">
        <f>RES_hhdet_in_fech!Y147/RES_summary!Y$21</f>
        <v>0.7611991344111303</v>
      </c>
      <c r="DA147" s="63" t="s">
        <v>4564</v>
      </c>
    </row>
    <row r="148" spans="1:105" ht="12" customHeight="1" x14ac:dyDescent="0.25">
      <c r="A148" s="121" t="s">
        <v>55</v>
      </c>
      <c r="B148" s="122"/>
      <c r="C148" s="123">
        <v>10.61670147719768</v>
      </c>
      <c r="D148" s="123">
        <v>12.186970019067148</v>
      </c>
      <c r="E148" s="123">
        <v>11.931154072679567</v>
      </c>
      <c r="F148" s="123">
        <v>11.104063454600512</v>
      </c>
      <c r="G148" s="123">
        <v>11.04326182402697</v>
      </c>
      <c r="H148" s="123">
        <v>10.751656936450182</v>
      </c>
      <c r="I148" s="123">
        <v>10.625446060061474</v>
      </c>
      <c r="J148" s="123">
        <v>9.8194077345905431</v>
      </c>
      <c r="K148" s="123">
        <v>9.9872760137347854</v>
      </c>
      <c r="L148" s="123">
        <v>10.410680456973907</v>
      </c>
      <c r="M148" s="123">
        <v>9.1289153362585758</v>
      </c>
      <c r="N148" s="123">
        <v>9.4852759331217609</v>
      </c>
      <c r="O148" s="123">
        <v>9.0312930292850613</v>
      </c>
      <c r="P148" s="123">
        <v>8.7786137744801032</v>
      </c>
      <c r="Q148" s="123">
        <v>9.0447555314557277</v>
      </c>
      <c r="R148" s="123">
        <v>8.9160670194578575</v>
      </c>
      <c r="S148" s="123">
        <v>8.8153390208947382</v>
      </c>
      <c r="T148" s="123">
        <v>8.4584502139238591</v>
      </c>
      <c r="U148" s="123">
        <v>7.8078624534385979</v>
      </c>
      <c r="V148" s="123">
        <v>7.1737007230641625</v>
      </c>
      <c r="W148" s="123">
        <v>6.2520697108509751</v>
      </c>
      <c r="X148" s="123">
        <v>5.2108452960225193</v>
      </c>
      <c r="Y148" s="123">
        <v>3.9493433254046324</v>
      </c>
      <c r="DA148" s="130" t="s">
        <v>4565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X149" s="99">
        <v>0</v>
      </c>
      <c r="Y149" s="99">
        <v>0</v>
      </c>
      <c r="DA149" s="63" t="s">
        <v>4566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4567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4568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4569</v>
      </c>
    </row>
    <row r="153" spans="1:105" ht="12" customHeight="1" x14ac:dyDescent="0.25">
      <c r="A153" s="106" t="s">
        <v>122</v>
      </c>
      <c r="B153" s="101"/>
      <c r="C153" s="102">
        <v>11.48414240658737</v>
      </c>
      <c r="D153" s="102">
        <v>12.987691463094185</v>
      </c>
      <c r="E153" s="102">
        <v>12.764279470566157</v>
      </c>
      <c r="F153" s="102">
        <v>12.063715793823299</v>
      </c>
      <c r="G153" s="102">
        <v>11.840018457952244</v>
      </c>
      <c r="H153" s="102">
        <v>11.450843457071048</v>
      </c>
      <c r="I153" s="102">
        <v>11.614747767435839</v>
      </c>
      <c r="J153" s="102">
        <v>10.487500059158094</v>
      </c>
      <c r="K153" s="102">
        <v>10.993672203545168</v>
      </c>
      <c r="L153" s="102">
        <v>10.622952858808009</v>
      </c>
      <c r="M153" s="102">
        <v>10.430783320799968</v>
      </c>
      <c r="N153" s="102">
        <v>10.064652722456525</v>
      </c>
      <c r="O153" s="102">
        <v>9.740644673223203</v>
      </c>
      <c r="P153" s="102">
        <v>9.6689435672666058</v>
      </c>
      <c r="Q153" s="102">
        <v>9.5300030731160863</v>
      </c>
      <c r="R153" s="102">
        <v>9.5296613793591636</v>
      </c>
      <c r="S153" s="102">
        <v>9.3126782779003268</v>
      </c>
      <c r="T153" s="102">
        <v>8.8113752151947935</v>
      </c>
      <c r="U153" s="102">
        <v>8.2670205874576634</v>
      </c>
      <c r="V153" s="102">
        <v>7.4992899131400232</v>
      </c>
      <c r="W153" s="102">
        <v>6.4516002063264315</v>
      </c>
      <c r="X153" s="102">
        <v>5.4961070955753595</v>
      </c>
      <c r="Y153" s="102">
        <v>4.2032361826943241</v>
      </c>
      <c r="DA153" s="131" t="s">
        <v>4570</v>
      </c>
    </row>
    <row r="154" spans="1:105" ht="12" customHeight="1" x14ac:dyDescent="0.25">
      <c r="A154" s="107" t="s">
        <v>121</v>
      </c>
      <c r="B154" s="104"/>
      <c r="C154" s="105">
        <v>9.8447936898112562</v>
      </c>
      <c r="D154" s="105">
        <v>11.221743921935548</v>
      </c>
      <c r="E154" s="105">
        <v>10.982850048357037</v>
      </c>
      <c r="F154" s="105">
        <v>10.378356212999199</v>
      </c>
      <c r="G154" s="105">
        <v>10.202973784605781</v>
      </c>
      <c r="H154" s="105">
        <v>9.8346910077670806</v>
      </c>
      <c r="I154" s="105">
        <v>10.088454168626614</v>
      </c>
      <c r="J154" s="105">
        <v>8.9636036692834669</v>
      </c>
      <c r="K154" s="105">
        <v>9.4488687226846224</v>
      </c>
      <c r="L154" s="105">
        <v>8.8980977005891972</v>
      </c>
      <c r="M154" s="105">
        <v>8.8859747743438238</v>
      </c>
      <c r="N154" s="105">
        <v>8.532255556599786</v>
      </c>
      <c r="O154" s="105">
        <v>8.3324670059247019</v>
      </c>
      <c r="P154" s="105">
        <v>8.4047683464204592</v>
      </c>
      <c r="Q154" s="105">
        <v>8.3347855430307387</v>
      </c>
      <c r="R154" s="105">
        <v>8.4162907973949945</v>
      </c>
      <c r="S154" s="105">
        <v>8.2719694284003324</v>
      </c>
      <c r="T154" s="105">
        <v>7.819606285679594</v>
      </c>
      <c r="U154" s="105">
        <v>7.3545677182577149</v>
      </c>
      <c r="V154" s="105">
        <v>6.6792306310400962</v>
      </c>
      <c r="W154" s="105">
        <v>5.6958002109076284</v>
      </c>
      <c r="X154" s="105">
        <v>4.9362318752864009</v>
      </c>
      <c r="Y154" s="105">
        <v>3.8225106643507001</v>
      </c>
      <c r="DA154" s="132" t="s">
        <v>4571</v>
      </c>
    </row>
    <row r="155" spans="1:105" ht="12" customHeight="1" x14ac:dyDescent="0.25">
      <c r="A155" s="108" t="s">
        <v>53</v>
      </c>
      <c r="B155" s="98"/>
      <c r="C155" s="99">
        <v>5.4491153038567584</v>
      </c>
      <c r="D155" s="99">
        <v>6.4641645212744105</v>
      </c>
      <c r="E155" s="99">
        <v>6.15838873758742</v>
      </c>
      <c r="F155" s="99">
        <v>5.787326524256196</v>
      </c>
      <c r="G155" s="99">
        <v>5.7221324399713485</v>
      </c>
      <c r="H155" s="99">
        <v>5.3906905108671772</v>
      </c>
      <c r="I155" s="99">
        <v>5.8622584042205146</v>
      </c>
      <c r="J155" s="99">
        <v>4.7148558341687545</v>
      </c>
      <c r="K155" s="99">
        <v>5.1010976781429607</v>
      </c>
      <c r="L155" s="99">
        <v>4.0147012156675661</v>
      </c>
      <c r="M155" s="99">
        <v>4.409376215605362</v>
      </c>
      <c r="N155" s="99">
        <v>3.9599450120598583</v>
      </c>
      <c r="O155" s="99">
        <v>3.9211592973484679</v>
      </c>
      <c r="P155" s="99">
        <v>4.1427067678965193</v>
      </c>
      <c r="Q155" s="99">
        <v>4.0538853331733069</v>
      </c>
      <c r="R155" s="99">
        <v>4.2415275808231234</v>
      </c>
      <c r="S155" s="99">
        <v>4.1971676193262084</v>
      </c>
      <c r="T155" s="99">
        <v>3.7978960853471682</v>
      </c>
      <c r="U155" s="99">
        <v>3.4465525370208416</v>
      </c>
      <c r="V155" s="99">
        <v>3.0184308247379437</v>
      </c>
      <c r="W155" s="99">
        <v>2.1976238031778248</v>
      </c>
      <c r="X155" s="99">
        <v>2.0463122913075553</v>
      </c>
      <c r="Y155" s="99">
        <v>1.6045640951763909</v>
      </c>
      <c r="DA155" s="63" t="s">
        <v>4572</v>
      </c>
    </row>
    <row r="156" spans="1:105" ht="12" customHeight="1" x14ac:dyDescent="0.25">
      <c r="A156" s="108" t="s">
        <v>52</v>
      </c>
      <c r="B156" s="98"/>
      <c r="C156" s="99">
        <v>4.3956783859544997</v>
      </c>
      <c r="D156" s="99">
        <v>4.757579400661136</v>
      </c>
      <c r="E156" s="99">
        <v>4.8244613107696148</v>
      </c>
      <c r="F156" s="99">
        <v>4.5910296887430011</v>
      </c>
      <c r="G156" s="99">
        <v>4.4808413446344337</v>
      </c>
      <c r="H156" s="99">
        <v>4.4440004968999043</v>
      </c>
      <c r="I156" s="99">
        <v>4.2261957644060999</v>
      </c>
      <c r="J156" s="99">
        <v>4.2487478351147114</v>
      </c>
      <c r="K156" s="99">
        <v>4.3477710445416626</v>
      </c>
      <c r="L156" s="99">
        <v>4.8833964849216303</v>
      </c>
      <c r="M156" s="99">
        <v>4.4765985587384618</v>
      </c>
      <c r="N156" s="99">
        <v>4.5723105445399286</v>
      </c>
      <c r="O156" s="99">
        <v>4.4113077085762349</v>
      </c>
      <c r="P156" s="99">
        <v>4.2620615785239409</v>
      </c>
      <c r="Q156" s="99">
        <v>4.2809002098574318</v>
      </c>
      <c r="R156" s="99">
        <v>4.174763216571872</v>
      </c>
      <c r="S156" s="99">
        <v>4.074801809074124</v>
      </c>
      <c r="T156" s="99">
        <v>4.0217102003324268</v>
      </c>
      <c r="U156" s="99">
        <v>3.9080151812368737</v>
      </c>
      <c r="V156" s="99">
        <v>3.6607998063021525</v>
      </c>
      <c r="W156" s="99">
        <v>3.4981764077298041</v>
      </c>
      <c r="X156" s="99">
        <v>2.8899195839788456</v>
      </c>
      <c r="Y156" s="99">
        <v>2.2179465691743085</v>
      </c>
      <c r="DA156" s="63" t="s">
        <v>4573</v>
      </c>
    </row>
    <row r="157" spans="1:105" ht="12" customHeight="1" x14ac:dyDescent="0.25">
      <c r="A157" s="121" t="s">
        <v>54</v>
      </c>
      <c r="B157" s="122"/>
      <c r="C157" s="123">
        <v>2.2255121669443394</v>
      </c>
      <c r="D157" s="123">
        <v>2.2121849867895222</v>
      </c>
      <c r="E157" s="123">
        <v>2.188644639488126</v>
      </c>
      <c r="F157" s="123">
        <v>2.213919184259201</v>
      </c>
      <c r="G157" s="123">
        <v>2.1880034832527291</v>
      </c>
      <c r="H157" s="123">
        <v>2.3722690418713026</v>
      </c>
      <c r="I157" s="123">
        <v>2.1785402676813188</v>
      </c>
      <c r="J157" s="123">
        <v>2.2051355761781033</v>
      </c>
      <c r="K157" s="123">
        <v>2.0056802838677279</v>
      </c>
      <c r="L157" s="123">
        <v>2.4296032426345966</v>
      </c>
      <c r="M157" s="123">
        <v>2.3632484069812802</v>
      </c>
      <c r="N157" s="123">
        <v>2.3399583712174019</v>
      </c>
      <c r="O157" s="123">
        <v>2.2551227856612854</v>
      </c>
      <c r="P157" s="123">
        <v>2.1793048893260667</v>
      </c>
      <c r="Q157" s="123">
        <v>2.1062787555195026</v>
      </c>
      <c r="R157" s="123">
        <v>2.0312792992923177</v>
      </c>
      <c r="S157" s="123">
        <v>1.9560476478868538</v>
      </c>
      <c r="T157" s="123">
        <v>1.8841614620262901</v>
      </c>
      <c r="U157" s="123">
        <v>1.8212212006254522</v>
      </c>
      <c r="V157" s="123">
        <v>1.7657670849486162</v>
      </c>
      <c r="W157" s="123">
        <v>1.7286070783986642</v>
      </c>
      <c r="X157" s="123">
        <v>1.6965454581775814</v>
      </c>
      <c r="Y157" s="123">
        <v>1.4679178632882466</v>
      </c>
      <c r="DA157" s="130" t="s">
        <v>4574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X158" s="99">
        <v>0</v>
      </c>
      <c r="Y158" s="99">
        <v>0</v>
      </c>
      <c r="DA158" s="63" t="s">
        <v>4575</v>
      </c>
    </row>
    <row r="159" spans="1:105" ht="12" customHeight="1" x14ac:dyDescent="0.25">
      <c r="A159" s="109" t="s">
        <v>120</v>
      </c>
      <c r="B159" s="33"/>
      <c r="C159" s="110">
        <v>2.2255121669443394</v>
      </c>
      <c r="D159" s="110">
        <v>2.2121849867895222</v>
      </c>
      <c r="E159" s="110">
        <v>2.188644639488126</v>
      </c>
      <c r="F159" s="110">
        <v>2.213919184259201</v>
      </c>
      <c r="G159" s="110">
        <v>2.1880034832527291</v>
      </c>
      <c r="H159" s="110">
        <v>2.3722690418713026</v>
      </c>
      <c r="I159" s="110">
        <v>2.1785402676813188</v>
      </c>
      <c r="J159" s="110">
        <v>2.2051355761781033</v>
      </c>
      <c r="K159" s="110">
        <v>2.0056802838677279</v>
      </c>
      <c r="L159" s="110">
        <v>2.4296032426345966</v>
      </c>
      <c r="M159" s="110">
        <v>2.3632484069812802</v>
      </c>
      <c r="N159" s="110">
        <v>2.3399583712174019</v>
      </c>
      <c r="O159" s="110">
        <v>2.2551227856612854</v>
      </c>
      <c r="P159" s="110">
        <v>2.1793048893260667</v>
      </c>
      <c r="Q159" s="110">
        <v>2.1062787555195026</v>
      </c>
      <c r="R159" s="110">
        <v>2.0312792992923177</v>
      </c>
      <c r="S159" s="110">
        <v>1.9560476478868538</v>
      </c>
      <c r="T159" s="110">
        <v>1.8841614620262901</v>
      </c>
      <c r="U159" s="110">
        <v>1.8212212006254522</v>
      </c>
      <c r="V159" s="110">
        <v>1.7657670849486162</v>
      </c>
      <c r="W159" s="110">
        <v>1.7286070783986642</v>
      </c>
      <c r="X159" s="110">
        <v>1.6965454581775814</v>
      </c>
      <c r="Y159" s="110">
        <v>1.4679178632882466</v>
      </c>
      <c r="DA159" s="60" t="s">
        <v>4576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97.85873525586841</v>
      </c>
      <c r="D161" s="118">
        <f t="shared" si="54"/>
        <v>112.22261685739718</v>
      </c>
      <c r="E161" s="118">
        <f t="shared" si="54"/>
        <v>111.92675898559354</v>
      </c>
      <c r="F161" s="118">
        <f t="shared" si="54"/>
        <v>100.45946898951104</v>
      </c>
      <c r="G161" s="118">
        <f t="shared" si="54"/>
        <v>98.711022873626547</v>
      </c>
      <c r="H161" s="118">
        <f t="shared" si="54"/>
        <v>93.831781425384776</v>
      </c>
      <c r="I161" s="118">
        <f t="shared" si="54"/>
        <v>92.733387844825813</v>
      </c>
      <c r="J161" s="118">
        <f t="shared" si="54"/>
        <v>87.89337999804961</v>
      </c>
      <c r="K161" s="118">
        <f t="shared" si="54"/>
        <v>94.735206210457477</v>
      </c>
      <c r="L161" s="118">
        <f t="shared" si="54"/>
        <v>72.204604938714752</v>
      </c>
      <c r="M161" s="118">
        <f t="shared" si="54"/>
        <v>92.473784953227096</v>
      </c>
      <c r="N161" s="118">
        <f t="shared" si="54"/>
        <v>106.90451137266444</v>
      </c>
      <c r="O161" s="118">
        <f t="shared" si="54"/>
        <v>91.535273961043742</v>
      </c>
      <c r="P161" s="118">
        <f t="shared" si="54"/>
        <v>84.619311532193507</v>
      </c>
      <c r="Q161" s="118">
        <f t="shared" si="54"/>
        <v>0</v>
      </c>
      <c r="R161" s="118">
        <f t="shared" ref="R161:V161" si="55">R162+R164+R166+R175</f>
        <v>31.636255187559801</v>
      </c>
      <c r="S161" s="118">
        <f t="shared" si="55"/>
        <v>0</v>
      </c>
      <c r="T161" s="118">
        <f t="shared" si="55"/>
        <v>0</v>
      </c>
      <c r="U161" s="118">
        <f t="shared" si="55"/>
        <v>56.791218518355841</v>
      </c>
      <c r="V161" s="118">
        <f t="shared" si="55"/>
        <v>60.090146202923137</v>
      </c>
      <c r="W161" s="118">
        <f t="shared" ref="W161:Y161" si="56">W162+W164+W166+W175</f>
        <v>51.997800517624938</v>
      </c>
      <c r="X161" s="118">
        <f t="shared" si="56"/>
        <v>0</v>
      </c>
      <c r="Y161" s="118">
        <f t="shared" si="56"/>
        <v>0</v>
      </c>
      <c r="DA161" s="129" t="s">
        <v>4577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84.861758830302833</v>
      </c>
      <c r="D162" s="123">
        <f t="shared" si="57"/>
        <v>97.787506420740158</v>
      </c>
      <c r="E162" s="123">
        <f t="shared" si="57"/>
        <v>97.47260905822364</v>
      </c>
      <c r="F162" s="123">
        <f t="shared" si="57"/>
        <v>86.888498720090794</v>
      </c>
      <c r="G162" s="123">
        <f t="shared" si="57"/>
        <v>85.208979429117221</v>
      </c>
      <c r="H162" s="123">
        <f t="shared" si="57"/>
        <v>80.269430732334484</v>
      </c>
      <c r="I162" s="123">
        <f t="shared" si="57"/>
        <v>79.671005999142821</v>
      </c>
      <c r="J162" s="123">
        <f t="shared" si="57"/>
        <v>75.548429311359101</v>
      </c>
      <c r="K162" s="123">
        <f t="shared" si="57"/>
        <v>82.382663745152442</v>
      </c>
      <c r="L162" s="123">
        <f t="shared" si="57"/>
        <v>58.962432964220802</v>
      </c>
      <c r="M162" s="123">
        <f t="shared" si="57"/>
        <v>80.548482749526045</v>
      </c>
      <c r="N162" s="123">
        <f t="shared" si="57"/>
        <v>94.542505821369687</v>
      </c>
      <c r="O162" s="123">
        <f t="shared" si="57"/>
        <v>79.648283588623727</v>
      </c>
      <c r="P162" s="123">
        <f t="shared" si="57"/>
        <v>72.909960519260068</v>
      </c>
      <c r="Q162" s="123">
        <f t="shared" si="57"/>
        <v>0</v>
      </c>
      <c r="R162" s="123">
        <f t="shared" si="57"/>
        <v>20.107999943886281</v>
      </c>
      <c r="S162" s="123">
        <f t="shared" si="57"/>
        <v>0</v>
      </c>
      <c r="T162" s="123">
        <f t="shared" si="57"/>
        <v>0</v>
      </c>
      <c r="U162" s="123">
        <f t="shared" si="57"/>
        <v>46.650413342799361</v>
      </c>
      <c r="V162" s="123">
        <f t="shared" si="57"/>
        <v>50.725289321039128</v>
      </c>
      <c r="W162" s="123">
        <f t="shared" si="57"/>
        <v>43.505157948183438</v>
      </c>
      <c r="X162" s="123">
        <f t="shared" si="57"/>
        <v>0</v>
      </c>
      <c r="Y162" s="123">
        <f t="shared" si="57"/>
        <v>0</v>
      </c>
      <c r="DA162" s="130" t="s">
        <v>4578</v>
      </c>
    </row>
    <row r="163" spans="1:105" ht="12" customHeight="1" x14ac:dyDescent="0.25">
      <c r="A163" s="97" t="s">
        <v>53</v>
      </c>
      <c r="B163" s="33"/>
      <c r="C163" s="110">
        <v>84.861758830302833</v>
      </c>
      <c r="D163" s="110">
        <v>97.787506420740158</v>
      </c>
      <c r="E163" s="110">
        <v>97.47260905822364</v>
      </c>
      <c r="F163" s="110">
        <v>86.888498720090794</v>
      </c>
      <c r="G163" s="110">
        <v>85.208979429117221</v>
      </c>
      <c r="H163" s="110">
        <v>80.269430732334484</v>
      </c>
      <c r="I163" s="110">
        <v>79.671005999142821</v>
      </c>
      <c r="J163" s="110">
        <v>75.548429311359101</v>
      </c>
      <c r="K163" s="110">
        <v>82.382663745152442</v>
      </c>
      <c r="L163" s="110">
        <v>58.962432964220802</v>
      </c>
      <c r="M163" s="110">
        <v>80.548482749526045</v>
      </c>
      <c r="N163" s="110">
        <v>94.542505821369687</v>
      </c>
      <c r="O163" s="110">
        <v>79.648283588623727</v>
      </c>
      <c r="P163" s="110">
        <v>72.909960519260068</v>
      </c>
      <c r="Q163" s="110">
        <v>0</v>
      </c>
      <c r="R163" s="110">
        <v>20.107999943886281</v>
      </c>
      <c r="S163" s="110">
        <v>0</v>
      </c>
      <c r="T163" s="110">
        <v>0</v>
      </c>
      <c r="U163" s="110">
        <v>46.650413342799361</v>
      </c>
      <c r="V163" s="110">
        <v>50.725289321039128</v>
      </c>
      <c r="W163" s="110">
        <v>43.505157948183438</v>
      </c>
      <c r="X163" s="110">
        <v>0</v>
      </c>
      <c r="Y163" s="110">
        <v>0</v>
      </c>
      <c r="DA163" s="60" t="s">
        <v>4579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0.15351763035924706</v>
      </c>
      <c r="D164" s="123">
        <f t="shared" si="58"/>
        <v>3.5995572243842491E-2</v>
      </c>
      <c r="E164" s="123">
        <f t="shared" si="58"/>
        <v>0.33521935415663645</v>
      </c>
      <c r="F164" s="123">
        <f t="shared" si="58"/>
        <v>0.25292644004791093</v>
      </c>
      <c r="G164" s="123">
        <f t="shared" si="58"/>
        <v>0.2711525983763286</v>
      </c>
      <c r="H164" s="123">
        <f t="shared" si="58"/>
        <v>0.4385294647909514</v>
      </c>
      <c r="I164" s="123">
        <f t="shared" si="58"/>
        <v>0.25803743492576892</v>
      </c>
      <c r="J164" s="123">
        <f t="shared" si="58"/>
        <v>0.32029200261653185</v>
      </c>
      <c r="K164" s="123">
        <f t="shared" si="58"/>
        <v>0.35969683642865263</v>
      </c>
      <c r="L164" s="123">
        <f t="shared" si="58"/>
        <v>0.40232638289079442</v>
      </c>
      <c r="M164" s="123">
        <f t="shared" si="58"/>
        <v>0.43343893654513654</v>
      </c>
      <c r="N164" s="123">
        <f t="shared" si="58"/>
        <v>0.53658340154902251</v>
      </c>
      <c r="O164" s="123">
        <f t="shared" si="58"/>
        <v>0.60059373393382809</v>
      </c>
      <c r="P164" s="123">
        <f t="shared" si="58"/>
        <v>1.1252777771869289</v>
      </c>
      <c r="Q164" s="123">
        <f t="shared" si="58"/>
        <v>0</v>
      </c>
      <c r="R164" s="123">
        <f t="shared" si="58"/>
        <v>0.5239998560041258</v>
      </c>
      <c r="S164" s="123">
        <f t="shared" si="58"/>
        <v>0</v>
      </c>
      <c r="T164" s="123">
        <f t="shared" si="58"/>
        <v>0</v>
      </c>
      <c r="U164" s="123">
        <f t="shared" si="58"/>
        <v>0.51155111185908686</v>
      </c>
      <c r="V164" s="123">
        <f t="shared" si="58"/>
        <v>0.42543317992963908</v>
      </c>
      <c r="W164" s="123">
        <f t="shared" si="58"/>
        <v>0.51195695411380104</v>
      </c>
      <c r="X164" s="123">
        <f t="shared" si="58"/>
        <v>0</v>
      </c>
      <c r="Y164" s="123">
        <f t="shared" si="58"/>
        <v>0</v>
      </c>
      <c r="DA164" s="130" t="s">
        <v>4580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0.15351763035924706</v>
      </c>
      <c r="D165" s="99">
        <f>RES_hhdet_in_fech!D165/RES_summary!D$21</f>
        <v>3.5995572243842491E-2</v>
      </c>
      <c r="E165" s="99">
        <f>RES_hhdet_in_fech!E165/RES_summary!E$21</f>
        <v>0.33521935415663645</v>
      </c>
      <c r="F165" s="99">
        <f>RES_hhdet_in_fech!F165/RES_summary!F$21</f>
        <v>0.25292644004791093</v>
      </c>
      <c r="G165" s="99">
        <f>RES_hhdet_in_fech!G165/RES_summary!G$21</f>
        <v>0.2711525983763286</v>
      </c>
      <c r="H165" s="99">
        <f>RES_hhdet_in_fech!H165/RES_summary!H$21</f>
        <v>0.4385294647909514</v>
      </c>
      <c r="I165" s="99">
        <f>RES_hhdet_in_fech!I165/RES_summary!I$21</f>
        <v>0.25803743492576892</v>
      </c>
      <c r="J165" s="99">
        <f>RES_hhdet_in_fech!J165/RES_summary!J$21</f>
        <v>0.32029200261653185</v>
      </c>
      <c r="K165" s="99">
        <f>RES_hhdet_in_fech!K165/RES_summary!K$21</f>
        <v>0.35969683642865263</v>
      </c>
      <c r="L165" s="99">
        <f>RES_hhdet_in_fech!L165/RES_summary!L$21</f>
        <v>0.40232638289079442</v>
      </c>
      <c r="M165" s="99">
        <f>RES_hhdet_in_fech!M165/RES_summary!M$21</f>
        <v>0.43343893654513654</v>
      </c>
      <c r="N165" s="99">
        <f>RES_hhdet_in_fech!N165/RES_summary!N$21</f>
        <v>0.53658340154902251</v>
      </c>
      <c r="O165" s="99">
        <f>RES_hhdet_in_fech!O165/RES_summary!O$21</f>
        <v>0.60059373393382809</v>
      </c>
      <c r="P165" s="99">
        <f>RES_hhdet_in_fech!P165/RES_summary!P$21</f>
        <v>1.1252777771869289</v>
      </c>
      <c r="Q165" s="99">
        <f>RES_hhdet_in_fech!Q165/RES_summary!Q$21</f>
        <v>0</v>
      </c>
      <c r="R165" s="99">
        <f>RES_hhdet_in_fech!R165/RES_summary!R$21</f>
        <v>0.5239998560041258</v>
      </c>
      <c r="S165" s="99">
        <f>RES_hhdet_in_fech!S165/RES_summary!S$21</f>
        <v>0</v>
      </c>
      <c r="T165" s="99">
        <f>RES_hhdet_in_fech!T165/RES_summary!T$21</f>
        <v>0</v>
      </c>
      <c r="U165" s="99">
        <f>RES_hhdet_in_fech!U165/RES_summary!U$21</f>
        <v>0.51155111185908686</v>
      </c>
      <c r="V165" s="99">
        <f>RES_hhdet_in_fech!V165/RES_summary!V$21</f>
        <v>0.42543317992963908</v>
      </c>
      <c r="W165" s="99">
        <f>RES_hhdet_in_fech!W165/RES_summary!W$21</f>
        <v>0.51195695411380104</v>
      </c>
      <c r="X165" s="99">
        <f>RES_hhdet_in_fech!X165/RES_summary!X$21</f>
        <v>0</v>
      </c>
      <c r="Y165" s="99">
        <f>RES_hhdet_in_fech!Y165/RES_summary!Y$21</f>
        <v>0</v>
      </c>
      <c r="DA165" s="63" t="s">
        <v>4581</v>
      </c>
    </row>
    <row r="166" spans="1:105" ht="12" customHeight="1" x14ac:dyDescent="0.25">
      <c r="A166" s="121" t="s">
        <v>55</v>
      </c>
      <c r="B166" s="122"/>
      <c r="C166" s="123">
        <v>10.617946628261992</v>
      </c>
      <c r="D166" s="123">
        <v>12.186929877623658</v>
      </c>
      <c r="E166" s="123">
        <v>11.930285933725136</v>
      </c>
      <c r="F166" s="123">
        <v>11.104124645113133</v>
      </c>
      <c r="G166" s="123">
        <v>11.042887362880267</v>
      </c>
      <c r="H166" s="123">
        <v>10.751552186388032</v>
      </c>
      <c r="I166" s="123">
        <v>10.625804143075916</v>
      </c>
      <c r="J166" s="123">
        <v>9.8195231078958702</v>
      </c>
      <c r="K166" s="123">
        <v>9.9871653450086466</v>
      </c>
      <c r="L166" s="123">
        <v>10.410242348968557</v>
      </c>
      <c r="M166" s="123">
        <v>9.1286148601746309</v>
      </c>
      <c r="N166" s="123">
        <v>9.4854637785283238</v>
      </c>
      <c r="O166" s="123">
        <v>9.0312738528248957</v>
      </c>
      <c r="P166" s="123">
        <v>8.404768346420461</v>
      </c>
      <c r="Q166" s="123">
        <v>0</v>
      </c>
      <c r="R166" s="123">
        <v>8.9729760883770791</v>
      </c>
      <c r="S166" s="123">
        <v>0</v>
      </c>
      <c r="T166" s="123">
        <v>0</v>
      </c>
      <c r="U166" s="123">
        <v>7.8080328630719453</v>
      </c>
      <c r="V166" s="123">
        <v>7.1736566170057552</v>
      </c>
      <c r="W166" s="123">
        <v>6.2520785369290319</v>
      </c>
      <c r="X166" s="123">
        <v>0</v>
      </c>
      <c r="Y166" s="123">
        <v>0</v>
      </c>
      <c r="DA166" s="130" t="s">
        <v>4582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X167" s="99">
        <v>0</v>
      </c>
      <c r="Y167" s="99">
        <v>0</v>
      </c>
      <c r="DA167" s="63" t="s">
        <v>4583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4584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4585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4586</v>
      </c>
    </row>
    <row r="171" spans="1:105" ht="12" customHeight="1" x14ac:dyDescent="0.25">
      <c r="A171" s="106" t="s">
        <v>122</v>
      </c>
      <c r="B171" s="101"/>
      <c r="C171" s="102">
        <v>11.484142406587367</v>
      </c>
      <c r="D171" s="102">
        <v>12.987691463094187</v>
      </c>
      <c r="E171" s="102">
        <v>12.764279470566159</v>
      </c>
      <c r="F171" s="102">
        <v>12.063715793823302</v>
      </c>
      <c r="G171" s="102">
        <v>11.840018457952242</v>
      </c>
      <c r="H171" s="102">
        <v>11.45084345707105</v>
      </c>
      <c r="I171" s="102">
        <v>11.614747767435839</v>
      </c>
      <c r="J171" s="102">
        <v>10.487500059158094</v>
      </c>
      <c r="K171" s="102">
        <v>10.993672203545167</v>
      </c>
      <c r="L171" s="102">
        <v>10.622952858808008</v>
      </c>
      <c r="M171" s="102">
        <v>10.430783320799968</v>
      </c>
      <c r="N171" s="102">
        <v>10.064652722456527</v>
      </c>
      <c r="O171" s="102">
        <v>9.7406446732232013</v>
      </c>
      <c r="P171" s="102">
        <v>0</v>
      </c>
      <c r="Q171" s="102">
        <v>0</v>
      </c>
      <c r="R171" s="102">
        <v>9.5296613793591636</v>
      </c>
      <c r="S171" s="102">
        <v>0</v>
      </c>
      <c r="T171" s="102">
        <v>0</v>
      </c>
      <c r="U171" s="102">
        <v>8.2670205874576617</v>
      </c>
      <c r="V171" s="102">
        <v>7.4992899131400232</v>
      </c>
      <c r="W171" s="102">
        <v>6.4516002063264315</v>
      </c>
      <c r="X171" s="102">
        <v>0</v>
      </c>
      <c r="Y171" s="102">
        <v>0</v>
      </c>
      <c r="DA171" s="131" t="s">
        <v>4587</v>
      </c>
    </row>
    <row r="172" spans="1:105" ht="12" customHeight="1" x14ac:dyDescent="0.25">
      <c r="A172" s="107" t="s">
        <v>121</v>
      </c>
      <c r="B172" s="104"/>
      <c r="C172" s="105">
        <v>9.8447936898112598</v>
      </c>
      <c r="D172" s="105">
        <v>11.221743921935545</v>
      </c>
      <c r="E172" s="105">
        <v>10.982850048357038</v>
      </c>
      <c r="F172" s="105">
        <v>10.378356212999197</v>
      </c>
      <c r="G172" s="105">
        <v>10.202973784605783</v>
      </c>
      <c r="H172" s="105">
        <v>9.8346910077670806</v>
      </c>
      <c r="I172" s="105">
        <v>10.088454168626614</v>
      </c>
      <c r="J172" s="105">
        <v>8.9636036692834669</v>
      </c>
      <c r="K172" s="105">
        <v>9.4488687226846224</v>
      </c>
      <c r="L172" s="105">
        <v>8.8980977005891972</v>
      </c>
      <c r="M172" s="105">
        <v>8.8859747743438238</v>
      </c>
      <c r="N172" s="105">
        <v>8.5322555565997877</v>
      </c>
      <c r="O172" s="105">
        <v>8.3324670059247037</v>
      </c>
      <c r="P172" s="105">
        <v>8.404768346420461</v>
      </c>
      <c r="Q172" s="105">
        <v>0</v>
      </c>
      <c r="R172" s="105">
        <v>8.4162907973949945</v>
      </c>
      <c r="S172" s="105">
        <v>0</v>
      </c>
      <c r="T172" s="105">
        <v>0</v>
      </c>
      <c r="U172" s="105">
        <v>7.3545677182577167</v>
      </c>
      <c r="V172" s="105">
        <v>6.6792306310400926</v>
      </c>
      <c r="W172" s="105">
        <v>5.6958002109076302</v>
      </c>
      <c r="X172" s="105">
        <v>0</v>
      </c>
      <c r="Y172" s="105">
        <v>0</v>
      </c>
      <c r="DA172" s="132" t="s">
        <v>4588</v>
      </c>
    </row>
    <row r="173" spans="1:105" ht="12" customHeight="1" x14ac:dyDescent="0.25">
      <c r="A173" s="108" t="s">
        <v>53</v>
      </c>
      <c r="B173" s="98"/>
      <c r="C173" s="99">
        <v>5.4491153038567584</v>
      </c>
      <c r="D173" s="99">
        <v>6.4641645212744114</v>
      </c>
      <c r="E173" s="99">
        <v>6.1583887375874227</v>
      </c>
      <c r="F173" s="99">
        <v>5.7873265242561942</v>
      </c>
      <c r="G173" s="99">
        <v>5.7221324399713502</v>
      </c>
      <c r="H173" s="99">
        <v>5.3906905108671772</v>
      </c>
      <c r="I173" s="99">
        <v>5.8622584042205137</v>
      </c>
      <c r="J173" s="99">
        <v>4.7148558341687563</v>
      </c>
      <c r="K173" s="99">
        <v>5.1010976781429607</v>
      </c>
      <c r="L173" s="99">
        <v>4.0147012156675661</v>
      </c>
      <c r="M173" s="99">
        <v>4.409376215605362</v>
      </c>
      <c r="N173" s="99">
        <v>3.9599450120598592</v>
      </c>
      <c r="O173" s="99">
        <v>3.9211592973484684</v>
      </c>
      <c r="P173" s="99">
        <v>4.1427067678965193</v>
      </c>
      <c r="Q173" s="99">
        <v>0</v>
      </c>
      <c r="R173" s="99">
        <v>4.2415275808231234</v>
      </c>
      <c r="S173" s="99">
        <v>0</v>
      </c>
      <c r="T173" s="99">
        <v>0</v>
      </c>
      <c r="U173" s="99">
        <v>3.4465525370208425</v>
      </c>
      <c r="V173" s="99">
        <v>3.0184308247379432</v>
      </c>
      <c r="W173" s="99">
        <v>2.1976238031778252</v>
      </c>
      <c r="X173" s="99">
        <v>0</v>
      </c>
      <c r="Y173" s="99">
        <v>0</v>
      </c>
      <c r="DA173" s="63" t="s">
        <v>4589</v>
      </c>
    </row>
    <row r="174" spans="1:105" ht="12" customHeight="1" x14ac:dyDescent="0.25">
      <c r="A174" s="115" t="s">
        <v>52</v>
      </c>
      <c r="B174" s="33"/>
      <c r="C174" s="110">
        <v>4.3956783859545023</v>
      </c>
      <c r="D174" s="110">
        <v>4.7575794006611352</v>
      </c>
      <c r="E174" s="110">
        <v>4.8244613107696148</v>
      </c>
      <c r="F174" s="110">
        <v>4.5910296887430011</v>
      </c>
      <c r="G174" s="110">
        <v>4.4808413446344337</v>
      </c>
      <c r="H174" s="110">
        <v>4.4440004968999034</v>
      </c>
      <c r="I174" s="110">
        <v>4.2261957644060999</v>
      </c>
      <c r="J174" s="110">
        <v>4.2487478351147114</v>
      </c>
      <c r="K174" s="110">
        <v>4.3477710445416617</v>
      </c>
      <c r="L174" s="110">
        <v>4.8833964849216311</v>
      </c>
      <c r="M174" s="110">
        <v>4.4765985587384618</v>
      </c>
      <c r="N174" s="110">
        <v>4.5723105445399286</v>
      </c>
      <c r="O174" s="110">
        <v>4.4113077085762349</v>
      </c>
      <c r="P174" s="110">
        <v>4.2620615785239409</v>
      </c>
      <c r="Q174" s="110">
        <v>0</v>
      </c>
      <c r="R174" s="110">
        <v>4.1747632165718702</v>
      </c>
      <c r="S174" s="110">
        <v>0</v>
      </c>
      <c r="T174" s="110">
        <v>0</v>
      </c>
      <c r="U174" s="110">
        <v>3.9080151812368742</v>
      </c>
      <c r="V174" s="110">
        <v>3.6607998063021507</v>
      </c>
      <c r="W174" s="110">
        <v>3.498176407729805</v>
      </c>
      <c r="X174" s="110">
        <v>0</v>
      </c>
      <c r="Y174" s="110">
        <v>0</v>
      </c>
      <c r="DA174" s="60" t="s">
        <v>4590</v>
      </c>
    </row>
    <row r="175" spans="1:105" ht="12" customHeight="1" x14ac:dyDescent="0.25">
      <c r="A175" s="121" t="s">
        <v>54</v>
      </c>
      <c r="B175" s="122"/>
      <c r="C175" s="123">
        <v>2.2255121669443398</v>
      </c>
      <c r="D175" s="123">
        <v>2.2121849867895218</v>
      </c>
      <c r="E175" s="123">
        <v>2.1886446394881256</v>
      </c>
      <c r="F175" s="123">
        <v>2.2139191842592005</v>
      </c>
      <c r="G175" s="123">
        <v>2.1880034832527286</v>
      </c>
      <c r="H175" s="123">
        <v>2.3722690418713026</v>
      </c>
      <c r="I175" s="123">
        <v>2.1785402676813193</v>
      </c>
      <c r="J175" s="123">
        <v>2.2051355761781033</v>
      </c>
      <c r="K175" s="123">
        <v>2.0056802838677279</v>
      </c>
      <c r="L175" s="123">
        <v>2.429603242634597</v>
      </c>
      <c r="M175" s="123">
        <v>2.3632484069812807</v>
      </c>
      <c r="N175" s="123">
        <v>2.3399583712174019</v>
      </c>
      <c r="O175" s="123">
        <v>2.2551227856612854</v>
      </c>
      <c r="P175" s="123">
        <v>2.1793048893260671</v>
      </c>
      <c r="Q175" s="123">
        <v>0</v>
      </c>
      <c r="R175" s="123">
        <v>2.0312792992923181</v>
      </c>
      <c r="S175" s="123">
        <v>0</v>
      </c>
      <c r="T175" s="123">
        <v>0</v>
      </c>
      <c r="U175" s="123">
        <v>1.821221200625452</v>
      </c>
      <c r="V175" s="123">
        <v>1.765767084948616</v>
      </c>
      <c r="W175" s="123">
        <v>1.7286070783986645</v>
      </c>
      <c r="X175" s="123">
        <v>0</v>
      </c>
      <c r="Y175" s="123">
        <v>0</v>
      </c>
      <c r="DA175" s="130" t="s">
        <v>4591</v>
      </c>
    </row>
    <row r="176" spans="1:105" ht="12" customHeight="1" x14ac:dyDescent="0.25">
      <c r="A176" s="97" t="s">
        <v>50</v>
      </c>
      <c r="B176" s="98"/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X176" s="99">
        <v>0</v>
      </c>
      <c r="Y176" s="99">
        <v>0</v>
      </c>
      <c r="DA176" s="63" t="s">
        <v>4592</v>
      </c>
    </row>
    <row r="177" spans="1:105" ht="12" customHeight="1" x14ac:dyDescent="0.25">
      <c r="A177" s="109" t="s">
        <v>120</v>
      </c>
      <c r="B177" s="33"/>
      <c r="C177" s="110">
        <v>2.2255121669443398</v>
      </c>
      <c r="D177" s="110">
        <v>2.2121849867895218</v>
      </c>
      <c r="E177" s="110">
        <v>2.1886446394881256</v>
      </c>
      <c r="F177" s="110">
        <v>2.2139191842592005</v>
      </c>
      <c r="G177" s="110">
        <v>2.1880034832527286</v>
      </c>
      <c r="H177" s="110">
        <v>2.3722690418713026</v>
      </c>
      <c r="I177" s="110">
        <v>2.1785402676813193</v>
      </c>
      <c r="J177" s="110">
        <v>2.2051355761781033</v>
      </c>
      <c r="K177" s="110">
        <v>2.0056802838677279</v>
      </c>
      <c r="L177" s="110">
        <v>2.429603242634597</v>
      </c>
      <c r="M177" s="110">
        <v>2.3632484069812807</v>
      </c>
      <c r="N177" s="110">
        <v>2.3399583712174019</v>
      </c>
      <c r="O177" s="110">
        <v>2.2551227856612854</v>
      </c>
      <c r="P177" s="110">
        <v>2.1793048893260671</v>
      </c>
      <c r="Q177" s="110">
        <v>0</v>
      </c>
      <c r="R177" s="110">
        <v>2.0312792992923181</v>
      </c>
      <c r="S177" s="110">
        <v>0</v>
      </c>
      <c r="T177" s="110">
        <v>0</v>
      </c>
      <c r="U177" s="110">
        <v>1.821221200625452</v>
      </c>
      <c r="V177" s="110">
        <v>1.765767084948616</v>
      </c>
      <c r="W177" s="110">
        <v>1.7286070783986645</v>
      </c>
      <c r="X177" s="110">
        <v>0</v>
      </c>
      <c r="Y177" s="110">
        <v>0</v>
      </c>
      <c r="DA177" s="60" t="s">
        <v>4593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80.241477034981315</v>
      </c>
      <c r="D3" s="118">
        <f t="shared" si="0"/>
        <v>80.106545610605423</v>
      </c>
      <c r="E3" s="118">
        <f t="shared" si="0"/>
        <v>81.273478568800613</v>
      </c>
      <c r="F3" s="118">
        <f t="shared" si="0"/>
        <v>54.129720766852714</v>
      </c>
      <c r="G3" s="118">
        <f t="shared" si="0"/>
        <v>53.072207078660774</v>
      </c>
      <c r="H3" s="118">
        <f t="shared" si="0"/>
        <v>51.280206841060242</v>
      </c>
      <c r="I3" s="118">
        <f t="shared" si="0"/>
        <v>54.344609977877447</v>
      </c>
      <c r="J3" s="118">
        <f t="shared" si="0"/>
        <v>192.56445400009773</v>
      </c>
      <c r="K3" s="118">
        <f t="shared" si="0"/>
        <v>65.120852785297387</v>
      </c>
      <c r="L3" s="118">
        <f t="shared" si="0"/>
        <v>68.435159038158147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61.569896516630493</v>
      </c>
      <c r="S3" s="118">
        <f t="shared" si="1"/>
        <v>63.897718114596188</v>
      </c>
      <c r="T3" s="118">
        <f t="shared" si="1"/>
        <v>57.609520812526263</v>
      </c>
      <c r="U3" s="118">
        <f t="shared" si="1"/>
        <v>62.133544549430411</v>
      </c>
      <c r="V3" s="118">
        <f t="shared" si="1"/>
        <v>0</v>
      </c>
      <c r="W3" s="118">
        <f t="shared" ref="W3:Y3" si="2">W4+W7+W9+W19</f>
        <v>0</v>
      </c>
      <c r="X3" s="118">
        <f t="shared" si="2"/>
        <v>19.03178908479515</v>
      </c>
      <c r="Y3" s="118">
        <f t="shared" si="2"/>
        <v>0</v>
      </c>
      <c r="DA3" s="129" t="s">
        <v>4595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70.080478745698173</v>
      </c>
      <c r="D4" s="123">
        <f t="shared" si="3"/>
        <v>68.937207374787477</v>
      </c>
      <c r="E4" s="123">
        <f t="shared" si="3"/>
        <v>70.071067132240387</v>
      </c>
      <c r="F4" s="123">
        <f t="shared" si="3"/>
        <v>43.311509276938324</v>
      </c>
      <c r="G4" s="123">
        <f t="shared" si="3"/>
        <v>42.137667175862838</v>
      </c>
      <c r="H4" s="123">
        <f t="shared" si="3"/>
        <v>40.144798828501536</v>
      </c>
      <c r="I4" s="123">
        <f t="shared" si="3"/>
        <v>43.960260899794598</v>
      </c>
      <c r="J4" s="123">
        <f t="shared" si="3"/>
        <v>182.77747178601595</v>
      </c>
      <c r="K4" s="123">
        <f t="shared" si="3"/>
        <v>54.889824204299195</v>
      </c>
      <c r="L4" s="123">
        <f t="shared" si="3"/>
        <v>57.779994669772883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50.808668766132683</v>
      </c>
      <c r="S4" s="123">
        <f t="shared" si="4"/>
        <v>53.920926593662024</v>
      </c>
      <c r="T4" s="123">
        <f t="shared" si="4"/>
        <v>48.208474693107213</v>
      </c>
      <c r="U4" s="123">
        <f t="shared" si="4"/>
        <v>53.473849488642024</v>
      </c>
      <c r="V4" s="123">
        <f t="shared" si="4"/>
        <v>0</v>
      </c>
      <c r="W4" s="123">
        <f t="shared" ref="W4:Y4" si="5">SUM(W5:W6)</f>
        <v>0</v>
      </c>
      <c r="X4" s="123">
        <f t="shared" si="5"/>
        <v>11.80848256518304</v>
      </c>
      <c r="Y4" s="123">
        <f t="shared" si="5"/>
        <v>0</v>
      </c>
      <c r="DA4" s="130" t="s">
        <v>4596</v>
      </c>
    </row>
    <row r="5" spans="1:105" ht="12" customHeight="1" x14ac:dyDescent="0.25">
      <c r="A5" s="97" t="s">
        <v>51</v>
      </c>
      <c r="B5" s="98"/>
      <c r="C5" s="99">
        <v>69.44315664342038</v>
      </c>
      <c r="D5" s="99">
        <v>68.322683294282186</v>
      </c>
      <c r="E5" s="99">
        <v>69.458478322323359</v>
      </c>
      <c r="F5" s="99">
        <v>42.940850639024724</v>
      </c>
      <c r="G5" s="99">
        <v>41.785902917426768</v>
      </c>
      <c r="H5" s="99">
        <v>39.818376475634821</v>
      </c>
      <c r="I5" s="99">
        <v>43.613405602833325</v>
      </c>
      <c r="J5" s="99">
        <v>181.32957712824114</v>
      </c>
      <c r="K5" s="99">
        <v>54.4604924298011</v>
      </c>
      <c r="L5" s="99">
        <v>57.319067628980434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50.441180434402732</v>
      </c>
      <c r="S5" s="99">
        <v>53.536882728653282</v>
      </c>
      <c r="T5" s="99">
        <v>47.868427106686319</v>
      </c>
      <c r="U5" s="99">
        <v>53.103475634906438</v>
      </c>
      <c r="V5" s="99">
        <v>0</v>
      </c>
      <c r="W5" s="99">
        <v>0</v>
      </c>
      <c r="X5" s="99">
        <v>11.732757433546862</v>
      </c>
      <c r="Y5" s="99">
        <v>0</v>
      </c>
      <c r="DA5" s="63" t="s">
        <v>4597</v>
      </c>
    </row>
    <row r="6" spans="1:105" ht="12" customHeight="1" x14ac:dyDescent="0.25">
      <c r="A6" s="97" t="s">
        <v>53</v>
      </c>
      <c r="B6" s="98"/>
      <c r="C6" s="99">
        <v>0.63732210227778807</v>
      </c>
      <c r="D6" s="99">
        <v>0.61452408050528429</v>
      </c>
      <c r="E6" s="99">
        <v>0.61258880991702602</v>
      </c>
      <c r="F6" s="99">
        <v>0.37065863791359738</v>
      </c>
      <c r="G6" s="99">
        <v>0.35176425843607084</v>
      </c>
      <c r="H6" s="99">
        <v>0.32642235286671295</v>
      </c>
      <c r="I6" s="99">
        <v>0.34685529696127654</v>
      </c>
      <c r="J6" s="99">
        <v>1.4478946577748202</v>
      </c>
      <c r="K6" s="99">
        <v>0.42933177449809812</v>
      </c>
      <c r="L6" s="99">
        <v>0.46092704079245139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0.36748833172995343</v>
      </c>
      <c r="S6" s="99">
        <v>0.38404386500874449</v>
      </c>
      <c r="T6" s="99">
        <v>0.34004758642089411</v>
      </c>
      <c r="U6" s="99">
        <v>0.37037385373558762</v>
      </c>
      <c r="V6" s="99">
        <v>0</v>
      </c>
      <c r="W6" s="99">
        <v>0</v>
      </c>
      <c r="X6" s="99">
        <v>7.5725131636178472E-2</v>
      </c>
      <c r="Y6" s="99">
        <v>0</v>
      </c>
      <c r="DA6" s="63" t="s">
        <v>4598</v>
      </c>
    </row>
    <row r="7" spans="1:105" ht="12.95" customHeight="1" x14ac:dyDescent="0.25">
      <c r="A7" s="121" t="s">
        <v>92</v>
      </c>
      <c r="B7" s="122"/>
      <c r="C7" s="123">
        <f t="shared" ref="C7:Y7" si="6">C8</f>
        <v>9.059969107150169E-2</v>
      </c>
      <c r="D7" s="123">
        <f t="shared" si="6"/>
        <v>0</v>
      </c>
      <c r="E7" s="123">
        <f t="shared" si="6"/>
        <v>0.19843023518705269</v>
      </c>
      <c r="F7" s="123">
        <f t="shared" si="6"/>
        <v>0.29056654869062859</v>
      </c>
      <c r="G7" s="123">
        <f t="shared" si="6"/>
        <v>0.57537689691484251</v>
      </c>
      <c r="H7" s="123">
        <f t="shared" si="6"/>
        <v>0.9031330163774427</v>
      </c>
      <c r="I7" s="123">
        <f t="shared" si="6"/>
        <v>0.16374176536695614</v>
      </c>
      <c r="J7" s="123">
        <f t="shared" si="6"/>
        <v>0.3559577094789273</v>
      </c>
      <c r="K7" s="123">
        <f t="shared" si="6"/>
        <v>0.5602903037625464</v>
      </c>
      <c r="L7" s="123">
        <f t="shared" si="6"/>
        <v>0.90502825240696982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1.5838857102749815</v>
      </c>
      <c r="S7" s="123">
        <f t="shared" si="6"/>
        <v>0.9366023717297931</v>
      </c>
      <c r="T7" s="123">
        <f t="shared" si="6"/>
        <v>0.72998652432418343</v>
      </c>
      <c r="U7" s="123">
        <f t="shared" si="6"/>
        <v>0.39013849947985674</v>
      </c>
      <c r="V7" s="123">
        <f t="shared" si="6"/>
        <v>0</v>
      </c>
      <c r="W7" s="123">
        <f t="shared" si="6"/>
        <v>0</v>
      </c>
      <c r="X7" s="123">
        <f t="shared" si="6"/>
        <v>1.1129514071056625</v>
      </c>
      <c r="Y7" s="123">
        <f t="shared" si="6"/>
        <v>0</v>
      </c>
      <c r="DA7" s="130" t="s">
        <v>4599</v>
      </c>
    </row>
    <row r="8" spans="1:105" ht="12" customHeight="1" x14ac:dyDescent="0.25">
      <c r="A8" s="97" t="s">
        <v>53</v>
      </c>
      <c r="B8" s="98"/>
      <c r="C8" s="99">
        <f>RES_hhdet_in_tesh!C8/RES_summary!C$21</f>
        <v>9.059969107150169E-2</v>
      </c>
      <c r="D8" s="99">
        <f>RES_hhdet_in_tesh!D8/RES_summary!D$21</f>
        <v>0</v>
      </c>
      <c r="E8" s="99">
        <f>RES_hhdet_in_tesh!E8/RES_summary!E$21</f>
        <v>0.19843023518705269</v>
      </c>
      <c r="F8" s="99">
        <f>RES_hhdet_in_tesh!F8/RES_summary!F$21</f>
        <v>0.29056654869062859</v>
      </c>
      <c r="G8" s="99">
        <f>RES_hhdet_in_tesh!G8/RES_summary!G$21</f>
        <v>0.57537689691484251</v>
      </c>
      <c r="H8" s="99">
        <f>RES_hhdet_in_tesh!H8/RES_summary!H$21</f>
        <v>0.9031330163774427</v>
      </c>
      <c r="I8" s="99">
        <f>RES_hhdet_in_tesh!I8/RES_summary!I$21</f>
        <v>0.16374176536695614</v>
      </c>
      <c r="J8" s="99">
        <f>RES_hhdet_in_tesh!J8/RES_summary!J$21</f>
        <v>0.3559577094789273</v>
      </c>
      <c r="K8" s="99">
        <f>RES_hhdet_in_tesh!K8/RES_summary!K$21</f>
        <v>0.5602903037625464</v>
      </c>
      <c r="L8" s="99">
        <f>RES_hhdet_in_tesh!L8/RES_summary!L$21</f>
        <v>0.90502825240696982</v>
      </c>
      <c r="M8" s="99">
        <f>RES_hhdet_in_tesh!M8/RES_summary!M$21</f>
        <v>0</v>
      </c>
      <c r="N8" s="99">
        <f>RES_hhdet_in_tesh!N8/RES_summary!N$21</f>
        <v>0</v>
      </c>
      <c r="O8" s="99">
        <f>RES_hhdet_in_tesh!O8/RES_summary!O$21</f>
        <v>0</v>
      </c>
      <c r="P8" s="99">
        <f>RES_hhdet_in_tesh!P8/RES_summary!P$21</f>
        <v>0</v>
      </c>
      <c r="Q8" s="99">
        <f>RES_hhdet_in_tesh!Q8/RES_summary!Q$21</f>
        <v>0</v>
      </c>
      <c r="R8" s="99">
        <f>RES_hhdet_in_tesh!R8/RES_summary!R$21</f>
        <v>1.5838857102749815</v>
      </c>
      <c r="S8" s="99">
        <f>RES_hhdet_in_tesh!S8/RES_summary!S$21</f>
        <v>0.9366023717297931</v>
      </c>
      <c r="T8" s="99">
        <f>RES_hhdet_in_tesh!T8/RES_summary!T$21</f>
        <v>0.72998652432418343</v>
      </c>
      <c r="U8" s="99">
        <f>RES_hhdet_in_tesh!U8/RES_summary!U$21</f>
        <v>0.39013849947985674</v>
      </c>
      <c r="V8" s="99">
        <f>RES_hhdet_in_tesh!V8/RES_summary!V$21</f>
        <v>0</v>
      </c>
      <c r="W8" s="99">
        <f>RES_hhdet_in_tesh!W8/RES_summary!W$21</f>
        <v>0</v>
      </c>
      <c r="X8" s="99">
        <f>RES_hhdet_in_tesh!X8/RES_summary!X$21</f>
        <v>1.1129514071056625</v>
      </c>
      <c r="Y8" s="99">
        <f>RES_hhdet_in_tesh!Y8/RES_summary!Y$21</f>
        <v>0</v>
      </c>
      <c r="DA8" s="63" t="s">
        <v>4600</v>
      </c>
    </row>
    <row r="9" spans="1:105" ht="12" customHeight="1" x14ac:dyDescent="0.25">
      <c r="A9" s="121" t="s">
        <v>55</v>
      </c>
      <c r="B9" s="122"/>
      <c r="C9" s="123">
        <v>8.3622063949381999</v>
      </c>
      <c r="D9" s="123">
        <v>9.4688022120729727</v>
      </c>
      <c r="E9" s="123">
        <v>9.3188752057709276</v>
      </c>
      <c r="F9" s="123">
        <v>8.8203661916800407</v>
      </c>
      <c r="G9" s="123">
        <v>8.6690774829807467</v>
      </c>
      <c r="H9" s="123">
        <v>8.396722439855111</v>
      </c>
      <c r="I9" s="123">
        <v>8.5319531801703921</v>
      </c>
      <c r="J9" s="123">
        <v>7.7185000005504749</v>
      </c>
      <c r="K9" s="123">
        <v>8.1098779738932372</v>
      </c>
      <c r="L9" s="123">
        <v>7.8550977591247939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7.5190459985060674</v>
      </c>
      <c r="S9" s="123">
        <v>7.4160382790232715</v>
      </c>
      <c r="T9" s="123">
        <v>7.0783161795524459</v>
      </c>
      <c r="U9" s="123">
        <v>6.7038942613004426</v>
      </c>
      <c r="V9" s="123">
        <v>0</v>
      </c>
      <c r="W9" s="123">
        <v>0</v>
      </c>
      <c r="X9" s="123">
        <v>4.6033237248050893</v>
      </c>
      <c r="Y9" s="123">
        <v>0</v>
      </c>
      <c r="DA9" s="130" t="s">
        <v>4601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4602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4603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4604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4605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4606</v>
      </c>
    </row>
    <row r="15" spans="1:105" ht="12" customHeight="1" x14ac:dyDescent="0.25">
      <c r="A15" s="106" t="s">
        <v>122</v>
      </c>
      <c r="B15" s="101"/>
      <c r="C15" s="102">
        <v>8.3612832230357554</v>
      </c>
      <c r="D15" s="102">
        <v>9.4678841582292055</v>
      </c>
      <c r="E15" s="102">
        <v>9.317832278875164</v>
      </c>
      <c r="F15" s="102">
        <v>8.8186817066005609</v>
      </c>
      <c r="G15" s="102">
        <v>8.6681409971547012</v>
      </c>
      <c r="H15" s="102">
        <v>8.3966164507321093</v>
      </c>
      <c r="I15" s="102">
        <v>8.5314415011743154</v>
      </c>
      <c r="J15" s="102">
        <v>7.7183553103699971</v>
      </c>
      <c r="K15" s="102">
        <v>8.1089876389001816</v>
      </c>
      <c r="L15" s="102">
        <v>7.855664402332204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7.5172573984613775</v>
      </c>
      <c r="S15" s="102">
        <v>7.415261406107315</v>
      </c>
      <c r="T15" s="102">
        <v>7.0810317258781721</v>
      </c>
      <c r="U15" s="102">
        <v>6.7046347931101788</v>
      </c>
      <c r="V15" s="102">
        <v>0</v>
      </c>
      <c r="W15" s="102">
        <v>0</v>
      </c>
      <c r="X15" s="102">
        <v>4.6028359707232251</v>
      </c>
      <c r="Y15" s="102">
        <v>0</v>
      </c>
      <c r="DA15" s="131" t="s">
        <v>4607</v>
      </c>
    </row>
    <row r="16" spans="1:105" ht="12" customHeight="1" x14ac:dyDescent="0.25">
      <c r="A16" s="107" t="s">
        <v>121</v>
      </c>
      <c r="B16" s="104"/>
      <c r="C16" s="105">
        <v>8.3630269921848193</v>
      </c>
      <c r="D16" s="105">
        <v>9.4698842041031277</v>
      </c>
      <c r="E16" s="105">
        <v>9.3200408299485495</v>
      </c>
      <c r="F16" s="105">
        <v>8.8216159709325552</v>
      </c>
      <c r="G16" s="105">
        <v>8.6700451850009959</v>
      </c>
      <c r="H16" s="105">
        <v>8.3968587115846898</v>
      </c>
      <c r="I16" s="105">
        <v>8.5322311292546793</v>
      </c>
      <c r="J16" s="105">
        <v>7.7186817907772323</v>
      </c>
      <c r="K16" s="105">
        <v>8.1103662221152337</v>
      </c>
      <c r="L16" s="105">
        <v>7.8522645430877462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7.5205961185447983</v>
      </c>
      <c r="S16" s="105">
        <v>7.4168151519392298</v>
      </c>
      <c r="T16" s="105">
        <v>7.0737902690095709</v>
      </c>
      <c r="U16" s="105">
        <v>6.7032030982780242</v>
      </c>
      <c r="V16" s="105">
        <v>0</v>
      </c>
      <c r="W16" s="105">
        <v>0</v>
      </c>
      <c r="X16" s="105">
        <v>4.6036488941930003</v>
      </c>
      <c r="Y16" s="105">
        <v>0</v>
      </c>
      <c r="DA16" s="132" t="s">
        <v>4608</v>
      </c>
    </row>
    <row r="17" spans="1:105" ht="12" customHeight="1" x14ac:dyDescent="0.25">
      <c r="A17" s="108" t="s">
        <v>53</v>
      </c>
      <c r="B17" s="98"/>
      <c r="C17" s="99">
        <v>3.9673486062303169</v>
      </c>
      <c r="D17" s="99">
        <v>4.7123048034419925</v>
      </c>
      <c r="E17" s="99">
        <v>4.4955795191789329</v>
      </c>
      <c r="F17" s="99">
        <v>4.2305862821895541</v>
      </c>
      <c r="G17" s="99">
        <v>4.1892038403665612</v>
      </c>
      <c r="H17" s="99">
        <v>3.9528582146847846</v>
      </c>
      <c r="I17" s="99">
        <v>4.3060353648485794</v>
      </c>
      <c r="J17" s="99">
        <v>3.4699339556625208</v>
      </c>
      <c r="K17" s="99">
        <v>3.7625951775735729</v>
      </c>
      <c r="L17" s="99">
        <v>2.9688680581661151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3.3458329019729289</v>
      </c>
      <c r="S17" s="99">
        <v>3.3420133428651071</v>
      </c>
      <c r="T17" s="99">
        <v>3.0520800686771432</v>
      </c>
      <c r="U17" s="99">
        <v>2.7951879170411504</v>
      </c>
      <c r="V17" s="99">
        <v>0</v>
      </c>
      <c r="W17" s="99">
        <v>0</v>
      </c>
      <c r="X17" s="99">
        <v>1.7137293102141542</v>
      </c>
      <c r="Y17" s="99">
        <v>0</v>
      </c>
      <c r="DA17" s="63" t="s">
        <v>4609</v>
      </c>
    </row>
    <row r="18" spans="1:105" ht="12" customHeight="1" x14ac:dyDescent="0.25">
      <c r="A18" s="108" t="s">
        <v>52</v>
      </c>
      <c r="B18" s="98"/>
      <c r="C18" s="99">
        <v>4.3956783859545006</v>
      </c>
      <c r="D18" s="99">
        <v>4.7575794006611352</v>
      </c>
      <c r="E18" s="99">
        <v>4.8244613107696148</v>
      </c>
      <c r="F18" s="99">
        <v>4.5910296887430011</v>
      </c>
      <c r="G18" s="99">
        <v>4.4808413446344337</v>
      </c>
      <c r="H18" s="99">
        <v>4.4440004968999043</v>
      </c>
      <c r="I18" s="99">
        <v>4.2261957644060999</v>
      </c>
      <c r="J18" s="99">
        <v>4.2487478351147114</v>
      </c>
      <c r="K18" s="99">
        <v>4.3477710445416617</v>
      </c>
      <c r="L18" s="99">
        <v>4.8833964849216303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4.1747632165718693</v>
      </c>
      <c r="S18" s="99">
        <v>4.0748018090741223</v>
      </c>
      <c r="T18" s="99">
        <v>4.0217102003324277</v>
      </c>
      <c r="U18" s="99">
        <v>3.9080151812368737</v>
      </c>
      <c r="V18" s="99">
        <v>0</v>
      </c>
      <c r="W18" s="99">
        <v>0</v>
      </c>
      <c r="X18" s="99">
        <v>2.8899195839788456</v>
      </c>
      <c r="Y18" s="99">
        <v>0</v>
      </c>
      <c r="DA18" s="63" t="s">
        <v>4610</v>
      </c>
    </row>
    <row r="19" spans="1:105" ht="12" customHeight="1" x14ac:dyDescent="0.25">
      <c r="A19" s="121" t="s">
        <v>54</v>
      </c>
      <c r="B19" s="122"/>
      <c r="C19" s="123">
        <v>1.7081922032734456</v>
      </c>
      <c r="D19" s="123">
        <v>1.7005360237449774</v>
      </c>
      <c r="E19" s="123">
        <v>1.6851059956022532</v>
      </c>
      <c r="F19" s="123">
        <v>1.7072787495437194</v>
      </c>
      <c r="G19" s="123">
        <v>1.6900855229023488</v>
      </c>
      <c r="H19" s="123">
        <v>1.8355525563261497</v>
      </c>
      <c r="I19" s="123">
        <v>1.6886541325455011</v>
      </c>
      <c r="J19" s="123">
        <v>1.7125245040523784</v>
      </c>
      <c r="K19" s="123">
        <v>1.5608603033424047</v>
      </c>
      <c r="L19" s="123">
        <v>1.8950383568534999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1.6582960417167596</v>
      </c>
      <c r="S19" s="123">
        <v>1.6241508701811065</v>
      </c>
      <c r="T19" s="123">
        <v>1.5927434155424234</v>
      </c>
      <c r="U19" s="123">
        <v>1.5656623000080956</v>
      </c>
      <c r="V19" s="123">
        <v>0</v>
      </c>
      <c r="W19" s="123">
        <v>0</v>
      </c>
      <c r="X19" s="123">
        <v>1.5070313877013586</v>
      </c>
      <c r="Y19" s="123">
        <v>0</v>
      </c>
      <c r="DA19" s="130" t="s">
        <v>4611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4612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4613</v>
      </c>
    </row>
    <row r="22" spans="1:105" ht="12" customHeight="1" x14ac:dyDescent="0.25">
      <c r="A22" s="109" t="s">
        <v>120</v>
      </c>
      <c r="B22" s="33"/>
      <c r="C22" s="110">
        <v>1.7081922032734456</v>
      </c>
      <c r="D22" s="110">
        <v>1.7005360237449774</v>
      </c>
      <c r="E22" s="110">
        <v>1.6851059956022532</v>
      </c>
      <c r="F22" s="110">
        <v>1.7072787495437194</v>
      </c>
      <c r="G22" s="110">
        <v>1.6900855229023488</v>
      </c>
      <c r="H22" s="110">
        <v>1.8355525563261497</v>
      </c>
      <c r="I22" s="110">
        <v>1.6886541325455011</v>
      </c>
      <c r="J22" s="110">
        <v>1.7125245040523784</v>
      </c>
      <c r="K22" s="110">
        <v>1.5608603033424047</v>
      </c>
      <c r="L22" s="110">
        <v>1.8950383568534999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1.6582960417167596</v>
      </c>
      <c r="S22" s="110">
        <v>1.6241508701811065</v>
      </c>
      <c r="T22" s="110">
        <v>1.5927434155424234</v>
      </c>
      <c r="U22" s="110">
        <v>1.5656623000080956</v>
      </c>
      <c r="V22" s="110">
        <v>0</v>
      </c>
      <c r="W22" s="110">
        <v>0</v>
      </c>
      <c r="X22" s="110">
        <v>1.5070313877013586</v>
      </c>
      <c r="Y22" s="110">
        <v>0</v>
      </c>
      <c r="DA22" s="60" t="s">
        <v>4614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87.941894377870881</v>
      </c>
      <c r="D24" s="118">
        <f t="shared" si="7"/>
        <v>85.024932356161159</v>
      </c>
      <c r="E24" s="118">
        <f t="shared" si="7"/>
        <v>83.993751046535436</v>
      </c>
      <c r="F24" s="118">
        <f t="shared" si="7"/>
        <v>80.31281786298878</v>
      </c>
      <c r="G24" s="118">
        <f t="shared" si="7"/>
        <v>76.013636282493664</v>
      </c>
      <c r="H24" s="118">
        <f t="shared" si="7"/>
        <v>79.439313840234533</v>
      </c>
      <c r="I24" s="118">
        <f t="shared" si="7"/>
        <v>72.121705451473943</v>
      </c>
      <c r="J24" s="118">
        <f t="shared" si="7"/>
        <v>75.087008622257983</v>
      </c>
      <c r="K24" s="118">
        <f t="shared" si="7"/>
        <v>74.550846543621887</v>
      </c>
      <c r="L24" s="118">
        <f t="shared" si="7"/>
        <v>83.414478386921317</v>
      </c>
      <c r="M24" s="118">
        <f t="shared" si="7"/>
        <v>67.847721642403769</v>
      </c>
      <c r="N24" s="118">
        <f t="shared" si="7"/>
        <v>70.73299650307446</v>
      </c>
      <c r="O24" s="118">
        <f t="shared" si="7"/>
        <v>72.70461731019229</v>
      </c>
      <c r="P24" s="118">
        <f t="shared" si="7"/>
        <v>57.760651950132562</v>
      </c>
      <c r="Q24" s="118">
        <f t="shared" si="7"/>
        <v>55.730355246174817</v>
      </c>
      <c r="R24" s="118">
        <f t="shared" ref="R24:V24" si="8">R25+R28+R30+R39</f>
        <v>54.862169793372317</v>
      </c>
      <c r="S24" s="118">
        <f t="shared" si="8"/>
        <v>52.538343550636085</v>
      </c>
      <c r="T24" s="118">
        <f t="shared" si="8"/>
        <v>49.946436123683689</v>
      </c>
      <c r="U24" s="118">
        <f t="shared" si="8"/>
        <v>47.310080227691387</v>
      </c>
      <c r="V24" s="118">
        <f t="shared" si="8"/>
        <v>44.900031440398493</v>
      </c>
      <c r="W24" s="118">
        <f t="shared" ref="W24:Y24" si="9">W25+W28+W30+W39</f>
        <v>38.611304274501983</v>
      </c>
      <c r="X24" s="118">
        <f t="shared" si="9"/>
        <v>31.751236155905406</v>
      </c>
      <c r="Y24" s="118">
        <f t="shared" si="9"/>
        <v>23.60130892526098</v>
      </c>
      <c r="DA24" s="129" t="s">
        <v>4615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77.787144343144391</v>
      </c>
      <c r="D25" s="123">
        <f t="shared" si="10"/>
        <v>73.836110233429906</v>
      </c>
      <c r="E25" s="123">
        <f t="shared" si="10"/>
        <v>72.793169638985134</v>
      </c>
      <c r="F25" s="123">
        <f t="shared" si="10"/>
        <v>69.524401581093841</v>
      </c>
      <c r="G25" s="123">
        <f t="shared" si="10"/>
        <v>65.064950634579873</v>
      </c>
      <c r="H25" s="123">
        <f t="shared" si="10"/>
        <v>68.263708301734979</v>
      </c>
      <c r="I25" s="123">
        <f t="shared" si="10"/>
        <v>61.731119663851146</v>
      </c>
      <c r="J25" s="123">
        <f t="shared" si="10"/>
        <v>65.331429699144479</v>
      </c>
      <c r="K25" s="123">
        <f t="shared" si="10"/>
        <v>64.263177513705486</v>
      </c>
      <c r="L25" s="123">
        <f t="shared" si="10"/>
        <v>72.885870646639091</v>
      </c>
      <c r="M25" s="123">
        <f t="shared" si="10"/>
        <v>56.724799591313584</v>
      </c>
      <c r="N25" s="123">
        <f t="shared" si="10"/>
        <v>59.655779687775436</v>
      </c>
      <c r="O25" s="123">
        <f t="shared" si="10"/>
        <v>62.220807104196389</v>
      </c>
      <c r="P25" s="123">
        <f t="shared" si="10"/>
        <v>46.927380277558882</v>
      </c>
      <c r="Q25" s="123">
        <f t="shared" si="10"/>
        <v>45.045306874550441</v>
      </c>
      <c r="R25" s="123">
        <f t="shared" ref="R25:V25" si="11">SUM(R26:R27)</f>
        <v>44.048064822104273</v>
      </c>
      <c r="S25" s="123">
        <f t="shared" si="11"/>
        <v>42.57890610351825</v>
      </c>
      <c r="T25" s="123">
        <f t="shared" si="11"/>
        <v>40.568229709696539</v>
      </c>
      <c r="U25" s="123">
        <f t="shared" si="11"/>
        <v>38.555236910940607</v>
      </c>
      <c r="V25" s="123">
        <f t="shared" si="11"/>
        <v>36.823873447152764</v>
      </c>
      <c r="W25" s="123">
        <f t="shared" ref="W25:Y25" si="12">SUM(W26:W27)</f>
        <v>31.271694125950233</v>
      </c>
      <c r="X25" s="123">
        <f t="shared" si="12"/>
        <v>24.510796659193211</v>
      </c>
      <c r="Y25" s="123">
        <f t="shared" si="12"/>
        <v>17.480277378661935</v>
      </c>
      <c r="DA25" s="130" t="s">
        <v>4616</v>
      </c>
    </row>
    <row r="26" spans="1:105" ht="12" customHeight="1" x14ac:dyDescent="0.25">
      <c r="A26" s="97" t="s">
        <v>74</v>
      </c>
      <c r="B26" s="98"/>
      <c r="C26" s="99">
        <v>76.042425327107068</v>
      </c>
      <c r="D26" s="99">
        <v>72.212336919540888</v>
      </c>
      <c r="E26" s="99">
        <v>71.222796616423722</v>
      </c>
      <c r="F26" s="99">
        <v>68.055784631370443</v>
      </c>
      <c r="G26" s="99">
        <v>63.723842237703842</v>
      </c>
      <c r="H26" s="99">
        <v>66.89277735805581</v>
      </c>
      <c r="I26" s="99">
        <v>60.527685308526252</v>
      </c>
      <c r="J26" s="99">
        <v>64.052795216585011</v>
      </c>
      <c r="K26" s="99">
        <v>63.021131535697883</v>
      </c>
      <c r="L26" s="99">
        <v>71.449481353823614</v>
      </c>
      <c r="M26" s="99">
        <v>55.674070708391547</v>
      </c>
      <c r="N26" s="99">
        <v>58.551900148349766</v>
      </c>
      <c r="O26" s="99">
        <v>61.06238765910205</v>
      </c>
      <c r="P26" s="99">
        <v>46.111428910949172</v>
      </c>
      <c r="Q26" s="99">
        <v>44.243379323459074</v>
      </c>
      <c r="R26" s="99">
        <v>43.26013739919663</v>
      </c>
      <c r="S26" s="99">
        <v>41.828765272329576</v>
      </c>
      <c r="T26" s="99">
        <v>39.860330474692987</v>
      </c>
      <c r="U26" s="99">
        <v>37.89449253092458</v>
      </c>
      <c r="V26" s="99">
        <v>36.207295444192667</v>
      </c>
      <c r="W26" s="99">
        <v>30.735826826327855</v>
      </c>
      <c r="X26" s="99">
        <v>24.121585041026982</v>
      </c>
      <c r="Y26" s="99">
        <v>17.221679742546808</v>
      </c>
      <c r="DA26" s="63" t="s">
        <v>4617</v>
      </c>
    </row>
    <row r="27" spans="1:105" ht="12" customHeight="1" x14ac:dyDescent="0.25">
      <c r="A27" s="97" t="s">
        <v>53</v>
      </c>
      <c r="B27" s="98"/>
      <c r="C27" s="99">
        <v>1.7447190160373214</v>
      </c>
      <c r="D27" s="99">
        <v>1.6237733138890214</v>
      </c>
      <c r="E27" s="99">
        <v>1.5703730225614154</v>
      </c>
      <c r="F27" s="99">
        <v>1.4686169497233919</v>
      </c>
      <c r="G27" s="99">
        <v>1.3411083968760305</v>
      </c>
      <c r="H27" s="99">
        <v>1.370930943679167</v>
      </c>
      <c r="I27" s="99">
        <v>1.2034343553248956</v>
      </c>
      <c r="J27" s="99">
        <v>1.2786344825594642</v>
      </c>
      <c r="K27" s="99">
        <v>1.2420459780076047</v>
      </c>
      <c r="L27" s="99">
        <v>1.4363892928154716</v>
      </c>
      <c r="M27" s="99">
        <v>1.0507288829220343</v>
      </c>
      <c r="N27" s="99">
        <v>1.1038795394256731</v>
      </c>
      <c r="O27" s="99">
        <v>1.1584194450943355</v>
      </c>
      <c r="P27" s="99">
        <v>0.81595136660971146</v>
      </c>
      <c r="Q27" s="99">
        <v>0.80192755109136449</v>
      </c>
      <c r="R27" s="99">
        <v>0.78792742290764273</v>
      </c>
      <c r="S27" s="99">
        <v>0.75014083118867392</v>
      </c>
      <c r="T27" s="99">
        <v>0.70789923500354968</v>
      </c>
      <c r="U27" s="99">
        <v>0.66074438001602731</v>
      </c>
      <c r="V27" s="99">
        <v>0.61657800296009524</v>
      </c>
      <c r="W27" s="99">
        <v>0.53586729962237933</v>
      </c>
      <c r="X27" s="99">
        <v>0.3892116181662274</v>
      </c>
      <c r="Y27" s="99">
        <v>0.25859763611512637</v>
      </c>
      <c r="DA27" s="63" t="s">
        <v>4618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8.4351436514846403E-2</v>
      </c>
      <c r="D28" s="123">
        <f t="shared" si="13"/>
        <v>1.949566997045515E-2</v>
      </c>
      <c r="E28" s="123">
        <f t="shared" si="13"/>
        <v>0.19660977431377699</v>
      </c>
      <c r="F28" s="123">
        <f t="shared" si="13"/>
        <v>0.26078548968355586</v>
      </c>
      <c r="G28" s="123">
        <f t="shared" si="13"/>
        <v>0.5895319104969009</v>
      </c>
      <c r="H28" s="123">
        <f t="shared" si="13"/>
        <v>0.94333181532599375</v>
      </c>
      <c r="I28" s="123">
        <f t="shared" si="13"/>
        <v>0.16997820717503323</v>
      </c>
      <c r="J28" s="123">
        <f t="shared" si="13"/>
        <v>0.32455587483572995</v>
      </c>
      <c r="K28" s="123">
        <f t="shared" si="13"/>
        <v>0.61692179683101878</v>
      </c>
      <c r="L28" s="123">
        <f t="shared" si="13"/>
        <v>0.77832429706999384</v>
      </c>
      <c r="M28" s="123">
        <f t="shared" si="13"/>
        <v>1.5208181118246118</v>
      </c>
      <c r="N28" s="123">
        <f t="shared" si="13"/>
        <v>1.6994832529482309</v>
      </c>
      <c r="O28" s="123">
        <f t="shared" si="13"/>
        <v>1.3165317378718662</v>
      </c>
      <c r="P28" s="123">
        <f t="shared" si="13"/>
        <v>1.6473004146437005</v>
      </c>
      <c r="Q28" s="123">
        <f t="shared" si="13"/>
        <v>1.5432370420740154</v>
      </c>
      <c r="R28" s="123">
        <f t="shared" si="13"/>
        <v>1.6367131594631539</v>
      </c>
      <c r="S28" s="123">
        <f t="shared" si="13"/>
        <v>0.91928255546736448</v>
      </c>
      <c r="T28" s="123">
        <f t="shared" si="13"/>
        <v>0.70700874026555272</v>
      </c>
      <c r="U28" s="123">
        <f t="shared" si="13"/>
        <v>0.48526627696760094</v>
      </c>
      <c r="V28" s="123">
        <f t="shared" si="13"/>
        <v>0.4029413515553566</v>
      </c>
      <c r="W28" s="123">
        <f t="shared" si="13"/>
        <v>0.49845340403130628</v>
      </c>
      <c r="X28" s="123">
        <f t="shared" si="13"/>
        <v>1.1301579643483364</v>
      </c>
      <c r="Y28" s="123">
        <f t="shared" si="13"/>
        <v>1.2301876255217858</v>
      </c>
      <c r="DA28" s="130" t="s">
        <v>4619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8.4351436514846403E-2</v>
      </c>
      <c r="D29" s="99">
        <f>RES_hhdet_in_tesh!D29/RES_summary!D$21</f>
        <v>1.949566997045515E-2</v>
      </c>
      <c r="E29" s="99">
        <f>RES_hhdet_in_tesh!E29/RES_summary!E$21</f>
        <v>0.19660977431377699</v>
      </c>
      <c r="F29" s="99">
        <f>RES_hhdet_in_tesh!F29/RES_summary!F$21</f>
        <v>0.26078548968355586</v>
      </c>
      <c r="G29" s="99">
        <f>RES_hhdet_in_tesh!G29/RES_summary!G$21</f>
        <v>0.5895319104969009</v>
      </c>
      <c r="H29" s="99">
        <f>RES_hhdet_in_tesh!H29/RES_summary!H$21</f>
        <v>0.94333181532599375</v>
      </c>
      <c r="I29" s="99">
        <f>RES_hhdet_in_tesh!I29/RES_summary!I$21</f>
        <v>0.16997820717503323</v>
      </c>
      <c r="J29" s="99">
        <f>RES_hhdet_in_tesh!J29/RES_summary!J$21</f>
        <v>0.32455587483572995</v>
      </c>
      <c r="K29" s="99">
        <f>RES_hhdet_in_tesh!K29/RES_summary!K$21</f>
        <v>0.61692179683101878</v>
      </c>
      <c r="L29" s="99">
        <f>RES_hhdet_in_tesh!L29/RES_summary!L$21</f>
        <v>0.77832429706999384</v>
      </c>
      <c r="M29" s="99">
        <f>RES_hhdet_in_tesh!M29/RES_summary!M$21</f>
        <v>1.5208181118246118</v>
      </c>
      <c r="N29" s="99">
        <f>RES_hhdet_in_tesh!N29/RES_summary!N$21</f>
        <v>1.6994832529482309</v>
      </c>
      <c r="O29" s="99">
        <f>RES_hhdet_in_tesh!O29/RES_summary!O$21</f>
        <v>1.3165317378718662</v>
      </c>
      <c r="P29" s="99">
        <f>RES_hhdet_in_tesh!P29/RES_summary!P$21</f>
        <v>1.6473004146437005</v>
      </c>
      <c r="Q29" s="99">
        <f>RES_hhdet_in_tesh!Q29/RES_summary!Q$21</f>
        <v>1.5432370420740154</v>
      </c>
      <c r="R29" s="99">
        <f>RES_hhdet_in_tesh!R29/RES_summary!R$21</f>
        <v>1.6367131594631539</v>
      </c>
      <c r="S29" s="99">
        <f>RES_hhdet_in_tesh!S29/RES_summary!S$21</f>
        <v>0.91928255546736448</v>
      </c>
      <c r="T29" s="99">
        <f>RES_hhdet_in_tesh!T29/RES_summary!T$21</f>
        <v>0.70700874026555272</v>
      </c>
      <c r="U29" s="99">
        <f>RES_hhdet_in_tesh!U29/RES_summary!U$21</f>
        <v>0.48526627696760094</v>
      </c>
      <c r="V29" s="99">
        <f>RES_hhdet_in_tesh!V29/RES_summary!V$21</f>
        <v>0.4029413515553566</v>
      </c>
      <c r="W29" s="99">
        <f>RES_hhdet_in_tesh!W29/RES_summary!W$21</f>
        <v>0.49845340403130628</v>
      </c>
      <c r="X29" s="99">
        <f>RES_hhdet_in_tesh!X29/RES_summary!X$21</f>
        <v>1.1301579643483364</v>
      </c>
      <c r="Y29" s="99">
        <f>RES_hhdet_in_tesh!Y29/RES_summary!Y$21</f>
        <v>1.2301876255217858</v>
      </c>
      <c r="DA29" s="63" t="s">
        <v>4620</v>
      </c>
    </row>
    <row r="30" spans="1:105" ht="12" customHeight="1" x14ac:dyDescent="0.25">
      <c r="A30" s="121" t="s">
        <v>55</v>
      </c>
      <c r="B30" s="122"/>
      <c r="C30" s="123">
        <v>8.3622063949381982</v>
      </c>
      <c r="D30" s="123">
        <v>9.4687904290158276</v>
      </c>
      <c r="E30" s="123">
        <v>9.3188656376342713</v>
      </c>
      <c r="F30" s="123">
        <v>8.8203520426676683</v>
      </c>
      <c r="G30" s="123">
        <v>8.6690682145145335</v>
      </c>
      <c r="H30" s="123">
        <v>8.3967211668474171</v>
      </c>
      <c r="I30" s="123">
        <v>8.5319534479022483</v>
      </c>
      <c r="J30" s="123">
        <v>7.7184985442253904</v>
      </c>
      <c r="K30" s="123">
        <v>8.1098869297429754</v>
      </c>
      <c r="L30" s="123">
        <v>7.8552450863587211</v>
      </c>
      <c r="M30" s="123">
        <v>7.7528786551377955</v>
      </c>
      <c r="N30" s="123">
        <v>7.5386740789342417</v>
      </c>
      <c r="O30" s="123">
        <v>7.3841038626074056</v>
      </c>
      <c r="P30" s="123">
        <v>7.4489572410376814</v>
      </c>
      <c r="Q30" s="123">
        <v>7.4457559749415525</v>
      </c>
      <c r="R30" s="123">
        <v>7.5190957700881293</v>
      </c>
      <c r="S30" s="123">
        <v>7.4160040214693685</v>
      </c>
      <c r="T30" s="123">
        <v>7.0784542581791774</v>
      </c>
      <c r="U30" s="123">
        <v>6.7039147397750876</v>
      </c>
      <c r="V30" s="123">
        <v>6.13413340100636</v>
      </c>
      <c r="W30" s="123">
        <v>5.3190003524768255</v>
      </c>
      <c r="X30" s="123">
        <v>4.6032501446624989</v>
      </c>
      <c r="Y30" s="123">
        <v>3.576843871454555</v>
      </c>
      <c r="DA30" s="130" t="s">
        <v>4621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X31" s="99">
        <v>0</v>
      </c>
      <c r="Y31" s="99">
        <v>0</v>
      </c>
      <c r="DA31" s="63" t="s">
        <v>4622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4623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4624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4625</v>
      </c>
    </row>
    <row r="35" spans="1:105" ht="12" customHeight="1" x14ac:dyDescent="0.25">
      <c r="A35" s="106" t="s">
        <v>122</v>
      </c>
      <c r="B35" s="101"/>
      <c r="C35" s="102">
        <v>8.3612832230357537</v>
      </c>
      <c r="D35" s="102">
        <v>9.4678841582292073</v>
      </c>
      <c r="E35" s="102">
        <v>9.3178322788751604</v>
      </c>
      <c r="F35" s="102">
        <v>8.8186817066005627</v>
      </c>
      <c r="G35" s="102">
        <v>8.6681409971546994</v>
      </c>
      <c r="H35" s="102">
        <v>8.3966164507321093</v>
      </c>
      <c r="I35" s="102">
        <v>8.5314415011743154</v>
      </c>
      <c r="J35" s="102">
        <v>7.7183553103699971</v>
      </c>
      <c r="K35" s="102">
        <v>8.1089876389001798</v>
      </c>
      <c r="L35" s="102">
        <v>7.8556644023322031</v>
      </c>
      <c r="M35" s="102">
        <v>7.7511160400043293</v>
      </c>
      <c r="N35" s="102">
        <v>7.5388048485754071</v>
      </c>
      <c r="O35" s="102">
        <v>7.3843039454461383</v>
      </c>
      <c r="P35" s="102">
        <v>7.4434748487358906</v>
      </c>
      <c r="Q35" s="102">
        <v>7.4444692518872415</v>
      </c>
      <c r="R35" s="102">
        <v>7.5172573984613793</v>
      </c>
      <c r="S35" s="102">
        <v>7.4152614061073141</v>
      </c>
      <c r="T35" s="102">
        <v>7.0810317258781712</v>
      </c>
      <c r="U35" s="102">
        <v>6.704634793110178</v>
      </c>
      <c r="V35" s="102">
        <v>6.1364110240202967</v>
      </c>
      <c r="W35" s="102">
        <v>5.3218770097835986</v>
      </c>
      <c r="X35" s="102">
        <v>4.602835970723226</v>
      </c>
      <c r="Y35" s="102">
        <v>3.5694214245015452</v>
      </c>
      <c r="DA35" s="131" t="s">
        <v>4626</v>
      </c>
    </row>
    <row r="36" spans="1:105" ht="12" customHeight="1" x14ac:dyDescent="0.25">
      <c r="A36" s="107" t="s">
        <v>121</v>
      </c>
      <c r="B36" s="104"/>
      <c r="C36" s="105">
        <v>8.3630269921848175</v>
      </c>
      <c r="D36" s="105">
        <v>9.4698842041031241</v>
      </c>
      <c r="E36" s="105">
        <v>9.3200408299485478</v>
      </c>
      <c r="F36" s="105">
        <v>8.821615970932557</v>
      </c>
      <c r="G36" s="105">
        <v>8.6700451850009959</v>
      </c>
      <c r="H36" s="105">
        <v>8.396858711584688</v>
      </c>
      <c r="I36" s="105">
        <v>8.5322311292546775</v>
      </c>
      <c r="J36" s="105">
        <v>7.7186817907772314</v>
      </c>
      <c r="K36" s="105">
        <v>8.1103662221152337</v>
      </c>
      <c r="L36" s="105">
        <v>7.852264543087748</v>
      </c>
      <c r="M36" s="105">
        <v>7.7532064279709632</v>
      </c>
      <c r="N36" s="105">
        <v>7.5384588538998223</v>
      </c>
      <c r="O36" s="105">
        <v>7.383906857966192</v>
      </c>
      <c r="P36" s="105">
        <v>7.4512552497869349</v>
      </c>
      <c r="Q36" s="105">
        <v>7.4476384031136007</v>
      </c>
      <c r="R36" s="105">
        <v>7.5205961185447991</v>
      </c>
      <c r="S36" s="105">
        <v>7.4168151519392298</v>
      </c>
      <c r="T36" s="105">
        <v>7.0737902690095718</v>
      </c>
      <c r="U36" s="105">
        <v>6.7032030982780233</v>
      </c>
      <c r="V36" s="105">
        <v>6.1306779417920643</v>
      </c>
      <c r="W36" s="105">
        <v>5.3109799324765321</v>
      </c>
      <c r="X36" s="105">
        <v>4.6036488941929994</v>
      </c>
      <c r="Y36" s="105">
        <v>3.5805550949310603</v>
      </c>
      <c r="DA36" s="132" t="s">
        <v>4627</v>
      </c>
    </row>
    <row r="37" spans="1:105" ht="12" customHeight="1" x14ac:dyDescent="0.25">
      <c r="A37" s="108" t="s">
        <v>53</v>
      </c>
      <c r="B37" s="98"/>
      <c r="C37" s="99">
        <v>3.9673486062303165</v>
      </c>
      <c r="D37" s="99">
        <v>4.7123048034419917</v>
      </c>
      <c r="E37" s="99">
        <v>4.4955795191789329</v>
      </c>
      <c r="F37" s="99">
        <v>4.2305862821895559</v>
      </c>
      <c r="G37" s="99">
        <v>4.1892038403665612</v>
      </c>
      <c r="H37" s="99">
        <v>3.9528582146847846</v>
      </c>
      <c r="I37" s="99">
        <v>4.3060353648485785</v>
      </c>
      <c r="J37" s="99">
        <v>3.4699339556625213</v>
      </c>
      <c r="K37" s="99">
        <v>3.7625951775735715</v>
      </c>
      <c r="L37" s="99">
        <v>2.9688680581661155</v>
      </c>
      <c r="M37" s="99">
        <v>3.2766078692325014</v>
      </c>
      <c r="N37" s="99">
        <v>2.9661483093598924</v>
      </c>
      <c r="O37" s="99">
        <v>2.9725991493899553</v>
      </c>
      <c r="P37" s="99">
        <v>3.189193671262994</v>
      </c>
      <c r="Q37" s="99">
        <v>3.1667381932561685</v>
      </c>
      <c r="R37" s="99">
        <v>3.345832901972928</v>
      </c>
      <c r="S37" s="99">
        <v>3.3420133428651062</v>
      </c>
      <c r="T37" s="99">
        <v>3.0520800686771445</v>
      </c>
      <c r="U37" s="99">
        <v>2.7951879170411509</v>
      </c>
      <c r="V37" s="99">
        <v>2.469878135489914</v>
      </c>
      <c r="W37" s="99">
        <v>1.8128035247467267</v>
      </c>
      <c r="X37" s="99">
        <v>1.7137293102141542</v>
      </c>
      <c r="Y37" s="99">
        <v>1.3626085257567506</v>
      </c>
      <c r="DA37" s="63" t="s">
        <v>4628</v>
      </c>
    </row>
    <row r="38" spans="1:105" ht="12" customHeight="1" x14ac:dyDescent="0.25">
      <c r="A38" s="108" t="s">
        <v>52</v>
      </c>
      <c r="B38" s="98"/>
      <c r="C38" s="99">
        <v>4.3956783859545014</v>
      </c>
      <c r="D38" s="99">
        <v>4.7575794006611343</v>
      </c>
      <c r="E38" s="99">
        <v>4.8244613107696148</v>
      </c>
      <c r="F38" s="99">
        <v>4.5910296887430002</v>
      </c>
      <c r="G38" s="99">
        <v>4.4808413446344355</v>
      </c>
      <c r="H38" s="99">
        <v>4.4440004968999043</v>
      </c>
      <c r="I38" s="99">
        <v>4.2261957644060999</v>
      </c>
      <c r="J38" s="99">
        <v>4.2487478351147114</v>
      </c>
      <c r="K38" s="99">
        <v>4.3477710445416617</v>
      </c>
      <c r="L38" s="99">
        <v>4.8833964849216311</v>
      </c>
      <c r="M38" s="99">
        <v>4.4765985587384627</v>
      </c>
      <c r="N38" s="99">
        <v>4.5723105445399295</v>
      </c>
      <c r="O38" s="99">
        <v>4.4113077085762349</v>
      </c>
      <c r="P38" s="99">
        <v>4.2620615785239417</v>
      </c>
      <c r="Q38" s="99">
        <v>4.2809002098574318</v>
      </c>
      <c r="R38" s="99">
        <v>4.1747632165718702</v>
      </c>
      <c r="S38" s="99">
        <v>4.0748018090741231</v>
      </c>
      <c r="T38" s="99">
        <v>4.0217102003324277</v>
      </c>
      <c r="U38" s="99">
        <v>3.9080151812368733</v>
      </c>
      <c r="V38" s="99">
        <v>3.6607998063021507</v>
      </c>
      <c r="W38" s="99">
        <v>3.498176407729805</v>
      </c>
      <c r="X38" s="99">
        <v>2.8899195839788456</v>
      </c>
      <c r="Y38" s="99">
        <v>2.2179465691743094</v>
      </c>
      <c r="DA38" s="63" t="s">
        <v>4629</v>
      </c>
    </row>
    <row r="39" spans="1:105" ht="12" customHeight="1" x14ac:dyDescent="0.25">
      <c r="A39" s="121" t="s">
        <v>54</v>
      </c>
      <c r="B39" s="122"/>
      <c r="C39" s="123">
        <v>1.7081922032734453</v>
      </c>
      <c r="D39" s="123">
        <v>1.7005360237449774</v>
      </c>
      <c r="E39" s="123">
        <v>1.6851059956022529</v>
      </c>
      <c r="F39" s="123">
        <v>1.7072787495437198</v>
      </c>
      <c r="G39" s="123">
        <v>1.690085522902349</v>
      </c>
      <c r="H39" s="123">
        <v>1.8355525563261497</v>
      </c>
      <c r="I39" s="123">
        <v>1.688654132545502</v>
      </c>
      <c r="J39" s="123">
        <v>1.7125245040523778</v>
      </c>
      <c r="K39" s="123">
        <v>1.5608603033424049</v>
      </c>
      <c r="L39" s="123">
        <v>1.8950383568535005</v>
      </c>
      <c r="M39" s="123">
        <v>1.8492252841277894</v>
      </c>
      <c r="N39" s="123">
        <v>1.8390594834165548</v>
      </c>
      <c r="O39" s="123">
        <v>1.7831746055166291</v>
      </c>
      <c r="P39" s="123">
        <v>1.7370140168922925</v>
      </c>
      <c r="Q39" s="123">
        <v>1.6960553546087991</v>
      </c>
      <c r="R39" s="123">
        <v>1.6582960417167596</v>
      </c>
      <c r="S39" s="123">
        <v>1.6241508701811063</v>
      </c>
      <c r="T39" s="123">
        <v>1.5927434155424236</v>
      </c>
      <c r="U39" s="123">
        <v>1.5656623000080958</v>
      </c>
      <c r="V39" s="123">
        <v>1.539083240684012</v>
      </c>
      <c r="W39" s="123">
        <v>1.5221563920436203</v>
      </c>
      <c r="X39" s="123">
        <v>1.507031387701359</v>
      </c>
      <c r="Y39" s="123">
        <v>1.3140000496227047</v>
      </c>
      <c r="DA39" s="130" t="s">
        <v>4630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X40" s="99">
        <v>0</v>
      </c>
      <c r="Y40" s="99">
        <v>0</v>
      </c>
      <c r="DA40" s="63" t="s">
        <v>4631</v>
      </c>
    </row>
    <row r="41" spans="1:105" ht="12" customHeight="1" x14ac:dyDescent="0.25">
      <c r="A41" s="109" t="s">
        <v>120</v>
      </c>
      <c r="B41" s="33"/>
      <c r="C41" s="110">
        <v>1.7081922032734453</v>
      </c>
      <c r="D41" s="110">
        <v>1.7005360237449774</v>
      </c>
      <c r="E41" s="110">
        <v>1.6851059956022529</v>
      </c>
      <c r="F41" s="110">
        <v>1.7072787495437198</v>
      </c>
      <c r="G41" s="110">
        <v>1.690085522902349</v>
      </c>
      <c r="H41" s="110">
        <v>1.8355525563261497</v>
      </c>
      <c r="I41" s="110">
        <v>1.688654132545502</v>
      </c>
      <c r="J41" s="110">
        <v>1.7125245040523778</v>
      </c>
      <c r="K41" s="110">
        <v>1.5608603033424049</v>
      </c>
      <c r="L41" s="110">
        <v>1.8950383568535005</v>
      </c>
      <c r="M41" s="110">
        <v>1.8492252841277894</v>
      </c>
      <c r="N41" s="110">
        <v>1.8390594834165548</v>
      </c>
      <c r="O41" s="110">
        <v>1.7831746055166291</v>
      </c>
      <c r="P41" s="110">
        <v>1.7370140168922925</v>
      </c>
      <c r="Q41" s="110">
        <v>1.6960553546087991</v>
      </c>
      <c r="R41" s="110">
        <v>1.6582960417167596</v>
      </c>
      <c r="S41" s="110">
        <v>1.6241508701811063</v>
      </c>
      <c r="T41" s="110">
        <v>1.5927434155424236</v>
      </c>
      <c r="U41" s="110">
        <v>1.5656623000080958</v>
      </c>
      <c r="V41" s="110">
        <v>1.539083240684012</v>
      </c>
      <c r="W41" s="110">
        <v>1.5221563920436203</v>
      </c>
      <c r="X41" s="110">
        <v>1.507031387701359</v>
      </c>
      <c r="Y41" s="110">
        <v>1.3140000496227047</v>
      </c>
      <c r="DA41" s="60" t="s">
        <v>4632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77.138125361027804</v>
      </c>
      <c r="M43" s="118">
        <f t="shared" si="14"/>
        <v>71.55667395057047</v>
      </c>
      <c r="N43" s="118">
        <f t="shared" si="14"/>
        <v>70.434749555648182</v>
      </c>
      <c r="O43" s="118">
        <f t="shared" si="14"/>
        <v>55.33425332113039</v>
      </c>
      <c r="P43" s="118">
        <f t="shared" si="14"/>
        <v>40.45633480143227</v>
      </c>
      <c r="Q43" s="118">
        <f t="shared" si="14"/>
        <v>71.851912729744669</v>
      </c>
      <c r="R43" s="118">
        <f t="shared" ref="R43:V43" si="15">R44+R47+R49+R58</f>
        <v>60.888445947314082</v>
      </c>
      <c r="S43" s="118">
        <f t="shared" si="15"/>
        <v>54.517675172011238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:Y43" si="16">W44+W47+W49+W58</f>
        <v>0</v>
      </c>
      <c r="X43" s="118">
        <f t="shared" si="16"/>
        <v>30.777903038888269</v>
      </c>
      <c r="Y43" s="118">
        <f t="shared" si="16"/>
        <v>22.44632857405978</v>
      </c>
      <c r="DA43" s="129" t="s">
        <v>4633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66.607458342883007</v>
      </c>
      <c r="M44" s="123">
        <f t="shared" si="17"/>
        <v>60.429806372664089</v>
      </c>
      <c r="N44" s="123">
        <f t="shared" si="17"/>
        <v>59.355445670427848</v>
      </c>
      <c r="O44" s="123">
        <f t="shared" si="17"/>
        <v>44.854037327745516</v>
      </c>
      <c r="P44" s="123">
        <f t="shared" si="17"/>
        <v>29.617916817432693</v>
      </c>
      <c r="Q44" s="123">
        <f t="shared" si="17"/>
        <v>61.162653600049033</v>
      </c>
      <c r="R44" s="123">
        <f t="shared" ref="R44:V44" si="18">SUM(R45:R46)</f>
        <v>50.071880261828035</v>
      </c>
      <c r="S44" s="123">
        <f t="shared" si="18"/>
        <v>44.563762592507594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:Y44" si="19">SUM(W45:W46)</f>
        <v>0</v>
      </c>
      <c r="X44" s="123">
        <f t="shared" si="19"/>
        <v>23.533176064074141</v>
      </c>
      <c r="Y44" s="123">
        <f t="shared" si="19"/>
        <v>16.326688342067634</v>
      </c>
      <c r="DA44" s="130" t="s">
        <v>4634</v>
      </c>
    </row>
    <row r="45" spans="1:105" ht="12" customHeight="1" x14ac:dyDescent="0.25">
      <c r="A45" s="97" t="s">
        <v>211</v>
      </c>
      <c r="B45" s="98"/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65.294800085026537</v>
      </c>
      <c r="M45" s="99">
        <v>59.310448641960576</v>
      </c>
      <c r="N45" s="99">
        <v>58.257123556929365</v>
      </c>
      <c r="O45" s="99">
        <v>44.018950297382275</v>
      </c>
      <c r="P45" s="99">
        <v>29.102934315524873</v>
      </c>
      <c r="Q45" s="99">
        <v>60.073793951332824</v>
      </c>
      <c r="R45" s="99">
        <v>49.176199424674799</v>
      </c>
      <c r="S45" s="99">
        <v>43.778653228007592</v>
      </c>
      <c r="T45" s="99">
        <v>0</v>
      </c>
      <c r="U45" s="99">
        <v>0</v>
      </c>
      <c r="V45" s="99">
        <v>0</v>
      </c>
      <c r="W45" s="99">
        <v>0</v>
      </c>
      <c r="X45" s="99">
        <v>23.159488269921859</v>
      </c>
      <c r="Y45" s="99">
        <v>16.085156533424772</v>
      </c>
      <c r="DA45" s="63" t="s">
        <v>4635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1.3126582578564754</v>
      </c>
      <c r="M46" s="99">
        <v>1.1193577307035101</v>
      </c>
      <c r="N46" s="99">
        <v>1.0983221134984842</v>
      </c>
      <c r="O46" s="99">
        <v>0.8350870303632435</v>
      </c>
      <c r="P46" s="99">
        <v>0.51498250190782002</v>
      </c>
      <c r="Q46" s="99">
        <v>1.088859648716207</v>
      </c>
      <c r="R46" s="99">
        <v>0.89568083715323299</v>
      </c>
      <c r="S46" s="99">
        <v>0.7851093644999998</v>
      </c>
      <c r="T46" s="99">
        <v>0</v>
      </c>
      <c r="U46" s="99">
        <v>0</v>
      </c>
      <c r="V46" s="99">
        <v>0</v>
      </c>
      <c r="W46" s="99">
        <v>0</v>
      </c>
      <c r="X46" s="99">
        <v>0.3736877941522817</v>
      </c>
      <c r="Y46" s="99">
        <v>0.24153180864285961</v>
      </c>
      <c r="DA46" s="63" t="s">
        <v>4636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0.78038364279403372</v>
      </c>
      <c r="M47" s="123">
        <f t="shared" si="20"/>
        <v>1.5247634939216428</v>
      </c>
      <c r="N47" s="123">
        <f t="shared" si="20"/>
        <v>1.7015702788808378</v>
      </c>
      <c r="O47" s="123">
        <f t="shared" si="20"/>
        <v>1.3129374763358466</v>
      </c>
      <c r="P47" s="123">
        <f t="shared" si="20"/>
        <v>1.6524495168602791</v>
      </c>
      <c r="Q47" s="123">
        <f t="shared" si="20"/>
        <v>1.5474476682405336</v>
      </c>
      <c r="R47" s="123">
        <f t="shared" si="20"/>
        <v>1.639171888811092</v>
      </c>
      <c r="S47" s="123">
        <f t="shared" si="20"/>
        <v>0.91375841144370051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1.1344461767707934</v>
      </c>
      <c r="Y47" s="123">
        <f t="shared" si="20"/>
        <v>1.2287925258832924</v>
      </c>
      <c r="DA47" s="130" t="s">
        <v>4637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0</v>
      </c>
      <c r="D48" s="99">
        <f>RES_hhdet_in_tesh!D48/RES_summary!D$21</f>
        <v>0</v>
      </c>
      <c r="E48" s="99">
        <f>RES_hhdet_in_tesh!E48/RES_summary!E$21</f>
        <v>0</v>
      </c>
      <c r="F48" s="99">
        <f>RES_hhdet_in_tesh!F48/RES_summary!F$21</f>
        <v>0</v>
      </c>
      <c r="G48" s="99">
        <f>RES_hhdet_in_tesh!G48/RES_summary!G$21</f>
        <v>0</v>
      </c>
      <c r="H48" s="99">
        <f>RES_hhdet_in_tesh!H48/RES_summary!H$21</f>
        <v>0</v>
      </c>
      <c r="I48" s="99">
        <f>RES_hhdet_in_tesh!I48/RES_summary!I$21</f>
        <v>0</v>
      </c>
      <c r="J48" s="99">
        <f>RES_hhdet_in_tesh!J48/RES_summary!J$21</f>
        <v>0</v>
      </c>
      <c r="K48" s="99">
        <f>RES_hhdet_in_tesh!K48/RES_summary!K$21</f>
        <v>0</v>
      </c>
      <c r="L48" s="99">
        <f>RES_hhdet_in_tesh!L48/RES_summary!L$21</f>
        <v>0.78038364279403372</v>
      </c>
      <c r="M48" s="99">
        <f>RES_hhdet_in_tesh!M48/RES_summary!M$21</f>
        <v>1.5247634939216428</v>
      </c>
      <c r="N48" s="99">
        <f>RES_hhdet_in_tesh!N48/RES_summary!N$21</f>
        <v>1.7015702788808378</v>
      </c>
      <c r="O48" s="99">
        <f>RES_hhdet_in_tesh!O48/RES_summary!O$21</f>
        <v>1.3129374763358466</v>
      </c>
      <c r="P48" s="99">
        <f>RES_hhdet_in_tesh!P48/RES_summary!P$21</f>
        <v>1.6524495168602791</v>
      </c>
      <c r="Q48" s="99">
        <f>RES_hhdet_in_tesh!Q48/RES_summary!Q$21</f>
        <v>1.5474476682405336</v>
      </c>
      <c r="R48" s="99">
        <f>RES_hhdet_in_tesh!R48/RES_summary!R$21</f>
        <v>1.639171888811092</v>
      </c>
      <c r="S48" s="99">
        <f>RES_hhdet_in_tesh!S48/RES_summary!S$21</f>
        <v>0.91375841144370051</v>
      </c>
      <c r="T48" s="99">
        <f>RES_hhdet_in_tesh!T48/RES_summary!T$21</f>
        <v>0</v>
      </c>
      <c r="U48" s="99">
        <f>RES_hhdet_in_tesh!U48/RES_summary!U$21</f>
        <v>0</v>
      </c>
      <c r="V48" s="99">
        <f>RES_hhdet_in_tesh!V48/RES_summary!V$21</f>
        <v>0</v>
      </c>
      <c r="W48" s="99">
        <f>RES_hhdet_in_tesh!W48/RES_summary!W$21</f>
        <v>0</v>
      </c>
      <c r="X48" s="99">
        <f>RES_hhdet_in_tesh!X48/RES_summary!X$21</f>
        <v>1.1344461767707934</v>
      </c>
      <c r="Y48" s="99">
        <f>RES_hhdet_in_tesh!Y48/RES_summary!Y$21</f>
        <v>1.2287925258832924</v>
      </c>
      <c r="DA48" s="63" t="s">
        <v>4638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7.8552450184972589</v>
      </c>
      <c r="M49" s="123">
        <v>7.7528787998569593</v>
      </c>
      <c r="N49" s="123">
        <v>7.5386741229229521</v>
      </c>
      <c r="O49" s="123">
        <v>7.3841039115323968</v>
      </c>
      <c r="P49" s="123">
        <v>7.4489544502470011</v>
      </c>
      <c r="Q49" s="123">
        <v>7.4457561068463001</v>
      </c>
      <c r="R49" s="123">
        <v>7.5190977549581985</v>
      </c>
      <c r="S49" s="123">
        <v>7.4160032978788388</v>
      </c>
      <c r="T49" s="123">
        <v>0</v>
      </c>
      <c r="U49" s="123">
        <v>0</v>
      </c>
      <c r="V49" s="123">
        <v>0</v>
      </c>
      <c r="W49" s="123">
        <v>0</v>
      </c>
      <c r="X49" s="123">
        <v>4.6032494103419737</v>
      </c>
      <c r="Y49" s="123">
        <v>3.576847656486148</v>
      </c>
      <c r="DA49" s="130" t="s">
        <v>4639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X50" s="99">
        <v>0</v>
      </c>
      <c r="Y50" s="99">
        <v>0</v>
      </c>
      <c r="DA50" s="63" t="s">
        <v>4640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4641</v>
      </c>
    </row>
    <row r="52" spans="1:105" ht="12" customHeight="1" x14ac:dyDescent="0.25">
      <c r="A52" s="100" t="s">
        <v>211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4642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4643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7.855664402332204</v>
      </c>
      <c r="M54" s="102">
        <v>7.7511160400043275</v>
      </c>
      <c r="N54" s="102">
        <v>7.5388048485754071</v>
      </c>
      <c r="O54" s="102">
        <v>7.3843039454461357</v>
      </c>
      <c r="P54" s="102">
        <v>7.4434748487358897</v>
      </c>
      <c r="Q54" s="102">
        <v>7.4444692518872406</v>
      </c>
      <c r="R54" s="102">
        <v>7.5172573984613775</v>
      </c>
      <c r="S54" s="102">
        <v>7.4152614061073141</v>
      </c>
      <c r="T54" s="102">
        <v>0</v>
      </c>
      <c r="U54" s="102">
        <v>0</v>
      </c>
      <c r="V54" s="102">
        <v>0</v>
      </c>
      <c r="W54" s="102">
        <v>0</v>
      </c>
      <c r="X54" s="102">
        <v>4.6028359707232251</v>
      </c>
      <c r="Y54" s="102">
        <v>3.5694214245015452</v>
      </c>
      <c r="DA54" s="131" t="s">
        <v>4644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7.8522645430877471</v>
      </c>
      <c r="M55" s="105">
        <v>7.7532064279709596</v>
      </c>
      <c r="N55" s="105">
        <v>7.5384588538998196</v>
      </c>
      <c r="O55" s="105">
        <v>7.3839068579661893</v>
      </c>
      <c r="P55" s="105">
        <v>7.451255249786934</v>
      </c>
      <c r="Q55" s="105">
        <v>7.4476384031136007</v>
      </c>
      <c r="R55" s="105">
        <v>7.5205961185447991</v>
      </c>
      <c r="S55" s="105">
        <v>7.4168151519392298</v>
      </c>
      <c r="T55" s="105">
        <v>0</v>
      </c>
      <c r="U55" s="105">
        <v>0</v>
      </c>
      <c r="V55" s="105">
        <v>0</v>
      </c>
      <c r="W55" s="105">
        <v>0</v>
      </c>
      <c r="X55" s="105">
        <v>4.6036488941930003</v>
      </c>
      <c r="Y55" s="105">
        <v>3.5805550949310598</v>
      </c>
      <c r="DA55" s="132" t="s">
        <v>4645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2.9688680581661155</v>
      </c>
      <c r="M56" s="99">
        <v>3.2766078692325005</v>
      </c>
      <c r="N56" s="99">
        <v>2.9661483093598919</v>
      </c>
      <c r="O56" s="99">
        <v>2.9725991493899548</v>
      </c>
      <c r="P56" s="99">
        <v>3.189193671262994</v>
      </c>
      <c r="Q56" s="99">
        <v>3.1667381932561693</v>
      </c>
      <c r="R56" s="99">
        <v>3.3458329019729289</v>
      </c>
      <c r="S56" s="99">
        <v>3.3420133428651058</v>
      </c>
      <c r="T56" s="99">
        <v>0</v>
      </c>
      <c r="U56" s="99">
        <v>0</v>
      </c>
      <c r="V56" s="99">
        <v>0</v>
      </c>
      <c r="W56" s="99">
        <v>0</v>
      </c>
      <c r="X56" s="99">
        <v>1.713729310214154</v>
      </c>
      <c r="Y56" s="99">
        <v>1.3626085257567506</v>
      </c>
      <c r="DA56" s="63" t="s">
        <v>4646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4.8833964849216303</v>
      </c>
      <c r="M57" s="99">
        <v>4.47659855873846</v>
      </c>
      <c r="N57" s="99">
        <v>4.5723105445399286</v>
      </c>
      <c r="O57" s="99">
        <v>4.4113077085762349</v>
      </c>
      <c r="P57" s="99">
        <v>4.26206157852394</v>
      </c>
      <c r="Q57" s="99">
        <v>4.2809002098574309</v>
      </c>
      <c r="R57" s="99">
        <v>4.1747632165718702</v>
      </c>
      <c r="S57" s="99">
        <v>4.0748018090741231</v>
      </c>
      <c r="T57" s="99">
        <v>0</v>
      </c>
      <c r="U57" s="99">
        <v>0</v>
      </c>
      <c r="V57" s="99">
        <v>0</v>
      </c>
      <c r="W57" s="99">
        <v>0</v>
      </c>
      <c r="X57" s="99">
        <v>2.8899195839788456</v>
      </c>
      <c r="Y57" s="99">
        <v>2.217946569174309</v>
      </c>
      <c r="DA57" s="63" t="s">
        <v>4647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1.8950383568535007</v>
      </c>
      <c r="M58" s="123">
        <v>1.8492252841277896</v>
      </c>
      <c r="N58" s="123">
        <v>1.8390594834165541</v>
      </c>
      <c r="O58" s="123">
        <v>1.7831746055166289</v>
      </c>
      <c r="P58" s="123">
        <v>1.7370140168922927</v>
      </c>
      <c r="Q58" s="123">
        <v>1.6960553546088</v>
      </c>
      <c r="R58" s="123">
        <v>1.6582960417167592</v>
      </c>
      <c r="S58" s="123">
        <v>1.6241508701811063</v>
      </c>
      <c r="T58" s="123">
        <v>0</v>
      </c>
      <c r="U58" s="123">
        <v>0</v>
      </c>
      <c r="V58" s="123">
        <v>0</v>
      </c>
      <c r="W58" s="123">
        <v>0</v>
      </c>
      <c r="X58" s="123">
        <v>1.5070313877013588</v>
      </c>
      <c r="Y58" s="123">
        <v>1.3140000496227044</v>
      </c>
      <c r="DA58" s="130" t="s">
        <v>4648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DA59" s="63" t="s">
        <v>4649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1.8950383568535007</v>
      </c>
      <c r="M60" s="110">
        <v>1.8492252841277896</v>
      </c>
      <c r="N60" s="110">
        <v>1.8390594834165541</v>
      </c>
      <c r="O60" s="110">
        <v>1.7831746055166289</v>
      </c>
      <c r="P60" s="110">
        <v>1.7370140168922927</v>
      </c>
      <c r="Q60" s="110">
        <v>1.6960553546088</v>
      </c>
      <c r="R60" s="110">
        <v>1.6582960417167592</v>
      </c>
      <c r="S60" s="110">
        <v>1.6241508701811063</v>
      </c>
      <c r="T60" s="110">
        <v>0</v>
      </c>
      <c r="U60" s="110">
        <v>0</v>
      </c>
      <c r="V60" s="110">
        <v>0</v>
      </c>
      <c r="W60" s="110">
        <v>0</v>
      </c>
      <c r="X60" s="110">
        <v>1.5070313877013588</v>
      </c>
      <c r="Y60" s="110">
        <v>1.3140000496227044</v>
      </c>
      <c r="DA60" s="60" t="s">
        <v>4650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88.89458315541782</v>
      </c>
      <c r="D62" s="118">
        <f t="shared" si="21"/>
        <v>84.779037908987135</v>
      </c>
      <c r="E62" s="118">
        <f t="shared" si="21"/>
        <v>86.048817461598603</v>
      </c>
      <c r="F62" s="118">
        <f t="shared" si="21"/>
        <v>81.503219835645723</v>
      </c>
      <c r="G62" s="118">
        <f t="shared" si="21"/>
        <v>78.089131575803748</v>
      </c>
      <c r="H62" s="118">
        <f t="shared" si="21"/>
        <v>78.262104704094114</v>
      </c>
      <c r="I62" s="118">
        <f t="shared" si="21"/>
        <v>68.258279598174255</v>
      </c>
      <c r="J62" s="118">
        <f t="shared" si="21"/>
        <v>76.265978849445929</v>
      </c>
      <c r="K62" s="118">
        <f t="shared" si="21"/>
        <v>75.154136918378754</v>
      </c>
      <c r="L62" s="118">
        <f t="shared" si="21"/>
        <v>86.168483652734551</v>
      </c>
      <c r="M62" s="118">
        <f t="shared" si="21"/>
        <v>66.876210047339697</v>
      </c>
      <c r="N62" s="118">
        <f t="shared" si="21"/>
        <v>71.006536611845164</v>
      </c>
      <c r="O62" s="118">
        <f t="shared" si="21"/>
        <v>73.769415121386615</v>
      </c>
      <c r="P62" s="118">
        <f t="shared" si="21"/>
        <v>54.48295434737998</v>
      </c>
      <c r="Q62" s="118">
        <f t="shared" si="21"/>
        <v>56.307583677611298</v>
      </c>
      <c r="R62" s="118">
        <f t="shared" ref="R62:V62" si="22">R63+R66+R68+R77</f>
        <v>56.790715251300895</v>
      </c>
      <c r="S62" s="118">
        <f t="shared" si="22"/>
        <v>52.829153924869722</v>
      </c>
      <c r="T62" s="118">
        <f t="shared" si="22"/>
        <v>50.635504811718732</v>
      </c>
      <c r="U62" s="118">
        <f t="shared" si="22"/>
        <v>46.870001419578863</v>
      </c>
      <c r="V62" s="118">
        <f t="shared" si="22"/>
        <v>42.758830822212687</v>
      </c>
      <c r="W62" s="118">
        <f t="shared" ref="W62:Y62" si="23">W63+W66+W68+W77</f>
        <v>43.483600896385404</v>
      </c>
      <c r="X62" s="118">
        <f t="shared" si="23"/>
        <v>30.727797724805637</v>
      </c>
      <c r="Y62" s="118">
        <f t="shared" si="23"/>
        <v>21.727852294015314</v>
      </c>
      <c r="DA62" s="129" t="s">
        <v>4651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78.340541646089392</v>
      </c>
      <c r="D63" s="123">
        <f t="shared" si="24"/>
        <v>73.67583855227997</v>
      </c>
      <c r="E63" s="123">
        <f t="shared" si="24"/>
        <v>74.691988364582912</v>
      </c>
      <c r="F63" s="123">
        <f t="shared" si="24"/>
        <v>70.62091794871057</v>
      </c>
      <c r="G63" s="123">
        <f t="shared" si="24"/>
        <v>67.181899833717821</v>
      </c>
      <c r="H63" s="123">
        <f t="shared" si="24"/>
        <v>66.929673741063866</v>
      </c>
      <c r="I63" s="123">
        <f t="shared" si="24"/>
        <v>58.412765102452781</v>
      </c>
      <c r="J63" s="123">
        <f t="shared" si="24"/>
        <v>66.074090194584855</v>
      </c>
      <c r="K63" s="123">
        <f t="shared" si="24"/>
        <v>64.714472936885656</v>
      </c>
      <c r="L63" s="123">
        <f t="shared" si="24"/>
        <v>73.860106576967411</v>
      </c>
      <c r="M63" s="123">
        <f t="shared" si="24"/>
        <v>56.414501410497571</v>
      </c>
      <c r="N63" s="123">
        <f t="shared" si="24"/>
        <v>60.065506708248101</v>
      </c>
      <c r="O63" s="123">
        <f t="shared" si="24"/>
        <v>62.617359262889096</v>
      </c>
      <c r="P63" s="123">
        <f t="shared" si="24"/>
        <v>44.664642324504065</v>
      </c>
      <c r="Q63" s="123">
        <f t="shared" si="24"/>
        <v>45.458574837302663</v>
      </c>
      <c r="R63" s="123">
        <f t="shared" ref="R63:V63" si="25">SUM(R64:R65)</f>
        <v>45.605526338854148</v>
      </c>
      <c r="S63" s="123">
        <f t="shared" si="25"/>
        <v>42.790548167432554</v>
      </c>
      <c r="T63" s="123">
        <f t="shared" si="25"/>
        <v>41.08835415136614</v>
      </c>
      <c r="U63" s="123">
        <f t="shared" si="25"/>
        <v>38.10508957374951</v>
      </c>
      <c r="V63" s="123">
        <f t="shared" si="25"/>
        <v>34.848759837776207</v>
      </c>
      <c r="W63" s="123">
        <f t="shared" ref="W63:Y63" si="26">SUM(W64:W65)</f>
        <v>35.256604440157297</v>
      </c>
      <c r="X63" s="123">
        <f t="shared" si="26"/>
        <v>23.675511297486061</v>
      </c>
      <c r="Y63" s="123">
        <f t="shared" si="26"/>
        <v>15.858453068937532</v>
      </c>
      <c r="DA63" s="130" t="s">
        <v>4652</v>
      </c>
    </row>
    <row r="64" spans="1:105" ht="12" customHeight="1" x14ac:dyDescent="0.25">
      <c r="A64" s="97" t="s">
        <v>212</v>
      </c>
      <c r="B64" s="98"/>
      <c r="C64" s="99">
        <v>76.583410260295793</v>
      </c>
      <c r="D64" s="99">
        <v>72.055589867166773</v>
      </c>
      <c r="E64" s="99">
        <v>73.080651969823236</v>
      </c>
      <c r="F64" s="99">
        <v>69.129138447616597</v>
      </c>
      <c r="G64" s="99">
        <v>65.797157217203804</v>
      </c>
      <c r="H64" s="99">
        <v>65.585534035432858</v>
      </c>
      <c r="I64" s="99">
        <v>57.274021326273079</v>
      </c>
      <c r="J64" s="99">
        <v>64.780920727521334</v>
      </c>
      <c r="K64" s="99">
        <v>63.463704550697493</v>
      </c>
      <c r="L64" s="99">
        <v>72.404517649893819</v>
      </c>
      <c r="M64" s="99">
        <v>55.369520265130376</v>
      </c>
      <c r="N64" s="99">
        <v>58.954045518276295</v>
      </c>
      <c r="O64" s="99">
        <v>61.451556857768949</v>
      </c>
      <c r="P64" s="99">
        <v>43.888034388406659</v>
      </c>
      <c r="Q64" s="99">
        <v>44.649290005546362</v>
      </c>
      <c r="R64" s="99">
        <v>44.789739198519037</v>
      </c>
      <c r="S64" s="99">
        <v>42.03667869762284</v>
      </c>
      <c r="T64" s="99">
        <v>40.371378954778876</v>
      </c>
      <c r="U64" s="99">
        <v>37.452059640513184</v>
      </c>
      <c r="V64" s="99">
        <v>34.265253086992679</v>
      </c>
      <c r="W64" s="99">
        <v>34.652452284565456</v>
      </c>
      <c r="X64" s="99">
        <v>23.299563334997</v>
      </c>
      <c r="Y64" s="99">
        <v>15.623848183257861</v>
      </c>
      <c r="DA64" s="63" t="s">
        <v>4653</v>
      </c>
    </row>
    <row r="65" spans="1:105" ht="12" customHeight="1" x14ac:dyDescent="0.25">
      <c r="A65" s="97" t="s">
        <v>53</v>
      </c>
      <c r="B65" s="98"/>
      <c r="C65" s="99">
        <v>1.7571313857935973</v>
      </c>
      <c r="D65" s="99">
        <v>1.620248685113201</v>
      </c>
      <c r="E65" s="99">
        <v>1.6113363947596806</v>
      </c>
      <c r="F65" s="99">
        <v>1.4917795010939741</v>
      </c>
      <c r="G65" s="99">
        <v>1.3847426165140149</v>
      </c>
      <c r="H65" s="99">
        <v>1.344139705631014</v>
      </c>
      <c r="I65" s="99">
        <v>1.138743776179701</v>
      </c>
      <c r="J65" s="99">
        <v>1.2931694670635181</v>
      </c>
      <c r="K65" s="99">
        <v>1.2507683861881624</v>
      </c>
      <c r="L65" s="99">
        <v>1.4555889270735858</v>
      </c>
      <c r="M65" s="99">
        <v>1.044981145367198</v>
      </c>
      <c r="N65" s="99">
        <v>1.1114611899718032</v>
      </c>
      <c r="O65" s="99">
        <v>1.1658024051201432</v>
      </c>
      <c r="P65" s="99">
        <v>0.77660793609740442</v>
      </c>
      <c r="Q65" s="99">
        <v>0.80928483175630406</v>
      </c>
      <c r="R65" s="99">
        <v>0.81578714033510946</v>
      </c>
      <c r="S65" s="99">
        <v>0.75386946980971248</v>
      </c>
      <c r="T65" s="99">
        <v>0.71697519658726527</v>
      </c>
      <c r="U65" s="99">
        <v>0.65302993323632652</v>
      </c>
      <c r="V65" s="99">
        <v>0.58350675078353043</v>
      </c>
      <c r="W65" s="99">
        <v>0.60415215559183866</v>
      </c>
      <c r="X65" s="99">
        <v>0.37594796248906015</v>
      </c>
      <c r="Y65" s="99">
        <v>0.23460488567967067</v>
      </c>
      <c r="DA65" s="63" t="s">
        <v>4654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8.0220009134565812E-2</v>
      </c>
      <c r="D66" s="123">
        <f t="shared" si="27"/>
        <v>1.975004639362268E-2</v>
      </c>
      <c r="E66" s="123">
        <f t="shared" si="27"/>
        <v>0.19992063274740221</v>
      </c>
      <c r="F66" s="123">
        <f t="shared" si="27"/>
        <v>0.25929187734291603</v>
      </c>
      <c r="G66" s="123">
        <f t="shared" si="27"/>
        <v>0.58894476951898667</v>
      </c>
      <c r="H66" s="123">
        <f t="shared" si="27"/>
        <v>0.94554586804606688</v>
      </c>
      <c r="I66" s="123">
        <f t="shared" si="27"/>
        <v>0.17308671279290763</v>
      </c>
      <c r="J66" s="123">
        <f t="shared" si="27"/>
        <v>0.32838164415828758</v>
      </c>
      <c r="K66" s="123">
        <f t="shared" si="27"/>
        <v>0.61698588446400593</v>
      </c>
      <c r="L66" s="123">
        <f t="shared" si="27"/>
        <v>0.78179472542954942</v>
      </c>
      <c r="M66" s="123">
        <f t="shared" si="27"/>
        <v>1.5227648670563652</v>
      </c>
      <c r="N66" s="123">
        <f t="shared" si="27"/>
        <v>1.7007993855241217</v>
      </c>
      <c r="O66" s="123">
        <f t="shared" si="27"/>
        <v>1.3122368495779559</v>
      </c>
      <c r="P66" s="123">
        <f t="shared" si="27"/>
        <v>1.6515200795551666</v>
      </c>
      <c r="Q66" s="123">
        <f t="shared" si="27"/>
        <v>1.5479906673686494</v>
      </c>
      <c r="R66" s="123">
        <f t="shared" si="27"/>
        <v>1.6390400395486076</v>
      </c>
      <c r="S66" s="123">
        <f t="shared" si="27"/>
        <v>0.91500212505104617</v>
      </c>
      <c r="T66" s="123">
        <f t="shared" si="27"/>
        <v>0.70762654927861335</v>
      </c>
      <c r="U66" s="123">
        <f t="shared" si="27"/>
        <v>0.4851001828747934</v>
      </c>
      <c r="V66" s="123">
        <f t="shared" si="27"/>
        <v>0.40456279002019468</v>
      </c>
      <c r="W66" s="123">
        <f t="shared" si="27"/>
        <v>0.49703266878901664</v>
      </c>
      <c r="X66" s="123">
        <f t="shared" si="27"/>
        <v>1.1302780563688382</v>
      </c>
      <c r="Y66" s="123">
        <f t="shared" si="27"/>
        <v>1.2291441517855008</v>
      </c>
      <c r="DA66" s="130" t="s">
        <v>4655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8.0220009134565812E-2</v>
      </c>
      <c r="D67" s="99">
        <f>RES_hhdet_in_tesh!D67/RES_summary!D$21</f>
        <v>1.975004639362268E-2</v>
      </c>
      <c r="E67" s="99">
        <f>RES_hhdet_in_tesh!E67/RES_summary!E$21</f>
        <v>0.19992063274740221</v>
      </c>
      <c r="F67" s="99">
        <f>RES_hhdet_in_tesh!F67/RES_summary!F$21</f>
        <v>0.25929187734291603</v>
      </c>
      <c r="G67" s="99">
        <f>RES_hhdet_in_tesh!G67/RES_summary!G$21</f>
        <v>0.58894476951898667</v>
      </c>
      <c r="H67" s="99">
        <f>RES_hhdet_in_tesh!H67/RES_summary!H$21</f>
        <v>0.94554586804606688</v>
      </c>
      <c r="I67" s="99">
        <f>RES_hhdet_in_tesh!I67/RES_summary!I$21</f>
        <v>0.17308671279290763</v>
      </c>
      <c r="J67" s="99">
        <f>RES_hhdet_in_tesh!J67/RES_summary!J$21</f>
        <v>0.32838164415828758</v>
      </c>
      <c r="K67" s="99">
        <f>RES_hhdet_in_tesh!K67/RES_summary!K$21</f>
        <v>0.61698588446400593</v>
      </c>
      <c r="L67" s="99">
        <f>RES_hhdet_in_tesh!L67/RES_summary!L$21</f>
        <v>0.78179472542954942</v>
      </c>
      <c r="M67" s="99">
        <f>RES_hhdet_in_tesh!M67/RES_summary!M$21</f>
        <v>1.5227648670563652</v>
      </c>
      <c r="N67" s="99">
        <f>RES_hhdet_in_tesh!N67/RES_summary!N$21</f>
        <v>1.7007993855241217</v>
      </c>
      <c r="O67" s="99">
        <f>RES_hhdet_in_tesh!O67/RES_summary!O$21</f>
        <v>1.3122368495779559</v>
      </c>
      <c r="P67" s="99">
        <f>RES_hhdet_in_tesh!P67/RES_summary!P$21</f>
        <v>1.6515200795551666</v>
      </c>
      <c r="Q67" s="99">
        <f>RES_hhdet_in_tesh!Q67/RES_summary!Q$21</f>
        <v>1.5479906673686494</v>
      </c>
      <c r="R67" s="99">
        <f>RES_hhdet_in_tesh!R67/RES_summary!R$21</f>
        <v>1.6390400395486076</v>
      </c>
      <c r="S67" s="99">
        <f>RES_hhdet_in_tesh!S67/RES_summary!S$21</f>
        <v>0.91500212505104617</v>
      </c>
      <c r="T67" s="99">
        <f>RES_hhdet_in_tesh!T67/RES_summary!T$21</f>
        <v>0.70762654927861335</v>
      </c>
      <c r="U67" s="99">
        <f>RES_hhdet_in_tesh!U67/RES_summary!U$21</f>
        <v>0.4851001828747934</v>
      </c>
      <c r="V67" s="99">
        <f>RES_hhdet_in_tesh!V67/RES_summary!V$21</f>
        <v>0.40456279002019468</v>
      </c>
      <c r="W67" s="99">
        <f>RES_hhdet_in_tesh!W67/RES_summary!W$21</f>
        <v>0.49703266878901664</v>
      </c>
      <c r="X67" s="99">
        <f>RES_hhdet_in_tesh!X67/RES_summary!X$21</f>
        <v>1.1302780563688382</v>
      </c>
      <c r="Y67" s="99">
        <f>RES_hhdet_in_tesh!Y67/RES_summary!Y$21</f>
        <v>1.2291441517855008</v>
      </c>
      <c r="DA67" s="63" t="s">
        <v>4656</v>
      </c>
    </row>
    <row r="68" spans="1:105" ht="12" customHeight="1" x14ac:dyDescent="0.25">
      <c r="A68" s="121" t="s">
        <v>55</v>
      </c>
      <c r="B68" s="122"/>
      <c r="C68" s="123">
        <v>8.7591104601432157</v>
      </c>
      <c r="D68" s="123">
        <v>9.3842689394367049</v>
      </c>
      <c r="E68" s="123">
        <v>9.4677851857131223</v>
      </c>
      <c r="F68" s="123">
        <v>8.9183061570106634</v>
      </c>
      <c r="G68" s="123">
        <v>8.6306114867297516</v>
      </c>
      <c r="H68" s="123">
        <v>8.5408221301929803</v>
      </c>
      <c r="I68" s="123">
        <v>8.0029901415161806</v>
      </c>
      <c r="J68" s="123">
        <v>8.1449544883327842</v>
      </c>
      <c r="K68" s="123">
        <v>8.261862721560675</v>
      </c>
      <c r="L68" s="123">
        <v>9.5555147082908949</v>
      </c>
      <c r="M68" s="123">
        <v>7.0799456414176642</v>
      </c>
      <c r="N68" s="123">
        <v>7.4069146987880137</v>
      </c>
      <c r="O68" s="123">
        <v>8.0604640086320405</v>
      </c>
      <c r="P68" s="123">
        <v>6.4309157933000973</v>
      </c>
      <c r="Q68" s="123">
        <v>7.6005076402310623</v>
      </c>
      <c r="R68" s="123">
        <v>7.8878863507039094</v>
      </c>
      <c r="S68" s="123">
        <v>7.498883834575051</v>
      </c>
      <c r="T68" s="123">
        <v>7.2446330868965418</v>
      </c>
      <c r="U68" s="123">
        <v>6.7121645554505456</v>
      </c>
      <c r="V68" s="123">
        <v>5.9693806648083472</v>
      </c>
      <c r="W68" s="123">
        <v>6.2215529700167629</v>
      </c>
      <c r="X68" s="123">
        <v>4.4572302753728916</v>
      </c>
      <c r="Y68" s="123">
        <v>3.2794906885504949</v>
      </c>
      <c r="DA68" s="130" t="s">
        <v>4657</v>
      </c>
    </row>
    <row r="69" spans="1:105" ht="12" customHeight="1" x14ac:dyDescent="0.25">
      <c r="A69" s="97" t="s">
        <v>134</v>
      </c>
      <c r="B69" s="98"/>
      <c r="C69" s="99">
        <v>8.775126148067308</v>
      </c>
      <c r="D69" s="99">
        <v>9.3824396541376132</v>
      </c>
      <c r="E69" s="99">
        <v>9.4694935935498403</v>
      </c>
      <c r="F69" s="99">
        <v>8.9195584441262774</v>
      </c>
      <c r="G69" s="99">
        <v>8.6299587007794596</v>
      </c>
      <c r="H69" s="99">
        <v>8.5438277413093111</v>
      </c>
      <c r="I69" s="99">
        <v>7.9810247784692088</v>
      </c>
      <c r="J69" s="99">
        <v>8.1549181665982253</v>
      </c>
      <c r="K69" s="99">
        <v>8.2650612644720027</v>
      </c>
      <c r="L69" s="99">
        <v>9.5726310213847619</v>
      </c>
      <c r="M69" s="99">
        <v>7.0775587943033047</v>
      </c>
      <c r="N69" s="99">
        <v>7.4031490318178541</v>
      </c>
      <c r="O69" s="99">
        <v>8.061885997462598</v>
      </c>
      <c r="P69" s="99">
        <v>6.4309024740847969</v>
      </c>
      <c r="Q69" s="99">
        <v>7.6085137823928246</v>
      </c>
      <c r="R69" s="99">
        <v>7.8878580561956309</v>
      </c>
      <c r="S69" s="99">
        <v>7.4997003764089722</v>
      </c>
      <c r="T69" s="99">
        <v>7.2501421481531692</v>
      </c>
      <c r="U69" s="99">
        <v>6.7124845988473618</v>
      </c>
      <c r="V69" s="99">
        <v>5.9627101875688728</v>
      </c>
      <c r="W69" s="99">
        <v>6.2216005304508455</v>
      </c>
      <c r="X69" s="99">
        <v>4.4519961483651738</v>
      </c>
      <c r="Y69" s="99">
        <v>3.2795009873422769</v>
      </c>
      <c r="DA69" s="63" t="s">
        <v>4658</v>
      </c>
    </row>
    <row r="70" spans="1:105" ht="12" customHeight="1" x14ac:dyDescent="0.25">
      <c r="A70" s="97" t="s">
        <v>133</v>
      </c>
      <c r="B70" s="98"/>
      <c r="C70" s="99">
        <v>8.7759531303427192</v>
      </c>
      <c r="D70" s="99">
        <v>9.3828383697351008</v>
      </c>
      <c r="E70" s="99">
        <v>9.4704213455088979</v>
      </c>
      <c r="F70" s="99">
        <v>8.9211605776889744</v>
      </c>
      <c r="G70" s="99">
        <v>8.6313072594545464</v>
      </c>
      <c r="H70" s="99">
        <v>8.5451645519232322</v>
      </c>
      <c r="I70" s="99">
        <v>7.9810471267178711</v>
      </c>
      <c r="J70" s="99">
        <v>8.1573849395533209</v>
      </c>
      <c r="K70" s="99">
        <v>8.2669211301046115</v>
      </c>
      <c r="L70" s="99">
        <v>9.5755050866610336</v>
      </c>
      <c r="M70" s="99">
        <v>0</v>
      </c>
      <c r="N70" s="99">
        <v>7.3992127777273717</v>
      </c>
      <c r="O70" s="99">
        <v>8.0615698698909632</v>
      </c>
      <c r="P70" s="99">
        <v>0</v>
      </c>
      <c r="Q70" s="99">
        <v>7.6064019350545884</v>
      </c>
      <c r="R70" s="99">
        <v>7.8904250720368081</v>
      </c>
      <c r="S70" s="99">
        <v>7.4999377763797987</v>
      </c>
      <c r="T70" s="99">
        <v>7.2473923370815179</v>
      </c>
      <c r="U70" s="99">
        <v>6.7074433252328172</v>
      </c>
      <c r="V70" s="99">
        <v>5.9533427247691098</v>
      </c>
      <c r="W70" s="99">
        <v>6.2176793929212124</v>
      </c>
      <c r="X70" s="99">
        <v>0</v>
      </c>
      <c r="Y70" s="99">
        <v>3.278509216925535</v>
      </c>
      <c r="DA70" s="63" t="s">
        <v>4659</v>
      </c>
    </row>
    <row r="71" spans="1:105" ht="12" customHeight="1" x14ac:dyDescent="0.25">
      <c r="A71" s="100" t="s">
        <v>212</v>
      </c>
      <c r="B71" s="101"/>
      <c r="C71" s="102">
        <v>4.1984983556993214</v>
      </c>
      <c r="D71" s="102">
        <v>4.6625195637585923</v>
      </c>
      <c r="E71" s="102">
        <v>4.5800987290192188</v>
      </c>
      <c r="F71" s="102">
        <v>4.2872816430988747</v>
      </c>
      <c r="G71" s="102">
        <v>4.1676027038349215</v>
      </c>
      <c r="H71" s="102">
        <v>4.0345787268114135</v>
      </c>
      <c r="I71" s="102">
        <v>3.9923930114969841</v>
      </c>
      <c r="J71" s="102">
        <v>3.7091988368460478</v>
      </c>
      <c r="K71" s="102">
        <v>3.8489901848972772</v>
      </c>
      <c r="L71" s="102">
        <v>3.8497160717523529</v>
      </c>
      <c r="M71" s="102">
        <v>0</v>
      </c>
      <c r="N71" s="102">
        <v>2.899076680285936</v>
      </c>
      <c r="O71" s="102">
        <v>3.3187735173860977</v>
      </c>
      <c r="P71" s="102">
        <v>0</v>
      </c>
      <c r="Q71" s="102">
        <v>3.252433276088464</v>
      </c>
      <c r="R71" s="102">
        <v>3.5459666621282557</v>
      </c>
      <c r="S71" s="102">
        <v>3.3878153114970764</v>
      </c>
      <c r="T71" s="102">
        <v>3.1436918951407433</v>
      </c>
      <c r="U71" s="102">
        <v>2.7999222597333402</v>
      </c>
      <c r="V71" s="102">
        <v>2.3899149882067832</v>
      </c>
      <c r="W71" s="102">
        <v>2.2055031582611417</v>
      </c>
      <c r="X71" s="102">
        <v>0</v>
      </c>
      <c r="Y71" s="102">
        <v>1.2350595886831004</v>
      </c>
      <c r="DA71" s="131" t="s">
        <v>4660</v>
      </c>
    </row>
    <row r="72" spans="1:105" ht="12" customHeight="1" x14ac:dyDescent="0.25">
      <c r="A72" s="103" t="s">
        <v>52</v>
      </c>
      <c r="B72" s="104"/>
      <c r="C72" s="105">
        <v>4.5774547746433987</v>
      </c>
      <c r="D72" s="105">
        <v>4.7203188059765102</v>
      </c>
      <c r="E72" s="105">
        <v>4.8903226164896774</v>
      </c>
      <c r="F72" s="105">
        <v>4.6338789345901006</v>
      </c>
      <c r="G72" s="105">
        <v>4.4637045556196266</v>
      </c>
      <c r="H72" s="105">
        <v>4.5105858251118187</v>
      </c>
      <c r="I72" s="105">
        <v>3.9886541152208865</v>
      </c>
      <c r="J72" s="105">
        <v>4.4481861027072735</v>
      </c>
      <c r="K72" s="105">
        <v>4.4179309452073348</v>
      </c>
      <c r="L72" s="105">
        <v>5.7257890149086812</v>
      </c>
      <c r="M72" s="105">
        <v>0</v>
      </c>
      <c r="N72" s="105">
        <v>4.5001360974414348</v>
      </c>
      <c r="O72" s="105">
        <v>4.7427963525048646</v>
      </c>
      <c r="P72" s="105">
        <v>0</v>
      </c>
      <c r="Q72" s="105">
        <v>4.3539686589661235</v>
      </c>
      <c r="R72" s="105">
        <v>4.3444584099085537</v>
      </c>
      <c r="S72" s="105">
        <v>4.1121224648827228</v>
      </c>
      <c r="T72" s="105">
        <v>4.1037004419407745</v>
      </c>
      <c r="U72" s="105">
        <v>3.9075210654994792</v>
      </c>
      <c r="V72" s="105">
        <v>3.5634277365623266</v>
      </c>
      <c r="W72" s="105">
        <v>4.012176234660072</v>
      </c>
      <c r="X72" s="105">
        <v>0</v>
      </c>
      <c r="Y72" s="105">
        <v>2.0434496282424348</v>
      </c>
      <c r="DA72" s="132" t="s">
        <v>4661</v>
      </c>
    </row>
    <row r="73" spans="1:105" ht="12" customHeight="1" x14ac:dyDescent="0.25">
      <c r="A73" s="106" t="s">
        <v>122</v>
      </c>
      <c r="B73" s="101"/>
      <c r="C73" s="102">
        <v>8.3612832230357554</v>
      </c>
      <c r="D73" s="102">
        <v>9.4678841582292055</v>
      </c>
      <c r="E73" s="102">
        <v>9.3178322788751657</v>
      </c>
      <c r="F73" s="102">
        <v>8.8186817066005645</v>
      </c>
      <c r="G73" s="102">
        <v>8.6681409971546994</v>
      </c>
      <c r="H73" s="102">
        <v>8.3966164507321075</v>
      </c>
      <c r="I73" s="102">
        <v>8.5314415011743154</v>
      </c>
      <c r="J73" s="102">
        <v>7.7183553103699971</v>
      </c>
      <c r="K73" s="102">
        <v>8.1089876389001816</v>
      </c>
      <c r="L73" s="102">
        <v>7.8556644023322031</v>
      </c>
      <c r="M73" s="102">
        <v>7.7511160400043257</v>
      </c>
      <c r="N73" s="102">
        <v>7.538804848575408</v>
      </c>
      <c r="O73" s="102">
        <v>7.3843039454461374</v>
      </c>
      <c r="P73" s="102">
        <v>7.4434748487358897</v>
      </c>
      <c r="Q73" s="102">
        <v>7.4444692518872424</v>
      </c>
      <c r="R73" s="102">
        <v>0</v>
      </c>
      <c r="S73" s="102">
        <v>7.4152614061073141</v>
      </c>
      <c r="T73" s="102">
        <v>7.0810317258781721</v>
      </c>
      <c r="U73" s="102">
        <v>6.7046347931101788</v>
      </c>
      <c r="V73" s="102">
        <v>6.1364110240202967</v>
      </c>
      <c r="W73" s="102">
        <v>0</v>
      </c>
      <c r="X73" s="102">
        <v>4.6028359707232251</v>
      </c>
      <c r="Y73" s="102">
        <v>0</v>
      </c>
      <c r="DA73" s="131" t="s">
        <v>4662</v>
      </c>
    </row>
    <row r="74" spans="1:105" ht="12" customHeight="1" x14ac:dyDescent="0.25">
      <c r="A74" s="107" t="s">
        <v>121</v>
      </c>
      <c r="B74" s="104"/>
      <c r="C74" s="105">
        <v>8.3630269921848175</v>
      </c>
      <c r="D74" s="105">
        <v>9.4698842041031277</v>
      </c>
      <c r="E74" s="105">
        <v>9.3200408299485495</v>
      </c>
      <c r="F74" s="105">
        <v>8.821615970932557</v>
      </c>
      <c r="G74" s="105">
        <v>8.6700451850009959</v>
      </c>
      <c r="H74" s="105">
        <v>8.3968587115846862</v>
      </c>
      <c r="I74" s="105">
        <v>8.5322311292546793</v>
      </c>
      <c r="J74" s="105">
        <v>7.718681790777234</v>
      </c>
      <c r="K74" s="105">
        <v>8.1103662221152319</v>
      </c>
      <c r="L74" s="105">
        <v>7.8522645430877462</v>
      </c>
      <c r="M74" s="105">
        <v>7.7532064279709623</v>
      </c>
      <c r="N74" s="105">
        <v>7.5384588538998214</v>
      </c>
      <c r="O74" s="105">
        <v>7.383906857966192</v>
      </c>
      <c r="P74" s="105">
        <v>7.4512552497869349</v>
      </c>
      <c r="Q74" s="105">
        <v>7.4476384031136016</v>
      </c>
      <c r="R74" s="105">
        <v>7.5205961185448</v>
      </c>
      <c r="S74" s="105">
        <v>7.4168151519392325</v>
      </c>
      <c r="T74" s="105">
        <v>7.0737902690095709</v>
      </c>
      <c r="U74" s="105">
        <v>6.7032030982780224</v>
      </c>
      <c r="V74" s="105">
        <v>6.130677941792066</v>
      </c>
      <c r="W74" s="105">
        <v>0</v>
      </c>
      <c r="X74" s="105">
        <v>4.6036488941929994</v>
      </c>
      <c r="Y74" s="105">
        <v>0</v>
      </c>
      <c r="DA74" s="132" t="s">
        <v>4663</v>
      </c>
    </row>
    <row r="75" spans="1:105" ht="12" customHeight="1" x14ac:dyDescent="0.25">
      <c r="A75" s="108" t="s">
        <v>53</v>
      </c>
      <c r="B75" s="98"/>
      <c r="C75" s="99">
        <v>3.9673486062303165</v>
      </c>
      <c r="D75" s="99">
        <v>4.7123048034419917</v>
      </c>
      <c r="E75" s="99">
        <v>4.4955795191789338</v>
      </c>
      <c r="F75" s="99">
        <v>4.2305862821895541</v>
      </c>
      <c r="G75" s="99">
        <v>4.1892038403665612</v>
      </c>
      <c r="H75" s="99">
        <v>3.9528582146847846</v>
      </c>
      <c r="I75" s="99">
        <v>4.3060353648485794</v>
      </c>
      <c r="J75" s="99">
        <v>3.4699339556625208</v>
      </c>
      <c r="K75" s="99">
        <v>3.7625951775735715</v>
      </c>
      <c r="L75" s="99">
        <v>2.9688680581661151</v>
      </c>
      <c r="M75" s="99">
        <v>3.2766078692325009</v>
      </c>
      <c r="N75" s="99">
        <v>2.9661483093598924</v>
      </c>
      <c r="O75" s="99">
        <v>2.9725991493899557</v>
      </c>
      <c r="P75" s="99">
        <v>3.1891936712629945</v>
      </c>
      <c r="Q75" s="99">
        <v>3.1667381932561689</v>
      </c>
      <c r="R75" s="99">
        <v>3.3458329019729285</v>
      </c>
      <c r="S75" s="99">
        <v>3.3420133428651071</v>
      </c>
      <c r="T75" s="99">
        <v>3.0520800686771437</v>
      </c>
      <c r="U75" s="99">
        <v>2.7951879170411509</v>
      </c>
      <c r="V75" s="99">
        <v>2.4698781354899135</v>
      </c>
      <c r="W75" s="99">
        <v>0</v>
      </c>
      <c r="X75" s="99">
        <v>1.713729310214154</v>
      </c>
      <c r="Y75" s="99">
        <v>0</v>
      </c>
      <c r="DA75" s="63" t="s">
        <v>4664</v>
      </c>
    </row>
    <row r="76" spans="1:105" ht="12" customHeight="1" x14ac:dyDescent="0.25">
      <c r="A76" s="108" t="s">
        <v>52</v>
      </c>
      <c r="B76" s="98"/>
      <c r="C76" s="99">
        <v>4.3956783859545014</v>
      </c>
      <c r="D76" s="99">
        <v>4.7575794006611343</v>
      </c>
      <c r="E76" s="99">
        <v>4.8244613107696166</v>
      </c>
      <c r="F76" s="99">
        <v>4.591029688743002</v>
      </c>
      <c r="G76" s="99">
        <v>4.4808413446344346</v>
      </c>
      <c r="H76" s="99">
        <v>4.4440004968999025</v>
      </c>
      <c r="I76" s="99">
        <v>4.2261957644060999</v>
      </c>
      <c r="J76" s="99">
        <v>4.2487478351147114</v>
      </c>
      <c r="K76" s="99">
        <v>4.3477710445416609</v>
      </c>
      <c r="L76" s="99">
        <v>4.8833964849216311</v>
      </c>
      <c r="M76" s="99">
        <v>4.4765985587384627</v>
      </c>
      <c r="N76" s="99">
        <v>4.5723105445399295</v>
      </c>
      <c r="O76" s="99">
        <v>4.4113077085762358</v>
      </c>
      <c r="P76" s="99">
        <v>4.2620615785239409</v>
      </c>
      <c r="Q76" s="99">
        <v>4.2809002098574327</v>
      </c>
      <c r="R76" s="99">
        <v>4.1747632165718702</v>
      </c>
      <c r="S76" s="99">
        <v>4.074801809074124</v>
      </c>
      <c r="T76" s="99">
        <v>4.0217102003324277</v>
      </c>
      <c r="U76" s="99">
        <v>3.9080151812368724</v>
      </c>
      <c r="V76" s="99">
        <v>3.6607998063021521</v>
      </c>
      <c r="W76" s="99">
        <v>0</v>
      </c>
      <c r="X76" s="99">
        <v>2.8899195839788456</v>
      </c>
      <c r="Y76" s="99">
        <v>0</v>
      </c>
      <c r="DA76" s="63" t="s">
        <v>4665</v>
      </c>
    </row>
    <row r="77" spans="1:105" ht="12" customHeight="1" x14ac:dyDescent="0.25">
      <c r="A77" s="121" t="s">
        <v>54</v>
      </c>
      <c r="B77" s="122"/>
      <c r="C77" s="123">
        <v>1.7147110400506402</v>
      </c>
      <c r="D77" s="123">
        <v>1.6991803708768378</v>
      </c>
      <c r="E77" s="123">
        <v>1.6891232785551569</v>
      </c>
      <c r="F77" s="123">
        <v>1.7047038525815688</v>
      </c>
      <c r="G77" s="123">
        <v>1.6876754858371941</v>
      </c>
      <c r="H77" s="123">
        <v>1.8460629647912072</v>
      </c>
      <c r="I77" s="123">
        <v>1.6694376414123879</v>
      </c>
      <c r="J77" s="123">
        <v>1.7185525223700009</v>
      </c>
      <c r="K77" s="123">
        <v>1.5608153754684282</v>
      </c>
      <c r="L77" s="123">
        <v>1.9710676420466893</v>
      </c>
      <c r="M77" s="123">
        <v>1.8589981283681001</v>
      </c>
      <c r="N77" s="123">
        <v>1.8333158192849361</v>
      </c>
      <c r="O77" s="123">
        <v>1.7793550002875238</v>
      </c>
      <c r="P77" s="123">
        <v>1.7358761500206494</v>
      </c>
      <c r="Q77" s="123">
        <v>1.7005105327089196</v>
      </c>
      <c r="R77" s="123">
        <v>1.658262522194236</v>
      </c>
      <c r="S77" s="123">
        <v>1.6247197978110697</v>
      </c>
      <c r="T77" s="123">
        <v>1.5948910241774323</v>
      </c>
      <c r="U77" s="123">
        <v>1.5676471075040066</v>
      </c>
      <c r="V77" s="123">
        <v>1.5361275296079375</v>
      </c>
      <c r="W77" s="123">
        <v>1.5084108174223263</v>
      </c>
      <c r="X77" s="123">
        <v>1.4647780955778442</v>
      </c>
      <c r="Y77" s="123">
        <v>1.3607643847417841</v>
      </c>
      <c r="DA77" s="130" t="s">
        <v>4666</v>
      </c>
    </row>
    <row r="78" spans="1:105" ht="12" customHeight="1" x14ac:dyDescent="0.25">
      <c r="A78" s="97" t="s">
        <v>189</v>
      </c>
      <c r="B78" s="98"/>
      <c r="C78" s="99">
        <v>1.720954531531931</v>
      </c>
      <c r="D78" s="99">
        <v>1.6977222858040493</v>
      </c>
      <c r="E78" s="99">
        <v>1.6935579809851498</v>
      </c>
      <c r="F78" s="99">
        <v>1.7014882170409993</v>
      </c>
      <c r="G78" s="99">
        <v>1.6850812896491731</v>
      </c>
      <c r="H78" s="99">
        <v>1.8560403571104607</v>
      </c>
      <c r="I78" s="99">
        <v>1.6568027035543917</v>
      </c>
      <c r="J78" s="99">
        <v>1.7208878201558913</v>
      </c>
      <c r="K78" s="99">
        <v>1.5607912336057224</v>
      </c>
      <c r="L78" s="99">
        <v>2.0199428952031231</v>
      </c>
      <c r="M78" s="99">
        <v>1.8644262514965444</v>
      </c>
      <c r="N78" s="99">
        <v>1.8302601253434536</v>
      </c>
      <c r="O78" s="99">
        <v>1.77715755650243</v>
      </c>
      <c r="P78" s="99">
        <v>1.7349144538114314</v>
      </c>
      <c r="Q78" s="99">
        <v>1.7045344361470351</v>
      </c>
      <c r="R78" s="99">
        <v>1.6582385104182662</v>
      </c>
      <c r="S78" s="99">
        <v>1.6251447371612671</v>
      </c>
      <c r="T78" s="99">
        <v>1.5964450247846405</v>
      </c>
      <c r="U78" s="99">
        <v>1.568956460460786</v>
      </c>
      <c r="V78" s="99">
        <v>1.5343824662449022</v>
      </c>
      <c r="W78" s="99">
        <v>1.5016028781631956</v>
      </c>
      <c r="X78" s="99">
        <v>1.4514997911934262</v>
      </c>
      <c r="Y78" s="99">
        <v>1.3613142964221685</v>
      </c>
      <c r="DA78" s="63" t="s">
        <v>4667</v>
      </c>
    </row>
    <row r="79" spans="1:105" ht="12" customHeight="1" x14ac:dyDescent="0.25">
      <c r="A79" s="109" t="s">
        <v>120</v>
      </c>
      <c r="B79" s="33"/>
      <c r="C79" s="110">
        <v>1.7081922032734453</v>
      </c>
      <c r="D79" s="110">
        <v>1.7005360237449776</v>
      </c>
      <c r="E79" s="110">
        <v>1.6851059956022525</v>
      </c>
      <c r="F79" s="110">
        <v>1.7072787495437201</v>
      </c>
      <c r="G79" s="110">
        <v>1.690085522902349</v>
      </c>
      <c r="H79" s="110">
        <v>1.8355525563261494</v>
      </c>
      <c r="I79" s="110">
        <v>1.6886541325455016</v>
      </c>
      <c r="J79" s="110">
        <v>1.712524504052378</v>
      </c>
      <c r="K79" s="110">
        <v>1.5608603033424049</v>
      </c>
      <c r="L79" s="110">
        <v>1.8950383568535003</v>
      </c>
      <c r="M79" s="110">
        <v>1.8492252841277894</v>
      </c>
      <c r="N79" s="110">
        <v>1.8390594834165546</v>
      </c>
      <c r="O79" s="110">
        <v>1.7831746055166289</v>
      </c>
      <c r="P79" s="110">
        <v>1.737014016892293</v>
      </c>
      <c r="Q79" s="110">
        <v>1.6960553546087995</v>
      </c>
      <c r="R79" s="110">
        <v>1.6582960417167596</v>
      </c>
      <c r="S79" s="110">
        <v>1.6241508701811063</v>
      </c>
      <c r="T79" s="110">
        <v>1.5927434155424238</v>
      </c>
      <c r="U79" s="110">
        <v>1.5656623000080954</v>
      </c>
      <c r="V79" s="110">
        <v>1.5390832406840123</v>
      </c>
      <c r="W79" s="110">
        <v>1.5221563920436207</v>
      </c>
      <c r="X79" s="110">
        <v>1.5070313877013586</v>
      </c>
      <c r="Y79" s="110">
        <v>1.3140000496227044</v>
      </c>
      <c r="DA79" s="60" t="s">
        <v>4668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86.003565274286828</v>
      </c>
      <c r="D81" s="118">
        <f t="shared" si="28"/>
        <v>84.342281508289048</v>
      </c>
      <c r="E81" s="118">
        <f t="shared" si="28"/>
        <v>82.980626997513667</v>
      </c>
      <c r="F81" s="118">
        <f t="shared" si="28"/>
        <v>80.836011223455216</v>
      </c>
      <c r="G81" s="118">
        <f t="shared" si="28"/>
        <v>78.760314376285763</v>
      </c>
      <c r="H81" s="118">
        <f t="shared" si="28"/>
        <v>77.911818225769707</v>
      </c>
      <c r="I81" s="118">
        <f t="shared" si="28"/>
        <v>75.296571668426282</v>
      </c>
      <c r="J81" s="118">
        <f t="shared" si="28"/>
        <v>74.327420962281593</v>
      </c>
      <c r="K81" s="118">
        <f t="shared" si="28"/>
        <v>74.933533369710133</v>
      </c>
      <c r="L81" s="118">
        <f t="shared" si="28"/>
        <v>74.60818514705764</v>
      </c>
      <c r="M81" s="118">
        <f t="shared" si="28"/>
        <v>73.645069404356661</v>
      </c>
      <c r="N81" s="118">
        <f t="shared" si="28"/>
        <v>69.941379393820611</v>
      </c>
      <c r="O81" s="118">
        <f t="shared" si="28"/>
        <v>66.365065664494793</v>
      </c>
      <c r="P81" s="118">
        <f t="shared" si="28"/>
        <v>60.751955219500324</v>
      </c>
      <c r="Q81" s="118">
        <f t="shared" si="28"/>
        <v>57.434986891822803</v>
      </c>
      <c r="R81" s="118">
        <f t="shared" ref="R81:V81" si="29">R82+R85+R87+R100</f>
        <v>55.367862708387811</v>
      </c>
      <c r="S81" s="118">
        <f t="shared" si="29"/>
        <v>52.683933291865358</v>
      </c>
      <c r="T81" s="118">
        <f t="shared" si="29"/>
        <v>50.295244269043074</v>
      </c>
      <c r="U81" s="118">
        <f t="shared" si="29"/>
        <v>47.718058662104717</v>
      </c>
      <c r="V81" s="118">
        <f t="shared" si="29"/>
        <v>44.831961394828838</v>
      </c>
      <c r="W81" s="118">
        <f t="shared" ref="W81:Y81" si="30">W82+W85+W87+W100</f>
        <v>38.496286764383129</v>
      </c>
      <c r="X81" s="118">
        <f t="shared" si="30"/>
        <v>31.616914154212317</v>
      </c>
      <c r="Y81" s="118">
        <f t="shared" si="30"/>
        <v>23.442352367359256</v>
      </c>
      <c r="DA81" s="129" t="s">
        <v>4669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75.852902899787082</v>
      </c>
      <c r="D82" s="123">
        <f t="shared" si="31"/>
        <v>73.153294484706265</v>
      </c>
      <c r="E82" s="123">
        <f t="shared" si="31"/>
        <v>71.776437112684619</v>
      </c>
      <c r="F82" s="123">
        <f t="shared" si="31"/>
        <v>70.049160591094974</v>
      </c>
      <c r="G82" s="123">
        <f t="shared" si="31"/>
        <v>67.812190418576748</v>
      </c>
      <c r="H82" s="123">
        <f t="shared" si="31"/>
        <v>66.734254274163291</v>
      </c>
      <c r="I82" s="123">
        <f t="shared" si="31"/>
        <v>64.902669876337185</v>
      </c>
      <c r="J82" s="123">
        <f t="shared" si="31"/>
        <v>64.568094845624117</v>
      </c>
      <c r="K82" s="123">
        <f t="shared" si="31"/>
        <v>64.645675279395135</v>
      </c>
      <c r="L82" s="123">
        <f t="shared" si="31"/>
        <v>64.075718644161796</v>
      </c>
      <c r="M82" s="123">
        <f t="shared" si="31"/>
        <v>62.520096013749985</v>
      </c>
      <c r="N82" s="123">
        <f t="shared" si="31"/>
        <v>58.862939838523303</v>
      </c>
      <c r="O82" s="123">
        <f t="shared" si="31"/>
        <v>55.885694951330237</v>
      </c>
      <c r="P82" s="123">
        <f t="shared" si="31"/>
        <v>49.914539319608515</v>
      </c>
      <c r="Q82" s="123">
        <f t="shared" si="31"/>
        <v>46.745112864807041</v>
      </c>
      <c r="R82" s="123">
        <f t="shared" ref="R82:V82" si="32">SUM(R83:R84)</f>
        <v>44.551610366267276</v>
      </c>
      <c r="S82" s="123">
        <f t="shared" si="32"/>
        <v>42.728450671108092</v>
      </c>
      <c r="T82" s="123">
        <f t="shared" si="32"/>
        <v>40.916712145283086</v>
      </c>
      <c r="U82" s="123">
        <f t="shared" si="32"/>
        <v>38.963426602715721</v>
      </c>
      <c r="V82" s="123">
        <f t="shared" si="32"/>
        <v>36.75400765199182</v>
      </c>
      <c r="W82" s="123">
        <f t="shared" ref="W82:Y82" si="33">SUM(W83:W84)</f>
        <v>31.158043261200628</v>
      </c>
      <c r="X82" s="123">
        <f t="shared" si="33"/>
        <v>24.376302137964242</v>
      </c>
      <c r="Y82" s="123">
        <f t="shared" si="33"/>
        <v>17.322262448374989</v>
      </c>
      <c r="DA82" s="130" t="s">
        <v>4670</v>
      </c>
    </row>
    <row r="83" spans="1:105" ht="12" customHeight="1" x14ac:dyDescent="0.25">
      <c r="A83" s="97" t="s">
        <v>199</v>
      </c>
      <c r="B83" s="98"/>
      <c r="C83" s="99">
        <v>75.163085529740471</v>
      </c>
      <c r="D83" s="99">
        <v>72.501187114230049</v>
      </c>
      <c r="E83" s="99">
        <v>71.148939288112274</v>
      </c>
      <c r="F83" s="99">
        <v>69.449681910135894</v>
      </c>
      <c r="G83" s="99">
        <v>67.246095841580797</v>
      </c>
      <c r="H83" s="99">
        <v>66.191629751618365</v>
      </c>
      <c r="I83" s="99">
        <v>64.390574761959883</v>
      </c>
      <c r="J83" s="99">
        <v>64.05661058732818</v>
      </c>
      <c r="K83" s="99">
        <v>64.140036158052197</v>
      </c>
      <c r="L83" s="99">
        <v>63.564568867321235</v>
      </c>
      <c r="M83" s="99">
        <v>62.0516591299263</v>
      </c>
      <c r="N83" s="99">
        <v>58.422364874659792</v>
      </c>
      <c r="O83" s="99">
        <v>55.464804055969353</v>
      </c>
      <c r="P83" s="99">
        <v>49.563723145915212</v>
      </c>
      <c r="Q83" s="99">
        <v>46.408643360993878</v>
      </c>
      <c r="R83" s="99">
        <v>44.229378011691288</v>
      </c>
      <c r="S83" s="99">
        <v>42.42412356884541</v>
      </c>
      <c r="T83" s="99">
        <v>40.628098383950551</v>
      </c>
      <c r="U83" s="99">
        <v>38.693555729315129</v>
      </c>
      <c r="V83" s="99">
        <v>36.50534623497304</v>
      </c>
      <c r="W83" s="99">
        <v>30.942256731007603</v>
      </c>
      <c r="X83" s="99">
        <v>24.219982417965401</v>
      </c>
      <c r="Y83" s="99">
        <v>17.218840447664828</v>
      </c>
      <c r="DA83" s="63" t="s">
        <v>4671</v>
      </c>
    </row>
    <row r="84" spans="1:105" ht="12" customHeight="1" x14ac:dyDescent="0.25">
      <c r="A84" s="97" t="s">
        <v>53</v>
      </c>
      <c r="B84" s="98"/>
      <c r="C84" s="99">
        <v>0.68981737004661525</v>
      </c>
      <c r="D84" s="99">
        <v>0.65210737047621825</v>
      </c>
      <c r="E84" s="99">
        <v>0.62749782457234715</v>
      </c>
      <c r="F84" s="99">
        <v>0.59947868095908385</v>
      </c>
      <c r="G84" s="99">
        <v>0.566094576995952</v>
      </c>
      <c r="H84" s="99">
        <v>0.5426245225449291</v>
      </c>
      <c r="I84" s="99">
        <v>0.51209511437730848</v>
      </c>
      <c r="J84" s="99">
        <v>0.5114842582959378</v>
      </c>
      <c r="K84" s="99">
        <v>0.50563912134294486</v>
      </c>
      <c r="L84" s="99">
        <v>0.51114977684056084</v>
      </c>
      <c r="M84" s="99">
        <v>0.46843688382368653</v>
      </c>
      <c r="N84" s="99">
        <v>0.44057496386351319</v>
      </c>
      <c r="O84" s="99">
        <v>0.42089089536088342</v>
      </c>
      <c r="P84" s="99">
        <v>0.35081617369330348</v>
      </c>
      <c r="Q84" s="99">
        <v>0.33646950381316071</v>
      </c>
      <c r="R84" s="99">
        <v>0.32223235457598931</v>
      </c>
      <c r="S84" s="99">
        <v>0.30432710226267978</v>
      </c>
      <c r="T84" s="99">
        <v>0.28861376133253502</v>
      </c>
      <c r="U84" s="99">
        <v>0.26987087340059035</v>
      </c>
      <c r="V84" s="99">
        <v>0.24866141701878092</v>
      </c>
      <c r="W84" s="99">
        <v>0.2157865301930246</v>
      </c>
      <c r="X84" s="99">
        <v>0.1563197199988404</v>
      </c>
      <c r="Y84" s="99">
        <v>0.103422000710162</v>
      </c>
      <c r="DA84" s="63" t="s">
        <v>4672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8.0265337378180521E-2</v>
      </c>
      <c r="D85" s="123">
        <f t="shared" si="34"/>
        <v>1.9660236683767939E-2</v>
      </c>
      <c r="E85" s="123">
        <f t="shared" si="34"/>
        <v>0.20021789496351264</v>
      </c>
      <c r="F85" s="123">
        <f t="shared" si="34"/>
        <v>0.25921960016548518</v>
      </c>
      <c r="G85" s="123">
        <f t="shared" si="34"/>
        <v>0.58897047783113499</v>
      </c>
      <c r="H85" s="123">
        <f t="shared" si="34"/>
        <v>0.94529014220068985</v>
      </c>
      <c r="I85" s="123">
        <f t="shared" si="34"/>
        <v>0.17329443374955397</v>
      </c>
      <c r="J85" s="123">
        <f t="shared" si="34"/>
        <v>0.32830313949285567</v>
      </c>
      <c r="K85" s="123">
        <f t="shared" si="34"/>
        <v>0.61711211081079154</v>
      </c>
      <c r="L85" s="123">
        <f t="shared" si="34"/>
        <v>0.78218258332298651</v>
      </c>
      <c r="M85" s="123">
        <f t="shared" si="34"/>
        <v>1.5228701012180315</v>
      </c>
      <c r="N85" s="123">
        <f t="shared" si="34"/>
        <v>1.7007060071742675</v>
      </c>
      <c r="O85" s="123">
        <f t="shared" si="34"/>
        <v>1.3120922323692095</v>
      </c>
      <c r="P85" s="123">
        <f t="shared" si="34"/>
        <v>1.6514474324812116</v>
      </c>
      <c r="Q85" s="123">
        <f t="shared" si="34"/>
        <v>1.5480628679861494</v>
      </c>
      <c r="R85" s="123">
        <f t="shared" si="34"/>
        <v>1.6388587399012176</v>
      </c>
      <c r="S85" s="123">
        <f t="shared" si="34"/>
        <v>0.91532789273088278</v>
      </c>
      <c r="T85" s="123">
        <f t="shared" si="34"/>
        <v>0.7073338506037018</v>
      </c>
      <c r="U85" s="123">
        <f t="shared" si="34"/>
        <v>0.48505542964261023</v>
      </c>
      <c r="V85" s="123">
        <f t="shared" si="34"/>
        <v>0.40473545048990694</v>
      </c>
      <c r="W85" s="123">
        <f t="shared" si="34"/>
        <v>0.4970867682489768</v>
      </c>
      <c r="X85" s="123">
        <f t="shared" si="34"/>
        <v>1.1303304685511677</v>
      </c>
      <c r="Y85" s="123">
        <f t="shared" si="34"/>
        <v>1.2292439428462119</v>
      </c>
      <c r="DA85" s="130" t="s">
        <v>4673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8.0265337378180521E-2</v>
      </c>
      <c r="D86" s="99">
        <f>RES_hhdet_in_tesh!D86/RES_summary!D$21</f>
        <v>1.9660236683767939E-2</v>
      </c>
      <c r="E86" s="99">
        <f>RES_hhdet_in_tesh!E86/RES_summary!E$21</f>
        <v>0.20021789496351264</v>
      </c>
      <c r="F86" s="99">
        <f>RES_hhdet_in_tesh!F86/RES_summary!F$21</f>
        <v>0.25921960016548518</v>
      </c>
      <c r="G86" s="99">
        <f>RES_hhdet_in_tesh!G86/RES_summary!G$21</f>
        <v>0.58897047783113499</v>
      </c>
      <c r="H86" s="99">
        <f>RES_hhdet_in_tesh!H86/RES_summary!H$21</f>
        <v>0.94529014220068985</v>
      </c>
      <c r="I86" s="99">
        <f>RES_hhdet_in_tesh!I86/RES_summary!I$21</f>
        <v>0.17329443374955397</v>
      </c>
      <c r="J86" s="99">
        <f>RES_hhdet_in_tesh!J86/RES_summary!J$21</f>
        <v>0.32830313949285567</v>
      </c>
      <c r="K86" s="99">
        <f>RES_hhdet_in_tesh!K86/RES_summary!K$21</f>
        <v>0.61711211081079154</v>
      </c>
      <c r="L86" s="99">
        <f>RES_hhdet_in_tesh!L86/RES_summary!L$21</f>
        <v>0.78218258332298651</v>
      </c>
      <c r="M86" s="99">
        <f>RES_hhdet_in_tesh!M86/RES_summary!M$21</f>
        <v>1.5228701012180315</v>
      </c>
      <c r="N86" s="99">
        <f>RES_hhdet_in_tesh!N86/RES_summary!N$21</f>
        <v>1.7007060071742675</v>
      </c>
      <c r="O86" s="99">
        <f>RES_hhdet_in_tesh!O86/RES_summary!O$21</f>
        <v>1.3120922323692095</v>
      </c>
      <c r="P86" s="99">
        <f>RES_hhdet_in_tesh!P86/RES_summary!P$21</f>
        <v>1.6514474324812116</v>
      </c>
      <c r="Q86" s="99">
        <f>RES_hhdet_in_tesh!Q86/RES_summary!Q$21</f>
        <v>1.5480628679861494</v>
      </c>
      <c r="R86" s="99">
        <f>RES_hhdet_in_tesh!R86/RES_summary!R$21</f>
        <v>1.6388587399012176</v>
      </c>
      <c r="S86" s="99">
        <f>RES_hhdet_in_tesh!S86/RES_summary!S$21</f>
        <v>0.91532789273088278</v>
      </c>
      <c r="T86" s="99">
        <f>RES_hhdet_in_tesh!T86/RES_summary!T$21</f>
        <v>0.7073338506037018</v>
      </c>
      <c r="U86" s="99">
        <f>RES_hhdet_in_tesh!U86/RES_summary!U$21</f>
        <v>0.48505542964261023</v>
      </c>
      <c r="V86" s="99">
        <f>RES_hhdet_in_tesh!V86/RES_summary!V$21</f>
        <v>0.40473545048990694</v>
      </c>
      <c r="W86" s="99">
        <f>RES_hhdet_in_tesh!W86/RES_summary!W$21</f>
        <v>0.4970867682489768</v>
      </c>
      <c r="X86" s="99">
        <f>RES_hhdet_in_tesh!X86/RES_summary!X$21</f>
        <v>1.1303304685511677</v>
      </c>
      <c r="Y86" s="99">
        <f>RES_hhdet_in_tesh!Y86/RES_summary!Y$21</f>
        <v>1.2292439428462119</v>
      </c>
      <c r="DA86" s="63" t="s">
        <v>4674</v>
      </c>
    </row>
    <row r="87" spans="1:105" ht="12" customHeight="1" x14ac:dyDescent="0.25">
      <c r="A87" s="121" t="s">
        <v>55</v>
      </c>
      <c r="B87" s="122"/>
      <c r="C87" s="123">
        <v>8.362204833848125</v>
      </c>
      <c r="D87" s="123">
        <v>9.4687907631540469</v>
      </c>
      <c r="E87" s="123">
        <v>9.3188659942632821</v>
      </c>
      <c r="F87" s="123">
        <v>8.8203522826510419</v>
      </c>
      <c r="G87" s="123">
        <v>8.6690679569755176</v>
      </c>
      <c r="H87" s="123">
        <v>8.3967212530795781</v>
      </c>
      <c r="I87" s="123">
        <v>8.5319532257940303</v>
      </c>
      <c r="J87" s="123">
        <v>7.7184984731122386</v>
      </c>
      <c r="K87" s="123">
        <v>8.1098856761618006</v>
      </c>
      <c r="L87" s="123">
        <v>7.8552455627193494</v>
      </c>
      <c r="M87" s="123">
        <v>7.7528780052608708</v>
      </c>
      <c r="N87" s="123">
        <v>7.5386740647064974</v>
      </c>
      <c r="O87" s="123">
        <v>7.3841038752787176</v>
      </c>
      <c r="P87" s="123">
        <v>7.4489544505182987</v>
      </c>
      <c r="Q87" s="123">
        <v>7.4457558044208092</v>
      </c>
      <c r="R87" s="123">
        <v>7.519097560502555</v>
      </c>
      <c r="S87" s="123">
        <v>7.4160038578452783</v>
      </c>
      <c r="T87" s="123">
        <v>7.0784548576138615</v>
      </c>
      <c r="U87" s="123">
        <v>6.7039143297382999</v>
      </c>
      <c r="V87" s="123">
        <v>6.1341350516630921</v>
      </c>
      <c r="W87" s="123">
        <v>5.3190003428899013</v>
      </c>
      <c r="X87" s="123">
        <v>4.6032501599955475</v>
      </c>
      <c r="Y87" s="123">
        <v>3.5768459265153512</v>
      </c>
      <c r="DA87" s="130" t="s">
        <v>4675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4676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4677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4678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4679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X92" s="102">
        <v>0</v>
      </c>
      <c r="Y92" s="102">
        <v>0</v>
      </c>
      <c r="DA92" s="131" t="s">
        <v>4680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4681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4682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4683</v>
      </c>
    </row>
    <row r="96" spans="1:105" ht="12" customHeight="1" x14ac:dyDescent="0.25">
      <c r="A96" s="106" t="s">
        <v>122</v>
      </c>
      <c r="B96" s="101"/>
      <c r="C96" s="102">
        <v>8.3612832230357554</v>
      </c>
      <c r="D96" s="102">
        <v>9.467884158229209</v>
      </c>
      <c r="E96" s="102">
        <v>9.317832278875164</v>
      </c>
      <c r="F96" s="102">
        <v>8.8186817066005609</v>
      </c>
      <c r="G96" s="102">
        <v>8.6681409971547012</v>
      </c>
      <c r="H96" s="102">
        <v>8.396616450732111</v>
      </c>
      <c r="I96" s="102">
        <v>8.5314415011743154</v>
      </c>
      <c r="J96" s="102">
        <v>7.7183553103699971</v>
      </c>
      <c r="K96" s="102">
        <v>8.1089876389001798</v>
      </c>
      <c r="L96" s="102">
        <v>7.8556644023322031</v>
      </c>
      <c r="M96" s="102">
        <v>7.7511160400043293</v>
      </c>
      <c r="N96" s="102">
        <v>7.5388048485754071</v>
      </c>
      <c r="O96" s="102">
        <v>7.3843039454461374</v>
      </c>
      <c r="P96" s="102">
        <v>7.4434748487358888</v>
      </c>
      <c r="Q96" s="102">
        <v>7.4444692518872424</v>
      </c>
      <c r="R96" s="102">
        <v>7.5172573984613802</v>
      </c>
      <c r="S96" s="102">
        <v>7.4152614061073123</v>
      </c>
      <c r="T96" s="102">
        <v>7.0810317258781703</v>
      </c>
      <c r="U96" s="102">
        <v>6.704634793110178</v>
      </c>
      <c r="V96" s="102">
        <v>6.1364110240202967</v>
      </c>
      <c r="W96" s="102">
        <v>5.3218770097835977</v>
      </c>
      <c r="X96" s="102">
        <v>4.602835970723226</v>
      </c>
      <c r="Y96" s="102">
        <v>3.5694214245015448</v>
      </c>
      <c r="DA96" s="131" t="s">
        <v>4684</v>
      </c>
    </row>
    <row r="97" spans="1:105" ht="12" customHeight="1" x14ac:dyDescent="0.25">
      <c r="A97" s="107" t="s">
        <v>121</v>
      </c>
      <c r="B97" s="104"/>
      <c r="C97" s="105">
        <v>8.3630269921848175</v>
      </c>
      <c r="D97" s="105">
        <v>9.4698842041031241</v>
      </c>
      <c r="E97" s="105">
        <v>9.3200408299485478</v>
      </c>
      <c r="F97" s="105">
        <v>8.821615970932557</v>
      </c>
      <c r="G97" s="105">
        <v>8.6700451850009941</v>
      </c>
      <c r="H97" s="105">
        <v>8.3968587115846862</v>
      </c>
      <c r="I97" s="105">
        <v>8.5322311292546775</v>
      </c>
      <c r="J97" s="105">
        <v>7.7186817907772305</v>
      </c>
      <c r="K97" s="105">
        <v>8.1103662221152337</v>
      </c>
      <c r="L97" s="105">
        <v>7.8522645430877462</v>
      </c>
      <c r="M97" s="105">
        <v>7.7532064279709614</v>
      </c>
      <c r="N97" s="105">
        <v>7.5384588538998205</v>
      </c>
      <c r="O97" s="105">
        <v>7.383906857966192</v>
      </c>
      <c r="P97" s="105">
        <v>7.4512552497869349</v>
      </c>
      <c r="Q97" s="105">
        <v>7.4476384031135998</v>
      </c>
      <c r="R97" s="105">
        <v>7.5205961185447991</v>
      </c>
      <c r="S97" s="105">
        <v>7.4168151519392307</v>
      </c>
      <c r="T97" s="105">
        <v>7.0737902690095709</v>
      </c>
      <c r="U97" s="105">
        <v>6.7032030982780242</v>
      </c>
      <c r="V97" s="105">
        <v>6.130677941792066</v>
      </c>
      <c r="W97" s="105">
        <v>5.3109799324765321</v>
      </c>
      <c r="X97" s="105">
        <v>4.6036488941929994</v>
      </c>
      <c r="Y97" s="105">
        <v>3.5805550949310607</v>
      </c>
      <c r="DA97" s="132" t="s">
        <v>4685</v>
      </c>
    </row>
    <row r="98" spans="1:105" ht="12" customHeight="1" x14ac:dyDescent="0.25">
      <c r="A98" s="108" t="s">
        <v>53</v>
      </c>
      <c r="B98" s="98"/>
      <c r="C98" s="99">
        <v>3.967348606230316</v>
      </c>
      <c r="D98" s="99">
        <v>4.7123048034419917</v>
      </c>
      <c r="E98" s="99">
        <v>4.4955795191789338</v>
      </c>
      <c r="F98" s="99">
        <v>4.230586282189555</v>
      </c>
      <c r="G98" s="99">
        <v>4.1892038403665612</v>
      </c>
      <c r="H98" s="99">
        <v>3.952858214684785</v>
      </c>
      <c r="I98" s="99">
        <v>4.3060353648485785</v>
      </c>
      <c r="J98" s="99">
        <v>3.4699339556625204</v>
      </c>
      <c r="K98" s="99">
        <v>3.7625951775735715</v>
      </c>
      <c r="L98" s="99">
        <v>2.9688680581661147</v>
      </c>
      <c r="M98" s="99">
        <v>3.2766078692325009</v>
      </c>
      <c r="N98" s="99">
        <v>2.9661483093598928</v>
      </c>
      <c r="O98" s="99">
        <v>2.9725991493899557</v>
      </c>
      <c r="P98" s="99">
        <v>3.1891936712629949</v>
      </c>
      <c r="Q98" s="99">
        <v>3.1667381932561685</v>
      </c>
      <c r="R98" s="99">
        <v>3.3458329019729289</v>
      </c>
      <c r="S98" s="99">
        <v>3.3420133428651067</v>
      </c>
      <c r="T98" s="99">
        <v>3.0520800686771432</v>
      </c>
      <c r="U98" s="99">
        <v>2.7951879170411518</v>
      </c>
      <c r="V98" s="99">
        <v>2.4698781354899144</v>
      </c>
      <c r="W98" s="99">
        <v>1.8128035247467265</v>
      </c>
      <c r="X98" s="99">
        <v>1.7137293102141538</v>
      </c>
      <c r="Y98" s="99">
        <v>1.3626085257567508</v>
      </c>
      <c r="DA98" s="63" t="s">
        <v>4686</v>
      </c>
    </row>
    <row r="99" spans="1:105" ht="12" customHeight="1" x14ac:dyDescent="0.25">
      <c r="A99" s="108" t="s">
        <v>52</v>
      </c>
      <c r="B99" s="98"/>
      <c r="C99" s="99">
        <v>4.3956783859545014</v>
      </c>
      <c r="D99" s="99">
        <v>4.7575794006611352</v>
      </c>
      <c r="E99" s="99">
        <v>4.8244613107696148</v>
      </c>
      <c r="F99" s="99">
        <v>4.591029688743002</v>
      </c>
      <c r="G99" s="99">
        <v>4.4808413446344328</v>
      </c>
      <c r="H99" s="99">
        <v>4.4440004968999025</v>
      </c>
      <c r="I99" s="99">
        <v>4.2261957644060999</v>
      </c>
      <c r="J99" s="99">
        <v>4.2487478351147097</v>
      </c>
      <c r="K99" s="99">
        <v>4.3477710445416617</v>
      </c>
      <c r="L99" s="99">
        <v>4.8833964849216311</v>
      </c>
      <c r="M99" s="99">
        <v>4.4765985587384609</v>
      </c>
      <c r="N99" s="99">
        <v>4.5723105445399286</v>
      </c>
      <c r="O99" s="99">
        <v>4.4113077085762358</v>
      </c>
      <c r="P99" s="99">
        <v>4.2620615785239409</v>
      </c>
      <c r="Q99" s="99">
        <v>4.2809002098574318</v>
      </c>
      <c r="R99" s="99">
        <v>4.1747632165718702</v>
      </c>
      <c r="S99" s="99">
        <v>4.0748018090741231</v>
      </c>
      <c r="T99" s="99">
        <v>4.0217102003324285</v>
      </c>
      <c r="U99" s="99">
        <v>3.9080151812368733</v>
      </c>
      <c r="V99" s="99">
        <v>3.6607998063021516</v>
      </c>
      <c r="W99" s="99">
        <v>3.4981764077298054</v>
      </c>
      <c r="X99" s="99">
        <v>2.8899195839788456</v>
      </c>
      <c r="Y99" s="99">
        <v>2.217946569174309</v>
      </c>
      <c r="DA99" s="63" t="s">
        <v>4687</v>
      </c>
    </row>
    <row r="100" spans="1:105" ht="12" customHeight="1" x14ac:dyDescent="0.25">
      <c r="A100" s="121" t="s">
        <v>54</v>
      </c>
      <c r="B100" s="122"/>
      <c r="C100" s="123">
        <v>1.7081922032734458</v>
      </c>
      <c r="D100" s="123">
        <v>1.7005360237449774</v>
      </c>
      <c r="E100" s="123">
        <v>1.6851059956022529</v>
      </c>
      <c r="F100" s="123">
        <v>1.7072787495437201</v>
      </c>
      <c r="G100" s="123">
        <v>1.6900855229023486</v>
      </c>
      <c r="H100" s="123">
        <v>1.8355525563261497</v>
      </c>
      <c r="I100" s="123">
        <v>1.6886541325455016</v>
      </c>
      <c r="J100" s="123">
        <v>1.7125245040523784</v>
      </c>
      <c r="K100" s="123">
        <v>1.5608603033424044</v>
      </c>
      <c r="L100" s="123">
        <v>1.8950383568535005</v>
      </c>
      <c r="M100" s="123">
        <v>1.8492252841277896</v>
      </c>
      <c r="N100" s="123">
        <v>1.8390594834165543</v>
      </c>
      <c r="O100" s="123">
        <v>1.7831746055166291</v>
      </c>
      <c r="P100" s="123">
        <v>1.7370140168922927</v>
      </c>
      <c r="Q100" s="123">
        <v>1.6960553546087997</v>
      </c>
      <c r="R100" s="123">
        <v>1.6582960417167589</v>
      </c>
      <c r="S100" s="123">
        <v>1.624150870181106</v>
      </c>
      <c r="T100" s="123">
        <v>1.5927434155424238</v>
      </c>
      <c r="U100" s="123">
        <v>1.5656623000080954</v>
      </c>
      <c r="V100" s="123">
        <v>1.539083240684012</v>
      </c>
      <c r="W100" s="123">
        <v>1.5221563920436205</v>
      </c>
      <c r="X100" s="123">
        <v>1.5070313877013586</v>
      </c>
      <c r="Y100" s="123">
        <v>1.3140000496227044</v>
      </c>
      <c r="DA100" s="130" t="s">
        <v>4688</v>
      </c>
    </row>
    <row r="101" spans="1:105" ht="12" customHeight="1" x14ac:dyDescent="0.25">
      <c r="A101" s="97" t="s">
        <v>202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4689</v>
      </c>
    </row>
    <row r="102" spans="1:105" ht="12" customHeight="1" x14ac:dyDescent="0.25">
      <c r="A102" s="97" t="s">
        <v>50</v>
      </c>
      <c r="B102" s="98"/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X102" s="99">
        <v>0</v>
      </c>
      <c r="Y102" s="99">
        <v>0</v>
      </c>
      <c r="DA102" s="63" t="s">
        <v>4690</v>
      </c>
    </row>
    <row r="103" spans="1:105" ht="12" customHeight="1" x14ac:dyDescent="0.25">
      <c r="A103" s="109" t="s">
        <v>120</v>
      </c>
      <c r="B103" s="33"/>
      <c r="C103" s="110">
        <v>1.7081922032734458</v>
      </c>
      <c r="D103" s="110">
        <v>1.7005360237449774</v>
      </c>
      <c r="E103" s="110">
        <v>1.6851059956022529</v>
      </c>
      <c r="F103" s="110">
        <v>1.7072787495437201</v>
      </c>
      <c r="G103" s="110">
        <v>1.6900855229023486</v>
      </c>
      <c r="H103" s="110">
        <v>1.8355525563261497</v>
      </c>
      <c r="I103" s="110">
        <v>1.6886541325455016</v>
      </c>
      <c r="J103" s="110">
        <v>1.7125245040523784</v>
      </c>
      <c r="K103" s="110">
        <v>1.5608603033424044</v>
      </c>
      <c r="L103" s="110">
        <v>1.8950383568535005</v>
      </c>
      <c r="M103" s="110">
        <v>1.8492252841277896</v>
      </c>
      <c r="N103" s="110">
        <v>1.8390594834165543</v>
      </c>
      <c r="O103" s="110">
        <v>1.7831746055166291</v>
      </c>
      <c r="P103" s="110">
        <v>1.7370140168922927</v>
      </c>
      <c r="Q103" s="110">
        <v>1.6960553546087997</v>
      </c>
      <c r="R103" s="110">
        <v>1.6582960417167589</v>
      </c>
      <c r="S103" s="110">
        <v>1.624150870181106</v>
      </c>
      <c r="T103" s="110">
        <v>1.5927434155424238</v>
      </c>
      <c r="U103" s="110">
        <v>1.5656623000080954</v>
      </c>
      <c r="V103" s="110">
        <v>1.539083240684012</v>
      </c>
      <c r="W103" s="110">
        <v>1.5221563920436205</v>
      </c>
      <c r="X103" s="110">
        <v>1.5070313877013586</v>
      </c>
      <c r="Y103" s="110">
        <v>1.3140000496227044</v>
      </c>
      <c r="DA103" s="60" t="s">
        <v>4691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4692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4693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4694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4695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4696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X110" s="99">
        <f>RES_hhdet_in_tesh!X110/RES_summary!X$21</f>
        <v>0</v>
      </c>
      <c r="Y110" s="99">
        <f>RES_hhdet_in_tesh!Y110/RES_summary!Y$21</f>
        <v>0</v>
      </c>
      <c r="DA110" s="63" t="s">
        <v>4697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4698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4699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4700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4701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4702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4703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4704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4705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4706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4707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4708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4709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90.094973942056853</v>
      </c>
      <c r="D124" s="118">
        <f t="shared" si="42"/>
        <v>83.712422292663533</v>
      </c>
      <c r="E124" s="118">
        <f t="shared" si="42"/>
        <v>85.863822078616124</v>
      </c>
      <c r="F124" s="118">
        <f t="shared" si="42"/>
        <v>83.558179144875496</v>
      </c>
      <c r="G124" s="118">
        <f t="shared" si="42"/>
        <v>78.115188085177877</v>
      </c>
      <c r="H124" s="118">
        <f t="shared" si="42"/>
        <v>75.988818820871302</v>
      </c>
      <c r="I124" s="118">
        <f t="shared" si="42"/>
        <v>69.988635707768452</v>
      </c>
      <c r="J124" s="118">
        <f t="shared" si="42"/>
        <v>76.122893932701515</v>
      </c>
      <c r="K124" s="118">
        <f t="shared" si="42"/>
        <v>73.702032665953865</v>
      </c>
      <c r="L124" s="118">
        <f t="shared" si="42"/>
        <v>83.899419320685226</v>
      </c>
      <c r="M124" s="118">
        <f t="shared" si="42"/>
        <v>67.444726711814013</v>
      </c>
      <c r="N124" s="118">
        <f t="shared" si="42"/>
        <v>71.565890443989218</v>
      </c>
      <c r="O124" s="118">
        <f t="shared" si="42"/>
        <v>73.483151033944054</v>
      </c>
      <c r="P124" s="118">
        <f t="shared" si="42"/>
        <v>55.85771433421457</v>
      </c>
      <c r="Q124" s="118">
        <f t="shared" si="42"/>
        <v>57.870805971706261</v>
      </c>
      <c r="R124" s="118">
        <f t="shared" ref="R124:V124" si="43">R125+R128+R130+R139</f>
        <v>56.441148415583655</v>
      </c>
      <c r="S124" s="118">
        <f t="shared" si="43"/>
        <v>52.010935306163482</v>
      </c>
      <c r="T124" s="118">
        <f t="shared" si="43"/>
        <v>51.304015994664027</v>
      </c>
      <c r="U124" s="118">
        <f t="shared" si="43"/>
        <v>46.911239882973838</v>
      </c>
      <c r="V124" s="118">
        <f t="shared" si="43"/>
        <v>43.128906484440854</v>
      </c>
      <c r="W124" s="118">
        <f t="shared" ref="W124:Y124" si="44">W125+W128+W130+W139</f>
        <v>42.533023121251631</v>
      </c>
      <c r="X124" s="118">
        <f t="shared" si="44"/>
        <v>30.190508137593152</v>
      </c>
      <c r="Y124" s="118">
        <f t="shared" si="44"/>
        <v>22.365067390229669</v>
      </c>
      <c r="DA124" s="129" t="s">
        <v>4710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79.414656228463841</v>
      </c>
      <c r="D125" s="123">
        <f t="shared" si="45"/>
        <v>72.718774885722652</v>
      </c>
      <c r="E125" s="123">
        <f t="shared" si="45"/>
        <v>74.525314730864324</v>
      </c>
      <c r="F125" s="123">
        <f t="shared" si="45"/>
        <v>72.441738075491131</v>
      </c>
      <c r="G125" s="123">
        <f t="shared" si="45"/>
        <v>67.195098820337947</v>
      </c>
      <c r="H125" s="123">
        <f t="shared" si="45"/>
        <v>64.912277545335684</v>
      </c>
      <c r="I125" s="123">
        <f t="shared" si="45"/>
        <v>59.93694404407686</v>
      </c>
      <c r="J125" s="123">
        <f t="shared" si="45"/>
        <v>65.966357748578801</v>
      </c>
      <c r="K125" s="123">
        <f t="shared" si="45"/>
        <v>63.437349626356593</v>
      </c>
      <c r="L125" s="123">
        <f t="shared" si="45"/>
        <v>71.954883032724766</v>
      </c>
      <c r="M125" s="123">
        <f t="shared" si="45"/>
        <v>56.926906664797393</v>
      </c>
      <c r="N125" s="123">
        <f t="shared" si="45"/>
        <v>60.579773228469939</v>
      </c>
      <c r="O125" s="123">
        <f t="shared" si="45"/>
        <v>62.385065483017669</v>
      </c>
      <c r="P125" s="123">
        <f t="shared" si="45"/>
        <v>45.82474047762161</v>
      </c>
      <c r="Q125" s="123">
        <f t="shared" si="45"/>
        <v>46.83953100100323</v>
      </c>
      <c r="R125" s="123">
        <f t="shared" ref="R125:V125" si="46">SUM(R126:R127)</f>
        <v>45.328033254262529</v>
      </c>
      <c r="S125" s="123">
        <f t="shared" si="46"/>
        <v>42.093716794142978</v>
      </c>
      <c r="T125" s="123">
        <f t="shared" si="46"/>
        <v>41.665775502960877</v>
      </c>
      <c r="U125" s="123">
        <f t="shared" si="46"/>
        <v>38.138187427236524</v>
      </c>
      <c r="V125" s="123">
        <f t="shared" si="46"/>
        <v>35.147480824052415</v>
      </c>
      <c r="W125" s="123">
        <f t="shared" ref="W125:Y125" si="47">SUM(W126:W127)</f>
        <v>34.546603400062374</v>
      </c>
      <c r="X125" s="123">
        <f t="shared" si="47"/>
        <v>23.174862995351894</v>
      </c>
      <c r="Y125" s="123">
        <f t="shared" si="47"/>
        <v>16.428649111777528</v>
      </c>
      <c r="DA125" s="130" t="s">
        <v>4711</v>
      </c>
    </row>
    <row r="126" spans="1:105" ht="12" customHeight="1" x14ac:dyDescent="0.25">
      <c r="A126" s="97" t="s">
        <v>198</v>
      </c>
      <c r="B126" s="98"/>
      <c r="C126" s="99">
        <v>79.051902523559022</v>
      </c>
      <c r="D126" s="99">
        <v>72.39320681150744</v>
      </c>
      <c r="E126" s="99">
        <v>74.198119700514724</v>
      </c>
      <c r="F126" s="99">
        <v>72.130428843032831</v>
      </c>
      <c r="G126" s="99">
        <v>66.913451673049053</v>
      </c>
      <c r="H126" s="99">
        <v>64.647295342144091</v>
      </c>
      <c r="I126" s="99">
        <v>59.699550232037076</v>
      </c>
      <c r="J126" s="99">
        <v>65.704038364041097</v>
      </c>
      <c r="K126" s="99">
        <v>63.188281578609882</v>
      </c>
      <c r="L126" s="99">
        <v>71.666731672979068</v>
      </c>
      <c r="M126" s="99">
        <v>56.712839979030434</v>
      </c>
      <c r="N126" s="99">
        <v>60.352209072276096</v>
      </c>
      <c r="O126" s="99">
        <v>62.149257774005306</v>
      </c>
      <c r="P126" s="99">
        <v>45.663136729059765</v>
      </c>
      <c r="Q126" s="99">
        <v>46.670347552119573</v>
      </c>
      <c r="R126" s="99">
        <v>45.163514260380211</v>
      </c>
      <c r="S126" s="99">
        <v>41.943277902896668</v>
      </c>
      <c r="T126" s="99">
        <v>41.518306692760682</v>
      </c>
      <c r="U126" s="99">
        <v>38.005650910341011</v>
      </c>
      <c r="V126" s="99">
        <v>35.028181077021692</v>
      </c>
      <c r="W126" s="99">
        <v>34.42656063571841</v>
      </c>
      <c r="X126" s="99">
        <v>23.100316389010509</v>
      </c>
      <c r="Y126" s="99">
        <v>16.379458911765123</v>
      </c>
      <c r="DA126" s="63" t="s">
        <v>4712</v>
      </c>
    </row>
    <row r="127" spans="1:105" ht="12" customHeight="1" x14ac:dyDescent="0.25">
      <c r="A127" s="97" t="s">
        <v>53</v>
      </c>
      <c r="B127" s="98"/>
      <c r="C127" s="99">
        <v>0.36275370490482295</v>
      </c>
      <c r="D127" s="99">
        <v>0.32556807421521139</v>
      </c>
      <c r="E127" s="99">
        <v>0.32719503034960074</v>
      </c>
      <c r="F127" s="99">
        <v>0.31130923245829573</v>
      </c>
      <c r="G127" s="99">
        <v>0.28164714728889556</v>
      </c>
      <c r="H127" s="99">
        <v>0.26498220319159221</v>
      </c>
      <c r="I127" s="99">
        <v>0.23739381203978527</v>
      </c>
      <c r="J127" s="99">
        <v>0.26231938453771014</v>
      </c>
      <c r="K127" s="99">
        <v>0.2490680477467099</v>
      </c>
      <c r="L127" s="99">
        <v>0.2881513597457</v>
      </c>
      <c r="M127" s="99">
        <v>0.21406668576695598</v>
      </c>
      <c r="N127" s="99">
        <v>0.22756415619384038</v>
      </c>
      <c r="O127" s="99">
        <v>0.23580770901236234</v>
      </c>
      <c r="P127" s="99">
        <v>0.16160374856184637</v>
      </c>
      <c r="Q127" s="99">
        <v>0.16918344888365999</v>
      </c>
      <c r="R127" s="99">
        <v>0.16451899388232077</v>
      </c>
      <c r="S127" s="99">
        <v>0.1504388912463068</v>
      </c>
      <c r="T127" s="99">
        <v>0.14746881020019642</v>
      </c>
      <c r="U127" s="99">
        <v>0.13253651689551266</v>
      </c>
      <c r="V127" s="99">
        <v>0.11929974703072553</v>
      </c>
      <c r="W127" s="99">
        <v>0.12004276434396211</v>
      </c>
      <c r="X127" s="99">
        <v>7.4546606341386656E-2</v>
      </c>
      <c r="Y127" s="99">
        <v>4.9190200012404942E-2</v>
      </c>
      <c r="DA127" s="63" t="s">
        <v>4713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8.0348793637602209E-2</v>
      </c>
      <c r="D128" s="123">
        <f t="shared" si="48"/>
        <v>1.9800877756825139E-2</v>
      </c>
      <c r="E128" s="123">
        <f t="shared" si="48"/>
        <v>0.19994878085941409</v>
      </c>
      <c r="F128" s="123">
        <f t="shared" si="48"/>
        <v>0.25933840004131553</v>
      </c>
      <c r="G128" s="123">
        <f t="shared" si="48"/>
        <v>0.58897481267188467</v>
      </c>
      <c r="H128" s="123">
        <f t="shared" si="48"/>
        <v>0.94601992162613546</v>
      </c>
      <c r="I128" s="123">
        <f t="shared" si="48"/>
        <v>0.17305942872677854</v>
      </c>
      <c r="J128" s="123">
        <f t="shared" si="48"/>
        <v>0.32804838988067325</v>
      </c>
      <c r="K128" s="123">
        <f t="shared" si="48"/>
        <v>0.61705339277744187</v>
      </c>
      <c r="L128" s="123">
        <f t="shared" si="48"/>
        <v>0.78153384820814298</v>
      </c>
      <c r="M128" s="123">
        <f t="shared" si="48"/>
        <v>1.5225434491611558</v>
      </c>
      <c r="N128" s="123">
        <f t="shared" si="48"/>
        <v>1.7007172317287242</v>
      </c>
      <c r="O128" s="123">
        <f t="shared" si="48"/>
        <v>1.3120728768980041</v>
      </c>
      <c r="P128" s="123">
        <f t="shared" si="48"/>
        <v>1.6516545233716711</v>
      </c>
      <c r="Q128" s="123">
        <f t="shared" si="48"/>
        <v>1.5480308733679546</v>
      </c>
      <c r="R128" s="123">
        <f t="shared" si="48"/>
        <v>1.6388645824335122</v>
      </c>
      <c r="S128" s="123">
        <f t="shared" si="48"/>
        <v>0.91507128272451044</v>
      </c>
      <c r="T128" s="123">
        <f t="shared" si="48"/>
        <v>0.7073541039209511</v>
      </c>
      <c r="U128" s="123">
        <f t="shared" si="48"/>
        <v>0.48529009789789979</v>
      </c>
      <c r="V128" s="123">
        <f t="shared" si="48"/>
        <v>0.40446352081910059</v>
      </c>
      <c r="W128" s="123">
        <f t="shared" si="48"/>
        <v>0.49710970237552132</v>
      </c>
      <c r="X128" s="123">
        <f t="shared" si="48"/>
        <v>1.129826292216954</v>
      </c>
      <c r="Y128" s="123">
        <f t="shared" si="48"/>
        <v>1.2292253601969769</v>
      </c>
      <c r="DA128" s="130" t="s">
        <v>4714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8.0348793637602209E-2</v>
      </c>
      <c r="D129" s="99">
        <f>RES_hhdet_in_tesh!D129/RES_summary!D$21</f>
        <v>1.9800877756825139E-2</v>
      </c>
      <c r="E129" s="99">
        <f>RES_hhdet_in_tesh!E129/RES_summary!E$21</f>
        <v>0.19994878085941409</v>
      </c>
      <c r="F129" s="99">
        <f>RES_hhdet_in_tesh!F129/RES_summary!F$21</f>
        <v>0.25933840004131553</v>
      </c>
      <c r="G129" s="99">
        <f>RES_hhdet_in_tesh!G129/RES_summary!G$21</f>
        <v>0.58897481267188467</v>
      </c>
      <c r="H129" s="99">
        <f>RES_hhdet_in_tesh!H129/RES_summary!H$21</f>
        <v>0.94601992162613546</v>
      </c>
      <c r="I129" s="99">
        <f>RES_hhdet_in_tesh!I129/RES_summary!I$21</f>
        <v>0.17305942872677854</v>
      </c>
      <c r="J129" s="99">
        <f>RES_hhdet_in_tesh!J129/RES_summary!J$21</f>
        <v>0.32804838988067325</v>
      </c>
      <c r="K129" s="99">
        <f>RES_hhdet_in_tesh!K129/RES_summary!K$21</f>
        <v>0.61705339277744187</v>
      </c>
      <c r="L129" s="99">
        <f>RES_hhdet_in_tesh!L129/RES_summary!L$21</f>
        <v>0.78153384820814298</v>
      </c>
      <c r="M129" s="99">
        <f>RES_hhdet_in_tesh!M129/RES_summary!M$21</f>
        <v>1.5225434491611558</v>
      </c>
      <c r="N129" s="99">
        <f>RES_hhdet_in_tesh!N129/RES_summary!N$21</f>
        <v>1.7007172317287242</v>
      </c>
      <c r="O129" s="99">
        <f>RES_hhdet_in_tesh!O129/RES_summary!O$21</f>
        <v>1.3120728768980041</v>
      </c>
      <c r="P129" s="99">
        <f>RES_hhdet_in_tesh!P129/RES_summary!P$21</f>
        <v>1.6516545233716711</v>
      </c>
      <c r="Q129" s="99">
        <f>RES_hhdet_in_tesh!Q129/RES_summary!Q$21</f>
        <v>1.5480308733679546</v>
      </c>
      <c r="R129" s="99">
        <f>RES_hhdet_in_tesh!R129/RES_summary!R$21</f>
        <v>1.6388645824335122</v>
      </c>
      <c r="S129" s="99">
        <f>RES_hhdet_in_tesh!S129/RES_summary!S$21</f>
        <v>0.91507128272451044</v>
      </c>
      <c r="T129" s="99">
        <f>RES_hhdet_in_tesh!T129/RES_summary!T$21</f>
        <v>0.7073541039209511</v>
      </c>
      <c r="U129" s="99">
        <f>RES_hhdet_in_tesh!U129/RES_summary!U$21</f>
        <v>0.48529009789789979</v>
      </c>
      <c r="V129" s="99">
        <f>RES_hhdet_in_tesh!V129/RES_summary!V$21</f>
        <v>0.40446352081910059</v>
      </c>
      <c r="W129" s="99">
        <f>RES_hhdet_in_tesh!W129/RES_summary!W$21</f>
        <v>0.49710970237552132</v>
      </c>
      <c r="X129" s="99">
        <f>RES_hhdet_in_tesh!X129/RES_summary!X$21</f>
        <v>1.129826292216954</v>
      </c>
      <c r="Y129" s="99">
        <f>RES_hhdet_in_tesh!Y129/RES_summary!Y$21</f>
        <v>1.2292253601969769</v>
      </c>
      <c r="DA129" s="63" t="s">
        <v>4715</v>
      </c>
    </row>
    <row r="130" spans="1:105" ht="12" customHeight="1" x14ac:dyDescent="0.25">
      <c r="A130" s="121" t="s">
        <v>55</v>
      </c>
      <c r="B130" s="122"/>
      <c r="C130" s="123">
        <v>8.8917767166819761</v>
      </c>
      <c r="D130" s="123">
        <v>9.2733105054390794</v>
      </c>
      <c r="E130" s="123">
        <v>9.453452571290125</v>
      </c>
      <c r="F130" s="123">
        <v>9.1498239197993279</v>
      </c>
      <c r="G130" s="123">
        <v>8.6410289292656941</v>
      </c>
      <c r="H130" s="123">
        <v>8.2949687975833371</v>
      </c>
      <c r="I130" s="123">
        <v>8.1899781024193015</v>
      </c>
      <c r="J130" s="123">
        <v>8.1159632901896543</v>
      </c>
      <c r="K130" s="123">
        <v>8.0867693434774246</v>
      </c>
      <c r="L130" s="123">
        <v>9.2679640828988088</v>
      </c>
      <c r="M130" s="123">
        <v>7.1460513137276891</v>
      </c>
      <c r="N130" s="123">
        <v>7.4463405003740082</v>
      </c>
      <c r="O130" s="123">
        <v>8.0028380685117497</v>
      </c>
      <c r="P130" s="123">
        <v>6.6443053163289996</v>
      </c>
      <c r="Q130" s="123">
        <v>7.7871887427262685</v>
      </c>
      <c r="R130" s="123">
        <v>7.8159545371708514</v>
      </c>
      <c r="S130" s="123">
        <v>7.377996359114892</v>
      </c>
      <c r="T130" s="123">
        <v>7.3381429722397815</v>
      </c>
      <c r="U130" s="123">
        <v>6.722100057831323</v>
      </c>
      <c r="V130" s="123">
        <v>6.037878898885328</v>
      </c>
      <c r="W130" s="123">
        <v>5.9671536267701182</v>
      </c>
      <c r="X130" s="123">
        <v>4.3787874623229426</v>
      </c>
      <c r="Y130" s="123">
        <v>3.3931928686324615</v>
      </c>
      <c r="DA130" s="130" t="s">
        <v>4716</v>
      </c>
    </row>
    <row r="131" spans="1:105" ht="12" customHeight="1" x14ac:dyDescent="0.25">
      <c r="A131" s="97" t="s">
        <v>128</v>
      </c>
      <c r="B131" s="98"/>
      <c r="C131" s="99">
        <v>8.9050550935321073</v>
      </c>
      <c r="D131" s="99">
        <v>9.2682569744248067</v>
      </c>
      <c r="E131" s="99">
        <v>9.4569643546930795</v>
      </c>
      <c r="F131" s="99">
        <v>9.1592124447454371</v>
      </c>
      <c r="G131" s="99">
        <v>8.6400972288556979</v>
      </c>
      <c r="H131" s="99">
        <v>8.2912163795890965</v>
      </c>
      <c r="I131" s="99">
        <v>8.1807267679221471</v>
      </c>
      <c r="J131" s="99">
        <v>8.1254666820710337</v>
      </c>
      <c r="K131" s="99">
        <v>8.0860403748369052</v>
      </c>
      <c r="L131" s="99">
        <v>9.3087641211314427</v>
      </c>
      <c r="M131" s="99">
        <v>7.1288223612958896</v>
      </c>
      <c r="N131" s="99">
        <v>7.4439167406476194</v>
      </c>
      <c r="O131" s="99">
        <v>8.0213849523088943</v>
      </c>
      <c r="P131" s="99">
        <v>6.6055191966619526</v>
      </c>
      <c r="Q131" s="99">
        <v>7.8045008815208723</v>
      </c>
      <c r="R131" s="99">
        <v>7.8295158361334529</v>
      </c>
      <c r="S131" s="99">
        <v>7.3765410206642157</v>
      </c>
      <c r="T131" s="99">
        <v>7.3480325402416096</v>
      </c>
      <c r="U131" s="99">
        <v>6.723325688889334</v>
      </c>
      <c r="V131" s="99">
        <v>6.0307060429202179</v>
      </c>
      <c r="W131" s="99">
        <v>6.0293882221002857</v>
      </c>
      <c r="X131" s="99">
        <v>4.3787874623229426</v>
      </c>
      <c r="Y131" s="99">
        <v>3.393156274717573</v>
      </c>
      <c r="DA131" s="63" t="s">
        <v>4717</v>
      </c>
    </row>
    <row r="132" spans="1:105" ht="12" customHeight="1" x14ac:dyDescent="0.25">
      <c r="A132" s="97" t="s">
        <v>127</v>
      </c>
      <c r="B132" s="98"/>
      <c r="C132" s="99">
        <v>8.9058242959423222</v>
      </c>
      <c r="D132" s="99">
        <v>9.2684461168639078</v>
      </c>
      <c r="E132" s="99">
        <v>9.457703819510515</v>
      </c>
      <c r="F132" s="99">
        <v>9.1608110498428381</v>
      </c>
      <c r="G132" s="99">
        <v>8.6410706235380221</v>
      </c>
      <c r="H132" s="99">
        <v>8.2916753568619939</v>
      </c>
      <c r="I132" s="99">
        <v>8.1811768119346873</v>
      </c>
      <c r="J132" s="99">
        <v>8.1275614240866485</v>
      </c>
      <c r="K132" s="99">
        <v>8.0872471323646273</v>
      </c>
      <c r="L132" s="99">
        <v>9.3108021814459221</v>
      </c>
      <c r="M132" s="99">
        <v>7.1269380254022865</v>
      </c>
      <c r="N132" s="99">
        <v>7.4416202276407244</v>
      </c>
      <c r="O132" s="99">
        <v>8.0222731613311193</v>
      </c>
      <c r="P132" s="99">
        <v>0</v>
      </c>
      <c r="Q132" s="99">
        <v>7.8037130741842073</v>
      </c>
      <c r="R132" s="99">
        <v>7.8292934824126128</v>
      </c>
      <c r="S132" s="99">
        <v>7.3731040700790027</v>
      </c>
      <c r="T132" s="99">
        <v>7.3436993122879546</v>
      </c>
      <c r="U132" s="99">
        <v>6.7154624680329444</v>
      </c>
      <c r="V132" s="99">
        <v>6.0194712318032613</v>
      </c>
      <c r="W132" s="99">
        <v>6.019144002329778</v>
      </c>
      <c r="X132" s="99">
        <v>0</v>
      </c>
      <c r="Y132" s="99">
        <v>3.3957350368106836</v>
      </c>
      <c r="DA132" s="63" t="s">
        <v>4718</v>
      </c>
    </row>
    <row r="133" spans="1:105" ht="12" customHeight="1" x14ac:dyDescent="0.25">
      <c r="A133" s="100" t="s">
        <v>198</v>
      </c>
      <c r="B133" s="101"/>
      <c r="C133" s="102">
        <v>4.2616194378071794</v>
      </c>
      <c r="D133" s="102">
        <v>4.6048407201512953</v>
      </c>
      <c r="E133" s="102">
        <v>4.5738513425054075</v>
      </c>
      <c r="F133" s="102">
        <v>4.404495153234091</v>
      </c>
      <c r="G133" s="102">
        <v>4.1723235697778556</v>
      </c>
      <c r="H133" s="102">
        <v>3.9125997285531189</v>
      </c>
      <c r="I133" s="102">
        <v>4.0939573945871324</v>
      </c>
      <c r="J133" s="102">
        <v>3.6953231483873514</v>
      </c>
      <c r="K133" s="102">
        <v>3.7633269485983987</v>
      </c>
      <c r="L133" s="102">
        <v>3.7392627924727204</v>
      </c>
      <c r="M133" s="102">
        <v>2.9857036298334099</v>
      </c>
      <c r="N133" s="102">
        <v>2.9159665853742829</v>
      </c>
      <c r="O133" s="102">
        <v>3.302147347584282</v>
      </c>
      <c r="P133" s="102">
        <v>0</v>
      </c>
      <c r="Q133" s="102">
        <v>3.3390857949941277</v>
      </c>
      <c r="R133" s="102">
        <v>3.5174410251907382</v>
      </c>
      <c r="S133" s="102">
        <v>3.3291910665353752</v>
      </c>
      <c r="T133" s="102">
        <v>3.186243926072045</v>
      </c>
      <c r="U133" s="102">
        <v>2.8032945182548143</v>
      </c>
      <c r="V133" s="102">
        <v>2.416914310252118</v>
      </c>
      <c r="W133" s="102">
        <v>2.1309214250407913</v>
      </c>
      <c r="X133" s="102">
        <v>0</v>
      </c>
      <c r="Y133" s="102">
        <v>1.2799276495617422</v>
      </c>
      <c r="DA133" s="131" t="s">
        <v>4719</v>
      </c>
    </row>
    <row r="134" spans="1:105" ht="12" customHeight="1" x14ac:dyDescent="0.25">
      <c r="A134" s="103" t="s">
        <v>52</v>
      </c>
      <c r="B134" s="104"/>
      <c r="C134" s="105">
        <v>4.6442048581351427</v>
      </c>
      <c r="D134" s="105">
        <v>4.6636053967126152</v>
      </c>
      <c r="E134" s="105">
        <v>4.8838524770051084</v>
      </c>
      <c r="F134" s="105">
        <v>4.7563158966087471</v>
      </c>
      <c r="G134" s="105">
        <v>4.4687470537601648</v>
      </c>
      <c r="H134" s="105">
        <v>4.3790756283088736</v>
      </c>
      <c r="I134" s="105">
        <v>4.087219417347554</v>
      </c>
      <c r="J134" s="105">
        <v>4.432238275699298</v>
      </c>
      <c r="K134" s="105">
        <v>4.3239201837662291</v>
      </c>
      <c r="L134" s="105">
        <v>5.5715393889732017</v>
      </c>
      <c r="M134" s="105">
        <v>4.141234395568878</v>
      </c>
      <c r="N134" s="105">
        <v>4.5256536422664402</v>
      </c>
      <c r="O134" s="105">
        <v>4.7201258137468356</v>
      </c>
      <c r="P134" s="105">
        <v>0</v>
      </c>
      <c r="Q134" s="105">
        <v>4.4646272791900801</v>
      </c>
      <c r="R134" s="105">
        <v>4.3118524572218746</v>
      </c>
      <c r="S134" s="105">
        <v>4.0439130035436284</v>
      </c>
      <c r="T134" s="105">
        <v>4.1574553862159096</v>
      </c>
      <c r="U134" s="105">
        <v>3.9121679497781301</v>
      </c>
      <c r="V134" s="105">
        <v>3.6025569215511424</v>
      </c>
      <c r="W134" s="105">
        <v>3.8882225772889867</v>
      </c>
      <c r="X134" s="105">
        <v>0</v>
      </c>
      <c r="Y134" s="105">
        <v>2.1158073872489407</v>
      </c>
      <c r="DA134" s="132" t="s">
        <v>4720</v>
      </c>
    </row>
    <row r="135" spans="1:105" ht="12" customHeight="1" x14ac:dyDescent="0.25">
      <c r="A135" s="106" t="s">
        <v>122</v>
      </c>
      <c r="B135" s="101"/>
      <c r="C135" s="102">
        <v>8.3612832230357537</v>
      </c>
      <c r="D135" s="102">
        <v>9.4678841582292073</v>
      </c>
      <c r="E135" s="102">
        <v>9.3178322788751622</v>
      </c>
      <c r="F135" s="102">
        <v>8.8186817066005645</v>
      </c>
      <c r="G135" s="102">
        <v>8.6681409971546994</v>
      </c>
      <c r="H135" s="102">
        <v>8.3966164507321093</v>
      </c>
      <c r="I135" s="102">
        <v>8.5314415011743137</v>
      </c>
      <c r="J135" s="102">
        <v>7.7183553103699971</v>
      </c>
      <c r="K135" s="102">
        <v>8.1089876389001798</v>
      </c>
      <c r="L135" s="102">
        <v>7.855664402332204</v>
      </c>
      <c r="M135" s="102">
        <v>7.7511160400043266</v>
      </c>
      <c r="N135" s="102">
        <v>7.5388048485754071</v>
      </c>
      <c r="O135" s="102">
        <v>7.3843039454461374</v>
      </c>
      <c r="P135" s="102">
        <v>7.4434748487358897</v>
      </c>
      <c r="Q135" s="102">
        <v>7.4444692518872415</v>
      </c>
      <c r="R135" s="102">
        <v>7.5172573984613784</v>
      </c>
      <c r="S135" s="102">
        <v>7.4152614061073132</v>
      </c>
      <c r="T135" s="102">
        <v>7.081031725878173</v>
      </c>
      <c r="U135" s="102">
        <v>6.7046347931101788</v>
      </c>
      <c r="V135" s="102">
        <v>6.1364110240202967</v>
      </c>
      <c r="W135" s="102">
        <v>5.3218770097835986</v>
      </c>
      <c r="X135" s="102">
        <v>0</v>
      </c>
      <c r="Y135" s="102">
        <v>0</v>
      </c>
      <c r="DA135" s="131" t="s">
        <v>4721</v>
      </c>
    </row>
    <row r="136" spans="1:105" ht="12" customHeight="1" x14ac:dyDescent="0.25">
      <c r="A136" s="107" t="s">
        <v>121</v>
      </c>
      <c r="B136" s="104"/>
      <c r="C136" s="105">
        <v>8.3630269921848175</v>
      </c>
      <c r="D136" s="105">
        <v>9.4698842041031277</v>
      </c>
      <c r="E136" s="105">
        <v>9.3200408299485495</v>
      </c>
      <c r="F136" s="105">
        <v>8.8216159709325552</v>
      </c>
      <c r="G136" s="105">
        <v>8.6700451850009959</v>
      </c>
      <c r="H136" s="105">
        <v>8.396858711584688</v>
      </c>
      <c r="I136" s="105">
        <v>8.5322311292546793</v>
      </c>
      <c r="J136" s="105">
        <v>7.7186817907772323</v>
      </c>
      <c r="K136" s="105">
        <v>8.1103662221152337</v>
      </c>
      <c r="L136" s="105">
        <v>7.8522645430877462</v>
      </c>
      <c r="M136" s="105">
        <v>7.753206427970964</v>
      </c>
      <c r="N136" s="105">
        <v>7.5384588538998223</v>
      </c>
      <c r="O136" s="105">
        <v>7.3839068579661893</v>
      </c>
      <c r="P136" s="105">
        <v>7.4512552497869358</v>
      </c>
      <c r="Q136" s="105">
        <v>7.4476384031136016</v>
      </c>
      <c r="R136" s="105">
        <v>7.5205961185448</v>
      </c>
      <c r="S136" s="105">
        <v>7.4168151519392307</v>
      </c>
      <c r="T136" s="105">
        <v>7.0737902690095718</v>
      </c>
      <c r="U136" s="105">
        <v>6.7032030982780251</v>
      </c>
      <c r="V136" s="105">
        <v>6.1306779417920643</v>
      </c>
      <c r="W136" s="105">
        <v>5.3109799324765312</v>
      </c>
      <c r="X136" s="105">
        <v>0</v>
      </c>
      <c r="Y136" s="105">
        <v>0</v>
      </c>
      <c r="DA136" s="132" t="s">
        <v>4722</v>
      </c>
    </row>
    <row r="137" spans="1:105" ht="12" customHeight="1" x14ac:dyDescent="0.25">
      <c r="A137" s="108" t="s">
        <v>53</v>
      </c>
      <c r="B137" s="98"/>
      <c r="C137" s="99">
        <v>3.9673486062303169</v>
      </c>
      <c r="D137" s="99">
        <v>4.7123048034419908</v>
      </c>
      <c r="E137" s="99">
        <v>4.4955795191789329</v>
      </c>
      <c r="F137" s="99">
        <v>4.2305862821895541</v>
      </c>
      <c r="G137" s="99">
        <v>4.1892038403665612</v>
      </c>
      <c r="H137" s="99">
        <v>3.9528582146847846</v>
      </c>
      <c r="I137" s="99">
        <v>4.3060353648485794</v>
      </c>
      <c r="J137" s="99">
        <v>3.4699339556625208</v>
      </c>
      <c r="K137" s="99">
        <v>3.762595177573572</v>
      </c>
      <c r="L137" s="99">
        <v>2.9688680581661155</v>
      </c>
      <c r="M137" s="99">
        <v>3.2766078692325018</v>
      </c>
      <c r="N137" s="99">
        <v>2.9661483093598915</v>
      </c>
      <c r="O137" s="99">
        <v>2.9725991493899548</v>
      </c>
      <c r="P137" s="99">
        <v>3.1891936712629945</v>
      </c>
      <c r="Q137" s="99">
        <v>3.1667381932561693</v>
      </c>
      <c r="R137" s="99">
        <v>3.3458329019729289</v>
      </c>
      <c r="S137" s="99">
        <v>3.3420133428651067</v>
      </c>
      <c r="T137" s="99">
        <v>3.0520800686771437</v>
      </c>
      <c r="U137" s="99">
        <v>2.7951879170411518</v>
      </c>
      <c r="V137" s="99">
        <v>2.4698781354899135</v>
      </c>
      <c r="W137" s="99">
        <v>1.8128035247467265</v>
      </c>
      <c r="X137" s="99">
        <v>0</v>
      </c>
      <c r="Y137" s="99">
        <v>0</v>
      </c>
      <c r="DA137" s="63" t="s">
        <v>4723</v>
      </c>
    </row>
    <row r="138" spans="1:105" ht="12" customHeight="1" x14ac:dyDescent="0.25">
      <c r="A138" s="108" t="s">
        <v>52</v>
      </c>
      <c r="B138" s="98"/>
      <c r="C138" s="99">
        <v>4.3956783859544997</v>
      </c>
      <c r="D138" s="99">
        <v>4.7575794006611352</v>
      </c>
      <c r="E138" s="99">
        <v>4.8244613107696175</v>
      </c>
      <c r="F138" s="99">
        <v>4.5910296887430002</v>
      </c>
      <c r="G138" s="99">
        <v>4.4808413446344337</v>
      </c>
      <c r="H138" s="99">
        <v>4.4440004968999025</v>
      </c>
      <c r="I138" s="99">
        <v>4.226195764406099</v>
      </c>
      <c r="J138" s="99">
        <v>4.2487478351147114</v>
      </c>
      <c r="K138" s="99">
        <v>4.3477710445416609</v>
      </c>
      <c r="L138" s="99">
        <v>4.8833964849216303</v>
      </c>
      <c r="M138" s="99">
        <v>4.4765985587384627</v>
      </c>
      <c r="N138" s="99">
        <v>4.5723105445399304</v>
      </c>
      <c r="O138" s="99">
        <v>4.4113077085762349</v>
      </c>
      <c r="P138" s="99">
        <v>4.2620615785239417</v>
      </c>
      <c r="Q138" s="99">
        <v>4.2809002098574327</v>
      </c>
      <c r="R138" s="99">
        <v>4.174763216571872</v>
      </c>
      <c r="S138" s="99">
        <v>4.0748018090741223</v>
      </c>
      <c r="T138" s="99">
        <v>4.0217102003324259</v>
      </c>
      <c r="U138" s="99">
        <v>3.9080151812368733</v>
      </c>
      <c r="V138" s="99">
        <v>3.6607998063021512</v>
      </c>
      <c r="W138" s="99">
        <v>3.498176407729805</v>
      </c>
      <c r="X138" s="99">
        <v>0</v>
      </c>
      <c r="Y138" s="99">
        <v>0</v>
      </c>
      <c r="DA138" s="63" t="s">
        <v>4724</v>
      </c>
    </row>
    <row r="139" spans="1:105" ht="12" customHeight="1" x14ac:dyDescent="0.25">
      <c r="A139" s="121" t="s">
        <v>54</v>
      </c>
      <c r="B139" s="122"/>
      <c r="C139" s="123">
        <v>1.7081922032734453</v>
      </c>
      <c r="D139" s="123">
        <v>1.7005360237449776</v>
      </c>
      <c r="E139" s="123">
        <v>1.6851059956022525</v>
      </c>
      <c r="F139" s="123">
        <v>1.7072787495437198</v>
      </c>
      <c r="G139" s="123">
        <v>1.6900855229023484</v>
      </c>
      <c r="H139" s="123">
        <v>1.8355525563261501</v>
      </c>
      <c r="I139" s="123">
        <v>1.6886541325455018</v>
      </c>
      <c r="J139" s="123">
        <v>1.712524504052378</v>
      </c>
      <c r="K139" s="123">
        <v>1.5608603033424044</v>
      </c>
      <c r="L139" s="123">
        <v>1.8950383568535005</v>
      </c>
      <c r="M139" s="123">
        <v>1.8492252841277894</v>
      </c>
      <c r="N139" s="123">
        <v>1.8390594834165548</v>
      </c>
      <c r="O139" s="123">
        <v>1.7831746055166293</v>
      </c>
      <c r="P139" s="123">
        <v>1.737014016892293</v>
      </c>
      <c r="Q139" s="123">
        <v>1.6960553546087991</v>
      </c>
      <c r="R139" s="123">
        <v>1.6582960417167592</v>
      </c>
      <c r="S139" s="123">
        <v>1.6241508701811063</v>
      </c>
      <c r="T139" s="123">
        <v>1.5927434155424236</v>
      </c>
      <c r="U139" s="123">
        <v>1.5656623000080958</v>
      </c>
      <c r="V139" s="123">
        <v>1.539083240684012</v>
      </c>
      <c r="W139" s="123">
        <v>1.5221563920436205</v>
      </c>
      <c r="X139" s="123">
        <v>1.5070313877013588</v>
      </c>
      <c r="Y139" s="123">
        <v>1.3140000496227042</v>
      </c>
      <c r="DA139" s="130" t="s">
        <v>4725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X140" s="99">
        <v>0</v>
      </c>
      <c r="Y140" s="99">
        <v>0</v>
      </c>
      <c r="DA140" s="63" t="s">
        <v>4726</v>
      </c>
    </row>
    <row r="141" spans="1:105" ht="12" customHeight="1" x14ac:dyDescent="0.25">
      <c r="A141" s="109" t="s">
        <v>120</v>
      </c>
      <c r="B141" s="33"/>
      <c r="C141" s="110">
        <v>1.7081922032734453</v>
      </c>
      <c r="D141" s="110">
        <v>1.7005360237449776</v>
      </c>
      <c r="E141" s="110">
        <v>1.6851059956022525</v>
      </c>
      <c r="F141" s="110">
        <v>1.7072787495437198</v>
      </c>
      <c r="G141" s="110">
        <v>1.6900855229023484</v>
      </c>
      <c r="H141" s="110">
        <v>1.8355525563261501</v>
      </c>
      <c r="I141" s="110">
        <v>1.6886541325455018</v>
      </c>
      <c r="J141" s="110">
        <v>1.712524504052378</v>
      </c>
      <c r="K141" s="110">
        <v>1.5608603033424044</v>
      </c>
      <c r="L141" s="110">
        <v>1.8950383568535005</v>
      </c>
      <c r="M141" s="110">
        <v>1.8492252841277894</v>
      </c>
      <c r="N141" s="110">
        <v>1.8390594834165548</v>
      </c>
      <c r="O141" s="110">
        <v>1.7831746055166293</v>
      </c>
      <c r="P141" s="110">
        <v>1.737014016892293</v>
      </c>
      <c r="Q141" s="110">
        <v>1.6960553546087991</v>
      </c>
      <c r="R141" s="110">
        <v>1.6582960417167592</v>
      </c>
      <c r="S141" s="110">
        <v>1.6241508701811063</v>
      </c>
      <c r="T141" s="110">
        <v>1.5927434155424236</v>
      </c>
      <c r="U141" s="110">
        <v>1.5656623000080958</v>
      </c>
      <c r="V141" s="110">
        <v>1.539083240684012</v>
      </c>
      <c r="W141" s="110">
        <v>1.5221563920436205</v>
      </c>
      <c r="X141" s="110">
        <v>1.5070313877013588</v>
      </c>
      <c r="Y141" s="110">
        <v>1.3140000496227042</v>
      </c>
      <c r="DA141" s="60" t="s">
        <v>4727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83.121475050964136</v>
      </c>
      <c r="D143" s="118">
        <f t="shared" si="49"/>
        <v>83.170613464762127</v>
      </c>
      <c r="E143" s="118">
        <f t="shared" si="49"/>
        <v>85.521199173117608</v>
      </c>
      <c r="F143" s="118">
        <f t="shared" si="49"/>
        <v>80.67449615626856</v>
      </c>
      <c r="G143" s="118">
        <f t="shared" si="49"/>
        <v>74.264840354465846</v>
      </c>
      <c r="H143" s="118">
        <f t="shared" si="49"/>
        <v>75.107748032948109</v>
      </c>
      <c r="I143" s="118">
        <f t="shared" si="49"/>
        <v>69.620793544365128</v>
      </c>
      <c r="J143" s="118">
        <f t="shared" si="49"/>
        <v>74.265136527437662</v>
      </c>
      <c r="K143" s="118">
        <f t="shared" si="49"/>
        <v>77.522241384141623</v>
      </c>
      <c r="L143" s="118">
        <f t="shared" si="49"/>
        <v>77.236685850237137</v>
      </c>
      <c r="M143" s="118">
        <f t="shared" si="49"/>
        <v>74.073669822116514</v>
      </c>
      <c r="N143" s="118">
        <f t="shared" si="49"/>
        <v>71.661769454519003</v>
      </c>
      <c r="O143" s="118">
        <f t="shared" si="49"/>
        <v>67.043504026893828</v>
      </c>
      <c r="P143" s="118">
        <f t="shared" si="49"/>
        <v>61.206537095849008</v>
      </c>
      <c r="Q143" s="118">
        <f t="shared" si="49"/>
        <v>57.316467498139971</v>
      </c>
      <c r="R143" s="118">
        <f t="shared" ref="R143:V143" si="50">R144+R146+R148+R157</f>
        <v>56.075964979433941</v>
      </c>
      <c r="S143" s="118">
        <f t="shared" si="50"/>
        <v>54.473712406177178</v>
      </c>
      <c r="T143" s="118">
        <f t="shared" si="50"/>
        <v>52.366519598252772</v>
      </c>
      <c r="U143" s="118">
        <f t="shared" si="50"/>
        <v>50.760051199149821</v>
      </c>
      <c r="V143" s="118">
        <f t="shared" si="50"/>
        <v>48.31026376335052</v>
      </c>
      <c r="W143" s="118">
        <f t="shared" ref="W143:Y143" si="51">W144+W146+W148+W157</f>
        <v>41.016537133268798</v>
      </c>
      <c r="X143" s="118">
        <f t="shared" si="51"/>
        <v>35.462562019552024</v>
      </c>
      <c r="Y143" s="118">
        <f t="shared" si="51"/>
        <v>28.630235907113526</v>
      </c>
      <c r="DA143" s="129" t="s">
        <v>4728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72.458694335488502</v>
      </c>
      <c r="D144" s="123">
        <f t="shared" si="52"/>
        <v>71.805235682935717</v>
      </c>
      <c r="E144" s="123">
        <f t="shared" si="52"/>
        <v>73.555012440119086</v>
      </c>
      <c r="F144" s="123">
        <f t="shared" si="52"/>
        <v>69.391227261515979</v>
      </c>
      <c r="G144" s="123">
        <f t="shared" si="52"/>
        <v>63.057226363970976</v>
      </c>
      <c r="H144" s="123">
        <f t="shared" si="52"/>
        <v>63.449249974645987</v>
      </c>
      <c r="I144" s="123">
        <f t="shared" si="52"/>
        <v>58.368238047435767</v>
      </c>
      <c r="J144" s="123">
        <f t="shared" si="52"/>
        <v>63.713907596807687</v>
      </c>
      <c r="K144" s="123">
        <f t="shared" si="52"/>
        <v>66.540426664542494</v>
      </c>
      <c r="L144" s="123">
        <f t="shared" si="52"/>
        <v>65.964024262835892</v>
      </c>
      <c r="M144" s="123">
        <f t="shared" si="52"/>
        <v>62.761550771509697</v>
      </c>
      <c r="N144" s="123">
        <f t="shared" si="52"/>
        <v>60.074769176336858</v>
      </c>
      <c r="O144" s="123">
        <f t="shared" si="52"/>
        <v>55.283686365870636</v>
      </c>
      <c r="P144" s="123">
        <f t="shared" si="52"/>
        <v>49.070098754278021</v>
      </c>
      <c r="Q144" s="123">
        <f t="shared" si="52"/>
        <v>44.920245363640127</v>
      </c>
      <c r="R144" s="123">
        <f t="shared" si="52"/>
        <v>43.194590168364137</v>
      </c>
      <c r="S144" s="123">
        <f t="shared" si="52"/>
        <v>41.732621199867502</v>
      </c>
      <c r="T144" s="123">
        <f t="shared" si="52"/>
        <v>39.073001314383873</v>
      </c>
      <c r="U144" s="123">
        <f t="shared" si="52"/>
        <v>38.001506737833864</v>
      </c>
      <c r="V144" s="123">
        <f t="shared" si="52"/>
        <v>36.644429506415783</v>
      </c>
      <c r="W144" s="123">
        <f t="shared" si="52"/>
        <v>30.25316147288218</v>
      </c>
      <c r="X144" s="123">
        <f t="shared" si="52"/>
        <v>24.820652437125286</v>
      </c>
      <c r="Y144" s="123">
        <f t="shared" si="52"/>
        <v>20.021739667806337</v>
      </c>
      <c r="DA144" s="130" t="s">
        <v>4729</v>
      </c>
    </row>
    <row r="145" spans="1:105" ht="12" customHeight="1" x14ac:dyDescent="0.25">
      <c r="A145" s="97" t="s">
        <v>53</v>
      </c>
      <c r="B145" s="98"/>
      <c r="C145" s="99">
        <v>72.458694335488502</v>
      </c>
      <c r="D145" s="99">
        <v>71.805235682935717</v>
      </c>
      <c r="E145" s="99">
        <v>73.555012440119086</v>
      </c>
      <c r="F145" s="99">
        <v>69.391227261515979</v>
      </c>
      <c r="G145" s="99">
        <v>63.057226363970976</v>
      </c>
      <c r="H145" s="99">
        <v>63.449249974645987</v>
      </c>
      <c r="I145" s="99">
        <v>58.368238047435767</v>
      </c>
      <c r="J145" s="99">
        <v>63.713907596807687</v>
      </c>
      <c r="K145" s="99">
        <v>66.540426664542494</v>
      </c>
      <c r="L145" s="99">
        <v>65.964024262835892</v>
      </c>
      <c r="M145" s="99">
        <v>62.761550771509697</v>
      </c>
      <c r="N145" s="99">
        <v>60.074769176336858</v>
      </c>
      <c r="O145" s="99">
        <v>55.283686365870636</v>
      </c>
      <c r="P145" s="99">
        <v>49.070098754278021</v>
      </c>
      <c r="Q145" s="99">
        <v>44.920245363640127</v>
      </c>
      <c r="R145" s="99">
        <v>43.194590168364137</v>
      </c>
      <c r="S145" s="99">
        <v>41.732621199867502</v>
      </c>
      <c r="T145" s="99">
        <v>39.073001314383873</v>
      </c>
      <c r="U145" s="99">
        <v>38.001506737833864</v>
      </c>
      <c r="V145" s="99">
        <v>36.644429506415783</v>
      </c>
      <c r="W145" s="99">
        <v>30.25316147288218</v>
      </c>
      <c r="X145" s="99">
        <v>24.820652437125286</v>
      </c>
      <c r="Y145" s="99">
        <v>20.021739667806337</v>
      </c>
      <c r="DA145" s="63" t="s">
        <v>4730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0.59238259546751093</v>
      </c>
      <c r="D146" s="123">
        <f t="shared" si="53"/>
        <v>0.19605073281175997</v>
      </c>
      <c r="E146" s="123">
        <f t="shared" si="53"/>
        <v>0.96221558010963071</v>
      </c>
      <c r="F146" s="123">
        <f t="shared" si="53"/>
        <v>0.75563765353540246</v>
      </c>
      <c r="G146" s="123">
        <f t="shared" si="53"/>
        <v>0.84846069408071068</v>
      </c>
      <c r="H146" s="123">
        <f t="shared" si="53"/>
        <v>1.4262242433572854</v>
      </c>
      <c r="I146" s="123">
        <f t="shared" si="53"/>
        <v>1.0319480479148213</v>
      </c>
      <c r="J146" s="123">
        <f t="shared" si="53"/>
        <v>1.1202059837376568</v>
      </c>
      <c r="K146" s="123">
        <f t="shared" si="53"/>
        <v>1.3110686690132138</v>
      </c>
      <c r="L146" s="123">
        <f t="shared" si="53"/>
        <v>1.5223772380073803</v>
      </c>
      <c r="M146" s="123">
        <f t="shared" si="53"/>
        <v>1.7100160782916469</v>
      </c>
      <c r="N146" s="123">
        <f t="shared" si="53"/>
        <v>2.2092667616789732</v>
      </c>
      <c r="O146" s="123">
        <f t="shared" si="53"/>
        <v>2.5925391378433003</v>
      </c>
      <c r="P146" s="123">
        <f t="shared" si="53"/>
        <v>2.9504699168268278</v>
      </c>
      <c r="Q146" s="123">
        <f t="shared" si="53"/>
        <v>3.2544108811775665</v>
      </c>
      <c r="R146" s="123">
        <f t="shared" si="53"/>
        <v>3.70398135477694</v>
      </c>
      <c r="S146" s="123">
        <f t="shared" si="53"/>
        <v>3.7009364180324433</v>
      </c>
      <c r="T146" s="123">
        <f t="shared" si="53"/>
        <v>4.6223200442834971</v>
      </c>
      <c r="U146" s="123">
        <f t="shared" si="53"/>
        <v>4.4889678156309811</v>
      </c>
      <c r="V146" s="123">
        <f t="shared" si="53"/>
        <v>3.9926162052312044</v>
      </c>
      <c r="W146" s="123">
        <f t="shared" si="53"/>
        <v>3.9222190768281102</v>
      </c>
      <c r="X146" s="123">
        <f t="shared" si="53"/>
        <v>4.5316280316902127</v>
      </c>
      <c r="Y146" s="123">
        <f t="shared" si="53"/>
        <v>3.7176501002700912</v>
      </c>
      <c r="DA146" s="130" t="s">
        <v>4731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0.59238259546751093</v>
      </c>
      <c r="D147" s="99">
        <f>RES_hhdet_in_tesh!D147/RES_summary!D$21</f>
        <v>0.19605073281175997</v>
      </c>
      <c r="E147" s="99">
        <f>RES_hhdet_in_tesh!E147/RES_summary!E$21</f>
        <v>0.96221558010963071</v>
      </c>
      <c r="F147" s="99">
        <f>RES_hhdet_in_tesh!F147/RES_summary!F$21</f>
        <v>0.75563765353540246</v>
      </c>
      <c r="G147" s="99">
        <f>RES_hhdet_in_tesh!G147/RES_summary!G$21</f>
        <v>0.84846069408071068</v>
      </c>
      <c r="H147" s="99">
        <f>RES_hhdet_in_tesh!H147/RES_summary!H$21</f>
        <v>1.4262242433572854</v>
      </c>
      <c r="I147" s="99">
        <f>RES_hhdet_in_tesh!I147/RES_summary!I$21</f>
        <v>1.0319480479148213</v>
      </c>
      <c r="J147" s="99">
        <f>RES_hhdet_in_tesh!J147/RES_summary!J$21</f>
        <v>1.1202059837376568</v>
      </c>
      <c r="K147" s="99">
        <f>RES_hhdet_in_tesh!K147/RES_summary!K$21</f>
        <v>1.3110686690132138</v>
      </c>
      <c r="L147" s="99">
        <f>RES_hhdet_in_tesh!L147/RES_summary!L$21</f>
        <v>1.5223772380073803</v>
      </c>
      <c r="M147" s="99">
        <f>RES_hhdet_in_tesh!M147/RES_summary!M$21</f>
        <v>1.7100160782916469</v>
      </c>
      <c r="N147" s="99">
        <f>RES_hhdet_in_tesh!N147/RES_summary!N$21</f>
        <v>2.2092667616789732</v>
      </c>
      <c r="O147" s="99">
        <f>RES_hhdet_in_tesh!O147/RES_summary!O$21</f>
        <v>2.5925391378433003</v>
      </c>
      <c r="P147" s="99">
        <f>RES_hhdet_in_tesh!P147/RES_summary!P$21</f>
        <v>2.9504699168268278</v>
      </c>
      <c r="Q147" s="99">
        <f>RES_hhdet_in_tesh!Q147/RES_summary!Q$21</f>
        <v>3.2544108811775665</v>
      </c>
      <c r="R147" s="99">
        <f>RES_hhdet_in_tesh!R147/RES_summary!R$21</f>
        <v>3.70398135477694</v>
      </c>
      <c r="S147" s="99">
        <f>RES_hhdet_in_tesh!S147/RES_summary!S$21</f>
        <v>3.7009364180324433</v>
      </c>
      <c r="T147" s="99">
        <f>RES_hhdet_in_tesh!T147/RES_summary!T$21</f>
        <v>4.6223200442834971</v>
      </c>
      <c r="U147" s="99">
        <f>RES_hhdet_in_tesh!U147/RES_summary!U$21</f>
        <v>4.4889678156309811</v>
      </c>
      <c r="V147" s="99">
        <f>RES_hhdet_in_tesh!V147/RES_summary!V$21</f>
        <v>3.9926162052312044</v>
      </c>
      <c r="W147" s="99">
        <f>RES_hhdet_in_tesh!W147/RES_summary!W$21</f>
        <v>3.9222190768281102</v>
      </c>
      <c r="X147" s="99">
        <f>RES_hhdet_in_tesh!X147/RES_summary!X$21</f>
        <v>4.5316280316902127</v>
      </c>
      <c r="Y147" s="99">
        <f>RES_hhdet_in_tesh!Y147/RES_summary!Y$21</f>
        <v>3.7176501002700912</v>
      </c>
      <c r="DA147" s="63" t="s">
        <v>4732</v>
      </c>
    </row>
    <row r="148" spans="1:105" ht="12" customHeight="1" x14ac:dyDescent="0.25">
      <c r="A148" s="121" t="s">
        <v>55</v>
      </c>
      <c r="B148" s="122"/>
      <c r="C148" s="123">
        <v>8.3622059167346752</v>
      </c>
      <c r="D148" s="123">
        <v>9.4687910252696827</v>
      </c>
      <c r="E148" s="123">
        <v>9.3188651572866394</v>
      </c>
      <c r="F148" s="123">
        <v>8.8203524916734537</v>
      </c>
      <c r="G148" s="123">
        <v>8.6690677735118005</v>
      </c>
      <c r="H148" s="123">
        <v>8.3967212586186868</v>
      </c>
      <c r="I148" s="123">
        <v>8.5319533164690284</v>
      </c>
      <c r="J148" s="123">
        <v>7.7184984428399241</v>
      </c>
      <c r="K148" s="123">
        <v>8.10988574724351</v>
      </c>
      <c r="L148" s="123">
        <v>7.8552459925403548</v>
      </c>
      <c r="M148" s="123">
        <v>7.7528776881873833</v>
      </c>
      <c r="N148" s="123">
        <v>7.53867403308662</v>
      </c>
      <c r="O148" s="123">
        <v>7.3841039176632588</v>
      </c>
      <c r="P148" s="123">
        <v>7.448954407851863</v>
      </c>
      <c r="Q148" s="123">
        <v>7.4457558987134753</v>
      </c>
      <c r="R148" s="123">
        <v>7.5190974145761054</v>
      </c>
      <c r="S148" s="123">
        <v>7.4160039180961288</v>
      </c>
      <c r="T148" s="123">
        <v>7.0784548240429785</v>
      </c>
      <c r="U148" s="123">
        <v>6.7039143456768846</v>
      </c>
      <c r="V148" s="123">
        <v>6.134134811019516</v>
      </c>
      <c r="W148" s="123">
        <v>5.3190001915148857</v>
      </c>
      <c r="X148" s="123">
        <v>4.6032501630351605</v>
      </c>
      <c r="Y148" s="123">
        <v>3.5768460894143916</v>
      </c>
      <c r="DA148" s="130" t="s">
        <v>4733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X149" s="99">
        <v>0</v>
      </c>
      <c r="Y149" s="99">
        <v>0</v>
      </c>
      <c r="DA149" s="63" t="s">
        <v>4734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4735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4736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4737</v>
      </c>
    </row>
    <row r="153" spans="1:105" ht="12" customHeight="1" x14ac:dyDescent="0.25">
      <c r="A153" s="106" t="s">
        <v>122</v>
      </c>
      <c r="B153" s="101"/>
      <c r="C153" s="102">
        <v>8.3612832230357537</v>
      </c>
      <c r="D153" s="102">
        <v>9.4678841582292073</v>
      </c>
      <c r="E153" s="102">
        <v>9.3178322788751622</v>
      </c>
      <c r="F153" s="102">
        <v>8.8186817066005645</v>
      </c>
      <c r="G153" s="102">
        <v>8.6681409971547012</v>
      </c>
      <c r="H153" s="102">
        <v>8.3966164507321093</v>
      </c>
      <c r="I153" s="102">
        <v>8.5314415011743154</v>
      </c>
      <c r="J153" s="102">
        <v>7.7183553103699971</v>
      </c>
      <c r="K153" s="102">
        <v>8.108987638900178</v>
      </c>
      <c r="L153" s="102">
        <v>7.8556644023322031</v>
      </c>
      <c r="M153" s="102">
        <v>7.7511160400043266</v>
      </c>
      <c r="N153" s="102">
        <v>7.5388048485754071</v>
      </c>
      <c r="O153" s="102">
        <v>7.3843039454461366</v>
      </c>
      <c r="P153" s="102">
        <v>7.4434748487358906</v>
      </c>
      <c r="Q153" s="102">
        <v>7.4444692518872433</v>
      </c>
      <c r="R153" s="102">
        <v>7.5172573984613784</v>
      </c>
      <c r="S153" s="102">
        <v>7.4152614061073123</v>
      </c>
      <c r="T153" s="102">
        <v>7.0810317258781712</v>
      </c>
      <c r="U153" s="102">
        <v>6.7046347931101797</v>
      </c>
      <c r="V153" s="102">
        <v>6.1364110240202976</v>
      </c>
      <c r="W153" s="102">
        <v>5.3218770097835995</v>
      </c>
      <c r="X153" s="102">
        <v>4.602835970723226</v>
      </c>
      <c r="Y153" s="102">
        <v>3.5694214245015456</v>
      </c>
      <c r="DA153" s="131" t="s">
        <v>4738</v>
      </c>
    </row>
    <row r="154" spans="1:105" ht="12" customHeight="1" x14ac:dyDescent="0.25">
      <c r="A154" s="107" t="s">
        <v>121</v>
      </c>
      <c r="B154" s="104"/>
      <c r="C154" s="105">
        <v>8.3630269921848175</v>
      </c>
      <c r="D154" s="105">
        <v>9.4698842041031277</v>
      </c>
      <c r="E154" s="105">
        <v>9.3200408299485495</v>
      </c>
      <c r="F154" s="105">
        <v>8.821615970932557</v>
      </c>
      <c r="G154" s="105">
        <v>8.6700451850009959</v>
      </c>
      <c r="H154" s="105">
        <v>8.396858711584688</v>
      </c>
      <c r="I154" s="105">
        <v>8.5322311292546811</v>
      </c>
      <c r="J154" s="105">
        <v>7.7186817907772323</v>
      </c>
      <c r="K154" s="105">
        <v>8.1103662221152337</v>
      </c>
      <c r="L154" s="105">
        <v>7.8522645430877462</v>
      </c>
      <c r="M154" s="105">
        <v>7.7532064279709623</v>
      </c>
      <c r="N154" s="105">
        <v>7.5384588538998205</v>
      </c>
      <c r="O154" s="105">
        <v>7.3839068579661893</v>
      </c>
      <c r="P154" s="105">
        <v>7.4512552497869367</v>
      </c>
      <c r="Q154" s="105">
        <v>7.4476384031136007</v>
      </c>
      <c r="R154" s="105">
        <v>7.5205961185447991</v>
      </c>
      <c r="S154" s="105">
        <v>7.4168151519392307</v>
      </c>
      <c r="T154" s="105">
        <v>7.0737902690095709</v>
      </c>
      <c r="U154" s="105">
        <v>6.7032030982780251</v>
      </c>
      <c r="V154" s="105">
        <v>6.130677941792066</v>
      </c>
      <c r="W154" s="105">
        <v>5.3109799324765303</v>
      </c>
      <c r="X154" s="105">
        <v>4.6036488941930003</v>
      </c>
      <c r="Y154" s="105">
        <v>3.5805550949310594</v>
      </c>
      <c r="DA154" s="132" t="s">
        <v>4739</v>
      </c>
    </row>
    <row r="155" spans="1:105" ht="12" customHeight="1" x14ac:dyDescent="0.25">
      <c r="A155" s="108" t="s">
        <v>53</v>
      </c>
      <c r="B155" s="98"/>
      <c r="C155" s="99">
        <v>3.967348606230316</v>
      </c>
      <c r="D155" s="99">
        <v>4.7123048034419925</v>
      </c>
      <c r="E155" s="99">
        <v>4.4955795191789329</v>
      </c>
      <c r="F155" s="99">
        <v>4.230586282189555</v>
      </c>
      <c r="G155" s="99">
        <v>4.1892038403665612</v>
      </c>
      <c r="H155" s="99">
        <v>3.952858214684785</v>
      </c>
      <c r="I155" s="99">
        <v>4.3060353648485803</v>
      </c>
      <c r="J155" s="99">
        <v>3.4699339556625217</v>
      </c>
      <c r="K155" s="99">
        <v>3.7625951775735724</v>
      </c>
      <c r="L155" s="99">
        <v>2.968868058166116</v>
      </c>
      <c r="M155" s="99">
        <v>3.2766078692325009</v>
      </c>
      <c r="N155" s="99">
        <v>2.9661483093598919</v>
      </c>
      <c r="O155" s="99">
        <v>2.9725991493899553</v>
      </c>
      <c r="P155" s="99">
        <v>3.189193671262994</v>
      </c>
      <c r="Q155" s="99">
        <v>3.166738193256168</v>
      </c>
      <c r="R155" s="99">
        <v>3.3458329019729289</v>
      </c>
      <c r="S155" s="99">
        <v>3.3420133428651075</v>
      </c>
      <c r="T155" s="99">
        <v>3.0520800686771445</v>
      </c>
      <c r="U155" s="99">
        <v>2.7951879170411504</v>
      </c>
      <c r="V155" s="99">
        <v>2.4698781354899135</v>
      </c>
      <c r="W155" s="99">
        <v>1.8128035247467262</v>
      </c>
      <c r="X155" s="99">
        <v>1.7137293102141542</v>
      </c>
      <c r="Y155" s="99">
        <v>1.3626085257567506</v>
      </c>
      <c r="DA155" s="63" t="s">
        <v>4740</v>
      </c>
    </row>
    <row r="156" spans="1:105" ht="12" customHeight="1" x14ac:dyDescent="0.25">
      <c r="A156" s="108" t="s">
        <v>52</v>
      </c>
      <c r="B156" s="98"/>
      <c r="C156" s="99">
        <v>4.3956783859544997</v>
      </c>
      <c r="D156" s="99">
        <v>4.757579400661136</v>
      </c>
      <c r="E156" s="99">
        <v>4.8244613107696148</v>
      </c>
      <c r="F156" s="99">
        <v>4.5910296887430011</v>
      </c>
      <c r="G156" s="99">
        <v>4.4808413446344337</v>
      </c>
      <c r="H156" s="99">
        <v>4.4440004968999043</v>
      </c>
      <c r="I156" s="99">
        <v>4.2261957644060999</v>
      </c>
      <c r="J156" s="99">
        <v>4.2487478351147114</v>
      </c>
      <c r="K156" s="99">
        <v>4.3477710445416626</v>
      </c>
      <c r="L156" s="99">
        <v>4.8833964849216303</v>
      </c>
      <c r="M156" s="99">
        <v>4.4765985587384618</v>
      </c>
      <c r="N156" s="99">
        <v>4.5723105445399286</v>
      </c>
      <c r="O156" s="99">
        <v>4.4113077085762349</v>
      </c>
      <c r="P156" s="99">
        <v>4.2620615785239409</v>
      </c>
      <c r="Q156" s="99">
        <v>4.2809002098574318</v>
      </c>
      <c r="R156" s="99">
        <v>4.174763216571872</v>
      </c>
      <c r="S156" s="99">
        <v>4.074801809074124</v>
      </c>
      <c r="T156" s="99">
        <v>4.0217102003324268</v>
      </c>
      <c r="U156" s="99">
        <v>3.9080151812368737</v>
      </c>
      <c r="V156" s="99">
        <v>3.6607998063021525</v>
      </c>
      <c r="W156" s="99">
        <v>3.4981764077298041</v>
      </c>
      <c r="X156" s="99">
        <v>2.8899195839788456</v>
      </c>
      <c r="Y156" s="99">
        <v>2.2179465691743085</v>
      </c>
      <c r="DA156" s="63" t="s">
        <v>4741</v>
      </c>
    </row>
    <row r="157" spans="1:105" ht="12" customHeight="1" x14ac:dyDescent="0.25">
      <c r="A157" s="121" t="s">
        <v>54</v>
      </c>
      <c r="B157" s="122"/>
      <c r="C157" s="123">
        <v>1.7081922032734453</v>
      </c>
      <c r="D157" s="123">
        <v>1.700536023744978</v>
      </c>
      <c r="E157" s="123">
        <v>1.6851059956022525</v>
      </c>
      <c r="F157" s="123">
        <v>1.7072787495437203</v>
      </c>
      <c r="G157" s="123">
        <v>1.6900855229023488</v>
      </c>
      <c r="H157" s="123">
        <v>1.8355525563261497</v>
      </c>
      <c r="I157" s="123">
        <v>1.6886541325455016</v>
      </c>
      <c r="J157" s="123">
        <v>1.712524504052378</v>
      </c>
      <c r="K157" s="123">
        <v>1.5608603033424044</v>
      </c>
      <c r="L157" s="123">
        <v>1.8950383568535003</v>
      </c>
      <c r="M157" s="123">
        <v>1.8492252841277896</v>
      </c>
      <c r="N157" s="123">
        <v>1.8390594834165546</v>
      </c>
      <c r="O157" s="123">
        <v>1.7831746055166291</v>
      </c>
      <c r="P157" s="123">
        <v>1.7370140168922927</v>
      </c>
      <c r="Q157" s="123">
        <v>1.6960553546087993</v>
      </c>
      <c r="R157" s="123">
        <v>1.6582960417167594</v>
      </c>
      <c r="S157" s="123">
        <v>1.624150870181106</v>
      </c>
      <c r="T157" s="123">
        <v>1.5927434155424238</v>
      </c>
      <c r="U157" s="123">
        <v>1.5656623000080956</v>
      </c>
      <c r="V157" s="123">
        <v>1.539083240684012</v>
      </c>
      <c r="W157" s="123">
        <v>1.5221563920436205</v>
      </c>
      <c r="X157" s="123">
        <v>1.507031387701359</v>
      </c>
      <c r="Y157" s="123">
        <v>1.3140000496227047</v>
      </c>
      <c r="DA157" s="130" t="s">
        <v>4742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X158" s="99">
        <v>0</v>
      </c>
      <c r="Y158" s="99">
        <v>0</v>
      </c>
      <c r="DA158" s="63" t="s">
        <v>4743</v>
      </c>
    </row>
    <row r="159" spans="1:105" ht="12" customHeight="1" x14ac:dyDescent="0.25">
      <c r="A159" s="109" t="s">
        <v>120</v>
      </c>
      <c r="B159" s="33"/>
      <c r="C159" s="110">
        <v>1.7081922032734453</v>
      </c>
      <c r="D159" s="110">
        <v>1.700536023744978</v>
      </c>
      <c r="E159" s="110">
        <v>1.6851059956022525</v>
      </c>
      <c r="F159" s="110">
        <v>1.7072787495437203</v>
      </c>
      <c r="G159" s="110">
        <v>1.6900855229023488</v>
      </c>
      <c r="H159" s="110">
        <v>1.8355525563261497</v>
      </c>
      <c r="I159" s="110">
        <v>1.6886541325455016</v>
      </c>
      <c r="J159" s="110">
        <v>1.712524504052378</v>
      </c>
      <c r="K159" s="110">
        <v>1.5608603033424044</v>
      </c>
      <c r="L159" s="110">
        <v>1.8950383568535003</v>
      </c>
      <c r="M159" s="110">
        <v>1.8492252841277896</v>
      </c>
      <c r="N159" s="110">
        <v>1.8390594834165546</v>
      </c>
      <c r="O159" s="110">
        <v>1.7831746055166291</v>
      </c>
      <c r="P159" s="110">
        <v>1.7370140168922927</v>
      </c>
      <c r="Q159" s="110">
        <v>1.6960553546087993</v>
      </c>
      <c r="R159" s="110">
        <v>1.6582960417167594</v>
      </c>
      <c r="S159" s="110">
        <v>1.624150870181106</v>
      </c>
      <c r="T159" s="110">
        <v>1.5927434155424238</v>
      </c>
      <c r="U159" s="110">
        <v>1.5656623000080956</v>
      </c>
      <c r="V159" s="110">
        <v>1.539083240684012</v>
      </c>
      <c r="W159" s="110">
        <v>1.5221563920436205</v>
      </c>
      <c r="X159" s="110">
        <v>1.507031387701359</v>
      </c>
      <c r="Y159" s="110">
        <v>1.3140000496227047</v>
      </c>
      <c r="DA159" s="60" t="s">
        <v>4744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76.869065776692054</v>
      </c>
      <c r="D161" s="118">
        <f t="shared" si="54"/>
        <v>88.140848307816952</v>
      </c>
      <c r="E161" s="118">
        <f t="shared" si="54"/>
        <v>88.945402794920966</v>
      </c>
      <c r="F161" s="118">
        <f t="shared" si="54"/>
        <v>80.226403525417368</v>
      </c>
      <c r="G161" s="118">
        <f t="shared" si="54"/>
        <v>79.1266773860158</v>
      </c>
      <c r="H161" s="118">
        <f t="shared" si="54"/>
        <v>75.930782523889917</v>
      </c>
      <c r="I161" s="118">
        <f t="shared" si="54"/>
        <v>75.182240124874312</v>
      </c>
      <c r="J161" s="118">
        <f t="shared" si="54"/>
        <v>71.601612427121637</v>
      </c>
      <c r="K161" s="118">
        <f t="shared" si="54"/>
        <v>77.847620412952608</v>
      </c>
      <c r="L161" s="118">
        <f t="shared" si="54"/>
        <v>59.335998874522005</v>
      </c>
      <c r="M161" s="118">
        <f t="shared" si="54"/>
        <v>77.206577291862175</v>
      </c>
      <c r="N161" s="118">
        <f t="shared" si="54"/>
        <v>89.120379082949171</v>
      </c>
      <c r="O161" s="118">
        <f t="shared" si="54"/>
        <v>77.187259021697017</v>
      </c>
      <c r="P161" s="118">
        <f t="shared" si="54"/>
        <v>74.318485931079707</v>
      </c>
      <c r="Q161" s="118">
        <f t="shared" si="54"/>
        <v>0</v>
      </c>
      <c r="R161" s="118">
        <f t="shared" ref="R161:V161" si="55">R162+R164+R166+R175</f>
        <v>28.653920504351728</v>
      </c>
      <c r="S161" s="118">
        <f t="shared" si="55"/>
        <v>0</v>
      </c>
      <c r="T161" s="118">
        <f t="shared" si="55"/>
        <v>0</v>
      </c>
      <c r="U161" s="118">
        <f t="shared" si="55"/>
        <v>53.321265969766465</v>
      </c>
      <c r="V161" s="118">
        <f t="shared" si="55"/>
        <v>57.067170782524634</v>
      </c>
      <c r="W161" s="118">
        <f t="shared" ref="W161:Y161" si="56">W162+W164+W166+W175</f>
        <v>50.631835948695119</v>
      </c>
      <c r="X161" s="118">
        <f t="shared" si="56"/>
        <v>0</v>
      </c>
      <c r="Y161" s="118">
        <f t="shared" si="56"/>
        <v>0</v>
      </c>
      <c r="DA161" s="129" t="s">
        <v>4745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66.397978731178597</v>
      </c>
      <c r="D162" s="123">
        <f t="shared" si="57"/>
        <v>76.873247681449143</v>
      </c>
      <c r="E162" s="123">
        <f t="shared" si="57"/>
        <v>76.985367349474217</v>
      </c>
      <c r="F162" s="123">
        <f t="shared" si="57"/>
        <v>68.946334439271297</v>
      </c>
      <c r="G162" s="123">
        <f t="shared" si="57"/>
        <v>67.927087709426146</v>
      </c>
      <c r="H162" s="123">
        <f t="shared" si="57"/>
        <v>64.28397065423502</v>
      </c>
      <c r="I162" s="123">
        <f t="shared" si="57"/>
        <v>64.096300911909694</v>
      </c>
      <c r="J162" s="123">
        <f t="shared" si="57"/>
        <v>61.054761423622942</v>
      </c>
      <c r="K162" s="123">
        <f t="shared" si="57"/>
        <v>66.875857616243593</v>
      </c>
      <c r="L162" s="123">
        <f t="shared" si="57"/>
        <v>48.075713925101461</v>
      </c>
      <c r="M162" s="123">
        <f t="shared" si="57"/>
        <v>65.910055367135641</v>
      </c>
      <c r="N162" s="123">
        <f t="shared" si="57"/>
        <v>77.547913701263894</v>
      </c>
      <c r="O162" s="123">
        <f t="shared" si="57"/>
        <v>65.440002985353146</v>
      </c>
      <c r="P162" s="123">
        <f t="shared" si="57"/>
        <v>60.059954349198442</v>
      </c>
      <c r="Q162" s="123">
        <f t="shared" si="57"/>
        <v>0</v>
      </c>
      <c r="R162" s="123">
        <f t="shared" si="57"/>
        <v>17.012875488148577</v>
      </c>
      <c r="S162" s="123">
        <f t="shared" si="57"/>
        <v>0</v>
      </c>
      <c r="T162" s="123">
        <f t="shared" si="57"/>
        <v>0</v>
      </c>
      <c r="U162" s="123">
        <f t="shared" si="57"/>
        <v>42.63975682689442</v>
      </c>
      <c r="V162" s="123">
        <f t="shared" si="57"/>
        <v>47.38223578936018</v>
      </c>
      <c r="W162" s="123">
        <f t="shared" si="57"/>
        <v>41.346812535758765</v>
      </c>
      <c r="X162" s="123">
        <f t="shared" si="57"/>
        <v>0</v>
      </c>
      <c r="Y162" s="123">
        <f t="shared" si="57"/>
        <v>0</v>
      </c>
      <c r="DA162" s="130" t="s">
        <v>4746</v>
      </c>
    </row>
    <row r="163" spans="1:105" ht="12" customHeight="1" x14ac:dyDescent="0.25">
      <c r="A163" s="97" t="s">
        <v>53</v>
      </c>
      <c r="B163" s="33"/>
      <c r="C163" s="110">
        <v>66.397978731178597</v>
      </c>
      <c r="D163" s="110">
        <v>76.873247681449143</v>
      </c>
      <c r="E163" s="110">
        <v>76.985367349474217</v>
      </c>
      <c r="F163" s="110">
        <v>68.946334439271297</v>
      </c>
      <c r="G163" s="110">
        <v>67.927087709426146</v>
      </c>
      <c r="H163" s="110">
        <v>64.28397065423502</v>
      </c>
      <c r="I163" s="110">
        <v>64.096300911909694</v>
      </c>
      <c r="J163" s="110">
        <v>61.054761423622942</v>
      </c>
      <c r="K163" s="110">
        <v>66.875857616243593</v>
      </c>
      <c r="L163" s="110">
        <v>48.075713925101461</v>
      </c>
      <c r="M163" s="110">
        <v>65.910055367135641</v>
      </c>
      <c r="N163" s="110">
        <v>77.547913701263894</v>
      </c>
      <c r="O163" s="110">
        <v>65.440002985353146</v>
      </c>
      <c r="P163" s="110">
        <v>60.059954349198442</v>
      </c>
      <c r="Q163" s="110">
        <v>0</v>
      </c>
      <c r="R163" s="110">
        <v>17.012875488148577</v>
      </c>
      <c r="S163" s="110">
        <v>0</v>
      </c>
      <c r="T163" s="110">
        <v>0</v>
      </c>
      <c r="U163" s="110">
        <v>42.63975682689442</v>
      </c>
      <c r="V163" s="110">
        <v>47.38223578936018</v>
      </c>
      <c r="W163" s="110">
        <v>41.346812535758765</v>
      </c>
      <c r="X163" s="110">
        <v>0</v>
      </c>
      <c r="Y163" s="110">
        <v>0</v>
      </c>
      <c r="DA163" s="60" t="s">
        <v>4747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0.40069024996791197</v>
      </c>
      <c r="D164" s="123">
        <f t="shared" si="58"/>
        <v>9.8273531890451835E-2</v>
      </c>
      <c r="E164" s="123">
        <f t="shared" si="58"/>
        <v>0.95606321627091539</v>
      </c>
      <c r="F164" s="123">
        <f t="shared" si="58"/>
        <v>0.75243795146352455</v>
      </c>
      <c r="G164" s="123">
        <f t="shared" si="58"/>
        <v>0.84043594460745008</v>
      </c>
      <c r="H164" s="123">
        <f t="shared" si="58"/>
        <v>1.414538039008044</v>
      </c>
      <c r="I164" s="123">
        <f t="shared" si="58"/>
        <v>0.86533194920435075</v>
      </c>
      <c r="J164" s="123">
        <f t="shared" si="58"/>
        <v>1.1158280813240222</v>
      </c>
      <c r="K164" s="123">
        <f t="shared" si="58"/>
        <v>1.3010166473622879</v>
      </c>
      <c r="L164" s="123">
        <f t="shared" si="58"/>
        <v>1.5100014635806778</v>
      </c>
      <c r="M164" s="123">
        <f t="shared" si="58"/>
        <v>1.6944185458162602</v>
      </c>
      <c r="N164" s="123">
        <f t="shared" si="58"/>
        <v>2.1947318227691399</v>
      </c>
      <c r="O164" s="123">
        <f t="shared" si="58"/>
        <v>2.5799775185714799</v>
      </c>
      <c r="P164" s="123">
        <f t="shared" si="58"/>
        <v>5.0702623152020401</v>
      </c>
      <c r="Q164" s="123">
        <f t="shared" si="58"/>
        <v>0</v>
      </c>
      <c r="R164" s="123">
        <f t="shared" si="58"/>
        <v>2.4638222159833045</v>
      </c>
      <c r="S164" s="123">
        <f t="shared" si="58"/>
        <v>0</v>
      </c>
      <c r="T164" s="123">
        <f t="shared" si="58"/>
        <v>0</v>
      </c>
      <c r="U164" s="123">
        <f t="shared" si="58"/>
        <v>2.4119322298038477</v>
      </c>
      <c r="V164" s="123">
        <f t="shared" si="58"/>
        <v>2.0117172498089508</v>
      </c>
      <c r="W164" s="123">
        <f t="shared" si="58"/>
        <v>2.4438667021240015</v>
      </c>
      <c r="X164" s="123">
        <f t="shared" si="58"/>
        <v>0</v>
      </c>
      <c r="Y164" s="123">
        <f t="shared" si="58"/>
        <v>0</v>
      </c>
      <c r="DA164" s="130" t="s">
        <v>4748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0.40069024996791197</v>
      </c>
      <c r="D165" s="99">
        <f>RES_hhdet_in_tesh!D165/RES_summary!D$21</f>
        <v>9.8273531890451835E-2</v>
      </c>
      <c r="E165" s="99">
        <f>RES_hhdet_in_tesh!E165/RES_summary!E$21</f>
        <v>0.95606321627091539</v>
      </c>
      <c r="F165" s="99">
        <f>RES_hhdet_in_tesh!F165/RES_summary!F$21</f>
        <v>0.75243795146352455</v>
      </c>
      <c r="G165" s="99">
        <f>RES_hhdet_in_tesh!G165/RES_summary!G$21</f>
        <v>0.84043594460745008</v>
      </c>
      <c r="H165" s="99">
        <f>RES_hhdet_in_tesh!H165/RES_summary!H$21</f>
        <v>1.414538039008044</v>
      </c>
      <c r="I165" s="99">
        <f>RES_hhdet_in_tesh!I165/RES_summary!I$21</f>
        <v>0.86533194920435075</v>
      </c>
      <c r="J165" s="99">
        <f>RES_hhdet_in_tesh!J165/RES_summary!J$21</f>
        <v>1.1158280813240222</v>
      </c>
      <c r="K165" s="99">
        <f>RES_hhdet_in_tesh!K165/RES_summary!K$21</f>
        <v>1.3010166473622879</v>
      </c>
      <c r="L165" s="99">
        <f>RES_hhdet_in_tesh!L165/RES_summary!L$21</f>
        <v>1.5100014635806778</v>
      </c>
      <c r="M165" s="99">
        <f>RES_hhdet_in_tesh!M165/RES_summary!M$21</f>
        <v>1.6944185458162602</v>
      </c>
      <c r="N165" s="99">
        <f>RES_hhdet_in_tesh!N165/RES_summary!N$21</f>
        <v>2.1947318227691399</v>
      </c>
      <c r="O165" s="99">
        <f>RES_hhdet_in_tesh!O165/RES_summary!O$21</f>
        <v>2.5799775185714799</v>
      </c>
      <c r="P165" s="99">
        <f>RES_hhdet_in_tesh!P165/RES_summary!P$21</f>
        <v>5.0702623152020401</v>
      </c>
      <c r="Q165" s="99">
        <f>RES_hhdet_in_tesh!Q165/RES_summary!Q$21</f>
        <v>0</v>
      </c>
      <c r="R165" s="99">
        <f>RES_hhdet_in_tesh!R165/RES_summary!R$21</f>
        <v>2.4638222159833045</v>
      </c>
      <c r="S165" s="99">
        <f>RES_hhdet_in_tesh!S165/RES_summary!S$21</f>
        <v>0</v>
      </c>
      <c r="T165" s="99">
        <f>RES_hhdet_in_tesh!T165/RES_summary!T$21</f>
        <v>0</v>
      </c>
      <c r="U165" s="99">
        <f>RES_hhdet_in_tesh!U165/RES_summary!U$21</f>
        <v>2.4119322298038477</v>
      </c>
      <c r="V165" s="99">
        <f>RES_hhdet_in_tesh!V165/RES_summary!V$21</f>
        <v>2.0117172498089508</v>
      </c>
      <c r="W165" s="99">
        <f>RES_hhdet_in_tesh!W165/RES_summary!W$21</f>
        <v>2.4438667021240015</v>
      </c>
      <c r="X165" s="99">
        <f>RES_hhdet_in_tesh!X165/RES_summary!X$21</f>
        <v>0</v>
      </c>
      <c r="Y165" s="99">
        <f>RES_hhdet_in_tesh!Y165/RES_summary!Y$21</f>
        <v>0</v>
      </c>
      <c r="DA165" s="63" t="s">
        <v>4749</v>
      </c>
    </row>
    <row r="166" spans="1:105" ht="12" customHeight="1" x14ac:dyDescent="0.25">
      <c r="A166" s="121" t="s">
        <v>55</v>
      </c>
      <c r="B166" s="122"/>
      <c r="C166" s="123">
        <v>8.3622045922721071</v>
      </c>
      <c r="D166" s="123">
        <v>9.4687910707323741</v>
      </c>
      <c r="E166" s="123">
        <v>9.3188662335735781</v>
      </c>
      <c r="F166" s="123">
        <v>8.8203523851388361</v>
      </c>
      <c r="G166" s="123">
        <v>8.6690682090798568</v>
      </c>
      <c r="H166" s="123">
        <v>8.3967212743206936</v>
      </c>
      <c r="I166" s="123">
        <v>8.5319531312147614</v>
      </c>
      <c r="J166" s="123">
        <v>7.7184984181222829</v>
      </c>
      <c r="K166" s="123">
        <v>8.1098858460043228</v>
      </c>
      <c r="L166" s="123">
        <v>7.8552451289863674</v>
      </c>
      <c r="M166" s="123">
        <v>7.7528780947824858</v>
      </c>
      <c r="N166" s="123">
        <v>7.5386740754995847</v>
      </c>
      <c r="O166" s="123">
        <v>7.3841039122557515</v>
      </c>
      <c r="P166" s="123">
        <v>7.4512552497869349</v>
      </c>
      <c r="Q166" s="123">
        <v>0</v>
      </c>
      <c r="R166" s="123">
        <v>7.5189267585030874</v>
      </c>
      <c r="S166" s="123">
        <v>0</v>
      </c>
      <c r="T166" s="123">
        <v>0</v>
      </c>
      <c r="U166" s="123">
        <v>6.7039146130601095</v>
      </c>
      <c r="V166" s="123">
        <v>6.1341345026714897</v>
      </c>
      <c r="W166" s="123">
        <v>5.3190003187687296</v>
      </c>
      <c r="X166" s="123">
        <v>0</v>
      </c>
      <c r="Y166" s="123">
        <v>0</v>
      </c>
      <c r="DA166" s="130" t="s">
        <v>4750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X167" s="99">
        <v>0</v>
      </c>
      <c r="Y167" s="99">
        <v>0</v>
      </c>
      <c r="DA167" s="63" t="s">
        <v>4751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4752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4753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4754</v>
      </c>
    </row>
    <row r="171" spans="1:105" ht="12" customHeight="1" x14ac:dyDescent="0.25">
      <c r="A171" s="106" t="s">
        <v>122</v>
      </c>
      <c r="B171" s="101"/>
      <c r="C171" s="102">
        <v>8.3612832230357537</v>
      </c>
      <c r="D171" s="102">
        <v>9.467884158229209</v>
      </c>
      <c r="E171" s="102">
        <v>9.317832278875164</v>
      </c>
      <c r="F171" s="102">
        <v>8.8186817066005609</v>
      </c>
      <c r="G171" s="102">
        <v>8.6681409971546994</v>
      </c>
      <c r="H171" s="102">
        <v>8.3966164507321075</v>
      </c>
      <c r="I171" s="102">
        <v>8.5314415011743172</v>
      </c>
      <c r="J171" s="102">
        <v>7.7183553103699953</v>
      </c>
      <c r="K171" s="102">
        <v>8.108987638900178</v>
      </c>
      <c r="L171" s="102">
        <v>7.8556644023322031</v>
      </c>
      <c r="M171" s="102">
        <v>7.7511160400043302</v>
      </c>
      <c r="N171" s="102">
        <v>7.5388048485754062</v>
      </c>
      <c r="O171" s="102">
        <v>7.3843039454461366</v>
      </c>
      <c r="P171" s="102">
        <v>0</v>
      </c>
      <c r="Q171" s="102">
        <v>0</v>
      </c>
      <c r="R171" s="102">
        <v>7.5172573984613775</v>
      </c>
      <c r="S171" s="102">
        <v>0</v>
      </c>
      <c r="T171" s="102">
        <v>0</v>
      </c>
      <c r="U171" s="102">
        <v>6.7046347931101771</v>
      </c>
      <c r="V171" s="102">
        <v>6.1364110240202985</v>
      </c>
      <c r="W171" s="102">
        <v>5.3218770097835986</v>
      </c>
      <c r="X171" s="102">
        <v>0</v>
      </c>
      <c r="Y171" s="102">
        <v>0</v>
      </c>
      <c r="DA171" s="131" t="s">
        <v>4755</v>
      </c>
    </row>
    <row r="172" spans="1:105" ht="12" customHeight="1" x14ac:dyDescent="0.25">
      <c r="A172" s="107" t="s">
        <v>121</v>
      </c>
      <c r="B172" s="104"/>
      <c r="C172" s="105">
        <v>8.363026992184821</v>
      </c>
      <c r="D172" s="105">
        <v>9.4698842041031277</v>
      </c>
      <c r="E172" s="105">
        <v>9.3200408299485478</v>
      </c>
      <c r="F172" s="105">
        <v>8.8216159709325552</v>
      </c>
      <c r="G172" s="105">
        <v>8.6700451850009959</v>
      </c>
      <c r="H172" s="105">
        <v>8.3968587115846862</v>
      </c>
      <c r="I172" s="105">
        <v>8.5322311292546793</v>
      </c>
      <c r="J172" s="105">
        <v>7.7186817907772323</v>
      </c>
      <c r="K172" s="105">
        <v>8.1103662221152319</v>
      </c>
      <c r="L172" s="105">
        <v>7.8522645430877471</v>
      </c>
      <c r="M172" s="105">
        <v>7.7532064279709623</v>
      </c>
      <c r="N172" s="105">
        <v>7.5384588538998205</v>
      </c>
      <c r="O172" s="105">
        <v>7.383906857966192</v>
      </c>
      <c r="P172" s="105">
        <v>7.4512552497869349</v>
      </c>
      <c r="Q172" s="105">
        <v>0</v>
      </c>
      <c r="R172" s="105">
        <v>7.5205961185448</v>
      </c>
      <c r="S172" s="105">
        <v>0</v>
      </c>
      <c r="T172" s="105">
        <v>0</v>
      </c>
      <c r="U172" s="105">
        <v>6.7032030982780251</v>
      </c>
      <c r="V172" s="105">
        <v>6.1306779417920643</v>
      </c>
      <c r="W172" s="105">
        <v>5.310979932476533</v>
      </c>
      <c r="X172" s="105">
        <v>0</v>
      </c>
      <c r="Y172" s="105">
        <v>0</v>
      </c>
      <c r="DA172" s="132" t="s">
        <v>4756</v>
      </c>
    </row>
    <row r="173" spans="1:105" ht="12" customHeight="1" x14ac:dyDescent="0.25">
      <c r="A173" s="108" t="s">
        <v>53</v>
      </c>
      <c r="B173" s="98"/>
      <c r="C173" s="99">
        <v>3.9673486062303169</v>
      </c>
      <c r="D173" s="99">
        <v>4.7123048034419917</v>
      </c>
      <c r="E173" s="99">
        <v>4.4955795191789338</v>
      </c>
      <c r="F173" s="99">
        <v>4.2305862821895541</v>
      </c>
      <c r="G173" s="99">
        <v>4.1892038403665621</v>
      </c>
      <c r="H173" s="99">
        <v>3.9528582146847846</v>
      </c>
      <c r="I173" s="99">
        <v>4.3060353648485794</v>
      </c>
      <c r="J173" s="99">
        <v>3.4699339556625213</v>
      </c>
      <c r="K173" s="99">
        <v>3.7625951775735715</v>
      </c>
      <c r="L173" s="99">
        <v>2.9688680581661155</v>
      </c>
      <c r="M173" s="99">
        <v>3.2766078692325009</v>
      </c>
      <c r="N173" s="99">
        <v>2.9661483093598928</v>
      </c>
      <c r="O173" s="99">
        <v>2.9725991493899557</v>
      </c>
      <c r="P173" s="99">
        <v>3.1891936712629945</v>
      </c>
      <c r="Q173" s="99">
        <v>0</v>
      </c>
      <c r="R173" s="99">
        <v>3.3458329019729285</v>
      </c>
      <c r="S173" s="99">
        <v>0</v>
      </c>
      <c r="T173" s="99">
        <v>0</v>
      </c>
      <c r="U173" s="99">
        <v>2.7951879170411513</v>
      </c>
      <c r="V173" s="99">
        <v>2.4698781354899131</v>
      </c>
      <c r="W173" s="99">
        <v>1.8128035247467267</v>
      </c>
      <c r="X173" s="99">
        <v>0</v>
      </c>
      <c r="Y173" s="99">
        <v>0</v>
      </c>
      <c r="DA173" s="63" t="s">
        <v>4757</v>
      </c>
    </row>
    <row r="174" spans="1:105" ht="12" customHeight="1" x14ac:dyDescent="0.25">
      <c r="A174" s="115" t="s">
        <v>52</v>
      </c>
      <c r="B174" s="33"/>
      <c r="C174" s="110">
        <v>4.3956783859545023</v>
      </c>
      <c r="D174" s="110">
        <v>4.7575794006611352</v>
      </c>
      <c r="E174" s="110">
        <v>4.8244613107696148</v>
      </c>
      <c r="F174" s="110">
        <v>4.5910296887430011</v>
      </c>
      <c r="G174" s="110">
        <v>4.4808413446344337</v>
      </c>
      <c r="H174" s="110">
        <v>4.4440004968999034</v>
      </c>
      <c r="I174" s="110">
        <v>4.2261957644060999</v>
      </c>
      <c r="J174" s="110">
        <v>4.2487478351147114</v>
      </c>
      <c r="K174" s="110">
        <v>4.3477710445416617</v>
      </c>
      <c r="L174" s="110">
        <v>4.8833964849216311</v>
      </c>
      <c r="M174" s="110">
        <v>4.4765985587384618</v>
      </c>
      <c r="N174" s="110">
        <v>4.5723105445399286</v>
      </c>
      <c r="O174" s="110">
        <v>4.4113077085762349</v>
      </c>
      <c r="P174" s="110">
        <v>4.2620615785239409</v>
      </c>
      <c r="Q174" s="110">
        <v>0</v>
      </c>
      <c r="R174" s="110">
        <v>4.1747632165718702</v>
      </c>
      <c r="S174" s="110">
        <v>0</v>
      </c>
      <c r="T174" s="110">
        <v>0</v>
      </c>
      <c r="U174" s="110">
        <v>3.9080151812368742</v>
      </c>
      <c r="V174" s="110">
        <v>3.6607998063021507</v>
      </c>
      <c r="W174" s="110">
        <v>3.498176407729805</v>
      </c>
      <c r="X174" s="110">
        <v>0</v>
      </c>
      <c r="Y174" s="110">
        <v>0</v>
      </c>
      <c r="DA174" s="60" t="s">
        <v>4758</v>
      </c>
    </row>
    <row r="175" spans="1:105" ht="12" customHeight="1" x14ac:dyDescent="0.25">
      <c r="A175" s="121" t="s">
        <v>54</v>
      </c>
      <c r="B175" s="122"/>
      <c r="C175" s="123">
        <v>1.7081922032734453</v>
      </c>
      <c r="D175" s="123">
        <v>1.7005360237449776</v>
      </c>
      <c r="E175" s="123">
        <v>1.6851059956022529</v>
      </c>
      <c r="F175" s="123">
        <v>1.7072787495437198</v>
      </c>
      <c r="G175" s="123">
        <v>1.690085522902349</v>
      </c>
      <c r="H175" s="123">
        <v>1.8355525563261499</v>
      </c>
      <c r="I175" s="123">
        <v>1.6886541325455018</v>
      </c>
      <c r="J175" s="123">
        <v>1.7125245040523782</v>
      </c>
      <c r="K175" s="123">
        <v>1.5608603033424047</v>
      </c>
      <c r="L175" s="123">
        <v>1.8950383568535007</v>
      </c>
      <c r="M175" s="123">
        <v>1.8492252841277896</v>
      </c>
      <c r="N175" s="123">
        <v>1.8390594834165543</v>
      </c>
      <c r="O175" s="123">
        <v>1.7831746055166293</v>
      </c>
      <c r="P175" s="123">
        <v>1.737014016892293</v>
      </c>
      <c r="Q175" s="123">
        <v>0</v>
      </c>
      <c r="R175" s="123">
        <v>1.6582960417167596</v>
      </c>
      <c r="S175" s="123">
        <v>0</v>
      </c>
      <c r="T175" s="123">
        <v>0</v>
      </c>
      <c r="U175" s="123">
        <v>1.5656623000080958</v>
      </c>
      <c r="V175" s="123">
        <v>1.539083240684012</v>
      </c>
      <c r="W175" s="123">
        <v>1.5221563920436205</v>
      </c>
      <c r="X175" s="123">
        <v>0</v>
      </c>
      <c r="Y175" s="123">
        <v>0</v>
      </c>
      <c r="DA175" s="130" t="s">
        <v>4759</v>
      </c>
    </row>
    <row r="176" spans="1:105" ht="12" customHeight="1" x14ac:dyDescent="0.25">
      <c r="A176" s="97" t="s">
        <v>50</v>
      </c>
      <c r="B176" s="98"/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X176" s="99">
        <v>0</v>
      </c>
      <c r="Y176" s="99">
        <v>0</v>
      </c>
      <c r="DA176" s="63" t="s">
        <v>4760</v>
      </c>
    </row>
    <row r="177" spans="1:105" ht="12" customHeight="1" x14ac:dyDescent="0.25">
      <c r="A177" s="109" t="s">
        <v>120</v>
      </c>
      <c r="B177" s="33"/>
      <c r="C177" s="110">
        <v>1.7081922032734453</v>
      </c>
      <c r="D177" s="110">
        <v>1.7005360237449776</v>
      </c>
      <c r="E177" s="110">
        <v>1.6851059956022529</v>
      </c>
      <c r="F177" s="110">
        <v>1.7072787495437198</v>
      </c>
      <c r="G177" s="110">
        <v>1.690085522902349</v>
      </c>
      <c r="H177" s="110">
        <v>1.8355525563261499</v>
      </c>
      <c r="I177" s="110">
        <v>1.6886541325455018</v>
      </c>
      <c r="J177" s="110">
        <v>1.7125245040523782</v>
      </c>
      <c r="K177" s="110">
        <v>1.5608603033424047</v>
      </c>
      <c r="L177" s="110">
        <v>1.8950383568535007</v>
      </c>
      <c r="M177" s="110">
        <v>1.8492252841277896</v>
      </c>
      <c r="N177" s="110">
        <v>1.8390594834165543</v>
      </c>
      <c r="O177" s="110">
        <v>1.7831746055166293</v>
      </c>
      <c r="P177" s="110">
        <v>1.737014016892293</v>
      </c>
      <c r="Q177" s="110">
        <v>0</v>
      </c>
      <c r="R177" s="110">
        <v>1.6582960417167596</v>
      </c>
      <c r="S177" s="110">
        <v>0</v>
      </c>
      <c r="T177" s="110">
        <v>0</v>
      </c>
      <c r="U177" s="110">
        <v>1.5656623000080958</v>
      </c>
      <c r="V177" s="110">
        <v>1.539083240684012</v>
      </c>
      <c r="W177" s="110">
        <v>1.5221563920436205</v>
      </c>
      <c r="X177" s="110">
        <v>0</v>
      </c>
      <c r="Y177" s="110">
        <v>0</v>
      </c>
      <c r="DA177" s="60" t="s">
        <v>4761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35.142807064387519</v>
      </c>
      <c r="D3" s="118">
        <f t="shared" si="0"/>
        <v>34.331468639802722</v>
      </c>
      <c r="E3" s="118">
        <f t="shared" si="0"/>
        <v>34.540768926830467</v>
      </c>
      <c r="F3" s="118">
        <f t="shared" si="0"/>
        <v>21.231648945986013</v>
      </c>
      <c r="G3" s="118">
        <f t="shared" si="0"/>
        <v>20.500521186959467</v>
      </c>
      <c r="H3" s="118">
        <f t="shared" si="0"/>
        <v>19.380104302869505</v>
      </c>
      <c r="I3" s="118">
        <f t="shared" si="0"/>
        <v>20.952664656710752</v>
      </c>
      <c r="J3" s="118">
        <f t="shared" si="0"/>
        <v>86.391020333974723</v>
      </c>
      <c r="K3" s="118">
        <f t="shared" si="0"/>
        <v>25.727295957422029</v>
      </c>
      <c r="L3" s="118">
        <f t="shared" si="0"/>
        <v>26.845949727087422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22.20694366125398</v>
      </c>
      <c r="S3" s="118">
        <f t="shared" si="1"/>
        <v>22.935423527407327</v>
      </c>
      <c r="T3" s="118">
        <f t="shared" si="1"/>
        <v>19.94087584668528</v>
      </c>
      <c r="U3" s="118">
        <f t="shared" si="1"/>
        <v>21.572602360372624</v>
      </c>
      <c r="V3" s="118">
        <f t="shared" si="1"/>
        <v>0</v>
      </c>
      <c r="W3" s="118">
        <f t="shared" ref="W3:Y3" si="2">W4+W7+W9+W19</f>
        <v>0</v>
      </c>
      <c r="X3" s="118">
        <f t="shared" si="2"/>
        <v>4.6263947753342185</v>
      </c>
      <c r="Y3" s="118">
        <f t="shared" si="2"/>
        <v>0</v>
      </c>
      <c r="DA3" s="129" t="s">
        <v>4763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35.142807064387519</v>
      </c>
      <c r="D4" s="123">
        <f t="shared" si="3"/>
        <v>34.331468639802722</v>
      </c>
      <c r="E4" s="123">
        <f t="shared" si="3"/>
        <v>34.540768926830467</v>
      </c>
      <c r="F4" s="123">
        <f t="shared" si="3"/>
        <v>21.231648945986013</v>
      </c>
      <c r="G4" s="123">
        <f t="shared" si="3"/>
        <v>20.500521186959467</v>
      </c>
      <c r="H4" s="123">
        <f t="shared" si="3"/>
        <v>19.380104302869505</v>
      </c>
      <c r="I4" s="123">
        <f t="shared" si="3"/>
        <v>20.952664656710752</v>
      </c>
      <c r="J4" s="123">
        <f t="shared" si="3"/>
        <v>86.391020333974723</v>
      </c>
      <c r="K4" s="123">
        <f t="shared" si="3"/>
        <v>25.727295957422029</v>
      </c>
      <c r="L4" s="123">
        <f t="shared" si="3"/>
        <v>26.845949727087422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22.20694366125398</v>
      </c>
      <c r="S4" s="123">
        <f t="shared" si="4"/>
        <v>22.935423527407327</v>
      </c>
      <c r="T4" s="123">
        <f t="shared" si="4"/>
        <v>19.94087584668528</v>
      </c>
      <c r="U4" s="123">
        <f t="shared" si="4"/>
        <v>21.572602360372624</v>
      </c>
      <c r="V4" s="123">
        <f t="shared" si="4"/>
        <v>0</v>
      </c>
      <c r="W4" s="123">
        <f t="shared" ref="W4:Y4" si="5">SUM(W5:W6)</f>
        <v>0</v>
      </c>
      <c r="X4" s="123">
        <f t="shared" si="5"/>
        <v>4.6263947753342185</v>
      </c>
      <c r="Y4" s="123">
        <f t="shared" si="5"/>
        <v>0</v>
      </c>
      <c r="DA4" s="130" t="s">
        <v>4764</v>
      </c>
    </row>
    <row r="5" spans="1:105" ht="12" customHeight="1" x14ac:dyDescent="0.25">
      <c r="A5" s="97" t="s">
        <v>51</v>
      </c>
      <c r="B5" s="98"/>
      <c r="C5" s="99">
        <v>35.142807064387519</v>
      </c>
      <c r="D5" s="99">
        <v>34.331468639802722</v>
      </c>
      <c r="E5" s="99">
        <v>34.540768926830467</v>
      </c>
      <c r="F5" s="99">
        <v>21.231648945986013</v>
      </c>
      <c r="G5" s="99">
        <v>20.500521186959467</v>
      </c>
      <c r="H5" s="99">
        <v>19.380104302869505</v>
      </c>
      <c r="I5" s="99">
        <v>20.952664656710752</v>
      </c>
      <c r="J5" s="99">
        <v>86.391020333974723</v>
      </c>
      <c r="K5" s="99">
        <v>25.727295957422029</v>
      </c>
      <c r="L5" s="99">
        <v>26.845949727087422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22.20694366125398</v>
      </c>
      <c r="S5" s="99">
        <v>22.935423527407327</v>
      </c>
      <c r="T5" s="99">
        <v>19.94087584668528</v>
      </c>
      <c r="U5" s="99">
        <v>21.572602360372624</v>
      </c>
      <c r="V5" s="99">
        <v>0</v>
      </c>
      <c r="W5" s="99">
        <v>0</v>
      </c>
      <c r="X5" s="99">
        <v>4.6263947753342185</v>
      </c>
      <c r="Y5" s="99">
        <v>0</v>
      </c>
      <c r="DA5" s="63" t="s">
        <v>4765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4766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4767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4768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X9" s="123">
        <v>0</v>
      </c>
      <c r="Y9" s="123">
        <v>0</v>
      </c>
      <c r="DA9" s="130" t="s">
        <v>4769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4770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4771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4772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4773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4774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4775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4776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4777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4778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123">
        <v>0</v>
      </c>
      <c r="DA19" s="130" t="s">
        <v>4779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4780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4781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4782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32.101822978491413</v>
      </c>
      <c r="D24" s="118">
        <f t="shared" si="7"/>
        <v>30.213331995510789</v>
      </c>
      <c r="E24" s="118">
        <f t="shared" si="7"/>
        <v>29.522293633590877</v>
      </c>
      <c r="F24" s="118">
        <f t="shared" si="7"/>
        <v>27.951129081841319</v>
      </c>
      <c r="G24" s="118">
        <f t="shared" si="7"/>
        <v>25.923859952210787</v>
      </c>
      <c r="H24" s="118">
        <f t="shared" si="7"/>
        <v>26.94830103760356</v>
      </c>
      <c r="I24" s="118">
        <f t="shared" si="7"/>
        <v>24.138491159060226</v>
      </c>
      <c r="J24" s="118">
        <f t="shared" si="7"/>
        <v>25.267573528562373</v>
      </c>
      <c r="K24" s="118">
        <f t="shared" si="7"/>
        <v>24.564204544955572</v>
      </c>
      <c r="L24" s="118">
        <f t="shared" si="7"/>
        <v>27.485980789449535</v>
      </c>
      <c r="M24" s="118">
        <f t="shared" si="7"/>
        <v>20.923312787288516</v>
      </c>
      <c r="N24" s="118">
        <f t="shared" si="7"/>
        <v>21.23822134789377</v>
      </c>
      <c r="O24" s="118">
        <f t="shared" si="7"/>
        <v>21.119293309188727</v>
      </c>
      <c r="P24" s="118">
        <f t="shared" si="7"/>
        <v>15.137389661192673</v>
      </c>
      <c r="Q24" s="118">
        <f t="shared" si="7"/>
        <v>13.9574634637278</v>
      </c>
      <c r="R24" s="118">
        <f t="shared" ref="R24:V24" si="8">R25+R28+R30+R39</f>
        <v>13.448752984212664</v>
      </c>
      <c r="S24" s="118">
        <f t="shared" si="8"/>
        <v>12.917400325688011</v>
      </c>
      <c r="T24" s="118">
        <f t="shared" si="8"/>
        <v>12.28364521445334</v>
      </c>
      <c r="U24" s="118">
        <f t="shared" si="8"/>
        <v>11.669599526742275</v>
      </c>
      <c r="V24" s="118">
        <f t="shared" si="8"/>
        <v>11.123984162426931</v>
      </c>
      <c r="W24" s="118">
        <f t="shared" ref="W24:Y24" si="9">W25+W28+W30+W39</f>
        <v>9.4091439346923114</v>
      </c>
      <c r="X24" s="118">
        <f t="shared" si="9"/>
        <v>7.3629534870229509</v>
      </c>
      <c r="Y24" s="118">
        <f t="shared" si="9"/>
        <v>5.2437000204999844</v>
      </c>
      <c r="DA24" s="129" t="s">
        <v>4783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32.101822978491413</v>
      </c>
      <c r="D25" s="123">
        <f t="shared" si="10"/>
        <v>30.213331995510789</v>
      </c>
      <c r="E25" s="123">
        <f t="shared" si="10"/>
        <v>29.522293633590877</v>
      </c>
      <c r="F25" s="123">
        <f t="shared" si="10"/>
        <v>27.951129081841319</v>
      </c>
      <c r="G25" s="123">
        <f t="shared" si="10"/>
        <v>25.923859952210787</v>
      </c>
      <c r="H25" s="123">
        <f t="shared" si="10"/>
        <v>26.94830103760356</v>
      </c>
      <c r="I25" s="123">
        <f t="shared" si="10"/>
        <v>24.138491159060226</v>
      </c>
      <c r="J25" s="123">
        <f t="shared" si="10"/>
        <v>25.267573528562373</v>
      </c>
      <c r="K25" s="123">
        <f t="shared" si="10"/>
        <v>24.564204544955572</v>
      </c>
      <c r="L25" s="123">
        <f t="shared" si="10"/>
        <v>27.485980789449535</v>
      </c>
      <c r="M25" s="123">
        <f t="shared" si="10"/>
        <v>20.923312787288516</v>
      </c>
      <c r="N25" s="123">
        <f t="shared" si="10"/>
        <v>21.23822134789377</v>
      </c>
      <c r="O25" s="123">
        <f t="shared" si="10"/>
        <v>21.119293309188727</v>
      </c>
      <c r="P25" s="123">
        <f t="shared" si="10"/>
        <v>15.137389661192673</v>
      </c>
      <c r="Q25" s="123">
        <f t="shared" si="10"/>
        <v>13.9574634637278</v>
      </c>
      <c r="R25" s="123">
        <f t="shared" ref="R25:V25" si="11">SUM(R26:R27)</f>
        <v>13.448752984212664</v>
      </c>
      <c r="S25" s="123">
        <f t="shared" si="11"/>
        <v>12.917400325688011</v>
      </c>
      <c r="T25" s="123">
        <f t="shared" si="11"/>
        <v>12.28364521445334</v>
      </c>
      <c r="U25" s="123">
        <f t="shared" si="11"/>
        <v>11.669599526742275</v>
      </c>
      <c r="V25" s="123">
        <f t="shared" si="11"/>
        <v>11.123984162426931</v>
      </c>
      <c r="W25" s="123">
        <f t="shared" ref="W25:Y25" si="12">SUM(W26:W27)</f>
        <v>9.4091439346923114</v>
      </c>
      <c r="X25" s="123">
        <f t="shared" si="12"/>
        <v>7.3629534870229509</v>
      </c>
      <c r="Y25" s="123">
        <f t="shared" si="12"/>
        <v>5.2437000204999844</v>
      </c>
      <c r="DA25" s="130" t="s">
        <v>4784</v>
      </c>
    </row>
    <row r="26" spans="1:105" ht="12" customHeight="1" x14ac:dyDescent="0.25">
      <c r="A26" s="97" t="s">
        <v>74</v>
      </c>
      <c r="B26" s="98"/>
      <c r="C26" s="99">
        <v>32.101822978491413</v>
      </c>
      <c r="D26" s="99">
        <v>30.213331995510789</v>
      </c>
      <c r="E26" s="99">
        <v>29.522293633590877</v>
      </c>
      <c r="F26" s="99">
        <v>27.951129081841319</v>
      </c>
      <c r="G26" s="99">
        <v>25.923859952210787</v>
      </c>
      <c r="H26" s="99">
        <v>26.94830103760356</v>
      </c>
      <c r="I26" s="99">
        <v>24.138491159060226</v>
      </c>
      <c r="J26" s="99">
        <v>25.267573528562373</v>
      </c>
      <c r="K26" s="99">
        <v>24.564204544955572</v>
      </c>
      <c r="L26" s="99">
        <v>27.485980789449535</v>
      </c>
      <c r="M26" s="99">
        <v>20.923312787288516</v>
      </c>
      <c r="N26" s="99">
        <v>21.23822134789377</v>
      </c>
      <c r="O26" s="99">
        <v>21.119293309188727</v>
      </c>
      <c r="P26" s="99">
        <v>15.137389661192673</v>
      </c>
      <c r="Q26" s="99">
        <v>13.9574634637278</v>
      </c>
      <c r="R26" s="99">
        <v>13.448752984212664</v>
      </c>
      <c r="S26" s="99">
        <v>12.917400325688011</v>
      </c>
      <c r="T26" s="99">
        <v>12.28364521445334</v>
      </c>
      <c r="U26" s="99">
        <v>11.669599526742275</v>
      </c>
      <c r="V26" s="99">
        <v>11.123984162426931</v>
      </c>
      <c r="W26" s="99">
        <v>9.4091439346923114</v>
      </c>
      <c r="X26" s="99">
        <v>7.3629534870229509</v>
      </c>
      <c r="Y26" s="99">
        <v>5.2437000204999844</v>
      </c>
      <c r="DA26" s="63" t="s">
        <v>4785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4786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4787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4788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X30" s="123">
        <v>0</v>
      </c>
      <c r="Y30" s="123">
        <v>0</v>
      </c>
      <c r="DA30" s="130" t="s">
        <v>4789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X31" s="99">
        <v>0</v>
      </c>
      <c r="Y31" s="99">
        <v>0</v>
      </c>
      <c r="DA31" s="63" t="s">
        <v>4790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4791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4792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4793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4794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4795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4796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4797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X39" s="123">
        <v>0</v>
      </c>
      <c r="Y39" s="123">
        <v>0</v>
      </c>
      <c r="DA39" s="130" t="s">
        <v>4798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X40" s="99">
        <v>0</v>
      </c>
      <c r="Y40" s="99">
        <v>0</v>
      </c>
      <c r="DA40" s="63" t="s">
        <v>4799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4800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29.066636147980372</v>
      </c>
      <c r="M43" s="118">
        <f t="shared" si="14"/>
        <v>25.861573092922132</v>
      </c>
      <c r="N43" s="118">
        <f t="shared" si="14"/>
        <v>24.570686754059583</v>
      </c>
      <c r="O43" s="118">
        <f t="shared" si="14"/>
        <v>17.752361770315236</v>
      </c>
      <c r="P43" s="118">
        <f t="shared" si="14"/>
        <v>11.172900214403814</v>
      </c>
      <c r="Q43" s="118">
        <f t="shared" si="14"/>
        <v>21.41419198477913</v>
      </c>
      <c r="R43" s="118">
        <f t="shared" ref="R43:V43" si="15">R44+R47+R49+R58</f>
        <v>17.286865773841242</v>
      </c>
      <c r="S43" s="118">
        <f t="shared" si="15"/>
        <v>15.290363590353191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:Y43" si="16">W44+W47+W49+W58</f>
        <v>0</v>
      </c>
      <c r="X43" s="118">
        <f t="shared" si="16"/>
        <v>8.0363318160859176</v>
      </c>
      <c r="Y43" s="118">
        <f t="shared" si="16"/>
        <v>5.5789834048775688</v>
      </c>
      <c r="DA43" s="129" t="s">
        <v>4801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29.066636147980372</v>
      </c>
      <c r="M44" s="123">
        <f t="shared" si="17"/>
        <v>25.861573092922132</v>
      </c>
      <c r="N44" s="123">
        <f t="shared" si="17"/>
        <v>24.570686754059583</v>
      </c>
      <c r="O44" s="123">
        <f t="shared" si="17"/>
        <v>17.752361770315236</v>
      </c>
      <c r="P44" s="123">
        <f t="shared" si="17"/>
        <v>11.172900214403814</v>
      </c>
      <c r="Q44" s="123">
        <f t="shared" si="17"/>
        <v>21.41419198477913</v>
      </c>
      <c r="R44" s="123">
        <f t="shared" ref="R44:V44" si="18">SUM(R45:R46)</f>
        <v>17.286865773841242</v>
      </c>
      <c r="S44" s="123">
        <f t="shared" si="18"/>
        <v>15.290363590353191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:Y44" si="19">SUM(W45:W46)</f>
        <v>0</v>
      </c>
      <c r="X44" s="123">
        <f t="shared" si="19"/>
        <v>8.0363318160859176</v>
      </c>
      <c r="Y44" s="123">
        <f t="shared" si="19"/>
        <v>5.5789834048775688</v>
      </c>
      <c r="DA44" s="130" t="s">
        <v>4802</v>
      </c>
    </row>
    <row r="45" spans="1:105" ht="12" customHeight="1" x14ac:dyDescent="0.25">
      <c r="A45" s="97" t="s">
        <v>211</v>
      </c>
      <c r="B45" s="98"/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29.066636147980372</v>
      </c>
      <c r="M45" s="99">
        <v>25.861573092922132</v>
      </c>
      <c r="N45" s="99">
        <v>24.570686754059583</v>
      </c>
      <c r="O45" s="99">
        <v>17.752361770315236</v>
      </c>
      <c r="P45" s="99">
        <v>11.172900214403814</v>
      </c>
      <c r="Q45" s="99">
        <v>21.41419198477913</v>
      </c>
      <c r="R45" s="99">
        <v>17.286865773841242</v>
      </c>
      <c r="S45" s="99">
        <v>15.290363590353191</v>
      </c>
      <c r="T45" s="99">
        <v>0</v>
      </c>
      <c r="U45" s="99">
        <v>0</v>
      </c>
      <c r="V45" s="99">
        <v>0</v>
      </c>
      <c r="W45" s="99">
        <v>0</v>
      </c>
      <c r="X45" s="99">
        <v>8.0363318160859176</v>
      </c>
      <c r="Y45" s="99">
        <v>5.5789834048775688</v>
      </c>
      <c r="DA45" s="63" t="s">
        <v>4803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4804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4805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4806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X49" s="123">
        <v>0</v>
      </c>
      <c r="Y49" s="123">
        <v>0</v>
      </c>
      <c r="DA49" s="130" t="s">
        <v>4807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X50" s="99">
        <v>0</v>
      </c>
      <c r="Y50" s="99">
        <v>0</v>
      </c>
      <c r="DA50" s="63" t="s">
        <v>4808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4809</v>
      </c>
    </row>
    <row r="52" spans="1:105" ht="12" customHeight="1" x14ac:dyDescent="0.25">
      <c r="A52" s="100" t="s">
        <v>211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4810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4811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4812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4813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4814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4815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X58" s="123">
        <v>0</v>
      </c>
      <c r="Y58" s="123">
        <v>0</v>
      </c>
      <c r="DA58" s="130" t="s">
        <v>4816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DA59" s="63" t="s">
        <v>4817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4818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29.091074497458084</v>
      </c>
      <c r="D62" s="118">
        <f t="shared" si="21"/>
        <v>27.566400308945603</v>
      </c>
      <c r="E62" s="118">
        <f t="shared" si="21"/>
        <v>27.728352479236687</v>
      </c>
      <c r="F62" s="118">
        <f t="shared" si="21"/>
        <v>25.996241010813495</v>
      </c>
      <c r="G62" s="118">
        <f t="shared" si="21"/>
        <v>24.603765514745284</v>
      </c>
      <c r="H62" s="118">
        <f t="shared" si="21"/>
        <v>24.329907411299256</v>
      </c>
      <c r="I62" s="118">
        <f t="shared" si="21"/>
        <v>21.220344537078756</v>
      </c>
      <c r="J62" s="118">
        <f t="shared" si="21"/>
        <v>23.58236835924647</v>
      </c>
      <c r="K62" s="118">
        <f t="shared" si="21"/>
        <v>22.88099163214137</v>
      </c>
      <c r="L62" s="118">
        <f t="shared" si="21"/>
        <v>25.878992097318616</v>
      </c>
      <c r="M62" s="118">
        <f t="shared" si="21"/>
        <v>19.407084618002639</v>
      </c>
      <c r="N62" s="118">
        <f t="shared" si="21"/>
        <v>19.875742477658608</v>
      </c>
      <c r="O62" s="118">
        <f t="shared" si="21"/>
        <v>19.893701293968885</v>
      </c>
      <c r="P62" s="118">
        <f t="shared" si="21"/>
        <v>13.735785638533553</v>
      </c>
      <c r="Q62" s="118">
        <f t="shared" si="21"/>
        <v>13.55573053499098</v>
      </c>
      <c r="R62" s="118">
        <f t="shared" ref="R62:V62" si="22">R63+R66+R68+R77</f>
        <v>13.497541134442281</v>
      </c>
      <c r="S62" s="118">
        <f t="shared" si="22"/>
        <v>12.489515990846803</v>
      </c>
      <c r="T62" s="118">
        <f t="shared" si="22"/>
        <v>11.82639252736308</v>
      </c>
      <c r="U62" s="118">
        <f t="shared" si="22"/>
        <v>10.865472983412955</v>
      </c>
      <c r="V62" s="118">
        <f t="shared" si="22"/>
        <v>9.820220130011327</v>
      </c>
      <c r="W62" s="118">
        <f t="shared" ref="W62:Y62" si="23">W63+W66+W68+W77</f>
        <v>9.9490216006690986</v>
      </c>
      <c r="X62" s="118">
        <f t="shared" si="23"/>
        <v>6.8160714103028965</v>
      </c>
      <c r="Y62" s="118">
        <f t="shared" si="23"/>
        <v>4.8239205755035046</v>
      </c>
      <c r="DA62" s="129" t="s">
        <v>4819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26.180727242320366</v>
      </c>
      <c r="D63" s="123">
        <f t="shared" si="24"/>
        <v>24.445271267471966</v>
      </c>
      <c r="E63" s="123">
        <f t="shared" si="24"/>
        <v>24.594571598128205</v>
      </c>
      <c r="F63" s="123">
        <f t="shared" si="24"/>
        <v>23.077148619802639</v>
      </c>
      <c r="G63" s="123">
        <f t="shared" si="24"/>
        <v>21.781265632275254</v>
      </c>
      <c r="H63" s="123">
        <f t="shared" si="24"/>
        <v>21.523627119508877</v>
      </c>
      <c r="I63" s="123">
        <f t="shared" si="24"/>
        <v>18.626729271713685</v>
      </c>
      <c r="J63" s="123">
        <f t="shared" si="24"/>
        <v>20.861767551300215</v>
      </c>
      <c r="K63" s="123">
        <f t="shared" si="24"/>
        <v>20.213514827210631</v>
      </c>
      <c r="L63" s="123">
        <f t="shared" si="24"/>
        <v>22.781940160977612</v>
      </c>
      <c r="M63" s="123">
        <f t="shared" si="24"/>
        <v>17.035139692533839</v>
      </c>
      <c r="N63" s="123">
        <f t="shared" si="24"/>
        <v>17.521653781062032</v>
      </c>
      <c r="O63" s="123">
        <f t="shared" si="24"/>
        <v>17.420647422629578</v>
      </c>
      <c r="P63" s="123">
        <f t="shared" si="24"/>
        <v>11.798729127667784</v>
      </c>
      <c r="Q63" s="123">
        <f t="shared" si="24"/>
        <v>11.501127979781863</v>
      </c>
      <c r="R63" s="123">
        <f t="shared" ref="R63:V63" si="25">SUM(R64:R65)</f>
        <v>11.300166823618186</v>
      </c>
      <c r="S63" s="123">
        <f t="shared" si="25"/>
        <v>10.437142366442899</v>
      </c>
      <c r="T63" s="123">
        <f t="shared" si="25"/>
        <v>9.8959888253047108</v>
      </c>
      <c r="U63" s="123">
        <f t="shared" si="25"/>
        <v>9.0741941481642581</v>
      </c>
      <c r="V63" s="123">
        <f t="shared" si="25"/>
        <v>8.2076613340238662</v>
      </c>
      <c r="W63" s="123">
        <f t="shared" ref="W63:Y63" si="26">SUM(W64:W65)</f>
        <v>8.2320987327411999</v>
      </c>
      <c r="X63" s="123">
        <f t="shared" si="26"/>
        <v>5.4963920515381304</v>
      </c>
      <c r="Y63" s="123">
        <f t="shared" si="26"/>
        <v>3.664970194417247</v>
      </c>
      <c r="DA63" s="130" t="s">
        <v>4820</v>
      </c>
    </row>
    <row r="64" spans="1:105" ht="12" customHeight="1" x14ac:dyDescent="0.25">
      <c r="A64" s="97" t="s">
        <v>212</v>
      </c>
      <c r="B64" s="98"/>
      <c r="C64" s="99">
        <v>26.180727242320366</v>
      </c>
      <c r="D64" s="99">
        <v>24.445271267471966</v>
      </c>
      <c r="E64" s="99">
        <v>24.594571598128205</v>
      </c>
      <c r="F64" s="99">
        <v>23.077148619802639</v>
      </c>
      <c r="G64" s="99">
        <v>21.781265632275254</v>
      </c>
      <c r="H64" s="99">
        <v>21.523627119508877</v>
      </c>
      <c r="I64" s="99">
        <v>18.626729271713685</v>
      </c>
      <c r="J64" s="99">
        <v>20.861767551300215</v>
      </c>
      <c r="K64" s="99">
        <v>20.213514827210631</v>
      </c>
      <c r="L64" s="99">
        <v>22.781940160977612</v>
      </c>
      <c r="M64" s="99">
        <v>17.035139692533839</v>
      </c>
      <c r="N64" s="99">
        <v>17.521653781062032</v>
      </c>
      <c r="O64" s="99">
        <v>17.420647422629578</v>
      </c>
      <c r="P64" s="99">
        <v>11.798729127667784</v>
      </c>
      <c r="Q64" s="99">
        <v>11.501127979781863</v>
      </c>
      <c r="R64" s="99">
        <v>11.300166823618186</v>
      </c>
      <c r="S64" s="99">
        <v>10.437142366442899</v>
      </c>
      <c r="T64" s="99">
        <v>9.8959888253047108</v>
      </c>
      <c r="U64" s="99">
        <v>9.0741941481642581</v>
      </c>
      <c r="V64" s="99">
        <v>8.2076613340238662</v>
      </c>
      <c r="W64" s="99">
        <v>8.2320987327411999</v>
      </c>
      <c r="X64" s="99">
        <v>5.4963920515381304</v>
      </c>
      <c r="Y64" s="99">
        <v>3.664970194417247</v>
      </c>
      <c r="DA64" s="63" t="s">
        <v>4821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4822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4823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4824</v>
      </c>
    </row>
    <row r="68" spans="1:105" ht="12" customHeight="1" x14ac:dyDescent="0.25">
      <c r="A68" s="121" t="s">
        <v>55</v>
      </c>
      <c r="B68" s="122"/>
      <c r="C68" s="123">
        <v>2.6200931767550362</v>
      </c>
      <c r="D68" s="123">
        <v>2.851133907035948</v>
      </c>
      <c r="E68" s="123">
        <v>2.8681576223213097</v>
      </c>
      <c r="F68" s="123">
        <v>2.6695386411842263</v>
      </c>
      <c r="G68" s="123">
        <v>2.5549351421475937</v>
      </c>
      <c r="H68" s="123">
        <v>2.4924716961480642</v>
      </c>
      <c r="I68" s="123">
        <v>2.2643012603160662</v>
      </c>
      <c r="J68" s="123">
        <v>2.312100285120656</v>
      </c>
      <c r="K68" s="123">
        <v>2.3332379174924256</v>
      </c>
      <c r="L68" s="123">
        <v>2.6923947064656164</v>
      </c>
      <c r="M68" s="123">
        <v>1.9776372498453456</v>
      </c>
      <c r="N68" s="123">
        <v>1.9612639851163616</v>
      </c>
      <c r="O68" s="123">
        <v>2.1023225853220882</v>
      </c>
      <c r="P68" s="123">
        <v>1.6283386755023337</v>
      </c>
      <c r="Q68" s="123">
        <v>1.7610139413362107</v>
      </c>
      <c r="R68" s="123">
        <v>1.8815591806203731</v>
      </c>
      <c r="S68" s="123">
        <v>1.7496007192169845</v>
      </c>
      <c r="T68" s="123">
        <v>1.6303479534711787</v>
      </c>
      <c r="U68" s="123">
        <v>1.4864931762860938</v>
      </c>
      <c r="V68" s="123">
        <v>1.3028918236384446</v>
      </c>
      <c r="W68" s="123">
        <v>1.3953338540273055</v>
      </c>
      <c r="X68" s="123">
        <v>0.96710172564045105</v>
      </c>
      <c r="Y68" s="123">
        <v>0.73048545491996197</v>
      </c>
      <c r="DA68" s="130" t="s">
        <v>4825</v>
      </c>
    </row>
    <row r="69" spans="1:105" ht="12" customHeight="1" x14ac:dyDescent="0.25">
      <c r="A69" s="97" t="s">
        <v>134</v>
      </c>
      <c r="B69" s="98"/>
      <c r="C69" s="99">
        <v>2.7515355134237049</v>
      </c>
      <c r="D69" s="99">
        <v>2.9153160274074477</v>
      </c>
      <c r="E69" s="99">
        <v>2.9148448997482039</v>
      </c>
      <c r="F69" s="99">
        <v>2.7195166575322092</v>
      </c>
      <c r="G69" s="99">
        <v>2.60568974425532</v>
      </c>
      <c r="H69" s="99">
        <v>2.554085437012235</v>
      </c>
      <c r="I69" s="99">
        <v>2.3615335765707623</v>
      </c>
      <c r="J69" s="99">
        <v>2.3871048105202517</v>
      </c>
      <c r="K69" s="99">
        <v>2.3914793783266655</v>
      </c>
      <c r="L69" s="99">
        <v>2.7358496783680133</v>
      </c>
      <c r="M69" s="99">
        <v>1.9846518135868205</v>
      </c>
      <c r="N69" s="99">
        <v>2.0208740016613929</v>
      </c>
      <c r="O69" s="99">
        <v>2.124113283472866</v>
      </c>
      <c r="P69" s="99">
        <v>1.6283600127144691</v>
      </c>
      <c r="Q69" s="99">
        <v>1.862895250923214</v>
      </c>
      <c r="R69" s="99">
        <v>1.8936977769515053</v>
      </c>
      <c r="S69" s="99">
        <v>1.770466049991432</v>
      </c>
      <c r="T69" s="99">
        <v>1.6879124083055987</v>
      </c>
      <c r="U69" s="99">
        <v>1.5441274312157327</v>
      </c>
      <c r="V69" s="99">
        <v>1.3571082766923306</v>
      </c>
      <c r="W69" s="99">
        <v>1.4063448773197071</v>
      </c>
      <c r="X69" s="99">
        <v>1.0017677917941454</v>
      </c>
      <c r="Y69" s="99">
        <v>0.73524509556906126</v>
      </c>
      <c r="DA69" s="63" t="s">
        <v>4826</v>
      </c>
    </row>
    <row r="70" spans="1:105" ht="12" customHeight="1" x14ac:dyDescent="0.25">
      <c r="A70" s="97" t="s">
        <v>133</v>
      </c>
      <c r="B70" s="98"/>
      <c r="C70" s="99">
        <v>1.3164844737077739</v>
      </c>
      <c r="D70" s="99">
        <v>1.4487402544957357</v>
      </c>
      <c r="E70" s="99">
        <v>1.4098195736378623</v>
      </c>
      <c r="F70" s="99">
        <v>1.3071649137090833</v>
      </c>
      <c r="G70" s="99">
        <v>1.2583466503185661</v>
      </c>
      <c r="H70" s="99">
        <v>1.2060939291654356</v>
      </c>
      <c r="I70" s="99">
        <v>1.1813232522409167</v>
      </c>
      <c r="J70" s="99">
        <v>1.0857553939507918</v>
      </c>
      <c r="K70" s="99">
        <v>1.1136978130012209</v>
      </c>
      <c r="L70" s="99">
        <v>1.1002455284428447</v>
      </c>
      <c r="M70" s="99">
        <v>0</v>
      </c>
      <c r="N70" s="99">
        <v>0.79137521976564362</v>
      </c>
      <c r="O70" s="99">
        <v>0.87441709239457444</v>
      </c>
      <c r="P70" s="99">
        <v>0</v>
      </c>
      <c r="Q70" s="99">
        <v>0.79633719242134771</v>
      </c>
      <c r="R70" s="99">
        <v>0.85130705159457642</v>
      </c>
      <c r="S70" s="99">
        <v>0.79976688288962094</v>
      </c>
      <c r="T70" s="99">
        <v>0.73188586503086339</v>
      </c>
      <c r="U70" s="99">
        <v>0.64408889180441375</v>
      </c>
      <c r="V70" s="99">
        <v>0.54394282282045192</v>
      </c>
      <c r="W70" s="99">
        <v>0.49853700078494562</v>
      </c>
      <c r="X70" s="99">
        <v>0</v>
      </c>
      <c r="Y70" s="99">
        <v>0.27689319467188128</v>
      </c>
      <c r="DA70" s="63" t="s">
        <v>4827</v>
      </c>
    </row>
    <row r="71" spans="1:105" ht="12" customHeight="1" x14ac:dyDescent="0.25">
      <c r="A71" s="100" t="s">
        <v>212</v>
      </c>
      <c r="B71" s="101"/>
      <c r="C71" s="102">
        <v>1.3164844737077739</v>
      </c>
      <c r="D71" s="102">
        <v>1.4487402544957357</v>
      </c>
      <c r="E71" s="102">
        <v>1.4098195736378623</v>
      </c>
      <c r="F71" s="102">
        <v>1.3071649137090833</v>
      </c>
      <c r="G71" s="102">
        <v>1.2583466503185661</v>
      </c>
      <c r="H71" s="102">
        <v>1.2060939291654356</v>
      </c>
      <c r="I71" s="102">
        <v>1.1813232522409167</v>
      </c>
      <c r="J71" s="102">
        <v>1.0857553939507918</v>
      </c>
      <c r="K71" s="102">
        <v>1.1136978130012209</v>
      </c>
      <c r="L71" s="102">
        <v>1.1002455284428447</v>
      </c>
      <c r="M71" s="102">
        <v>0</v>
      </c>
      <c r="N71" s="102">
        <v>0.79137521976564362</v>
      </c>
      <c r="O71" s="102">
        <v>0.87441709239457444</v>
      </c>
      <c r="P71" s="102">
        <v>0</v>
      </c>
      <c r="Q71" s="102">
        <v>0.79633719242134771</v>
      </c>
      <c r="R71" s="102">
        <v>0.85130705159457642</v>
      </c>
      <c r="S71" s="102">
        <v>0.79976688288962094</v>
      </c>
      <c r="T71" s="102">
        <v>0.73188586503086339</v>
      </c>
      <c r="U71" s="102">
        <v>0.64408889180441375</v>
      </c>
      <c r="V71" s="102">
        <v>0.54394282282045192</v>
      </c>
      <c r="W71" s="102">
        <v>0.49853700078494562</v>
      </c>
      <c r="X71" s="102">
        <v>0</v>
      </c>
      <c r="Y71" s="102">
        <v>0.27689319467188128</v>
      </c>
      <c r="DA71" s="131" t="s">
        <v>4828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4829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4830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4831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4832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4833</v>
      </c>
    </row>
    <row r="77" spans="1:105" ht="12" customHeight="1" x14ac:dyDescent="0.25">
      <c r="A77" s="121" t="s">
        <v>54</v>
      </c>
      <c r="B77" s="122"/>
      <c r="C77" s="123">
        <v>0.29025407838268563</v>
      </c>
      <c r="D77" s="123">
        <v>0.26999513443768802</v>
      </c>
      <c r="E77" s="123">
        <v>0.26562325878717397</v>
      </c>
      <c r="F77" s="123">
        <v>0.24955374982663028</v>
      </c>
      <c r="G77" s="123">
        <v>0.26756474032243449</v>
      </c>
      <c r="H77" s="123">
        <v>0.31380859564231317</v>
      </c>
      <c r="I77" s="123">
        <v>0.32931400504900232</v>
      </c>
      <c r="J77" s="123">
        <v>0.40850052282559945</v>
      </c>
      <c r="K77" s="123">
        <v>0.3342388874383157</v>
      </c>
      <c r="L77" s="123">
        <v>0.40465722987538488</v>
      </c>
      <c r="M77" s="123">
        <v>0.39430767562345537</v>
      </c>
      <c r="N77" s="123">
        <v>0.39282471148021586</v>
      </c>
      <c r="O77" s="123">
        <v>0.37073128601721822</v>
      </c>
      <c r="P77" s="123">
        <v>0.30871783536343428</v>
      </c>
      <c r="Q77" s="123">
        <v>0.29358861387290547</v>
      </c>
      <c r="R77" s="123">
        <v>0.31581513020372221</v>
      </c>
      <c r="S77" s="123">
        <v>0.30277290518692079</v>
      </c>
      <c r="T77" s="123">
        <v>0.30005574858719103</v>
      </c>
      <c r="U77" s="123">
        <v>0.30478565896260285</v>
      </c>
      <c r="V77" s="123">
        <v>0.30966697234901619</v>
      </c>
      <c r="W77" s="123">
        <v>0.32158901390059469</v>
      </c>
      <c r="X77" s="123">
        <v>0.35257763312431517</v>
      </c>
      <c r="Y77" s="123">
        <v>0.42846492616629578</v>
      </c>
      <c r="DA77" s="130" t="s">
        <v>4834</v>
      </c>
    </row>
    <row r="78" spans="1:105" ht="12" customHeight="1" x14ac:dyDescent="0.25">
      <c r="A78" s="97" t="s">
        <v>189</v>
      </c>
      <c r="B78" s="98"/>
      <c r="C78" s="99">
        <v>0.56824828620389767</v>
      </c>
      <c r="D78" s="99">
        <v>0.5603909167956943</v>
      </c>
      <c r="E78" s="99">
        <v>0.55884634638533648</v>
      </c>
      <c r="F78" s="99">
        <v>0.56120657284075481</v>
      </c>
      <c r="G78" s="99">
        <v>0.55557501179458435</v>
      </c>
      <c r="H78" s="99">
        <v>0.6117029621920459</v>
      </c>
      <c r="I78" s="99">
        <v>0.5458395903257055</v>
      </c>
      <c r="J78" s="99">
        <v>0.56675657252948153</v>
      </c>
      <c r="K78" s="99">
        <v>0.51384118368130416</v>
      </c>
      <c r="L78" s="99">
        <v>0.66479021023270213</v>
      </c>
      <c r="M78" s="99">
        <v>0.61331767528623249</v>
      </c>
      <c r="N78" s="99">
        <v>0.60181187776083456</v>
      </c>
      <c r="O78" s="99">
        <v>0.58401541134795854</v>
      </c>
      <c r="P78" s="99">
        <v>0.56963831682390187</v>
      </c>
      <c r="Q78" s="99">
        <v>0.55875696544185316</v>
      </c>
      <c r="R78" s="99">
        <v>0.54204992066526603</v>
      </c>
      <c r="S78" s="99">
        <v>0.52891787479531016</v>
      </c>
      <c r="T78" s="99">
        <v>0.51717483066737524</v>
      </c>
      <c r="U78" s="99">
        <v>0.50584898856444138</v>
      </c>
      <c r="V78" s="99">
        <v>0.49249556224826102</v>
      </c>
      <c r="W78" s="99">
        <v>0.48086634739578227</v>
      </c>
      <c r="X78" s="99">
        <v>0.46337688441288</v>
      </c>
      <c r="Y78" s="99">
        <v>0.43350333560661158</v>
      </c>
      <c r="DA78" s="63" t="s">
        <v>4835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4836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0</v>
      </c>
      <c r="D81" s="118">
        <f t="shared" si="28"/>
        <v>0</v>
      </c>
      <c r="E81" s="118">
        <f t="shared" si="28"/>
        <v>0</v>
      </c>
      <c r="F81" s="118">
        <f t="shared" si="28"/>
        <v>0</v>
      </c>
      <c r="G81" s="118">
        <f t="shared" si="28"/>
        <v>0</v>
      </c>
      <c r="H81" s="118">
        <f t="shared" si="28"/>
        <v>0</v>
      </c>
      <c r="I81" s="118">
        <f t="shared" si="28"/>
        <v>0</v>
      </c>
      <c r="J81" s="118">
        <f t="shared" si="28"/>
        <v>0</v>
      </c>
      <c r="K81" s="118">
        <f t="shared" si="28"/>
        <v>0</v>
      </c>
      <c r="L81" s="118">
        <f t="shared" si="28"/>
        <v>0</v>
      </c>
      <c r="M81" s="118">
        <f t="shared" si="28"/>
        <v>0</v>
      </c>
      <c r="N81" s="118">
        <f t="shared" si="28"/>
        <v>0</v>
      </c>
      <c r="O81" s="118">
        <f t="shared" si="28"/>
        <v>0</v>
      </c>
      <c r="P81" s="118">
        <f t="shared" si="28"/>
        <v>0</v>
      </c>
      <c r="Q81" s="118">
        <f t="shared" si="28"/>
        <v>0</v>
      </c>
      <c r="R81" s="118">
        <f t="shared" ref="R81:V81" si="29">R82+R85+R87+R100</f>
        <v>0</v>
      </c>
      <c r="S81" s="118">
        <f t="shared" si="29"/>
        <v>0</v>
      </c>
      <c r="T81" s="118">
        <f t="shared" si="29"/>
        <v>0</v>
      </c>
      <c r="U81" s="118">
        <f t="shared" si="29"/>
        <v>0</v>
      </c>
      <c r="V81" s="118">
        <f t="shared" si="29"/>
        <v>0</v>
      </c>
      <c r="W81" s="118">
        <f t="shared" ref="W81:Y81" si="30">W82+W85+W87+W100</f>
        <v>0</v>
      </c>
      <c r="X81" s="118">
        <f t="shared" si="30"/>
        <v>0</v>
      </c>
      <c r="Y81" s="118">
        <f t="shared" si="30"/>
        <v>0</v>
      </c>
      <c r="DA81" s="129" t="s">
        <v>4837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4838</v>
      </c>
    </row>
    <row r="83" spans="1:105" ht="12" customHeight="1" x14ac:dyDescent="0.25">
      <c r="A83" s="97" t="s">
        <v>199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4839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4840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4841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4842</v>
      </c>
    </row>
    <row r="87" spans="1:105" ht="12" customHeight="1" x14ac:dyDescent="0.25">
      <c r="A87" s="121" t="s">
        <v>55</v>
      </c>
      <c r="B87" s="122"/>
      <c r="C87" s="123">
        <v>0</v>
      </c>
      <c r="D87" s="123">
        <v>0</v>
      </c>
      <c r="E87" s="123">
        <v>0</v>
      </c>
      <c r="F87" s="123">
        <v>0</v>
      </c>
      <c r="G87" s="123">
        <v>0</v>
      </c>
      <c r="H87" s="123">
        <v>0</v>
      </c>
      <c r="I87" s="123">
        <v>0</v>
      </c>
      <c r="J87" s="123">
        <v>0</v>
      </c>
      <c r="K87" s="123">
        <v>0</v>
      </c>
      <c r="L87" s="123">
        <v>0</v>
      </c>
      <c r="M87" s="123">
        <v>0</v>
      </c>
      <c r="N87" s="123">
        <v>0</v>
      </c>
      <c r="O87" s="123">
        <v>0</v>
      </c>
      <c r="P87" s="123">
        <v>0</v>
      </c>
      <c r="Q87" s="123">
        <v>0</v>
      </c>
      <c r="R87" s="123">
        <v>0</v>
      </c>
      <c r="S87" s="123">
        <v>0</v>
      </c>
      <c r="T87" s="123">
        <v>0</v>
      </c>
      <c r="U87" s="123">
        <v>0</v>
      </c>
      <c r="V87" s="123">
        <v>0</v>
      </c>
      <c r="W87" s="123">
        <v>0</v>
      </c>
      <c r="X87" s="123">
        <v>0</v>
      </c>
      <c r="Y87" s="123">
        <v>0</v>
      </c>
      <c r="DA87" s="130" t="s">
        <v>4843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4844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4845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4846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4847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X92" s="102">
        <v>0</v>
      </c>
      <c r="Y92" s="102">
        <v>0</v>
      </c>
      <c r="DA92" s="131" t="s">
        <v>4848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4849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4850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4851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4852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4853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4854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4855</v>
      </c>
    </row>
    <row r="100" spans="1:105" ht="12" customHeight="1" x14ac:dyDescent="0.25">
      <c r="A100" s="121" t="s">
        <v>54</v>
      </c>
      <c r="B100" s="122"/>
      <c r="C100" s="123">
        <v>0</v>
      </c>
      <c r="D100" s="123">
        <v>0</v>
      </c>
      <c r="E100" s="123">
        <v>0</v>
      </c>
      <c r="F100" s="123">
        <v>0</v>
      </c>
      <c r="G100" s="123">
        <v>0</v>
      </c>
      <c r="H100" s="123">
        <v>0</v>
      </c>
      <c r="I100" s="123">
        <v>0</v>
      </c>
      <c r="J100" s="123">
        <v>0</v>
      </c>
      <c r="K100" s="123">
        <v>0</v>
      </c>
      <c r="L100" s="123">
        <v>0</v>
      </c>
      <c r="M100" s="123">
        <v>0</v>
      </c>
      <c r="N100" s="123">
        <v>0</v>
      </c>
      <c r="O100" s="123">
        <v>0</v>
      </c>
      <c r="P100" s="123">
        <v>0</v>
      </c>
      <c r="Q100" s="123">
        <v>0</v>
      </c>
      <c r="R100" s="123">
        <v>0</v>
      </c>
      <c r="S100" s="123">
        <v>0</v>
      </c>
      <c r="T100" s="123">
        <v>0</v>
      </c>
      <c r="U100" s="123">
        <v>0</v>
      </c>
      <c r="V100" s="123">
        <v>0</v>
      </c>
      <c r="W100" s="123">
        <v>0</v>
      </c>
      <c r="X100" s="123">
        <v>0</v>
      </c>
      <c r="Y100" s="123">
        <v>0</v>
      </c>
      <c r="DA100" s="130" t="s">
        <v>4856</v>
      </c>
    </row>
    <row r="101" spans="1:105" ht="12" customHeight="1" x14ac:dyDescent="0.25">
      <c r="A101" s="97" t="s">
        <v>202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4857</v>
      </c>
    </row>
    <row r="102" spans="1:105" ht="12" customHeight="1" x14ac:dyDescent="0.25">
      <c r="A102" s="97" t="s">
        <v>50</v>
      </c>
      <c r="B102" s="98"/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X102" s="99">
        <v>0</v>
      </c>
      <c r="Y102" s="99">
        <v>0</v>
      </c>
      <c r="DA102" s="63" t="s">
        <v>4858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4859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4860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4861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4862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4863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4864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4865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4866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4867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4868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4869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4870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4871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4872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4873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4874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4875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4876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4877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:Y124" si="44">W125+W128+W130+W139</f>
        <v>0</v>
      </c>
      <c r="X124" s="118">
        <f t="shared" si="44"/>
        <v>0</v>
      </c>
      <c r="Y124" s="118">
        <f t="shared" si="44"/>
        <v>0</v>
      </c>
      <c r="DA124" s="129" t="s">
        <v>4878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4879</v>
      </c>
    </row>
    <row r="126" spans="1:105" ht="12" customHeight="1" x14ac:dyDescent="0.25">
      <c r="A126" s="97" t="s">
        <v>198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4880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4881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4882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4883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4884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4885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4886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4887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4888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4889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4890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4891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4892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X139" s="123">
        <v>0</v>
      </c>
      <c r="Y139" s="123">
        <v>0</v>
      </c>
      <c r="DA139" s="130" t="s">
        <v>4893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X140" s="99">
        <v>0</v>
      </c>
      <c r="Y140" s="99">
        <v>0</v>
      </c>
      <c r="DA140" s="63" t="s">
        <v>4894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4895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0</v>
      </c>
      <c r="V143" s="118">
        <f t="shared" si="50"/>
        <v>0</v>
      </c>
      <c r="W143" s="118">
        <f t="shared" ref="W143:Y143" si="51">W144+W146+W148+W157</f>
        <v>0</v>
      </c>
      <c r="X143" s="118">
        <f t="shared" si="51"/>
        <v>0</v>
      </c>
      <c r="Y143" s="118">
        <f t="shared" si="51"/>
        <v>0</v>
      </c>
      <c r="DA143" s="129" t="s">
        <v>4896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4897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4898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4899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4900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X148" s="123">
        <v>0</v>
      </c>
      <c r="Y148" s="123">
        <v>0</v>
      </c>
      <c r="DA148" s="130" t="s">
        <v>4901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X149" s="99">
        <v>0</v>
      </c>
      <c r="Y149" s="99">
        <v>0</v>
      </c>
      <c r="DA149" s="63" t="s">
        <v>4902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4903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4904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4905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4906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4907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4908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4909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X157" s="123">
        <v>0</v>
      </c>
      <c r="Y157" s="123">
        <v>0</v>
      </c>
      <c r="DA157" s="130" t="s">
        <v>4910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X158" s="99">
        <v>0</v>
      </c>
      <c r="Y158" s="99">
        <v>0</v>
      </c>
      <c r="DA158" s="63" t="s">
        <v>4911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4912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</v>
      </c>
      <c r="D161" s="118">
        <f t="shared" si="54"/>
        <v>0</v>
      </c>
      <c r="E161" s="118">
        <f t="shared" si="54"/>
        <v>0</v>
      </c>
      <c r="F161" s="118">
        <f t="shared" si="54"/>
        <v>0</v>
      </c>
      <c r="G161" s="118">
        <f t="shared" si="54"/>
        <v>0</v>
      </c>
      <c r="H161" s="118">
        <f t="shared" si="54"/>
        <v>0</v>
      </c>
      <c r="I161" s="118">
        <f t="shared" si="54"/>
        <v>0</v>
      </c>
      <c r="J161" s="118">
        <f t="shared" si="54"/>
        <v>0</v>
      </c>
      <c r="K161" s="118">
        <f t="shared" si="54"/>
        <v>0</v>
      </c>
      <c r="L161" s="118">
        <f t="shared" si="54"/>
        <v>0</v>
      </c>
      <c r="M161" s="118">
        <f t="shared" si="54"/>
        <v>0</v>
      </c>
      <c r="N161" s="118">
        <f t="shared" si="54"/>
        <v>0</v>
      </c>
      <c r="O161" s="118">
        <f t="shared" si="54"/>
        <v>0</v>
      </c>
      <c r="P161" s="118">
        <f t="shared" si="54"/>
        <v>0</v>
      </c>
      <c r="Q161" s="118">
        <f t="shared" si="54"/>
        <v>0</v>
      </c>
      <c r="R161" s="118">
        <f t="shared" ref="R161:V161" si="55">R162+R164+R166+R175</f>
        <v>0</v>
      </c>
      <c r="S161" s="118">
        <f t="shared" si="55"/>
        <v>0</v>
      </c>
      <c r="T161" s="118">
        <f t="shared" si="55"/>
        <v>0</v>
      </c>
      <c r="U161" s="118">
        <f t="shared" si="55"/>
        <v>0</v>
      </c>
      <c r="V161" s="118">
        <f t="shared" si="55"/>
        <v>0</v>
      </c>
      <c r="W161" s="118">
        <f t="shared" ref="W161:Y161" si="56">W162+W164+W166+W175</f>
        <v>0</v>
      </c>
      <c r="X161" s="118">
        <f t="shared" si="56"/>
        <v>0</v>
      </c>
      <c r="Y161" s="118">
        <f t="shared" si="56"/>
        <v>0</v>
      </c>
      <c r="DA161" s="129" t="s">
        <v>4913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4914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4915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4916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4917</v>
      </c>
    </row>
    <row r="166" spans="1:105" ht="12" customHeight="1" x14ac:dyDescent="0.25">
      <c r="A166" s="121" t="s">
        <v>55</v>
      </c>
      <c r="B166" s="122"/>
      <c r="C166" s="123">
        <v>0</v>
      </c>
      <c r="D166" s="123">
        <v>0</v>
      </c>
      <c r="E166" s="123">
        <v>0</v>
      </c>
      <c r="F166" s="123">
        <v>0</v>
      </c>
      <c r="G166" s="123">
        <v>0</v>
      </c>
      <c r="H166" s="123">
        <v>0</v>
      </c>
      <c r="I166" s="123">
        <v>0</v>
      </c>
      <c r="J166" s="123">
        <v>0</v>
      </c>
      <c r="K166" s="123">
        <v>0</v>
      </c>
      <c r="L166" s="123">
        <v>0</v>
      </c>
      <c r="M166" s="123">
        <v>0</v>
      </c>
      <c r="N166" s="123">
        <v>0</v>
      </c>
      <c r="O166" s="123">
        <v>0</v>
      </c>
      <c r="P166" s="123">
        <v>0</v>
      </c>
      <c r="Q166" s="123">
        <v>0</v>
      </c>
      <c r="R166" s="123">
        <v>0</v>
      </c>
      <c r="S166" s="123">
        <v>0</v>
      </c>
      <c r="T166" s="123">
        <v>0</v>
      </c>
      <c r="U166" s="123">
        <v>0</v>
      </c>
      <c r="V166" s="123">
        <v>0</v>
      </c>
      <c r="W166" s="123">
        <v>0</v>
      </c>
      <c r="X166" s="123">
        <v>0</v>
      </c>
      <c r="Y166" s="123">
        <v>0</v>
      </c>
      <c r="DA166" s="130" t="s">
        <v>4918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X167" s="99">
        <v>0</v>
      </c>
      <c r="Y167" s="99">
        <v>0</v>
      </c>
      <c r="DA167" s="63" t="s">
        <v>4919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4920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4921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4922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4923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4924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4925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4926</v>
      </c>
    </row>
    <row r="175" spans="1:105" ht="12" customHeight="1" x14ac:dyDescent="0.25">
      <c r="A175" s="121" t="s">
        <v>54</v>
      </c>
      <c r="B175" s="122"/>
      <c r="C175" s="123">
        <v>0</v>
      </c>
      <c r="D175" s="123">
        <v>0</v>
      </c>
      <c r="E175" s="123">
        <v>0</v>
      </c>
      <c r="F175" s="123">
        <v>0</v>
      </c>
      <c r="G175" s="123">
        <v>0</v>
      </c>
      <c r="H175" s="123">
        <v>0</v>
      </c>
      <c r="I175" s="123">
        <v>0</v>
      </c>
      <c r="J175" s="123">
        <v>0</v>
      </c>
      <c r="K175" s="123">
        <v>0</v>
      </c>
      <c r="L175" s="123">
        <v>0</v>
      </c>
      <c r="M175" s="123">
        <v>0</v>
      </c>
      <c r="N175" s="123">
        <v>0</v>
      </c>
      <c r="O175" s="123">
        <v>0</v>
      </c>
      <c r="P175" s="123">
        <v>0</v>
      </c>
      <c r="Q175" s="123">
        <v>0</v>
      </c>
      <c r="R175" s="123">
        <v>0</v>
      </c>
      <c r="S175" s="123">
        <v>0</v>
      </c>
      <c r="T175" s="123">
        <v>0</v>
      </c>
      <c r="U175" s="123">
        <v>0</v>
      </c>
      <c r="V175" s="123">
        <v>0</v>
      </c>
      <c r="W175" s="123">
        <v>0</v>
      </c>
      <c r="X175" s="123">
        <v>0</v>
      </c>
      <c r="Y175" s="123">
        <v>0</v>
      </c>
      <c r="DA175" s="130" t="s">
        <v>4927</v>
      </c>
    </row>
    <row r="176" spans="1:105" ht="12" customHeight="1" x14ac:dyDescent="0.25">
      <c r="A176" s="97" t="s">
        <v>50</v>
      </c>
      <c r="B176" s="98"/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X176" s="99">
        <v>0</v>
      </c>
      <c r="Y176" s="99">
        <v>0</v>
      </c>
      <c r="DA176" s="63" t="s">
        <v>4928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2000</v>
      </c>
      <c r="C5" s="120">
        <v>1989</v>
      </c>
      <c r="D5" s="120">
        <v>2006</v>
      </c>
      <c r="E5" s="120">
        <v>1953</v>
      </c>
      <c r="F5" s="120">
        <v>1960</v>
      </c>
      <c r="G5" s="120">
        <v>1993</v>
      </c>
      <c r="H5" s="120">
        <v>2072</v>
      </c>
      <c r="I5" s="120">
        <v>2282</v>
      </c>
      <c r="J5" s="120">
        <v>2394</v>
      </c>
      <c r="K5" s="120">
        <v>2367</v>
      </c>
      <c r="L5" s="120">
        <v>2200</v>
      </c>
      <c r="M5" s="120">
        <v>1918</v>
      </c>
      <c r="N5" s="120">
        <v>1686</v>
      </c>
      <c r="O5" s="120">
        <v>1333</v>
      </c>
      <c r="P5" s="120">
        <v>1190</v>
      </c>
      <c r="Q5" s="120">
        <v>1134</v>
      </c>
      <c r="R5" s="120">
        <v>1144</v>
      </c>
      <c r="S5" s="120">
        <v>1073</v>
      </c>
      <c r="T5" s="120">
        <v>1030</v>
      </c>
      <c r="U5" s="120">
        <v>979</v>
      </c>
      <c r="V5" s="120">
        <v>674</v>
      </c>
      <c r="W5" s="120">
        <v>423</v>
      </c>
      <c r="X5" s="120">
        <v>171</v>
      </c>
      <c r="Y5" s="120">
        <v>89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51</v>
      </c>
      <c r="B7" s="52">
        <v>2000</v>
      </c>
      <c r="C7" s="52">
        <v>1989</v>
      </c>
      <c r="D7" s="52">
        <v>2006</v>
      </c>
      <c r="E7" s="52">
        <v>1953</v>
      </c>
      <c r="F7" s="52">
        <v>1960</v>
      </c>
      <c r="G7" s="52">
        <v>1993</v>
      </c>
      <c r="H7" s="52">
        <v>2072</v>
      </c>
      <c r="I7" s="52">
        <v>2282</v>
      </c>
      <c r="J7" s="52">
        <v>2394</v>
      </c>
      <c r="K7" s="52">
        <v>2367</v>
      </c>
      <c r="L7" s="52">
        <v>2200</v>
      </c>
      <c r="M7" s="52">
        <v>1918</v>
      </c>
      <c r="N7" s="52">
        <v>1686</v>
      </c>
      <c r="O7" s="52">
        <v>1333</v>
      </c>
      <c r="P7" s="52">
        <v>1190</v>
      </c>
      <c r="Q7" s="52">
        <v>1134</v>
      </c>
      <c r="R7" s="52">
        <v>1144</v>
      </c>
      <c r="S7" s="52">
        <v>1073</v>
      </c>
      <c r="T7" s="52">
        <v>1030</v>
      </c>
      <c r="U7" s="52">
        <v>979</v>
      </c>
      <c r="V7" s="52">
        <v>674</v>
      </c>
      <c r="W7" s="52">
        <v>423</v>
      </c>
      <c r="X7" s="52">
        <v>171</v>
      </c>
      <c r="Y7" s="52">
        <v>89</v>
      </c>
      <c r="DA7" s="63" t="s">
        <v>1059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44</v>
      </c>
      <c r="C9" s="52">
        <v>45</v>
      </c>
      <c r="D9" s="52">
        <v>44</v>
      </c>
      <c r="E9" s="52">
        <v>45</v>
      </c>
      <c r="F9" s="52">
        <v>48</v>
      </c>
      <c r="G9" s="52">
        <v>55</v>
      </c>
      <c r="H9" s="52">
        <v>69</v>
      </c>
      <c r="I9" s="52">
        <v>78</v>
      </c>
      <c r="J9" s="52">
        <v>91</v>
      </c>
      <c r="K9" s="52">
        <v>110</v>
      </c>
      <c r="L9" s="52">
        <v>116</v>
      </c>
      <c r="M9" s="52">
        <v>116</v>
      </c>
      <c r="N9" s="52">
        <v>98</v>
      </c>
      <c r="O9" s="52">
        <v>80</v>
      </c>
      <c r="P9" s="52">
        <v>62</v>
      </c>
      <c r="Q9" s="52">
        <v>47</v>
      </c>
      <c r="R9" s="52">
        <v>36</v>
      </c>
      <c r="S9" s="52">
        <v>35</v>
      </c>
      <c r="T9" s="52">
        <v>39</v>
      </c>
      <c r="U9" s="52">
        <v>53</v>
      </c>
      <c r="V9" s="52">
        <v>66</v>
      </c>
      <c r="W9" s="52">
        <v>52</v>
      </c>
      <c r="X9" s="52">
        <v>25</v>
      </c>
      <c r="Y9" s="52">
        <v>18</v>
      </c>
      <c r="DA9" s="63" t="s">
        <v>1060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143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1061</v>
      </c>
    </row>
    <row r="12" spans="1:105" ht="12" customHeight="1" x14ac:dyDescent="0.25">
      <c r="A12" s="97" t="s">
        <v>124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1062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1063</v>
      </c>
    </row>
    <row r="14" spans="1:105" ht="12" customHeight="1" x14ac:dyDescent="0.25">
      <c r="A14" s="97" t="s">
        <v>122</v>
      </c>
      <c r="B14" s="52">
        <v>1197</v>
      </c>
      <c r="C14" s="52">
        <v>1152</v>
      </c>
      <c r="D14" s="52">
        <v>1145</v>
      </c>
      <c r="E14" s="52">
        <v>1096</v>
      </c>
      <c r="F14" s="52">
        <v>1045</v>
      </c>
      <c r="G14" s="52">
        <v>1036</v>
      </c>
      <c r="H14" s="52">
        <v>1077</v>
      </c>
      <c r="I14" s="52">
        <v>1101</v>
      </c>
      <c r="J14" s="52">
        <v>1178</v>
      </c>
      <c r="K14" s="52">
        <v>1123</v>
      </c>
      <c r="L14" s="52">
        <v>1099</v>
      </c>
      <c r="M14" s="52">
        <v>923</v>
      </c>
      <c r="N14" s="52">
        <v>835</v>
      </c>
      <c r="O14" s="52">
        <v>655</v>
      </c>
      <c r="P14" s="52">
        <v>552</v>
      </c>
      <c r="Q14" s="52">
        <v>571</v>
      </c>
      <c r="R14" s="52">
        <v>555</v>
      </c>
      <c r="S14" s="52">
        <v>531</v>
      </c>
      <c r="T14" s="52">
        <v>519</v>
      </c>
      <c r="U14" s="52">
        <v>495</v>
      </c>
      <c r="V14" s="52">
        <v>345</v>
      </c>
      <c r="W14" s="52">
        <v>228</v>
      </c>
      <c r="X14" s="52">
        <v>94</v>
      </c>
      <c r="Y14" s="52">
        <v>49</v>
      </c>
      <c r="DA14" s="63" t="s">
        <v>1064</v>
      </c>
    </row>
    <row r="15" spans="1:105" ht="12" customHeight="1" x14ac:dyDescent="0.25">
      <c r="A15" s="97" t="s">
        <v>121</v>
      </c>
      <c r="B15" s="52">
        <v>803</v>
      </c>
      <c r="C15" s="52">
        <v>837</v>
      </c>
      <c r="D15" s="52">
        <v>861</v>
      </c>
      <c r="E15" s="52">
        <v>857</v>
      </c>
      <c r="F15" s="52">
        <v>915</v>
      </c>
      <c r="G15" s="52">
        <v>957</v>
      </c>
      <c r="H15" s="52">
        <v>995</v>
      </c>
      <c r="I15" s="52">
        <v>1181</v>
      </c>
      <c r="J15" s="52">
        <v>1216</v>
      </c>
      <c r="K15" s="52">
        <v>1244</v>
      </c>
      <c r="L15" s="52">
        <v>1101</v>
      </c>
      <c r="M15" s="52">
        <v>995</v>
      </c>
      <c r="N15" s="52">
        <v>851</v>
      </c>
      <c r="O15" s="52">
        <v>678</v>
      </c>
      <c r="P15" s="52">
        <v>638</v>
      </c>
      <c r="Q15" s="52">
        <v>563</v>
      </c>
      <c r="R15" s="52">
        <v>589</v>
      </c>
      <c r="S15" s="52">
        <v>542</v>
      </c>
      <c r="T15" s="52">
        <v>511</v>
      </c>
      <c r="U15" s="52">
        <v>484</v>
      </c>
      <c r="V15" s="52">
        <v>329</v>
      </c>
      <c r="W15" s="52">
        <v>195</v>
      </c>
      <c r="X15" s="52">
        <v>77</v>
      </c>
      <c r="Y15" s="52">
        <v>40</v>
      </c>
      <c r="DA15" s="63" t="s">
        <v>1065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DA16" s="134"/>
    </row>
    <row r="17" spans="1:105" ht="12" customHeight="1" x14ac:dyDescent="0.25">
      <c r="A17" s="97" t="s">
        <v>51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X17" s="52">
        <v>0</v>
      </c>
      <c r="Y17" s="52">
        <v>0</v>
      </c>
      <c r="DA17" s="63" t="s">
        <v>1066</v>
      </c>
    </row>
    <row r="18" spans="1:105" ht="12" customHeight="1" x14ac:dyDescent="0.25">
      <c r="A18" s="97" t="s">
        <v>50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X18" s="52">
        <v>0</v>
      </c>
      <c r="Y18" s="52">
        <v>0</v>
      </c>
      <c r="DA18" s="63" t="s">
        <v>1067</v>
      </c>
    </row>
    <row r="19" spans="1:105" ht="12" customHeight="1" x14ac:dyDescent="0.25">
      <c r="A19" s="109" t="s">
        <v>120</v>
      </c>
      <c r="B19" s="36">
        <v>2000</v>
      </c>
      <c r="C19" s="36">
        <v>1989</v>
      </c>
      <c r="D19" s="36">
        <v>2006</v>
      </c>
      <c r="E19" s="36">
        <v>1953</v>
      </c>
      <c r="F19" s="36">
        <v>1960</v>
      </c>
      <c r="G19" s="36">
        <v>1993</v>
      </c>
      <c r="H19" s="36">
        <v>2072</v>
      </c>
      <c r="I19" s="36">
        <v>2282</v>
      </c>
      <c r="J19" s="36">
        <v>2394</v>
      </c>
      <c r="K19" s="36">
        <v>2367</v>
      </c>
      <c r="L19" s="36">
        <v>2200</v>
      </c>
      <c r="M19" s="36">
        <v>1918</v>
      </c>
      <c r="N19" s="36">
        <v>1686</v>
      </c>
      <c r="O19" s="36">
        <v>1333</v>
      </c>
      <c r="P19" s="36">
        <v>1190</v>
      </c>
      <c r="Q19" s="36">
        <v>1134</v>
      </c>
      <c r="R19" s="36">
        <v>1144</v>
      </c>
      <c r="S19" s="36">
        <v>1073</v>
      </c>
      <c r="T19" s="36">
        <v>1030</v>
      </c>
      <c r="U19" s="36">
        <v>979</v>
      </c>
      <c r="V19" s="36">
        <v>674</v>
      </c>
      <c r="W19" s="36">
        <v>423</v>
      </c>
      <c r="X19" s="36">
        <v>171</v>
      </c>
      <c r="Y19" s="36">
        <v>89</v>
      </c>
      <c r="DA19" s="60" t="s">
        <v>1068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DA21" s="129" t="s">
        <v>1137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DA22" s="133"/>
    </row>
    <row r="23" spans="1:105" ht="12" customHeight="1" x14ac:dyDescent="0.25">
      <c r="A23" s="97" t="s">
        <v>51</v>
      </c>
      <c r="B23" s="52"/>
      <c r="C23" s="52">
        <v>156</v>
      </c>
      <c r="D23" s="52">
        <v>156</v>
      </c>
      <c r="E23" s="52">
        <v>157</v>
      </c>
      <c r="F23" s="52">
        <v>157</v>
      </c>
      <c r="G23" s="52">
        <v>158</v>
      </c>
      <c r="H23" s="52">
        <v>161</v>
      </c>
      <c r="I23" s="52">
        <v>165</v>
      </c>
      <c r="J23" s="52">
        <v>168</v>
      </c>
      <c r="K23" s="52">
        <v>176</v>
      </c>
      <c r="L23" s="52">
        <v>186</v>
      </c>
      <c r="M23" s="52">
        <v>282</v>
      </c>
      <c r="N23" s="52">
        <v>232</v>
      </c>
      <c r="O23" s="52">
        <v>353</v>
      </c>
      <c r="P23" s="52">
        <v>143</v>
      </c>
      <c r="Q23" s="52">
        <v>57</v>
      </c>
      <c r="R23" s="52">
        <v>56</v>
      </c>
      <c r="S23" s="52">
        <v>102</v>
      </c>
      <c r="T23" s="52">
        <v>115</v>
      </c>
      <c r="U23" s="52">
        <v>134</v>
      </c>
      <c r="V23" s="52">
        <v>305</v>
      </c>
      <c r="W23" s="52">
        <v>252</v>
      </c>
      <c r="X23" s="52">
        <v>268</v>
      </c>
      <c r="Y23" s="52">
        <v>82</v>
      </c>
      <c r="DA23" s="63" t="s">
        <v>1138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53</v>
      </c>
      <c r="B25" s="52"/>
      <c r="C25" s="52">
        <v>7</v>
      </c>
      <c r="D25" s="52">
        <v>7</v>
      </c>
      <c r="E25" s="52">
        <v>7</v>
      </c>
      <c r="F25" s="52">
        <v>6</v>
      </c>
      <c r="G25" s="52">
        <v>8</v>
      </c>
      <c r="H25" s="52">
        <v>9</v>
      </c>
      <c r="I25" s="52">
        <v>4</v>
      </c>
      <c r="J25" s="52">
        <v>7</v>
      </c>
      <c r="K25" s="52">
        <v>9</v>
      </c>
      <c r="L25" s="52">
        <v>11</v>
      </c>
      <c r="M25" s="52">
        <v>9</v>
      </c>
      <c r="N25" s="52">
        <v>19</v>
      </c>
      <c r="O25" s="52">
        <v>18</v>
      </c>
      <c r="P25" s="52">
        <v>18</v>
      </c>
      <c r="Q25" s="52">
        <v>15</v>
      </c>
      <c r="R25" s="52">
        <v>20</v>
      </c>
      <c r="S25" s="52">
        <v>15</v>
      </c>
      <c r="T25" s="52">
        <v>8</v>
      </c>
      <c r="U25" s="52">
        <v>4</v>
      </c>
      <c r="V25" s="52">
        <v>3</v>
      </c>
      <c r="W25" s="52">
        <v>15</v>
      </c>
      <c r="X25" s="52">
        <v>28</v>
      </c>
      <c r="Y25" s="52">
        <v>9</v>
      </c>
      <c r="DA25" s="63" t="s">
        <v>1139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DA26" s="134"/>
    </row>
    <row r="27" spans="1:105" ht="12" customHeight="1" x14ac:dyDescent="0.25">
      <c r="A27" s="97" t="s">
        <v>143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2">
        <v>0</v>
      </c>
      <c r="Y27" s="52">
        <v>0</v>
      </c>
      <c r="DA27" s="63" t="s">
        <v>1140</v>
      </c>
    </row>
    <row r="28" spans="1:105" ht="12" customHeight="1" x14ac:dyDescent="0.25">
      <c r="A28" s="97" t="s">
        <v>124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1141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2">
        <v>0</v>
      </c>
      <c r="Y29" s="52">
        <v>0</v>
      </c>
      <c r="DA29" s="63" t="s">
        <v>1142</v>
      </c>
    </row>
    <row r="30" spans="1:105" ht="12" customHeight="1" x14ac:dyDescent="0.25">
      <c r="A30" s="97" t="s">
        <v>122</v>
      </c>
      <c r="B30" s="52"/>
      <c r="C30" s="52">
        <v>187</v>
      </c>
      <c r="D30" s="52">
        <v>187</v>
      </c>
      <c r="E30" s="52">
        <v>189</v>
      </c>
      <c r="F30" s="52">
        <v>195</v>
      </c>
      <c r="G30" s="52">
        <v>206</v>
      </c>
      <c r="H30" s="52">
        <v>225</v>
      </c>
      <c r="I30" s="52">
        <v>137</v>
      </c>
      <c r="J30" s="52">
        <v>134</v>
      </c>
      <c r="K30" s="52">
        <v>154</v>
      </c>
      <c r="L30" s="52">
        <v>172</v>
      </c>
      <c r="M30" s="52">
        <v>192</v>
      </c>
      <c r="N30" s="52">
        <v>185</v>
      </c>
      <c r="O30" s="52">
        <v>224</v>
      </c>
      <c r="P30" s="52">
        <v>149</v>
      </c>
      <c r="Q30" s="52">
        <v>128</v>
      </c>
      <c r="R30" s="52">
        <v>125</v>
      </c>
      <c r="S30" s="52">
        <v>91</v>
      </c>
      <c r="T30" s="52">
        <v>91</v>
      </c>
      <c r="U30" s="52">
        <v>68</v>
      </c>
      <c r="V30" s="52">
        <v>150</v>
      </c>
      <c r="W30" s="52">
        <v>122</v>
      </c>
      <c r="X30" s="52">
        <v>145</v>
      </c>
      <c r="Y30" s="52">
        <v>45</v>
      </c>
      <c r="DA30" s="63" t="s">
        <v>1143</v>
      </c>
    </row>
    <row r="31" spans="1:105" ht="12" customHeight="1" x14ac:dyDescent="0.25">
      <c r="A31" s="97" t="s">
        <v>121</v>
      </c>
      <c r="B31" s="52"/>
      <c r="C31" s="52">
        <v>125</v>
      </c>
      <c r="D31" s="52">
        <v>126</v>
      </c>
      <c r="E31" s="52">
        <v>127</v>
      </c>
      <c r="F31" s="52">
        <v>134</v>
      </c>
      <c r="G31" s="52">
        <v>143</v>
      </c>
      <c r="H31" s="52">
        <v>164</v>
      </c>
      <c r="I31" s="52">
        <v>114</v>
      </c>
      <c r="J31" s="52">
        <v>130</v>
      </c>
      <c r="K31" s="52">
        <v>156</v>
      </c>
      <c r="L31" s="52">
        <v>164</v>
      </c>
      <c r="M31" s="52">
        <v>195</v>
      </c>
      <c r="N31" s="52">
        <v>201</v>
      </c>
      <c r="O31" s="52">
        <v>221</v>
      </c>
      <c r="P31" s="52">
        <v>156</v>
      </c>
      <c r="Q31" s="52">
        <v>168</v>
      </c>
      <c r="R31" s="52">
        <v>119</v>
      </c>
      <c r="S31" s="52">
        <v>104</v>
      </c>
      <c r="T31" s="52">
        <v>71</v>
      </c>
      <c r="U31" s="52">
        <v>83</v>
      </c>
      <c r="V31" s="52">
        <v>155</v>
      </c>
      <c r="W31" s="52">
        <v>135</v>
      </c>
      <c r="X31" s="52">
        <v>136</v>
      </c>
      <c r="Y31" s="52">
        <v>37</v>
      </c>
      <c r="DA31" s="63" t="s">
        <v>1144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DA32" s="134"/>
    </row>
    <row r="33" spans="1:105" ht="12" customHeight="1" x14ac:dyDescent="0.25">
      <c r="A33" s="97" t="s">
        <v>51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X33" s="52">
        <v>0</v>
      </c>
      <c r="Y33" s="52">
        <v>0</v>
      </c>
      <c r="DA33" s="63" t="s">
        <v>1145</v>
      </c>
    </row>
    <row r="34" spans="1:105" ht="12" customHeight="1" x14ac:dyDescent="0.25">
      <c r="A34" s="97" t="s">
        <v>50</v>
      </c>
      <c r="B34" s="52"/>
      <c r="C34" s="52">
        <v>0</v>
      </c>
      <c r="D34" s="52">
        <v>0</v>
      </c>
      <c r="E34" s="52">
        <v>0</v>
      </c>
      <c r="F34" s="52">
        <v>0</v>
      </c>
      <c r="G34" s="52">
        <v>0</v>
      </c>
      <c r="H34" s="52">
        <v>0</v>
      </c>
      <c r="I34" s="52">
        <v>0</v>
      </c>
      <c r="J34" s="52">
        <v>0</v>
      </c>
      <c r="K34" s="52">
        <v>0</v>
      </c>
      <c r="L34" s="52">
        <v>0</v>
      </c>
      <c r="M34" s="52">
        <v>0</v>
      </c>
      <c r="N34" s="52">
        <v>0</v>
      </c>
      <c r="O34" s="52">
        <v>0</v>
      </c>
      <c r="P34" s="52">
        <v>0</v>
      </c>
      <c r="Q34" s="52">
        <v>0</v>
      </c>
      <c r="R34" s="52">
        <v>0</v>
      </c>
      <c r="S34" s="52">
        <v>0</v>
      </c>
      <c r="T34" s="52">
        <v>0</v>
      </c>
      <c r="U34" s="52">
        <v>0</v>
      </c>
      <c r="V34" s="52">
        <v>0</v>
      </c>
      <c r="W34" s="52">
        <v>0</v>
      </c>
      <c r="X34" s="52">
        <v>0</v>
      </c>
      <c r="Y34" s="52">
        <v>0</v>
      </c>
      <c r="DA34" s="63" t="s">
        <v>1146</v>
      </c>
    </row>
    <row r="35" spans="1:105" ht="12" customHeight="1" x14ac:dyDescent="0.25">
      <c r="A35" s="109" t="s">
        <v>120</v>
      </c>
      <c r="B35" s="36"/>
      <c r="C35" s="36">
        <v>312</v>
      </c>
      <c r="D35" s="36">
        <v>313</v>
      </c>
      <c r="E35" s="36">
        <v>316</v>
      </c>
      <c r="F35" s="36">
        <v>330</v>
      </c>
      <c r="G35" s="36">
        <v>349</v>
      </c>
      <c r="H35" s="36">
        <v>390</v>
      </c>
      <c r="I35" s="36">
        <v>254</v>
      </c>
      <c r="J35" s="36">
        <v>258</v>
      </c>
      <c r="K35" s="36">
        <v>315</v>
      </c>
      <c r="L35" s="36">
        <v>339</v>
      </c>
      <c r="M35" s="36">
        <v>387</v>
      </c>
      <c r="N35" s="36">
        <v>390</v>
      </c>
      <c r="O35" s="36">
        <v>454</v>
      </c>
      <c r="P35" s="36">
        <v>298</v>
      </c>
      <c r="Q35" s="36">
        <v>290</v>
      </c>
      <c r="R35" s="36">
        <v>240</v>
      </c>
      <c r="S35" s="36">
        <v>203</v>
      </c>
      <c r="T35" s="36">
        <v>156</v>
      </c>
      <c r="U35" s="36">
        <v>149</v>
      </c>
      <c r="V35" s="36">
        <v>308</v>
      </c>
      <c r="W35" s="36">
        <v>254</v>
      </c>
      <c r="X35" s="36">
        <v>271</v>
      </c>
      <c r="Y35" s="36">
        <v>82</v>
      </c>
      <c r="DA35" s="60" t="s">
        <v>1147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DA37" s="129" t="s">
        <v>1224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DA38" s="133"/>
    </row>
    <row r="39" spans="1:105" ht="12" customHeight="1" x14ac:dyDescent="0.25">
      <c r="A39" s="97" t="s">
        <v>51</v>
      </c>
      <c r="B39" s="52"/>
      <c r="C39" s="52">
        <v>145</v>
      </c>
      <c r="D39" s="52">
        <v>173</v>
      </c>
      <c r="E39" s="52">
        <v>104</v>
      </c>
      <c r="F39" s="52">
        <v>164</v>
      </c>
      <c r="G39" s="52">
        <v>191</v>
      </c>
      <c r="H39" s="52">
        <v>240</v>
      </c>
      <c r="I39" s="52">
        <v>375</v>
      </c>
      <c r="J39" s="52">
        <v>280</v>
      </c>
      <c r="K39" s="52">
        <v>149</v>
      </c>
      <c r="L39" s="52">
        <v>19</v>
      </c>
      <c r="M39" s="52">
        <v>0</v>
      </c>
      <c r="N39" s="52">
        <v>0</v>
      </c>
      <c r="O39" s="52">
        <v>0</v>
      </c>
      <c r="P39" s="52">
        <v>0</v>
      </c>
      <c r="Q39" s="52">
        <v>1</v>
      </c>
      <c r="R39" s="52">
        <v>66</v>
      </c>
      <c r="S39" s="52">
        <v>31</v>
      </c>
      <c r="T39" s="52">
        <v>72</v>
      </c>
      <c r="U39" s="52">
        <v>83</v>
      </c>
      <c r="V39" s="52">
        <v>0</v>
      </c>
      <c r="W39" s="52">
        <v>1</v>
      </c>
      <c r="X39" s="52">
        <v>16</v>
      </c>
      <c r="Y39" s="52">
        <v>0</v>
      </c>
      <c r="DA39" s="63" t="s">
        <v>1225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DA40" s="134"/>
    </row>
    <row r="41" spans="1:105" ht="12" customHeight="1" x14ac:dyDescent="0.25">
      <c r="A41" s="97" t="s">
        <v>53</v>
      </c>
      <c r="B41" s="52"/>
      <c r="C41" s="52">
        <v>8</v>
      </c>
      <c r="D41" s="52">
        <v>6</v>
      </c>
      <c r="E41" s="52">
        <v>8</v>
      </c>
      <c r="F41" s="52">
        <v>9</v>
      </c>
      <c r="G41" s="52">
        <v>15</v>
      </c>
      <c r="H41" s="52">
        <v>23</v>
      </c>
      <c r="I41" s="52">
        <v>13</v>
      </c>
      <c r="J41" s="52">
        <v>20</v>
      </c>
      <c r="K41" s="52">
        <v>28</v>
      </c>
      <c r="L41" s="52">
        <v>17</v>
      </c>
      <c r="M41" s="52">
        <v>9</v>
      </c>
      <c r="N41" s="52">
        <v>1</v>
      </c>
      <c r="O41" s="52">
        <v>0</v>
      </c>
      <c r="P41" s="52">
        <v>0</v>
      </c>
      <c r="Q41" s="52">
        <v>0</v>
      </c>
      <c r="R41" s="52">
        <v>9</v>
      </c>
      <c r="S41" s="52">
        <v>14</v>
      </c>
      <c r="T41" s="52">
        <v>12</v>
      </c>
      <c r="U41" s="52">
        <v>18</v>
      </c>
      <c r="V41" s="52">
        <v>16</v>
      </c>
      <c r="W41" s="52">
        <v>1</v>
      </c>
      <c r="X41" s="52">
        <v>1</v>
      </c>
      <c r="Y41" s="52">
        <v>2</v>
      </c>
      <c r="DA41" s="63" t="s">
        <v>1226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143</v>
      </c>
      <c r="B43" s="52"/>
      <c r="C43" s="52">
        <v>0</v>
      </c>
      <c r="D43" s="52">
        <v>0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  <c r="Q43" s="52">
        <v>0</v>
      </c>
      <c r="R43" s="52">
        <v>0</v>
      </c>
      <c r="S43" s="52">
        <v>0</v>
      </c>
      <c r="T43" s="52">
        <v>0</v>
      </c>
      <c r="U43" s="52">
        <v>0</v>
      </c>
      <c r="V43" s="52">
        <v>0</v>
      </c>
      <c r="W43" s="52">
        <v>0</v>
      </c>
      <c r="X43" s="52">
        <v>0</v>
      </c>
      <c r="Y43" s="52">
        <v>0</v>
      </c>
      <c r="DA43" s="63" t="s">
        <v>1227</v>
      </c>
    </row>
    <row r="44" spans="1:105" ht="12" customHeight="1" x14ac:dyDescent="0.25">
      <c r="A44" s="97" t="s">
        <v>124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1228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1229</v>
      </c>
    </row>
    <row r="46" spans="1:105" ht="12" customHeight="1" x14ac:dyDescent="0.25">
      <c r="A46" s="97" t="s">
        <v>122</v>
      </c>
      <c r="B46" s="52"/>
      <c r="C46" s="52">
        <v>142</v>
      </c>
      <c r="D46" s="52">
        <v>180</v>
      </c>
      <c r="E46" s="52">
        <v>140</v>
      </c>
      <c r="F46" s="52">
        <v>144</v>
      </c>
      <c r="G46" s="52">
        <v>197</v>
      </c>
      <c r="H46" s="52">
        <v>266</v>
      </c>
      <c r="I46" s="52">
        <v>161</v>
      </c>
      <c r="J46" s="52">
        <v>211</v>
      </c>
      <c r="K46" s="52">
        <v>99</v>
      </c>
      <c r="L46" s="52">
        <v>148</v>
      </c>
      <c r="M46" s="52">
        <v>16</v>
      </c>
      <c r="N46" s="52">
        <v>97</v>
      </c>
      <c r="O46" s="52">
        <v>44</v>
      </c>
      <c r="P46" s="52">
        <v>46</v>
      </c>
      <c r="Q46" s="52">
        <v>147</v>
      </c>
      <c r="R46" s="52">
        <v>109</v>
      </c>
      <c r="S46" s="52">
        <v>67</v>
      </c>
      <c r="T46" s="52">
        <v>79</v>
      </c>
      <c r="U46" s="52">
        <v>44</v>
      </c>
      <c r="V46" s="52">
        <v>0</v>
      </c>
      <c r="W46" s="52">
        <v>5</v>
      </c>
      <c r="X46" s="52">
        <v>11</v>
      </c>
      <c r="Y46" s="52">
        <v>0</v>
      </c>
      <c r="DA46" s="63" t="s">
        <v>1230</v>
      </c>
    </row>
    <row r="47" spans="1:105" ht="12" customHeight="1" x14ac:dyDescent="0.25">
      <c r="A47" s="97" t="s">
        <v>121</v>
      </c>
      <c r="B47" s="52"/>
      <c r="C47" s="52">
        <v>159</v>
      </c>
      <c r="D47" s="52">
        <v>150</v>
      </c>
      <c r="E47" s="52">
        <v>123</v>
      </c>
      <c r="F47" s="52">
        <v>192</v>
      </c>
      <c r="G47" s="52">
        <v>185</v>
      </c>
      <c r="H47" s="52">
        <v>202</v>
      </c>
      <c r="I47" s="52">
        <v>300</v>
      </c>
      <c r="J47" s="52">
        <v>165</v>
      </c>
      <c r="K47" s="52">
        <v>184</v>
      </c>
      <c r="L47" s="52">
        <v>21</v>
      </c>
      <c r="M47" s="52">
        <v>89</v>
      </c>
      <c r="N47" s="52">
        <v>57</v>
      </c>
      <c r="O47" s="52">
        <v>48</v>
      </c>
      <c r="P47" s="52">
        <v>116</v>
      </c>
      <c r="Q47" s="52">
        <v>93</v>
      </c>
      <c r="R47" s="52">
        <v>145</v>
      </c>
      <c r="S47" s="52">
        <v>57</v>
      </c>
      <c r="T47" s="52">
        <v>40</v>
      </c>
      <c r="U47" s="52">
        <v>56</v>
      </c>
      <c r="V47" s="52">
        <v>0</v>
      </c>
      <c r="W47" s="52">
        <v>1</v>
      </c>
      <c r="X47" s="52">
        <v>18</v>
      </c>
      <c r="Y47" s="52">
        <v>0</v>
      </c>
      <c r="DA47" s="63" t="s">
        <v>1231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DA48" s="134"/>
    </row>
    <row r="49" spans="1:105" ht="12" customHeight="1" x14ac:dyDescent="0.25">
      <c r="A49" s="97" t="s">
        <v>51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1232</v>
      </c>
    </row>
    <row r="50" spans="1:105" ht="12" customHeight="1" x14ac:dyDescent="0.25">
      <c r="A50" s="97" t="s">
        <v>50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2">
        <v>0</v>
      </c>
      <c r="Y50" s="52">
        <v>0</v>
      </c>
      <c r="DA50" s="63" t="s">
        <v>1233</v>
      </c>
    </row>
    <row r="51" spans="1:105" ht="12" customHeight="1" x14ac:dyDescent="0.25">
      <c r="A51" s="109" t="s">
        <v>120</v>
      </c>
      <c r="B51" s="36"/>
      <c r="C51" s="36">
        <v>301</v>
      </c>
      <c r="D51" s="36">
        <v>330</v>
      </c>
      <c r="E51" s="36">
        <v>263</v>
      </c>
      <c r="F51" s="36">
        <v>337</v>
      </c>
      <c r="G51" s="36">
        <v>382</v>
      </c>
      <c r="H51" s="36">
        <v>469</v>
      </c>
      <c r="I51" s="36">
        <v>464</v>
      </c>
      <c r="J51" s="36">
        <v>370</v>
      </c>
      <c r="K51" s="36">
        <v>288</v>
      </c>
      <c r="L51" s="36">
        <v>172</v>
      </c>
      <c r="M51" s="36">
        <v>105</v>
      </c>
      <c r="N51" s="36">
        <v>158</v>
      </c>
      <c r="O51" s="36">
        <v>101</v>
      </c>
      <c r="P51" s="36">
        <v>155</v>
      </c>
      <c r="Q51" s="36">
        <v>234</v>
      </c>
      <c r="R51" s="36">
        <v>250</v>
      </c>
      <c r="S51" s="36">
        <v>132</v>
      </c>
      <c r="T51" s="36">
        <v>113</v>
      </c>
      <c r="U51" s="36">
        <v>98</v>
      </c>
      <c r="V51" s="36">
        <v>3</v>
      </c>
      <c r="W51" s="36">
        <v>3</v>
      </c>
      <c r="X51" s="36">
        <v>19</v>
      </c>
      <c r="Y51" s="36">
        <v>0</v>
      </c>
      <c r="DA51" s="60" t="s">
        <v>1234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DA53" s="129" t="s">
        <v>1311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DA54" s="133"/>
    </row>
    <row r="55" spans="1:105" ht="12" customHeight="1" x14ac:dyDescent="0.25">
      <c r="A55" s="108" t="s">
        <v>51</v>
      </c>
      <c r="B55" s="52"/>
      <c r="C55" s="52">
        <v>51</v>
      </c>
      <c r="D55" s="52">
        <v>61</v>
      </c>
      <c r="E55" s="52">
        <v>36</v>
      </c>
      <c r="F55" s="52">
        <v>54</v>
      </c>
      <c r="G55" s="52">
        <v>61</v>
      </c>
      <c r="H55" s="52">
        <v>80</v>
      </c>
      <c r="I55" s="52">
        <v>125</v>
      </c>
      <c r="J55" s="52">
        <v>88</v>
      </c>
      <c r="K55" s="52">
        <v>48</v>
      </c>
      <c r="L55" s="52">
        <v>6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28</v>
      </c>
      <c r="S55" s="52">
        <v>10</v>
      </c>
      <c r="T55" s="52">
        <v>24</v>
      </c>
      <c r="U55" s="52">
        <v>29</v>
      </c>
      <c r="V55" s="52">
        <v>0</v>
      </c>
      <c r="W55" s="52">
        <v>0</v>
      </c>
      <c r="X55" s="52">
        <v>5</v>
      </c>
      <c r="Y55" s="52">
        <v>0</v>
      </c>
      <c r="DA55" s="63" t="s">
        <v>1312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DA56" s="134"/>
    </row>
    <row r="57" spans="1:105" ht="12" customHeight="1" x14ac:dyDescent="0.25">
      <c r="A57" s="108" t="s">
        <v>53</v>
      </c>
      <c r="B57" s="52"/>
      <c r="C57" s="52">
        <v>1</v>
      </c>
      <c r="D57" s="52">
        <v>0</v>
      </c>
      <c r="E57" s="52">
        <v>1</v>
      </c>
      <c r="F57" s="52">
        <v>3</v>
      </c>
      <c r="G57" s="52">
        <v>7</v>
      </c>
      <c r="H57" s="52">
        <v>10</v>
      </c>
      <c r="I57" s="52">
        <v>4</v>
      </c>
      <c r="J57" s="52">
        <v>6</v>
      </c>
      <c r="K57" s="52">
        <v>5</v>
      </c>
      <c r="L57" s="52">
        <v>1</v>
      </c>
      <c r="M57" s="52">
        <v>0</v>
      </c>
      <c r="N57" s="52">
        <v>0</v>
      </c>
      <c r="O57" s="52">
        <v>0</v>
      </c>
      <c r="P57" s="52">
        <v>0</v>
      </c>
      <c r="Q57" s="52">
        <v>0</v>
      </c>
      <c r="R57" s="52">
        <v>9</v>
      </c>
      <c r="S57" s="52">
        <v>2</v>
      </c>
      <c r="T57" s="52">
        <v>3</v>
      </c>
      <c r="U57" s="52">
        <v>2</v>
      </c>
      <c r="V57" s="52">
        <v>0</v>
      </c>
      <c r="W57" s="52">
        <v>0</v>
      </c>
      <c r="X57" s="52">
        <v>1</v>
      </c>
      <c r="Y57" s="52">
        <v>0</v>
      </c>
      <c r="DA57" s="63" t="s">
        <v>1313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108" t="s">
        <v>143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1314</v>
      </c>
    </row>
    <row r="60" spans="1:105" ht="12" customHeight="1" x14ac:dyDescent="0.25">
      <c r="A60" s="108" t="s">
        <v>124</v>
      </c>
      <c r="B60" s="52"/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X60" s="52">
        <v>0</v>
      </c>
      <c r="Y60" s="52">
        <v>0</v>
      </c>
      <c r="DA60" s="63" t="s">
        <v>1315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52">
        <v>0</v>
      </c>
      <c r="Y61" s="52">
        <v>0</v>
      </c>
      <c r="DA61" s="63" t="s">
        <v>1316</v>
      </c>
    </row>
    <row r="62" spans="1:105" ht="12" customHeight="1" x14ac:dyDescent="0.25">
      <c r="A62" s="108" t="s">
        <v>122</v>
      </c>
      <c r="B62" s="52"/>
      <c r="C62" s="52">
        <v>24</v>
      </c>
      <c r="D62" s="52">
        <v>33</v>
      </c>
      <c r="E62" s="52">
        <v>19</v>
      </c>
      <c r="F62" s="52">
        <v>23</v>
      </c>
      <c r="G62" s="52">
        <v>31</v>
      </c>
      <c r="H62" s="52">
        <v>45</v>
      </c>
      <c r="I62" s="52">
        <v>44</v>
      </c>
      <c r="J62" s="52">
        <v>49</v>
      </c>
      <c r="K62" s="52">
        <v>17</v>
      </c>
      <c r="L62" s="52">
        <v>5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13</v>
      </c>
      <c r="S62" s="52">
        <v>5</v>
      </c>
      <c r="T62" s="52">
        <v>15</v>
      </c>
      <c r="U62" s="52">
        <v>14</v>
      </c>
      <c r="V62" s="52">
        <v>0</v>
      </c>
      <c r="W62" s="52">
        <v>0</v>
      </c>
      <c r="X62" s="52">
        <v>2</v>
      </c>
      <c r="Y62" s="52">
        <v>0</v>
      </c>
      <c r="DA62" s="63" t="s">
        <v>1317</v>
      </c>
    </row>
    <row r="63" spans="1:105" ht="12" customHeight="1" x14ac:dyDescent="0.25">
      <c r="A63" s="108" t="s">
        <v>121</v>
      </c>
      <c r="B63" s="52"/>
      <c r="C63" s="52">
        <v>27</v>
      </c>
      <c r="D63" s="52">
        <v>28</v>
      </c>
      <c r="E63" s="52">
        <v>17</v>
      </c>
      <c r="F63" s="52">
        <v>31</v>
      </c>
      <c r="G63" s="52">
        <v>30</v>
      </c>
      <c r="H63" s="52">
        <v>35</v>
      </c>
      <c r="I63" s="52">
        <v>81</v>
      </c>
      <c r="J63" s="52">
        <v>39</v>
      </c>
      <c r="K63" s="52">
        <v>31</v>
      </c>
      <c r="L63" s="52">
        <v>1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15</v>
      </c>
      <c r="S63" s="52">
        <v>5</v>
      </c>
      <c r="T63" s="52">
        <v>9</v>
      </c>
      <c r="U63" s="52">
        <v>15</v>
      </c>
      <c r="V63" s="52">
        <v>0</v>
      </c>
      <c r="W63" s="52">
        <v>0</v>
      </c>
      <c r="X63" s="52">
        <v>3</v>
      </c>
      <c r="Y63" s="52">
        <v>0</v>
      </c>
      <c r="DA63" s="63" t="s">
        <v>1318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1319</v>
      </c>
    </row>
    <row r="66" spans="1:105" ht="12" customHeight="1" x14ac:dyDescent="0.25">
      <c r="A66" s="108" t="s">
        <v>50</v>
      </c>
      <c r="B66" s="52"/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DA66" s="63" t="s">
        <v>1320</v>
      </c>
    </row>
    <row r="67" spans="1:105" ht="12" customHeight="1" x14ac:dyDescent="0.25">
      <c r="A67" s="115" t="s">
        <v>120</v>
      </c>
      <c r="B67" s="36"/>
      <c r="C67" s="36">
        <v>51</v>
      </c>
      <c r="D67" s="36">
        <v>61</v>
      </c>
      <c r="E67" s="36">
        <v>36</v>
      </c>
      <c r="F67" s="36">
        <v>54</v>
      </c>
      <c r="G67" s="36">
        <v>61</v>
      </c>
      <c r="H67" s="36">
        <v>80</v>
      </c>
      <c r="I67" s="36">
        <v>125</v>
      </c>
      <c r="J67" s="36">
        <v>88</v>
      </c>
      <c r="K67" s="36">
        <v>48</v>
      </c>
      <c r="L67" s="36">
        <v>6</v>
      </c>
      <c r="M67" s="36">
        <v>0</v>
      </c>
      <c r="N67" s="36">
        <v>0</v>
      </c>
      <c r="O67" s="36">
        <v>0</v>
      </c>
      <c r="P67" s="36">
        <v>0</v>
      </c>
      <c r="Q67" s="36">
        <v>0</v>
      </c>
      <c r="R67" s="36">
        <v>28</v>
      </c>
      <c r="S67" s="36">
        <v>10</v>
      </c>
      <c r="T67" s="36">
        <v>24</v>
      </c>
      <c r="U67" s="36">
        <v>29</v>
      </c>
      <c r="V67" s="36">
        <v>0</v>
      </c>
      <c r="W67" s="36">
        <v>0</v>
      </c>
      <c r="X67" s="36">
        <v>5</v>
      </c>
      <c r="Y67" s="36">
        <v>0</v>
      </c>
      <c r="DA67" s="60" t="s">
        <v>1321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DA69" s="129" t="s">
        <v>1398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DA70" s="133"/>
    </row>
    <row r="71" spans="1:105" ht="12" customHeight="1" x14ac:dyDescent="0.25">
      <c r="A71" s="108" t="s">
        <v>51</v>
      </c>
      <c r="B71" s="52"/>
      <c r="C71" s="52">
        <v>94</v>
      </c>
      <c r="D71" s="52">
        <v>112</v>
      </c>
      <c r="E71" s="52">
        <v>68</v>
      </c>
      <c r="F71" s="52">
        <v>110</v>
      </c>
      <c r="G71" s="52">
        <v>130</v>
      </c>
      <c r="H71" s="52">
        <v>160</v>
      </c>
      <c r="I71" s="52">
        <v>250</v>
      </c>
      <c r="J71" s="52">
        <v>192</v>
      </c>
      <c r="K71" s="52">
        <v>101</v>
      </c>
      <c r="L71" s="52">
        <v>13</v>
      </c>
      <c r="M71" s="52">
        <v>0</v>
      </c>
      <c r="N71" s="52">
        <v>0</v>
      </c>
      <c r="O71" s="52">
        <v>0</v>
      </c>
      <c r="P71" s="52">
        <v>0</v>
      </c>
      <c r="Q71" s="52">
        <v>1</v>
      </c>
      <c r="R71" s="52">
        <v>38</v>
      </c>
      <c r="S71" s="52">
        <v>21</v>
      </c>
      <c r="T71" s="52">
        <v>48</v>
      </c>
      <c r="U71" s="52">
        <v>54</v>
      </c>
      <c r="V71" s="52">
        <v>0</v>
      </c>
      <c r="W71" s="52">
        <v>1</v>
      </c>
      <c r="X71" s="52">
        <v>11</v>
      </c>
      <c r="Y71" s="52">
        <v>0</v>
      </c>
      <c r="DA71" s="63" t="s">
        <v>1399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DA72" s="134"/>
    </row>
    <row r="73" spans="1:105" ht="12" customHeight="1" x14ac:dyDescent="0.25">
      <c r="A73" s="108" t="s">
        <v>53</v>
      </c>
      <c r="B73" s="52"/>
      <c r="C73" s="52">
        <v>7</v>
      </c>
      <c r="D73" s="52">
        <v>6</v>
      </c>
      <c r="E73" s="52">
        <v>7</v>
      </c>
      <c r="F73" s="52">
        <v>6</v>
      </c>
      <c r="G73" s="52">
        <v>8</v>
      </c>
      <c r="H73" s="52">
        <v>13</v>
      </c>
      <c r="I73" s="52">
        <v>9</v>
      </c>
      <c r="J73" s="52">
        <v>14</v>
      </c>
      <c r="K73" s="52">
        <v>23</v>
      </c>
      <c r="L73" s="52">
        <v>16</v>
      </c>
      <c r="M73" s="52">
        <v>9</v>
      </c>
      <c r="N73" s="52">
        <v>1</v>
      </c>
      <c r="O73" s="52">
        <v>0</v>
      </c>
      <c r="P73" s="52">
        <v>0</v>
      </c>
      <c r="Q73" s="52">
        <v>0</v>
      </c>
      <c r="R73" s="52">
        <v>0</v>
      </c>
      <c r="S73" s="52">
        <v>12</v>
      </c>
      <c r="T73" s="52">
        <v>9</v>
      </c>
      <c r="U73" s="52">
        <v>16</v>
      </c>
      <c r="V73" s="52">
        <v>16</v>
      </c>
      <c r="W73" s="52">
        <v>1</v>
      </c>
      <c r="X73" s="52">
        <v>0</v>
      </c>
      <c r="Y73" s="52">
        <v>2</v>
      </c>
      <c r="DA73" s="63" t="s">
        <v>1400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0</v>
      </c>
      <c r="D75" s="52">
        <f t="shared" si="0"/>
        <v>0</v>
      </c>
      <c r="E75" s="52">
        <f t="shared" si="0"/>
        <v>0</v>
      </c>
      <c r="F75" s="52">
        <f t="shared" si="0"/>
        <v>0</v>
      </c>
      <c r="G75" s="52">
        <f t="shared" si="0"/>
        <v>0</v>
      </c>
      <c r="H75" s="52">
        <f t="shared" si="0"/>
        <v>0</v>
      </c>
      <c r="I75" s="52">
        <f t="shared" si="0"/>
        <v>0</v>
      </c>
      <c r="J75" s="52">
        <f t="shared" si="0"/>
        <v>0</v>
      </c>
      <c r="K75" s="52">
        <f t="shared" si="0"/>
        <v>0</v>
      </c>
      <c r="L75" s="52">
        <f t="shared" si="0"/>
        <v>0</v>
      </c>
      <c r="M75" s="52">
        <f t="shared" si="0"/>
        <v>0</v>
      </c>
      <c r="N75" s="52">
        <f t="shared" si="0"/>
        <v>0</v>
      </c>
      <c r="O75" s="52">
        <f t="shared" si="0"/>
        <v>0</v>
      </c>
      <c r="P75" s="52">
        <f t="shared" si="0"/>
        <v>0</v>
      </c>
      <c r="Q75" s="52">
        <f t="shared" si="0"/>
        <v>0</v>
      </c>
      <c r="R75" s="52">
        <f t="shared" ref="R75:V75" si="1">R43-R59</f>
        <v>0</v>
      </c>
      <c r="S75" s="52">
        <f t="shared" si="1"/>
        <v>0</v>
      </c>
      <c r="T75" s="52">
        <f t="shared" si="1"/>
        <v>0</v>
      </c>
      <c r="U75" s="52">
        <f t="shared" si="1"/>
        <v>0</v>
      </c>
      <c r="V75" s="52">
        <f t="shared" si="1"/>
        <v>0</v>
      </c>
      <c r="W75" s="52">
        <f t="shared" ref="W75:Y75" si="2">W43-W59</f>
        <v>0</v>
      </c>
      <c r="X75" s="52">
        <f t="shared" si="2"/>
        <v>0</v>
      </c>
      <c r="Y75" s="52">
        <f t="shared" si="2"/>
        <v>0</v>
      </c>
      <c r="DA75" s="63" t="s">
        <v>1401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0</v>
      </c>
      <c r="D76" s="52">
        <f t="shared" si="3"/>
        <v>0</v>
      </c>
      <c r="E76" s="52">
        <f t="shared" si="3"/>
        <v>0</v>
      </c>
      <c r="F76" s="52">
        <f t="shared" si="3"/>
        <v>0</v>
      </c>
      <c r="G76" s="52">
        <f t="shared" si="3"/>
        <v>0</v>
      </c>
      <c r="H76" s="52">
        <f t="shared" si="3"/>
        <v>0</v>
      </c>
      <c r="I76" s="52">
        <f t="shared" si="3"/>
        <v>0</v>
      </c>
      <c r="J76" s="52">
        <f t="shared" si="3"/>
        <v>0</v>
      </c>
      <c r="K76" s="52">
        <f t="shared" si="3"/>
        <v>0</v>
      </c>
      <c r="L76" s="52">
        <f t="shared" si="3"/>
        <v>0</v>
      </c>
      <c r="M76" s="52">
        <f t="shared" si="3"/>
        <v>0</v>
      </c>
      <c r="N76" s="52">
        <f t="shared" si="3"/>
        <v>0</v>
      </c>
      <c r="O76" s="52">
        <f t="shared" si="3"/>
        <v>0</v>
      </c>
      <c r="P76" s="52">
        <f t="shared" si="3"/>
        <v>0</v>
      </c>
      <c r="Q76" s="52">
        <f t="shared" si="3"/>
        <v>0</v>
      </c>
      <c r="R76" s="52">
        <f t="shared" ref="R76:V76" si="4">R44-R60</f>
        <v>0</v>
      </c>
      <c r="S76" s="52">
        <f t="shared" si="4"/>
        <v>0</v>
      </c>
      <c r="T76" s="52">
        <f t="shared" si="4"/>
        <v>0</v>
      </c>
      <c r="U76" s="52">
        <f t="shared" si="4"/>
        <v>0</v>
      </c>
      <c r="V76" s="52">
        <f t="shared" si="4"/>
        <v>0</v>
      </c>
      <c r="W76" s="52">
        <f t="shared" ref="W76:Y76" si="5">W44-W60</f>
        <v>0</v>
      </c>
      <c r="X76" s="52">
        <f t="shared" si="5"/>
        <v>0</v>
      </c>
      <c r="Y76" s="52">
        <f t="shared" si="5"/>
        <v>0</v>
      </c>
      <c r="DA76" s="63" t="s">
        <v>1402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:Y77" si="8">W45-W61</f>
        <v>0</v>
      </c>
      <c r="X77" s="52">
        <f t="shared" si="8"/>
        <v>0</v>
      </c>
      <c r="Y77" s="52">
        <f t="shared" si="8"/>
        <v>0</v>
      </c>
      <c r="DA77" s="63" t="s">
        <v>1403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118</v>
      </c>
      <c r="D78" s="52">
        <f t="shared" si="9"/>
        <v>147</v>
      </c>
      <c r="E78" s="52">
        <f t="shared" si="9"/>
        <v>121</v>
      </c>
      <c r="F78" s="52">
        <f t="shared" si="9"/>
        <v>121</v>
      </c>
      <c r="G78" s="52">
        <f t="shared" si="9"/>
        <v>166</v>
      </c>
      <c r="H78" s="52">
        <f t="shared" si="9"/>
        <v>221</v>
      </c>
      <c r="I78" s="52">
        <f t="shared" si="9"/>
        <v>117</v>
      </c>
      <c r="J78" s="52">
        <f t="shared" si="9"/>
        <v>162</v>
      </c>
      <c r="K78" s="52">
        <f t="shared" si="9"/>
        <v>82</v>
      </c>
      <c r="L78" s="52">
        <f t="shared" si="9"/>
        <v>143</v>
      </c>
      <c r="M78" s="52">
        <f t="shared" si="9"/>
        <v>16</v>
      </c>
      <c r="N78" s="52">
        <f t="shared" si="9"/>
        <v>97</v>
      </c>
      <c r="O78" s="52">
        <f t="shared" si="9"/>
        <v>44</v>
      </c>
      <c r="P78" s="52">
        <f t="shared" si="9"/>
        <v>46</v>
      </c>
      <c r="Q78" s="52">
        <f t="shared" si="9"/>
        <v>147</v>
      </c>
      <c r="R78" s="52">
        <f t="shared" ref="R78:V78" si="10">R46-R62</f>
        <v>96</v>
      </c>
      <c r="S78" s="52">
        <f t="shared" si="10"/>
        <v>62</v>
      </c>
      <c r="T78" s="52">
        <f t="shared" si="10"/>
        <v>64</v>
      </c>
      <c r="U78" s="52">
        <f t="shared" si="10"/>
        <v>30</v>
      </c>
      <c r="V78" s="52">
        <f t="shared" si="10"/>
        <v>0</v>
      </c>
      <c r="W78" s="52">
        <f t="shared" ref="W78:Y78" si="11">W46-W62</f>
        <v>5</v>
      </c>
      <c r="X78" s="52">
        <f t="shared" si="11"/>
        <v>9</v>
      </c>
      <c r="Y78" s="52">
        <f t="shared" si="11"/>
        <v>0</v>
      </c>
      <c r="DA78" s="63" t="s">
        <v>1404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132</v>
      </c>
      <c r="D79" s="52">
        <f t="shared" si="12"/>
        <v>122</v>
      </c>
      <c r="E79" s="52">
        <f t="shared" si="12"/>
        <v>106</v>
      </c>
      <c r="F79" s="52">
        <f t="shared" si="12"/>
        <v>161</v>
      </c>
      <c r="G79" s="52">
        <f t="shared" si="12"/>
        <v>155</v>
      </c>
      <c r="H79" s="52">
        <f t="shared" si="12"/>
        <v>167</v>
      </c>
      <c r="I79" s="52">
        <f t="shared" si="12"/>
        <v>219</v>
      </c>
      <c r="J79" s="52">
        <f t="shared" si="12"/>
        <v>126</v>
      </c>
      <c r="K79" s="52">
        <f t="shared" si="12"/>
        <v>153</v>
      </c>
      <c r="L79" s="52">
        <f t="shared" si="12"/>
        <v>20</v>
      </c>
      <c r="M79" s="52">
        <f t="shared" si="12"/>
        <v>89</v>
      </c>
      <c r="N79" s="52">
        <f t="shared" si="12"/>
        <v>57</v>
      </c>
      <c r="O79" s="52">
        <f t="shared" si="12"/>
        <v>48</v>
      </c>
      <c r="P79" s="52">
        <f t="shared" si="12"/>
        <v>116</v>
      </c>
      <c r="Q79" s="52">
        <f t="shared" si="12"/>
        <v>93</v>
      </c>
      <c r="R79" s="52">
        <f t="shared" ref="R79:V79" si="13">R47-R63</f>
        <v>130</v>
      </c>
      <c r="S79" s="52">
        <f t="shared" si="13"/>
        <v>52</v>
      </c>
      <c r="T79" s="52">
        <f t="shared" si="13"/>
        <v>31</v>
      </c>
      <c r="U79" s="52">
        <f t="shared" si="13"/>
        <v>41</v>
      </c>
      <c r="V79" s="52">
        <f t="shared" si="13"/>
        <v>0</v>
      </c>
      <c r="W79" s="52">
        <f t="shared" ref="W79:Y79" si="14">W47-W63</f>
        <v>1</v>
      </c>
      <c r="X79" s="52">
        <f t="shared" si="14"/>
        <v>15</v>
      </c>
      <c r="Y79" s="52">
        <f t="shared" si="14"/>
        <v>0</v>
      </c>
      <c r="DA79" s="63" t="s">
        <v>1405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DA80" s="134"/>
    </row>
    <row r="81" spans="1:105" ht="12" customHeight="1" x14ac:dyDescent="0.25">
      <c r="A81" s="108" t="s">
        <v>51</v>
      </c>
      <c r="B81" s="52"/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X81" s="52">
        <v>0</v>
      </c>
      <c r="Y81" s="52">
        <v>0</v>
      </c>
      <c r="DA81" s="63" t="s">
        <v>1406</v>
      </c>
    </row>
    <row r="82" spans="1:105" ht="12" customHeight="1" x14ac:dyDescent="0.25">
      <c r="A82" s="108" t="s">
        <v>50</v>
      </c>
      <c r="B82" s="52"/>
      <c r="C82" s="52">
        <v>0</v>
      </c>
      <c r="D82" s="52">
        <v>0</v>
      </c>
      <c r="E82" s="52">
        <v>0</v>
      </c>
      <c r="F82" s="52">
        <v>0</v>
      </c>
      <c r="G82" s="52">
        <v>0</v>
      </c>
      <c r="H82" s="52">
        <v>0</v>
      </c>
      <c r="I82" s="52">
        <v>0</v>
      </c>
      <c r="J82" s="52">
        <v>0</v>
      </c>
      <c r="K82" s="52">
        <v>0</v>
      </c>
      <c r="L82" s="52">
        <v>0</v>
      </c>
      <c r="M82" s="52">
        <v>0</v>
      </c>
      <c r="N82" s="52">
        <v>0</v>
      </c>
      <c r="O82" s="52">
        <v>0</v>
      </c>
      <c r="P82" s="52">
        <v>0</v>
      </c>
      <c r="Q82" s="52">
        <v>0</v>
      </c>
      <c r="R82" s="52">
        <v>0</v>
      </c>
      <c r="S82" s="52">
        <v>0</v>
      </c>
      <c r="T82" s="52">
        <v>0</v>
      </c>
      <c r="U82" s="52">
        <v>0</v>
      </c>
      <c r="V82" s="52">
        <v>0</v>
      </c>
      <c r="W82" s="52">
        <v>0</v>
      </c>
      <c r="X82" s="52">
        <v>0</v>
      </c>
      <c r="Y82" s="52">
        <v>0</v>
      </c>
      <c r="DA82" s="63" t="s">
        <v>1407</v>
      </c>
    </row>
    <row r="83" spans="1:105" ht="12" customHeight="1" x14ac:dyDescent="0.25">
      <c r="A83" s="115" t="s">
        <v>120</v>
      </c>
      <c r="B83" s="36"/>
      <c r="C83" s="36">
        <v>250</v>
      </c>
      <c r="D83" s="36">
        <v>269</v>
      </c>
      <c r="E83" s="36">
        <v>227</v>
      </c>
      <c r="F83" s="36">
        <v>283</v>
      </c>
      <c r="G83" s="36">
        <v>321</v>
      </c>
      <c r="H83" s="36">
        <v>389</v>
      </c>
      <c r="I83" s="36">
        <v>339</v>
      </c>
      <c r="J83" s="36">
        <v>282</v>
      </c>
      <c r="K83" s="36">
        <v>240</v>
      </c>
      <c r="L83" s="36">
        <v>166</v>
      </c>
      <c r="M83" s="36">
        <v>105</v>
      </c>
      <c r="N83" s="36">
        <v>158</v>
      </c>
      <c r="O83" s="36">
        <v>101</v>
      </c>
      <c r="P83" s="36">
        <v>155</v>
      </c>
      <c r="Q83" s="36">
        <v>234</v>
      </c>
      <c r="R83" s="36">
        <v>222</v>
      </c>
      <c r="S83" s="36">
        <v>122</v>
      </c>
      <c r="T83" s="36">
        <v>89</v>
      </c>
      <c r="U83" s="36">
        <v>69</v>
      </c>
      <c r="V83" s="36">
        <v>3</v>
      </c>
      <c r="W83" s="36">
        <v>3</v>
      </c>
      <c r="X83" s="36">
        <v>14</v>
      </c>
      <c r="Y83" s="36">
        <v>0</v>
      </c>
      <c r="DA83" s="60" t="s">
        <v>1408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X86" s="140">
        <v>2022</v>
      </c>
      <c r="Y86" s="140">
        <v>2023</v>
      </c>
      <c r="DA86" s="143"/>
    </row>
    <row r="87" spans="1:105" ht="12" customHeight="1" x14ac:dyDescent="0.25">
      <c r="A87" s="116" t="s">
        <v>195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DA87" s="129" t="s">
        <v>1485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X88" s="128">
        <f>RES_hhdet_numvin!X4</f>
        <v>0</v>
      </c>
      <c r="Y88" s="128">
        <f>RES_hhdet_numvin!Y4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0</v>
      </c>
      <c r="I89" s="52">
        <f>RES_hhdet_numvin!I5</f>
        <v>0</v>
      </c>
      <c r="J89" s="52">
        <f>RES_hhdet_numvin!J5</f>
        <v>23</v>
      </c>
      <c r="K89" s="52">
        <f>RES_hhdet_numvin!K5</f>
        <v>16</v>
      </c>
      <c r="L89" s="52">
        <f>RES_hhdet_numvin!L5</f>
        <v>2</v>
      </c>
      <c r="M89" s="52">
        <f>RES_hhdet_numvin!M5</f>
        <v>0</v>
      </c>
      <c r="N89" s="52">
        <f>RES_hhdet_numvin!N5</f>
        <v>0</v>
      </c>
      <c r="O89" s="52">
        <f>RES_hhdet_numvin!O5</f>
        <v>0</v>
      </c>
      <c r="P89" s="52">
        <f>RES_hhdet_numvin!P5</f>
        <v>0</v>
      </c>
      <c r="Q89" s="52">
        <f>RES_hhdet_numvin!Q5</f>
        <v>0</v>
      </c>
      <c r="R89" s="52">
        <f>RES_hhdet_numvin!R5</f>
        <v>9</v>
      </c>
      <c r="S89" s="52">
        <f>RES_hhdet_numvin!S5</f>
        <v>5</v>
      </c>
      <c r="T89" s="52">
        <f>RES_hhdet_numvin!T5</f>
        <v>11</v>
      </c>
      <c r="U89" s="52">
        <f>RES_hhdet_numvin!U5</f>
        <v>12</v>
      </c>
      <c r="V89" s="52">
        <f>RES_hhdet_numvin!V5</f>
        <v>0</v>
      </c>
      <c r="W89" s="52">
        <f>RES_hhdet_numvin!W5</f>
        <v>0</v>
      </c>
      <c r="X89" s="52">
        <f>RES_hhdet_numvin!X5</f>
        <v>11</v>
      </c>
      <c r="Y89" s="52">
        <f>RES_hhdet_numvin!Y5</f>
        <v>0</v>
      </c>
      <c r="DA89" s="63" t="s">
        <v>1486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X90" s="138">
        <f>RES_hhdet_numvin!X6</f>
        <v>0</v>
      </c>
      <c r="Y90" s="138">
        <f>RES_hhdet_numvin!Y6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X91" s="126">
        <f>RES_hhdet_numvin!X7</f>
        <v>0</v>
      </c>
      <c r="Y91" s="126">
        <f>RES_hhdet_numvin!Y7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0</v>
      </c>
      <c r="Q92" s="52">
        <f>RES_hhdet_numvin!Q8</f>
        <v>0</v>
      </c>
      <c r="R92" s="52">
        <f>RES_hhdet_numvin!R8</f>
        <v>1</v>
      </c>
      <c r="S92" s="52">
        <f>RES_hhdet_numvin!S8</f>
        <v>2</v>
      </c>
      <c r="T92" s="52">
        <f>RES_hhdet_numvin!T8</f>
        <v>3</v>
      </c>
      <c r="U92" s="52">
        <f>RES_hhdet_numvin!U8</f>
        <v>5</v>
      </c>
      <c r="V92" s="52">
        <f>RES_hhdet_numvin!V8</f>
        <v>4</v>
      </c>
      <c r="W92" s="52">
        <f>RES_hhdet_numvin!W8</f>
        <v>0</v>
      </c>
      <c r="X92" s="52">
        <f>RES_hhdet_numvin!X8</f>
        <v>1</v>
      </c>
      <c r="Y92" s="52">
        <f>RES_hhdet_numvin!Y8</f>
        <v>2</v>
      </c>
      <c r="DA92" s="63" t="s">
        <v>1487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X93" s="126">
        <f>RES_hhdet_numvin!X9</f>
        <v>0</v>
      </c>
      <c r="Y93" s="126">
        <f>RES_hhdet_numvin!Y9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0</v>
      </c>
      <c r="K94" s="52">
        <f>RES_hhdet_numvin!K10</f>
        <v>0</v>
      </c>
      <c r="L94" s="52">
        <f>RES_hhdet_numvin!L10</f>
        <v>0</v>
      </c>
      <c r="M94" s="52">
        <f>RES_hhdet_numvin!M10</f>
        <v>0</v>
      </c>
      <c r="N94" s="52">
        <f>RES_hhdet_numvin!N10</f>
        <v>0</v>
      </c>
      <c r="O94" s="52">
        <f>RES_hhdet_numvin!O10</f>
        <v>0</v>
      </c>
      <c r="P94" s="52">
        <f>RES_hhdet_numvin!P10</f>
        <v>0</v>
      </c>
      <c r="Q94" s="52">
        <f>RES_hhdet_numvin!Q10</f>
        <v>0</v>
      </c>
      <c r="R94" s="52">
        <f>RES_hhdet_numvin!R10</f>
        <v>0</v>
      </c>
      <c r="S94" s="52">
        <f>RES_hhdet_numvin!S10</f>
        <v>0</v>
      </c>
      <c r="T94" s="52">
        <f>RES_hhdet_numvin!T10</f>
        <v>0</v>
      </c>
      <c r="U94" s="52">
        <f>RES_hhdet_numvin!U10</f>
        <v>0</v>
      </c>
      <c r="V94" s="52">
        <f>RES_hhdet_numvin!V10</f>
        <v>0</v>
      </c>
      <c r="W94" s="52">
        <f>RES_hhdet_numvin!W10</f>
        <v>0</v>
      </c>
      <c r="X94" s="52">
        <f>RES_hhdet_numvin!X10</f>
        <v>0</v>
      </c>
      <c r="Y94" s="52">
        <f>RES_hhdet_numvin!Y10</f>
        <v>0</v>
      </c>
      <c r="DA94" s="63" t="s">
        <v>1488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0</v>
      </c>
      <c r="S95" s="52">
        <f>RES_hhdet_numvin!S11</f>
        <v>0</v>
      </c>
      <c r="T95" s="52">
        <f>RES_hhdet_numvin!T11</f>
        <v>0</v>
      </c>
      <c r="U95" s="52">
        <f>RES_hhdet_numvin!U11</f>
        <v>0</v>
      </c>
      <c r="V95" s="52">
        <f>RES_hhdet_numvin!V11</f>
        <v>0</v>
      </c>
      <c r="W95" s="52">
        <f>RES_hhdet_numvin!W11</f>
        <v>0</v>
      </c>
      <c r="X95" s="52">
        <f>RES_hhdet_numvin!X11</f>
        <v>0</v>
      </c>
      <c r="Y95" s="52">
        <f>RES_hhdet_numvin!Y11</f>
        <v>0</v>
      </c>
      <c r="DA95" s="63" t="s">
        <v>1489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X96" s="52">
        <f>RES_hhdet_numvin!X12</f>
        <v>0</v>
      </c>
      <c r="Y96" s="52">
        <f>RES_hhdet_numvin!Y12</f>
        <v>0</v>
      </c>
      <c r="DA96" s="63" t="s">
        <v>1490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X97" s="52">
        <f>RES_hhdet_numvin!X13</f>
        <v>0</v>
      </c>
      <c r="Y97" s="52">
        <f>RES_hhdet_numvin!Y13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X98" s="52">
        <f>RES_hhdet_numvin!X14</f>
        <v>0</v>
      </c>
      <c r="Y98" s="52">
        <f>RES_hhdet_numvin!Y14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0</v>
      </c>
      <c r="Q99" s="138">
        <f>RES_hhdet_numvin!Q15</f>
        <v>0</v>
      </c>
      <c r="R99" s="138">
        <f>RES_hhdet_numvin!R15</f>
        <v>12</v>
      </c>
      <c r="S99" s="138">
        <f>RES_hhdet_numvin!S15</f>
        <v>8</v>
      </c>
      <c r="T99" s="138">
        <f>RES_hhdet_numvin!T15</f>
        <v>11</v>
      </c>
      <c r="U99" s="138">
        <f>RES_hhdet_numvin!U15</f>
        <v>10</v>
      </c>
      <c r="V99" s="138">
        <f>RES_hhdet_numvin!V15</f>
        <v>0</v>
      </c>
      <c r="W99" s="138">
        <f>RES_hhdet_numvin!W15</f>
        <v>2</v>
      </c>
      <c r="X99" s="138">
        <f>RES_hhdet_numvin!X15</f>
        <v>6</v>
      </c>
      <c r="Y99" s="138">
        <f>RES_hhdet_numvin!Y15</f>
        <v>0</v>
      </c>
      <c r="DA99" s="63" t="s">
        <v>1491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11</v>
      </c>
      <c r="S100" s="138">
        <f>RES_hhdet_numvin!S16</f>
        <v>6</v>
      </c>
      <c r="T100" s="138">
        <f>RES_hhdet_numvin!T16</f>
        <v>6</v>
      </c>
      <c r="U100" s="138">
        <f>RES_hhdet_numvin!U16</f>
        <v>6</v>
      </c>
      <c r="V100" s="138">
        <f>RES_hhdet_numvin!V16</f>
        <v>0</v>
      </c>
      <c r="W100" s="138">
        <f>RES_hhdet_numvin!W16</f>
        <v>0</v>
      </c>
      <c r="X100" s="138">
        <f>RES_hhdet_numvin!X16</f>
        <v>11</v>
      </c>
      <c r="Y100" s="138">
        <f>RES_hhdet_numvin!Y16</f>
        <v>0</v>
      </c>
      <c r="DA100" s="63" t="s">
        <v>1492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X101" s="138">
        <f>RES_hhdet_numvin!X17</f>
        <v>0</v>
      </c>
      <c r="Y101" s="138">
        <f>RES_hhdet_numvin!Y17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X102" s="138">
        <f>RES_hhdet_numvin!X18</f>
        <v>0</v>
      </c>
      <c r="Y102" s="138">
        <f>RES_hhdet_numvin!Y18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X103" s="126">
        <f>RES_hhdet_numvin!X19</f>
        <v>0</v>
      </c>
      <c r="Y103" s="126">
        <f>RES_hhdet_numvin!Y19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X104" s="52">
        <f>RES_hhdet_numvin!X20</f>
        <v>0</v>
      </c>
      <c r="Y104" s="52">
        <f>RES_hhdet_numvin!Y20</f>
        <v>0</v>
      </c>
      <c r="DA104" s="63" t="s">
        <v>1493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0</v>
      </c>
      <c r="Q105" s="52">
        <f>RES_hhdet_numvin!Q21</f>
        <v>0</v>
      </c>
      <c r="R105" s="52">
        <f>RES_hhdet_numvin!R21</f>
        <v>0</v>
      </c>
      <c r="S105" s="52">
        <f>RES_hhdet_numvin!S21</f>
        <v>0</v>
      </c>
      <c r="T105" s="52">
        <f>RES_hhdet_numvin!T21</f>
        <v>0</v>
      </c>
      <c r="U105" s="52">
        <f>RES_hhdet_numvin!U21</f>
        <v>0</v>
      </c>
      <c r="V105" s="52">
        <f>RES_hhdet_numvin!V21</f>
        <v>0</v>
      </c>
      <c r="W105" s="52">
        <f>RES_hhdet_numvin!W21</f>
        <v>0</v>
      </c>
      <c r="X105" s="52">
        <f>RES_hhdet_numvin!X21</f>
        <v>0</v>
      </c>
      <c r="Y105" s="52">
        <f>RES_hhdet_numvin!Y21</f>
        <v>0</v>
      </c>
      <c r="DA105" s="63" t="s">
        <v>1494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0</v>
      </c>
      <c r="Q106" s="36">
        <f>RES_hhdet_numvin!Q22</f>
        <v>0</v>
      </c>
      <c r="R106" s="36">
        <f>RES_hhdet_numvin!R22</f>
        <v>27</v>
      </c>
      <c r="S106" s="36">
        <f>RES_hhdet_numvin!S22</f>
        <v>16</v>
      </c>
      <c r="T106" s="36">
        <f>RES_hhdet_numvin!T22</f>
        <v>16</v>
      </c>
      <c r="U106" s="36">
        <f>RES_hhdet_numvin!U22</f>
        <v>15</v>
      </c>
      <c r="V106" s="36">
        <f>RES_hhdet_numvin!V22</f>
        <v>2</v>
      </c>
      <c r="W106" s="36">
        <f>RES_hhdet_numvin!W22</f>
        <v>1</v>
      </c>
      <c r="X106" s="36">
        <f>RES_hhdet_numvin!X22</f>
        <v>12</v>
      </c>
      <c r="Y106" s="36">
        <f>RES_hhdet_numvin!Y22</f>
        <v>0</v>
      </c>
      <c r="DA106" s="60" t="s">
        <v>1495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2.3843183292810757</v>
      </c>
      <c r="C110" s="117">
        <f t="shared" si="15"/>
        <v>2.1349415323454313</v>
      </c>
      <c r="D110" s="117">
        <f t="shared" si="15"/>
        <v>2.1654885281535723</v>
      </c>
      <c r="E110" s="117">
        <f t="shared" si="15"/>
        <v>2.1551069277270107</v>
      </c>
      <c r="F110" s="117">
        <f t="shared" si="15"/>
        <v>1.4427836365450097</v>
      </c>
      <c r="G110" s="117">
        <f t="shared" si="15"/>
        <v>1.4453451468874357</v>
      </c>
      <c r="H110" s="117">
        <f t="shared" si="15"/>
        <v>1.4539441977881393</v>
      </c>
      <c r="I110" s="117">
        <f t="shared" si="15"/>
        <v>1.7421357117332072</v>
      </c>
      <c r="J110" s="117">
        <f t="shared" si="15"/>
        <v>6.6616194952283454</v>
      </c>
      <c r="K110" s="117">
        <f t="shared" si="15"/>
        <v>2.2213639957379625</v>
      </c>
      <c r="L110" s="117">
        <f t="shared" si="15"/>
        <v>2.2036620125278263</v>
      </c>
      <c r="M110" s="117">
        <f t="shared" si="15"/>
        <v>2.1699147308859899</v>
      </c>
      <c r="N110" s="117">
        <f t="shared" si="15"/>
        <v>2.1360793767693815</v>
      </c>
      <c r="O110" s="117">
        <f t="shared" si="15"/>
        <v>1.1291692185475826</v>
      </c>
      <c r="P110" s="117">
        <f t="shared" si="15"/>
        <v>0.78657648623836474</v>
      </c>
      <c r="Q110" s="117">
        <f t="shared" si="15"/>
        <v>0.68970576553009422</v>
      </c>
      <c r="R110" s="117">
        <f t="shared" ref="R110:V110" si="16">R111+R114+R116+R126</f>
        <v>1.229699973670743</v>
      </c>
      <c r="S110" s="117">
        <f t="shared" si="16"/>
        <v>1.2681286019301596</v>
      </c>
      <c r="T110" s="117">
        <f t="shared" si="16"/>
        <v>1.1433711129585711</v>
      </c>
      <c r="U110" s="117">
        <f t="shared" si="16"/>
        <v>1.2404595907424498</v>
      </c>
      <c r="V110" s="117">
        <f t="shared" si="16"/>
        <v>0.42119906078960723</v>
      </c>
      <c r="W110" s="117">
        <f t="shared" ref="W110:Y110" si="17">W111+W114+W116+W126</f>
        <v>0.42275768297166871</v>
      </c>
      <c r="X110" s="117">
        <f t="shared" si="17"/>
        <v>8.1794640036334229E-2</v>
      </c>
      <c r="Y110" s="117">
        <f t="shared" si="17"/>
        <v>6.6487393955867932E-2</v>
      </c>
      <c r="DA110" s="129" t="s">
        <v>1572</v>
      </c>
    </row>
    <row r="111" spans="1:105" ht="12" customHeight="1" x14ac:dyDescent="0.25">
      <c r="A111" s="121" t="s">
        <v>57</v>
      </c>
      <c r="B111" s="122">
        <f t="shared" ref="B111:Q111" si="18">SUM(B112:B113)</f>
        <v>2.112405723930352</v>
      </c>
      <c r="C111" s="122">
        <f t="shared" si="18"/>
        <v>1.888794603295012</v>
      </c>
      <c r="D111" s="122">
        <f t="shared" si="18"/>
        <v>1.8886269362108785</v>
      </c>
      <c r="E111" s="122">
        <f t="shared" si="18"/>
        <v>1.8884520531565794</v>
      </c>
      <c r="F111" s="122">
        <f t="shared" si="18"/>
        <v>1.1843946885107255</v>
      </c>
      <c r="G111" s="122">
        <f t="shared" si="18"/>
        <v>1.1842772570663722</v>
      </c>
      <c r="H111" s="122">
        <f t="shared" si="18"/>
        <v>1.1841639795209298</v>
      </c>
      <c r="I111" s="122">
        <f t="shared" si="18"/>
        <v>1.4410051757740083</v>
      </c>
      <c r="J111" s="122">
        <f t="shared" si="18"/>
        <v>6.3672218831133343</v>
      </c>
      <c r="K111" s="122">
        <f t="shared" si="18"/>
        <v>1.9213776997740197</v>
      </c>
      <c r="L111" s="122">
        <f t="shared" si="18"/>
        <v>1.9216498003630094</v>
      </c>
      <c r="M111" s="122">
        <f t="shared" si="18"/>
        <v>1.9210442323141113</v>
      </c>
      <c r="N111" s="122">
        <f t="shared" si="18"/>
        <v>1.9211036358564824</v>
      </c>
      <c r="O111" s="122">
        <f t="shared" si="18"/>
        <v>0.96062297170546096</v>
      </c>
      <c r="P111" s="122">
        <f t="shared" si="18"/>
        <v>0.63496626264303579</v>
      </c>
      <c r="Q111" s="122">
        <f t="shared" si="18"/>
        <v>0.54506726232363922</v>
      </c>
      <c r="R111" s="122">
        <f t="shared" ref="R111:V111" si="19">SUM(R112:R113)</f>
        <v>1.0835432304446881</v>
      </c>
      <c r="S111" s="122">
        <f t="shared" si="19"/>
        <v>1.1323264306490459</v>
      </c>
      <c r="T111" s="122">
        <f t="shared" si="19"/>
        <v>1.0178075565049665</v>
      </c>
      <c r="U111" s="122">
        <f t="shared" si="19"/>
        <v>1.1260954084766353</v>
      </c>
      <c r="V111" s="122">
        <f t="shared" si="19"/>
        <v>0.34710145838252837</v>
      </c>
      <c r="W111" s="122">
        <f t="shared" ref="W111:Y111" si="20">SUM(W112:W113)</f>
        <v>0.38052267528023043</v>
      </c>
      <c r="X111" s="122">
        <f t="shared" si="20"/>
        <v>6.6107337071960204E-2</v>
      </c>
      <c r="Y111" s="122">
        <f t="shared" si="20"/>
        <v>5.9783979472866643E-2</v>
      </c>
      <c r="DA111" s="130" t="s">
        <v>1573</v>
      </c>
    </row>
    <row r="112" spans="1:105" ht="12" customHeight="1" x14ac:dyDescent="0.25">
      <c r="A112" s="97" t="s">
        <v>51</v>
      </c>
      <c r="B112" s="98">
        <v>2.099484092863285</v>
      </c>
      <c r="C112" s="98">
        <v>1.8773860705073087</v>
      </c>
      <c r="D112" s="98">
        <v>1.8773860705073089</v>
      </c>
      <c r="E112" s="98">
        <v>1.8773860705073091</v>
      </c>
      <c r="F112" s="98">
        <v>1.1775580395528809</v>
      </c>
      <c r="G112" s="98">
        <v>1.1775580395528804</v>
      </c>
      <c r="H112" s="98">
        <v>1.1775580395528806</v>
      </c>
      <c r="I112" s="98">
        <v>1.4331040412725708</v>
      </c>
      <c r="J112" s="98">
        <v>6.3318142734307834</v>
      </c>
      <c r="K112" s="98">
        <v>1.9107480653482365</v>
      </c>
      <c r="L112" s="98">
        <v>1.9107480653482365</v>
      </c>
      <c r="M112" s="98">
        <v>1.9107480653482367</v>
      </c>
      <c r="N112" s="98">
        <v>1.9107480653482365</v>
      </c>
      <c r="O112" s="98">
        <v>0.95537403267411858</v>
      </c>
      <c r="P112" s="98">
        <v>0.63172828890799659</v>
      </c>
      <c r="Q112" s="98">
        <v>0.54221840068787597</v>
      </c>
      <c r="R112" s="98">
        <v>1.0778159931212381</v>
      </c>
      <c r="S112" s="98">
        <v>1.1263972484952709</v>
      </c>
      <c r="T112" s="98">
        <v>1.0124677558039554</v>
      </c>
      <c r="U112" s="98">
        <v>1.1202063628546863</v>
      </c>
      <c r="V112" s="98">
        <v>0.34531384350816852</v>
      </c>
      <c r="W112" s="98">
        <v>0.37850386930352542</v>
      </c>
      <c r="X112" s="98">
        <v>6.5778159931212374E-2</v>
      </c>
      <c r="Y112" s="98">
        <v>5.9501289767841789E-2</v>
      </c>
      <c r="DA112" s="63" t="s">
        <v>1574</v>
      </c>
    </row>
    <row r="113" spans="1:105" ht="12" customHeight="1" x14ac:dyDescent="0.25">
      <c r="A113" s="97" t="s">
        <v>53</v>
      </c>
      <c r="B113" s="98">
        <v>1.2921631067066881E-2</v>
      </c>
      <c r="C113" s="98">
        <v>1.1408532787703273E-2</v>
      </c>
      <c r="D113" s="98">
        <v>1.1240865703569662E-2</v>
      </c>
      <c r="E113" s="98">
        <v>1.1065982649270216E-2</v>
      </c>
      <c r="F113" s="98">
        <v>6.8366489578446186E-3</v>
      </c>
      <c r="G113" s="98">
        <v>6.719217513491884E-3</v>
      </c>
      <c r="H113" s="98">
        <v>6.6059399680492015E-3</v>
      </c>
      <c r="I113" s="98">
        <v>7.9011345014375397E-3</v>
      </c>
      <c r="J113" s="98">
        <v>3.5407609682551126E-2</v>
      </c>
      <c r="K113" s="98">
        <v>1.0629634425783335E-2</v>
      </c>
      <c r="L113" s="98">
        <v>1.090173501477279E-2</v>
      </c>
      <c r="M113" s="98">
        <v>1.0296166965874579E-2</v>
      </c>
      <c r="N113" s="98">
        <v>1.0355570508245773E-2</v>
      </c>
      <c r="O113" s="98">
        <v>5.2489390313423734E-3</v>
      </c>
      <c r="P113" s="98">
        <v>3.2379737350392286E-3</v>
      </c>
      <c r="Q113" s="98">
        <v>2.8488616357632379E-3</v>
      </c>
      <c r="R113" s="98">
        <v>5.7272373234501361E-3</v>
      </c>
      <c r="S113" s="98">
        <v>5.9291821537749475E-3</v>
      </c>
      <c r="T113" s="98">
        <v>5.3398007010111012E-3</v>
      </c>
      <c r="U113" s="98">
        <v>5.8890456219488517E-3</v>
      </c>
      <c r="V113" s="98">
        <v>1.7876148743598492E-3</v>
      </c>
      <c r="W113" s="98">
        <v>2.0188059767050274E-3</v>
      </c>
      <c r="X113" s="98">
        <v>3.2917714074782832E-4</v>
      </c>
      <c r="Y113" s="98">
        <v>2.8268970502485466E-4</v>
      </c>
      <c r="DA113" s="63" t="s">
        <v>1575</v>
      </c>
    </row>
    <row r="114" spans="1:105" ht="12" customHeight="1" x14ac:dyDescent="0.25">
      <c r="A114" s="121" t="s">
        <v>92</v>
      </c>
      <c r="B114" s="122">
        <f t="shared" ref="B114:Y114" si="21">B115</f>
        <v>8.9035361875070224E-4</v>
      </c>
      <c r="C114" s="122">
        <f t="shared" si="21"/>
        <v>8.967622685237802E-4</v>
      </c>
      <c r="D114" s="122">
        <f t="shared" si="21"/>
        <v>9.1910209741619434E-4</v>
      </c>
      <c r="E114" s="122">
        <f t="shared" si="21"/>
        <v>1.2897659022696796E-3</v>
      </c>
      <c r="F114" s="122">
        <f t="shared" si="21"/>
        <v>9.6235480764282849E-4</v>
      </c>
      <c r="G114" s="122">
        <f t="shared" si="21"/>
        <v>9.8698772812130385E-4</v>
      </c>
      <c r="H114" s="122">
        <f t="shared" si="21"/>
        <v>1.6542480291740073E-3</v>
      </c>
      <c r="I114" s="122">
        <f t="shared" si="21"/>
        <v>1.2961278668726954E-3</v>
      </c>
      <c r="J114" s="122">
        <f t="shared" si="21"/>
        <v>1.5146199871015782E-3</v>
      </c>
      <c r="K114" s="122">
        <f t="shared" si="21"/>
        <v>1.8450219821721258E-3</v>
      </c>
      <c r="L114" s="122">
        <f t="shared" si="21"/>
        <v>1.9452445407172451E-3</v>
      </c>
      <c r="M114" s="122">
        <f t="shared" si="21"/>
        <v>1.6934058582871332E-3</v>
      </c>
      <c r="N114" s="122">
        <f t="shared" si="21"/>
        <v>1.5530680481889165E-3</v>
      </c>
      <c r="O114" s="122">
        <f t="shared" si="21"/>
        <v>1.3145908805767548E-3</v>
      </c>
      <c r="P114" s="122">
        <f t="shared" si="21"/>
        <v>1.0047348065712785E-3</v>
      </c>
      <c r="Q114" s="122">
        <f t="shared" si="21"/>
        <v>7.6228271851874426E-4</v>
      </c>
      <c r="R114" s="122">
        <f t="shared" si="21"/>
        <v>5.4328847966522665E-4</v>
      </c>
      <c r="S114" s="122">
        <f t="shared" si="21"/>
        <v>4.4451467299472366E-4</v>
      </c>
      <c r="T114" s="122">
        <f t="shared" si="21"/>
        <v>5.8330739918590019E-4</v>
      </c>
      <c r="U114" s="122">
        <f t="shared" si="21"/>
        <v>7.6168249195502269E-4</v>
      </c>
      <c r="V114" s="122">
        <f t="shared" si="21"/>
        <v>1.0691648934951534E-3</v>
      </c>
      <c r="W114" s="122">
        <f t="shared" si="21"/>
        <v>7.4389164955919289E-4</v>
      </c>
      <c r="X114" s="122">
        <f t="shared" si="21"/>
        <v>4.5986729369052511E-4</v>
      </c>
      <c r="Y114" s="122">
        <f t="shared" si="21"/>
        <v>2.9287519193341204E-4</v>
      </c>
      <c r="DA114" s="130" t="s">
        <v>1576</v>
      </c>
    </row>
    <row r="115" spans="1:105" ht="12" customHeight="1" x14ac:dyDescent="0.25">
      <c r="A115" s="97" t="s">
        <v>53</v>
      </c>
      <c r="B115" s="98">
        <v>8.9035361875070224E-4</v>
      </c>
      <c r="C115" s="98">
        <v>8.967622685237802E-4</v>
      </c>
      <c r="D115" s="98">
        <v>9.1910209741619434E-4</v>
      </c>
      <c r="E115" s="98">
        <v>1.2897659022696796E-3</v>
      </c>
      <c r="F115" s="98">
        <v>9.6235480764282849E-4</v>
      </c>
      <c r="G115" s="98">
        <v>9.8698772812130385E-4</v>
      </c>
      <c r="H115" s="98">
        <v>1.6542480291740073E-3</v>
      </c>
      <c r="I115" s="98">
        <v>1.2961278668726954E-3</v>
      </c>
      <c r="J115" s="98">
        <v>1.5146199871015782E-3</v>
      </c>
      <c r="K115" s="98">
        <v>1.8450219821721258E-3</v>
      </c>
      <c r="L115" s="98">
        <v>1.9452445407172451E-3</v>
      </c>
      <c r="M115" s="98">
        <v>1.6934058582871332E-3</v>
      </c>
      <c r="N115" s="98">
        <v>1.5530680481889165E-3</v>
      </c>
      <c r="O115" s="98">
        <v>1.3145908805767548E-3</v>
      </c>
      <c r="P115" s="98">
        <v>1.0047348065712785E-3</v>
      </c>
      <c r="Q115" s="98">
        <v>7.6228271851874426E-4</v>
      </c>
      <c r="R115" s="98">
        <v>5.4328847966522665E-4</v>
      </c>
      <c r="S115" s="98">
        <v>4.4451467299472366E-4</v>
      </c>
      <c r="T115" s="98">
        <v>5.8330739918590019E-4</v>
      </c>
      <c r="U115" s="98">
        <v>7.6168249195502269E-4</v>
      </c>
      <c r="V115" s="98">
        <v>1.0691648934951534E-3</v>
      </c>
      <c r="W115" s="98">
        <v>7.4389164955919289E-4</v>
      </c>
      <c r="X115" s="98">
        <v>4.5986729369052511E-4</v>
      </c>
      <c r="Y115" s="98">
        <v>2.9287519193341204E-4</v>
      </c>
      <c r="DA115" s="63" t="s">
        <v>1577</v>
      </c>
    </row>
    <row r="116" spans="1:105" ht="12" customHeight="1" x14ac:dyDescent="0.25">
      <c r="A116" s="121" t="s">
        <v>55</v>
      </c>
      <c r="B116" s="122">
        <v>0.23164489922012282</v>
      </c>
      <c r="C116" s="122">
        <v>0.20364125259503624</v>
      </c>
      <c r="D116" s="122">
        <v>0.23401629640321381</v>
      </c>
      <c r="E116" s="122">
        <v>0.22473964178124442</v>
      </c>
      <c r="F116" s="122">
        <v>0.21558063400790153</v>
      </c>
      <c r="G116" s="122">
        <v>0.21755437566059205</v>
      </c>
      <c r="H116" s="122">
        <v>0.21992520966061452</v>
      </c>
      <c r="I116" s="122">
        <v>0.25027315371750486</v>
      </c>
      <c r="J116" s="122">
        <v>0.23953716391179525</v>
      </c>
      <c r="K116" s="122">
        <v>0.25001160049272803</v>
      </c>
      <c r="L116" s="122">
        <v>0.22544143819735402</v>
      </c>
      <c r="M116" s="122">
        <v>0.1997302063060889</v>
      </c>
      <c r="N116" s="122">
        <v>0.17181306856700657</v>
      </c>
      <c r="O116" s="122">
        <v>0.13505178973523185</v>
      </c>
      <c r="P116" s="122">
        <v>0.12254328231530459</v>
      </c>
      <c r="Q116" s="122">
        <v>0.11779344298513031</v>
      </c>
      <c r="R116" s="122">
        <v>0.12001125347022688</v>
      </c>
      <c r="S116" s="122">
        <v>0.11188900228743207</v>
      </c>
      <c r="T116" s="122">
        <v>0.10293465849469088</v>
      </c>
      <c r="U116" s="122">
        <v>9.3087575023529739E-2</v>
      </c>
      <c r="V116" s="122">
        <v>5.9145483334627977E-2</v>
      </c>
      <c r="W116" s="122">
        <v>3.2830321226990491E-2</v>
      </c>
      <c r="X116" s="122">
        <v>1.1761130707430928E-2</v>
      </c>
      <c r="Y116" s="122">
        <v>4.8441273551880163E-3</v>
      </c>
      <c r="DA116" s="130" t="s">
        <v>1578</v>
      </c>
    </row>
    <row r="117" spans="1:105" ht="12" customHeight="1" x14ac:dyDescent="0.25">
      <c r="A117" s="97" t="s">
        <v>143</v>
      </c>
      <c r="B117" s="98">
        <v>0</v>
      </c>
      <c r="C117" s="98">
        <v>0</v>
      </c>
      <c r="D117" s="98">
        <v>0</v>
      </c>
      <c r="E117" s="98">
        <v>0</v>
      </c>
      <c r="F117" s="98">
        <v>0</v>
      </c>
      <c r="G117" s="98">
        <v>0</v>
      </c>
      <c r="H117" s="98">
        <v>0</v>
      </c>
      <c r="I117" s="98">
        <v>0</v>
      </c>
      <c r="J117" s="98">
        <v>0</v>
      </c>
      <c r="K117" s="98">
        <v>0</v>
      </c>
      <c r="L117" s="98">
        <v>0</v>
      </c>
      <c r="M117" s="98">
        <v>0</v>
      </c>
      <c r="N117" s="98">
        <v>0</v>
      </c>
      <c r="O117" s="98">
        <v>0</v>
      </c>
      <c r="P117" s="98">
        <v>0</v>
      </c>
      <c r="Q117" s="98">
        <v>0</v>
      </c>
      <c r="R117" s="98">
        <v>0</v>
      </c>
      <c r="S117" s="98">
        <v>0</v>
      </c>
      <c r="T117" s="98">
        <v>0</v>
      </c>
      <c r="U117" s="98">
        <v>0</v>
      </c>
      <c r="V117" s="98">
        <v>0</v>
      </c>
      <c r="W117" s="98">
        <v>0</v>
      </c>
      <c r="X117" s="98">
        <v>0</v>
      </c>
      <c r="Y117" s="98">
        <v>0</v>
      </c>
      <c r="DA117" s="63" t="s">
        <v>1579</v>
      </c>
    </row>
    <row r="118" spans="1:105" ht="12" customHeight="1" x14ac:dyDescent="0.25">
      <c r="A118" s="97" t="s">
        <v>124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1580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1581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</v>
      </c>
      <c r="L120" s="101">
        <v>0</v>
      </c>
      <c r="M120" s="101">
        <v>0</v>
      </c>
      <c r="N120" s="101">
        <v>0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X120" s="101">
        <v>0</v>
      </c>
      <c r="Y120" s="101">
        <v>0</v>
      </c>
      <c r="DA120" s="131" t="s">
        <v>1582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</v>
      </c>
      <c r="J121" s="104">
        <v>0</v>
      </c>
      <c r="K121" s="104">
        <v>0</v>
      </c>
      <c r="L121" s="104">
        <v>0</v>
      </c>
      <c r="M121" s="104">
        <v>0</v>
      </c>
      <c r="N121" s="104">
        <v>0</v>
      </c>
      <c r="O121" s="104">
        <v>0</v>
      </c>
      <c r="P121" s="104">
        <v>0</v>
      </c>
      <c r="Q121" s="104">
        <v>0</v>
      </c>
      <c r="R121" s="104">
        <v>0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X121" s="104">
        <v>0</v>
      </c>
      <c r="Y121" s="104">
        <v>0</v>
      </c>
      <c r="DA121" s="132" t="s">
        <v>1583</v>
      </c>
    </row>
    <row r="122" spans="1:105" ht="12" customHeight="1" x14ac:dyDescent="0.25">
      <c r="A122" s="106" t="s">
        <v>122</v>
      </c>
      <c r="B122" s="101">
        <v>0.14677752744142333</v>
      </c>
      <c r="C122" s="101">
        <v>0.12609802197200218</v>
      </c>
      <c r="D122" s="101">
        <v>0.14246213497493845</v>
      </c>
      <c r="E122" s="101">
        <v>0.13488940559679716</v>
      </c>
      <c r="F122" s="101">
        <v>0.12343318613400692</v>
      </c>
      <c r="G122" s="101">
        <v>0.12146645341248832</v>
      </c>
      <c r="H122" s="101">
        <v>0.12277345443103127</v>
      </c>
      <c r="I122" s="101">
        <v>0.12969968333211473</v>
      </c>
      <c r="J122" s="101">
        <v>0.12740243207017132</v>
      </c>
      <c r="K122" s="101">
        <v>0.12826949105210017</v>
      </c>
      <c r="L122" s="101">
        <v>0.12278113796786114</v>
      </c>
      <c r="M122" s="101">
        <v>0.10439691344724493</v>
      </c>
      <c r="N122" s="101">
        <v>9.252711550543842E-2</v>
      </c>
      <c r="O122" s="101">
        <v>7.2052789676608719E-2</v>
      </c>
      <c r="P122" s="101">
        <v>6.1724179958934484E-2</v>
      </c>
      <c r="Q122" s="101">
        <v>6.3773593582669194E-2</v>
      </c>
      <c r="R122" s="101">
        <v>6.2437669503062586E-2</v>
      </c>
      <c r="S122" s="101">
        <v>5.9119226608472387E-2</v>
      </c>
      <c r="T122" s="101">
        <v>5.5236522068177148E-2</v>
      </c>
      <c r="U122" s="101">
        <v>5.0142625954435444E-2</v>
      </c>
      <c r="V122" s="101">
        <v>3.2235593570608193E-2</v>
      </c>
      <c r="W122" s="101">
        <v>1.8887828341633595E-2</v>
      </c>
      <c r="X122" s="101">
        <v>6.8714431024121947E-3</v>
      </c>
      <c r="Y122" s="101">
        <v>2.8239491545540918E-3</v>
      </c>
      <c r="DA122" s="131" t="s">
        <v>1584</v>
      </c>
    </row>
    <row r="123" spans="1:105" ht="12" customHeight="1" x14ac:dyDescent="0.25">
      <c r="A123" s="107" t="s">
        <v>121</v>
      </c>
      <c r="B123" s="104">
        <v>8.4867371778699477E-2</v>
      </c>
      <c r="C123" s="104">
        <v>7.7543230623034046E-2</v>
      </c>
      <c r="D123" s="104">
        <v>9.1554161428275355E-2</v>
      </c>
      <c r="E123" s="104">
        <v>8.9850236184447263E-2</v>
      </c>
      <c r="F123" s="104">
        <v>9.2147447873894617E-2</v>
      </c>
      <c r="G123" s="104">
        <v>9.6087922248103724E-2</v>
      </c>
      <c r="H123" s="104">
        <v>9.7151755229583248E-2</v>
      </c>
      <c r="I123" s="104">
        <v>0.12057347038539011</v>
      </c>
      <c r="J123" s="104">
        <v>0.11213473184162392</v>
      </c>
      <c r="K123" s="104">
        <v>0.12174210944062787</v>
      </c>
      <c r="L123" s="104">
        <v>0.10266030022949288</v>
      </c>
      <c r="M123" s="104">
        <v>9.5333292858843968E-2</v>
      </c>
      <c r="N123" s="104">
        <v>7.9285953061568132E-2</v>
      </c>
      <c r="O123" s="104">
        <v>6.2999000058623134E-2</v>
      </c>
      <c r="P123" s="104">
        <v>6.0819102356370114E-2</v>
      </c>
      <c r="Q123" s="104">
        <v>5.4019849402461122E-2</v>
      </c>
      <c r="R123" s="104">
        <v>5.7573583967164298E-2</v>
      </c>
      <c r="S123" s="104">
        <v>5.2769775678959671E-2</v>
      </c>
      <c r="T123" s="104">
        <v>4.7698136426513729E-2</v>
      </c>
      <c r="U123" s="104">
        <v>4.2944949069094296E-2</v>
      </c>
      <c r="V123" s="104">
        <v>2.6909889764019784E-2</v>
      </c>
      <c r="W123" s="104">
        <v>1.39424928853569E-2</v>
      </c>
      <c r="X123" s="104">
        <v>4.8896876050187341E-3</v>
      </c>
      <c r="Y123" s="104">
        <v>2.0201782006339245E-3</v>
      </c>
      <c r="DA123" s="132" t="s">
        <v>1585</v>
      </c>
    </row>
    <row r="124" spans="1:105" ht="12" customHeight="1" x14ac:dyDescent="0.25">
      <c r="A124" s="108" t="s">
        <v>53</v>
      </c>
      <c r="B124" s="98">
        <v>5.2116519352242437E-2</v>
      </c>
      <c r="C124" s="98">
        <v>4.3385209921804016E-2</v>
      </c>
      <c r="D124" s="98">
        <v>5.319239408900691E-2</v>
      </c>
      <c r="E124" s="98">
        <v>5.0758683397446623E-2</v>
      </c>
      <c r="F124" s="98">
        <v>5.1670318211461765E-2</v>
      </c>
      <c r="G124" s="98">
        <v>5.4095124737825531E-2</v>
      </c>
      <c r="H124" s="98">
        <v>5.337070652825586E-2</v>
      </c>
      <c r="I124" s="98">
        <v>7.0167569047396253E-2</v>
      </c>
      <c r="J124" s="98">
        <v>5.910638894131711E-2</v>
      </c>
      <c r="K124" s="98">
        <v>6.5880234265257992E-2</v>
      </c>
      <c r="L124" s="98">
        <v>4.649709566913815E-2</v>
      </c>
      <c r="M124" s="98">
        <v>4.7549739012405244E-2</v>
      </c>
      <c r="N124" s="98">
        <v>3.7116268957242515E-2</v>
      </c>
      <c r="O124" s="98">
        <v>3.0039971436440837E-2</v>
      </c>
      <c r="P124" s="98">
        <v>3.0460363729070124E-2</v>
      </c>
      <c r="Q124" s="98">
        <v>2.6743164280267236E-2</v>
      </c>
      <c r="R124" s="98">
        <v>2.9434286426578932E-2</v>
      </c>
      <c r="S124" s="98">
        <v>2.7156520047509639E-2</v>
      </c>
      <c r="T124" s="98">
        <v>2.3546108153015853E-2</v>
      </c>
      <c r="U124" s="98">
        <v>2.0467166570982204E-2</v>
      </c>
      <c r="V124" s="98">
        <v>1.2401640386527565E-2</v>
      </c>
      <c r="W124" s="98">
        <v>5.5164138015966115E-3</v>
      </c>
      <c r="X124" s="98">
        <v>2.075582349541305E-3</v>
      </c>
      <c r="Y124" s="98">
        <v>8.7242489910922697E-4</v>
      </c>
      <c r="DA124" s="63" t="s">
        <v>1586</v>
      </c>
    </row>
    <row r="125" spans="1:105" ht="12" customHeight="1" x14ac:dyDescent="0.25">
      <c r="A125" s="108" t="s">
        <v>52</v>
      </c>
      <c r="B125" s="98">
        <v>3.275085242645704E-2</v>
      </c>
      <c r="C125" s="98">
        <v>3.415802070123003E-2</v>
      </c>
      <c r="D125" s="98">
        <v>3.8361767339268438E-2</v>
      </c>
      <c r="E125" s="98">
        <v>3.9091552787000647E-2</v>
      </c>
      <c r="F125" s="98">
        <v>4.0477129662432859E-2</v>
      </c>
      <c r="G125" s="98">
        <v>4.1992797510278193E-2</v>
      </c>
      <c r="H125" s="98">
        <v>4.3781048701327395E-2</v>
      </c>
      <c r="I125" s="98">
        <v>5.0405901337993858E-2</v>
      </c>
      <c r="J125" s="98">
        <v>5.3028342900306807E-2</v>
      </c>
      <c r="K125" s="98">
        <v>5.5861875175369877E-2</v>
      </c>
      <c r="L125" s="98">
        <v>5.6163204560354736E-2</v>
      </c>
      <c r="M125" s="98">
        <v>4.7783553846438724E-2</v>
      </c>
      <c r="N125" s="98">
        <v>4.216968410432561E-2</v>
      </c>
      <c r="O125" s="98">
        <v>3.2959028622182293E-2</v>
      </c>
      <c r="P125" s="98">
        <v>3.0358738627299993E-2</v>
      </c>
      <c r="Q125" s="98">
        <v>2.7276685122193885E-2</v>
      </c>
      <c r="R125" s="98">
        <v>2.8139297540585365E-2</v>
      </c>
      <c r="S125" s="98">
        <v>2.5613255631450029E-2</v>
      </c>
      <c r="T125" s="98">
        <v>2.4152028273497876E-2</v>
      </c>
      <c r="U125" s="98">
        <v>2.2477782498112095E-2</v>
      </c>
      <c r="V125" s="98">
        <v>1.4508249377492217E-2</v>
      </c>
      <c r="W125" s="98">
        <v>8.4260790837602881E-3</v>
      </c>
      <c r="X125" s="98">
        <v>2.814105255477429E-3</v>
      </c>
      <c r="Y125" s="98">
        <v>1.1477533015246974E-3</v>
      </c>
      <c r="DA125" s="63" t="s">
        <v>1587</v>
      </c>
    </row>
    <row r="126" spans="1:105" ht="12" customHeight="1" x14ac:dyDescent="0.25">
      <c r="A126" s="121" t="s">
        <v>54</v>
      </c>
      <c r="B126" s="122">
        <v>3.937735251184981E-2</v>
      </c>
      <c r="C126" s="122">
        <v>4.1608914186858983E-2</v>
      </c>
      <c r="D126" s="122">
        <v>4.1926193442063865E-2</v>
      </c>
      <c r="E126" s="122">
        <v>4.062546688691708E-2</v>
      </c>
      <c r="F126" s="122">
        <v>4.1845959218739931E-2</v>
      </c>
      <c r="G126" s="122">
        <v>4.2526526432350185E-2</v>
      </c>
      <c r="H126" s="122">
        <v>4.8200760577421162E-2</v>
      </c>
      <c r="I126" s="122">
        <v>4.9561254374821333E-2</v>
      </c>
      <c r="J126" s="122">
        <v>5.3345828216113625E-2</v>
      </c>
      <c r="K126" s="122">
        <v>4.8129673489042471E-2</v>
      </c>
      <c r="L126" s="122">
        <v>5.4625529426745853E-2</v>
      </c>
      <c r="M126" s="122">
        <v>4.744688640750222E-2</v>
      </c>
      <c r="N126" s="122">
        <v>4.1609604297703703E-2</v>
      </c>
      <c r="O126" s="122">
        <v>3.2179866226312984E-2</v>
      </c>
      <c r="P126" s="122">
        <v>2.8062206473453175E-2</v>
      </c>
      <c r="Q126" s="122">
        <v>2.6082777502805958E-2</v>
      </c>
      <c r="R126" s="122">
        <v>2.5602201276162761E-2</v>
      </c>
      <c r="S126" s="122">
        <v>2.346865432068676E-2</v>
      </c>
      <c r="T126" s="122">
        <v>2.2045590559727889E-2</v>
      </c>
      <c r="U126" s="122">
        <v>2.0514924750329778E-2</v>
      </c>
      <c r="V126" s="122">
        <v>1.3882954178955666E-2</v>
      </c>
      <c r="W126" s="122">
        <v>8.6607948148886196E-3</v>
      </c>
      <c r="X126" s="122">
        <v>3.4663049632525848E-3</v>
      </c>
      <c r="Y126" s="122">
        <v>1.5664119358798567E-3</v>
      </c>
      <c r="DA126" s="130" t="s">
        <v>1588</v>
      </c>
    </row>
    <row r="127" spans="1:105" ht="12" customHeight="1" x14ac:dyDescent="0.25">
      <c r="A127" s="97" t="s">
        <v>51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1589</v>
      </c>
    </row>
    <row r="128" spans="1:105" ht="12" customHeight="1" x14ac:dyDescent="0.25">
      <c r="A128" s="97" t="s">
        <v>50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0</v>
      </c>
      <c r="P128" s="98">
        <v>0</v>
      </c>
      <c r="Q128" s="98">
        <v>0</v>
      </c>
      <c r="R128" s="98">
        <v>0</v>
      </c>
      <c r="S128" s="98">
        <v>0</v>
      </c>
      <c r="T128" s="98">
        <v>0</v>
      </c>
      <c r="U128" s="98">
        <v>0</v>
      </c>
      <c r="V128" s="98">
        <v>0</v>
      </c>
      <c r="W128" s="98">
        <v>0</v>
      </c>
      <c r="X128" s="98">
        <v>0</v>
      </c>
      <c r="Y128" s="98">
        <v>0</v>
      </c>
      <c r="DA128" s="63" t="s">
        <v>1590</v>
      </c>
    </row>
    <row r="129" spans="1:105" ht="12" customHeight="1" x14ac:dyDescent="0.25">
      <c r="A129" s="109" t="s">
        <v>120</v>
      </c>
      <c r="B129" s="33">
        <v>3.937735251184981E-2</v>
      </c>
      <c r="C129" s="33">
        <v>4.1608914186858983E-2</v>
      </c>
      <c r="D129" s="33">
        <v>4.1926193442063865E-2</v>
      </c>
      <c r="E129" s="33">
        <v>4.062546688691708E-2</v>
      </c>
      <c r="F129" s="33">
        <v>4.1845959218739931E-2</v>
      </c>
      <c r="G129" s="33">
        <v>4.2526526432350185E-2</v>
      </c>
      <c r="H129" s="33">
        <v>4.8200760577421162E-2</v>
      </c>
      <c r="I129" s="33">
        <v>4.9561254374821333E-2</v>
      </c>
      <c r="J129" s="33">
        <v>5.3345828216113625E-2</v>
      </c>
      <c r="K129" s="33">
        <v>4.8129673489042471E-2</v>
      </c>
      <c r="L129" s="33">
        <v>5.4625529426745853E-2</v>
      </c>
      <c r="M129" s="33">
        <v>4.744688640750222E-2</v>
      </c>
      <c r="N129" s="33">
        <v>4.1609604297703703E-2</v>
      </c>
      <c r="O129" s="33">
        <v>3.2179866226312984E-2</v>
      </c>
      <c r="P129" s="33">
        <v>2.8062206473453175E-2</v>
      </c>
      <c r="Q129" s="33">
        <v>2.6082777502805958E-2</v>
      </c>
      <c r="R129" s="33">
        <v>2.5602201276162761E-2</v>
      </c>
      <c r="S129" s="33">
        <v>2.346865432068676E-2</v>
      </c>
      <c r="T129" s="33">
        <v>2.2045590559727889E-2</v>
      </c>
      <c r="U129" s="33">
        <v>2.0514924750329778E-2</v>
      </c>
      <c r="V129" s="33">
        <v>1.3882954178955666E-2</v>
      </c>
      <c r="W129" s="33">
        <v>8.6607948148886196E-3</v>
      </c>
      <c r="X129" s="33">
        <v>3.4663049632525848E-3</v>
      </c>
      <c r="Y129" s="33">
        <v>1.5664119358798567E-3</v>
      </c>
      <c r="DA129" s="60" t="s">
        <v>1591</v>
      </c>
    </row>
    <row r="131" spans="1:105" ht="12" customHeight="1" x14ac:dyDescent="0.25">
      <c r="A131" s="116" t="s">
        <v>99</v>
      </c>
      <c r="B131" s="117">
        <f t="shared" ref="B131:Q131" si="22">B132+B135+B137+B147</f>
        <v>1.6022251999448303</v>
      </c>
      <c r="C131" s="117">
        <f t="shared" si="22"/>
        <v>1.4422582429618742</v>
      </c>
      <c r="D131" s="117">
        <f t="shared" si="22"/>
        <v>1.4726942130181859</v>
      </c>
      <c r="E131" s="117">
        <f t="shared" si="22"/>
        <v>1.4717444604048378</v>
      </c>
      <c r="F131" s="117">
        <f t="shared" si="22"/>
        <v>0.99976533203051532</v>
      </c>
      <c r="G131" s="117">
        <f t="shared" si="22"/>
        <v>1.0093449120884477</v>
      </c>
      <c r="H131" s="117">
        <f t="shared" si="22"/>
        <v>1.0266812739109308</v>
      </c>
      <c r="I131" s="117">
        <f t="shared" si="22"/>
        <v>1.2402884837596457</v>
      </c>
      <c r="J131" s="117">
        <f t="shared" si="22"/>
        <v>4.7054768947194345</v>
      </c>
      <c r="K131" s="117">
        <f t="shared" si="22"/>
        <v>1.6006468933565472</v>
      </c>
      <c r="L131" s="117">
        <f t="shared" si="22"/>
        <v>1.5960822209115897</v>
      </c>
      <c r="M131" s="117">
        <f t="shared" si="22"/>
        <v>1.5764053356708667</v>
      </c>
      <c r="N131" s="117">
        <f t="shared" si="22"/>
        <v>1.5591452418374347</v>
      </c>
      <c r="O131" s="117">
        <f t="shared" si="22"/>
        <v>0.83522283320108559</v>
      </c>
      <c r="P131" s="117">
        <f t="shared" si="22"/>
        <v>0.58529156520420156</v>
      </c>
      <c r="Q131" s="117">
        <f t="shared" si="22"/>
        <v>0.51474190000500863</v>
      </c>
      <c r="R131" s="117">
        <f t="shared" ref="R131:V131" si="23">R132+R135+R137+R147</f>
        <v>0.91283100367509984</v>
      </c>
      <c r="S131" s="117">
        <f t="shared" si="23"/>
        <v>0.94556061692180682</v>
      </c>
      <c r="T131" s="117">
        <f t="shared" si="23"/>
        <v>0.86322093420534673</v>
      </c>
      <c r="U131" s="117">
        <f t="shared" si="23"/>
        <v>0.94860921550983834</v>
      </c>
      <c r="V131" s="117">
        <f t="shared" si="23"/>
        <v>0.33047804500659977</v>
      </c>
      <c r="W131" s="117">
        <f t="shared" ref="W131:Y131" si="24">W132+W135+W137+W147</f>
        <v>0.32994440145518905</v>
      </c>
      <c r="X131" s="117">
        <f t="shared" si="24"/>
        <v>6.6373302039091711E-2</v>
      </c>
      <c r="Y131" s="117">
        <f t="shared" si="24"/>
        <v>5.4179881057237256E-2</v>
      </c>
      <c r="DA131" s="129" t="s">
        <v>1740</v>
      </c>
    </row>
    <row r="132" spans="1:105" ht="12" customHeight="1" x14ac:dyDescent="0.25">
      <c r="A132" s="121" t="s">
        <v>57</v>
      </c>
      <c r="B132" s="122">
        <f t="shared" ref="B132:Q132" si="25">SUM(B133:B134)</f>
        <v>1.3974358779686016</v>
      </c>
      <c r="C132" s="122">
        <f t="shared" si="25"/>
        <v>1.2544919385202131</v>
      </c>
      <c r="D132" s="122">
        <f t="shared" si="25"/>
        <v>1.2609984126935354</v>
      </c>
      <c r="E132" s="122">
        <f t="shared" si="25"/>
        <v>1.2657841614936582</v>
      </c>
      <c r="F132" s="122">
        <f t="shared" si="25"/>
        <v>0.79886330567556285</v>
      </c>
      <c r="G132" s="122">
        <f t="shared" si="25"/>
        <v>0.80489175484895292</v>
      </c>
      <c r="H132" s="122">
        <f t="shared" si="25"/>
        <v>0.81242638183782412</v>
      </c>
      <c r="I132" s="122">
        <f t="shared" si="25"/>
        <v>1.0013856992541184</v>
      </c>
      <c r="J132" s="122">
        <f t="shared" si="25"/>
        <v>4.4697404918315877</v>
      </c>
      <c r="K132" s="122">
        <f t="shared" si="25"/>
        <v>1.3589927409153326</v>
      </c>
      <c r="L132" s="122">
        <f t="shared" si="25"/>
        <v>1.3665984750252129</v>
      </c>
      <c r="M132" s="122">
        <f t="shared" si="25"/>
        <v>1.374181601639991</v>
      </c>
      <c r="N132" s="122">
        <f t="shared" si="25"/>
        <v>1.3835541594898564</v>
      </c>
      <c r="O132" s="122">
        <f t="shared" si="25"/>
        <v>0.69695165363986411</v>
      </c>
      <c r="P132" s="122">
        <f t="shared" si="25"/>
        <v>0.46070272533891571</v>
      </c>
      <c r="Q132" s="122">
        <f t="shared" si="25"/>
        <v>0.39578730669725137</v>
      </c>
      <c r="R132" s="122">
        <f t="shared" ref="R132:V132" si="26">SUM(R133:R134)</f>
        <v>0.791843655939653</v>
      </c>
      <c r="S132" s="122">
        <f t="shared" si="26"/>
        <v>0.83247520609884018</v>
      </c>
      <c r="T132" s="122">
        <f t="shared" si="26"/>
        <v>0.75702242051000379</v>
      </c>
      <c r="U132" s="122">
        <f t="shared" si="26"/>
        <v>0.85024883923003858</v>
      </c>
      <c r="V132" s="122">
        <f t="shared" si="26"/>
        <v>0.26422277954795853</v>
      </c>
      <c r="W132" s="122">
        <f t="shared" ref="W132:Y132" si="27">SUM(W133:W134)</f>
        <v>0.29150125312214209</v>
      </c>
      <c r="X132" s="122">
        <f t="shared" si="27"/>
        <v>5.1331472701203432E-2</v>
      </c>
      <c r="Y132" s="122">
        <f t="shared" si="27"/>
        <v>4.7348003599519344E-2</v>
      </c>
      <c r="DA132" s="130" t="s">
        <v>1741</v>
      </c>
    </row>
    <row r="133" spans="1:105" ht="12" customHeight="1" x14ac:dyDescent="0.25">
      <c r="A133" s="97" t="s">
        <v>51</v>
      </c>
      <c r="B133" s="98">
        <v>1.3845142469015348</v>
      </c>
      <c r="C133" s="98">
        <v>1.2430834057325097</v>
      </c>
      <c r="D133" s="98">
        <v>1.2497575469899658</v>
      </c>
      <c r="E133" s="98">
        <v>1.254718178844388</v>
      </c>
      <c r="F133" s="98">
        <v>0.79202665671771821</v>
      </c>
      <c r="G133" s="98">
        <v>0.79817253733546101</v>
      </c>
      <c r="H133" s="98">
        <v>0.80582044186977486</v>
      </c>
      <c r="I133" s="98">
        <v>0.99348456475268088</v>
      </c>
      <c r="J133" s="98">
        <v>4.4343328821490369</v>
      </c>
      <c r="K133" s="98">
        <v>1.3483631064895494</v>
      </c>
      <c r="L133" s="98">
        <v>1.35569674001044</v>
      </c>
      <c r="M133" s="98">
        <v>1.3638854346741165</v>
      </c>
      <c r="N133" s="98">
        <v>1.3731985889816105</v>
      </c>
      <c r="O133" s="98">
        <v>0.69170271460852173</v>
      </c>
      <c r="P133" s="98">
        <v>0.45746475160387651</v>
      </c>
      <c r="Q133" s="98">
        <v>0.39293844506148812</v>
      </c>
      <c r="R133" s="98">
        <v>0.78611641861620285</v>
      </c>
      <c r="S133" s="98">
        <v>0.82654602394506527</v>
      </c>
      <c r="T133" s="98">
        <v>0.75168261980899265</v>
      </c>
      <c r="U133" s="98">
        <v>0.84435979360808977</v>
      </c>
      <c r="V133" s="98">
        <v>0.26243516467359868</v>
      </c>
      <c r="W133" s="98">
        <v>0.28948244714543708</v>
      </c>
      <c r="X133" s="98">
        <v>5.1002295560455602E-2</v>
      </c>
      <c r="Y133" s="98">
        <v>4.706531389449449E-2</v>
      </c>
      <c r="DA133" s="63" t="s">
        <v>1742</v>
      </c>
    </row>
    <row r="134" spans="1:105" ht="12" customHeight="1" x14ac:dyDescent="0.25">
      <c r="A134" s="97" t="s">
        <v>53</v>
      </c>
      <c r="B134" s="98">
        <v>1.2921631067066881E-2</v>
      </c>
      <c r="C134" s="98">
        <v>1.1408532787703273E-2</v>
      </c>
      <c r="D134" s="98">
        <v>1.1240865703569662E-2</v>
      </c>
      <c r="E134" s="98">
        <v>1.1065982649270216E-2</v>
      </c>
      <c r="F134" s="98">
        <v>6.8366489578446186E-3</v>
      </c>
      <c r="G134" s="98">
        <v>6.719217513491884E-3</v>
      </c>
      <c r="H134" s="98">
        <v>6.6059399680492015E-3</v>
      </c>
      <c r="I134" s="98">
        <v>7.9011345014375397E-3</v>
      </c>
      <c r="J134" s="98">
        <v>3.5407609682551126E-2</v>
      </c>
      <c r="K134" s="98">
        <v>1.0629634425783335E-2</v>
      </c>
      <c r="L134" s="98">
        <v>1.090173501477279E-2</v>
      </c>
      <c r="M134" s="98">
        <v>1.0296166965874579E-2</v>
      </c>
      <c r="N134" s="98">
        <v>1.0355570508245773E-2</v>
      </c>
      <c r="O134" s="98">
        <v>5.2489390313423734E-3</v>
      </c>
      <c r="P134" s="98">
        <v>3.2379737350392286E-3</v>
      </c>
      <c r="Q134" s="98">
        <v>2.8488616357632379E-3</v>
      </c>
      <c r="R134" s="98">
        <v>5.7272373234501361E-3</v>
      </c>
      <c r="S134" s="98">
        <v>5.9291821537749475E-3</v>
      </c>
      <c r="T134" s="98">
        <v>5.3398007010111012E-3</v>
      </c>
      <c r="U134" s="98">
        <v>5.8890456219488517E-3</v>
      </c>
      <c r="V134" s="98">
        <v>1.7876148743598492E-3</v>
      </c>
      <c r="W134" s="98">
        <v>2.0188059767050274E-3</v>
      </c>
      <c r="X134" s="98">
        <v>3.2917714074782832E-4</v>
      </c>
      <c r="Y134" s="98">
        <v>2.8268970502485466E-4</v>
      </c>
      <c r="DA134" s="63" t="s">
        <v>1743</v>
      </c>
    </row>
    <row r="135" spans="1:105" ht="12" customHeight="1" x14ac:dyDescent="0.25">
      <c r="A135" s="121" t="s">
        <v>92</v>
      </c>
      <c r="B135" s="122">
        <f t="shared" ref="B135:Y135" si="28">B136</f>
        <v>1.7761327294661617E-3</v>
      </c>
      <c r="C135" s="122">
        <f t="shared" si="28"/>
        <v>1.8674283392885827E-3</v>
      </c>
      <c r="D135" s="122">
        <f t="shared" si="28"/>
        <v>1.9922569461147078E-3</v>
      </c>
      <c r="E135" s="122">
        <f t="shared" si="28"/>
        <v>2.9648839723185813E-3</v>
      </c>
      <c r="F135" s="122">
        <f t="shared" si="28"/>
        <v>2.3588629338645558E-3</v>
      </c>
      <c r="G135" s="122">
        <f t="shared" si="28"/>
        <v>2.6443899375249544E-3</v>
      </c>
      <c r="H135" s="122">
        <f t="shared" si="28"/>
        <v>4.8747570893735532E-3</v>
      </c>
      <c r="I135" s="122">
        <f t="shared" si="28"/>
        <v>3.9776248834732684E-3</v>
      </c>
      <c r="J135" s="122">
        <f t="shared" si="28"/>
        <v>4.8224284059079758E-3</v>
      </c>
      <c r="K135" s="122">
        <f t="shared" si="28"/>
        <v>6.1089645123862338E-3</v>
      </c>
      <c r="L135" s="122">
        <f t="shared" si="28"/>
        <v>6.6296376141951382E-3</v>
      </c>
      <c r="M135" s="122">
        <f t="shared" si="28"/>
        <v>5.8805158048728925E-3</v>
      </c>
      <c r="N135" s="122">
        <f t="shared" si="28"/>
        <v>5.4776997621027307E-3</v>
      </c>
      <c r="O135" s="122">
        <f t="shared" si="28"/>
        <v>4.7147889025341448E-3</v>
      </c>
      <c r="P135" s="122">
        <f t="shared" si="28"/>
        <v>3.6681816813671515E-3</v>
      </c>
      <c r="Q135" s="122">
        <f t="shared" si="28"/>
        <v>2.8134108606369642E-3</v>
      </c>
      <c r="R135" s="122">
        <f t="shared" si="28"/>
        <v>2.1362542360739314E-3</v>
      </c>
      <c r="S135" s="122">
        <f t="shared" si="28"/>
        <v>1.9311800441794676E-3</v>
      </c>
      <c r="T135" s="122">
        <f t="shared" si="28"/>
        <v>2.6851346181298911E-3</v>
      </c>
      <c r="U135" s="122">
        <f t="shared" si="28"/>
        <v>3.5868303310148575E-3</v>
      </c>
      <c r="V135" s="122">
        <f t="shared" si="28"/>
        <v>5.0396979966162558E-3</v>
      </c>
      <c r="W135" s="122">
        <f t="shared" si="28"/>
        <v>3.5080832855202749E-3</v>
      </c>
      <c r="X135" s="122">
        <f t="shared" si="28"/>
        <v>2.1696627464471135E-3</v>
      </c>
      <c r="Y135" s="122">
        <f t="shared" si="28"/>
        <v>1.3862550788864779E-3</v>
      </c>
      <c r="DA135" s="130" t="s">
        <v>1744</v>
      </c>
    </row>
    <row r="136" spans="1:105" ht="12" customHeight="1" x14ac:dyDescent="0.25">
      <c r="A136" s="97" t="s">
        <v>53</v>
      </c>
      <c r="B136" s="98">
        <v>1.7761327294661617E-3</v>
      </c>
      <c r="C136" s="98">
        <v>1.8674283392885827E-3</v>
      </c>
      <c r="D136" s="98">
        <v>1.9922569461147078E-3</v>
      </c>
      <c r="E136" s="98">
        <v>2.9648839723185813E-3</v>
      </c>
      <c r="F136" s="98">
        <v>2.3588629338645558E-3</v>
      </c>
      <c r="G136" s="98">
        <v>2.6443899375249544E-3</v>
      </c>
      <c r="H136" s="98">
        <v>4.8747570893735532E-3</v>
      </c>
      <c r="I136" s="98">
        <v>3.9776248834732684E-3</v>
      </c>
      <c r="J136" s="98">
        <v>4.8224284059079758E-3</v>
      </c>
      <c r="K136" s="98">
        <v>6.1089645123862338E-3</v>
      </c>
      <c r="L136" s="98">
        <v>6.6296376141951382E-3</v>
      </c>
      <c r="M136" s="98">
        <v>5.8805158048728925E-3</v>
      </c>
      <c r="N136" s="98">
        <v>5.4776997621027307E-3</v>
      </c>
      <c r="O136" s="98">
        <v>4.7147889025341448E-3</v>
      </c>
      <c r="P136" s="98">
        <v>3.6681816813671515E-3</v>
      </c>
      <c r="Q136" s="98">
        <v>2.8134108606369642E-3</v>
      </c>
      <c r="R136" s="98">
        <v>2.1362542360739314E-3</v>
      </c>
      <c r="S136" s="98">
        <v>1.9311800441794676E-3</v>
      </c>
      <c r="T136" s="98">
        <v>2.6851346181298911E-3</v>
      </c>
      <c r="U136" s="98">
        <v>3.5868303310148575E-3</v>
      </c>
      <c r="V136" s="98">
        <v>5.0396979966162558E-3</v>
      </c>
      <c r="W136" s="98">
        <v>3.5080832855202749E-3</v>
      </c>
      <c r="X136" s="98">
        <v>2.1696627464471135E-3</v>
      </c>
      <c r="Y136" s="98">
        <v>1.3862550788864779E-3</v>
      </c>
      <c r="DA136" s="63" t="s">
        <v>1745</v>
      </c>
    </row>
    <row r="137" spans="1:105" ht="12" customHeight="1" x14ac:dyDescent="0.25">
      <c r="A137" s="121" t="s">
        <v>55</v>
      </c>
      <c r="B137" s="122">
        <v>0.17329438032272604</v>
      </c>
      <c r="C137" s="122">
        <v>0.15441621679365319</v>
      </c>
      <c r="D137" s="122">
        <v>0.17788597005785334</v>
      </c>
      <c r="E137" s="122">
        <v>0.17207865851773646</v>
      </c>
      <c r="F137" s="122">
        <v>0.16658522826748845</v>
      </c>
      <c r="G137" s="122">
        <v>0.16920321638004876</v>
      </c>
      <c r="H137" s="122">
        <v>0.1722617519785542</v>
      </c>
      <c r="I137" s="122">
        <v>0.19666208231324489</v>
      </c>
      <c r="J137" s="122">
        <v>0.18967754731841877</v>
      </c>
      <c r="K137" s="122">
        <v>0.198288880653543</v>
      </c>
      <c r="L137" s="122">
        <v>0.18051763467092488</v>
      </c>
      <c r="M137" s="122">
        <v>0.15952767047112465</v>
      </c>
      <c r="N137" s="122">
        <v>0.13776320293414068</v>
      </c>
      <c r="O137" s="122">
        <v>0.10847767984369169</v>
      </c>
      <c r="P137" s="122">
        <v>9.8963273274506283E-2</v>
      </c>
      <c r="Q137" s="122">
        <v>9.5571525701836302E-2</v>
      </c>
      <c r="R137" s="122">
        <v>9.8451655509190522E-2</v>
      </c>
      <c r="S137" s="122">
        <v>9.2295317347431363E-2</v>
      </c>
      <c r="T137" s="122">
        <v>8.564576874408697E-2</v>
      </c>
      <c r="U137" s="122">
        <v>7.7993192974991715E-2</v>
      </c>
      <c r="V137" s="122">
        <v>4.9799405474918373E-2</v>
      </c>
      <c r="W137" s="122">
        <v>2.7786725005872034E-2</v>
      </c>
      <c r="X137" s="122">
        <v>9.9797563859412783E-3</v>
      </c>
      <c r="Y137" s="122">
        <v>4.1261647437468938E-3</v>
      </c>
      <c r="DA137" s="130" t="s">
        <v>1746</v>
      </c>
    </row>
    <row r="138" spans="1:105" ht="12" customHeight="1" x14ac:dyDescent="0.25">
      <c r="A138" s="97" t="s">
        <v>143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1747</v>
      </c>
    </row>
    <row r="139" spans="1:105" ht="12" customHeight="1" x14ac:dyDescent="0.25">
      <c r="A139" s="97" t="s">
        <v>124</v>
      </c>
      <c r="B139" s="98">
        <v>0</v>
      </c>
      <c r="C139" s="98">
        <v>0</v>
      </c>
      <c r="D139" s="98">
        <v>0</v>
      </c>
      <c r="E139" s="98">
        <v>0</v>
      </c>
      <c r="F139" s="98">
        <v>0</v>
      </c>
      <c r="G139" s="98">
        <v>0</v>
      </c>
      <c r="H139" s="98">
        <v>0</v>
      </c>
      <c r="I139" s="98">
        <v>0</v>
      </c>
      <c r="J139" s="98">
        <v>0</v>
      </c>
      <c r="K139" s="98">
        <v>0</v>
      </c>
      <c r="L139" s="98">
        <v>0</v>
      </c>
      <c r="M139" s="98">
        <v>0</v>
      </c>
      <c r="N139" s="98">
        <v>0</v>
      </c>
      <c r="O139" s="98">
        <v>0</v>
      </c>
      <c r="P139" s="98">
        <v>0</v>
      </c>
      <c r="Q139" s="98">
        <v>0</v>
      </c>
      <c r="R139" s="98">
        <v>0</v>
      </c>
      <c r="S139" s="98">
        <v>0</v>
      </c>
      <c r="T139" s="98">
        <v>0</v>
      </c>
      <c r="U139" s="98">
        <v>0</v>
      </c>
      <c r="V139" s="98">
        <v>0</v>
      </c>
      <c r="W139" s="98">
        <v>0</v>
      </c>
      <c r="X139" s="98">
        <v>0</v>
      </c>
      <c r="Y139" s="98">
        <v>0</v>
      </c>
      <c r="DA139" s="63" t="s">
        <v>1748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1749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0</v>
      </c>
      <c r="L141" s="101">
        <v>0</v>
      </c>
      <c r="M141" s="101">
        <v>0</v>
      </c>
      <c r="N141" s="101">
        <v>0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X141" s="101">
        <v>0</v>
      </c>
      <c r="Y141" s="101">
        <v>0</v>
      </c>
      <c r="DA141" s="131" t="s">
        <v>1750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  <c r="I142" s="104">
        <v>0</v>
      </c>
      <c r="J142" s="104">
        <v>0</v>
      </c>
      <c r="K142" s="104">
        <v>0</v>
      </c>
      <c r="L142" s="104">
        <v>0</v>
      </c>
      <c r="M142" s="104">
        <v>0</v>
      </c>
      <c r="N142" s="104">
        <v>0</v>
      </c>
      <c r="O142" s="104">
        <v>0</v>
      </c>
      <c r="P142" s="104">
        <v>0</v>
      </c>
      <c r="Q142" s="104">
        <v>0</v>
      </c>
      <c r="R142" s="104">
        <v>0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X142" s="104">
        <v>0</v>
      </c>
      <c r="Y142" s="104">
        <v>0</v>
      </c>
      <c r="DA142" s="132" t="s">
        <v>1751</v>
      </c>
    </row>
    <row r="143" spans="1:105" ht="12" customHeight="1" x14ac:dyDescent="0.25">
      <c r="A143" s="106" t="s">
        <v>122</v>
      </c>
      <c r="B143" s="101">
        <v>0.10371668662315153</v>
      </c>
      <c r="C143" s="101">
        <v>8.9428648540985464E-2</v>
      </c>
      <c r="D143" s="101">
        <v>0.1015274978236045</v>
      </c>
      <c r="E143" s="101">
        <v>9.6560410031085217E-2</v>
      </c>
      <c r="F143" s="101">
        <v>8.8808843078093072E-2</v>
      </c>
      <c r="G143" s="101">
        <v>8.7950740816575668E-2</v>
      </c>
      <c r="H143" s="101">
        <v>8.9538250834369948E-2</v>
      </c>
      <c r="I143" s="101">
        <v>9.4898031505104272E-2</v>
      </c>
      <c r="J143" s="101">
        <v>9.334118643654532E-2</v>
      </c>
      <c r="K143" s="101">
        <v>9.4083700370389739E-2</v>
      </c>
      <c r="L143" s="101">
        <v>9.0209927492703693E-2</v>
      </c>
      <c r="M143" s="101">
        <v>7.6769354760566968E-2</v>
      </c>
      <c r="N143" s="101">
        <v>6.8237210461466496E-2</v>
      </c>
      <c r="O143" s="101">
        <v>5.3308915034541E-2</v>
      </c>
      <c r="P143" s="101">
        <v>4.5887852751858429E-2</v>
      </c>
      <c r="Q143" s="101">
        <v>4.8117280644240319E-2</v>
      </c>
      <c r="R143" s="101">
        <v>4.7760327430449806E-2</v>
      </c>
      <c r="S143" s="101">
        <v>4.5674943803178901E-2</v>
      </c>
      <c r="T143" s="101">
        <v>4.3164741005243083E-2</v>
      </c>
      <c r="U143" s="101">
        <v>3.9438291241964921E-2</v>
      </c>
      <c r="V143" s="101">
        <v>2.5502691877117022E-2</v>
      </c>
      <c r="W143" s="101">
        <v>1.4994134893942027E-2</v>
      </c>
      <c r="X143" s="101">
        <v>5.4968799006085275E-3</v>
      </c>
      <c r="Y143" s="101">
        <v>2.2732824477463601E-3</v>
      </c>
      <c r="DA143" s="131" t="s">
        <v>1752</v>
      </c>
    </row>
    <row r="144" spans="1:105" ht="12" customHeight="1" x14ac:dyDescent="0.25">
      <c r="A144" s="107" t="s">
        <v>121</v>
      </c>
      <c r="B144" s="104">
        <v>6.9577693699574505E-2</v>
      </c>
      <c r="C144" s="104">
        <v>6.4987568252667743E-2</v>
      </c>
      <c r="D144" s="104">
        <v>7.6358472234248825E-2</v>
      </c>
      <c r="E144" s="104">
        <v>7.5518248486651257E-2</v>
      </c>
      <c r="F144" s="104">
        <v>7.7776385189395364E-2</v>
      </c>
      <c r="G144" s="104">
        <v>8.1252475563473092E-2</v>
      </c>
      <c r="H144" s="104">
        <v>8.2723501144184253E-2</v>
      </c>
      <c r="I144" s="104">
        <v>0.1017640508081406</v>
      </c>
      <c r="J144" s="104">
        <v>9.6336360881873445E-2</v>
      </c>
      <c r="K144" s="104">
        <v>0.10420518028315326</v>
      </c>
      <c r="L144" s="104">
        <v>9.0307707178221189E-2</v>
      </c>
      <c r="M144" s="104">
        <v>8.2758315710557695E-2</v>
      </c>
      <c r="N144" s="104">
        <v>6.9525992472674186E-2</v>
      </c>
      <c r="O144" s="104">
        <v>5.51687648091507E-2</v>
      </c>
      <c r="P144" s="104">
        <v>5.3075420522647854E-2</v>
      </c>
      <c r="Q144" s="104">
        <v>4.7454245057595976E-2</v>
      </c>
      <c r="R144" s="104">
        <v>5.0691328078740723E-2</v>
      </c>
      <c r="S144" s="104">
        <v>4.6620373544252462E-2</v>
      </c>
      <c r="T144" s="104">
        <v>4.2481027738843886E-2</v>
      </c>
      <c r="U144" s="104">
        <v>3.8554901733026795E-2</v>
      </c>
      <c r="V144" s="104">
        <v>2.4296713597801348E-2</v>
      </c>
      <c r="W144" s="104">
        <v>1.2792590111930006E-2</v>
      </c>
      <c r="X144" s="104">
        <v>4.4828764853327516E-3</v>
      </c>
      <c r="Y144" s="104">
        <v>1.8528822960005337E-3</v>
      </c>
      <c r="DA144" s="132" t="s">
        <v>1753</v>
      </c>
    </row>
    <row r="145" spans="1:105" ht="12" customHeight="1" x14ac:dyDescent="0.25">
      <c r="A145" s="108" t="s">
        <v>53</v>
      </c>
      <c r="B145" s="98">
        <v>3.6826841273117472E-2</v>
      </c>
      <c r="C145" s="98">
        <v>3.0829547551437714E-2</v>
      </c>
      <c r="D145" s="98">
        <v>3.7996704894980381E-2</v>
      </c>
      <c r="E145" s="98">
        <v>3.6426695699650603E-2</v>
      </c>
      <c r="F145" s="98">
        <v>3.7299255526962505E-2</v>
      </c>
      <c r="G145" s="98">
        <v>3.9259678053194899E-2</v>
      </c>
      <c r="H145" s="98">
        <v>3.8942452442856851E-2</v>
      </c>
      <c r="I145" s="98">
        <v>5.1358149470146747E-2</v>
      </c>
      <c r="J145" s="98">
        <v>4.3308017981566645E-2</v>
      </c>
      <c r="K145" s="98">
        <v>4.8343305107783376E-2</v>
      </c>
      <c r="L145" s="98">
        <v>3.4144502617866453E-2</v>
      </c>
      <c r="M145" s="98">
        <v>3.4974761864118978E-2</v>
      </c>
      <c r="N145" s="98">
        <v>2.7356308368348577E-2</v>
      </c>
      <c r="O145" s="98">
        <v>2.2209736186968403E-2</v>
      </c>
      <c r="P145" s="98">
        <v>2.2716681895347864E-2</v>
      </c>
      <c r="Q145" s="98">
        <v>2.0177559935402094E-2</v>
      </c>
      <c r="R145" s="98">
        <v>2.2552030538155358E-2</v>
      </c>
      <c r="S145" s="98">
        <v>2.1007117912802433E-2</v>
      </c>
      <c r="T145" s="98">
        <v>1.832899946534601E-2</v>
      </c>
      <c r="U145" s="98">
        <v>1.6077119234914696E-2</v>
      </c>
      <c r="V145" s="98">
        <v>9.7884642203091322E-3</v>
      </c>
      <c r="W145" s="98">
        <v>4.3665110281697174E-3</v>
      </c>
      <c r="X145" s="98">
        <v>1.6687712298553224E-3</v>
      </c>
      <c r="Y145" s="98">
        <v>7.0512899447583628E-4</v>
      </c>
      <c r="DA145" s="63" t="s">
        <v>1754</v>
      </c>
    </row>
    <row r="146" spans="1:105" ht="12" customHeight="1" x14ac:dyDescent="0.25">
      <c r="A146" s="108" t="s">
        <v>52</v>
      </c>
      <c r="B146" s="98">
        <v>3.275085242645704E-2</v>
      </c>
      <c r="C146" s="98">
        <v>3.415802070123003E-2</v>
      </c>
      <c r="D146" s="98">
        <v>3.8361767339268438E-2</v>
      </c>
      <c r="E146" s="98">
        <v>3.9091552787000647E-2</v>
      </c>
      <c r="F146" s="98">
        <v>4.0477129662432859E-2</v>
      </c>
      <c r="G146" s="98">
        <v>4.1992797510278193E-2</v>
      </c>
      <c r="H146" s="98">
        <v>4.3781048701327395E-2</v>
      </c>
      <c r="I146" s="98">
        <v>5.0405901337993858E-2</v>
      </c>
      <c r="J146" s="98">
        <v>5.3028342900306807E-2</v>
      </c>
      <c r="K146" s="98">
        <v>5.5861875175369877E-2</v>
      </c>
      <c r="L146" s="98">
        <v>5.6163204560354736E-2</v>
      </c>
      <c r="M146" s="98">
        <v>4.7783553846438724E-2</v>
      </c>
      <c r="N146" s="98">
        <v>4.216968410432561E-2</v>
      </c>
      <c r="O146" s="98">
        <v>3.2959028622182293E-2</v>
      </c>
      <c r="P146" s="98">
        <v>3.0358738627299993E-2</v>
      </c>
      <c r="Q146" s="98">
        <v>2.7276685122193885E-2</v>
      </c>
      <c r="R146" s="98">
        <v>2.8139297540585365E-2</v>
      </c>
      <c r="S146" s="98">
        <v>2.5613255631450029E-2</v>
      </c>
      <c r="T146" s="98">
        <v>2.4152028273497876E-2</v>
      </c>
      <c r="U146" s="98">
        <v>2.2477782498112095E-2</v>
      </c>
      <c r="V146" s="98">
        <v>1.4508249377492217E-2</v>
      </c>
      <c r="W146" s="98">
        <v>8.4260790837602881E-3</v>
      </c>
      <c r="X146" s="98">
        <v>2.814105255477429E-3</v>
      </c>
      <c r="Y146" s="98">
        <v>1.1477533015246974E-3</v>
      </c>
      <c r="DA146" s="63" t="s">
        <v>1755</v>
      </c>
    </row>
    <row r="147" spans="1:105" ht="12" customHeight="1" x14ac:dyDescent="0.25">
      <c r="A147" s="121" t="s">
        <v>54</v>
      </c>
      <c r="B147" s="122">
        <v>2.9718808924036604E-2</v>
      </c>
      <c r="C147" s="122">
        <v>3.14826593087194E-2</v>
      </c>
      <c r="D147" s="122">
        <v>3.181757332068276E-2</v>
      </c>
      <c r="E147" s="122">
        <v>3.0916756421124288E-2</v>
      </c>
      <c r="F147" s="122">
        <v>3.1957935153599432E-2</v>
      </c>
      <c r="G147" s="122">
        <v>3.2605550921921023E-2</v>
      </c>
      <c r="H147" s="122">
        <v>3.7118383005178883E-2</v>
      </c>
      <c r="I147" s="122">
        <v>3.8263077308809373E-2</v>
      </c>
      <c r="J147" s="122">
        <v>4.1236427163519801E-2</v>
      </c>
      <c r="K147" s="122">
        <v>3.7256307275285429E-2</v>
      </c>
      <c r="L147" s="122">
        <v>4.2336473601256634E-2</v>
      </c>
      <c r="M147" s="122">
        <v>3.6815547754878247E-2</v>
      </c>
      <c r="N147" s="122">
        <v>3.2350179651334916E-2</v>
      </c>
      <c r="O147" s="122">
        <v>2.507871081499554E-2</v>
      </c>
      <c r="P147" s="122">
        <v>2.1957384909412351E-2</v>
      </c>
      <c r="Q147" s="122">
        <v>2.0569656745284024E-2</v>
      </c>
      <c r="R147" s="122">
        <v>2.0399437990182373E-2</v>
      </c>
      <c r="S147" s="122">
        <v>1.885891343135581E-2</v>
      </c>
      <c r="T147" s="122">
        <v>1.7867610333126092E-2</v>
      </c>
      <c r="U147" s="122">
        <v>1.6780352973793242E-2</v>
      </c>
      <c r="V147" s="122">
        <v>1.1416161987106639E-2</v>
      </c>
      <c r="W147" s="122">
        <v>7.1483400416546671E-3</v>
      </c>
      <c r="X147" s="122">
        <v>2.8924102054998973E-3</v>
      </c>
      <c r="Y147" s="122">
        <v>1.3194576350845459E-3</v>
      </c>
      <c r="DA147" s="130" t="s">
        <v>1756</v>
      </c>
    </row>
    <row r="148" spans="1:105" ht="12" customHeight="1" x14ac:dyDescent="0.25">
      <c r="A148" s="97" t="s">
        <v>51</v>
      </c>
      <c r="B148" s="98">
        <v>0</v>
      </c>
      <c r="C148" s="98">
        <v>0</v>
      </c>
      <c r="D148" s="98">
        <v>0</v>
      </c>
      <c r="E148" s="98">
        <v>0</v>
      </c>
      <c r="F148" s="98">
        <v>0</v>
      </c>
      <c r="G148" s="98">
        <v>0</v>
      </c>
      <c r="H148" s="98">
        <v>0</v>
      </c>
      <c r="I148" s="98">
        <v>0</v>
      </c>
      <c r="J148" s="98">
        <v>0</v>
      </c>
      <c r="K148" s="98">
        <v>0</v>
      </c>
      <c r="L148" s="98">
        <v>0</v>
      </c>
      <c r="M148" s="98">
        <v>0</v>
      </c>
      <c r="N148" s="98">
        <v>0</v>
      </c>
      <c r="O148" s="98">
        <v>0</v>
      </c>
      <c r="P148" s="98">
        <v>0</v>
      </c>
      <c r="Q148" s="98">
        <v>0</v>
      </c>
      <c r="R148" s="98">
        <v>0</v>
      </c>
      <c r="S148" s="98">
        <v>0</v>
      </c>
      <c r="T148" s="98">
        <v>0</v>
      </c>
      <c r="U148" s="98">
        <v>0</v>
      </c>
      <c r="V148" s="98">
        <v>0</v>
      </c>
      <c r="W148" s="98">
        <v>0</v>
      </c>
      <c r="X148" s="98">
        <v>0</v>
      </c>
      <c r="Y148" s="98">
        <v>0</v>
      </c>
      <c r="DA148" s="63" t="s">
        <v>1757</v>
      </c>
    </row>
    <row r="149" spans="1:105" ht="12" customHeight="1" x14ac:dyDescent="0.25">
      <c r="A149" s="97" t="s">
        <v>50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1758</v>
      </c>
    </row>
    <row r="150" spans="1:105" ht="12" customHeight="1" x14ac:dyDescent="0.25">
      <c r="A150" s="109" t="s">
        <v>120</v>
      </c>
      <c r="B150" s="33">
        <v>2.9718808924036604E-2</v>
      </c>
      <c r="C150" s="33">
        <v>3.14826593087194E-2</v>
      </c>
      <c r="D150" s="33">
        <v>3.181757332068276E-2</v>
      </c>
      <c r="E150" s="33">
        <v>3.0916756421124288E-2</v>
      </c>
      <c r="F150" s="33">
        <v>3.1957935153599432E-2</v>
      </c>
      <c r="G150" s="33">
        <v>3.2605550921921023E-2</v>
      </c>
      <c r="H150" s="33">
        <v>3.7118383005178883E-2</v>
      </c>
      <c r="I150" s="33">
        <v>3.8263077308809373E-2</v>
      </c>
      <c r="J150" s="33">
        <v>4.1236427163519801E-2</v>
      </c>
      <c r="K150" s="33">
        <v>3.7256307275285429E-2</v>
      </c>
      <c r="L150" s="33">
        <v>4.2336473601256634E-2</v>
      </c>
      <c r="M150" s="33">
        <v>3.6815547754878247E-2</v>
      </c>
      <c r="N150" s="33">
        <v>3.2350179651334916E-2</v>
      </c>
      <c r="O150" s="33">
        <v>2.507871081499554E-2</v>
      </c>
      <c r="P150" s="33">
        <v>2.1957384909412351E-2</v>
      </c>
      <c r="Q150" s="33">
        <v>2.0569656745284024E-2</v>
      </c>
      <c r="R150" s="33">
        <v>2.0399437990182373E-2</v>
      </c>
      <c r="S150" s="33">
        <v>1.885891343135581E-2</v>
      </c>
      <c r="T150" s="33">
        <v>1.7867610333126092E-2</v>
      </c>
      <c r="U150" s="33">
        <v>1.6780352973793242E-2</v>
      </c>
      <c r="V150" s="33">
        <v>1.1416161987106639E-2</v>
      </c>
      <c r="W150" s="33">
        <v>7.1483400416546671E-3</v>
      </c>
      <c r="X150" s="33">
        <v>2.8924102054998973E-3</v>
      </c>
      <c r="Y150" s="33">
        <v>1.3194576350845459E-3</v>
      </c>
      <c r="DA150" s="60" t="s">
        <v>1759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0.67198460049079789</v>
      </c>
      <c r="C152" s="119">
        <f t="shared" si="29"/>
        <v>0.67554929308879941</v>
      </c>
      <c r="D152" s="119">
        <f t="shared" si="29"/>
        <v>0.68007481631587996</v>
      </c>
      <c r="E152" s="119">
        <f t="shared" si="29"/>
        <v>0.68291018021880023</v>
      </c>
      <c r="F152" s="119">
        <f t="shared" si="29"/>
        <v>0.69294196767065019</v>
      </c>
      <c r="G152" s="119">
        <f t="shared" si="29"/>
        <v>0.69834178657055124</v>
      </c>
      <c r="H152" s="119">
        <f t="shared" si="29"/>
        <v>0.70613526672674476</v>
      </c>
      <c r="I152" s="119">
        <f t="shared" si="29"/>
        <v>0.71193562901349039</v>
      </c>
      <c r="J152" s="119">
        <f t="shared" si="29"/>
        <v>0.70635629940886335</v>
      </c>
      <c r="K152" s="119">
        <f t="shared" si="29"/>
        <v>0.72056938728980979</v>
      </c>
      <c r="L152" s="119">
        <f t="shared" si="29"/>
        <v>0.72428630699166052</v>
      </c>
      <c r="M152" s="119">
        <f t="shared" si="29"/>
        <v>0.72648261852538809</v>
      </c>
      <c r="N152" s="119">
        <f t="shared" si="29"/>
        <v>0.72990978649655558</v>
      </c>
      <c r="O152" s="119">
        <f t="shared" si="29"/>
        <v>0.73967906623898971</v>
      </c>
      <c r="P152" s="119">
        <f t="shared" si="29"/>
        <v>0.74410000228106787</v>
      </c>
      <c r="Q152" s="119">
        <f t="shared" si="29"/>
        <v>0.74632100488443531</v>
      </c>
      <c r="R152" s="119">
        <f t="shared" ref="R152:V152" si="30">IF(R131=0,"",R131/R110)</f>
        <v>0.74232009695034273</v>
      </c>
      <c r="S152" s="119">
        <f t="shared" si="30"/>
        <v>0.74563464264003898</v>
      </c>
      <c r="T152" s="119">
        <f t="shared" si="30"/>
        <v>0.75497878547210129</v>
      </c>
      <c r="U152" s="119">
        <f t="shared" si="30"/>
        <v>0.76472399632306376</v>
      </c>
      <c r="V152" s="119">
        <f t="shared" si="30"/>
        <v>0.78461249269422417</v>
      </c>
      <c r="W152" s="119">
        <f t="shared" ref="W152:Y152" si="31">IF(W131=0,"",W131/W110)</f>
        <v>0.78045749313395785</v>
      </c>
      <c r="X152" s="119">
        <f t="shared" si="31"/>
        <v>0.81146273166075233</v>
      </c>
      <c r="Y152" s="119">
        <f t="shared" si="31"/>
        <v>0.81488952767798384</v>
      </c>
      <c r="DA152" s="129" t="s">
        <v>1908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0.66153763083378025</v>
      </c>
      <c r="C153" s="124">
        <f t="shared" si="32"/>
        <v>0.66417594392304247</v>
      </c>
      <c r="D153" s="124">
        <f t="shared" si="32"/>
        <v>0.6676799893701908</v>
      </c>
      <c r="E153" s="124">
        <f t="shared" si="32"/>
        <v>0.67027603871534824</v>
      </c>
      <c r="F153" s="124">
        <f t="shared" si="32"/>
        <v>0.67449078708725452</v>
      </c>
      <c r="G153" s="124">
        <f t="shared" si="32"/>
        <v>0.67964807231271784</v>
      </c>
      <c r="H153" s="124">
        <f t="shared" si="32"/>
        <v>0.6860759116879257</v>
      </c>
      <c r="I153" s="124">
        <f t="shared" si="32"/>
        <v>0.69492165336341916</v>
      </c>
      <c r="J153" s="124">
        <f t="shared" si="32"/>
        <v>0.70199226191345654</v>
      </c>
      <c r="K153" s="124">
        <f t="shared" si="32"/>
        <v>0.70730119386478185</v>
      </c>
      <c r="L153" s="124">
        <f t="shared" si="32"/>
        <v>0.71115896078830576</v>
      </c>
      <c r="M153" s="124">
        <f t="shared" si="32"/>
        <v>0.71533053665538804</v>
      </c>
      <c r="N153" s="124">
        <f t="shared" si="32"/>
        <v>0.72018715371023112</v>
      </c>
      <c r="O153" s="124">
        <f t="shared" si="32"/>
        <v>0.7255204946874394</v>
      </c>
      <c r="P153" s="124">
        <f t="shared" si="32"/>
        <v>0.725554651393995</v>
      </c>
      <c r="Q153" s="124">
        <f t="shared" si="32"/>
        <v>0.72612562532190505</v>
      </c>
      <c r="R153" s="124">
        <f t="shared" ref="R153:V153" si="33">IF(R132=0,"",R132/R111)</f>
        <v>0.73079101386169787</v>
      </c>
      <c r="S153" s="124">
        <f t="shared" si="33"/>
        <v>0.73519012147554308</v>
      </c>
      <c r="T153" s="124">
        <f t="shared" si="33"/>
        <v>0.74377755959047043</v>
      </c>
      <c r="U153" s="124">
        <f t="shared" si="33"/>
        <v>0.75504156471097084</v>
      </c>
      <c r="V153" s="124">
        <f t="shared" si="33"/>
        <v>0.76122635951810913</v>
      </c>
      <c r="W153" s="124">
        <f t="shared" ref="W153:Y153" si="34">IF(W132=0,"",W132/W111)</f>
        <v>0.76605488203159033</v>
      </c>
      <c r="X153" s="124">
        <f t="shared" si="34"/>
        <v>0.77648677098167307</v>
      </c>
      <c r="Y153" s="124">
        <f t="shared" si="34"/>
        <v>0.79198480959281992</v>
      </c>
      <c r="DA153" s="130" t="s">
        <v>1909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0.65945450675614725</v>
      </c>
      <c r="C154" s="111">
        <f t="shared" si="35"/>
        <v>0.66213520237561085</v>
      </c>
      <c r="D154" s="111">
        <f t="shared" si="35"/>
        <v>0.6656902203670102</v>
      </c>
      <c r="E154" s="111">
        <f t="shared" si="35"/>
        <v>0.66833252816525734</v>
      </c>
      <c r="F154" s="111">
        <f t="shared" si="35"/>
        <v>0.67260095053866809</v>
      </c>
      <c r="G154" s="111">
        <f t="shared" si="35"/>
        <v>0.67782012480550657</v>
      </c>
      <c r="H154" s="111">
        <f t="shared" si="35"/>
        <v>0.68431484037571966</v>
      </c>
      <c r="I154" s="111">
        <f t="shared" si="35"/>
        <v>0.69323966449113095</v>
      </c>
      <c r="J154" s="111">
        <f t="shared" si="35"/>
        <v>0.70032579773480486</v>
      </c>
      <c r="K154" s="111">
        <f t="shared" si="35"/>
        <v>0.70567288851019105</v>
      </c>
      <c r="L154" s="111">
        <f t="shared" si="35"/>
        <v>0.70951098399430401</v>
      </c>
      <c r="M154" s="111">
        <f t="shared" si="35"/>
        <v>0.71379658020250114</v>
      </c>
      <c r="N154" s="111">
        <f t="shared" si="35"/>
        <v>0.71867066825020864</v>
      </c>
      <c r="O154" s="111">
        <f t="shared" si="35"/>
        <v>0.72401247150545478</v>
      </c>
      <c r="P154" s="111">
        <f t="shared" si="35"/>
        <v>0.72414795986839298</v>
      </c>
      <c r="Q154" s="111">
        <f t="shared" si="35"/>
        <v>0.72468666604267507</v>
      </c>
      <c r="R154" s="111">
        <f t="shared" ref="R154:V154" si="36">IF(R133=0,"",R133/R112)</f>
        <v>0.72936050646242045</v>
      </c>
      <c r="S154" s="111">
        <f t="shared" si="36"/>
        <v>0.73379620293748926</v>
      </c>
      <c r="T154" s="111">
        <f t="shared" si="36"/>
        <v>0.74242623086017689</v>
      </c>
      <c r="U154" s="111">
        <f t="shared" si="36"/>
        <v>0.75375379180703739</v>
      </c>
      <c r="V154" s="111">
        <f t="shared" si="36"/>
        <v>0.75999028016781689</v>
      </c>
      <c r="W154" s="111">
        <f t="shared" ref="W154:Y154" si="37">IF(W133=0,"",W133/W112)</f>
        <v>0.76480710138605923</v>
      </c>
      <c r="X154" s="111">
        <f t="shared" si="37"/>
        <v>0.77536823185372383</v>
      </c>
      <c r="Y154" s="111">
        <f t="shared" si="37"/>
        <v>0.79099653264880188</v>
      </c>
      <c r="DA154" s="63" t="s">
        <v>1910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:Y155" si="40">IF(W134=0,"",W134/W113)</f>
        <v>1</v>
      </c>
      <c r="X155" s="111">
        <f t="shared" si="40"/>
        <v>1</v>
      </c>
      <c r="Y155" s="111">
        <f t="shared" si="40"/>
        <v>1</v>
      </c>
      <c r="DA155" s="63" t="s">
        <v>1911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1.9948621447266519</v>
      </c>
      <c r="C156" s="124">
        <f t="shared" si="41"/>
        <v>2.0824118106158505</v>
      </c>
      <c r="D156" s="124">
        <f t="shared" si="41"/>
        <v>2.1676122290607283</v>
      </c>
      <c r="E156" s="124">
        <f t="shared" si="41"/>
        <v>2.2987768300441922</v>
      </c>
      <c r="F156" s="124">
        <f t="shared" si="41"/>
        <v>2.451136436510672</v>
      </c>
      <c r="G156" s="124">
        <f t="shared" si="41"/>
        <v>2.6792531073901564</v>
      </c>
      <c r="H156" s="124">
        <f t="shared" si="41"/>
        <v>2.9468114837698178</v>
      </c>
      <c r="I156" s="124">
        <f t="shared" si="41"/>
        <v>3.0688522214019702</v>
      </c>
      <c r="J156" s="124">
        <f t="shared" si="41"/>
        <v>3.1839196940325065</v>
      </c>
      <c r="K156" s="124">
        <f t="shared" si="41"/>
        <v>3.3110524272422008</v>
      </c>
      <c r="L156" s="124">
        <f t="shared" si="41"/>
        <v>3.4081255469045946</v>
      </c>
      <c r="M156" s="124">
        <f t="shared" si="41"/>
        <v>3.4725968237885914</v>
      </c>
      <c r="N156" s="124">
        <f t="shared" si="41"/>
        <v>3.5270185156989453</v>
      </c>
      <c r="O156" s="124">
        <f t="shared" si="41"/>
        <v>3.5865066251377082</v>
      </c>
      <c r="P156" s="124">
        <f t="shared" si="41"/>
        <v>3.6508953978463778</v>
      </c>
      <c r="Q156" s="124">
        <f t="shared" si="41"/>
        <v>3.690770881050458</v>
      </c>
      <c r="R156" s="124">
        <f t="shared" ref="R156:V156" si="42">IF(R135=0,"",R135/R114)</f>
        <v>3.9320808668541751</v>
      </c>
      <c r="S156" s="124">
        <f t="shared" si="42"/>
        <v>4.3444686115060831</v>
      </c>
      <c r="T156" s="124">
        <f t="shared" si="42"/>
        <v>4.6032925724539595</v>
      </c>
      <c r="U156" s="124">
        <f t="shared" si="42"/>
        <v>4.7090885886171314</v>
      </c>
      <c r="V156" s="124">
        <f t="shared" si="42"/>
        <v>4.7136770270685115</v>
      </c>
      <c r="W156" s="124">
        <f t="shared" ref="W156:Y156" si="43">IF(W135=0,"",W135/W114)</f>
        <v>4.7158524868494709</v>
      </c>
      <c r="X156" s="124">
        <f t="shared" si="43"/>
        <v>4.7180192551532532</v>
      </c>
      <c r="Y156" s="124">
        <f t="shared" si="43"/>
        <v>4.733262212258853</v>
      </c>
      <c r="DA156" s="130" t="s">
        <v>1912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1.9948621447266519</v>
      </c>
      <c r="C157" s="111">
        <f t="shared" si="44"/>
        <v>2.0824118106158505</v>
      </c>
      <c r="D157" s="111">
        <f t="shared" si="44"/>
        <v>2.1676122290607283</v>
      </c>
      <c r="E157" s="111">
        <f t="shared" si="44"/>
        <v>2.2987768300441922</v>
      </c>
      <c r="F157" s="111">
        <f t="shared" si="44"/>
        <v>2.451136436510672</v>
      </c>
      <c r="G157" s="111">
        <f t="shared" si="44"/>
        <v>2.6792531073901564</v>
      </c>
      <c r="H157" s="111">
        <f t="shared" si="44"/>
        <v>2.9468114837698178</v>
      </c>
      <c r="I157" s="111">
        <f t="shared" si="44"/>
        <v>3.0688522214019702</v>
      </c>
      <c r="J157" s="111">
        <f t="shared" si="44"/>
        <v>3.1839196940325065</v>
      </c>
      <c r="K157" s="111">
        <f t="shared" si="44"/>
        <v>3.3110524272422008</v>
      </c>
      <c r="L157" s="111">
        <f t="shared" si="44"/>
        <v>3.4081255469045946</v>
      </c>
      <c r="M157" s="111">
        <f t="shared" si="44"/>
        <v>3.4725968237885914</v>
      </c>
      <c r="N157" s="111">
        <f t="shared" si="44"/>
        <v>3.5270185156989453</v>
      </c>
      <c r="O157" s="111">
        <f t="shared" si="44"/>
        <v>3.5865066251377082</v>
      </c>
      <c r="P157" s="111">
        <f t="shared" si="44"/>
        <v>3.6508953978463778</v>
      </c>
      <c r="Q157" s="111">
        <f t="shared" si="44"/>
        <v>3.690770881050458</v>
      </c>
      <c r="R157" s="111">
        <f t="shared" ref="R157:V157" si="45">IF(R136=0,"",R136/R115)</f>
        <v>3.9320808668541751</v>
      </c>
      <c r="S157" s="111">
        <f t="shared" si="45"/>
        <v>4.3444686115060831</v>
      </c>
      <c r="T157" s="111">
        <f t="shared" si="45"/>
        <v>4.6032925724539595</v>
      </c>
      <c r="U157" s="111">
        <f t="shared" si="45"/>
        <v>4.7090885886171314</v>
      </c>
      <c r="V157" s="111">
        <f t="shared" si="45"/>
        <v>4.7136770270685115</v>
      </c>
      <c r="W157" s="111">
        <f t="shared" ref="W157:Y157" si="46">IF(W136=0,"",W136/W115)</f>
        <v>4.7158524868494709</v>
      </c>
      <c r="X157" s="111">
        <f t="shared" si="46"/>
        <v>4.7180192551532532</v>
      </c>
      <c r="Y157" s="111">
        <f t="shared" si="46"/>
        <v>4.733262212258853</v>
      </c>
      <c r="DA157" s="63" t="s">
        <v>1913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0.74810358832054991</v>
      </c>
      <c r="C158" s="124">
        <f t="shared" si="47"/>
        <v>0.75827571685942918</v>
      </c>
      <c r="D158" s="124">
        <f t="shared" si="47"/>
        <v>0.76014351475485697</v>
      </c>
      <c r="E158" s="124">
        <f t="shared" si="47"/>
        <v>0.76568004271019197</v>
      </c>
      <c r="F158" s="124">
        <f t="shared" si="47"/>
        <v>0.77272816750962292</v>
      </c>
      <c r="G158" s="124">
        <f t="shared" si="47"/>
        <v>0.77775138222925821</v>
      </c>
      <c r="H158" s="124">
        <f t="shared" si="47"/>
        <v>0.78327424238624621</v>
      </c>
      <c r="I158" s="124">
        <f t="shared" si="47"/>
        <v>0.78578976367248199</v>
      </c>
      <c r="J158" s="124">
        <f t="shared" si="47"/>
        <v>0.79185018400010665</v>
      </c>
      <c r="K158" s="124">
        <f t="shared" si="47"/>
        <v>0.79311872034238085</v>
      </c>
      <c r="L158" s="124">
        <f t="shared" si="47"/>
        <v>0.80072960904772827</v>
      </c>
      <c r="M158" s="124">
        <f t="shared" si="47"/>
        <v>0.79871579477891597</v>
      </c>
      <c r="N158" s="124">
        <f t="shared" si="47"/>
        <v>0.80182028109470294</v>
      </c>
      <c r="O158" s="124">
        <f t="shared" si="47"/>
        <v>0.80323022787303655</v>
      </c>
      <c r="P158" s="124">
        <f t="shared" si="47"/>
        <v>0.80757811774515065</v>
      </c>
      <c r="Q158" s="124">
        <f t="shared" si="47"/>
        <v>0.81134843570113491</v>
      </c>
      <c r="R158" s="124">
        <f t="shared" ref="R158:V158" si="48">IF(R137=0,"",R137/R116)</f>
        <v>0.82035353070964301</v>
      </c>
      <c r="S158" s="124">
        <f t="shared" si="48"/>
        <v>0.82488283442132759</v>
      </c>
      <c r="T158" s="124">
        <f t="shared" si="48"/>
        <v>0.8320401504854108</v>
      </c>
      <c r="U158" s="124">
        <f t="shared" si="48"/>
        <v>0.83784751031786342</v>
      </c>
      <c r="V158" s="124">
        <f t="shared" si="48"/>
        <v>0.84198154562653238</v>
      </c>
      <c r="W158" s="124">
        <f t="shared" ref="W158:Y158" si="49">IF(W137=0,"",W137/W116)</f>
        <v>0.84637383879838457</v>
      </c>
      <c r="X158" s="124">
        <f t="shared" si="49"/>
        <v>0.84853715464924306</v>
      </c>
      <c r="Y158" s="124">
        <f t="shared" si="49"/>
        <v>0.8517870074839814</v>
      </c>
      <c r="DA158" s="130" t="s">
        <v>1914</v>
      </c>
    </row>
    <row r="159" spans="1:105" ht="12" customHeight="1" x14ac:dyDescent="0.25">
      <c r="A159" s="97" t="s">
        <v>143</v>
      </c>
      <c r="B159" s="111" t="str">
        <f t="shared" ref="B159:Q159" si="50">IF(B138=0,"",B138/B117)</f>
        <v/>
      </c>
      <c r="C159" s="111" t="str">
        <f t="shared" si="50"/>
        <v/>
      </c>
      <c r="D159" s="111" t="str">
        <f t="shared" si="50"/>
        <v/>
      </c>
      <c r="E159" s="111" t="str">
        <f t="shared" si="50"/>
        <v/>
      </c>
      <c r="F159" s="111" t="str">
        <f t="shared" si="50"/>
        <v/>
      </c>
      <c r="G159" s="111" t="str">
        <f t="shared" si="50"/>
        <v/>
      </c>
      <c r="H159" s="111" t="str">
        <f t="shared" si="50"/>
        <v/>
      </c>
      <c r="I159" s="111" t="str">
        <f t="shared" si="50"/>
        <v/>
      </c>
      <c r="J159" s="111" t="str">
        <f t="shared" si="50"/>
        <v/>
      </c>
      <c r="K159" s="111" t="str">
        <f t="shared" si="50"/>
        <v/>
      </c>
      <c r="L159" s="111" t="str">
        <f t="shared" si="50"/>
        <v/>
      </c>
      <c r="M159" s="111" t="str">
        <f t="shared" si="50"/>
        <v/>
      </c>
      <c r="N159" s="111" t="str">
        <f t="shared" si="50"/>
        <v/>
      </c>
      <c r="O159" s="111" t="str">
        <f t="shared" si="50"/>
        <v/>
      </c>
      <c r="P159" s="111" t="str">
        <f t="shared" si="50"/>
        <v/>
      </c>
      <c r="Q159" s="111" t="str">
        <f t="shared" si="50"/>
        <v/>
      </c>
      <c r="R159" s="111" t="str">
        <f t="shared" ref="R159:V159" si="51">IF(R138=0,"",R138/R117)</f>
        <v/>
      </c>
      <c r="S159" s="111" t="str">
        <f t="shared" si="51"/>
        <v/>
      </c>
      <c r="T159" s="111" t="str">
        <f t="shared" si="51"/>
        <v/>
      </c>
      <c r="U159" s="111" t="str">
        <f t="shared" si="51"/>
        <v/>
      </c>
      <c r="V159" s="111" t="str">
        <f t="shared" si="51"/>
        <v/>
      </c>
      <c r="W159" s="111" t="str">
        <f t="shared" ref="W159:Y159" si="52">IF(W138=0,"",W138/W117)</f>
        <v/>
      </c>
      <c r="X159" s="111" t="str">
        <f t="shared" si="52"/>
        <v/>
      </c>
      <c r="Y159" s="111" t="str">
        <f t="shared" si="52"/>
        <v/>
      </c>
      <c r="DA159" s="63" t="s">
        <v>1915</v>
      </c>
    </row>
    <row r="160" spans="1:105" ht="12" customHeight="1" x14ac:dyDescent="0.25">
      <c r="A160" s="97" t="s">
        <v>124</v>
      </c>
      <c r="B160" s="111" t="str">
        <f t="shared" ref="B160:Q160" si="53">IF(B139=0,"",B139/B118)</f>
        <v/>
      </c>
      <c r="C160" s="111" t="str">
        <f t="shared" si="53"/>
        <v/>
      </c>
      <c r="D160" s="111" t="str">
        <f t="shared" si="53"/>
        <v/>
      </c>
      <c r="E160" s="111" t="str">
        <f t="shared" si="53"/>
        <v/>
      </c>
      <c r="F160" s="111" t="str">
        <f t="shared" si="53"/>
        <v/>
      </c>
      <c r="G160" s="111" t="str">
        <f t="shared" si="53"/>
        <v/>
      </c>
      <c r="H160" s="111" t="str">
        <f t="shared" si="53"/>
        <v/>
      </c>
      <c r="I160" s="111" t="str">
        <f t="shared" si="53"/>
        <v/>
      </c>
      <c r="J160" s="111" t="str">
        <f t="shared" si="53"/>
        <v/>
      </c>
      <c r="K160" s="111" t="str">
        <f t="shared" si="53"/>
        <v/>
      </c>
      <c r="L160" s="111" t="str">
        <f t="shared" si="53"/>
        <v/>
      </c>
      <c r="M160" s="111" t="str">
        <f t="shared" si="53"/>
        <v/>
      </c>
      <c r="N160" s="111" t="str">
        <f t="shared" si="53"/>
        <v/>
      </c>
      <c r="O160" s="111" t="str">
        <f t="shared" si="53"/>
        <v/>
      </c>
      <c r="P160" s="111" t="str">
        <f t="shared" si="53"/>
        <v/>
      </c>
      <c r="Q160" s="111" t="str">
        <f t="shared" si="53"/>
        <v/>
      </c>
      <c r="R160" s="111" t="str">
        <f t="shared" ref="R160:V160" si="54">IF(R139=0,"",R139/R118)</f>
        <v/>
      </c>
      <c r="S160" s="111" t="str">
        <f t="shared" si="54"/>
        <v/>
      </c>
      <c r="T160" s="111" t="str">
        <f t="shared" si="54"/>
        <v/>
      </c>
      <c r="U160" s="111" t="str">
        <f t="shared" si="54"/>
        <v/>
      </c>
      <c r="V160" s="111" t="str">
        <f t="shared" si="54"/>
        <v/>
      </c>
      <c r="W160" s="111" t="str">
        <f t="shared" ref="W160:Y160" si="55">IF(W139=0,"",W139/W118)</f>
        <v/>
      </c>
      <c r="X160" s="111" t="str">
        <f t="shared" si="55"/>
        <v/>
      </c>
      <c r="Y160" s="111" t="str">
        <f t="shared" si="55"/>
        <v/>
      </c>
      <c r="DA160" s="63" t="s">
        <v>1916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 t="str">
        <f t="shared" si="56"/>
        <v/>
      </c>
      <c r="G161" s="111" t="str">
        <f t="shared" si="56"/>
        <v/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 t="str">
        <f t="shared" si="56"/>
        <v/>
      </c>
      <c r="L161" s="111" t="str">
        <f t="shared" si="56"/>
        <v/>
      </c>
      <c r="M161" s="111" t="str">
        <f t="shared" si="56"/>
        <v/>
      </c>
      <c r="N161" s="111" t="str">
        <f t="shared" si="56"/>
        <v/>
      </c>
      <c r="O161" s="111" t="str">
        <f t="shared" si="56"/>
        <v/>
      </c>
      <c r="P161" s="111" t="str">
        <f t="shared" si="56"/>
        <v/>
      </c>
      <c r="Q161" s="111" t="str">
        <f t="shared" si="56"/>
        <v/>
      </c>
      <c r="R161" s="111" t="str">
        <f t="shared" ref="R161:V161" si="57">IF(R140=0,"",R140/R119)</f>
        <v/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:Y161" si="58">IF(W140=0,"",W140/W119)</f>
        <v/>
      </c>
      <c r="X161" s="111" t="str">
        <f t="shared" si="58"/>
        <v/>
      </c>
      <c r="Y161" s="111" t="str">
        <f t="shared" si="58"/>
        <v/>
      </c>
      <c r="DA161" s="63" t="s">
        <v>1917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 t="str">
        <f t="shared" si="59"/>
        <v/>
      </c>
      <c r="G162" s="112" t="str">
        <f t="shared" si="59"/>
        <v/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 t="str">
        <f t="shared" si="59"/>
        <v/>
      </c>
      <c r="L162" s="112" t="str">
        <f t="shared" si="59"/>
        <v/>
      </c>
      <c r="M162" s="112" t="str">
        <f t="shared" si="59"/>
        <v/>
      </c>
      <c r="N162" s="112" t="str">
        <f t="shared" si="59"/>
        <v/>
      </c>
      <c r="O162" s="112" t="str">
        <f t="shared" si="59"/>
        <v/>
      </c>
      <c r="P162" s="112" t="str">
        <f t="shared" si="59"/>
        <v/>
      </c>
      <c r="Q162" s="112" t="str">
        <f t="shared" si="59"/>
        <v/>
      </c>
      <c r="R162" s="112" t="str">
        <f t="shared" ref="R162:V162" si="60">IF(R141=0,"",R141/R120)</f>
        <v/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:Y162" si="61">IF(W141=0,"",W141/W120)</f>
        <v/>
      </c>
      <c r="X162" s="112" t="str">
        <f t="shared" si="61"/>
        <v/>
      </c>
      <c r="Y162" s="112" t="str">
        <f t="shared" si="61"/>
        <v/>
      </c>
      <c r="DA162" s="131" t="s">
        <v>1918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 t="str">
        <f t="shared" si="62"/>
        <v/>
      </c>
      <c r="G163" s="113" t="str">
        <f t="shared" si="62"/>
        <v/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 t="str">
        <f t="shared" si="62"/>
        <v/>
      </c>
      <c r="L163" s="113" t="str">
        <f t="shared" si="62"/>
        <v/>
      </c>
      <c r="M163" s="113" t="str">
        <f t="shared" si="62"/>
        <v/>
      </c>
      <c r="N163" s="113" t="str">
        <f t="shared" si="62"/>
        <v/>
      </c>
      <c r="O163" s="113" t="str">
        <f t="shared" si="62"/>
        <v/>
      </c>
      <c r="P163" s="113" t="str">
        <f t="shared" si="62"/>
        <v/>
      </c>
      <c r="Q163" s="113" t="str">
        <f t="shared" si="62"/>
        <v/>
      </c>
      <c r="R163" s="113" t="str">
        <f t="shared" ref="R163:V163" si="63">IF(R142=0,"",R142/R121)</f>
        <v/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:Y163" si="64">IF(W142=0,"",W142/W121)</f>
        <v/>
      </c>
      <c r="X163" s="113" t="str">
        <f t="shared" si="64"/>
        <v/>
      </c>
      <c r="Y163" s="113" t="str">
        <f t="shared" si="64"/>
        <v/>
      </c>
      <c r="DA163" s="132" t="s">
        <v>1919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0.7066251110173748</v>
      </c>
      <c r="C164" s="112">
        <f t="shared" si="65"/>
        <v>0.70919945564920517</v>
      </c>
      <c r="D164" s="112">
        <f t="shared" si="65"/>
        <v>0.7126630373850914</v>
      </c>
      <c r="E164" s="112">
        <f t="shared" si="65"/>
        <v>0.71584873255144632</v>
      </c>
      <c r="F164" s="112">
        <f t="shared" si="65"/>
        <v>0.71948918973602893</v>
      </c>
      <c r="G164" s="112">
        <f t="shared" si="65"/>
        <v>0.72407432954268836</v>
      </c>
      <c r="H164" s="112">
        <f t="shared" si="65"/>
        <v>0.72929650183190542</v>
      </c>
      <c r="I164" s="112">
        <f t="shared" si="65"/>
        <v>0.73167512107261035</v>
      </c>
      <c r="J164" s="112">
        <f t="shared" si="65"/>
        <v>0.7326483876315204</v>
      </c>
      <c r="K164" s="112">
        <f t="shared" si="65"/>
        <v>0.73348463144813647</v>
      </c>
      <c r="L164" s="112">
        <f t="shared" si="65"/>
        <v>0.7347213829889474</v>
      </c>
      <c r="M164" s="112">
        <f t="shared" si="65"/>
        <v>0.73536038782756696</v>
      </c>
      <c r="N164" s="112">
        <f t="shared" si="65"/>
        <v>0.73748338623455467</v>
      </c>
      <c r="O164" s="112">
        <f t="shared" si="65"/>
        <v>0.73985914041364664</v>
      </c>
      <c r="P164" s="112">
        <f t="shared" si="65"/>
        <v>0.74343397972055569</v>
      </c>
      <c r="Q164" s="112">
        <f t="shared" si="65"/>
        <v>0.75450163525544911</v>
      </c>
      <c r="R164" s="112">
        <f t="shared" ref="R164:V164" si="66">IF(R143=0,"",R143/R122)</f>
        <v>0.76492809245718485</v>
      </c>
      <c r="S164" s="112">
        <f t="shared" si="66"/>
        <v>0.77259034705696261</v>
      </c>
      <c r="T164" s="112">
        <f t="shared" si="66"/>
        <v>0.78145291175222531</v>
      </c>
      <c r="U164" s="112">
        <f t="shared" si="66"/>
        <v>0.78652225509295137</v>
      </c>
      <c r="V164" s="112">
        <f t="shared" si="66"/>
        <v>0.79113455197455695</v>
      </c>
      <c r="W164" s="112">
        <f t="shared" ref="W164:Y164" si="67">IF(W143=0,"",W143/W122)</f>
        <v>0.79385171353400785</v>
      </c>
      <c r="X164" s="112">
        <f t="shared" si="67"/>
        <v>0.79996004022486455</v>
      </c>
      <c r="Y164" s="112">
        <f t="shared" si="67"/>
        <v>0.80500119631414424</v>
      </c>
      <c r="DA164" s="131" t="s">
        <v>1920</v>
      </c>
    </row>
    <row r="165" spans="1:105" ht="12" customHeight="1" x14ac:dyDescent="0.25">
      <c r="A165" s="107" t="s">
        <v>121</v>
      </c>
      <c r="B165" s="113">
        <f t="shared" ref="B165:Q165" si="68">IF(B144=0,"",B144/B123)</f>
        <v>0.81984032545517727</v>
      </c>
      <c r="C165" s="113">
        <f t="shared" si="68"/>
        <v>0.83808177361859015</v>
      </c>
      <c r="D165" s="113">
        <f t="shared" si="68"/>
        <v>0.83402513925125055</v>
      </c>
      <c r="E165" s="113">
        <f t="shared" si="68"/>
        <v>0.84049026127905913</v>
      </c>
      <c r="F165" s="113">
        <f t="shared" si="68"/>
        <v>0.84404274870242413</v>
      </c>
      <c r="G165" s="113">
        <f t="shared" si="68"/>
        <v>0.84560550027999581</v>
      </c>
      <c r="H165" s="113">
        <f t="shared" si="68"/>
        <v>0.85148745844783758</v>
      </c>
      <c r="I165" s="113">
        <f t="shared" si="68"/>
        <v>0.8440003467004078</v>
      </c>
      <c r="J165" s="113">
        <f t="shared" si="68"/>
        <v>0.85911259874359291</v>
      </c>
      <c r="K165" s="113">
        <f t="shared" si="68"/>
        <v>0.85595017830681541</v>
      </c>
      <c r="L165" s="113">
        <f t="shared" si="68"/>
        <v>0.87967507377576359</v>
      </c>
      <c r="M165" s="113">
        <f t="shared" si="68"/>
        <v>0.86809458929625438</v>
      </c>
      <c r="N165" s="113">
        <f t="shared" si="68"/>
        <v>0.87690176869898984</v>
      </c>
      <c r="O165" s="113">
        <f t="shared" si="68"/>
        <v>0.875708578831631</v>
      </c>
      <c r="P165" s="113">
        <f t="shared" si="68"/>
        <v>0.8726768147884183</v>
      </c>
      <c r="Q165" s="113">
        <f t="shared" si="68"/>
        <v>0.87845941042986286</v>
      </c>
      <c r="R165" s="113">
        <f t="shared" ref="R165:V165" si="69">IF(R144=0,"",R144/R123)</f>
        <v>0.88046156910522189</v>
      </c>
      <c r="S165" s="113">
        <f t="shared" si="69"/>
        <v>0.88346734365294843</v>
      </c>
      <c r="T165" s="113">
        <f t="shared" si="69"/>
        <v>0.8906223790166814</v>
      </c>
      <c r="U165" s="113">
        <f t="shared" si="69"/>
        <v>0.89777500192154525</v>
      </c>
      <c r="V165" s="113">
        <f t="shared" si="69"/>
        <v>0.90289160642670419</v>
      </c>
      <c r="W165" s="113">
        <f t="shared" ref="W165:Y165" si="70">IF(W144=0,"",W144/W123)</f>
        <v>0.91752531036723151</v>
      </c>
      <c r="X165" s="113">
        <f t="shared" si="70"/>
        <v>0.91680222694218028</v>
      </c>
      <c r="Y165" s="113">
        <f t="shared" si="70"/>
        <v>0.91718755079086889</v>
      </c>
      <c r="DA165" s="132" t="s">
        <v>1921</v>
      </c>
    </row>
    <row r="166" spans="1:105" ht="12" customHeight="1" x14ac:dyDescent="0.25">
      <c r="A166" s="108" t="s">
        <v>53</v>
      </c>
      <c r="B166" s="111">
        <f t="shared" ref="B166:Q166" si="71">IF(B145=0,"",B145/B124)</f>
        <v>0.7066251110173748</v>
      </c>
      <c r="C166" s="111">
        <f t="shared" si="71"/>
        <v>0.71060040062048357</v>
      </c>
      <c r="D166" s="111">
        <f t="shared" si="71"/>
        <v>0.71432590214684522</v>
      </c>
      <c r="E166" s="111">
        <f t="shared" si="71"/>
        <v>0.71764461293105608</v>
      </c>
      <c r="F166" s="111">
        <f t="shared" si="71"/>
        <v>0.72187005650545033</v>
      </c>
      <c r="G166" s="111">
        <f t="shared" si="71"/>
        <v>0.72575261159797122</v>
      </c>
      <c r="H166" s="111">
        <f t="shared" si="71"/>
        <v>0.72965967617909822</v>
      </c>
      <c r="I166" s="111">
        <f t="shared" si="71"/>
        <v>0.73193571000665192</v>
      </c>
      <c r="J166" s="111">
        <f t="shared" si="71"/>
        <v>0.73271297328896812</v>
      </c>
      <c r="K166" s="111">
        <f t="shared" si="71"/>
        <v>0.73380590774974319</v>
      </c>
      <c r="L166" s="111">
        <f t="shared" si="71"/>
        <v>0.73433624458676516</v>
      </c>
      <c r="M166" s="111">
        <f t="shared" si="71"/>
        <v>0.7355405642709083</v>
      </c>
      <c r="N166" s="111">
        <f t="shared" si="71"/>
        <v>0.7370435967004848</v>
      </c>
      <c r="O166" s="111">
        <f t="shared" si="71"/>
        <v>0.73933945756107655</v>
      </c>
      <c r="P166" s="111">
        <f t="shared" si="71"/>
        <v>0.7457784187149411</v>
      </c>
      <c r="Q166" s="111">
        <f t="shared" si="71"/>
        <v>0.75449411011883694</v>
      </c>
      <c r="R166" s="111">
        <f t="shared" ref="R166:V166" si="72">IF(R145=0,"",R145/R124)</f>
        <v>0.76618234297642251</v>
      </c>
      <c r="S166" s="111">
        <f t="shared" si="72"/>
        <v>0.77355706386720446</v>
      </c>
      <c r="T166" s="111">
        <f t="shared" si="72"/>
        <v>0.77843010599602547</v>
      </c>
      <c r="U166" s="111">
        <f t="shared" si="72"/>
        <v>0.78550781219069188</v>
      </c>
      <c r="V166" s="111">
        <f t="shared" si="72"/>
        <v>0.78928786154311981</v>
      </c>
      <c r="W166" s="111">
        <f t="shared" ref="W166:Y166" si="73">IF(W145=0,"",W145/W124)</f>
        <v>0.79154885496550698</v>
      </c>
      <c r="X166" s="111">
        <f t="shared" si="73"/>
        <v>0.80400145541038825</v>
      </c>
      <c r="Y166" s="111">
        <f t="shared" si="73"/>
        <v>0.80824033701444675</v>
      </c>
      <c r="DA166" s="63" t="s">
        <v>1922</v>
      </c>
    </row>
    <row r="167" spans="1:105" ht="12" customHeight="1" x14ac:dyDescent="0.25">
      <c r="A167" s="108" t="s">
        <v>52</v>
      </c>
      <c r="B167" s="111">
        <f t="shared" ref="B167:Q167" si="74">IF(B146=0,"",B146/B125)</f>
        <v>1</v>
      </c>
      <c r="C167" s="111">
        <f t="shared" si="74"/>
        <v>1</v>
      </c>
      <c r="D167" s="111">
        <f t="shared" si="74"/>
        <v>1</v>
      </c>
      <c r="E167" s="111">
        <f t="shared" si="74"/>
        <v>1</v>
      </c>
      <c r="F167" s="111">
        <f t="shared" si="74"/>
        <v>1</v>
      </c>
      <c r="G167" s="111">
        <f t="shared" si="74"/>
        <v>1</v>
      </c>
      <c r="H167" s="111">
        <f t="shared" si="74"/>
        <v>1</v>
      </c>
      <c r="I167" s="111">
        <f t="shared" si="74"/>
        <v>1</v>
      </c>
      <c r="J167" s="111">
        <f t="shared" si="74"/>
        <v>1</v>
      </c>
      <c r="K167" s="111">
        <f t="shared" si="74"/>
        <v>1</v>
      </c>
      <c r="L167" s="111">
        <f t="shared" si="74"/>
        <v>1</v>
      </c>
      <c r="M167" s="111">
        <f t="shared" si="74"/>
        <v>1</v>
      </c>
      <c r="N167" s="111">
        <f t="shared" si="74"/>
        <v>1</v>
      </c>
      <c r="O167" s="111">
        <f t="shared" si="74"/>
        <v>1</v>
      </c>
      <c r="P167" s="111">
        <f t="shared" si="74"/>
        <v>1</v>
      </c>
      <c r="Q167" s="111">
        <f t="shared" si="74"/>
        <v>1</v>
      </c>
      <c r="R167" s="111">
        <f t="shared" ref="R167:V167" si="75">IF(R146=0,"",R146/R125)</f>
        <v>1</v>
      </c>
      <c r="S167" s="111">
        <f t="shared" si="75"/>
        <v>1</v>
      </c>
      <c r="T167" s="111">
        <f t="shared" si="75"/>
        <v>1</v>
      </c>
      <c r="U167" s="111">
        <f t="shared" si="75"/>
        <v>1</v>
      </c>
      <c r="V167" s="111">
        <f t="shared" si="75"/>
        <v>1</v>
      </c>
      <c r="W167" s="111">
        <f t="shared" ref="W167:Y167" si="76">IF(W146=0,"",W146/W125)</f>
        <v>1</v>
      </c>
      <c r="X167" s="111">
        <f t="shared" si="76"/>
        <v>1</v>
      </c>
      <c r="Y167" s="111">
        <f t="shared" si="76"/>
        <v>1</v>
      </c>
      <c r="DA167" s="63" t="s">
        <v>1923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0.75471830959415909</v>
      </c>
      <c r="C168" s="124">
        <f t="shared" si="77"/>
        <v>0.7566325611703254</v>
      </c>
      <c r="D168" s="124">
        <f t="shared" si="77"/>
        <v>0.75889487474340345</v>
      </c>
      <c r="E168" s="124">
        <f t="shared" si="77"/>
        <v>0.76101910427719022</v>
      </c>
      <c r="F168" s="124">
        <f t="shared" si="77"/>
        <v>0.76370420824975782</v>
      </c>
      <c r="G168" s="124">
        <f t="shared" si="77"/>
        <v>0.76671088982047175</v>
      </c>
      <c r="H168" s="124">
        <f t="shared" si="77"/>
        <v>0.77007878217105075</v>
      </c>
      <c r="I168" s="124">
        <f t="shared" si="77"/>
        <v>0.77203609536259465</v>
      </c>
      <c r="J168" s="124">
        <f t="shared" si="77"/>
        <v>0.7730019111609544</v>
      </c>
      <c r="K168" s="124">
        <f t="shared" si="77"/>
        <v>0.77408186207137797</v>
      </c>
      <c r="L168" s="124">
        <f t="shared" si="77"/>
        <v>0.77503090671241659</v>
      </c>
      <c r="M168" s="124">
        <f t="shared" si="77"/>
        <v>0.77593179536975976</v>
      </c>
      <c r="N168" s="124">
        <f t="shared" si="77"/>
        <v>0.77746905305514324</v>
      </c>
      <c r="O168" s="124">
        <f t="shared" si="77"/>
        <v>0.77932924390123981</v>
      </c>
      <c r="P168" s="124">
        <f t="shared" si="77"/>
        <v>0.78245397168551301</v>
      </c>
      <c r="Q168" s="124">
        <f t="shared" si="77"/>
        <v>0.78862984369939748</v>
      </c>
      <c r="R168" s="124">
        <f t="shared" ref="R168:V168" si="78">IF(R147=0,"",R147/R126)</f>
        <v>0.7967845331008907</v>
      </c>
      <c r="S168" s="124">
        <f t="shared" si="78"/>
        <v>0.80357881511477924</v>
      </c>
      <c r="T168" s="124">
        <f t="shared" si="78"/>
        <v>0.81048454042170293</v>
      </c>
      <c r="U168" s="124">
        <f t="shared" si="78"/>
        <v>0.81795830001879477</v>
      </c>
      <c r="V168" s="124">
        <f t="shared" si="78"/>
        <v>0.82231503755963631</v>
      </c>
      <c r="W168" s="124">
        <f t="shared" ref="W168:Y168" si="79">IF(W147=0,"",W147/W126)</f>
        <v>0.82536767057061344</v>
      </c>
      <c r="X168" s="124">
        <f t="shared" si="79"/>
        <v>0.83443616074271287</v>
      </c>
      <c r="Y168" s="124">
        <f t="shared" si="79"/>
        <v>0.84234396129227906</v>
      </c>
      <c r="DA168" s="130" t="s">
        <v>1924</v>
      </c>
    </row>
    <row r="169" spans="1:105" ht="12" customHeight="1" x14ac:dyDescent="0.25">
      <c r="A169" s="97" t="s">
        <v>51</v>
      </c>
      <c r="B169" s="111" t="str">
        <f t="shared" ref="B169:Q169" si="80">IF(B148=0,"",B148/B127)</f>
        <v/>
      </c>
      <c r="C169" s="111" t="str">
        <f t="shared" si="80"/>
        <v/>
      </c>
      <c r="D169" s="111" t="str">
        <f t="shared" si="80"/>
        <v/>
      </c>
      <c r="E169" s="111" t="str">
        <f t="shared" si="80"/>
        <v/>
      </c>
      <c r="F169" s="111" t="str">
        <f t="shared" si="80"/>
        <v/>
      </c>
      <c r="G169" s="111" t="str">
        <f t="shared" si="80"/>
        <v/>
      </c>
      <c r="H169" s="111" t="str">
        <f t="shared" si="80"/>
        <v/>
      </c>
      <c r="I169" s="111" t="str">
        <f t="shared" si="80"/>
        <v/>
      </c>
      <c r="J169" s="111" t="str">
        <f t="shared" si="80"/>
        <v/>
      </c>
      <c r="K169" s="111" t="str">
        <f t="shared" si="80"/>
        <v/>
      </c>
      <c r="L169" s="111" t="str">
        <f t="shared" si="80"/>
        <v/>
      </c>
      <c r="M169" s="111" t="str">
        <f t="shared" si="80"/>
        <v/>
      </c>
      <c r="N169" s="111" t="str">
        <f t="shared" si="80"/>
        <v/>
      </c>
      <c r="O169" s="111" t="str">
        <f t="shared" si="80"/>
        <v/>
      </c>
      <c r="P169" s="111" t="str">
        <f t="shared" si="80"/>
        <v/>
      </c>
      <c r="Q169" s="111" t="str">
        <f t="shared" si="80"/>
        <v/>
      </c>
      <c r="R169" s="111" t="str">
        <f t="shared" ref="R169:V169" si="81">IF(R148=0,"",R148/R127)</f>
        <v/>
      </c>
      <c r="S169" s="111" t="str">
        <f t="shared" si="81"/>
        <v/>
      </c>
      <c r="T169" s="111" t="str">
        <f t="shared" si="81"/>
        <v/>
      </c>
      <c r="U169" s="111" t="str">
        <f t="shared" si="81"/>
        <v/>
      </c>
      <c r="V169" s="111" t="str">
        <f t="shared" si="81"/>
        <v/>
      </c>
      <c r="W169" s="111" t="str">
        <f t="shared" ref="W169:Y169" si="82">IF(W148=0,"",W148/W127)</f>
        <v/>
      </c>
      <c r="X169" s="111" t="str">
        <f t="shared" si="82"/>
        <v/>
      </c>
      <c r="Y169" s="111" t="str">
        <f t="shared" si="82"/>
        <v/>
      </c>
      <c r="DA169" s="63" t="s">
        <v>1925</v>
      </c>
    </row>
    <row r="170" spans="1:105" ht="12" customHeight="1" x14ac:dyDescent="0.25">
      <c r="A170" s="97" t="s">
        <v>50</v>
      </c>
      <c r="B170" s="111" t="str">
        <f t="shared" ref="B170:Q170" si="83">IF(B149=0,"",B149/B128)</f>
        <v/>
      </c>
      <c r="C170" s="111" t="str">
        <f t="shared" si="83"/>
        <v/>
      </c>
      <c r="D170" s="111" t="str">
        <f t="shared" si="83"/>
        <v/>
      </c>
      <c r="E170" s="111" t="str">
        <f t="shared" si="83"/>
        <v/>
      </c>
      <c r="F170" s="111" t="str">
        <f t="shared" si="83"/>
        <v/>
      </c>
      <c r="G170" s="111" t="str">
        <f t="shared" si="83"/>
        <v/>
      </c>
      <c r="H170" s="111" t="str">
        <f t="shared" si="83"/>
        <v/>
      </c>
      <c r="I170" s="111" t="str">
        <f t="shared" si="83"/>
        <v/>
      </c>
      <c r="J170" s="111" t="str">
        <f t="shared" si="83"/>
        <v/>
      </c>
      <c r="K170" s="111" t="str">
        <f t="shared" si="83"/>
        <v/>
      </c>
      <c r="L170" s="111" t="str">
        <f t="shared" si="83"/>
        <v/>
      </c>
      <c r="M170" s="111" t="str">
        <f t="shared" si="83"/>
        <v/>
      </c>
      <c r="N170" s="111" t="str">
        <f t="shared" si="83"/>
        <v/>
      </c>
      <c r="O170" s="111" t="str">
        <f t="shared" si="83"/>
        <v/>
      </c>
      <c r="P170" s="111" t="str">
        <f t="shared" si="83"/>
        <v/>
      </c>
      <c r="Q170" s="111" t="str">
        <f t="shared" si="83"/>
        <v/>
      </c>
      <c r="R170" s="111" t="str">
        <f t="shared" ref="R170:V170" si="84">IF(R149=0,"",R149/R128)</f>
        <v/>
      </c>
      <c r="S170" s="111" t="str">
        <f t="shared" si="84"/>
        <v/>
      </c>
      <c r="T170" s="111" t="str">
        <f t="shared" si="84"/>
        <v/>
      </c>
      <c r="U170" s="111" t="str">
        <f t="shared" si="84"/>
        <v/>
      </c>
      <c r="V170" s="111" t="str">
        <f t="shared" si="84"/>
        <v/>
      </c>
      <c r="W170" s="111" t="str">
        <f t="shared" ref="W170:Y170" si="85">IF(W149=0,"",W149/W128)</f>
        <v/>
      </c>
      <c r="X170" s="111" t="str">
        <f t="shared" si="85"/>
        <v/>
      </c>
      <c r="Y170" s="111" t="str">
        <f t="shared" si="85"/>
        <v/>
      </c>
      <c r="DA170" s="63" t="s">
        <v>1926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0.75471830959415909</v>
      </c>
      <c r="C171" s="45">
        <f t="shared" si="86"/>
        <v>0.7566325611703254</v>
      </c>
      <c r="D171" s="45">
        <f t="shared" si="86"/>
        <v>0.75889487474340345</v>
      </c>
      <c r="E171" s="45">
        <f t="shared" si="86"/>
        <v>0.76101910427719022</v>
      </c>
      <c r="F171" s="45">
        <f t="shared" si="86"/>
        <v>0.76370420824975782</v>
      </c>
      <c r="G171" s="45">
        <f t="shared" si="86"/>
        <v>0.76671088982047175</v>
      </c>
      <c r="H171" s="45">
        <f t="shared" si="86"/>
        <v>0.77007878217105075</v>
      </c>
      <c r="I171" s="45">
        <f t="shared" si="86"/>
        <v>0.77203609536259465</v>
      </c>
      <c r="J171" s="45">
        <f t="shared" si="86"/>
        <v>0.7730019111609544</v>
      </c>
      <c r="K171" s="45">
        <f t="shared" si="86"/>
        <v>0.77408186207137797</v>
      </c>
      <c r="L171" s="45">
        <f t="shared" si="86"/>
        <v>0.77503090671241659</v>
      </c>
      <c r="M171" s="45">
        <f t="shared" si="86"/>
        <v>0.77593179536975976</v>
      </c>
      <c r="N171" s="45">
        <f t="shared" si="86"/>
        <v>0.77746905305514324</v>
      </c>
      <c r="O171" s="45">
        <f t="shared" si="86"/>
        <v>0.77932924390123981</v>
      </c>
      <c r="P171" s="45">
        <f t="shared" si="86"/>
        <v>0.78245397168551301</v>
      </c>
      <c r="Q171" s="45">
        <f t="shared" si="86"/>
        <v>0.78862984369939748</v>
      </c>
      <c r="R171" s="45">
        <f t="shared" ref="R171:V171" si="87">IF(R150=0,"",R150/R129)</f>
        <v>0.7967845331008907</v>
      </c>
      <c r="S171" s="45">
        <f t="shared" si="87"/>
        <v>0.80357881511477924</v>
      </c>
      <c r="T171" s="45">
        <f t="shared" si="87"/>
        <v>0.81048454042170293</v>
      </c>
      <c r="U171" s="45">
        <f t="shared" si="87"/>
        <v>0.81795830001879477</v>
      </c>
      <c r="V171" s="45">
        <f t="shared" si="87"/>
        <v>0.82231503755963631</v>
      </c>
      <c r="W171" s="45">
        <f t="shared" ref="W171:Y171" si="88">IF(W150=0,"",W150/W129)</f>
        <v>0.82536767057061344</v>
      </c>
      <c r="X171" s="45">
        <f t="shared" si="88"/>
        <v>0.83443616074271287</v>
      </c>
      <c r="Y171" s="45">
        <f t="shared" si="88"/>
        <v>0.84234396129227906</v>
      </c>
      <c r="DA171" s="60" t="s">
        <v>1927</v>
      </c>
    </row>
    <row r="173" spans="1:105" ht="12" customHeight="1" x14ac:dyDescent="0.25">
      <c r="A173" s="116" t="s">
        <v>101</v>
      </c>
      <c r="B173" s="117">
        <f t="shared" ref="B173:Q173" si="89">B174+B177+B179+B189</f>
        <v>8.6406879599999993</v>
      </c>
      <c r="C173" s="117">
        <f t="shared" si="89"/>
        <v>7.7106146399999975</v>
      </c>
      <c r="D173" s="117">
        <f t="shared" si="89"/>
        <v>7.7106146399999984</v>
      </c>
      <c r="E173" s="117">
        <f t="shared" si="89"/>
        <v>7.687174320000004</v>
      </c>
      <c r="F173" s="117">
        <f t="shared" si="89"/>
        <v>4.8303853200000013</v>
      </c>
      <c r="G173" s="117">
        <f t="shared" si="89"/>
        <v>4.8303853199999995</v>
      </c>
      <c r="H173" s="117">
        <f t="shared" si="89"/>
        <v>4.8303853200000004</v>
      </c>
      <c r="I173" s="117">
        <f t="shared" si="89"/>
        <v>5.8501170000000027</v>
      </c>
      <c r="J173" s="117">
        <f t="shared" si="89"/>
        <v>25.847289000000018</v>
      </c>
      <c r="K173" s="117">
        <f t="shared" si="89"/>
        <v>7.7999220000000005</v>
      </c>
      <c r="L173" s="117">
        <f t="shared" si="89"/>
        <v>7.7999220000000005</v>
      </c>
      <c r="M173" s="117">
        <f t="shared" si="89"/>
        <v>7.7999220000000014</v>
      </c>
      <c r="N173" s="117">
        <f t="shared" si="89"/>
        <v>7.7999220000000005</v>
      </c>
      <c r="O173" s="117">
        <f t="shared" si="89"/>
        <v>3.8999610000000016</v>
      </c>
      <c r="P173" s="117">
        <f t="shared" si="89"/>
        <v>2.5839550800000008</v>
      </c>
      <c r="Q173" s="117">
        <f t="shared" si="89"/>
        <v>2.2179995999999997</v>
      </c>
      <c r="R173" s="117">
        <f t="shared" ref="R173:V173" si="90">R174+R177+R179+R189</f>
        <v>4.403935080000001</v>
      </c>
      <c r="S173" s="117">
        <f t="shared" si="90"/>
        <v>4.6018267200000018</v>
      </c>
      <c r="T173" s="117">
        <f t="shared" si="90"/>
        <v>4.136377320000002</v>
      </c>
      <c r="U173" s="117">
        <f t="shared" si="90"/>
        <v>4.575852000000002</v>
      </c>
      <c r="V173" s="117">
        <f t="shared" si="90"/>
        <v>1.4123347200000007</v>
      </c>
      <c r="W173" s="117">
        <f t="shared" ref="W173:Y173" si="91">W174+W177+W179+W189</f>
        <v>1.5475384800000009</v>
      </c>
      <c r="X173" s="117">
        <f t="shared" si="91"/>
        <v>0.27071819999999991</v>
      </c>
      <c r="Y173" s="117">
        <f t="shared" si="91"/>
        <v>0.24488495999999993</v>
      </c>
      <c r="DA173" s="129" t="s">
        <v>2076</v>
      </c>
    </row>
    <row r="174" spans="1:105" ht="12" customHeight="1" x14ac:dyDescent="0.25">
      <c r="A174" s="121" t="s">
        <v>57</v>
      </c>
      <c r="B174" s="122">
        <f t="shared" ref="B174:Q174" si="92">SUM(B175:B176)</f>
        <v>8.6406879599999993</v>
      </c>
      <c r="C174" s="122">
        <f t="shared" si="92"/>
        <v>7.7106146399999975</v>
      </c>
      <c r="D174" s="122">
        <f t="shared" si="92"/>
        <v>7.7106146399999984</v>
      </c>
      <c r="E174" s="122">
        <f t="shared" si="92"/>
        <v>7.687174320000004</v>
      </c>
      <c r="F174" s="122">
        <f t="shared" si="92"/>
        <v>4.8303853200000013</v>
      </c>
      <c r="G174" s="122">
        <f t="shared" si="92"/>
        <v>4.8303853199999995</v>
      </c>
      <c r="H174" s="122">
        <f t="shared" si="92"/>
        <v>4.8303853200000004</v>
      </c>
      <c r="I174" s="122">
        <f t="shared" si="92"/>
        <v>5.8501170000000027</v>
      </c>
      <c r="J174" s="122">
        <f t="shared" si="92"/>
        <v>25.847289000000018</v>
      </c>
      <c r="K174" s="122">
        <f t="shared" si="92"/>
        <v>7.7999220000000005</v>
      </c>
      <c r="L174" s="122">
        <f t="shared" si="92"/>
        <v>7.7999220000000005</v>
      </c>
      <c r="M174" s="122">
        <f t="shared" si="92"/>
        <v>7.7999220000000014</v>
      </c>
      <c r="N174" s="122">
        <f t="shared" si="92"/>
        <v>7.7999220000000005</v>
      </c>
      <c r="O174" s="122">
        <f t="shared" si="92"/>
        <v>3.8999610000000016</v>
      </c>
      <c r="P174" s="122">
        <f t="shared" si="92"/>
        <v>2.5839550800000008</v>
      </c>
      <c r="Q174" s="122">
        <f t="shared" si="92"/>
        <v>2.2179995999999997</v>
      </c>
      <c r="R174" s="122">
        <f t="shared" ref="R174:V174" si="93">SUM(R175:R176)</f>
        <v>4.403935080000001</v>
      </c>
      <c r="S174" s="122">
        <f t="shared" si="93"/>
        <v>4.6018267200000018</v>
      </c>
      <c r="T174" s="122">
        <f t="shared" si="93"/>
        <v>4.136377320000002</v>
      </c>
      <c r="U174" s="122">
        <f t="shared" si="93"/>
        <v>4.575852000000002</v>
      </c>
      <c r="V174" s="122">
        <f t="shared" si="93"/>
        <v>1.4123347200000007</v>
      </c>
      <c r="W174" s="122">
        <f t="shared" ref="W174:Y174" si="94">SUM(W175:W176)</f>
        <v>1.5475384800000009</v>
      </c>
      <c r="X174" s="122">
        <f t="shared" si="94"/>
        <v>0.27071819999999991</v>
      </c>
      <c r="Y174" s="122">
        <f t="shared" si="94"/>
        <v>0.24488495999999993</v>
      </c>
      <c r="DA174" s="130" t="s">
        <v>2077</v>
      </c>
    </row>
    <row r="175" spans="1:105" ht="12" customHeight="1" x14ac:dyDescent="0.25">
      <c r="A175" s="97" t="s">
        <v>51</v>
      </c>
      <c r="B175" s="98">
        <v>8.6406879599999993</v>
      </c>
      <c r="C175" s="98">
        <v>7.7106146399999975</v>
      </c>
      <c r="D175" s="98">
        <v>7.7106146399999984</v>
      </c>
      <c r="E175" s="98">
        <v>7.687174320000004</v>
      </c>
      <c r="F175" s="98">
        <v>4.8303853200000013</v>
      </c>
      <c r="G175" s="98">
        <v>4.8303853199999995</v>
      </c>
      <c r="H175" s="98">
        <v>4.8303853200000004</v>
      </c>
      <c r="I175" s="98">
        <v>5.8501170000000027</v>
      </c>
      <c r="J175" s="98">
        <v>25.847289000000018</v>
      </c>
      <c r="K175" s="98">
        <v>7.7999220000000005</v>
      </c>
      <c r="L175" s="98">
        <v>7.7999220000000005</v>
      </c>
      <c r="M175" s="98">
        <v>7.7999220000000014</v>
      </c>
      <c r="N175" s="98">
        <v>7.7999220000000005</v>
      </c>
      <c r="O175" s="98">
        <v>3.8999610000000016</v>
      </c>
      <c r="P175" s="98">
        <v>2.5839550800000008</v>
      </c>
      <c r="Q175" s="98">
        <v>2.2179995999999997</v>
      </c>
      <c r="R175" s="98">
        <v>4.403935080000001</v>
      </c>
      <c r="S175" s="98">
        <v>4.6018267200000018</v>
      </c>
      <c r="T175" s="98">
        <v>4.136377320000002</v>
      </c>
      <c r="U175" s="98">
        <v>4.575852000000002</v>
      </c>
      <c r="V175" s="98">
        <v>1.4123347200000007</v>
      </c>
      <c r="W175" s="98">
        <v>1.5475384800000009</v>
      </c>
      <c r="X175" s="98">
        <v>0.27071819999999991</v>
      </c>
      <c r="Y175" s="98">
        <v>0.24488495999999993</v>
      </c>
      <c r="DA175" s="63" t="s">
        <v>2078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2079</v>
      </c>
    </row>
    <row r="177" spans="1:105" ht="12" customHeight="1" x14ac:dyDescent="0.25">
      <c r="A177" s="121" t="s">
        <v>92</v>
      </c>
      <c r="B177" s="122">
        <f t="shared" ref="B177:Y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X177" s="122">
        <f t="shared" si="95"/>
        <v>0</v>
      </c>
      <c r="Y177" s="122">
        <f t="shared" si="95"/>
        <v>0</v>
      </c>
      <c r="DA177" s="130" t="s">
        <v>2080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X178" s="98">
        <v>0</v>
      </c>
      <c r="Y178" s="98">
        <v>0</v>
      </c>
      <c r="DA178" s="63" t="s">
        <v>2081</v>
      </c>
    </row>
    <row r="179" spans="1:105" ht="12" customHeight="1" x14ac:dyDescent="0.25">
      <c r="A179" s="121" t="s">
        <v>55</v>
      </c>
      <c r="B179" s="122">
        <v>0</v>
      </c>
      <c r="C179" s="122">
        <v>0</v>
      </c>
      <c r="D179" s="122">
        <v>0</v>
      </c>
      <c r="E179" s="122">
        <v>0</v>
      </c>
      <c r="F179" s="122">
        <v>0</v>
      </c>
      <c r="G179" s="122">
        <v>0</v>
      </c>
      <c r="H179" s="122">
        <v>0</v>
      </c>
      <c r="I179" s="122">
        <v>0</v>
      </c>
      <c r="J179" s="122">
        <v>0</v>
      </c>
      <c r="K179" s="122">
        <v>0</v>
      </c>
      <c r="L179" s="122">
        <v>0</v>
      </c>
      <c r="M179" s="122">
        <v>0</v>
      </c>
      <c r="N179" s="122">
        <v>0</v>
      </c>
      <c r="O179" s="122">
        <v>0</v>
      </c>
      <c r="P179" s="122">
        <v>0</v>
      </c>
      <c r="Q179" s="122">
        <v>0</v>
      </c>
      <c r="R179" s="122">
        <v>0</v>
      </c>
      <c r="S179" s="122">
        <v>0</v>
      </c>
      <c r="T179" s="122">
        <v>0</v>
      </c>
      <c r="U179" s="122">
        <v>0</v>
      </c>
      <c r="V179" s="122">
        <v>0</v>
      </c>
      <c r="W179" s="122">
        <v>0</v>
      </c>
      <c r="X179" s="122">
        <v>0</v>
      </c>
      <c r="Y179" s="122">
        <v>0</v>
      </c>
      <c r="DA179" s="130" t="s">
        <v>2082</v>
      </c>
    </row>
    <row r="180" spans="1:105" ht="12" customHeight="1" x14ac:dyDescent="0.25">
      <c r="A180" s="97" t="s">
        <v>143</v>
      </c>
      <c r="B180" s="98">
        <v>0</v>
      </c>
      <c r="C180" s="98">
        <v>0</v>
      </c>
      <c r="D180" s="98">
        <v>0</v>
      </c>
      <c r="E180" s="98">
        <v>0</v>
      </c>
      <c r="F180" s="98">
        <v>0</v>
      </c>
      <c r="G180" s="98">
        <v>0</v>
      </c>
      <c r="H180" s="98">
        <v>0</v>
      </c>
      <c r="I180" s="98">
        <v>0</v>
      </c>
      <c r="J180" s="98">
        <v>0</v>
      </c>
      <c r="K180" s="98">
        <v>0</v>
      </c>
      <c r="L180" s="98">
        <v>0</v>
      </c>
      <c r="M180" s="98">
        <v>0</v>
      </c>
      <c r="N180" s="98">
        <v>0</v>
      </c>
      <c r="O180" s="98">
        <v>0</v>
      </c>
      <c r="P180" s="98">
        <v>0</v>
      </c>
      <c r="Q180" s="98">
        <v>0</v>
      </c>
      <c r="R180" s="98">
        <v>0</v>
      </c>
      <c r="S180" s="98">
        <v>0</v>
      </c>
      <c r="T180" s="98">
        <v>0</v>
      </c>
      <c r="U180" s="98">
        <v>0</v>
      </c>
      <c r="V180" s="98">
        <v>0</v>
      </c>
      <c r="W180" s="98">
        <v>0</v>
      </c>
      <c r="X180" s="98">
        <v>0</v>
      </c>
      <c r="Y180" s="98">
        <v>0</v>
      </c>
      <c r="DA180" s="63" t="s">
        <v>2083</v>
      </c>
    </row>
    <row r="181" spans="1:105" ht="12" customHeight="1" x14ac:dyDescent="0.25">
      <c r="A181" s="97" t="s">
        <v>124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2084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2085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2086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2087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2088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2089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2090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2091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X189" s="122">
        <v>0</v>
      </c>
      <c r="Y189" s="122">
        <v>0</v>
      </c>
      <c r="DA189" s="130" t="s">
        <v>2092</v>
      </c>
    </row>
    <row r="190" spans="1:105" ht="12" customHeight="1" x14ac:dyDescent="0.25">
      <c r="A190" s="97" t="s">
        <v>51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2093</v>
      </c>
    </row>
    <row r="191" spans="1:105" ht="12" customHeight="1" x14ac:dyDescent="0.25">
      <c r="A191" s="97" t="s">
        <v>50</v>
      </c>
      <c r="B191" s="98">
        <v>0</v>
      </c>
      <c r="C191" s="98">
        <v>0</v>
      </c>
      <c r="D191" s="98">
        <v>0</v>
      </c>
      <c r="E191" s="98">
        <v>0</v>
      </c>
      <c r="F191" s="98">
        <v>0</v>
      </c>
      <c r="G191" s="98">
        <v>0</v>
      </c>
      <c r="H191" s="98">
        <v>0</v>
      </c>
      <c r="I191" s="98">
        <v>0</v>
      </c>
      <c r="J191" s="98">
        <v>0</v>
      </c>
      <c r="K191" s="98">
        <v>0</v>
      </c>
      <c r="L191" s="98">
        <v>0</v>
      </c>
      <c r="M191" s="98">
        <v>0</v>
      </c>
      <c r="N191" s="98">
        <v>0</v>
      </c>
      <c r="O191" s="98">
        <v>0</v>
      </c>
      <c r="P191" s="98">
        <v>0</v>
      </c>
      <c r="Q191" s="98">
        <v>0</v>
      </c>
      <c r="R191" s="98">
        <v>0</v>
      </c>
      <c r="S191" s="98">
        <v>0</v>
      </c>
      <c r="T191" s="98">
        <v>0</v>
      </c>
      <c r="U191" s="98">
        <v>0</v>
      </c>
      <c r="V191" s="98">
        <v>0</v>
      </c>
      <c r="W191" s="98">
        <v>0</v>
      </c>
      <c r="X191" s="98">
        <v>0</v>
      </c>
      <c r="Y191" s="98">
        <v>0</v>
      </c>
      <c r="DA191" s="63" t="s">
        <v>2094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X192" s="33">
        <v>0</v>
      </c>
      <c r="Y192" s="33">
        <v>0</v>
      </c>
      <c r="DA192" s="60" t="s">
        <v>2095</v>
      </c>
    </row>
    <row r="194" spans="1:105" ht="12" customHeight="1" x14ac:dyDescent="0.25">
      <c r="A194" s="116" t="s">
        <v>170</v>
      </c>
      <c r="B194" s="117">
        <f t="shared" ref="B194:Q194" si="96">B195+B198+B200+B210</f>
        <v>13864.81108476945</v>
      </c>
      <c r="C194" s="117">
        <f t="shared" si="96"/>
        <v>12483.343399284748</v>
      </c>
      <c r="D194" s="117">
        <f t="shared" si="96"/>
        <v>12554.651835705905</v>
      </c>
      <c r="E194" s="117">
        <f t="shared" si="96"/>
        <v>12833.534853796791</v>
      </c>
      <c r="F194" s="117">
        <f t="shared" si="96"/>
        <v>8561.0069862339114</v>
      </c>
      <c r="G194" s="117">
        <f t="shared" si="96"/>
        <v>8434.2017352237217</v>
      </c>
      <c r="H194" s="117">
        <f t="shared" si="96"/>
        <v>8160.8933495540841</v>
      </c>
      <c r="I194" s="117">
        <f t="shared" si="96"/>
        <v>8878.6320453361986</v>
      </c>
      <c r="J194" s="117">
        <f t="shared" si="96"/>
        <v>32362.00281098816</v>
      </c>
      <c r="K194" s="117">
        <f t="shared" si="96"/>
        <v>10914.433151851501</v>
      </c>
      <c r="L194" s="117">
        <f t="shared" si="96"/>
        <v>11649.358729863008</v>
      </c>
      <c r="M194" s="117">
        <f t="shared" si="96"/>
        <v>13157.512158604826</v>
      </c>
      <c r="N194" s="117">
        <f t="shared" si="96"/>
        <v>14734.640066327345</v>
      </c>
      <c r="O194" s="117">
        <f t="shared" si="96"/>
        <v>9851.6414191360727</v>
      </c>
      <c r="P194" s="117">
        <f t="shared" si="96"/>
        <v>7687.2979285312467</v>
      </c>
      <c r="Q194" s="117">
        <f t="shared" si="96"/>
        <v>7073.4374366093443</v>
      </c>
      <c r="R194" s="117">
        <f t="shared" ref="R194:V194" si="97">R195+R198+R200+R210</f>
        <v>12501.233123942959</v>
      </c>
      <c r="S194" s="117">
        <f t="shared" si="97"/>
        <v>13744.953998553357</v>
      </c>
      <c r="T194" s="117">
        <f t="shared" si="97"/>
        <v>12910.102955056487</v>
      </c>
      <c r="U194" s="117">
        <f t="shared" si="97"/>
        <v>14736.001062650346</v>
      </c>
      <c r="V194" s="117">
        <f t="shared" si="97"/>
        <v>7267.8710340996022</v>
      </c>
      <c r="W194" s="117">
        <f t="shared" ref="W194:Y194" si="98">W195+W198+W200+W210</f>
        <v>11623.337713854629</v>
      </c>
      <c r="X194" s="117">
        <f t="shared" si="98"/>
        <v>5562.9921849272923</v>
      </c>
      <c r="Y194" s="117">
        <f t="shared" si="98"/>
        <v>8688.1841764802703</v>
      </c>
      <c r="DA194" s="129" t="s">
        <v>2244</v>
      </c>
    </row>
    <row r="195" spans="1:105" ht="12" customHeight="1" x14ac:dyDescent="0.25">
      <c r="A195" s="121" t="s">
        <v>57</v>
      </c>
      <c r="B195" s="122">
        <f t="shared" ref="B195:Q195" si="99">SUM(B196:B197)</f>
        <v>12283.639284654995</v>
      </c>
      <c r="C195" s="122">
        <f t="shared" si="99"/>
        <v>11044.083075073399</v>
      </c>
      <c r="D195" s="122">
        <f t="shared" si="99"/>
        <v>10949.517082817805</v>
      </c>
      <c r="E195" s="122">
        <f t="shared" si="99"/>
        <v>11245.620777373791</v>
      </c>
      <c r="F195" s="122">
        <f t="shared" si="99"/>
        <v>7027.8113404998658</v>
      </c>
      <c r="G195" s="122">
        <f t="shared" si="99"/>
        <v>6910.7599095242904</v>
      </c>
      <c r="H195" s="122">
        <f t="shared" si="99"/>
        <v>6646.6346920021306</v>
      </c>
      <c r="I195" s="122">
        <f t="shared" si="99"/>
        <v>7343.948376096283</v>
      </c>
      <c r="J195" s="122">
        <f t="shared" si="99"/>
        <v>30931.825605934871</v>
      </c>
      <c r="K195" s="122">
        <f t="shared" si="99"/>
        <v>9440.4827411794886</v>
      </c>
      <c r="L195" s="122">
        <f t="shared" si="99"/>
        <v>10158.539626464453</v>
      </c>
      <c r="M195" s="122">
        <f t="shared" si="99"/>
        <v>11648.459031185148</v>
      </c>
      <c r="N195" s="122">
        <f t="shared" si="99"/>
        <v>13251.740975688544</v>
      </c>
      <c r="O195" s="122">
        <f t="shared" si="99"/>
        <v>8381.1291529891314</v>
      </c>
      <c r="P195" s="122">
        <f t="shared" si="99"/>
        <v>6205.5946508726947</v>
      </c>
      <c r="Q195" s="122">
        <f t="shared" si="99"/>
        <v>5590.0637220669523</v>
      </c>
      <c r="R195" s="122">
        <f t="shared" ref="R195:V195" si="100">SUM(R196:R197)</f>
        <v>11015.391407405354</v>
      </c>
      <c r="S195" s="122">
        <f t="shared" si="100"/>
        <v>12273.025525115007</v>
      </c>
      <c r="T195" s="122">
        <f t="shared" si="100"/>
        <v>11492.331924420156</v>
      </c>
      <c r="U195" s="122">
        <f t="shared" si="100"/>
        <v>13377.415322352672</v>
      </c>
      <c r="V195" s="122">
        <f t="shared" si="100"/>
        <v>5989.3026127430348</v>
      </c>
      <c r="W195" s="122">
        <f t="shared" ref="W195:Y195" si="101">SUM(W196:W197)</f>
        <v>10462.124618224776</v>
      </c>
      <c r="X195" s="122">
        <f t="shared" si="101"/>
        <v>4496.0721061222048</v>
      </c>
      <c r="Y195" s="122">
        <f t="shared" si="101"/>
        <v>7812.2211378588663</v>
      </c>
      <c r="DA195" s="130" t="s">
        <v>2245</v>
      </c>
    </row>
    <row r="196" spans="1:105" ht="12" customHeight="1" x14ac:dyDescent="0.25">
      <c r="A196" s="97" t="s">
        <v>51</v>
      </c>
      <c r="B196" s="98">
        <v>12208.500000000002</v>
      </c>
      <c r="C196" s="98">
        <v>10977.375565610861</v>
      </c>
      <c r="D196" s="98">
        <v>10884.346959122633</v>
      </c>
      <c r="E196" s="98">
        <v>11179.723502304148</v>
      </c>
      <c r="F196" s="98">
        <v>6987.2448979591854</v>
      </c>
      <c r="G196" s="98">
        <v>6871.5504264927249</v>
      </c>
      <c r="H196" s="98">
        <v>6609.5559845559856</v>
      </c>
      <c r="I196" s="98">
        <v>7303.6809815950919</v>
      </c>
      <c r="J196" s="98">
        <v>30759.816207184635</v>
      </c>
      <c r="K196" s="98">
        <v>9388.2551753274147</v>
      </c>
      <c r="L196" s="98">
        <v>10100.909090909086</v>
      </c>
      <c r="M196" s="98">
        <v>11586.027111574553</v>
      </c>
      <c r="N196" s="98">
        <v>13180.308422301297</v>
      </c>
      <c r="O196" s="98">
        <v>8335.3338334583641</v>
      </c>
      <c r="P196" s="98">
        <v>6173.9495798319331</v>
      </c>
      <c r="Q196" s="98">
        <v>5560.8465608465585</v>
      </c>
      <c r="R196" s="98">
        <v>10957.167832167832</v>
      </c>
      <c r="S196" s="98">
        <v>12208.760484622553</v>
      </c>
      <c r="T196" s="98">
        <v>11432.038834951458</v>
      </c>
      <c r="U196" s="98">
        <v>13307.456588355466</v>
      </c>
      <c r="V196" s="98">
        <v>5958.4569732937689</v>
      </c>
      <c r="W196" s="98">
        <v>10406.619385342792</v>
      </c>
      <c r="X196" s="98">
        <v>4473.6842105263149</v>
      </c>
      <c r="Y196" s="98">
        <v>7775.2808988764045</v>
      </c>
      <c r="DA196" s="63" t="s">
        <v>2246</v>
      </c>
    </row>
    <row r="197" spans="1:105" ht="12" customHeight="1" x14ac:dyDescent="0.25">
      <c r="A197" s="97" t="s">
        <v>53</v>
      </c>
      <c r="B197" s="98">
        <v>75.139284654993915</v>
      </c>
      <c r="C197" s="98">
        <v>66.707509462538496</v>
      </c>
      <c r="D197" s="98">
        <v>65.170123695172066</v>
      </c>
      <c r="E197" s="98">
        <v>65.897275069642916</v>
      </c>
      <c r="F197" s="98">
        <v>40.566442540680058</v>
      </c>
      <c r="G197" s="98">
        <v>39.209483031565789</v>
      </c>
      <c r="H197" s="98">
        <v>37.078707446144897</v>
      </c>
      <c r="I197" s="98">
        <v>40.267394501191312</v>
      </c>
      <c r="J197" s="98">
        <v>172.00939875023792</v>
      </c>
      <c r="K197" s="98">
        <v>52.227565852074434</v>
      </c>
      <c r="L197" s="98">
        <v>57.630535555367068</v>
      </c>
      <c r="M197" s="98">
        <v>62.431919610595067</v>
      </c>
      <c r="N197" s="98">
        <v>71.432553387246941</v>
      </c>
      <c r="O197" s="98">
        <v>45.795319530766541</v>
      </c>
      <c r="P197" s="98">
        <v>31.64507104076154</v>
      </c>
      <c r="Q197" s="98">
        <v>29.217161220393702</v>
      </c>
      <c r="R197" s="98">
        <v>58.223575237521928</v>
      </c>
      <c r="S197" s="98">
        <v>64.265040492453522</v>
      </c>
      <c r="T197" s="98">
        <v>60.29308946869817</v>
      </c>
      <c r="U197" s="98">
        <v>69.95873399720648</v>
      </c>
      <c r="V197" s="98">
        <v>30.845639449265647</v>
      </c>
      <c r="W197" s="98">
        <v>55.505232881984561</v>
      </c>
      <c r="X197" s="98">
        <v>22.387895595890313</v>
      </c>
      <c r="Y197" s="98">
        <v>36.940238982461345</v>
      </c>
      <c r="DA197" s="63" t="s">
        <v>2247</v>
      </c>
    </row>
    <row r="198" spans="1:105" ht="12" customHeight="1" x14ac:dyDescent="0.25">
      <c r="A198" s="121" t="s">
        <v>92</v>
      </c>
      <c r="B198" s="122">
        <f t="shared" ref="B198:Y198" si="102">B199</f>
        <v>5.1774062930353342</v>
      </c>
      <c r="C198" s="122">
        <f t="shared" si="102"/>
        <v>5.243511906954029</v>
      </c>
      <c r="D198" s="122">
        <f t="shared" si="102"/>
        <v>5.3285929177220037</v>
      </c>
      <c r="E198" s="122">
        <f t="shared" si="102"/>
        <v>7.6804800017390535</v>
      </c>
      <c r="F198" s="122">
        <f t="shared" si="102"/>
        <v>5.7102991902480085</v>
      </c>
      <c r="G198" s="122">
        <f t="shared" si="102"/>
        <v>5.7594918605372625</v>
      </c>
      <c r="H198" s="122">
        <f t="shared" si="102"/>
        <v>9.2851856077672323</v>
      </c>
      <c r="I198" s="122">
        <f t="shared" si="102"/>
        <v>6.6055946940093984</v>
      </c>
      <c r="J198" s="122">
        <f t="shared" si="102"/>
        <v>7.3579909983255449</v>
      </c>
      <c r="K198" s="122">
        <f t="shared" si="102"/>
        <v>9.065317132514501</v>
      </c>
      <c r="L198" s="122">
        <f t="shared" si="102"/>
        <v>10.283270003882528</v>
      </c>
      <c r="M198" s="122">
        <f t="shared" si="102"/>
        <v>10.268149182418853</v>
      </c>
      <c r="N198" s="122">
        <f t="shared" si="102"/>
        <v>10.71303760405522</v>
      </c>
      <c r="O198" s="122">
        <f t="shared" si="102"/>
        <v>11.469386302406345</v>
      </c>
      <c r="P198" s="122">
        <f t="shared" si="102"/>
        <v>9.8193830255663599</v>
      </c>
      <c r="Q198" s="122">
        <f t="shared" si="102"/>
        <v>7.8177672102054645</v>
      </c>
      <c r="R198" s="122">
        <f t="shared" si="102"/>
        <v>5.5231162749183449</v>
      </c>
      <c r="S198" s="122">
        <f t="shared" si="102"/>
        <v>4.8179922152177408</v>
      </c>
      <c r="T198" s="122">
        <f t="shared" si="102"/>
        <v>6.5862767500310859</v>
      </c>
      <c r="U198" s="122">
        <f t="shared" si="102"/>
        <v>9.0483834335412805</v>
      </c>
      <c r="V198" s="122">
        <f t="shared" si="102"/>
        <v>18.448646456006877</v>
      </c>
      <c r="W198" s="122">
        <f t="shared" si="102"/>
        <v>20.452623840126272</v>
      </c>
      <c r="X198" s="122">
        <f t="shared" si="102"/>
        <v>31.276354535794191</v>
      </c>
      <c r="Y198" s="122">
        <f t="shared" si="102"/>
        <v>38.2712189009616</v>
      </c>
      <c r="DA198" s="130" t="s">
        <v>2248</v>
      </c>
    </row>
    <row r="199" spans="1:105" ht="12" customHeight="1" x14ac:dyDescent="0.25">
      <c r="A199" s="97" t="s">
        <v>53</v>
      </c>
      <c r="B199" s="98">
        <f>RES_hhdet_fech!B8</f>
        <v>5.1774062930353342</v>
      </c>
      <c r="C199" s="98">
        <f>RES_hhdet_fech!C8</f>
        <v>5.243511906954029</v>
      </c>
      <c r="D199" s="98">
        <f>RES_hhdet_fech!D8</f>
        <v>5.3285929177220037</v>
      </c>
      <c r="E199" s="98">
        <f>RES_hhdet_fech!E8</f>
        <v>7.6804800017390535</v>
      </c>
      <c r="F199" s="98">
        <f>RES_hhdet_fech!F8</f>
        <v>5.7102991902480085</v>
      </c>
      <c r="G199" s="98">
        <f>RES_hhdet_fech!G8</f>
        <v>5.7594918605372625</v>
      </c>
      <c r="H199" s="98">
        <f>RES_hhdet_fech!H8</f>
        <v>9.2851856077672323</v>
      </c>
      <c r="I199" s="98">
        <f>RES_hhdet_fech!I8</f>
        <v>6.6055946940093984</v>
      </c>
      <c r="J199" s="98">
        <f>RES_hhdet_fech!J8</f>
        <v>7.3579909983255449</v>
      </c>
      <c r="K199" s="98">
        <f>RES_hhdet_fech!K8</f>
        <v>9.065317132514501</v>
      </c>
      <c r="L199" s="98">
        <f>RES_hhdet_fech!L8</f>
        <v>10.283270003882528</v>
      </c>
      <c r="M199" s="98">
        <f>RES_hhdet_fech!M8</f>
        <v>10.268149182418853</v>
      </c>
      <c r="N199" s="98">
        <f>RES_hhdet_fech!N8</f>
        <v>10.71303760405522</v>
      </c>
      <c r="O199" s="98">
        <f>RES_hhdet_fech!O8</f>
        <v>11.469386302406345</v>
      </c>
      <c r="P199" s="98">
        <f>RES_hhdet_fech!P8</f>
        <v>9.8193830255663599</v>
      </c>
      <c r="Q199" s="98">
        <f>RES_hhdet_fech!Q8</f>
        <v>7.8177672102054645</v>
      </c>
      <c r="R199" s="98">
        <f>RES_hhdet_fech!R8</f>
        <v>5.5231162749183449</v>
      </c>
      <c r="S199" s="98">
        <f>RES_hhdet_fech!S8</f>
        <v>4.8179922152177408</v>
      </c>
      <c r="T199" s="98">
        <f>RES_hhdet_fech!T8</f>
        <v>6.5862767500310859</v>
      </c>
      <c r="U199" s="98">
        <f>RES_hhdet_fech!U8</f>
        <v>9.0483834335412805</v>
      </c>
      <c r="V199" s="98">
        <f>RES_hhdet_fech!V8</f>
        <v>18.448646456006877</v>
      </c>
      <c r="W199" s="98">
        <f>RES_hhdet_fech!W8</f>
        <v>20.452623840126272</v>
      </c>
      <c r="X199" s="98">
        <f>RES_hhdet_fech!X8</f>
        <v>31.276354535794191</v>
      </c>
      <c r="Y199" s="98">
        <f>RES_hhdet_fech!Y8</f>
        <v>38.2712189009616</v>
      </c>
      <c r="DA199" s="63" t="s">
        <v>2249</v>
      </c>
    </row>
    <row r="200" spans="1:105" ht="12" customHeight="1" x14ac:dyDescent="0.25">
      <c r="A200" s="121" t="s">
        <v>55</v>
      </c>
      <c r="B200" s="122">
        <v>1347.0150889650142</v>
      </c>
      <c r="C200" s="122">
        <v>1190.7228595677584</v>
      </c>
      <c r="D200" s="122">
        <v>1356.7345599049734</v>
      </c>
      <c r="E200" s="122">
        <v>1338.3113332902574</v>
      </c>
      <c r="F200" s="122">
        <v>1279.1850885264771</v>
      </c>
      <c r="G200" s="122">
        <v>1269.5220215417387</v>
      </c>
      <c r="H200" s="122">
        <v>1234.4257665796074</v>
      </c>
      <c r="I200" s="122">
        <v>1275.4937676312804</v>
      </c>
      <c r="J200" s="122">
        <v>1163.6663393041683</v>
      </c>
      <c r="K200" s="122">
        <v>1228.4051177568342</v>
      </c>
      <c r="L200" s="122">
        <v>1191.7654210160122</v>
      </c>
      <c r="M200" s="122">
        <v>1211.0856618038656</v>
      </c>
      <c r="N200" s="122">
        <v>1185.1636936146419</v>
      </c>
      <c r="O200" s="122">
        <v>1178.2838069172892</v>
      </c>
      <c r="P200" s="122">
        <v>1197.6288851487332</v>
      </c>
      <c r="Q200" s="122">
        <v>1208.0579734718392</v>
      </c>
      <c r="R200" s="122">
        <v>1220.0444736527436</v>
      </c>
      <c r="S200" s="122">
        <v>1212.739139424823</v>
      </c>
      <c r="T200" s="122">
        <v>1162.2622119351988</v>
      </c>
      <c r="U200" s="122">
        <v>1105.8309474194593</v>
      </c>
      <c r="V200" s="122">
        <v>1020.566722821548</v>
      </c>
      <c r="W200" s="122">
        <v>902.63980111087335</v>
      </c>
      <c r="X200" s="122">
        <v>799.89444518960045</v>
      </c>
      <c r="Y200" s="122">
        <v>633.00226000940029</v>
      </c>
      <c r="DA200" s="130" t="s">
        <v>2250</v>
      </c>
    </row>
    <row r="201" spans="1:105" ht="12" customHeight="1" x14ac:dyDescent="0.25">
      <c r="A201" s="97" t="s">
        <v>143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2251</v>
      </c>
    </row>
    <row r="202" spans="1:105" ht="12" customHeight="1" x14ac:dyDescent="0.25">
      <c r="A202" s="97" t="s">
        <v>124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X202" s="98">
        <v>0</v>
      </c>
      <c r="Y202" s="98">
        <v>0</v>
      </c>
      <c r="DA202" s="63" t="s">
        <v>2252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X203" s="98">
        <v>0</v>
      </c>
      <c r="Y203" s="98">
        <v>0</v>
      </c>
      <c r="DA203" s="63" t="s">
        <v>2253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X204" s="101">
        <v>0</v>
      </c>
      <c r="Y204" s="101">
        <v>0</v>
      </c>
      <c r="DA204" s="131" t="s">
        <v>2254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2255</v>
      </c>
    </row>
    <row r="206" spans="1:105" ht="12" customHeight="1" x14ac:dyDescent="0.25">
      <c r="A206" s="106" t="s">
        <v>122</v>
      </c>
      <c r="B206" s="101">
        <v>1426.0840803205958</v>
      </c>
      <c r="C206" s="101">
        <v>1273.0208294569318</v>
      </c>
      <c r="D206" s="101">
        <v>1447.0171438939165</v>
      </c>
      <c r="E206" s="101">
        <v>1431.3538203382764</v>
      </c>
      <c r="F206" s="101">
        <v>1373.7109614722492</v>
      </c>
      <c r="G206" s="101">
        <v>1363.5664606054434</v>
      </c>
      <c r="H206" s="101">
        <v>1325.770914608072</v>
      </c>
      <c r="I206" s="101">
        <v>1370.0338938714754</v>
      </c>
      <c r="J206" s="101">
        <v>1257.8016001494841</v>
      </c>
      <c r="K206" s="101">
        <v>1328.3830640569233</v>
      </c>
      <c r="L206" s="101">
        <v>1299.3126793141264</v>
      </c>
      <c r="M206" s="101">
        <v>1315.4237306516343</v>
      </c>
      <c r="N206" s="101">
        <v>1288.730962069759</v>
      </c>
      <c r="O206" s="101">
        <v>1279.349532731236</v>
      </c>
      <c r="P206" s="101">
        <v>1300.4569074681306</v>
      </c>
      <c r="Q206" s="101">
        <v>1298.9262580848385</v>
      </c>
      <c r="R206" s="101">
        <v>1308.3785519290411</v>
      </c>
      <c r="S206" s="101">
        <v>1294.8335319332086</v>
      </c>
      <c r="T206" s="101">
        <v>1237.7663808341044</v>
      </c>
      <c r="U206" s="101">
        <v>1178.0984643436045</v>
      </c>
      <c r="V206" s="101">
        <v>1086.6665310903575</v>
      </c>
      <c r="W206" s="101">
        <v>963.44492812806448</v>
      </c>
      <c r="X206" s="101">
        <v>850.1583327771682</v>
      </c>
      <c r="Y206" s="101">
        <v>670.25568709110382</v>
      </c>
      <c r="DA206" s="131" t="s">
        <v>2256</v>
      </c>
    </row>
    <row r="207" spans="1:105" ht="12" customHeight="1" x14ac:dyDescent="0.25">
      <c r="A207" s="107" t="s">
        <v>121</v>
      </c>
      <c r="B207" s="104">
        <v>1229.1501043415628</v>
      </c>
      <c r="C207" s="104">
        <v>1077.4525354192185</v>
      </c>
      <c r="D207" s="104">
        <v>1236.6723547164254</v>
      </c>
      <c r="E207" s="104">
        <v>1219.3211748251128</v>
      </c>
      <c r="F207" s="104">
        <v>1171.2293101348573</v>
      </c>
      <c r="G207" s="104">
        <v>1167.7142484278436</v>
      </c>
      <c r="H207" s="104">
        <v>1135.552676703571</v>
      </c>
      <c r="I207" s="104">
        <v>1187.3577142947393</v>
      </c>
      <c r="J207" s="104">
        <v>1072.4728053602685</v>
      </c>
      <c r="K207" s="104">
        <v>1138.1517144650338</v>
      </c>
      <c r="L207" s="104">
        <v>1084.4135255849249</v>
      </c>
      <c r="M207" s="104">
        <v>1114.2976843702063</v>
      </c>
      <c r="N207" s="104">
        <v>1083.5436358472823</v>
      </c>
      <c r="O207" s="104">
        <v>1080.6465644274144</v>
      </c>
      <c r="P207" s="104">
        <v>1108.6616934241135</v>
      </c>
      <c r="Q207" s="104">
        <v>1115.8984876565239</v>
      </c>
      <c r="R207" s="104">
        <v>1136.8094762956209</v>
      </c>
      <c r="S207" s="104">
        <v>1132.310869273618</v>
      </c>
      <c r="T207" s="104">
        <v>1085.5759816836687</v>
      </c>
      <c r="U207" s="104">
        <v>1031.9209869288568</v>
      </c>
      <c r="V207" s="104">
        <v>951.25233421139853</v>
      </c>
      <c r="W207" s="104">
        <v>831.54457567538839</v>
      </c>
      <c r="X207" s="104">
        <v>738.53333566711524</v>
      </c>
      <c r="Y207" s="104">
        <v>587.36681183431358</v>
      </c>
      <c r="DA207" s="132" t="s">
        <v>2257</v>
      </c>
    </row>
    <row r="208" spans="1:105" ht="12" customHeight="1" x14ac:dyDescent="0.25">
      <c r="A208" s="108" t="s">
        <v>53</v>
      </c>
      <c r="B208" s="98">
        <v>754.81335002064702</v>
      </c>
      <c r="C208" s="98">
        <v>602.83153093259341</v>
      </c>
      <c r="D208" s="98">
        <v>718.49888879808418</v>
      </c>
      <c r="E208" s="98">
        <v>688.82554015438063</v>
      </c>
      <c r="F208" s="98">
        <v>656.74950907027358</v>
      </c>
      <c r="G208" s="98">
        <v>657.39425360596761</v>
      </c>
      <c r="H208" s="98">
        <v>623.82041901870923</v>
      </c>
      <c r="I208" s="98">
        <v>690.98122609756001</v>
      </c>
      <c r="J208" s="98">
        <v>565.30205870684051</v>
      </c>
      <c r="K208" s="98">
        <v>615.90604863741999</v>
      </c>
      <c r="L208" s="98">
        <v>491.15460729525586</v>
      </c>
      <c r="M208" s="98">
        <v>555.78237659725926</v>
      </c>
      <c r="N208" s="98">
        <v>507.2411374532673</v>
      </c>
      <c r="O208" s="98">
        <v>515.28741564278312</v>
      </c>
      <c r="P208" s="98">
        <v>555.25710057850404</v>
      </c>
      <c r="Q208" s="98">
        <v>552.43872216608872</v>
      </c>
      <c r="R208" s="98">
        <v>581.18973029051438</v>
      </c>
      <c r="S208" s="98">
        <v>582.71278256925666</v>
      </c>
      <c r="T208" s="98">
        <v>535.89283330640774</v>
      </c>
      <c r="U208" s="98">
        <v>491.80402318289885</v>
      </c>
      <c r="V208" s="98">
        <v>438.39233342041211</v>
      </c>
      <c r="W208" s="98">
        <v>329.00457698753127</v>
      </c>
      <c r="X208" s="98">
        <v>313.49380162552438</v>
      </c>
      <c r="Y208" s="98">
        <v>253.65753941600775</v>
      </c>
      <c r="DA208" s="63" t="s">
        <v>2258</v>
      </c>
    </row>
    <row r="209" spans="1:105" ht="12" customHeight="1" x14ac:dyDescent="0.25">
      <c r="A209" s="108" t="s">
        <v>52</v>
      </c>
      <c r="B209" s="98">
        <v>474.33675432091576</v>
      </c>
      <c r="C209" s="98">
        <v>474.62100448662517</v>
      </c>
      <c r="D209" s="98">
        <v>518.17346591834132</v>
      </c>
      <c r="E209" s="98">
        <v>530.49563467073222</v>
      </c>
      <c r="F209" s="98">
        <v>514.47980106458374</v>
      </c>
      <c r="G209" s="98">
        <v>510.31999482187609</v>
      </c>
      <c r="H209" s="98">
        <v>511.73225768486191</v>
      </c>
      <c r="I209" s="98">
        <v>496.37648819717919</v>
      </c>
      <c r="J209" s="98">
        <v>507.17074665342778</v>
      </c>
      <c r="K209" s="98">
        <v>522.24566582761395</v>
      </c>
      <c r="L209" s="98">
        <v>593.25891828966894</v>
      </c>
      <c r="M209" s="98">
        <v>558.51530777294715</v>
      </c>
      <c r="N209" s="98">
        <v>576.30249839401517</v>
      </c>
      <c r="O209" s="98">
        <v>565.35914878463143</v>
      </c>
      <c r="P209" s="98">
        <v>553.4045928456095</v>
      </c>
      <c r="Q209" s="98">
        <v>563.45976549043496</v>
      </c>
      <c r="R209" s="98">
        <v>555.61974600510666</v>
      </c>
      <c r="S209" s="98">
        <v>549.59808670436132</v>
      </c>
      <c r="T209" s="98">
        <v>549.68314837726086</v>
      </c>
      <c r="U209" s="98">
        <v>540.11696374595806</v>
      </c>
      <c r="V209" s="98">
        <v>512.86000079098631</v>
      </c>
      <c r="W209" s="98">
        <v>502.53999868785718</v>
      </c>
      <c r="X209" s="98">
        <v>425.03953404159091</v>
      </c>
      <c r="Y209" s="98">
        <v>333.70927241830577</v>
      </c>
      <c r="DA209" s="63" t="s">
        <v>2259</v>
      </c>
    </row>
    <row r="210" spans="1:105" ht="12" customHeight="1" x14ac:dyDescent="0.25">
      <c r="A210" s="121" t="s">
        <v>54</v>
      </c>
      <c r="B210" s="122">
        <v>228.97930485640666</v>
      </c>
      <c r="C210" s="122">
        <v>243.2939527366365</v>
      </c>
      <c r="D210" s="122">
        <v>243.07160006540519</v>
      </c>
      <c r="E210" s="122">
        <v>241.92226313100136</v>
      </c>
      <c r="F210" s="122">
        <v>248.30025801731909</v>
      </c>
      <c r="G210" s="122">
        <v>248.16031229715637</v>
      </c>
      <c r="H210" s="122">
        <v>270.5477053645792</v>
      </c>
      <c r="I210" s="122">
        <v>252.58430691462405</v>
      </c>
      <c r="J210" s="122">
        <v>259.15287475079424</v>
      </c>
      <c r="K210" s="122">
        <v>236.47997578266325</v>
      </c>
      <c r="L210" s="122">
        <v>288.77041237866104</v>
      </c>
      <c r="M210" s="122">
        <v>287.69931643339459</v>
      </c>
      <c r="N210" s="122">
        <v>287.02235942010327</v>
      </c>
      <c r="O210" s="122">
        <v>280.75907292724679</v>
      </c>
      <c r="P210" s="122">
        <v>274.25500948425241</v>
      </c>
      <c r="Q210" s="122">
        <v>267.4979738603468</v>
      </c>
      <c r="R210" s="122">
        <v>260.27412660994133</v>
      </c>
      <c r="S210" s="122">
        <v>254.37134179831034</v>
      </c>
      <c r="T210" s="122">
        <v>248.92254195110229</v>
      </c>
      <c r="U210" s="122">
        <v>243.70640944467345</v>
      </c>
      <c r="V210" s="122">
        <v>239.55305207901245</v>
      </c>
      <c r="W210" s="122">
        <v>238.12067067885258</v>
      </c>
      <c r="X210" s="122">
        <v>235.74927907969334</v>
      </c>
      <c r="Y210" s="122">
        <v>204.68955971104197</v>
      </c>
      <c r="DA210" s="130" t="s">
        <v>2260</v>
      </c>
    </row>
    <row r="211" spans="1:105" ht="12" customHeight="1" x14ac:dyDescent="0.25">
      <c r="A211" s="97" t="s">
        <v>51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X211" s="98">
        <v>0</v>
      </c>
      <c r="Y211" s="98">
        <v>0</v>
      </c>
      <c r="DA211" s="63" t="s">
        <v>2261</v>
      </c>
    </row>
    <row r="212" spans="1:105" ht="12" customHeight="1" x14ac:dyDescent="0.25">
      <c r="A212" s="97" t="s">
        <v>50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X212" s="98">
        <v>0</v>
      </c>
      <c r="Y212" s="98">
        <v>0</v>
      </c>
      <c r="DA212" s="63" t="s">
        <v>2262</v>
      </c>
    </row>
    <row r="213" spans="1:105" ht="12" customHeight="1" x14ac:dyDescent="0.25">
      <c r="A213" s="109" t="s">
        <v>120</v>
      </c>
      <c r="B213" s="33">
        <v>228.97930485640666</v>
      </c>
      <c r="C213" s="33">
        <v>243.2939527366365</v>
      </c>
      <c r="D213" s="33">
        <v>243.07160006540519</v>
      </c>
      <c r="E213" s="33">
        <v>241.92226313100136</v>
      </c>
      <c r="F213" s="33">
        <v>248.30025801731909</v>
      </c>
      <c r="G213" s="33">
        <v>248.16031229715637</v>
      </c>
      <c r="H213" s="33">
        <v>270.5477053645792</v>
      </c>
      <c r="I213" s="33">
        <v>252.58430691462405</v>
      </c>
      <c r="J213" s="33">
        <v>259.15287475079424</v>
      </c>
      <c r="K213" s="33">
        <v>236.47997578266325</v>
      </c>
      <c r="L213" s="33">
        <v>288.77041237866104</v>
      </c>
      <c r="M213" s="33">
        <v>287.69931643339459</v>
      </c>
      <c r="N213" s="33">
        <v>287.02235942010327</v>
      </c>
      <c r="O213" s="33">
        <v>280.75907292724679</v>
      </c>
      <c r="P213" s="33">
        <v>274.25500948425241</v>
      </c>
      <c r="Q213" s="33">
        <v>267.4979738603468</v>
      </c>
      <c r="R213" s="33">
        <v>260.27412660994133</v>
      </c>
      <c r="S213" s="33">
        <v>254.37134179831034</v>
      </c>
      <c r="T213" s="33">
        <v>248.92254195110229</v>
      </c>
      <c r="U213" s="33">
        <v>243.70640944467345</v>
      </c>
      <c r="V213" s="33">
        <v>239.55305207901245</v>
      </c>
      <c r="W213" s="33">
        <v>238.12067067885258</v>
      </c>
      <c r="X213" s="33">
        <v>235.74927907969334</v>
      </c>
      <c r="Y213" s="33">
        <v>204.68955971104197</v>
      </c>
      <c r="DA213" s="60" t="s">
        <v>2263</v>
      </c>
    </row>
    <row r="215" spans="1:105" ht="12" customHeight="1" x14ac:dyDescent="0.25">
      <c r="A215" s="116" t="s">
        <v>66</v>
      </c>
      <c r="B215" s="117">
        <f t="shared" ref="B215:Q215" si="103">B216+B219+B221+B231</f>
        <v>9316.939537679189</v>
      </c>
      <c r="C215" s="117">
        <f t="shared" si="103"/>
        <v>8433.1138087715426</v>
      </c>
      <c r="D215" s="117">
        <f t="shared" si="103"/>
        <v>8538.1025410775201</v>
      </c>
      <c r="E215" s="117">
        <f t="shared" si="103"/>
        <v>8764.1515998506184</v>
      </c>
      <c r="F215" s="117">
        <f t="shared" si="103"/>
        <v>5932.2810262831081</v>
      </c>
      <c r="G215" s="117">
        <f t="shared" si="103"/>
        <v>5889.9555080725768</v>
      </c>
      <c r="H215" s="117">
        <f t="shared" si="103"/>
        <v>5762.6946021158892</v>
      </c>
      <c r="I215" s="117">
        <f t="shared" si="103"/>
        <v>6321.0144899757579</v>
      </c>
      <c r="J215" s="117">
        <f t="shared" si="103"/>
        <v>22859.10454702883</v>
      </c>
      <c r="K215" s="117">
        <f t="shared" si="103"/>
        <v>7864.6064088452249</v>
      </c>
      <c r="L215" s="117">
        <f t="shared" si="103"/>
        <v>8437.4710132735381</v>
      </c>
      <c r="M215" s="117">
        <f t="shared" si="103"/>
        <v>9558.7038862628669</v>
      </c>
      <c r="N215" s="117">
        <f t="shared" si="103"/>
        <v>10754.957984916588</v>
      </c>
      <c r="O215" s="117">
        <f t="shared" si="103"/>
        <v>7287.0529258279248</v>
      </c>
      <c r="P215" s="117">
        <f t="shared" si="103"/>
        <v>5720.1184061553477</v>
      </c>
      <c r="Q215" s="117">
        <f t="shared" si="103"/>
        <v>5279.05493567747</v>
      </c>
      <c r="R215" s="117">
        <f t="shared" ref="R215:V215" si="104">R216+R219+R221+R231</f>
        <v>9279.916584564171</v>
      </c>
      <c r="S215" s="117">
        <f t="shared" si="104"/>
        <v>10248.713862815111</v>
      </c>
      <c r="T215" s="117">
        <f t="shared" si="104"/>
        <v>9746.8538493283322</v>
      </c>
      <c r="U215" s="117">
        <f t="shared" si="104"/>
        <v>11268.973622450891</v>
      </c>
      <c r="V215" s="117">
        <f t="shared" si="104"/>
        <v>5702.4624086450376</v>
      </c>
      <c r="W215" s="117">
        <f t="shared" ref="W215:Y215" si="105">W216+W219+W221+W231</f>
        <v>9071.521014004371</v>
      </c>
      <c r="X215" s="117">
        <f t="shared" si="105"/>
        <v>4514.1608345885179</v>
      </c>
      <c r="Y215" s="117">
        <f t="shared" si="105"/>
        <v>7079.9102999513407</v>
      </c>
      <c r="DA215" s="129" t="s">
        <v>2412</v>
      </c>
    </row>
    <row r="216" spans="1:105" ht="12" customHeight="1" x14ac:dyDescent="0.25">
      <c r="A216" s="121" t="s">
        <v>57</v>
      </c>
      <c r="B216" s="122">
        <f t="shared" ref="B216:Q216" si="106">SUM(B217:B218)</f>
        <v>8126.0896303874188</v>
      </c>
      <c r="C216" s="122">
        <f t="shared" si="106"/>
        <v>7335.2143011513708</v>
      </c>
      <c r="D216" s="122">
        <f t="shared" si="106"/>
        <v>7310.7734494645156</v>
      </c>
      <c r="E216" s="122">
        <f t="shared" si="106"/>
        <v>7537.6701475531208</v>
      </c>
      <c r="F216" s="122">
        <f t="shared" si="106"/>
        <v>4740.1940025544873</v>
      </c>
      <c r="G216" s="122">
        <f t="shared" si="106"/>
        <v>4696.8846507241951</v>
      </c>
      <c r="H216" s="122">
        <f t="shared" si="106"/>
        <v>4560.0959559719558</v>
      </c>
      <c r="I216" s="122">
        <f t="shared" si="106"/>
        <v>5103.468747732426</v>
      </c>
      <c r="J216" s="122">
        <f t="shared" si="106"/>
        <v>21713.90222222279</v>
      </c>
      <c r="K216" s="122">
        <f t="shared" si="106"/>
        <v>6677.2647134961217</v>
      </c>
      <c r="L216" s="122">
        <f t="shared" si="106"/>
        <v>7224.336483883284</v>
      </c>
      <c r="M216" s="122">
        <f t="shared" si="106"/>
        <v>8332.4984499859729</v>
      </c>
      <c r="N216" s="122">
        <f t="shared" si="106"/>
        <v>9543.733614986375</v>
      </c>
      <c r="O216" s="122">
        <f t="shared" si="106"/>
        <v>6080.6809691159933</v>
      </c>
      <c r="P216" s="122">
        <f t="shared" si="106"/>
        <v>4502.4980636063783</v>
      </c>
      <c r="Q216" s="122">
        <f t="shared" si="106"/>
        <v>4059.0885157751623</v>
      </c>
      <c r="R216" s="122">
        <f t="shared" ref="R216:V216" si="107">SUM(R217:R218)</f>
        <v>8049.9490547011919</v>
      </c>
      <c r="S216" s="122">
        <f t="shared" si="107"/>
        <v>9023.0071266817449</v>
      </c>
      <c r="T216" s="122">
        <f t="shared" si="107"/>
        <v>8547.7385927488776</v>
      </c>
      <c r="U216" s="122">
        <f t="shared" si="107"/>
        <v>10100.50459677768</v>
      </c>
      <c r="V216" s="122">
        <f t="shared" si="107"/>
        <v>4559.2150239506791</v>
      </c>
      <c r="W216" s="122">
        <f t="shared" ref="W216:Y216" si="108">SUM(W217:W218)</f>
        <v>8014.5616402139776</v>
      </c>
      <c r="X216" s="122">
        <f t="shared" si="108"/>
        <v>3491.1405117836016</v>
      </c>
      <c r="Y216" s="122">
        <f t="shared" si="108"/>
        <v>6187.1604703641569</v>
      </c>
      <c r="DA216" s="130" t="s">
        <v>2413</v>
      </c>
    </row>
    <row r="217" spans="1:105" ht="12" customHeight="1" x14ac:dyDescent="0.25">
      <c r="A217" s="97" t="s">
        <v>51</v>
      </c>
      <c r="B217" s="98">
        <v>8050.9503457324245</v>
      </c>
      <c r="C217" s="98">
        <v>7268.506791688832</v>
      </c>
      <c r="D217" s="98">
        <v>7245.6033257693434</v>
      </c>
      <c r="E217" s="98">
        <v>7471.7728724834778</v>
      </c>
      <c r="F217" s="98">
        <v>4699.6275600138069</v>
      </c>
      <c r="G217" s="98">
        <v>4657.6751676926297</v>
      </c>
      <c r="H217" s="98">
        <v>4523.0172485258108</v>
      </c>
      <c r="I217" s="98">
        <v>5063.2013532312349</v>
      </c>
      <c r="J217" s="98">
        <v>21541.892823472554</v>
      </c>
      <c r="K217" s="98">
        <v>6625.0371476440469</v>
      </c>
      <c r="L217" s="98">
        <v>7166.7059483279172</v>
      </c>
      <c r="M217" s="98">
        <v>8270.0665303753776</v>
      </c>
      <c r="N217" s="98">
        <v>9472.3010615991279</v>
      </c>
      <c r="O217" s="98">
        <v>6034.8856495852269</v>
      </c>
      <c r="P217" s="98">
        <v>4470.8529925656167</v>
      </c>
      <c r="Q217" s="98">
        <v>4029.8713545547685</v>
      </c>
      <c r="R217" s="98">
        <v>7991.7254794636701</v>
      </c>
      <c r="S217" s="98">
        <v>8958.7420861892915</v>
      </c>
      <c r="T217" s="98">
        <v>8487.4455032801798</v>
      </c>
      <c r="U217" s="98">
        <v>10030.545862780475</v>
      </c>
      <c r="V217" s="98">
        <v>4528.3693845014132</v>
      </c>
      <c r="W217" s="98">
        <v>7959.0564073319929</v>
      </c>
      <c r="X217" s="98">
        <v>3468.7526161877113</v>
      </c>
      <c r="Y217" s="98">
        <v>6150.2202313816952</v>
      </c>
      <c r="DA217" s="63" t="s">
        <v>2414</v>
      </c>
    </row>
    <row r="218" spans="1:105" ht="12" customHeight="1" x14ac:dyDescent="0.25">
      <c r="A218" s="97" t="s">
        <v>53</v>
      </c>
      <c r="B218" s="98">
        <v>75.139284654993915</v>
      </c>
      <c r="C218" s="98">
        <v>66.707509462538496</v>
      </c>
      <c r="D218" s="98">
        <v>65.170123695172066</v>
      </c>
      <c r="E218" s="98">
        <v>65.897275069642916</v>
      </c>
      <c r="F218" s="98">
        <v>40.566442540680058</v>
      </c>
      <c r="G218" s="98">
        <v>39.209483031565789</v>
      </c>
      <c r="H218" s="98">
        <v>37.078707446144897</v>
      </c>
      <c r="I218" s="98">
        <v>40.267394501191312</v>
      </c>
      <c r="J218" s="98">
        <v>172.00939875023792</v>
      </c>
      <c r="K218" s="98">
        <v>52.227565852074434</v>
      </c>
      <c r="L218" s="98">
        <v>57.630535555367068</v>
      </c>
      <c r="M218" s="98">
        <v>62.431919610595067</v>
      </c>
      <c r="N218" s="98">
        <v>71.432553387246941</v>
      </c>
      <c r="O218" s="98">
        <v>45.795319530766541</v>
      </c>
      <c r="P218" s="98">
        <v>31.64507104076154</v>
      </c>
      <c r="Q218" s="98">
        <v>29.217161220393702</v>
      </c>
      <c r="R218" s="98">
        <v>58.223575237521928</v>
      </c>
      <c r="S218" s="98">
        <v>64.265040492453522</v>
      </c>
      <c r="T218" s="98">
        <v>60.29308946869817</v>
      </c>
      <c r="U218" s="98">
        <v>69.95873399720648</v>
      </c>
      <c r="V218" s="98">
        <v>30.845639449265647</v>
      </c>
      <c r="W218" s="98">
        <v>55.505232881984561</v>
      </c>
      <c r="X218" s="98">
        <v>22.387895595890313</v>
      </c>
      <c r="Y218" s="98">
        <v>36.940238982461345</v>
      </c>
      <c r="DA218" s="63" t="s">
        <v>2415</v>
      </c>
    </row>
    <row r="219" spans="1:105" ht="12" customHeight="1" x14ac:dyDescent="0.25">
      <c r="A219" s="121" t="s">
        <v>92</v>
      </c>
      <c r="B219" s="122">
        <f t="shared" ref="B219:Y219" si="109">B220</f>
        <v>10.328211821845731</v>
      </c>
      <c r="C219" s="122">
        <f t="shared" si="109"/>
        <v>10.919151124145911</v>
      </c>
      <c r="D219" s="122">
        <f t="shared" si="109"/>
        <v>11.550323172140603</v>
      </c>
      <c r="E219" s="122">
        <f t="shared" si="109"/>
        <v>17.655709471615513</v>
      </c>
      <c r="F219" s="122">
        <f t="shared" si="109"/>
        <v>13.996722408594277</v>
      </c>
      <c r="G219" s="122">
        <f t="shared" si="109"/>
        <v>15.431136464332775</v>
      </c>
      <c r="H219" s="122">
        <f t="shared" si="109"/>
        <v>27.361691577902711</v>
      </c>
      <c r="I219" s="122">
        <f t="shared" si="109"/>
        <v>20.271593950391811</v>
      </c>
      <c r="J219" s="122">
        <f t="shared" si="109"/>
        <v>23.427252448082609</v>
      </c>
      <c r="K219" s="122">
        <f t="shared" si="109"/>
        <v>30.015740295332449</v>
      </c>
      <c r="L219" s="122">
        <f t="shared" si="109"/>
        <v>35.046675205949747</v>
      </c>
      <c r="M219" s="122">
        <f t="shared" si="109"/>
        <v>35.657142237055133</v>
      </c>
      <c r="N219" s="122">
        <f t="shared" si="109"/>
        <v>37.785081988881821</v>
      </c>
      <c r="O219" s="122">
        <f t="shared" si="109"/>
        <v>41.13502995984404</v>
      </c>
      <c r="P219" s="122">
        <f t="shared" si="109"/>
        <v>35.849540297731068</v>
      </c>
      <c r="Q219" s="122">
        <f t="shared" si="109"/>
        <v>28.8535875742574</v>
      </c>
      <c r="R219" s="122">
        <f t="shared" si="109"/>
        <v>21.71733983001733</v>
      </c>
      <c r="S219" s="122">
        <f t="shared" si="109"/>
        <v>20.931615949494137</v>
      </c>
      <c r="T219" s="122">
        <f t="shared" si="109"/>
        <v>30.318558843544302</v>
      </c>
      <c r="U219" s="122">
        <f t="shared" si="109"/>
        <v>42.609639172321543</v>
      </c>
      <c r="V219" s="122">
        <f t="shared" si="109"/>
        <v>86.960960980188503</v>
      </c>
      <c r="W219" s="122">
        <f t="shared" si="109"/>
        <v>96.451556999056265</v>
      </c>
      <c r="X219" s="122">
        <f t="shared" si="109"/>
        <v>147.56244293087678</v>
      </c>
      <c r="Y219" s="122">
        <f t="shared" si="109"/>
        <v>181.14771424100832</v>
      </c>
      <c r="DA219" s="130" t="s">
        <v>2416</v>
      </c>
    </row>
    <row r="220" spans="1:105" ht="12" customHeight="1" x14ac:dyDescent="0.25">
      <c r="A220" s="97" t="s">
        <v>53</v>
      </c>
      <c r="B220" s="98">
        <f>RES_hhdet_tesh!B8</f>
        <v>10.328211821845731</v>
      </c>
      <c r="C220" s="98">
        <f>RES_hhdet_tesh!C8</f>
        <v>10.919151124145911</v>
      </c>
      <c r="D220" s="98">
        <f>RES_hhdet_tesh!D8</f>
        <v>11.550323172140603</v>
      </c>
      <c r="E220" s="98">
        <f>RES_hhdet_tesh!E8</f>
        <v>17.655709471615513</v>
      </c>
      <c r="F220" s="98">
        <f>RES_hhdet_tesh!F8</f>
        <v>13.996722408594277</v>
      </c>
      <c r="G220" s="98">
        <f>RES_hhdet_tesh!G8</f>
        <v>15.431136464332775</v>
      </c>
      <c r="H220" s="98">
        <f>RES_hhdet_tesh!H8</f>
        <v>27.361691577902711</v>
      </c>
      <c r="I220" s="98">
        <f>RES_hhdet_tesh!I8</f>
        <v>20.271593950391811</v>
      </c>
      <c r="J220" s="98">
        <f>RES_hhdet_tesh!J8</f>
        <v>23.427252448082609</v>
      </c>
      <c r="K220" s="98">
        <f>RES_hhdet_tesh!K8</f>
        <v>30.015740295332449</v>
      </c>
      <c r="L220" s="98">
        <f>RES_hhdet_tesh!L8</f>
        <v>35.046675205949747</v>
      </c>
      <c r="M220" s="98">
        <f>RES_hhdet_tesh!M8</f>
        <v>35.657142237055133</v>
      </c>
      <c r="N220" s="98">
        <f>RES_hhdet_tesh!N8</f>
        <v>37.785081988881821</v>
      </c>
      <c r="O220" s="98">
        <f>RES_hhdet_tesh!O8</f>
        <v>41.13502995984404</v>
      </c>
      <c r="P220" s="98">
        <f>RES_hhdet_tesh!P8</f>
        <v>35.849540297731068</v>
      </c>
      <c r="Q220" s="98">
        <f>RES_hhdet_tesh!Q8</f>
        <v>28.8535875742574</v>
      </c>
      <c r="R220" s="98">
        <f>RES_hhdet_tesh!R8</f>
        <v>21.71733983001733</v>
      </c>
      <c r="S220" s="98">
        <f>RES_hhdet_tesh!S8</f>
        <v>20.931615949494137</v>
      </c>
      <c r="T220" s="98">
        <f>RES_hhdet_tesh!T8</f>
        <v>30.318558843544302</v>
      </c>
      <c r="U220" s="98">
        <f>RES_hhdet_tesh!U8</f>
        <v>42.609639172321543</v>
      </c>
      <c r="V220" s="98">
        <f>RES_hhdet_tesh!V8</f>
        <v>86.960960980188503</v>
      </c>
      <c r="W220" s="98">
        <f>RES_hhdet_tesh!W8</f>
        <v>96.451556999056265</v>
      </c>
      <c r="X220" s="98">
        <f>RES_hhdet_tesh!X8</f>
        <v>147.56244293087678</v>
      </c>
      <c r="Y220" s="98">
        <f>RES_hhdet_tesh!Y8</f>
        <v>181.14771424100832</v>
      </c>
      <c r="DA220" s="63" t="s">
        <v>2417</v>
      </c>
    </row>
    <row r="221" spans="1:105" ht="12" customHeight="1" x14ac:dyDescent="0.25">
      <c r="A221" s="121" t="s">
        <v>55</v>
      </c>
      <c r="B221" s="122">
        <v>1007.7068215766519</v>
      </c>
      <c r="C221" s="122">
        <v>902.89622991965132</v>
      </c>
      <c r="D221" s="122">
        <v>1031.3129769555505</v>
      </c>
      <c r="E221" s="122">
        <v>1024.7182788332182</v>
      </c>
      <c r="F221" s="122">
        <v>988.46234936269946</v>
      </c>
      <c r="G221" s="122">
        <v>987.37250702456959</v>
      </c>
      <c r="H221" s="122">
        <v>966.89390709970348</v>
      </c>
      <c r="I221" s="122">
        <v>1002.2699462327072</v>
      </c>
      <c r="J221" s="122">
        <v>921.44940489273608</v>
      </c>
      <c r="K221" s="122">
        <v>974.2710950573321</v>
      </c>
      <c r="L221" s="122">
        <v>954.28185964675276</v>
      </c>
      <c r="M221" s="122">
        <v>967.3132469130237</v>
      </c>
      <c r="N221" s="122">
        <v>950.28828595732864</v>
      </c>
      <c r="O221" s="122">
        <v>946.43317072928323</v>
      </c>
      <c r="P221" s="122">
        <v>967.17888082563718</v>
      </c>
      <c r="Q221" s="122">
        <v>980.15594701265968</v>
      </c>
      <c r="R221" s="122">
        <v>1000.8677915838161</v>
      </c>
      <c r="S221" s="122">
        <v>1000.3676987424294</v>
      </c>
      <c r="T221" s="122">
        <v>967.04882572206941</v>
      </c>
      <c r="U221" s="122">
        <v>926.51770612783821</v>
      </c>
      <c r="V221" s="122">
        <v>859.29834669629179</v>
      </c>
      <c r="W221" s="122">
        <v>763.97071351842021</v>
      </c>
      <c r="X221" s="122">
        <v>678.74015654091852</v>
      </c>
      <c r="Y221" s="122">
        <v>539.18310078400418</v>
      </c>
      <c r="DA221" s="130" t="s">
        <v>2418</v>
      </c>
    </row>
    <row r="222" spans="1:105" ht="12" customHeight="1" x14ac:dyDescent="0.25">
      <c r="A222" s="97" t="s">
        <v>143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98">
        <v>0</v>
      </c>
      <c r="P222" s="98">
        <v>0</v>
      </c>
      <c r="Q222" s="98">
        <v>0</v>
      </c>
      <c r="R222" s="98">
        <v>0</v>
      </c>
      <c r="S222" s="98">
        <v>0</v>
      </c>
      <c r="T222" s="98">
        <v>0</v>
      </c>
      <c r="U222" s="98">
        <v>0</v>
      </c>
      <c r="V222" s="98">
        <v>0</v>
      </c>
      <c r="W222" s="98">
        <v>0</v>
      </c>
      <c r="X222" s="98">
        <v>0</v>
      </c>
      <c r="Y222" s="98">
        <v>0</v>
      </c>
      <c r="DA222" s="63" t="s">
        <v>2419</v>
      </c>
    </row>
    <row r="223" spans="1:105" ht="12" customHeight="1" x14ac:dyDescent="0.25">
      <c r="A223" s="97" t="s">
        <v>124</v>
      </c>
      <c r="B223" s="98">
        <v>0</v>
      </c>
      <c r="C223" s="98">
        <v>0</v>
      </c>
      <c r="D223" s="98">
        <v>0</v>
      </c>
      <c r="E223" s="98">
        <v>0</v>
      </c>
      <c r="F223" s="98">
        <v>0</v>
      </c>
      <c r="G223" s="98">
        <v>0</v>
      </c>
      <c r="H223" s="98">
        <v>0</v>
      </c>
      <c r="I223" s="98">
        <v>0</v>
      </c>
      <c r="J223" s="98">
        <v>0</v>
      </c>
      <c r="K223" s="98">
        <v>0</v>
      </c>
      <c r="L223" s="98">
        <v>0</v>
      </c>
      <c r="M223" s="98">
        <v>0</v>
      </c>
      <c r="N223" s="98">
        <v>0</v>
      </c>
      <c r="O223" s="98">
        <v>0</v>
      </c>
      <c r="P223" s="98">
        <v>0</v>
      </c>
      <c r="Q223" s="98">
        <v>0</v>
      </c>
      <c r="R223" s="98">
        <v>0</v>
      </c>
      <c r="S223" s="98">
        <v>0</v>
      </c>
      <c r="T223" s="98">
        <v>0</v>
      </c>
      <c r="U223" s="98">
        <v>0</v>
      </c>
      <c r="V223" s="98">
        <v>0</v>
      </c>
      <c r="W223" s="98">
        <v>0</v>
      </c>
      <c r="X223" s="98">
        <v>0</v>
      </c>
      <c r="Y223" s="98">
        <v>0</v>
      </c>
      <c r="DA223" s="63" t="s">
        <v>2420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98">
        <v>0</v>
      </c>
      <c r="K224" s="98">
        <v>0</v>
      </c>
      <c r="L224" s="98">
        <v>0</v>
      </c>
      <c r="M224" s="98">
        <v>0</v>
      </c>
      <c r="N224" s="98">
        <v>0</v>
      </c>
      <c r="O224" s="98">
        <v>0</v>
      </c>
      <c r="P224" s="98">
        <v>0</v>
      </c>
      <c r="Q224" s="98">
        <v>0</v>
      </c>
      <c r="R224" s="98">
        <v>0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X224" s="98">
        <v>0</v>
      </c>
      <c r="Y224" s="98">
        <v>0</v>
      </c>
      <c r="DA224" s="63" t="s">
        <v>2421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X225" s="101">
        <v>0</v>
      </c>
      <c r="Y225" s="101">
        <v>0</v>
      </c>
      <c r="DA225" s="131" t="s">
        <v>2422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X226" s="104">
        <v>0</v>
      </c>
      <c r="Y226" s="104">
        <v>0</v>
      </c>
      <c r="DA226" s="132" t="s">
        <v>2423</v>
      </c>
    </row>
    <row r="227" spans="1:105" ht="12" customHeight="1" x14ac:dyDescent="0.25">
      <c r="A227" s="106" t="s">
        <v>122</v>
      </c>
      <c r="B227" s="101">
        <v>1007.7068215766519</v>
      </c>
      <c r="C227" s="101">
        <v>902.82567928095568</v>
      </c>
      <c r="D227" s="101">
        <v>1031.2356329157383</v>
      </c>
      <c r="E227" s="101">
        <v>1024.6328181218257</v>
      </c>
      <c r="F227" s="101">
        <v>988.37018660116973</v>
      </c>
      <c r="G227" s="101">
        <v>987.32347074978281</v>
      </c>
      <c r="H227" s="101">
        <v>966.88009025415272</v>
      </c>
      <c r="I227" s="101">
        <v>1002.4197151719916</v>
      </c>
      <c r="J227" s="101">
        <v>921.52631430986594</v>
      </c>
      <c r="K227" s="101">
        <v>974.34856216173876</v>
      </c>
      <c r="L227" s="101">
        <v>954.63280868074969</v>
      </c>
      <c r="M227" s="101">
        <v>967.31050472957088</v>
      </c>
      <c r="N227" s="101">
        <v>950.41767385252138</v>
      </c>
      <c r="O227" s="101">
        <v>946.53844557513253</v>
      </c>
      <c r="P227" s="101">
        <v>966.80385417411878</v>
      </c>
      <c r="Q227" s="101">
        <v>980.04198580125205</v>
      </c>
      <c r="R227" s="101">
        <v>1000.8155099389752</v>
      </c>
      <c r="S227" s="101">
        <v>1000.3758878172704</v>
      </c>
      <c r="T227" s="101">
        <v>967.25614237182481</v>
      </c>
      <c r="U227" s="101">
        <v>926.60066089707482</v>
      </c>
      <c r="V227" s="101">
        <v>859.6994392199158</v>
      </c>
      <c r="W227" s="101">
        <v>764.83240709011307</v>
      </c>
      <c r="X227" s="101">
        <v>680.09269408592741</v>
      </c>
      <c r="Y227" s="101">
        <v>539.55662994469731</v>
      </c>
      <c r="DA227" s="131" t="s">
        <v>2424</v>
      </c>
    </row>
    <row r="228" spans="1:105" ht="12" customHeight="1" x14ac:dyDescent="0.25">
      <c r="A228" s="107" t="s">
        <v>121</v>
      </c>
      <c r="B228" s="104">
        <v>1007.7068215766518</v>
      </c>
      <c r="C228" s="104">
        <v>902.99333187398554</v>
      </c>
      <c r="D228" s="104">
        <v>1031.4158328505387</v>
      </c>
      <c r="E228" s="104">
        <v>1024.8275728118485</v>
      </c>
      <c r="F228" s="104">
        <v>988.567606287069</v>
      </c>
      <c r="G228" s="104">
        <v>987.42559122590603</v>
      </c>
      <c r="H228" s="104">
        <v>966.90886261996263</v>
      </c>
      <c r="I228" s="104">
        <v>1002.1303225221636</v>
      </c>
      <c r="J228" s="104">
        <v>921.37489889489154</v>
      </c>
      <c r="K228" s="104">
        <v>974.20116293655337</v>
      </c>
      <c r="L228" s="104">
        <v>953.93154812235468</v>
      </c>
      <c r="M228" s="104">
        <v>967.31579066712163</v>
      </c>
      <c r="N228" s="104">
        <v>950.1613307370161</v>
      </c>
      <c r="O228" s="104">
        <v>946.33146715401563</v>
      </c>
      <c r="P228" s="104">
        <v>967.50335529528911</v>
      </c>
      <c r="Q228" s="104">
        <v>980.27152756632552</v>
      </c>
      <c r="R228" s="104">
        <v>1000.9170552729281</v>
      </c>
      <c r="S228" s="104">
        <v>1000.3596758665242</v>
      </c>
      <c r="T228" s="104">
        <v>966.83826341047836</v>
      </c>
      <c r="U228" s="104">
        <v>926.43286602293722</v>
      </c>
      <c r="V228" s="104">
        <v>858.87774815328157</v>
      </c>
      <c r="W228" s="104">
        <v>762.96319488074857</v>
      </c>
      <c r="X228" s="104">
        <v>677.08900681064802</v>
      </c>
      <c r="Y228" s="104">
        <v>538.72552756215521</v>
      </c>
      <c r="DA228" s="132" t="s">
        <v>2425</v>
      </c>
    </row>
    <row r="229" spans="1:105" ht="12" customHeight="1" x14ac:dyDescent="0.25">
      <c r="A229" s="108" t="s">
        <v>53</v>
      </c>
      <c r="B229" s="98">
        <v>533.37006725573622</v>
      </c>
      <c r="C229" s="98">
        <v>428.37232738736031</v>
      </c>
      <c r="D229" s="98">
        <v>513.24236693219723</v>
      </c>
      <c r="E229" s="98">
        <v>494.33193814111615</v>
      </c>
      <c r="F229" s="98">
        <v>474.08780522248514</v>
      </c>
      <c r="G229" s="98">
        <v>477.10559640402994</v>
      </c>
      <c r="H229" s="98">
        <v>455.17660493510067</v>
      </c>
      <c r="I229" s="98">
        <v>505.75383432498438</v>
      </c>
      <c r="J229" s="98">
        <v>414.20415224146387</v>
      </c>
      <c r="K229" s="98">
        <v>451.95549710893948</v>
      </c>
      <c r="L229" s="98">
        <v>360.67262983268563</v>
      </c>
      <c r="M229" s="98">
        <v>408.80048289417465</v>
      </c>
      <c r="N229" s="98">
        <v>373.8588323430011</v>
      </c>
      <c r="O229" s="98">
        <v>380.97231836938431</v>
      </c>
      <c r="P229" s="98">
        <v>414.09876244967967</v>
      </c>
      <c r="Q229" s="98">
        <v>416.81176207589044</v>
      </c>
      <c r="R229" s="98">
        <v>445.29730926782145</v>
      </c>
      <c r="S229" s="98">
        <v>450.76158916216292</v>
      </c>
      <c r="T229" s="98">
        <v>417.15511503321738</v>
      </c>
      <c r="U229" s="98">
        <v>386.31590227697916</v>
      </c>
      <c r="V229" s="98">
        <v>346.01774736229549</v>
      </c>
      <c r="W229" s="98">
        <v>260.42319619289134</v>
      </c>
      <c r="X229" s="98">
        <v>252.0494727690571</v>
      </c>
      <c r="Y229" s="98">
        <v>205.01625514384938</v>
      </c>
      <c r="DA229" s="63" t="s">
        <v>2426</v>
      </c>
    </row>
    <row r="230" spans="1:105" ht="12" customHeight="1" x14ac:dyDescent="0.25">
      <c r="A230" s="108" t="s">
        <v>52</v>
      </c>
      <c r="B230" s="98">
        <v>474.33675432091576</v>
      </c>
      <c r="C230" s="98">
        <v>474.62100448662517</v>
      </c>
      <c r="D230" s="98">
        <v>518.17346591834132</v>
      </c>
      <c r="E230" s="98">
        <v>530.49563467073222</v>
      </c>
      <c r="F230" s="98">
        <v>514.47980106458374</v>
      </c>
      <c r="G230" s="98">
        <v>510.31999482187609</v>
      </c>
      <c r="H230" s="98">
        <v>511.73225768486191</v>
      </c>
      <c r="I230" s="98">
        <v>496.37648819717919</v>
      </c>
      <c r="J230" s="98">
        <v>507.17074665342778</v>
      </c>
      <c r="K230" s="98">
        <v>522.24566582761395</v>
      </c>
      <c r="L230" s="98">
        <v>593.25891828966894</v>
      </c>
      <c r="M230" s="98">
        <v>558.51530777294715</v>
      </c>
      <c r="N230" s="98">
        <v>576.30249839401517</v>
      </c>
      <c r="O230" s="98">
        <v>565.35914878463143</v>
      </c>
      <c r="P230" s="98">
        <v>553.4045928456095</v>
      </c>
      <c r="Q230" s="98">
        <v>563.45976549043496</v>
      </c>
      <c r="R230" s="98">
        <v>555.61974600510666</v>
      </c>
      <c r="S230" s="98">
        <v>549.59808670436132</v>
      </c>
      <c r="T230" s="98">
        <v>549.68314837726086</v>
      </c>
      <c r="U230" s="98">
        <v>540.11696374595806</v>
      </c>
      <c r="V230" s="98">
        <v>512.86000079098631</v>
      </c>
      <c r="W230" s="98">
        <v>502.53999868785718</v>
      </c>
      <c r="X230" s="98">
        <v>425.03953404159091</v>
      </c>
      <c r="Y230" s="98">
        <v>333.70927241830577</v>
      </c>
      <c r="DA230" s="63" t="s">
        <v>2427</v>
      </c>
    </row>
    <row r="231" spans="1:105" ht="12" customHeight="1" x14ac:dyDescent="0.25">
      <c r="A231" s="121" t="s">
        <v>54</v>
      </c>
      <c r="B231" s="122">
        <v>172.81487389327285</v>
      </c>
      <c r="C231" s="122">
        <v>184.08412657637339</v>
      </c>
      <c r="D231" s="122">
        <v>184.4657914853143</v>
      </c>
      <c r="E231" s="122">
        <v>184.10746399266534</v>
      </c>
      <c r="F231" s="122">
        <v>189.62795195732724</v>
      </c>
      <c r="G231" s="122">
        <v>190.26721385947891</v>
      </c>
      <c r="H231" s="122">
        <v>208.34304746632742</v>
      </c>
      <c r="I231" s="122">
        <v>195.00420206023358</v>
      </c>
      <c r="J231" s="122">
        <v>200.32566746521942</v>
      </c>
      <c r="K231" s="122">
        <v>183.05485999643835</v>
      </c>
      <c r="L231" s="122">
        <v>223.8059945375521</v>
      </c>
      <c r="M231" s="122">
        <v>223.23504712681648</v>
      </c>
      <c r="N231" s="122">
        <v>223.15100198400063</v>
      </c>
      <c r="O231" s="122">
        <v>218.80375602280427</v>
      </c>
      <c r="P231" s="122">
        <v>214.59192142560138</v>
      </c>
      <c r="Q231" s="122">
        <v>210.95688531539085</v>
      </c>
      <c r="R231" s="122">
        <v>207.38239844914423</v>
      </c>
      <c r="S231" s="122">
        <v>204.40742144144275</v>
      </c>
      <c r="T231" s="122">
        <v>201.74787201384123</v>
      </c>
      <c r="U231" s="122">
        <v>199.34168037304946</v>
      </c>
      <c r="V231" s="122">
        <v>196.98807701787868</v>
      </c>
      <c r="W231" s="122">
        <v>196.53710327291674</v>
      </c>
      <c r="X231" s="122">
        <v>196.71772333312168</v>
      </c>
      <c r="Y231" s="122">
        <v>172.41901456217155</v>
      </c>
      <c r="DA231" s="130" t="s">
        <v>2428</v>
      </c>
    </row>
    <row r="232" spans="1:105" ht="12" customHeight="1" x14ac:dyDescent="0.25">
      <c r="A232" s="97" t="s">
        <v>51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X232" s="98">
        <v>0</v>
      </c>
      <c r="Y232" s="98">
        <v>0</v>
      </c>
      <c r="DA232" s="63" t="s">
        <v>2429</v>
      </c>
    </row>
    <row r="233" spans="1:105" ht="12" customHeight="1" x14ac:dyDescent="0.25">
      <c r="A233" s="97" t="s">
        <v>50</v>
      </c>
      <c r="B233" s="98">
        <v>0</v>
      </c>
      <c r="C233" s="98">
        <v>0</v>
      </c>
      <c r="D233" s="98">
        <v>0</v>
      </c>
      <c r="E233" s="98">
        <v>0</v>
      </c>
      <c r="F233" s="98">
        <v>0</v>
      </c>
      <c r="G233" s="98">
        <v>0</v>
      </c>
      <c r="H233" s="98">
        <v>0</v>
      </c>
      <c r="I233" s="98">
        <v>0</v>
      </c>
      <c r="J233" s="98">
        <v>0</v>
      </c>
      <c r="K233" s="98">
        <v>0</v>
      </c>
      <c r="L233" s="98">
        <v>0</v>
      </c>
      <c r="M233" s="98">
        <v>0</v>
      </c>
      <c r="N233" s="98">
        <v>0</v>
      </c>
      <c r="O233" s="98">
        <v>0</v>
      </c>
      <c r="P233" s="98">
        <v>0</v>
      </c>
      <c r="Q233" s="98">
        <v>0</v>
      </c>
      <c r="R233" s="98">
        <v>0</v>
      </c>
      <c r="S233" s="98">
        <v>0</v>
      </c>
      <c r="T233" s="98">
        <v>0</v>
      </c>
      <c r="U233" s="98">
        <v>0</v>
      </c>
      <c r="V233" s="98">
        <v>0</v>
      </c>
      <c r="W233" s="98">
        <v>0</v>
      </c>
      <c r="X233" s="98">
        <v>0</v>
      </c>
      <c r="Y233" s="98">
        <v>0</v>
      </c>
      <c r="DA233" s="63" t="s">
        <v>2430</v>
      </c>
    </row>
    <row r="234" spans="1:105" ht="12" customHeight="1" x14ac:dyDescent="0.25">
      <c r="A234" s="109" t="s">
        <v>120</v>
      </c>
      <c r="B234" s="33">
        <v>172.81487389327285</v>
      </c>
      <c r="C234" s="33">
        <v>184.08412657637339</v>
      </c>
      <c r="D234" s="33">
        <v>184.4657914853143</v>
      </c>
      <c r="E234" s="33">
        <v>184.10746399266534</v>
      </c>
      <c r="F234" s="33">
        <v>189.62795195732724</v>
      </c>
      <c r="G234" s="33">
        <v>190.26721385947891</v>
      </c>
      <c r="H234" s="33">
        <v>208.34304746632742</v>
      </c>
      <c r="I234" s="33">
        <v>195.00420206023358</v>
      </c>
      <c r="J234" s="33">
        <v>200.32566746521942</v>
      </c>
      <c r="K234" s="33">
        <v>183.05485999643835</v>
      </c>
      <c r="L234" s="33">
        <v>223.8059945375521</v>
      </c>
      <c r="M234" s="33">
        <v>223.23504712681648</v>
      </c>
      <c r="N234" s="33">
        <v>223.15100198400063</v>
      </c>
      <c r="O234" s="33">
        <v>218.80375602280427</v>
      </c>
      <c r="P234" s="33">
        <v>214.59192142560138</v>
      </c>
      <c r="Q234" s="33">
        <v>210.95688531539085</v>
      </c>
      <c r="R234" s="33">
        <v>207.38239844914423</v>
      </c>
      <c r="S234" s="33">
        <v>204.40742144144275</v>
      </c>
      <c r="T234" s="33">
        <v>201.74787201384123</v>
      </c>
      <c r="U234" s="33">
        <v>199.34168037304946</v>
      </c>
      <c r="V234" s="33">
        <v>196.98807701787868</v>
      </c>
      <c r="W234" s="33">
        <v>196.53710327291674</v>
      </c>
      <c r="X234" s="33">
        <v>196.71772333312168</v>
      </c>
      <c r="Y234" s="33">
        <v>172.41901456217155</v>
      </c>
      <c r="DA234" s="60" t="s">
        <v>2431</v>
      </c>
    </row>
    <row r="236" spans="1:105" ht="12" customHeight="1" x14ac:dyDescent="0.25">
      <c r="A236" s="116" t="s">
        <v>169</v>
      </c>
      <c r="B236" s="117">
        <f t="shared" ref="B236:Q236" si="110">B237+B240+B242+B252</f>
        <v>4320.3439799999996</v>
      </c>
      <c r="C236" s="117">
        <f t="shared" si="110"/>
        <v>3876.6287782805421</v>
      </c>
      <c r="D236" s="117">
        <f t="shared" si="110"/>
        <v>3843.7759920239278</v>
      </c>
      <c r="E236" s="117">
        <f t="shared" si="110"/>
        <v>3936.0851612903248</v>
      </c>
      <c r="F236" s="117">
        <f t="shared" si="110"/>
        <v>2464.4823061224497</v>
      </c>
      <c r="G236" s="117">
        <f t="shared" si="110"/>
        <v>2423.6755243351727</v>
      </c>
      <c r="H236" s="117">
        <f t="shared" si="110"/>
        <v>2331.2670463320464</v>
      </c>
      <c r="I236" s="117">
        <f t="shared" si="110"/>
        <v>2563.5920245398784</v>
      </c>
      <c r="J236" s="117">
        <f t="shared" si="110"/>
        <v>10796.695488721813</v>
      </c>
      <c r="K236" s="117">
        <f t="shared" si="110"/>
        <v>3295.2775665399245</v>
      </c>
      <c r="L236" s="117">
        <f t="shared" si="110"/>
        <v>3545.4190909090912</v>
      </c>
      <c r="M236" s="117">
        <f t="shared" si="110"/>
        <v>4066.6955161626697</v>
      </c>
      <c r="N236" s="117">
        <f t="shared" si="110"/>
        <v>4626.2882562277582</v>
      </c>
      <c r="O236" s="117">
        <f t="shared" si="110"/>
        <v>2925.7021755438868</v>
      </c>
      <c r="P236" s="117">
        <f t="shared" si="110"/>
        <v>2171.3908235294125</v>
      </c>
      <c r="Q236" s="117">
        <f t="shared" si="110"/>
        <v>1955.9079365079363</v>
      </c>
      <c r="R236" s="117">
        <f t="shared" ref="R236:V236" si="111">R237+R240+R242+R252</f>
        <v>3849.5936013986025</v>
      </c>
      <c r="S236" s="117">
        <f t="shared" si="111"/>
        <v>4288.7481081081096</v>
      </c>
      <c r="T236" s="117">
        <f t="shared" si="111"/>
        <v>4015.9003106796135</v>
      </c>
      <c r="U236" s="117">
        <f t="shared" si="111"/>
        <v>4674.0061287027602</v>
      </c>
      <c r="V236" s="117">
        <f t="shared" si="111"/>
        <v>2095.4521068249269</v>
      </c>
      <c r="W236" s="117">
        <f t="shared" ref="W236:Y236" si="112">W237+W240+W242+W252</f>
        <v>3658.4834042553211</v>
      </c>
      <c r="X236" s="117">
        <f t="shared" si="112"/>
        <v>1583.1473684210521</v>
      </c>
      <c r="Y236" s="117">
        <f t="shared" si="112"/>
        <v>2751.5164044943813</v>
      </c>
      <c r="DA236" s="129" t="s">
        <v>2580</v>
      </c>
    </row>
    <row r="237" spans="1:105" ht="12" customHeight="1" x14ac:dyDescent="0.25">
      <c r="A237" s="121" t="s">
        <v>57</v>
      </c>
      <c r="B237" s="122">
        <f t="shared" ref="B237:Q237" si="113">SUM(B238:B239)</f>
        <v>4320.3439799999996</v>
      </c>
      <c r="C237" s="122">
        <f t="shared" si="113"/>
        <v>3876.6287782805421</v>
      </c>
      <c r="D237" s="122">
        <f t="shared" si="113"/>
        <v>3843.7759920239278</v>
      </c>
      <c r="E237" s="122">
        <f t="shared" si="113"/>
        <v>3936.0851612903248</v>
      </c>
      <c r="F237" s="122">
        <f t="shared" si="113"/>
        <v>2464.4823061224497</v>
      </c>
      <c r="G237" s="122">
        <f t="shared" si="113"/>
        <v>2423.6755243351727</v>
      </c>
      <c r="H237" s="122">
        <f t="shared" si="113"/>
        <v>2331.2670463320464</v>
      </c>
      <c r="I237" s="122">
        <f t="shared" si="113"/>
        <v>2563.5920245398784</v>
      </c>
      <c r="J237" s="122">
        <f t="shared" si="113"/>
        <v>10796.695488721813</v>
      </c>
      <c r="K237" s="122">
        <f t="shared" si="113"/>
        <v>3295.2775665399245</v>
      </c>
      <c r="L237" s="122">
        <f t="shared" si="113"/>
        <v>3545.4190909090912</v>
      </c>
      <c r="M237" s="122">
        <f t="shared" si="113"/>
        <v>4066.6955161626697</v>
      </c>
      <c r="N237" s="122">
        <f t="shared" si="113"/>
        <v>4626.2882562277582</v>
      </c>
      <c r="O237" s="122">
        <f t="shared" si="113"/>
        <v>2925.7021755438868</v>
      </c>
      <c r="P237" s="122">
        <f t="shared" si="113"/>
        <v>2171.3908235294125</v>
      </c>
      <c r="Q237" s="122">
        <f t="shared" si="113"/>
        <v>1955.9079365079363</v>
      </c>
      <c r="R237" s="122">
        <f t="shared" ref="R237:V237" si="114">SUM(R238:R239)</f>
        <v>3849.5936013986025</v>
      </c>
      <c r="S237" s="122">
        <f t="shared" si="114"/>
        <v>4288.7481081081096</v>
      </c>
      <c r="T237" s="122">
        <f t="shared" si="114"/>
        <v>4015.9003106796135</v>
      </c>
      <c r="U237" s="122">
        <f t="shared" si="114"/>
        <v>4674.0061287027602</v>
      </c>
      <c r="V237" s="122">
        <f t="shared" si="114"/>
        <v>2095.4521068249269</v>
      </c>
      <c r="W237" s="122">
        <f t="shared" ref="W237:Y237" si="115">SUM(W238:W239)</f>
        <v>3658.4834042553211</v>
      </c>
      <c r="X237" s="122">
        <f t="shared" si="115"/>
        <v>1583.1473684210521</v>
      </c>
      <c r="Y237" s="122">
        <f t="shared" si="115"/>
        <v>2751.5164044943813</v>
      </c>
      <c r="DA237" s="130" t="s">
        <v>2581</v>
      </c>
    </row>
    <row r="238" spans="1:105" ht="12" customHeight="1" x14ac:dyDescent="0.25">
      <c r="A238" s="97" t="s">
        <v>51</v>
      </c>
      <c r="B238" s="98">
        <v>4320.3439799999996</v>
      </c>
      <c r="C238" s="98">
        <v>3876.6287782805421</v>
      </c>
      <c r="D238" s="98">
        <v>3843.7759920239278</v>
      </c>
      <c r="E238" s="98">
        <v>3936.0851612903248</v>
      </c>
      <c r="F238" s="98">
        <v>2464.4823061224497</v>
      </c>
      <c r="G238" s="98">
        <v>2423.6755243351727</v>
      </c>
      <c r="H238" s="98">
        <v>2331.2670463320464</v>
      </c>
      <c r="I238" s="98">
        <v>2563.5920245398784</v>
      </c>
      <c r="J238" s="98">
        <v>10796.695488721813</v>
      </c>
      <c r="K238" s="98">
        <v>3295.2775665399245</v>
      </c>
      <c r="L238" s="98">
        <v>3545.4190909090912</v>
      </c>
      <c r="M238" s="98">
        <v>4066.6955161626697</v>
      </c>
      <c r="N238" s="98">
        <v>4626.2882562277582</v>
      </c>
      <c r="O238" s="98">
        <v>2925.7021755438868</v>
      </c>
      <c r="P238" s="98">
        <v>2171.3908235294125</v>
      </c>
      <c r="Q238" s="98">
        <v>1955.9079365079363</v>
      </c>
      <c r="R238" s="98">
        <v>3849.5936013986025</v>
      </c>
      <c r="S238" s="98">
        <v>4288.7481081081096</v>
      </c>
      <c r="T238" s="98">
        <v>4015.9003106796135</v>
      </c>
      <c r="U238" s="98">
        <v>4674.0061287027602</v>
      </c>
      <c r="V238" s="98">
        <v>2095.4521068249269</v>
      </c>
      <c r="W238" s="98">
        <v>3658.4834042553211</v>
      </c>
      <c r="X238" s="98">
        <v>1583.1473684210521</v>
      </c>
      <c r="Y238" s="98">
        <v>2751.5164044943813</v>
      </c>
      <c r="DA238" s="63" t="s">
        <v>2582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X239" s="98">
        <v>0</v>
      </c>
      <c r="Y239" s="98">
        <v>0</v>
      </c>
      <c r="DA239" s="63" t="s">
        <v>2583</v>
      </c>
    </row>
    <row r="240" spans="1:105" ht="12" customHeight="1" x14ac:dyDescent="0.25">
      <c r="A240" s="121" t="s">
        <v>92</v>
      </c>
      <c r="B240" s="122">
        <f t="shared" ref="B240:Y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X240" s="122">
        <f t="shared" si="116"/>
        <v>0</v>
      </c>
      <c r="Y240" s="122">
        <f t="shared" si="116"/>
        <v>0</v>
      </c>
      <c r="DA240" s="130" t="s">
        <v>2584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X241" s="98">
        <v>0</v>
      </c>
      <c r="Y241" s="98">
        <v>0</v>
      </c>
      <c r="DA241" s="63" t="s">
        <v>2585</v>
      </c>
    </row>
    <row r="242" spans="1:105" ht="12" customHeight="1" x14ac:dyDescent="0.25">
      <c r="A242" s="121" t="s">
        <v>55</v>
      </c>
      <c r="B242" s="122">
        <v>0</v>
      </c>
      <c r="C242" s="122">
        <v>0</v>
      </c>
      <c r="D242" s="122">
        <v>0</v>
      </c>
      <c r="E242" s="122">
        <v>0</v>
      </c>
      <c r="F242" s="122">
        <v>0</v>
      </c>
      <c r="G242" s="122">
        <v>0</v>
      </c>
      <c r="H242" s="122">
        <v>0</v>
      </c>
      <c r="I242" s="122">
        <v>0</v>
      </c>
      <c r="J242" s="122">
        <v>0</v>
      </c>
      <c r="K242" s="122">
        <v>0</v>
      </c>
      <c r="L242" s="122">
        <v>0</v>
      </c>
      <c r="M242" s="122">
        <v>0</v>
      </c>
      <c r="N242" s="122">
        <v>0</v>
      </c>
      <c r="O242" s="122">
        <v>0</v>
      </c>
      <c r="P242" s="122">
        <v>0</v>
      </c>
      <c r="Q242" s="122">
        <v>0</v>
      </c>
      <c r="R242" s="122">
        <v>0</v>
      </c>
      <c r="S242" s="122">
        <v>0</v>
      </c>
      <c r="T242" s="122">
        <v>0</v>
      </c>
      <c r="U242" s="122">
        <v>0</v>
      </c>
      <c r="V242" s="122">
        <v>0</v>
      </c>
      <c r="W242" s="122">
        <v>0</v>
      </c>
      <c r="X242" s="122">
        <v>0</v>
      </c>
      <c r="Y242" s="122">
        <v>0</v>
      </c>
      <c r="DA242" s="130" t="s">
        <v>2586</v>
      </c>
    </row>
    <row r="243" spans="1:105" ht="12" customHeight="1" x14ac:dyDescent="0.25">
      <c r="A243" s="97" t="s">
        <v>143</v>
      </c>
      <c r="B243" s="98">
        <v>0</v>
      </c>
      <c r="C243" s="98">
        <v>0</v>
      </c>
      <c r="D243" s="98">
        <v>0</v>
      </c>
      <c r="E243" s="98">
        <v>0</v>
      </c>
      <c r="F243" s="98">
        <v>0</v>
      </c>
      <c r="G243" s="98">
        <v>0</v>
      </c>
      <c r="H243" s="98">
        <v>0</v>
      </c>
      <c r="I243" s="98">
        <v>0</v>
      </c>
      <c r="J243" s="98">
        <v>0</v>
      </c>
      <c r="K243" s="98">
        <v>0</v>
      </c>
      <c r="L243" s="98">
        <v>0</v>
      </c>
      <c r="M243" s="98">
        <v>0</v>
      </c>
      <c r="N243" s="98">
        <v>0</v>
      </c>
      <c r="O243" s="98">
        <v>0</v>
      </c>
      <c r="P243" s="98">
        <v>0</v>
      </c>
      <c r="Q243" s="98">
        <v>0</v>
      </c>
      <c r="R243" s="98">
        <v>0</v>
      </c>
      <c r="S243" s="98">
        <v>0</v>
      </c>
      <c r="T243" s="98">
        <v>0</v>
      </c>
      <c r="U243" s="98">
        <v>0</v>
      </c>
      <c r="V243" s="98">
        <v>0</v>
      </c>
      <c r="W243" s="98">
        <v>0</v>
      </c>
      <c r="X243" s="98">
        <v>0</v>
      </c>
      <c r="Y243" s="98">
        <v>0</v>
      </c>
      <c r="DA243" s="63" t="s">
        <v>2587</v>
      </c>
    </row>
    <row r="244" spans="1:105" ht="12" customHeight="1" x14ac:dyDescent="0.25">
      <c r="A244" s="97" t="s">
        <v>124</v>
      </c>
      <c r="B244" s="98">
        <v>0</v>
      </c>
      <c r="C244" s="98">
        <v>0</v>
      </c>
      <c r="D244" s="98">
        <v>0</v>
      </c>
      <c r="E244" s="98">
        <v>0</v>
      </c>
      <c r="F244" s="98">
        <v>0</v>
      </c>
      <c r="G244" s="98">
        <v>0</v>
      </c>
      <c r="H244" s="98">
        <v>0</v>
      </c>
      <c r="I244" s="98">
        <v>0</v>
      </c>
      <c r="J244" s="98">
        <v>0</v>
      </c>
      <c r="K244" s="98">
        <v>0</v>
      </c>
      <c r="L244" s="98">
        <v>0</v>
      </c>
      <c r="M244" s="98">
        <v>0</v>
      </c>
      <c r="N244" s="98">
        <v>0</v>
      </c>
      <c r="O244" s="98">
        <v>0</v>
      </c>
      <c r="P244" s="98">
        <v>0</v>
      </c>
      <c r="Q244" s="98">
        <v>0</v>
      </c>
      <c r="R244" s="98">
        <v>0</v>
      </c>
      <c r="S244" s="98">
        <v>0</v>
      </c>
      <c r="T244" s="98">
        <v>0</v>
      </c>
      <c r="U244" s="98">
        <v>0</v>
      </c>
      <c r="V244" s="98">
        <v>0</v>
      </c>
      <c r="W244" s="98">
        <v>0</v>
      </c>
      <c r="X244" s="98">
        <v>0</v>
      </c>
      <c r="Y244" s="98">
        <v>0</v>
      </c>
      <c r="DA244" s="63" t="s">
        <v>2588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X245" s="98">
        <v>0</v>
      </c>
      <c r="Y245" s="98">
        <v>0</v>
      </c>
      <c r="DA245" s="63" t="s">
        <v>2589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0</v>
      </c>
      <c r="G246" s="101">
        <v>0</v>
      </c>
      <c r="H246" s="101">
        <v>0</v>
      </c>
      <c r="I246" s="101">
        <v>0</v>
      </c>
      <c r="J246" s="101">
        <v>0</v>
      </c>
      <c r="K246" s="101">
        <v>0</v>
      </c>
      <c r="L246" s="101">
        <v>0</v>
      </c>
      <c r="M246" s="101">
        <v>0</v>
      </c>
      <c r="N246" s="101">
        <v>0</v>
      </c>
      <c r="O246" s="101">
        <v>0</v>
      </c>
      <c r="P246" s="101">
        <v>0</v>
      </c>
      <c r="Q246" s="101">
        <v>0</v>
      </c>
      <c r="R246" s="101">
        <v>0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X246" s="101">
        <v>0</v>
      </c>
      <c r="Y246" s="101">
        <v>0</v>
      </c>
      <c r="DA246" s="131" t="s">
        <v>2590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X247" s="104">
        <v>0</v>
      </c>
      <c r="Y247" s="104">
        <v>0</v>
      </c>
      <c r="DA247" s="132" t="s">
        <v>2591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X248" s="101">
        <v>0</v>
      </c>
      <c r="Y248" s="101">
        <v>0</v>
      </c>
      <c r="DA248" s="131" t="s">
        <v>2592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X249" s="104">
        <v>0</v>
      </c>
      <c r="Y249" s="104">
        <v>0</v>
      </c>
      <c r="DA249" s="132" t="s">
        <v>2593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X250" s="98">
        <v>0</v>
      </c>
      <c r="Y250" s="98">
        <v>0</v>
      </c>
      <c r="DA250" s="63" t="s">
        <v>2594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X251" s="98">
        <v>0</v>
      </c>
      <c r="Y251" s="98">
        <v>0</v>
      </c>
      <c r="DA251" s="63" t="s">
        <v>2595</v>
      </c>
    </row>
    <row r="252" spans="1:105" ht="12" customHeight="1" x14ac:dyDescent="0.25">
      <c r="A252" s="121" t="s">
        <v>54</v>
      </c>
      <c r="B252" s="122">
        <v>0</v>
      </c>
      <c r="C252" s="122">
        <v>0</v>
      </c>
      <c r="D252" s="122">
        <v>0</v>
      </c>
      <c r="E252" s="122">
        <v>0</v>
      </c>
      <c r="F252" s="122">
        <v>0</v>
      </c>
      <c r="G252" s="122">
        <v>0</v>
      </c>
      <c r="H252" s="122">
        <v>0</v>
      </c>
      <c r="I252" s="122">
        <v>0</v>
      </c>
      <c r="J252" s="122">
        <v>0</v>
      </c>
      <c r="K252" s="122">
        <v>0</v>
      </c>
      <c r="L252" s="122">
        <v>0</v>
      </c>
      <c r="M252" s="122">
        <v>0</v>
      </c>
      <c r="N252" s="122">
        <v>0</v>
      </c>
      <c r="O252" s="122">
        <v>0</v>
      </c>
      <c r="P252" s="122">
        <v>0</v>
      </c>
      <c r="Q252" s="122">
        <v>0</v>
      </c>
      <c r="R252" s="122">
        <v>0</v>
      </c>
      <c r="S252" s="122">
        <v>0</v>
      </c>
      <c r="T252" s="122">
        <v>0</v>
      </c>
      <c r="U252" s="122">
        <v>0</v>
      </c>
      <c r="V252" s="122">
        <v>0</v>
      </c>
      <c r="W252" s="122">
        <v>0</v>
      </c>
      <c r="X252" s="122">
        <v>0</v>
      </c>
      <c r="Y252" s="122">
        <v>0</v>
      </c>
      <c r="DA252" s="130" t="s">
        <v>2596</v>
      </c>
    </row>
    <row r="253" spans="1:105" ht="12" customHeight="1" x14ac:dyDescent="0.25">
      <c r="A253" s="97" t="s">
        <v>51</v>
      </c>
      <c r="B253" s="98">
        <v>0</v>
      </c>
      <c r="C253" s="98">
        <v>0</v>
      </c>
      <c r="D253" s="98">
        <v>0</v>
      </c>
      <c r="E253" s="98">
        <v>0</v>
      </c>
      <c r="F253" s="98">
        <v>0</v>
      </c>
      <c r="G253" s="98">
        <v>0</v>
      </c>
      <c r="H253" s="98">
        <v>0</v>
      </c>
      <c r="I253" s="98">
        <v>0</v>
      </c>
      <c r="J253" s="98">
        <v>0</v>
      </c>
      <c r="K253" s="98">
        <v>0</v>
      </c>
      <c r="L253" s="98">
        <v>0</v>
      </c>
      <c r="M253" s="98">
        <v>0</v>
      </c>
      <c r="N253" s="98">
        <v>0</v>
      </c>
      <c r="O253" s="98">
        <v>0</v>
      </c>
      <c r="P253" s="98">
        <v>0</v>
      </c>
      <c r="Q253" s="98">
        <v>0</v>
      </c>
      <c r="R253" s="98">
        <v>0</v>
      </c>
      <c r="S253" s="98">
        <v>0</v>
      </c>
      <c r="T253" s="98">
        <v>0</v>
      </c>
      <c r="U253" s="98">
        <v>0</v>
      </c>
      <c r="V253" s="98">
        <v>0</v>
      </c>
      <c r="W253" s="98">
        <v>0</v>
      </c>
      <c r="X253" s="98">
        <v>0</v>
      </c>
      <c r="Y253" s="98">
        <v>0</v>
      </c>
      <c r="DA253" s="63" t="s">
        <v>2597</v>
      </c>
    </row>
    <row r="254" spans="1:105" ht="12" customHeight="1" x14ac:dyDescent="0.25">
      <c r="A254" s="97" t="s">
        <v>50</v>
      </c>
      <c r="B254" s="98">
        <v>0</v>
      </c>
      <c r="C254" s="98">
        <v>0</v>
      </c>
      <c r="D254" s="98">
        <v>0</v>
      </c>
      <c r="E254" s="98">
        <v>0</v>
      </c>
      <c r="F254" s="98">
        <v>0</v>
      </c>
      <c r="G254" s="98">
        <v>0</v>
      </c>
      <c r="H254" s="98">
        <v>0</v>
      </c>
      <c r="I254" s="98">
        <v>0</v>
      </c>
      <c r="J254" s="98">
        <v>0</v>
      </c>
      <c r="K254" s="98">
        <v>0</v>
      </c>
      <c r="L254" s="98">
        <v>0</v>
      </c>
      <c r="M254" s="98">
        <v>0</v>
      </c>
      <c r="N254" s="98">
        <v>0</v>
      </c>
      <c r="O254" s="98">
        <v>0</v>
      </c>
      <c r="P254" s="98">
        <v>0</v>
      </c>
      <c r="Q254" s="98">
        <v>0</v>
      </c>
      <c r="R254" s="98">
        <v>0</v>
      </c>
      <c r="S254" s="98">
        <v>0</v>
      </c>
      <c r="T254" s="98">
        <v>0</v>
      </c>
      <c r="U254" s="98">
        <v>0</v>
      </c>
      <c r="V254" s="98">
        <v>0</v>
      </c>
      <c r="W254" s="98">
        <v>0</v>
      </c>
      <c r="X254" s="98">
        <v>0</v>
      </c>
      <c r="Y254" s="98">
        <v>0</v>
      </c>
      <c r="DA254" s="63" t="s">
        <v>2598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X255" s="33">
        <v>0</v>
      </c>
      <c r="Y255" s="33">
        <v>0</v>
      </c>
      <c r="DA255" s="60" t="s">
        <v>2599</v>
      </c>
    </row>
    <row r="257" spans="1:105" ht="12" customHeight="1" x14ac:dyDescent="0.25">
      <c r="A257" s="116" t="s">
        <v>168</v>
      </c>
      <c r="B257" s="118">
        <f t="shared" ref="B257:Q257" si="117">B258+B261+B263+B273</f>
        <v>134.8678019225728</v>
      </c>
      <c r="C257" s="118">
        <f t="shared" si="117"/>
        <v>121.24544280782654</v>
      </c>
      <c r="D257" s="118">
        <f t="shared" si="117"/>
        <v>121.73285599985428</v>
      </c>
      <c r="E257" s="118">
        <f t="shared" si="117"/>
        <v>124.20905084547519</v>
      </c>
      <c r="F257" s="118">
        <f t="shared" si="117"/>
        <v>82.677326328519158</v>
      </c>
      <c r="G257" s="118">
        <f t="shared" si="117"/>
        <v>81.254982341590349</v>
      </c>
      <c r="H257" s="118">
        <f t="shared" si="117"/>
        <v>78.399779675725085</v>
      </c>
      <c r="I257" s="118">
        <f t="shared" si="117"/>
        <v>85.005527025232539</v>
      </c>
      <c r="J257" s="118">
        <f t="shared" si="117"/>
        <v>308.73153687831905</v>
      </c>
      <c r="K257" s="118">
        <f t="shared" si="117"/>
        <v>103.71179566330849</v>
      </c>
      <c r="L257" s="118">
        <f t="shared" si="117"/>
        <v>110.20206343725295</v>
      </c>
      <c r="M257" s="118">
        <f t="shared" si="117"/>
        <v>123.87022848917971</v>
      </c>
      <c r="N257" s="118">
        <f t="shared" si="117"/>
        <v>138.09409621675113</v>
      </c>
      <c r="O257" s="118">
        <f t="shared" si="117"/>
        <v>91.79975816094931</v>
      </c>
      <c r="P257" s="118">
        <f t="shared" si="117"/>
        <v>71.269786346627228</v>
      </c>
      <c r="Q257" s="118">
        <f t="shared" si="117"/>
        <v>65.24654351508967</v>
      </c>
      <c r="R257" s="118">
        <f t="shared" ref="R257:V257" si="118">R258+R261+R263+R273</f>
        <v>114.58572293853724</v>
      </c>
      <c r="S257" s="118">
        <f t="shared" si="118"/>
        <v>125.25902317173308</v>
      </c>
      <c r="T257" s="118">
        <f t="shared" si="118"/>
        <v>116.96784992469512</v>
      </c>
      <c r="U257" s="118">
        <f t="shared" si="118"/>
        <v>132.70417265069091</v>
      </c>
      <c r="V257" s="118">
        <f t="shared" si="118"/>
        <v>65.018394679681791</v>
      </c>
      <c r="W257" s="118">
        <f t="shared" ref="W257:Y257" si="119">W258+W261+W263+W273</f>
        <v>103.3799970145563</v>
      </c>
      <c r="X257" s="118">
        <f t="shared" si="119"/>
        <v>49.150020339143722</v>
      </c>
      <c r="Y257" s="118">
        <f t="shared" si="119"/>
        <v>76.155073250502284</v>
      </c>
      <c r="DA257" s="129" t="s">
        <v>2748</v>
      </c>
    </row>
    <row r="258" spans="1:105" ht="12.95" customHeight="1" x14ac:dyDescent="0.25">
      <c r="A258" s="121" t="s">
        <v>57</v>
      </c>
      <c r="B258" s="123">
        <f t="shared" ref="B258:Q258" si="120">SUM(B259:B260)</f>
        <v>119.48719818844408</v>
      </c>
      <c r="C258" s="123">
        <f t="shared" si="120"/>
        <v>107.26651506842465</v>
      </c>
      <c r="D258" s="123">
        <f t="shared" si="120"/>
        <v>106.1690920428188</v>
      </c>
      <c r="E258" s="123">
        <f t="shared" si="120"/>
        <v>108.84046358533162</v>
      </c>
      <c r="F258" s="123">
        <f t="shared" si="120"/>
        <v>67.870596590808503</v>
      </c>
      <c r="G258" s="123">
        <f t="shared" si="120"/>
        <v>66.578164957833039</v>
      </c>
      <c r="H258" s="123">
        <f t="shared" si="120"/>
        <v>63.852653516967088</v>
      </c>
      <c r="I258" s="123">
        <f t="shared" si="120"/>
        <v>70.312205638039416</v>
      </c>
      <c r="J258" s="123">
        <f t="shared" si="120"/>
        <v>295.08773339979882</v>
      </c>
      <c r="K258" s="123">
        <f t="shared" si="120"/>
        <v>89.705933729605277</v>
      </c>
      <c r="L258" s="123">
        <f t="shared" si="120"/>
        <v>96.099026075630888</v>
      </c>
      <c r="M258" s="123">
        <f t="shared" si="120"/>
        <v>109.66338197879746</v>
      </c>
      <c r="N258" s="123">
        <f t="shared" si="120"/>
        <v>124.19626031573144</v>
      </c>
      <c r="O258" s="123">
        <f t="shared" si="120"/>
        <v>78.097201940948693</v>
      </c>
      <c r="P258" s="123">
        <f t="shared" si="120"/>
        <v>57.532751954362091</v>
      </c>
      <c r="Q258" s="123">
        <f t="shared" si="120"/>
        <v>51.563661821090506</v>
      </c>
      <c r="R258" s="123">
        <f t="shared" ref="R258:V258" si="121">SUM(R259:R260)</f>
        <v>100.96656668621399</v>
      </c>
      <c r="S258" s="123">
        <f t="shared" si="121"/>
        <v>111.845204341859</v>
      </c>
      <c r="T258" s="123">
        <f t="shared" si="121"/>
        <v>104.12258992046728</v>
      </c>
      <c r="U258" s="123">
        <f t="shared" si="121"/>
        <v>120.46951035155537</v>
      </c>
      <c r="V258" s="123">
        <f t="shared" si="121"/>
        <v>53.580317991927551</v>
      </c>
      <c r="W258" s="123">
        <f t="shared" ref="W258:Y258" si="122">SUM(W259:W260)</f>
        <v>93.051964799129337</v>
      </c>
      <c r="X258" s="123">
        <f t="shared" si="122"/>
        <v>39.723592648737707</v>
      </c>
      <c r="Y258" s="123">
        <f t="shared" si="122"/>
        <v>68.476940741348855</v>
      </c>
      <c r="DA258" s="130" t="s">
        <v>2749</v>
      </c>
    </row>
    <row r="259" spans="1:105" ht="12" customHeight="1" x14ac:dyDescent="0.25">
      <c r="A259" s="97" t="s">
        <v>51</v>
      </c>
      <c r="B259" s="99">
        <v>118.75629243736712</v>
      </c>
      <c r="C259" s="99">
        <v>106.61861319913407</v>
      </c>
      <c r="D259" s="99">
        <v>105.53718720092472</v>
      </c>
      <c r="E259" s="99">
        <v>108.20267843237495</v>
      </c>
      <c r="F259" s="99">
        <v>67.47882900864019</v>
      </c>
      <c r="G259" s="99">
        <v>66.200421343040517</v>
      </c>
      <c r="H259" s="99">
        <v>63.496447110397973</v>
      </c>
      <c r="I259" s="99">
        <v>69.926678782772925</v>
      </c>
      <c r="J259" s="99">
        <v>293.44677420627062</v>
      </c>
      <c r="K259" s="99">
        <v>89.209653752232057</v>
      </c>
      <c r="L259" s="99">
        <v>95.553845513982054</v>
      </c>
      <c r="M259" s="99">
        <v>109.07562222194062</v>
      </c>
      <c r="N259" s="99">
        <v>123.52678933740673</v>
      </c>
      <c r="O259" s="99">
        <v>77.670471096922867</v>
      </c>
      <c r="P259" s="99">
        <v>57.239367012999502</v>
      </c>
      <c r="Q259" s="99">
        <v>51.294157948604486</v>
      </c>
      <c r="R259" s="99">
        <v>100.43289209631453</v>
      </c>
      <c r="S259" s="99">
        <v>111.25955114891097</v>
      </c>
      <c r="T259" s="99">
        <v>103.57632370825952</v>
      </c>
      <c r="U259" s="99">
        <v>119.83950117367063</v>
      </c>
      <c r="V259" s="99">
        <v>53.304372814797979</v>
      </c>
      <c r="W259" s="99">
        <v>92.558291557338194</v>
      </c>
      <c r="X259" s="99">
        <v>39.525791629554178</v>
      </c>
      <c r="Y259" s="99">
        <v>68.153146200572891</v>
      </c>
      <c r="DA259" s="63" t="s">
        <v>2750</v>
      </c>
    </row>
    <row r="260" spans="1:105" ht="12" customHeight="1" x14ac:dyDescent="0.25">
      <c r="A260" s="97" t="s">
        <v>53</v>
      </c>
      <c r="B260" s="99">
        <v>0.73090575107695688</v>
      </c>
      <c r="C260" s="99">
        <v>0.64790186929057569</v>
      </c>
      <c r="D260" s="99">
        <v>0.6319048418940888</v>
      </c>
      <c r="E260" s="99">
        <v>0.63778515295667015</v>
      </c>
      <c r="F260" s="99">
        <v>0.3917675821683167</v>
      </c>
      <c r="G260" s="99">
        <v>0.37774361479252122</v>
      </c>
      <c r="H260" s="99">
        <v>0.35620640656911234</v>
      </c>
      <c r="I260" s="99">
        <v>0.38552685526648661</v>
      </c>
      <c r="J260" s="99">
        <v>1.6409591935282026</v>
      </c>
      <c r="K260" s="99">
        <v>0.49627997737321511</v>
      </c>
      <c r="L260" s="99">
        <v>0.54518056164883055</v>
      </c>
      <c r="M260" s="99">
        <v>0.58775975685684156</v>
      </c>
      <c r="N260" s="99">
        <v>0.66947097832471358</v>
      </c>
      <c r="O260" s="99">
        <v>0.42673084402583056</v>
      </c>
      <c r="P260" s="99">
        <v>0.29338494136259213</v>
      </c>
      <c r="Q260" s="99">
        <v>0.26950387248602048</v>
      </c>
      <c r="R260" s="99">
        <v>0.53367458989945704</v>
      </c>
      <c r="S260" s="99">
        <v>0.58565319294803253</v>
      </c>
      <c r="T260" s="99">
        <v>0.54626621220775906</v>
      </c>
      <c r="U260" s="99">
        <v>0.6300091778847432</v>
      </c>
      <c r="V260" s="99">
        <v>0.27594517712957423</v>
      </c>
      <c r="W260" s="99">
        <v>0.49367324179113858</v>
      </c>
      <c r="X260" s="99">
        <v>0.19780101918353071</v>
      </c>
      <c r="Y260" s="99">
        <v>0.32379454077596143</v>
      </c>
      <c r="DA260" s="63" t="s">
        <v>2751</v>
      </c>
    </row>
    <row r="261" spans="1:105" ht="12.95" customHeight="1" x14ac:dyDescent="0.25">
      <c r="A261" s="121" t="s">
        <v>92</v>
      </c>
      <c r="B261" s="123">
        <f t="shared" ref="B261:Y261" si="123">B262</f>
        <v>5.0362417643671942E-2</v>
      </c>
      <c r="C261" s="123">
        <f t="shared" si="123"/>
        <v>5.0928016853496037E-2</v>
      </c>
      <c r="D261" s="123">
        <f t="shared" si="123"/>
        <v>5.1667289768248983E-2</v>
      </c>
      <c r="E261" s="123">
        <f t="shared" si="123"/>
        <v>7.4335336438613869E-2</v>
      </c>
      <c r="F261" s="123">
        <f t="shared" si="123"/>
        <v>5.5146815128730681E-2</v>
      </c>
      <c r="G261" s="123">
        <f t="shared" si="123"/>
        <v>5.548686456834849E-2</v>
      </c>
      <c r="H261" s="123">
        <f t="shared" si="123"/>
        <v>8.9200590513407521E-2</v>
      </c>
      <c r="I261" s="123">
        <f t="shared" si="123"/>
        <v>6.3243082426678754E-2</v>
      </c>
      <c r="J261" s="123">
        <f t="shared" si="123"/>
        <v>7.0194786228699374E-2</v>
      </c>
      <c r="K261" s="123">
        <f t="shared" si="123"/>
        <v>8.6141012088286367E-2</v>
      </c>
      <c r="L261" s="123">
        <f t="shared" si="123"/>
        <v>9.727896612928745E-2</v>
      </c>
      <c r="M261" s="123">
        <f t="shared" si="123"/>
        <v>9.666857761977371E-2</v>
      </c>
      <c r="N261" s="123">
        <f t="shared" si="123"/>
        <v>0.10040335149067685</v>
      </c>
      <c r="O261" s="123">
        <f t="shared" si="123"/>
        <v>0.10687426023954279</v>
      </c>
      <c r="P261" s="123">
        <f t="shared" si="123"/>
        <v>9.1036582267798594E-2</v>
      </c>
      <c r="Q261" s="123">
        <f t="shared" si="123"/>
        <v>7.2112363054421841E-2</v>
      </c>
      <c r="R261" s="123">
        <f t="shared" si="123"/>
        <v>5.0624627583579426E-2</v>
      </c>
      <c r="S261" s="123">
        <f t="shared" si="123"/>
        <v>4.3906803805287824E-2</v>
      </c>
      <c r="T261" s="123">
        <f t="shared" si="123"/>
        <v>5.9672849484008944E-2</v>
      </c>
      <c r="U261" s="123">
        <f t="shared" si="123"/>
        <v>8.1484673641734298E-2</v>
      </c>
      <c r="V261" s="123">
        <f t="shared" si="123"/>
        <v>0.16504164300036608</v>
      </c>
      <c r="W261" s="123">
        <f t="shared" si="123"/>
        <v>0.1819092108983302</v>
      </c>
      <c r="X261" s="123">
        <f t="shared" si="123"/>
        <v>0.27633212675251057</v>
      </c>
      <c r="Y261" s="123">
        <f t="shared" si="123"/>
        <v>0.33546106062975639</v>
      </c>
      <c r="DA261" s="130" t="s">
        <v>2752</v>
      </c>
    </row>
    <row r="262" spans="1:105" ht="12" customHeight="1" x14ac:dyDescent="0.25">
      <c r="A262" s="97" t="s">
        <v>53</v>
      </c>
      <c r="B262" s="99">
        <f>RES_hhdet_fecs!B8</f>
        <v>5.0362417643671942E-2</v>
      </c>
      <c r="C262" s="99">
        <f>RES_hhdet_fecs!C8</f>
        <v>5.0928016853496037E-2</v>
      </c>
      <c r="D262" s="99">
        <f>RES_hhdet_fecs!D8</f>
        <v>5.1667289768248983E-2</v>
      </c>
      <c r="E262" s="99">
        <f>RES_hhdet_fecs!E8</f>
        <v>7.4335336438613869E-2</v>
      </c>
      <c r="F262" s="99">
        <f>RES_hhdet_fecs!F8</f>
        <v>5.5146815128730681E-2</v>
      </c>
      <c r="G262" s="99">
        <f>RES_hhdet_fecs!G8</f>
        <v>5.548686456834849E-2</v>
      </c>
      <c r="H262" s="99">
        <f>RES_hhdet_fecs!H8</f>
        <v>8.9200590513407521E-2</v>
      </c>
      <c r="I262" s="99">
        <f>RES_hhdet_fecs!I8</f>
        <v>6.3243082426678754E-2</v>
      </c>
      <c r="J262" s="99">
        <f>RES_hhdet_fecs!J8</f>
        <v>7.0194786228699374E-2</v>
      </c>
      <c r="K262" s="99">
        <f>RES_hhdet_fecs!K8</f>
        <v>8.6141012088286367E-2</v>
      </c>
      <c r="L262" s="99">
        <f>RES_hhdet_fecs!L8</f>
        <v>9.727896612928745E-2</v>
      </c>
      <c r="M262" s="99">
        <f>RES_hhdet_fecs!M8</f>
        <v>9.666857761977371E-2</v>
      </c>
      <c r="N262" s="99">
        <f>RES_hhdet_fecs!N8</f>
        <v>0.10040335149067685</v>
      </c>
      <c r="O262" s="99">
        <f>RES_hhdet_fecs!O8</f>
        <v>0.10687426023954279</v>
      </c>
      <c r="P262" s="99">
        <f>RES_hhdet_fecs!P8</f>
        <v>9.1036582267798594E-2</v>
      </c>
      <c r="Q262" s="99">
        <f>RES_hhdet_fecs!Q8</f>
        <v>7.2112363054421841E-2</v>
      </c>
      <c r="R262" s="99">
        <f>RES_hhdet_fecs!R8</f>
        <v>5.0624627583579426E-2</v>
      </c>
      <c r="S262" s="99">
        <f>RES_hhdet_fecs!S8</f>
        <v>4.3906803805287824E-2</v>
      </c>
      <c r="T262" s="99">
        <f>RES_hhdet_fecs!T8</f>
        <v>5.9672849484008944E-2</v>
      </c>
      <c r="U262" s="99">
        <f>RES_hhdet_fecs!U8</f>
        <v>8.1484673641734298E-2</v>
      </c>
      <c r="V262" s="99">
        <f>RES_hhdet_fecs!V8</f>
        <v>0.16504164300036608</v>
      </c>
      <c r="W262" s="99">
        <f>RES_hhdet_fecs!W8</f>
        <v>0.1819092108983302</v>
      </c>
      <c r="X262" s="99">
        <f>RES_hhdet_fecs!X8</f>
        <v>0.27633212675251057</v>
      </c>
      <c r="Y262" s="99">
        <f>RES_hhdet_fecs!Y8</f>
        <v>0.33546106062975639</v>
      </c>
      <c r="DA262" s="63" t="s">
        <v>2753</v>
      </c>
    </row>
    <row r="263" spans="1:105" ht="12" customHeight="1" x14ac:dyDescent="0.25">
      <c r="A263" s="121" t="s">
        <v>55</v>
      </c>
      <c r="B263" s="123">
        <v>13.102880601439594</v>
      </c>
      <c r="C263" s="123">
        <v>11.564988300968007</v>
      </c>
      <c r="D263" s="123">
        <v>13.155217282985008</v>
      </c>
      <c r="E263" s="123">
        <v>12.952813261308609</v>
      </c>
      <c r="F263" s="123">
        <v>12.35364054354126</v>
      </c>
      <c r="G263" s="123">
        <v>12.230557518185542</v>
      </c>
      <c r="H263" s="123">
        <v>11.858837504740496</v>
      </c>
      <c r="I263" s="123">
        <v>12.211793368759984</v>
      </c>
      <c r="J263" s="123">
        <v>11.101306042312078</v>
      </c>
      <c r="K263" s="123">
        <v>11.67262640139468</v>
      </c>
      <c r="L263" s="123">
        <v>11.274011864056956</v>
      </c>
      <c r="M263" s="123">
        <v>11.401658295219963</v>
      </c>
      <c r="N263" s="123">
        <v>11.107438553089427</v>
      </c>
      <c r="O263" s="123">
        <v>10.979507263618549</v>
      </c>
      <c r="P263" s="123">
        <v>11.103349390207342</v>
      </c>
      <c r="Q263" s="123">
        <v>11.143324280629331</v>
      </c>
      <c r="R263" s="123">
        <v>11.18287105316961</v>
      </c>
      <c r="S263" s="123">
        <v>11.05180271847178</v>
      </c>
      <c r="T263" s="123">
        <v>10.530304247150422</v>
      </c>
      <c r="U263" s="123">
        <v>9.9584941901758768</v>
      </c>
      <c r="V263" s="123">
        <v>9.1299927681753985</v>
      </c>
      <c r="W263" s="123">
        <v>8.028236143636569</v>
      </c>
      <c r="X263" s="123">
        <v>7.0672089665627986</v>
      </c>
      <c r="Y263" s="123">
        <v>5.5484935056105789</v>
      </c>
      <c r="DA263" s="130" t="s">
        <v>2754</v>
      </c>
    </row>
    <row r="264" spans="1:105" ht="12" customHeight="1" x14ac:dyDescent="0.25">
      <c r="A264" s="97" t="s">
        <v>143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2755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X265" s="99">
        <v>0</v>
      </c>
      <c r="Y265" s="99">
        <v>0</v>
      </c>
      <c r="DA265" s="63" t="s">
        <v>2756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2757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X267" s="102">
        <v>0</v>
      </c>
      <c r="Y267" s="102">
        <v>0</v>
      </c>
      <c r="DA267" s="131" t="s">
        <v>2758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2759</v>
      </c>
    </row>
    <row r="269" spans="1:105" ht="12" customHeight="1" x14ac:dyDescent="0.25">
      <c r="A269" s="106" t="s">
        <v>122</v>
      </c>
      <c r="B269" s="102">
        <v>13.872011965665429</v>
      </c>
      <c r="C269" s="102">
        <v>12.364313728639068</v>
      </c>
      <c r="D269" s="102">
        <v>14.030618444231374</v>
      </c>
      <c r="E269" s="102">
        <v>13.853322679500419</v>
      </c>
      <c r="F269" s="102">
        <v>13.266517551654031</v>
      </c>
      <c r="G269" s="102">
        <v>13.136580337574909</v>
      </c>
      <c r="H269" s="102">
        <v>12.736368820631228</v>
      </c>
      <c r="I269" s="102">
        <v>13.116936550169468</v>
      </c>
      <c r="J269" s="102">
        <v>11.999350700578653</v>
      </c>
      <c r="K269" s="102">
        <v>12.622642970578864</v>
      </c>
      <c r="L269" s="102">
        <v>12.291400894329422</v>
      </c>
      <c r="M269" s="102">
        <v>12.383939768533329</v>
      </c>
      <c r="N269" s="102">
        <v>12.078078369913392</v>
      </c>
      <c r="O269" s="102">
        <v>11.92125989075535</v>
      </c>
      <c r="P269" s="102">
        <v>12.056679318263074</v>
      </c>
      <c r="Q269" s="102">
        <v>11.981508196056115</v>
      </c>
      <c r="R269" s="102">
        <v>11.99253711723277</v>
      </c>
      <c r="S269" s="102">
        <v>11.799936427363022</v>
      </c>
      <c r="T269" s="102">
        <v>11.214385569135308</v>
      </c>
      <c r="U269" s="102">
        <v>10.609294974063282</v>
      </c>
      <c r="V269" s="102">
        <v>9.7213218385604758</v>
      </c>
      <c r="W269" s="102">
        <v>8.5690475701181548</v>
      </c>
      <c r="X269" s="102">
        <v>7.5112993077189545</v>
      </c>
      <c r="Y269" s="102">
        <v>5.8750332532277509</v>
      </c>
      <c r="DA269" s="131" t="s">
        <v>2760</v>
      </c>
    </row>
    <row r="270" spans="1:105" ht="12" customHeight="1" x14ac:dyDescent="0.25">
      <c r="A270" s="107" t="s">
        <v>121</v>
      </c>
      <c r="B270" s="105">
        <v>11.956367222886261</v>
      </c>
      <c r="C270" s="105">
        <v>10.464841475786331</v>
      </c>
      <c r="D270" s="105">
        <v>11.991065912918705</v>
      </c>
      <c r="E270" s="105">
        <v>11.801169944694578</v>
      </c>
      <c r="F270" s="105">
        <v>11.311065162691152</v>
      </c>
      <c r="G270" s="105">
        <v>11.249742846411895</v>
      </c>
      <c r="H270" s="105">
        <v>10.908987025128118</v>
      </c>
      <c r="I270" s="105">
        <v>11.367963866023452</v>
      </c>
      <c r="J270" s="105">
        <v>10.231325279616332</v>
      </c>
      <c r="K270" s="105">
        <v>10.815014980820859</v>
      </c>
      <c r="L270" s="105">
        <v>10.258470951913962</v>
      </c>
      <c r="M270" s="105">
        <v>10.490456486307158</v>
      </c>
      <c r="N270" s="105">
        <v>10.155048133526543</v>
      </c>
      <c r="O270" s="105">
        <v>10.069701996989338</v>
      </c>
      <c r="P270" s="105">
        <v>10.278524750259438</v>
      </c>
      <c r="Q270" s="105">
        <v>10.293230114184052</v>
      </c>
      <c r="R270" s="105">
        <v>10.419942928288362</v>
      </c>
      <c r="S270" s="105">
        <v>10.318852535037735</v>
      </c>
      <c r="T270" s="105">
        <v>9.8355132371501188</v>
      </c>
      <c r="U270" s="105">
        <v>9.2929024793819437</v>
      </c>
      <c r="V270" s="105">
        <v>8.5099060530299546</v>
      </c>
      <c r="W270" s="105">
        <v>7.3959027834427156</v>
      </c>
      <c r="X270" s="105">
        <v>6.5250727059306097</v>
      </c>
      <c r="Y270" s="105">
        <v>5.1484823147795433</v>
      </c>
      <c r="DA270" s="132" t="s">
        <v>2761</v>
      </c>
    </row>
    <row r="271" spans="1:105" ht="12" customHeight="1" x14ac:dyDescent="0.25">
      <c r="A271" s="108" t="s">
        <v>53</v>
      </c>
      <c r="B271" s="99">
        <v>7.3423299283843795</v>
      </c>
      <c r="C271" s="99">
        <v>5.8550480883695064</v>
      </c>
      <c r="D271" s="99">
        <v>6.9667341564470107</v>
      </c>
      <c r="E271" s="99">
        <v>6.6667810167192574</v>
      </c>
      <c r="F271" s="99">
        <v>6.3425124596685123</v>
      </c>
      <c r="G271" s="99">
        <v>6.3333271061246377</v>
      </c>
      <c r="H271" s="99">
        <v>5.9928957913605911</v>
      </c>
      <c r="I271" s="99">
        <v>6.6155712939830824</v>
      </c>
      <c r="J271" s="99">
        <v>5.3929472290195228</v>
      </c>
      <c r="K271" s="99">
        <v>5.8525002054956863</v>
      </c>
      <c r="L271" s="99">
        <v>4.6462858982871538</v>
      </c>
      <c r="M271" s="99">
        <v>5.2323637743582276</v>
      </c>
      <c r="N271" s="99">
        <v>4.753900069852552</v>
      </c>
      <c r="O271" s="99">
        <v>4.8015612959181642</v>
      </c>
      <c r="P271" s="99">
        <v>5.1478497768120999</v>
      </c>
      <c r="Q271" s="99">
        <v>5.0957851042375646</v>
      </c>
      <c r="R271" s="99">
        <v>5.3271581090863869</v>
      </c>
      <c r="S271" s="99">
        <v>5.3103148938868561</v>
      </c>
      <c r="T271" s="99">
        <v>4.8552852537363282</v>
      </c>
      <c r="U271" s="99">
        <v>4.4289115972029967</v>
      </c>
      <c r="V271" s="99">
        <v>3.9218590458115146</v>
      </c>
      <c r="W271" s="99">
        <v>2.926224207200363</v>
      </c>
      <c r="X271" s="99">
        <v>2.7697732108698605</v>
      </c>
      <c r="Y271" s="99">
        <v>2.2233999766098429</v>
      </c>
      <c r="DA271" s="63" t="s">
        <v>2762</v>
      </c>
    </row>
    <row r="272" spans="1:105" ht="12" customHeight="1" x14ac:dyDescent="0.25">
      <c r="A272" s="108" t="s">
        <v>52</v>
      </c>
      <c r="B272" s="99">
        <v>4.6140372945018822</v>
      </c>
      <c r="C272" s="99">
        <v>4.6097933874168238</v>
      </c>
      <c r="D272" s="99">
        <v>5.0243317564716952</v>
      </c>
      <c r="E272" s="99">
        <v>5.134388927975321</v>
      </c>
      <c r="F272" s="99">
        <v>4.9685527030226408</v>
      </c>
      <c r="G272" s="99">
        <v>4.9164157402872579</v>
      </c>
      <c r="H272" s="99">
        <v>4.9160912337675278</v>
      </c>
      <c r="I272" s="99">
        <v>4.7523925720403692</v>
      </c>
      <c r="J272" s="99">
        <v>4.8383780505968081</v>
      </c>
      <c r="K272" s="99">
        <v>4.9625147753251744</v>
      </c>
      <c r="L272" s="99">
        <v>5.6121850536268081</v>
      </c>
      <c r="M272" s="99">
        <v>5.2580927119489314</v>
      </c>
      <c r="N272" s="99">
        <v>5.4011480636739941</v>
      </c>
      <c r="O272" s="99">
        <v>5.2681407010711743</v>
      </c>
      <c r="P272" s="99">
        <v>5.1306749734473369</v>
      </c>
      <c r="Q272" s="99">
        <v>5.1974450099464846</v>
      </c>
      <c r="R272" s="99">
        <v>5.0927848192019765</v>
      </c>
      <c r="S272" s="99">
        <v>5.0085376411508786</v>
      </c>
      <c r="T272" s="99">
        <v>4.9802279834137897</v>
      </c>
      <c r="U272" s="99">
        <v>4.8639908821789479</v>
      </c>
      <c r="V272" s="99">
        <v>4.5880470072184396</v>
      </c>
      <c r="W272" s="99">
        <v>4.4696785762423525</v>
      </c>
      <c r="X272" s="99">
        <v>3.7552994950607501</v>
      </c>
      <c r="Y272" s="99">
        <v>2.9250823381697</v>
      </c>
      <c r="DA272" s="63" t="s">
        <v>2763</v>
      </c>
    </row>
    <row r="273" spans="1:105" ht="12" customHeight="1" x14ac:dyDescent="0.25">
      <c r="A273" s="121" t="s">
        <v>54</v>
      </c>
      <c r="B273" s="123">
        <v>2.2273607150454571</v>
      </c>
      <c r="C273" s="123">
        <v>2.3630114215803806</v>
      </c>
      <c r="D273" s="123">
        <v>2.3568793842822169</v>
      </c>
      <c r="E273" s="123">
        <v>2.341438662396357</v>
      </c>
      <c r="F273" s="123">
        <v>2.3979423790406531</v>
      </c>
      <c r="G273" s="123">
        <v>2.3907730010034096</v>
      </c>
      <c r="H273" s="123">
        <v>2.5990880635040976</v>
      </c>
      <c r="I273" s="123">
        <v>2.4182849360064549</v>
      </c>
      <c r="J273" s="123">
        <v>2.4723026499794125</v>
      </c>
      <c r="K273" s="123">
        <v>2.2470945202202475</v>
      </c>
      <c r="L273" s="123">
        <v>2.7317465314358227</v>
      </c>
      <c r="M273" s="123">
        <v>2.7085196375425014</v>
      </c>
      <c r="N273" s="123">
        <v>2.6899939964395809</v>
      </c>
      <c r="O273" s="123">
        <v>2.6161746961425414</v>
      </c>
      <c r="P273" s="123">
        <v>2.5426484197899977</v>
      </c>
      <c r="Q273" s="123">
        <v>2.4674450503154084</v>
      </c>
      <c r="R273" s="123">
        <v>2.3856605715700745</v>
      </c>
      <c r="S273" s="123">
        <v>2.3181093075970183</v>
      </c>
      <c r="T273" s="123">
        <v>2.2552829075934171</v>
      </c>
      <c r="U273" s="123">
        <v>2.1946834353179154</v>
      </c>
      <c r="V273" s="123">
        <v>2.1430422765784796</v>
      </c>
      <c r="W273" s="123">
        <v>2.1178868608920642</v>
      </c>
      <c r="X273" s="123">
        <v>2.0828865970907051</v>
      </c>
      <c r="Y273" s="123">
        <v>1.7941779429130937</v>
      </c>
      <c r="DA273" s="130" t="s">
        <v>2764</v>
      </c>
    </row>
    <row r="274" spans="1:105" ht="12" customHeight="1" x14ac:dyDescent="0.25">
      <c r="A274" s="97" t="s">
        <v>51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2765</v>
      </c>
    </row>
    <row r="275" spans="1:105" ht="12" customHeight="1" x14ac:dyDescent="0.25">
      <c r="A275" s="97" t="s">
        <v>50</v>
      </c>
      <c r="B275" s="99">
        <v>0</v>
      </c>
      <c r="C275" s="99">
        <v>0</v>
      </c>
      <c r="D275" s="99">
        <v>0</v>
      </c>
      <c r="E275" s="99">
        <v>0</v>
      </c>
      <c r="F275" s="99">
        <v>0</v>
      </c>
      <c r="G275" s="99">
        <v>0</v>
      </c>
      <c r="H275" s="99">
        <v>0</v>
      </c>
      <c r="I275" s="99">
        <v>0</v>
      </c>
      <c r="J275" s="99">
        <v>0</v>
      </c>
      <c r="K275" s="99">
        <v>0</v>
      </c>
      <c r="L275" s="99">
        <v>0</v>
      </c>
      <c r="M275" s="99">
        <v>0</v>
      </c>
      <c r="N275" s="99">
        <v>0</v>
      </c>
      <c r="O275" s="99">
        <v>0</v>
      </c>
      <c r="P275" s="99">
        <v>0</v>
      </c>
      <c r="Q275" s="99">
        <v>0</v>
      </c>
      <c r="R275" s="99">
        <v>0</v>
      </c>
      <c r="S275" s="99">
        <v>0</v>
      </c>
      <c r="T275" s="99">
        <v>0</v>
      </c>
      <c r="U275" s="99">
        <v>0</v>
      </c>
      <c r="V275" s="99">
        <v>0</v>
      </c>
      <c r="W275" s="99">
        <v>0</v>
      </c>
      <c r="X275" s="99">
        <v>0</v>
      </c>
      <c r="Y275" s="99">
        <v>0</v>
      </c>
      <c r="DA275" s="63" t="s">
        <v>2766</v>
      </c>
    </row>
    <row r="276" spans="1:105" ht="12" customHeight="1" x14ac:dyDescent="0.25">
      <c r="A276" s="109" t="s">
        <v>120</v>
      </c>
      <c r="B276" s="110">
        <v>2.2273607150454571</v>
      </c>
      <c r="C276" s="110">
        <v>2.3630114215803806</v>
      </c>
      <c r="D276" s="110">
        <v>2.3568793842822169</v>
      </c>
      <c r="E276" s="110">
        <v>2.341438662396357</v>
      </c>
      <c r="F276" s="110">
        <v>2.3979423790406531</v>
      </c>
      <c r="G276" s="110">
        <v>2.3907730010034096</v>
      </c>
      <c r="H276" s="110">
        <v>2.5990880635040976</v>
      </c>
      <c r="I276" s="110">
        <v>2.4182849360064549</v>
      </c>
      <c r="J276" s="110">
        <v>2.4723026499794125</v>
      </c>
      <c r="K276" s="110">
        <v>2.2470945202202475</v>
      </c>
      <c r="L276" s="110">
        <v>2.7317465314358227</v>
      </c>
      <c r="M276" s="110">
        <v>2.7085196375425014</v>
      </c>
      <c r="N276" s="110">
        <v>2.6899939964395809</v>
      </c>
      <c r="O276" s="110">
        <v>2.6161746961425414</v>
      </c>
      <c r="P276" s="110">
        <v>2.5426484197899977</v>
      </c>
      <c r="Q276" s="110">
        <v>2.4674450503154084</v>
      </c>
      <c r="R276" s="110">
        <v>2.3856605715700745</v>
      </c>
      <c r="S276" s="110">
        <v>2.3181093075970183</v>
      </c>
      <c r="T276" s="110">
        <v>2.2552829075934171</v>
      </c>
      <c r="U276" s="110">
        <v>2.1946834353179154</v>
      </c>
      <c r="V276" s="110">
        <v>2.1430422765784796</v>
      </c>
      <c r="W276" s="110">
        <v>2.1178868608920642</v>
      </c>
      <c r="X276" s="110">
        <v>2.0828865970907051</v>
      </c>
      <c r="Y276" s="110">
        <v>1.7941779429130937</v>
      </c>
      <c r="DA276" s="60" t="s">
        <v>2767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90.629085994012186</v>
      </c>
      <c r="C278" s="118">
        <f t="shared" si="124"/>
        <v>81.907273179065669</v>
      </c>
      <c r="D278" s="118">
        <f t="shared" si="124"/>
        <v>82.787449683708374</v>
      </c>
      <c r="E278" s="118">
        <f t="shared" si="124"/>
        <v>84.823625297689588</v>
      </c>
      <c r="F278" s="118">
        <f t="shared" si="124"/>
        <v>57.290589187832502</v>
      </c>
      <c r="G278" s="118">
        <f t="shared" si="124"/>
        <v>56.743749536184772</v>
      </c>
      <c r="H278" s="118">
        <f t="shared" si="124"/>
        <v>55.360849332636143</v>
      </c>
      <c r="I278" s="118">
        <f t="shared" si="124"/>
        <v>60.518463352332176</v>
      </c>
      <c r="J278" s="118">
        <f t="shared" si="124"/>
        <v>218.07446590018046</v>
      </c>
      <c r="K278" s="118">
        <f t="shared" si="124"/>
        <v>74.73154505583615</v>
      </c>
      <c r="L278" s="118">
        <f t="shared" si="124"/>
        <v>79.817845549828633</v>
      </c>
      <c r="M278" s="118">
        <f t="shared" si="124"/>
        <v>89.989567950157422</v>
      </c>
      <c r="N278" s="118">
        <f t="shared" si="124"/>
        <v>100.79623228600362</v>
      </c>
      <c r="O278" s="118">
        <f t="shared" si="124"/>
        <v>67.902359397456067</v>
      </c>
      <c r="P278" s="118">
        <f t="shared" si="124"/>
        <v>53.031848183096535</v>
      </c>
      <c r="Q278" s="118">
        <f t="shared" si="124"/>
        <v>48.694865921417765</v>
      </c>
      <c r="R278" s="118">
        <f t="shared" ref="R278:V278" si="125">R279+R282+R284+R294</f>
        <v>85.059284960860069</v>
      </c>
      <c r="S278" s="118">
        <f t="shared" si="125"/>
        <v>93.397466980095601</v>
      </c>
      <c r="T278" s="118">
        <f t="shared" si="125"/>
        <v>88.308245275429329</v>
      </c>
      <c r="U278" s="118">
        <f t="shared" si="125"/>
        <v>101.48206523818222</v>
      </c>
      <c r="V278" s="118">
        <f t="shared" si="125"/>
        <v>51.014244720602022</v>
      </c>
      <c r="W278" s="118">
        <f t="shared" ref="W278:Y278" si="126">W279+W282+W284+W294</f>
        <v>80.68369331017665</v>
      </c>
      <c r="X278" s="118">
        <f t="shared" si="126"/>
        <v>39.883409765583096</v>
      </c>
      <c r="Y278" s="118">
        <f t="shared" si="126"/>
        <v>62.057971671384074</v>
      </c>
      <c r="DA278" s="129" t="s">
        <v>2916</v>
      </c>
    </row>
    <row r="279" spans="1:105" ht="12" customHeight="1" x14ac:dyDescent="0.25">
      <c r="A279" s="121" t="s">
        <v>57</v>
      </c>
      <c r="B279" s="123">
        <f t="shared" ref="B279:Q279" si="127">SUM(B280:B281)</f>
        <v>79.045278004549672</v>
      </c>
      <c r="C279" s="123">
        <f t="shared" si="127"/>
        <v>71.243838896906183</v>
      </c>
      <c r="D279" s="123">
        <f t="shared" si="127"/>
        <v>70.886978246592065</v>
      </c>
      <c r="E279" s="123">
        <f t="shared" si="127"/>
        <v>72.953154783918194</v>
      </c>
      <c r="F279" s="123">
        <f t="shared" si="127"/>
        <v>45.778092114615951</v>
      </c>
      <c r="G279" s="123">
        <f t="shared" si="127"/>
        <v>45.249721471709357</v>
      </c>
      <c r="H279" s="123">
        <f t="shared" si="127"/>
        <v>43.807767475346417</v>
      </c>
      <c r="I279" s="123">
        <f t="shared" si="127"/>
        <v>48.861474193615066</v>
      </c>
      <c r="J279" s="123">
        <f t="shared" si="127"/>
        <v>207.1493054322398</v>
      </c>
      <c r="K279" s="123">
        <f t="shared" si="127"/>
        <v>63.449114023704816</v>
      </c>
      <c r="L279" s="123">
        <f t="shared" si="127"/>
        <v>68.341683516713957</v>
      </c>
      <c r="M279" s="123">
        <f t="shared" si="127"/>
        <v>78.445565882337988</v>
      </c>
      <c r="N279" s="123">
        <f t="shared" si="127"/>
        <v>89.444551218241557</v>
      </c>
      <c r="O279" s="123">
        <f t="shared" si="127"/>
        <v>56.661120585901941</v>
      </c>
      <c r="P279" s="123">
        <f t="shared" si="127"/>
        <v>41.743155787984378</v>
      </c>
      <c r="Q279" s="123">
        <f t="shared" si="127"/>
        <v>37.441696183726592</v>
      </c>
      <c r="R279" s="123">
        <f t="shared" ref="R279:V279" si="128">SUM(R280:R281)</f>
        <v>73.785459634753039</v>
      </c>
      <c r="S279" s="123">
        <f t="shared" si="128"/>
        <v>82.227489366548284</v>
      </c>
      <c r="T279" s="123">
        <f t="shared" si="128"/>
        <v>77.444045829284462</v>
      </c>
      <c r="U279" s="123">
        <f t="shared" si="128"/>
        <v>90.959487595802898</v>
      </c>
      <c r="V279" s="123">
        <f t="shared" si="128"/>
        <v>40.786750406817646</v>
      </c>
      <c r="W279" s="123">
        <f t="shared" ref="W279:Y279" si="129">SUM(W280:W281)</f>
        <v>71.282911917004711</v>
      </c>
      <c r="X279" s="123">
        <f t="shared" si="129"/>
        <v>30.844844187609667</v>
      </c>
      <c r="Y279" s="123">
        <f t="shared" si="129"/>
        <v>54.232696874535982</v>
      </c>
      <c r="DA279" s="130" t="s">
        <v>2917</v>
      </c>
    </row>
    <row r="280" spans="1:105" ht="12" customHeight="1" x14ac:dyDescent="0.25">
      <c r="A280" s="97" t="s">
        <v>51</v>
      </c>
      <c r="B280" s="99">
        <v>78.314372253472712</v>
      </c>
      <c r="C280" s="99">
        <v>70.595937027615605</v>
      </c>
      <c r="D280" s="99">
        <v>70.255073404697981</v>
      </c>
      <c r="E280" s="99">
        <v>72.315369630961527</v>
      </c>
      <c r="F280" s="99">
        <v>45.386324532447638</v>
      </c>
      <c r="G280" s="99">
        <v>44.871977856916835</v>
      </c>
      <c r="H280" s="99">
        <v>43.451561068777302</v>
      </c>
      <c r="I280" s="99">
        <v>48.475947338348583</v>
      </c>
      <c r="J280" s="99">
        <v>205.5083462387116</v>
      </c>
      <c r="K280" s="99">
        <v>62.952834046331603</v>
      </c>
      <c r="L280" s="99">
        <v>67.796502955065122</v>
      </c>
      <c r="M280" s="99">
        <v>77.857806125481147</v>
      </c>
      <c r="N280" s="99">
        <v>88.775080239916846</v>
      </c>
      <c r="O280" s="99">
        <v>56.234389741876107</v>
      </c>
      <c r="P280" s="99">
        <v>41.449770846621789</v>
      </c>
      <c r="Q280" s="99">
        <v>37.172192311240572</v>
      </c>
      <c r="R280" s="99">
        <v>73.251785044853577</v>
      </c>
      <c r="S280" s="99">
        <v>81.641836173600254</v>
      </c>
      <c r="T280" s="99">
        <v>76.897779617076708</v>
      </c>
      <c r="U280" s="99">
        <v>90.329478417918153</v>
      </c>
      <c r="V280" s="99">
        <v>40.510805229688074</v>
      </c>
      <c r="W280" s="99">
        <v>70.789238675213568</v>
      </c>
      <c r="X280" s="99">
        <v>30.647043168426137</v>
      </c>
      <c r="Y280" s="99">
        <v>53.908902333760018</v>
      </c>
      <c r="DA280" s="63" t="s">
        <v>2918</v>
      </c>
    </row>
    <row r="281" spans="1:105" ht="12" customHeight="1" x14ac:dyDescent="0.25">
      <c r="A281" s="97" t="s">
        <v>53</v>
      </c>
      <c r="B281" s="99">
        <v>0.73090575107695688</v>
      </c>
      <c r="C281" s="99">
        <v>0.64790186929057569</v>
      </c>
      <c r="D281" s="99">
        <v>0.6319048418940888</v>
      </c>
      <c r="E281" s="99">
        <v>0.63778515295667015</v>
      </c>
      <c r="F281" s="99">
        <v>0.3917675821683167</v>
      </c>
      <c r="G281" s="99">
        <v>0.37774361479252122</v>
      </c>
      <c r="H281" s="99">
        <v>0.35620640656911234</v>
      </c>
      <c r="I281" s="99">
        <v>0.38552685526648661</v>
      </c>
      <c r="J281" s="99">
        <v>1.6409591935282026</v>
      </c>
      <c r="K281" s="99">
        <v>0.49627997737321511</v>
      </c>
      <c r="L281" s="99">
        <v>0.54518056164883055</v>
      </c>
      <c r="M281" s="99">
        <v>0.58775975685684156</v>
      </c>
      <c r="N281" s="99">
        <v>0.66947097832471358</v>
      </c>
      <c r="O281" s="99">
        <v>0.42673084402583056</v>
      </c>
      <c r="P281" s="99">
        <v>0.29338494136259213</v>
      </c>
      <c r="Q281" s="99">
        <v>0.26950387248602048</v>
      </c>
      <c r="R281" s="99">
        <v>0.53367458989945704</v>
      </c>
      <c r="S281" s="99">
        <v>0.58565319294803253</v>
      </c>
      <c r="T281" s="99">
        <v>0.54626621220775906</v>
      </c>
      <c r="U281" s="99">
        <v>0.6300091778847432</v>
      </c>
      <c r="V281" s="99">
        <v>0.27594517712957423</v>
      </c>
      <c r="W281" s="99">
        <v>0.49367324179113858</v>
      </c>
      <c r="X281" s="99">
        <v>0.19780101918353071</v>
      </c>
      <c r="Y281" s="99">
        <v>0.32379454077596143</v>
      </c>
      <c r="DA281" s="63" t="s">
        <v>2919</v>
      </c>
    </row>
    <row r="282" spans="1:105" ht="12" customHeight="1" x14ac:dyDescent="0.25">
      <c r="A282" s="121" t="s">
        <v>92</v>
      </c>
      <c r="B282" s="123">
        <f t="shared" ref="B282:Y282" si="130">B283</f>
        <v>0.10046608047427479</v>
      </c>
      <c r="C282" s="123">
        <f t="shared" si="130"/>
        <v>0.10605310378696323</v>
      </c>
      <c r="D282" s="123">
        <f t="shared" si="130"/>
        <v>0.11199464914408074</v>
      </c>
      <c r="E282" s="123">
        <f t="shared" si="130"/>
        <v>0.17088034905862531</v>
      </c>
      <c r="F282" s="123">
        <f t="shared" si="130"/>
        <v>0.1351723679195497</v>
      </c>
      <c r="G282" s="123">
        <f t="shared" si="130"/>
        <v>0.14866335431408448</v>
      </c>
      <c r="H282" s="123">
        <f t="shared" si="130"/>
        <v>0.26285732448395832</v>
      </c>
      <c r="I282" s="123">
        <f t="shared" si="130"/>
        <v>0.19408367399342102</v>
      </c>
      <c r="J282" s="123">
        <f t="shared" si="130"/>
        <v>0.22349456229195774</v>
      </c>
      <c r="K282" s="123">
        <f t="shared" si="130"/>
        <v>0.28521740716002036</v>
      </c>
      <c r="L282" s="123">
        <f t="shared" si="130"/>
        <v>0.33153892964169124</v>
      </c>
      <c r="M282" s="123">
        <f t="shared" si="130"/>
        <v>0.33569099560258714</v>
      </c>
      <c r="N282" s="123">
        <f t="shared" si="130"/>
        <v>0.35412447974584649</v>
      </c>
      <c r="O282" s="123">
        <f t="shared" si="130"/>
        <v>0.38330524240581176</v>
      </c>
      <c r="P282" s="123">
        <f t="shared" si="130"/>
        <v>0.33236503923716909</v>
      </c>
      <c r="Q282" s="123">
        <f t="shared" si="130"/>
        <v>0.26615020972499898</v>
      </c>
      <c r="R282" s="123">
        <f t="shared" si="130"/>
        <v>0.19906012951301078</v>
      </c>
      <c r="S282" s="123">
        <f t="shared" si="130"/>
        <v>0.19075173096362882</v>
      </c>
      <c r="T282" s="123">
        <f t="shared" si="130"/>
        <v>0.27469158480690148</v>
      </c>
      <c r="U282" s="123">
        <f t="shared" si="130"/>
        <v>0.38371854679348216</v>
      </c>
      <c r="V282" s="123">
        <f t="shared" si="130"/>
        <v>0.77795300112046795</v>
      </c>
      <c r="W282" s="123">
        <f t="shared" si="130"/>
        <v>0.85785700459571546</v>
      </c>
      <c r="X282" s="123">
        <f t="shared" si="130"/>
        <v>1.3037402948357941</v>
      </c>
      <c r="Y282" s="123">
        <f t="shared" si="130"/>
        <v>1.5878251619631019</v>
      </c>
      <c r="DA282" s="130" t="s">
        <v>2920</v>
      </c>
    </row>
    <row r="283" spans="1:105" ht="12" customHeight="1" x14ac:dyDescent="0.25">
      <c r="A283" s="97" t="s">
        <v>53</v>
      </c>
      <c r="B283" s="99">
        <f>RES_hhdet_tess!B8</f>
        <v>0.10046608047427479</v>
      </c>
      <c r="C283" s="99">
        <f>RES_hhdet_tess!C8</f>
        <v>0.10605310378696323</v>
      </c>
      <c r="D283" s="99">
        <f>RES_hhdet_tess!D8</f>
        <v>0.11199464914408074</v>
      </c>
      <c r="E283" s="99">
        <f>RES_hhdet_tess!E8</f>
        <v>0.17088034905862531</v>
      </c>
      <c r="F283" s="99">
        <f>RES_hhdet_tess!F8</f>
        <v>0.1351723679195497</v>
      </c>
      <c r="G283" s="99">
        <f>RES_hhdet_tess!G8</f>
        <v>0.14866335431408448</v>
      </c>
      <c r="H283" s="99">
        <f>RES_hhdet_tess!H8</f>
        <v>0.26285732448395832</v>
      </c>
      <c r="I283" s="99">
        <f>RES_hhdet_tess!I8</f>
        <v>0.19408367399342102</v>
      </c>
      <c r="J283" s="99">
        <f>RES_hhdet_tess!J8</f>
        <v>0.22349456229195774</v>
      </c>
      <c r="K283" s="99">
        <f>RES_hhdet_tess!K8</f>
        <v>0.28521740716002036</v>
      </c>
      <c r="L283" s="99">
        <f>RES_hhdet_tess!L8</f>
        <v>0.33153892964169124</v>
      </c>
      <c r="M283" s="99">
        <f>RES_hhdet_tess!M8</f>
        <v>0.33569099560258714</v>
      </c>
      <c r="N283" s="99">
        <f>RES_hhdet_tess!N8</f>
        <v>0.35412447974584649</v>
      </c>
      <c r="O283" s="99">
        <f>RES_hhdet_tess!O8</f>
        <v>0.38330524240581176</v>
      </c>
      <c r="P283" s="99">
        <f>RES_hhdet_tess!P8</f>
        <v>0.33236503923716909</v>
      </c>
      <c r="Q283" s="99">
        <f>RES_hhdet_tess!Q8</f>
        <v>0.26615020972499898</v>
      </c>
      <c r="R283" s="99">
        <f>RES_hhdet_tess!R8</f>
        <v>0.19906012951301078</v>
      </c>
      <c r="S283" s="99">
        <f>RES_hhdet_tess!S8</f>
        <v>0.19075173096362882</v>
      </c>
      <c r="T283" s="99">
        <f>RES_hhdet_tess!T8</f>
        <v>0.27469158480690148</v>
      </c>
      <c r="U283" s="99">
        <f>RES_hhdet_tess!U8</f>
        <v>0.38371854679348216</v>
      </c>
      <c r="V283" s="99">
        <f>RES_hhdet_tess!V8</f>
        <v>0.77795300112046795</v>
      </c>
      <c r="W283" s="99">
        <f>RES_hhdet_tess!W8</f>
        <v>0.85785700459571546</v>
      </c>
      <c r="X283" s="99">
        <f>RES_hhdet_tess!X8</f>
        <v>1.3037402948357941</v>
      </c>
      <c r="Y283" s="99">
        <f>RES_hhdet_tess!Y8</f>
        <v>1.5878251619631019</v>
      </c>
      <c r="DA283" s="63" t="s">
        <v>2921</v>
      </c>
    </row>
    <row r="284" spans="1:105" ht="12" customHeight="1" x14ac:dyDescent="0.25">
      <c r="A284" s="121" t="s">
        <v>55</v>
      </c>
      <c r="B284" s="123">
        <v>9.8023119952726869</v>
      </c>
      <c r="C284" s="123">
        <v>8.7694497943874268</v>
      </c>
      <c r="D284" s="123">
        <v>9.9998531028520645</v>
      </c>
      <c r="E284" s="123">
        <v>9.9177106111359166</v>
      </c>
      <c r="F284" s="123">
        <v>9.5460060192832206</v>
      </c>
      <c r="G284" s="123">
        <v>9.5123330152032537</v>
      </c>
      <c r="H284" s="123">
        <v>9.2887219621072177</v>
      </c>
      <c r="I284" s="123">
        <v>9.5959022252550881</v>
      </c>
      <c r="J284" s="123">
        <v>8.7905712322463145</v>
      </c>
      <c r="K284" s="123">
        <v>9.2577785145088409</v>
      </c>
      <c r="L284" s="123">
        <v>9.0274351123057777</v>
      </c>
      <c r="M284" s="123">
        <v>9.1066845670642298</v>
      </c>
      <c r="N284" s="123">
        <v>8.9061695028803065</v>
      </c>
      <c r="O284" s="123">
        <v>8.8190721212899863</v>
      </c>
      <c r="P284" s="123">
        <v>8.9668220012104118</v>
      </c>
      <c r="Q284" s="123">
        <v>9.0411187235990802</v>
      </c>
      <c r="R284" s="123">
        <v>9.1739077519383514</v>
      </c>
      <c r="S284" s="123">
        <v>9.1164423518783337</v>
      </c>
      <c r="T284" s="123">
        <v>8.7616359304561993</v>
      </c>
      <c r="U284" s="123">
        <v>8.3436995637537663</v>
      </c>
      <c r="V284" s="123">
        <v>7.6872854225073848</v>
      </c>
      <c r="W284" s="123">
        <v>6.7948890436696221</v>
      </c>
      <c r="X284" s="123">
        <v>5.9967893877988159</v>
      </c>
      <c r="Y284" s="123">
        <v>4.7261346791883403</v>
      </c>
      <c r="DA284" s="130" t="s">
        <v>2922</v>
      </c>
    </row>
    <row r="285" spans="1:105" ht="12" customHeight="1" x14ac:dyDescent="0.25">
      <c r="A285" s="97" t="s">
        <v>143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2923</v>
      </c>
    </row>
    <row r="286" spans="1:105" ht="12" customHeight="1" x14ac:dyDescent="0.25">
      <c r="A286" s="97" t="s">
        <v>124</v>
      </c>
      <c r="B286" s="99">
        <v>0</v>
      </c>
      <c r="C286" s="99">
        <v>0</v>
      </c>
      <c r="D286" s="99">
        <v>0</v>
      </c>
      <c r="E286" s="99">
        <v>0</v>
      </c>
      <c r="F286" s="99">
        <v>0</v>
      </c>
      <c r="G286" s="99">
        <v>0</v>
      </c>
      <c r="H286" s="99">
        <v>0</v>
      </c>
      <c r="I286" s="99">
        <v>0</v>
      </c>
      <c r="J286" s="99">
        <v>0</v>
      </c>
      <c r="K286" s="99">
        <v>0</v>
      </c>
      <c r="L286" s="99">
        <v>0</v>
      </c>
      <c r="M286" s="99">
        <v>0</v>
      </c>
      <c r="N286" s="99">
        <v>0</v>
      </c>
      <c r="O286" s="99">
        <v>0</v>
      </c>
      <c r="P286" s="99">
        <v>0</v>
      </c>
      <c r="Q286" s="99">
        <v>0</v>
      </c>
      <c r="R286" s="99">
        <v>0</v>
      </c>
      <c r="S286" s="99">
        <v>0</v>
      </c>
      <c r="T286" s="99">
        <v>0</v>
      </c>
      <c r="U286" s="99">
        <v>0</v>
      </c>
      <c r="V286" s="99">
        <v>0</v>
      </c>
      <c r="W286" s="99">
        <v>0</v>
      </c>
      <c r="X286" s="99">
        <v>0</v>
      </c>
      <c r="Y286" s="99">
        <v>0</v>
      </c>
      <c r="DA286" s="63" t="s">
        <v>2924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0</v>
      </c>
      <c r="G287" s="99">
        <v>0</v>
      </c>
      <c r="H287" s="99">
        <v>0</v>
      </c>
      <c r="I287" s="99">
        <v>0</v>
      </c>
      <c r="J287" s="99">
        <v>0</v>
      </c>
      <c r="K287" s="99">
        <v>0</v>
      </c>
      <c r="L287" s="99">
        <v>0</v>
      </c>
      <c r="M287" s="99">
        <v>0</v>
      </c>
      <c r="N287" s="99">
        <v>0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X287" s="99">
        <v>0</v>
      </c>
      <c r="Y287" s="99">
        <v>0</v>
      </c>
      <c r="DA287" s="63" t="s">
        <v>2925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2">
        <v>0</v>
      </c>
      <c r="P288" s="102">
        <v>0</v>
      </c>
      <c r="Q288" s="102">
        <v>0</v>
      </c>
      <c r="R288" s="102">
        <v>0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X288" s="102">
        <v>0</v>
      </c>
      <c r="Y288" s="102">
        <v>0</v>
      </c>
      <c r="DA288" s="131" t="s">
        <v>2926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0</v>
      </c>
      <c r="G289" s="105">
        <v>0</v>
      </c>
      <c r="H289" s="105">
        <v>0</v>
      </c>
      <c r="I289" s="105">
        <v>0</v>
      </c>
      <c r="J289" s="105">
        <v>0</v>
      </c>
      <c r="K289" s="105">
        <v>0</v>
      </c>
      <c r="L289" s="105">
        <v>0</v>
      </c>
      <c r="M289" s="105">
        <v>0</v>
      </c>
      <c r="N289" s="105">
        <v>0</v>
      </c>
      <c r="O289" s="105">
        <v>0</v>
      </c>
      <c r="P289" s="105">
        <v>0</v>
      </c>
      <c r="Q289" s="105">
        <v>0</v>
      </c>
      <c r="R289" s="105">
        <v>0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X289" s="105">
        <v>0</v>
      </c>
      <c r="Y289" s="105">
        <v>0</v>
      </c>
      <c r="DA289" s="132" t="s">
        <v>2927</v>
      </c>
    </row>
    <row r="290" spans="1:105" ht="12" customHeight="1" x14ac:dyDescent="0.25">
      <c r="A290" s="106" t="s">
        <v>122</v>
      </c>
      <c r="B290" s="102">
        <v>9.8023119952726869</v>
      </c>
      <c r="C290" s="102">
        <v>8.7687645658268227</v>
      </c>
      <c r="D290" s="102">
        <v>9.9991031568572151</v>
      </c>
      <c r="E290" s="102">
        <v>9.9168834817465807</v>
      </c>
      <c r="F290" s="102">
        <v>9.5451159638583647</v>
      </c>
      <c r="G290" s="102">
        <v>9.5118606004132129</v>
      </c>
      <c r="H290" s="102">
        <v>9.2885892269273054</v>
      </c>
      <c r="I290" s="102">
        <v>9.5973361384469928</v>
      </c>
      <c r="J290" s="102">
        <v>8.7913049434041053</v>
      </c>
      <c r="K290" s="102">
        <v>9.2585146271764494</v>
      </c>
      <c r="L290" s="102">
        <v>9.0307550639532987</v>
      </c>
      <c r="M290" s="102">
        <v>9.1066587510219001</v>
      </c>
      <c r="N290" s="102">
        <v>8.9073821354500602</v>
      </c>
      <c r="O290" s="102">
        <v>8.8200530954219349</v>
      </c>
      <c r="P290" s="102">
        <v>8.9633450877908345</v>
      </c>
      <c r="Q290" s="102">
        <v>9.0400675267509047</v>
      </c>
      <c r="R290" s="102">
        <v>9.1734285408068494</v>
      </c>
      <c r="S290" s="102">
        <v>9.1165169796664927</v>
      </c>
      <c r="T290" s="102">
        <v>8.7635142565129236</v>
      </c>
      <c r="U290" s="102">
        <v>8.3444466079465673</v>
      </c>
      <c r="V290" s="102">
        <v>7.6908735973500173</v>
      </c>
      <c r="W290" s="102">
        <v>6.8025530968927237</v>
      </c>
      <c r="X290" s="102">
        <v>6.0087392963438537</v>
      </c>
      <c r="Y290" s="102">
        <v>4.7294087972337184</v>
      </c>
      <c r="DA290" s="131" t="s">
        <v>2928</v>
      </c>
    </row>
    <row r="291" spans="1:105" ht="12" customHeight="1" x14ac:dyDescent="0.25">
      <c r="A291" s="107" t="s">
        <v>121</v>
      </c>
      <c r="B291" s="105">
        <v>9.8023119952726852</v>
      </c>
      <c r="C291" s="105">
        <v>8.7703929046643925</v>
      </c>
      <c r="D291" s="105">
        <v>10.000850417792947</v>
      </c>
      <c r="E291" s="105">
        <v>9.9187684102149269</v>
      </c>
      <c r="F291" s="105">
        <v>9.5470225306700733</v>
      </c>
      <c r="G291" s="105">
        <v>9.5128444276614346</v>
      </c>
      <c r="H291" s="105">
        <v>9.2888656362667774</v>
      </c>
      <c r="I291" s="105">
        <v>9.5945654442015016</v>
      </c>
      <c r="J291" s="105">
        <v>8.7898604495622035</v>
      </c>
      <c r="K291" s="105">
        <v>9.2571140012244957</v>
      </c>
      <c r="L291" s="105">
        <v>9.0241211914514423</v>
      </c>
      <c r="M291" s="105">
        <v>9.1067085150110412</v>
      </c>
      <c r="N291" s="105">
        <v>8.9049796695128034</v>
      </c>
      <c r="O291" s="105">
        <v>8.8181244250415691</v>
      </c>
      <c r="P291" s="105">
        <v>8.9698302397803253</v>
      </c>
      <c r="Q291" s="105">
        <v>9.0421848575250312</v>
      </c>
      <c r="R291" s="105">
        <v>9.1743593006276338</v>
      </c>
      <c r="S291" s="105">
        <v>9.1163692386762794</v>
      </c>
      <c r="T291" s="105">
        <v>8.7597281981206994</v>
      </c>
      <c r="U291" s="105">
        <v>8.3429355412838557</v>
      </c>
      <c r="V291" s="105">
        <v>7.6835227467605485</v>
      </c>
      <c r="W291" s="105">
        <v>6.7859279968241486</v>
      </c>
      <c r="X291" s="105">
        <v>5.9822011877568215</v>
      </c>
      <c r="Y291" s="105">
        <v>4.7221238845827527</v>
      </c>
      <c r="DA291" s="132" t="s">
        <v>2929</v>
      </c>
    </row>
    <row r="292" spans="1:105" ht="12" customHeight="1" x14ac:dyDescent="0.25">
      <c r="A292" s="108" t="s">
        <v>53</v>
      </c>
      <c r="B292" s="99">
        <v>5.1882747007708048</v>
      </c>
      <c r="C292" s="99">
        <v>4.1605995172475678</v>
      </c>
      <c r="D292" s="99">
        <v>4.9765186613212506</v>
      </c>
      <c r="E292" s="99">
        <v>4.7843794822396042</v>
      </c>
      <c r="F292" s="99">
        <v>4.5784698276474316</v>
      </c>
      <c r="G292" s="99">
        <v>4.5964286873741766</v>
      </c>
      <c r="H292" s="99">
        <v>4.3727744024992488</v>
      </c>
      <c r="I292" s="99">
        <v>4.8421728721611315</v>
      </c>
      <c r="J292" s="99">
        <v>3.9514823989653953</v>
      </c>
      <c r="K292" s="99">
        <v>4.2945992258993213</v>
      </c>
      <c r="L292" s="99">
        <v>3.4119361378246333</v>
      </c>
      <c r="M292" s="99">
        <v>3.8486158030621116</v>
      </c>
      <c r="N292" s="99">
        <v>3.5038316058388106</v>
      </c>
      <c r="O292" s="99">
        <v>3.5499837239703957</v>
      </c>
      <c r="P292" s="99">
        <v>3.8391552663329893</v>
      </c>
      <c r="Q292" s="99">
        <v>3.8447398475785457</v>
      </c>
      <c r="R292" s="99">
        <v>4.0815744814256574</v>
      </c>
      <c r="S292" s="99">
        <v>4.1078315975254016</v>
      </c>
      <c r="T292" s="99">
        <v>3.7795002147069097</v>
      </c>
      <c r="U292" s="99">
        <v>3.4789446591049082</v>
      </c>
      <c r="V292" s="99">
        <v>3.0954757395421111</v>
      </c>
      <c r="W292" s="99">
        <v>2.3162494205817956</v>
      </c>
      <c r="X292" s="99">
        <v>2.2269016926960719</v>
      </c>
      <c r="Y292" s="99">
        <v>1.7970415464130522</v>
      </c>
      <c r="DA292" s="63" t="s">
        <v>2930</v>
      </c>
    </row>
    <row r="293" spans="1:105" ht="12" customHeight="1" x14ac:dyDescent="0.25">
      <c r="A293" s="108" t="s">
        <v>52</v>
      </c>
      <c r="B293" s="99">
        <v>4.6140372945018822</v>
      </c>
      <c r="C293" s="99">
        <v>4.6097933874168238</v>
      </c>
      <c r="D293" s="99">
        <v>5.0243317564716952</v>
      </c>
      <c r="E293" s="99">
        <v>5.134388927975321</v>
      </c>
      <c r="F293" s="99">
        <v>4.9685527030226408</v>
      </c>
      <c r="G293" s="99">
        <v>4.9164157402872579</v>
      </c>
      <c r="H293" s="99">
        <v>4.9160912337675278</v>
      </c>
      <c r="I293" s="99">
        <v>4.7523925720403692</v>
      </c>
      <c r="J293" s="99">
        <v>4.8383780505968081</v>
      </c>
      <c r="K293" s="99">
        <v>4.9625147753251744</v>
      </c>
      <c r="L293" s="99">
        <v>5.6121850536268081</v>
      </c>
      <c r="M293" s="99">
        <v>5.2580927119489314</v>
      </c>
      <c r="N293" s="99">
        <v>5.4011480636739941</v>
      </c>
      <c r="O293" s="99">
        <v>5.2681407010711743</v>
      </c>
      <c r="P293" s="99">
        <v>5.1306749734473369</v>
      </c>
      <c r="Q293" s="99">
        <v>5.1974450099464846</v>
      </c>
      <c r="R293" s="99">
        <v>5.0927848192019765</v>
      </c>
      <c r="S293" s="99">
        <v>5.0085376411508786</v>
      </c>
      <c r="T293" s="99">
        <v>4.9802279834137897</v>
      </c>
      <c r="U293" s="99">
        <v>4.8639908821789479</v>
      </c>
      <c r="V293" s="99">
        <v>4.5880470072184396</v>
      </c>
      <c r="W293" s="99">
        <v>4.4696785762423525</v>
      </c>
      <c r="X293" s="99">
        <v>3.7552994950607501</v>
      </c>
      <c r="Y293" s="99">
        <v>2.9250823381697</v>
      </c>
      <c r="DA293" s="63" t="s">
        <v>2931</v>
      </c>
    </row>
    <row r="294" spans="1:105" ht="12" customHeight="1" x14ac:dyDescent="0.25">
      <c r="A294" s="121" t="s">
        <v>54</v>
      </c>
      <c r="B294" s="123">
        <v>1.6810299137155447</v>
      </c>
      <c r="C294" s="123">
        <v>1.787931383985095</v>
      </c>
      <c r="D294" s="123">
        <v>1.7886236851201625</v>
      </c>
      <c r="E294" s="123">
        <v>1.7818795535768577</v>
      </c>
      <c r="F294" s="123">
        <v>1.8313186860137824</v>
      </c>
      <c r="G294" s="123">
        <v>1.8330316949580838</v>
      </c>
      <c r="H294" s="123">
        <v>2.0015025706985505</v>
      </c>
      <c r="I294" s="123">
        <v>1.8670032594686055</v>
      </c>
      <c r="J294" s="123">
        <v>1.9110946734023782</v>
      </c>
      <c r="K294" s="123">
        <v>1.739435110462479</v>
      </c>
      <c r="L294" s="123">
        <v>2.1171879911672047</v>
      </c>
      <c r="M294" s="123">
        <v>2.1016265051526037</v>
      </c>
      <c r="N294" s="123">
        <v>2.0913870851359007</v>
      </c>
      <c r="O294" s="123">
        <v>2.0388614478583222</v>
      </c>
      <c r="P294" s="123">
        <v>1.9895053546645776</v>
      </c>
      <c r="Q294" s="123">
        <v>1.9459008043670929</v>
      </c>
      <c r="R294" s="123">
        <v>1.9008574446556659</v>
      </c>
      <c r="S294" s="123">
        <v>1.8627835307053535</v>
      </c>
      <c r="T294" s="123">
        <v>1.8278719308817728</v>
      </c>
      <c r="U294" s="123">
        <v>1.7951595318320506</v>
      </c>
      <c r="V294" s="123">
        <v>1.7622558901565213</v>
      </c>
      <c r="W294" s="123">
        <v>1.7480353449065922</v>
      </c>
      <c r="X294" s="123">
        <v>1.738035895338822</v>
      </c>
      <c r="Y294" s="123">
        <v>1.5113149556966476</v>
      </c>
      <c r="DA294" s="130" t="s">
        <v>2932</v>
      </c>
    </row>
    <row r="295" spans="1:105" ht="12" customHeight="1" x14ac:dyDescent="0.25">
      <c r="A295" s="97" t="s">
        <v>51</v>
      </c>
      <c r="B295" s="99">
        <v>0</v>
      </c>
      <c r="C295" s="99">
        <v>0</v>
      </c>
      <c r="D295" s="99">
        <v>0</v>
      </c>
      <c r="E295" s="99">
        <v>0</v>
      </c>
      <c r="F295" s="99">
        <v>0</v>
      </c>
      <c r="G295" s="99">
        <v>0</v>
      </c>
      <c r="H295" s="99">
        <v>0</v>
      </c>
      <c r="I295" s="99">
        <v>0</v>
      </c>
      <c r="J295" s="99">
        <v>0</v>
      </c>
      <c r="K295" s="99">
        <v>0</v>
      </c>
      <c r="L295" s="99">
        <v>0</v>
      </c>
      <c r="M295" s="99">
        <v>0</v>
      </c>
      <c r="N295" s="99">
        <v>0</v>
      </c>
      <c r="O295" s="99">
        <v>0</v>
      </c>
      <c r="P295" s="99">
        <v>0</v>
      </c>
      <c r="Q295" s="99">
        <v>0</v>
      </c>
      <c r="R295" s="99">
        <v>0</v>
      </c>
      <c r="S295" s="99">
        <v>0</v>
      </c>
      <c r="T295" s="99">
        <v>0</v>
      </c>
      <c r="U295" s="99">
        <v>0</v>
      </c>
      <c r="V295" s="99">
        <v>0</v>
      </c>
      <c r="W295" s="99">
        <v>0</v>
      </c>
      <c r="X295" s="99">
        <v>0</v>
      </c>
      <c r="Y295" s="99">
        <v>0</v>
      </c>
      <c r="DA295" s="63" t="s">
        <v>2933</v>
      </c>
    </row>
    <row r="296" spans="1:105" ht="12" customHeight="1" x14ac:dyDescent="0.25">
      <c r="A296" s="97" t="s">
        <v>50</v>
      </c>
      <c r="B296" s="99">
        <v>0</v>
      </c>
      <c r="C296" s="99">
        <v>0</v>
      </c>
      <c r="D296" s="99">
        <v>0</v>
      </c>
      <c r="E296" s="99">
        <v>0</v>
      </c>
      <c r="F296" s="99">
        <v>0</v>
      </c>
      <c r="G296" s="99">
        <v>0</v>
      </c>
      <c r="H296" s="99">
        <v>0</v>
      </c>
      <c r="I296" s="99">
        <v>0</v>
      </c>
      <c r="J296" s="99">
        <v>0</v>
      </c>
      <c r="K296" s="99">
        <v>0</v>
      </c>
      <c r="L296" s="99">
        <v>0</v>
      </c>
      <c r="M296" s="99">
        <v>0</v>
      </c>
      <c r="N296" s="99">
        <v>0</v>
      </c>
      <c r="O296" s="99">
        <v>0</v>
      </c>
      <c r="P296" s="99">
        <v>0</v>
      </c>
      <c r="Q296" s="99">
        <v>0</v>
      </c>
      <c r="R296" s="99">
        <v>0</v>
      </c>
      <c r="S296" s="99">
        <v>0</v>
      </c>
      <c r="T296" s="99">
        <v>0</v>
      </c>
      <c r="U296" s="99">
        <v>0</v>
      </c>
      <c r="V296" s="99">
        <v>0</v>
      </c>
      <c r="W296" s="99">
        <v>0</v>
      </c>
      <c r="X296" s="99">
        <v>0</v>
      </c>
      <c r="Y296" s="99">
        <v>0</v>
      </c>
      <c r="DA296" s="63" t="s">
        <v>2934</v>
      </c>
    </row>
    <row r="297" spans="1:105" ht="12" customHeight="1" x14ac:dyDescent="0.25">
      <c r="A297" s="109" t="s">
        <v>120</v>
      </c>
      <c r="B297" s="110">
        <v>1.6810299137155447</v>
      </c>
      <c r="C297" s="110">
        <v>1.787931383985095</v>
      </c>
      <c r="D297" s="110">
        <v>1.7886236851201625</v>
      </c>
      <c r="E297" s="110">
        <v>1.7818795535768577</v>
      </c>
      <c r="F297" s="110">
        <v>1.8313186860137824</v>
      </c>
      <c r="G297" s="110">
        <v>1.8330316949580838</v>
      </c>
      <c r="H297" s="110">
        <v>2.0015025706985505</v>
      </c>
      <c r="I297" s="110">
        <v>1.8670032594686055</v>
      </c>
      <c r="J297" s="110">
        <v>1.9110946734023782</v>
      </c>
      <c r="K297" s="110">
        <v>1.739435110462479</v>
      </c>
      <c r="L297" s="110">
        <v>2.1171879911672047</v>
      </c>
      <c r="M297" s="110">
        <v>2.1016265051526037</v>
      </c>
      <c r="N297" s="110">
        <v>2.0913870851359007</v>
      </c>
      <c r="O297" s="110">
        <v>2.0388614478583222</v>
      </c>
      <c r="P297" s="110">
        <v>1.9895053546645776</v>
      </c>
      <c r="Q297" s="110">
        <v>1.9459008043670929</v>
      </c>
      <c r="R297" s="110">
        <v>1.9008574446556659</v>
      </c>
      <c r="S297" s="110">
        <v>1.8627835307053535</v>
      </c>
      <c r="T297" s="110">
        <v>1.8278719308817728</v>
      </c>
      <c r="U297" s="110">
        <v>1.7951595318320506</v>
      </c>
      <c r="V297" s="110">
        <v>1.7622558901565213</v>
      </c>
      <c r="W297" s="110">
        <v>1.7480353449065922</v>
      </c>
      <c r="X297" s="110">
        <v>1.738035895338822</v>
      </c>
      <c r="Y297" s="110">
        <v>1.5113149556966476</v>
      </c>
      <c r="DA297" s="60" t="s">
        <v>2935</v>
      </c>
    </row>
    <row r="299" spans="1:105" ht="12" customHeight="1" x14ac:dyDescent="0.25">
      <c r="A299" s="116" t="s">
        <v>167</v>
      </c>
      <c r="B299" s="118">
        <f t="shared" ref="B299:Q299" si="131">B300+B303+B305+B315</f>
        <v>42.025476767735469</v>
      </c>
      <c r="C299" s="118">
        <f t="shared" si="131"/>
        <v>37.652058249965201</v>
      </c>
      <c r="D299" s="118">
        <f t="shared" si="131"/>
        <v>37.270155752306977</v>
      </c>
      <c r="E299" s="118">
        <f t="shared" si="131"/>
        <v>38.095303242675229</v>
      </c>
      <c r="F299" s="118">
        <f t="shared" si="131"/>
        <v>23.800565538818965</v>
      </c>
      <c r="G299" s="118">
        <f t="shared" si="131"/>
        <v>23.349656329553671</v>
      </c>
      <c r="H299" s="118">
        <f t="shared" si="131"/>
        <v>22.395933259892132</v>
      </c>
      <c r="I299" s="118">
        <f t="shared" si="131"/>
        <v>24.544264252753308</v>
      </c>
      <c r="J299" s="118">
        <f t="shared" si="131"/>
        <v>102.99981774640105</v>
      </c>
      <c r="K299" s="118">
        <f t="shared" si="131"/>
        <v>31.312588467033471</v>
      </c>
      <c r="L299" s="118">
        <f t="shared" si="131"/>
        <v>33.539399775407716</v>
      </c>
      <c r="M299" s="118">
        <f t="shared" si="131"/>
        <v>38.285543399901172</v>
      </c>
      <c r="N299" s="118">
        <f t="shared" si="131"/>
        <v>43.357903057429787</v>
      </c>
      <c r="O299" s="118">
        <f t="shared" si="131"/>
        <v>27.262335355019932</v>
      </c>
      <c r="P299" s="118">
        <f t="shared" si="131"/>
        <v>20.131203643558532</v>
      </c>
      <c r="Q299" s="118">
        <f t="shared" si="131"/>
        <v>18.041614622952999</v>
      </c>
      <c r="R299" s="118">
        <f t="shared" ref="R299:V299" si="132">R300+R303+R305+R315</f>
        <v>35.28519638522652</v>
      </c>
      <c r="S299" s="118">
        <f t="shared" si="132"/>
        <v>39.08375384215767</v>
      </c>
      <c r="T299" s="118">
        <f t="shared" si="132"/>
        <v>36.384777603042309</v>
      </c>
      <c r="U299" s="118">
        <f t="shared" si="132"/>
        <v>42.091481510941307</v>
      </c>
      <c r="V299" s="118">
        <f t="shared" si="132"/>
        <v>18.74592043181358</v>
      </c>
      <c r="W299" s="118">
        <f t="shared" ref="W299:Y299" si="133">W300+W303+W305+W315</f>
        <v>32.53919078328942</v>
      </c>
      <c r="X299" s="118">
        <f t="shared" si="133"/>
        <v>13.987387141866629</v>
      </c>
      <c r="Y299" s="118">
        <f t="shared" si="133"/>
        <v>24.118035377458728</v>
      </c>
      <c r="DA299" s="129" t="s">
        <v>3084</v>
      </c>
    </row>
    <row r="300" spans="1:105" ht="12" customHeight="1" x14ac:dyDescent="0.25">
      <c r="A300" s="121" t="s">
        <v>57</v>
      </c>
      <c r="B300" s="123">
        <f t="shared" ref="B300:Q300" si="134">SUM(B301:B302)</f>
        <v>42.025476767735469</v>
      </c>
      <c r="C300" s="123">
        <f t="shared" si="134"/>
        <v>37.652058249965201</v>
      </c>
      <c r="D300" s="123">
        <f t="shared" si="134"/>
        <v>37.270155752306977</v>
      </c>
      <c r="E300" s="123">
        <f t="shared" si="134"/>
        <v>38.095303242675229</v>
      </c>
      <c r="F300" s="123">
        <f t="shared" si="134"/>
        <v>23.800565538818965</v>
      </c>
      <c r="G300" s="123">
        <f t="shared" si="134"/>
        <v>23.349656329553671</v>
      </c>
      <c r="H300" s="123">
        <f t="shared" si="134"/>
        <v>22.395933259892132</v>
      </c>
      <c r="I300" s="123">
        <f t="shared" si="134"/>
        <v>24.544264252753308</v>
      </c>
      <c r="J300" s="123">
        <f t="shared" si="134"/>
        <v>102.99981774640105</v>
      </c>
      <c r="K300" s="123">
        <f t="shared" si="134"/>
        <v>31.312588467033471</v>
      </c>
      <c r="L300" s="123">
        <f t="shared" si="134"/>
        <v>33.539399775407716</v>
      </c>
      <c r="M300" s="123">
        <f t="shared" si="134"/>
        <v>38.285543399901172</v>
      </c>
      <c r="N300" s="123">
        <f t="shared" si="134"/>
        <v>43.357903057429787</v>
      </c>
      <c r="O300" s="123">
        <f t="shared" si="134"/>
        <v>27.262335355019932</v>
      </c>
      <c r="P300" s="123">
        <f t="shared" si="134"/>
        <v>20.131203643558532</v>
      </c>
      <c r="Q300" s="123">
        <f t="shared" si="134"/>
        <v>18.041614622952999</v>
      </c>
      <c r="R300" s="123">
        <f t="shared" ref="R300:V300" si="135">SUM(R301:R302)</f>
        <v>35.28519638522652</v>
      </c>
      <c r="S300" s="123">
        <f t="shared" si="135"/>
        <v>39.08375384215767</v>
      </c>
      <c r="T300" s="123">
        <f t="shared" si="135"/>
        <v>36.384777603042309</v>
      </c>
      <c r="U300" s="123">
        <f t="shared" si="135"/>
        <v>42.091481510941307</v>
      </c>
      <c r="V300" s="123">
        <f t="shared" si="135"/>
        <v>18.74592043181358</v>
      </c>
      <c r="W300" s="123">
        <f t="shared" ref="W300:Y300" si="136">SUM(W301:W302)</f>
        <v>32.53919078328942</v>
      </c>
      <c r="X300" s="123">
        <f t="shared" si="136"/>
        <v>13.987387141866629</v>
      </c>
      <c r="Y300" s="123">
        <f t="shared" si="136"/>
        <v>24.118035377458728</v>
      </c>
      <c r="DA300" s="130" t="s">
        <v>3085</v>
      </c>
    </row>
    <row r="301" spans="1:105" ht="12" customHeight="1" x14ac:dyDescent="0.25">
      <c r="A301" s="97" t="s">
        <v>51</v>
      </c>
      <c r="B301" s="99">
        <v>42.025476767735469</v>
      </c>
      <c r="C301" s="99">
        <v>37.652058249965201</v>
      </c>
      <c r="D301" s="99">
        <v>37.270155752306977</v>
      </c>
      <c r="E301" s="99">
        <v>38.095303242675229</v>
      </c>
      <c r="F301" s="99">
        <v>23.800565538818965</v>
      </c>
      <c r="G301" s="99">
        <v>23.349656329553671</v>
      </c>
      <c r="H301" s="99">
        <v>22.395933259892132</v>
      </c>
      <c r="I301" s="99">
        <v>24.544264252753308</v>
      </c>
      <c r="J301" s="99">
        <v>102.99981774640105</v>
      </c>
      <c r="K301" s="99">
        <v>31.312588467033471</v>
      </c>
      <c r="L301" s="99">
        <v>33.539399775407716</v>
      </c>
      <c r="M301" s="99">
        <v>38.285543399901172</v>
      </c>
      <c r="N301" s="99">
        <v>43.357903057429787</v>
      </c>
      <c r="O301" s="99">
        <v>27.262335355019932</v>
      </c>
      <c r="P301" s="99">
        <v>20.131203643558532</v>
      </c>
      <c r="Q301" s="99">
        <v>18.041614622952999</v>
      </c>
      <c r="R301" s="99">
        <v>35.28519638522652</v>
      </c>
      <c r="S301" s="99">
        <v>39.08375384215767</v>
      </c>
      <c r="T301" s="99">
        <v>36.384777603042309</v>
      </c>
      <c r="U301" s="99">
        <v>42.091481510941307</v>
      </c>
      <c r="V301" s="99">
        <v>18.74592043181358</v>
      </c>
      <c r="W301" s="99">
        <v>32.53919078328942</v>
      </c>
      <c r="X301" s="99">
        <v>13.987387141866629</v>
      </c>
      <c r="Y301" s="99">
        <v>24.118035377458728</v>
      </c>
      <c r="DA301" s="63" t="s">
        <v>3086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X302" s="99">
        <v>0</v>
      </c>
      <c r="Y302" s="99">
        <v>0</v>
      </c>
      <c r="DA302" s="63" t="s">
        <v>3087</v>
      </c>
    </row>
    <row r="303" spans="1:105" ht="12" customHeight="1" x14ac:dyDescent="0.25">
      <c r="A303" s="121" t="s">
        <v>92</v>
      </c>
      <c r="B303" s="123">
        <f t="shared" ref="B303:Y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X303" s="123">
        <f t="shared" si="137"/>
        <v>0</v>
      </c>
      <c r="Y303" s="123">
        <f t="shared" si="137"/>
        <v>0</v>
      </c>
      <c r="DA303" s="130" t="s">
        <v>3088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X304" s="99">
        <v>0</v>
      </c>
      <c r="Y304" s="99">
        <v>0</v>
      </c>
      <c r="DA304" s="63" t="s">
        <v>3089</v>
      </c>
    </row>
    <row r="305" spans="1:105" ht="12" customHeight="1" x14ac:dyDescent="0.25">
      <c r="A305" s="121" t="s">
        <v>55</v>
      </c>
      <c r="B305" s="123">
        <v>0</v>
      </c>
      <c r="C305" s="123">
        <v>0</v>
      </c>
      <c r="D305" s="123">
        <v>0</v>
      </c>
      <c r="E305" s="123">
        <v>0</v>
      </c>
      <c r="F305" s="123">
        <v>0</v>
      </c>
      <c r="G305" s="123">
        <v>0</v>
      </c>
      <c r="H305" s="123">
        <v>0</v>
      </c>
      <c r="I305" s="123">
        <v>0</v>
      </c>
      <c r="J305" s="123">
        <v>0</v>
      </c>
      <c r="K305" s="123">
        <v>0</v>
      </c>
      <c r="L305" s="123">
        <v>0</v>
      </c>
      <c r="M305" s="123">
        <v>0</v>
      </c>
      <c r="N305" s="123">
        <v>0</v>
      </c>
      <c r="O305" s="123">
        <v>0</v>
      </c>
      <c r="P305" s="123">
        <v>0</v>
      </c>
      <c r="Q305" s="123">
        <v>0</v>
      </c>
      <c r="R305" s="123">
        <v>0</v>
      </c>
      <c r="S305" s="123">
        <v>0</v>
      </c>
      <c r="T305" s="123">
        <v>0</v>
      </c>
      <c r="U305" s="123">
        <v>0</v>
      </c>
      <c r="V305" s="123">
        <v>0</v>
      </c>
      <c r="W305" s="123">
        <v>0</v>
      </c>
      <c r="X305" s="123">
        <v>0</v>
      </c>
      <c r="Y305" s="123">
        <v>0</v>
      </c>
      <c r="DA305" s="130" t="s">
        <v>3090</v>
      </c>
    </row>
    <row r="306" spans="1:105" ht="12" customHeight="1" x14ac:dyDescent="0.25">
      <c r="A306" s="97" t="s">
        <v>143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X306" s="99">
        <v>0</v>
      </c>
      <c r="Y306" s="99">
        <v>0</v>
      </c>
      <c r="DA306" s="63" t="s">
        <v>3091</v>
      </c>
    </row>
    <row r="307" spans="1:105" ht="12" customHeight="1" x14ac:dyDescent="0.25">
      <c r="A307" s="97" t="s">
        <v>124</v>
      </c>
      <c r="B307" s="99">
        <v>0</v>
      </c>
      <c r="C307" s="99">
        <v>0</v>
      </c>
      <c r="D307" s="99">
        <v>0</v>
      </c>
      <c r="E307" s="99">
        <v>0</v>
      </c>
      <c r="F307" s="99">
        <v>0</v>
      </c>
      <c r="G307" s="99">
        <v>0</v>
      </c>
      <c r="H307" s="99">
        <v>0</v>
      </c>
      <c r="I307" s="99">
        <v>0</v>
      </c>
      <c r="J307" s="99">
        <v>0</v>
      </c>
      <c r="K307" s="99">
        <v>0</v>
      </c>
      <c r="L307" s="99">
        <v>0</v>
      </c>
      <c r="M307" s="99">
        <v>0</v>
      </c>
      <c r="N307" s="99">
        <v>0</v>
      </c>
      <c r="O307" s="99">
        <v>0</v>
      </c>
      <c r="P307" s="99">
        <v>0</v>
      </c>
      <c r="Q307" s="99">
        <v>0</v>
      </c>
      <c r="R307" s="99">
        <v>0</v>
      </c>
      <c r="S307" s="99">
        <v>0</v>
      </c>
      <c r="T307" s="99">
        <v>0</v>
      </c>
      <c r="U307" s="99">
        <v>0</v>
      </c>
      <c r="V307" s="99">
        <v>0</v>
      </c>
      <c r="W307" s="99">
        <v>0</v>
      </c>
      <c r="X307" s="99">
        <v>0</v>
      </c>
      <c r="Y307" s="99">
        <v>0</v>
      </c>
      <c r="DA307" s="63" t="s">
        <v>3092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0</v>
      </c>
      <c r="G308" s="99">
        <v>0</v>
      </c>
      <c r="H308" s="99">
        <v>0</v>
      </c>
      <c r="I308" s="99">
        <v>0</v>
      </c>
      <c r="J308" s="99">
        <v>0</v>
      </c>
      <c r="K308" s="99">
        <v>0</v>
      </c>
      <c r="L308" s="99">
        <v>0</v>
      </c>
      <c r="M308" s="99">
        <v>0</v>
      </c>
      <c r="N308" s="99">
        <v>0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X308" s="99">
        <v>0</v>
      </c>
      <c r="Y308" s="99">
        <v>0</v>
      </c>
      <c r="DA308" s="63" t="s">
        <v>3093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0</v>
      </c>
      <c r="G309" s="102">
        <v>0</v>
      </c>
      <c r="H309" s="102">
        <v>0</v>
      </c>
      <c r="I309" s="102">
        <v>0</v>
      </c>
      <c r="J309" s="102">
        <v>0</v>
      </c>
      <c r="K309" s="102">
        <v>0</v>
      </c>
      <c r="L309" s="102">
        <v>0</v>
      </c>
      <c r="M309" s="102">
        <v>0</v>
      </c>
      <c r="N309" s="102">
        <v>0</v>
      </c>
      <c r="O309" s="102">
        <v>0</v>
      </c>
      <c r="P309" s="102">
        <v>0</v>
      </c>
      <c r="Q309" s="102">
        <v>0</v>
      </c>
      <c r="R309" s="102">
        <v>0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X309" s="102">
        <v>0</v>
      </c>
      <c r="Y309" s="102">
        <v>0</v>
      </c>
      <c r="DA309" s="131" t="s">
        <v>3094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X310" s="105">
        <v>0</v>
      </c>
      <c r="Y310" s="105">
        <v>0</v>
      </c>
      <c r="DA310" s="132" t="s">
        <v>3095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X311" s="102">
        <v>0</v>
      </c>
      <c r="Y311" s="102">
        <v>0</v>
      </c>
      <c r="DA311" s="131" t="s">
        <v>3096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X312" s="105">
        <v>0</v>
      </c>
      <c r="Y312" s="105">
        <v>0</v>
      </c>
      <c r="DA312" s="132" t="s">
        <v>3097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X313" s="99">
        <v>0</v>
      </c>
      <c r="Y313" s="99">
        <v>0</v>
      </c>
      <c r="DA313" s="63" t="s">
        <v>3098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X314" s="99">
        <v>0</v>
      </c>
      <c r="Y314" s="99">
        <v>0</v>
      </c>
      <c r="DA314" s="63" t="s">
        <v>3099</v>
      </c>
    </row>
    <row r="315" spans="1:105" ht="12" customHeight="1" x14ac:dyDescent="0.25">
      <c r="A315" s="121" t="s">
        <v>54</v>
      </c>
      <c r="B315" s="123">
        <v>0</v>
      </c>
      <c r="C315" s="123">
        <v>0</v>
      </c>
      <c r="D315" s="123">
        <v>0</v>
      </c>
      <c r="E315" s="123">
        <v>0</v>
      </c>
      <c r="F315" s="123">
        <v>0</v>
      </c>
      <c r="G315" s="123">
        <v>0</v>
      </c>
      <c r="H315" s="123">
        <v>0</v>
      </c>
      <c r="I315" s="123">
        <v>0</v>
      </c>
      <c r="J315" s="123">
        <v>0</v>
      </c>
      <c r="K315" s="123">
        <v>0</v>
      </c>
      <c r="L315" s="123">
        <v>0</v>
      </c>
      <c r="M315" s="123">
        <v>0</v>
      </c>
      <c r="N315" s="123">
        <v>0</v>
      </c>
      <c r="O315" s="123">
        <v>0</v>
      </c>
      <c r="P315" s="123">
        <v>0</v>
      </c>
      <c r="Q315" s="123">
        <v>0</v>
      </c>
      <c r="R315" s="123">
        <v>0</v>
      </c>
      <c r="S315" s="123">
        <v>0</v>
      </c>
      <c r="T315" s="123">
        <v>0</v>
      </c>
      <c r="U315" s="123">
        <v>0</v>
      </c>
      <c r="V315" s="123">
        <v>0</v>
      </c>
      <c r="W315" s="123">
        <v>0</v>
      </c>
      <c r="X315" s="123">
        <v>0</v>
      </c>
      <c r="Y315" s="123">
        <v>0</v>
      </c>
      <c r="DA315" s="130" t="s">
        <v>3100</v>
      </c>
    </row>
    <row r="316" spans="1:105" ht="12" customHeight="1" x14ac:dyDescent="0.25">
      <c r="A316" s="97" t="s">
        <v>51</v>
      </c>
      <c r="B316" s="99">
        <v>0</v>
      </c>
      <c r="C316" s="99">
        <v>0</v>
      </c>
      <c r="D316" s="99">
        <v>0</v>
      </c>
      <c r="E316" s="99">
        <v>0</v>
      </c>
      <c r="F316" s="99">
        <v>0</v>
      </c>
      <c r="G316" s="99">
        <v>0</v>
      </c>
      <c r="H316" s="99">
        <v>0</v>
      </c>
      <c r="I316" s="99">
        <v>0</v>
      </c>
      <c r="J316" s="99">
        <v>0</v>
      </c>
      <c r="K316" s="99">
        <v>0</v>
      </c>
      <c r="L316" s="99">
        <v>0</v>
      </c>
      <c r="M316" s="99">
        <v>0</v>
      </c>
      <c r="N316" s="99">
        <v>0</v>
      </c>
      <c r="O316" s="99">
        <v>0</v>
      </c>
      <c r="P316" s="99">
        <v>0</v>
      </c>
      <c r="Q316" s="99">
        <v>0</v>
      </c>
      <c r="R316" s="99">
        <v>0</v>
      </c>
      <c r="S316" s="99">
        <v>0</v>
      </c>
      <c r="T316" s="99">
        <v>0</v>
      </c>
      <c r="U316" s="99">
        <v>0</v>
      </c>
      <c r="V316" s="99">
        <v>0</v>
      </c>
      <c r="W316" s="99">
        <v>0</v>
      </c>
      <c r="X316" s="99">
        <v>0</v>
      </c>
      <c r="Y316" s="99">
        <v>0</v>
      </c>
      <c r="DA316" s="63" t="s">
        <v>3101</v>
      </c>
    </row>
    <row r="317" spans="1:105" ht="12" customHeight="1" x14ac:dyDescent="0.25">
      <c r="A317" s="97" t="s">
        <v>50</v>
      </c>
      <c r="B317" s="99">
        <v>0</v>
      </c>
      <c r="C317" s="99">
        <v>0</v>
      </c>
      <c r="D317" s="99">
        <v>0</v>
      </c>
      <c r="E317" s="99">
        <v>0</v>
      </c>
      <c r="F317" s="99">
        <v>0</v>
      </c>
      <c r="G317" s="99">
        <v>0</v>
      </c>
      <c r="H317" s="99">
        <v>0</v>
      </c>
      <c r="I317" s="99">
        <v>0</v>
      </c>
      <c r="J317" s="99">
        <v>0</v>
      </c>
      <c r="K317" s="99">
        <v>0</v>
      </c>
      <c r="L317" s="99">
        <v>0</v>
      </c>
      <c r="M317" s="99">
        <v>0</v>
      </c>
      <c r="N317" s="99">
        <v>0</v>
      </c>
      <c r="O317" s="99">
        <v>0</v>
      </c>
      <c r="P317" s="99">
        <v>0</v>
      </c>
      <c r="Q317" s="99">
        <v>0</v>
      </c>
      <c r="R317" s="99">
        <v>0</v>
      </c>
      <c r="S317" s="99">
        <v>0</v>
      </c>
      <c r="T317" s="99">
        <v>0</v>
      </c>
      <c r="U317" s="99">
        <v>0</v>
      </c>
      <c r="V317" s="99">
        <v>0</v>
      </c>
      <c r="W317" s="99">
        <v>0</v>
      </c>
      <c r="X317" s="99">
        <v>0</v>
      </c>
      <c r="Y317" s="99">
        <v>0</v>
      </c>
      <c r="DA317" s="63" t="s">
        <v>3102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X318" s="110">
        <v>0</v>
      </c>
      <c r="Y318" s="110">
        <v>0</v>
      </c>
      <c r="DA318" s="60" t="s">
        <v>3103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5.3413657340154748E-2</v>
      </c>
      <c r="D322" s="117">
        <f t="shared" si="138"/>
        <v>6.3848206668334878E-2</v>
      </c>
      <c r="E322" s="117">
        <f t="shared" si="138"/>
        <v>3.8182377233188625E-2</v>
      </c>
      <c r="F322" s="117">
        <f t="shared" si="138"/>
        <v>3.8149663098682042E-2</v>
      </c>
      <c r="G322" s="117">
        <f t="shared" si="138"/>
        <v>4.2445455706083067E-2</v>
      </c>
      <c r="H322" s="117">
        <f t="shared" si="138"/>
        <v>5.3614216154245289E-2</v>
      </c>
      <c r="I322" s="117">
        <f t="shared" si="138"/>
        <v>9.0474488753207086E-2</v>
      </c>
      <c r="J322" s="117">
        <f t="shared" si="138"/>
        <v>0.22986209605171734</v>
      </c>
      <c r="K322" s="117">
        <f t="shared" si="138"/>
        <v>4.1570589012209877E-2</v>
      </c>
      <c r="L322" s="117">
        <f t="shared" si="138"/>
        <v>5.480659743833648E-3</v>
      </c>
      <c r="M322" s="117">
        <f t="shared" si="138"/>
        <v>0</v>
      </c>
      <c r="N322" s="117">
        <f t="shared" si="138"/>
        <v>0</v>
      </c>
      <c r="O322" s="117">
        <f t="shared" si="138"/>
        <v>0</v>
      </c>
      <c r="P322" s="117">
        <f t="shared" si="138"/>
        <v>0</v>
      </c>
      <c r="Q322" s="117">
        <f t="shared" si="138"/>
        <v>0</v>
      </c>
      <c r="R322" s="117">
        <f t="shared" ref="R322:V322" si="139">R323+R326+R328+R338</f>
        <v>2.2544249600158627E-2</v>
      </c>
      <c r="S322" s="117">
        <f t="shared" si="139"/>
        <v>8.2916675142716747E-3</v>
      </c>
      <c r="T322" s="117">
        <f t="shared" si="139"/>
        <v>1.7666071705992874E-2</v>
      </c>
      <c r="U322" s="117">
        <f t="shared" si="139"/>
        <v>2.2696489424270105E-2</v>
      </c>
      <c r="V322" s="117">
        <f t="shared" si="139"/>
        <v>0</v>
      </c>
      <c r="W322" s="117">
        <f t="shared" ref="W322:Y322" si="140">W323+W326+W328+W338</f>
        <v>0</v>
      </c>
      <c r="X322" s="117">
        <f t="shared" si="140"/>
        <v>1.1356527110148648E-3</v>
      </c>
      <c r="Y322" s="117">
        <f t="shared" si="140"/>
        <v>0</v>
      </c>
      <c r="DA322" s="129" t="s">
        <v>3252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4.7328566255071813E-2</v>
      </c>
      <c r="D323" s="122">
        <f t="shared" si="141"/>
        <v>5.5661313673999201E-2</v>
      </c>
      <c r="E323" s="122">
        <f t="shared" si="141"/>
        <v>3.3386345752057366E-2</v>
      </c>
      <c r="F323" s="122">
        <f t="shared" si="141"/>
        <v>3.123503193303933E-2</v>
      </c>
      <c r="G323" s="122">
        <f t="shared" si="141"/>
        <v>3.4527969159181604E-2</v>
      </c>
      <c r="H323" s="122">
        <f t="shared" si="141"/>
        <v>4.315501245511133E-2</v>
      </c>
      <c r="I323" s="122">
        <f t="shared" si="141"/>
        <v>7.4521551364092692E-2</v>
      </c>
      <c r="J323" s="122">
        <f t="shared" si="141"/>
        <v>0.21913491517760286</v>
      </c>
      <c r="K323" s="122">
        <f t="shared" si="141"/>
        <v>3.5686355592268959E-2</v>
      </c>
      <c r="L323" s="122">
        <f t="shared" si="141"/>
        <v>4.6882017718703857E-3</v>
      </c>
      <c r="M323" s="122">
        <f t="shared" si="141"/>
        <v>0</v>
      </c>
      <c r="N323" s="122">
        <f t="shared" si="141"/>
        <v>0</v>
      </c>
      <c r="O323" s="122">
        <f t="shared" si="141"/>
        <v>0</v>
      </c>
      <c r="P323" s="122">
        <f t="shared" si="141"/>
        <v>0</v>
      </c>
      <c r="Q323" s="122">
        <f t="shared" si="141"/>
        <v>0</v>
      </c>
      <c r="R323" s="122">
        <f t="shared" ref="R323:V323" si="142">SUM(R324:R325)</f>
        <v>1.9141590507598977E-2</v>
      </c>
      <c r="S323" s="122">
        <f t="shared" si="142"/>
        <v>7.106985965216743E-3</v>
      </c>
      <c r="T323" s="122">
        <f t="shared" si="142"/>
        <v>1.4927033174295242E-2</v>
      </c>
      <c r="U323" s="122">
        <f t="shared" si="142"/>
        <v>1.9617228126349456E-2</v>
      </c>
      <c r="V323" s="122">
        <f t="shared" si="142"/>
        <v>0</v>
      </c>
      <c r="W323" s="122">
        <f t="shared" ref="W323:Y323" si="143">SUM(W324:W325)</f>
        <v>0</v>
      </c>
      <c r="X323" s="122">
        <f t="shared" si="143"/>
        <v>7.3791522597233352E-4</v>
      </c>
      <c r="Y323" s="122">
        <f t="shared" si="143"/>
        <v>0</v>
      </c>
      <c r="DA323" s="130" t="s">
        <v>3253</v>
      </c>
    </row>
    <row r="324" spans="1:105" ht="12" customHeight="1" x14ac:dyDescent="0.25">
      <c r="A324" s="97" t="s">
        <v>51</v>
      </c>
      <c r="B324" s="98"/>
      <c r="C324" s="98">
        <v>4.7027384231153248E-2</v>
      </c>
      <c r="D324" s="98">
        <v>5.5311675350457147E-2</v>
      </c>
      <c r="E324" s="98">
        <v>3.3179171386585396E-2</v>
      </c>
      <c r="F324" s="98">
        <v>3.104387674458357E-2</v>
      </c>
      <c r="G324" s="98">
        <v>3.4320259301797371E-2</v>
      </c>
      <c r="H324" s="98">
        <v>4.2900152060282741E-2</v>
      </c>
      <c r="I324" s="98">
        <v>7.4091042703970086E-2</v>
      </c>
      <c r="J324" s="98">
        <v>0.21785335286585719</v>
      </c>
      <c r="K324" s="98">
        <v>3.547854303714279E-2</v>
      </c>
      <c r="L324" s="98">
        <v>4.660117870909598E-3</v>
      </c>
      <c r="M324" s="98">
        <v>0</v>
      </c>
      <c r="N324" s="98">
        <v>0</v>
      </c>
      <c r="O324" s="98">
        <v>0</v>
      </c>
      <c r="P324" s="98">
        <v>0</v>
      </c>
      <c r="Q324" s="98">
        <v>0</v>
      </c>
      <c r="R324" s="98">
        <v>1.9030945531417636E-2</v>
      </c>
      <c r="S324" s="98">
        <v>7.0654263605577829E-3</v>
      </c>
      <c r="T324" s="98">
        <v>1.4838146968579232E-2</v>
      </c>
      <c r="U324" s="98">
        <v>1.9499641312116272E-2</v>
      </c>
      <c r="V324" s="98">
        <v>0</v>
      </c>
      <c r="W324" s="98">
        <v>0</v>
      </c>
      <c r="X324" s="98">
        <v>7.3366559206608126E-4</v>
      </c>
      <c r="Y324" s="98">
        <v>0</v>
      </c>
      <c r="DA324" s="63" t="s">
        <v>3254</v>
      </c>
    </row>
    <row r="325" spans="1:105" ht="12" customHeight="1" x14ac:dyDescent="0.25">
      <c r="A325" s="97" t="s">
        <v>53</v>
      </c>
      <c r="B325" s="98"/>
      <c r="C325" s="98">
        <v>3.0118202391856298E-4</v>
      </c>
      <c r="D325" s="98">
        <v>3.4963832354205539E-4</v>
      </c>
      <c r="E325" s="98">
        <v>2.0717436547197041E-4</v>
      </c>
      <c r="F325" s="98">
        <v>1.9115518845576066E-4</v>
      </c>
      <c r="G325" s="98">
        <v>2.0770985738423049E-4</v>
      </c>
      <c r="H325" s="98">
        <v>2.5486039482859059E-4</v>
      </c>
      <c r="I325" s="98">
        <v>4.3050866012261029E-4</v>
      </c>
      <c r="J325" s="98">
        <v>1.2815623117456657E-3</v>
      </c>
      <c r="K325" s="98">
        <v>2.0781255512616886E-4</v>
      </c>
      <c r="L325" s="98">
        <v>2.8083900960787962E-5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1.1064497618133979E-4</v>
      </c>
      <c r="S325" s="98">
        <v>4.1559604658959661E-5</v>
      </c>
      <c r="T325" s="98">
        <v>8.8886205716009618E-5</v>
      </c>
      <c r="U325" s="98">
        <v>1.1758681423318403E-4</v>
      </c>
      <c r="V325" s="98">
        <v>0</v>
      </c>
      <c r="W325" s="98">
        <v>0</v>
      </c>
      <c r="X325" s="98">
        <v>4.2496339062523031E-6</v>
      </c>
      <c r="Y325" s="98">
        <v>0</v>
      </c>
      <c r="DA325" s="63" t="s">
        <v>3255</v>
      </c>
    </row>
    <row r="326" spans="1:105" ht="12" customHeight="1" x14ac:dyDescent="0.25">
      <c r="A326" s="121" t="s">
        <v>92</v>
      </c>
      <c r="B326" s="122"/>
      <c r="C326" s="122">
        <f t="shared" ref="C326:Y326" si="144">C327</f>
        <v>1.6403868060070238E-5</v>
      </c>
      <c r="D326" s="122">
        <f t="shared" si="144"/>
        <v>0</v>
      </c>
      <c r="E326" s="122">
        <f t="shared" si="144"/>
        <v>2.3529748260297084E-5</v>
      </c>
      <c r="F326" s="122">
        <f t="shared" si="144"/>
        <v>5.03710633255331E-5</v>
      </c>
      <c r="G326" s="122">
        <f t="shared" si="144"/>
        <v>1.0961423798643229E-4</v>
      </c>
      <c r="H326" s="122">
        <f t="shared" si="144"/>
        <v>2.1860411266106145E-4</v>
      </c>
      <c r="I326" s="122">
        <f t="shared" si="144"/>
        <v>6.0602844175388501E-5</v>
      </c>
      <c r="J326" s="122">
        <f t="shared" si="144"/>
        <v>9.0437796649939513E-5</v>
      </c>
      <c r="K326" s="122">
        <f t="shared" si="144"/>
        <v>7.498003209264838E-5</v>
      </c>
      <c r="L326" s="122">
        <f t="shared" si="144"/>
        <v>1.4692257352158216E-5</v>
      </c>
      <c r="M326" s="122">
        <f t="shared" si="144"/>
        <v>0</v>
      </c>
      <c r="N326" s="122">
        <f t="shared" si="144"/>
        <v>0</v>
      </c>
      <c r="O326" s="122">
        <f t="shared" si="144"/>
        <v>0</v>
      </c>
      <c r="P326" s="122">
        <f t="shared" si="144"/>
        <v>0</v>
      </c>
      <c r="Q326" s="122">
        <f t="shared" si="144"/>
        <v>0</v>
      </c>
      <c r="R326" s="122">
        <f t="shared" si="144"/>
        <v>1.0142237749486277E-4</v>
      </c>
      <c r="S326" s="122">
        <f t="shared" si="144"/>
        <v>2.1538192239265064E-5</v>
      </c>
      <c r="T326" s="122">
        <f t="shared" si="144"/>
        <v>4.0511197380835057E-5</v>
      </c>
      <c r="U326" s="122">
        <f t="shared" si="144"/>
        <v>2.6270058819347431E-5</v>
      </c>
      <c r="V326" s="122">
        <f t="shared" si="144"/>
        <v>0</v>
      </c>
      <c r="W326" s="122">
        <f t="shared" si="144"/>
        <v>0</v>
      </c>
      <c r="X326" s="122">
        <f t="shared" si="144"/>
        <v>1.2943418567073579E-5</v>
      </c>
      <c r="Y326" s="122">
        <f t="shared" si="144"/>
        <v>0</v>
      </c>
      <c r="DA326" s="130" t="s">
        <v>3256</v>
      </c>
    </row>
    <row r="327" spans="1:105" ht="12" customHeight="1" x14ac:dyDescent="0.25">
      <c r="A327" s="97" t="s">
        <v>53</v>
      </c>
      <c r="B327" s="98"/>
      <c r="C327" s="98">
        <v>1.6403868060070238E-5</v>
      </c>
      <c r="D327" s="98">
        <v>0</v>
      </c>
      <c r="E327" s="98">
        <v>2.3529748260297084E-5</v>
      </c>
      <c r="F327" s="98">
        <v>5.03710633255331E-5</v>
      </c>
      <c r="G327" s="98">
        <v>1.0961423798643229E-4</v>
      </c>
      <c r="H327" s="98">
        <v>2.1860411266106145E-4</v>
      </c>
      <c r="I327" s="98">
        <v>6.0602844175388501E-5</v>
      </c>
      <c r="J327" s="98">
        <v>9.0437796649939513E-5</v>
      </c>
      <c r="K327" s="98">
        <v>7.498003209264838E-5</v>
      </c>
      <c r="L327" s="98">
        <v>1.4692257352158216E-5</v>
      </c>
      <c r="M327" s="98">
        <v>0</v>
      </c>
      <c r="N327" s="98">
        <v>0</v>
      </c>
      <c r="O327" s="98">
        <v>0</v>
      </c>
      <c r="P327" s="98">
        <v>0</v>
      </c>
      <c r="Q327" s="98">
        <v>0</v>
      </c>
      <c r="R327" s="98">
        <v>1.0142237749486277E-4</v>
      </c>
      <c r="S327" s="98">
        <v>2.1538192239265064E-5</v>
      </c>
      <c r="T327" s="98">
        <v>4.0511197380835057E-5</v>
      </c>
      <c r="U327" s="98">
        <v>2.6270058819347431E-5</v>
      </c>
      <c r="V327" s="98">
        <v>0</v>
      </c>
      <c r="W327" s="98">
        <v>0</v>
      </c>
      <c r="X327" s="98">
        <v>1.2943418567073579E-5</v>
      </c>
      <c r="Y327" s="98">
        <v>0</v>
      </c>
      <c r="DA327" s="63" t="s">
        <v>3257</v>
      </c>
    </row>
    <row r="328" spans="1:105" ht="12" customHeight="1" x14ac:dyDescent="0.25">
      <c r="A328" s="121" t="s">
        <v>55</v>
      </c>
      <c r="B328" s="122"/>
      <c r="C328" s="122">
        <v>5.0169674409471718E-3</v>
      </c>
      <c r="D328" s="122">
        <v>6.9282528943252399E-3</v>
      </c>
      <c r="E328" s="122">
        <v>4.0323134416565039E-3</v>
      </c>
      <c r="F328" s="122">
        <v>5.7225029824101497E-3</v>
      </c>
      <c r="G328" s="122">
        <v>6.5158994021644219E-3</v>
      </c>
      <c r="H328" s="122">
        <v>8.3884058891318496E-3</v>
      </c>
      <c r="I328" s="122">
        <v>1.3188381455915422E-2</v>
      </c>
      <c r="J328" s="122">
        <v>8.6849307466817446E-3</v>
      </c>
      <c r="K328" s="122">
        <v>4.8384294951979052E-3</v>
      </c>
      <c r="L328" s="122">
        <v>6.2973201122314549E-4</v>
      </c>
      <c r="M328" s="122">
        <v>0</v>
      </c>
      <c r="N328" s="122">
        <v>0</v>
      </c>
      <c r="O328" s="122">
        <v>0</v>
      </c>
      <c r="P328" s="122">
        <v>0</v>
      </c>
      <c r="Q328" s="122">
        <v>0</v>
      </c>
      <c r="R328" s="122">
        <v>2.6896503590304859E-3</v>
      </c>
      <c r="S328" s="122">
        <v>9.51468143781306E-4</v>
      </c>
      <c r="T328" s="122">
        <v>2.206019902993486E-3</v>
      </c>
      <c r="U328" s="122">
        <v>2.4747873598707651E-3</v>
      </c>
      <c r="V328" s="122">
        <v>0</v>
      </c>
      <c r="W328" s="122">
        <v>0</v>
      </c>
      <c r="X328" s="122">
        <v>2.8958529038235301E-4</v>
      </c>
      <c r="Y328" s="122">
        <v>0</v>
      </c>
      <c r="DA328" s="130" t="s">
        <v>3258</v>
      </c>
    </row>
    <row r="329" spans="1:105" ht="12" customHeight="1" x14ac:dyDescent="0.25">
      <c r="A329" s="97" t="s">
        <v>143</v>
      </c>
      <c r="B329" s="98"/>
      <c r="C329" s="98">
        <v>0</v>
      </c>
      <c r="D329" s="98">
        <v>0</v>
      </c>
      <c r="E329" s="98">
        <v>0</v>
      </c>
      <c r="F329" s="98">
        <v>0</v>
      </c>
      <c r="G329" s="98">
        <v>0</v>
      </c>
      <c r="H329" s="98">
        <v>0</v>
      </c>
      <c r="I329" s="98">
        <v>0</v>
      </c>
      <c r="J329" s="98">
        <v>0</v>
      </c>
      <c r="K329" s="98">
        <v>0</v>
      </c>
      <c r="L329" s="98">
        <v>0</v>
      </c>
      <c r="M329" s="98">
        <v>0</v>
      </c>
      <c r="N329" s="98">
        <v>0</v>
      </c>
      <c r="O329" s="98">
        <v>0</v>
      </c>
      <c r="P329" s="98">
        <v>0</v>
      </c>
      <c r="Q329" s="98">
        <v>0</v>
      </c>
      <c r="R329" s="98">
        <v>0</v>
      </c>
      <c r="S329" s="98">
        <v>0</v>
      </c>
      <c r="T329" s="98">
        <v>0</v>
      </c>
      <c r="U329" s="98">
        <v>0</v>
      </c>
      <c r="V329" s="98">
        <v>0</v>
      </c>
      <c r="W329" s="98">
        <v>0</v>
      </c>
      <c r="X329" s="98">
        <v>0</v>
      </c>
      <c r="Y329" s="98">
        <v>0</v>
      </c>
      <c r="DA329" s="63" t="s">
        <v>3259</v>
      </c>
    </row>
    <row r="330" spans="1:105" ht="12" customHeight="1" x14ac:dyDescent="0.25">
      <c r="A330" s="97" t="s">
        <v>124</v>
      </c>
      <c r="B330" s="98"/>
      <c r="C330" s="98">
        <v>0</v>
      </c>
      <c r="D330" s="98">
        <v>0</v>
      </c>
      <c r="E330" s="98">
        <v>0</v>
      </c>
      <c r="F330" s="98">
        <v>0</v>
      </c>
      <c r="G330" s="98">
        <v>0</v>
      </c>
      <c r="H330" s="98">
        <v>0</v>
      </c>
      <c r="I330" s="98">
        <v>0</v>
      </c>
      <c r="J330" s="98">
        <v>0</v>
      </c>
      <c r="K330" s="98">
        <v>0</v>
      </c>
      <c r="L330" s="98">
        <v>0</v>
      </c>
      <c r="M330" s="98">
        <v>0</v>
      </c>
      <c r="N330" s="98">
        <v>0</v>
      </c>
      <c r="O330" s="98">
        <v>0</v>
      </c>
      <c r="P330" s="98">
        <v>0</v>
      </c>
      <c r="Q330" s="98">
        <v>0</v>
      </c>
      <c r="R330" s="98">
        <v>0</v>
      </c>
      <c r="S330" s="98">
        <v>0</v>
      </c>
      <c r="T330" s="98">
        <v>0</v>
      </c>
      <c r="U330" s="98">
        <v>0</v>
      </c>
      <c r="V330" s="98">
        <v>0</v>
      </c>
      <c r="W330" s="98">
        <v>0</v>
      </c>
      <c r="X330" s="98">
        <v>0</v>
      </c>
      <c r="Y330" s="98">
        <v>0</v>
      </c>
      <c r="DA330" s="63" t="s">
        <v>3260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X331" s="98">
        <v>0</v>
      </c>
      <c r="Y331" s="98">
        <v>0</v>
      </c>
      <c r="DA331" s="63" t="s">
        <v>3261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X332" s="101">
        <v>0</v>
      </c>
      <c r="Y332" s="101">
        <v>0</v>
      </c>
      <c r="DA332" s="131" t="s">
        <v>3262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X333" s="104">
        <v>0</v>
      </c>
      <c r="Y333" s="104">
        <v>0</v>
      </c>
      <c r="DA333" s="132" t="s">
        <v>3263</v>
      </c>
    </row>
    <row r="334" spans="1:105" ht="12" customHeight="1" x14ac:dyDescent="0.25">
      <c r="A334" s="106" t="s">
        <v>122</v>
      </c>
      <c r="B334" s="101"/>
      <c r="C334" s="101">
        <v>2.5539341903720726E-3</v>
      </c>
      <c r="D334" s="101">
        <v>3.99757105014782E-3</v>
      </c>
      <c r="E334" s="101">
        <v>2.2783181115500844E-3</v>
      </c>
      <c r="F334" s="101">
        <v>2.6498856806572955E-3</v>
      </c>
      <c r="G334" s="101">
        <v>3.5529544162646999E-3</v>
      </c>
      <c r="H334" s="101">
        <v>5.0290096041673404E-3</v>
      </c>
      <c r="I334" s="101">
        <v>5.0744152938562437E-3</v>
      </c>
      <c r="J334" s="101">
        <v>5.1687811667516931E-3</v>
      </c>
      <c r="K334" s="101">
        <v>1.8846435316862431E-3</v>
      </c>
      <c r="L334" s="101">
        <v>5.3937306340458844E-4</v>
      </c>
      <c r="M334" s="101">
        <v>0</v>
      </c>
      <c r="N334" s="101">
        <v>0</v>
      </c>
      <c r="O334" s="101">
        <v>0</v>
      </c>
      <c r="P334" s="101">
        <v>0</v>
      </c>
      <c r="Q334" s="101">
        <v>0</v>
      </c>
      <c r="R334" s="101">
        <v>1.3321432710367862E-3</v>
      </c>
      <c r="S334" s="101">
        <v>5.0388935068238416E-4</v>
      </c>
      <c r="T334" s="101">
        <v>1.4395222560287021E-3</v>
      </c>
      <c r="U334" s="101">
        <v>1.2670605249865904E-3</v>
      </c>
      <c r="V334" s="101">
        <v>0</v>
      </c>
      <c r="W334" s="101">
        <v>0</v>
      </c>
      <c r="X334" s="101">
        <v>1.2337485619948199E-4</v>
      </c>
      <c r="Y334" s="101">
        <v>0</v>
      </c>
      <c r="DA334" s="131" t="s">
        <v>3264</v>
      </c>
    </row>
    <row r="335" spans="1:105" ht="12" customHeight="1" x14ac:dyDescent="0.25">
      <c r="A335" s="107" t="s">
        <v>121</v>
      </c>
      <c r="B335" s="104"/>
      <c r="C335" s="104">
        <v>2.4630332505750988E-3</v>
      </c>
      <c r="D335" s="104">
        <v>2.9306818441774199E-3</v>
      </c>
      <c r="E335" s="104">
        <v>1.7539953301064198E-3</v>
      </c>
      <c r="F335" s="104">
        <v>3.0726173017528542E-3</v>
      </c>
      <c r="G335" s="104">
        <v>2.9629449858997216E-3</v>
      </c>
      <c r="H335" s="104">
        <v>3.3593962849645096E-3</v>
      </c>
      <c r="I335" s="104">
        <v>8.1139661620591788E-3</v>
      </c>
      <c r="J335" s="104">
        <v>3.5161495799300516E-3</v>
      </c>
      <c r="K335" s="104">
        <v>2.9537859635116624E-3</v>
      </c>
      <c r="L335" s="104">
        <v>9.0358947818557016E-5</v>
      </c>
      <c r="M335" s="104">
        <v>0</v>
      </c>
      <c r="N335" s="104">
        <v>0</v>
      </c>
      <c r="O335" s="104">
        <v>0</v>
      </c>
      <c r="P335" s="104">
        <v>0</v>
      </c>
      <c r="Q335" s="104">
        <v>0</v>
      </c>
      <c r="R335" s="104">
        <v>1.3575070879937E-3</v>
      </c>
      <c r="S335" s="104">
        <v>4.4757879309892184E-4</v>
      </c>
      <c r="T335" s="104">
        <v>7.6649764696478393E-4</v>
      </c>
      <c r="U335" s="104">
        <v>1.2077268348841749E-3</v>
      </c>
      <c r="V335" s="104">
        <v>0</v>
      </c>
      <c r="W335" s="104">
        <v>0</v>
      </c>
      <c r="X335" s="104">
        <v>1.6621043418287102E-4</v>
      </c>
      <c r="Y335" s="104">
        <v>0</v>
      </c>
      <c r="DA335" s="132" t="s">
        <v>3265</v>
      </c>
    </row>
    <row r="336" spans="1:105" ht="12" customHeight="1" x14ac:dyDescent="0.25">
      <c r="A336" s="108" t="s">
        <v>53</v>
      </c>
      <c r="B336" s="98"/>
      <c r="C336" s="98">
        <v>1.3632944074294905E-3</v>
      </c>
      <c r="D336" s="98">
        <v>1.6881876588935006E-3</v>
      </c>
      <c r="E336" s="98">
        <v>9.8351384560004841E-4</v>
      </c>
      <c r="F336" s="98">
        <v>1.7133965383699221E-3</v>
      </c>
      <c r="G336" s="98">
        <v>1.6617080450846539E-3</v>
      </c>
      <c r="H336" s="98">
        <v>1.8413863395706517E-3</v>
      </c>
      <c r="I336" s="98">
        <v>4.7149112767955097E-3</v>
      </c>
      <c r="J336" s="98">
        <v>1.8494947983424671E-3</v>
      </c>
      <c r="K336" s="98">
        <v>1.5946407091069841E-3</v>
      </c>
      <c r="L336" s="98">
        <v>4.0768733931701173E-5</v>
      </c>
      <c r="M336" s="98">
        <v>0</v>
      </c>
      <c r="N336" s="98">
        <v>0</v>
      </c>
      <c r="O336" s="98">
        <v>0</v>
      </c>
      <c r="P336" s="98">
        <v>0</v>
      </c>
      <c r="Q336" s="98">
        <v>0</v>
      </c>
      <c r="R336" s="98">
        <v>6.8413792886889611E-4</v>
      </c>
      <c r="S336" s="98">
        <v>2.2709987431072793E-4</v>
      </c>
      <c r="T336" s="98">
        <v>3.7227940979158504E-4</v>
      </c>
      <c r="U336" s="98">
        <v>5.659739832791005E-4</v>
      </c>
      <c r="V336" s="98">
        <v>0</v>
      </c>
      <c r="W336" s="98">
        <v>0</v>
      </c>
      <c r="X336" s="98">
        <v>6.8902446847118713E-5</v>
      </c>
      <c r="Y336" s="98">
        <v>0</v>
      </c>
      <c r="DA336" s="63" t="s">
        <v>3266</v>
      </c>
    </row>
    <row r="337" spans="1:105" ht="12" customHeight="1" x14ac:dyDescent="0.25">
      <c r="A337" s="108" t="s">
        <v>52</v>
      </c>
      <c r="B337" s="98"/>
      <c r="C337" s="98">
        <v>1.0997388431456083E-3</v>
      </c>
      <c r="D337" s="98">
        <v>1.2424941852839193E-3</v>
      </c>
      <c r="E337" s="98">
        <v>7.7048148450637138E-4</v>
      </c>
      <c r="F337" s="98">
        <v>1.3592207633829323E-3</v>
      </c>
      <c r="G337" s="98">
        <v>1.3012369408150677E-3</v>
      </c>
      <c r="H337" s="98">
        <v>1.5180099453938579E-3</v>
      </c>
      <c r="I337" s="98">
        <v>3.3990548852636695E-3</v>
      </c>
      <c r="J337" s="98">
        <v>1.6666547815875846E-3</v>
      </c>
      <c r="K337" s="98">
        <v>1.3591452544046785E-3</v>
      </c>
      <c r="L337" s="98">
        <v>4.9590213886855843E-5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6.7336915912480388E-4</v>
      </c>
      <c r="S337" s="98">
        <v>2.2047891878819388E-4</v>
      </c>
      <c r="T337" s="98">
        <v>3.9421823717319889E-4</v>
      </c>
      <c r="U337" s="98">
        <v>6.4175285160507443E-4</v>
      </c>
      <c r="V337" s="98">
        <v>0</v>
      </c>
      <c r="W337" s="98">
        <v>0</v>
      </c>
      <c r="X337" s="98">
        <v>9.7307987335752309E-5</v>
      </c>
      <c r="Y337" s="98">
        <v>0</v>
      </c>
      <c r="DA337" s="63" t="s">
        <v>3267</v>
      </c>
    </row>
    <row r="338" spans="1:105" ht="12" customHeight="1" x14ac:dyDescent="0.25">
      <c r="A338" s="121" t="s">
        <v>54</v>
      </c>
      <c r="B338" s="122"/>
      <c r="C338" s="122">
        <v>1.0517197760756896E-3</v>
      </c>
      <c r="D338" s="122">
        <v>1.2586401000104365E-3</v>
      </c>
      <c r="E338" s="122">
        <v>7.4018829121445795E-4</v>
      </c>
      <c r="F338" s="122">
        <v>1.1417571199070294E-3</v>
      </c>
      <c r="G338" s="122">
        <v>1.2919729067506116E-3</v>
      </c>
      <c r="H338" s="122">
        <v>1.8521936973410515E-3</v>
      </c>
      <c r="I338" s="122">
        <v>2.7039530890235874E-3</v>
      </c>
      <c r="J338" s="122">
        <v>1.9518123307827896E-3</v>
      </c>
      <c r="K338" s="122">
        <v>9.7082389265036476E-4</v>
      </c>
      <c r="L338" s="122">
        <v>1.4803370338795869E-4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6.1158635603430242E-4</v>
      </c>
      <c r="S338" s="122">
        <v>2.1167521303436151E-4</v>
      </c>
      <c r="T338" s="122">
        <v>4.9250743132331115E-4</v>
      </c>
      <c r="U338" s="122">
        <v>5.7820387923054005E-4</v>
      </c>
      <c r="V338" s="122">
        <v>0</v>
      </c>
      <c r="W338" s="122">
        <v>0</v>
      </c>
      <c r="X338" s="122">
        <v>9.520877609310474E-5</v>
      </c>
      <c r="Y338" s="122">
        <v>0</v>
      </c>
      <c r="DA338" s="130" t="s">
        <v>3268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X339" s="98">
        <v>0</v>
      </c>
      <c r="Y339" s="98">
        <v>0</v>
      </c>
      <c r="DA339" s="63" t="s">
        <v>3269</v>
      </c>
    </row>
    <row r="340" spans="1:105" ht="12" customHeight="1" x14ac:dyDescent="0.25">
      <c r="A340" s="97" t="s">
        <v>50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X340" s="98">
        <v>0</v>
      </c>
      <c r="Y340" s="98">
        <v>0</v>
      </c>
      <c r="DA340" s="63" t="s">
        <v>3270</v>
      </c>
    </row>
    <row r="341" spans="1:105" ht="12" customHeight="1" x14ac:dyDescent="0.25">
      <c r="A341" s="109" t="s">
        <v>120</v>
      </c>
      <c r="B341" s="33"/>
      <c r="C341" s="33">
        <v>1.0517197760756896E-3</v>
      </c>
      <c r="D341" s="33">
        <v>1.2586401000104365E-3</v>
      </c>
      <c r="E341" s="33">
        <v>7.4018829121445795E-4</v>
      </c>
      <c r="F341" s="33">
        <v>1.1417571199070294E-3</v>
      </c>
      <c r="G341" s="33">
        <v>1.2919729067506116E-3</v>
      </c>
      <c r="H341" s="33">
        <v>1.8521936973410515E-3</v>
      </c>
      <c r="I341" s="33">
        <v>2.7039530890235874E-3</v>
      </c>
      <c r="J341" s="33">
        <v>1.9518123307827896E-3</v>
      </c>
      <c r="K341" s="33">
        <v>9.7082389265036476E-4</v>
      </c>
      <c r="L341" s="33">
        <v>1.4803370338795869E-4</v>
      </c>
      <c r="M341" s="33">
        <v>0</v>
      </c>
      <c r="N341" s="33">
        <v>0</v>
      </c>
      <c r="O341" s="33">
        <v>0</v>
      </c>
      <c r="P341" s="33">
        <v>0</v>
      </c>
      <c r="Q341" s="33">
        <v>0</v>
      </c>
      <c r="R341" s="33">
        <v>6.1158635603430242E-4</v>
      </c>
      <c r="S341" s="33">
        <v>2.1167521303436151E-4</v>
      </c>
      <c r="T341" s="33">
        <v>4.9250743132331115E-4</v>
      </c>
      <c r="U341" s="33">
        <v>5.7820387923054005E-4</v>
      </c>
      <c r="V341" s="33">
        <v>0</v>
      </c>
      <c r="W341" s="33">
        <v>0</v>
      </c>
      <c r="X341" s="33">
        <v>9.520877609310474E-5</v>
      </c>
      <c r="Y341" s="33">
        <v>0</v>
      </c>
      <c r="DA341" s="60" t="s">
        <v>3271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3.7920057015497673E-2</v>
      </c>
      <c r="D343" s="117">
        <f t="shared" si="145"/>
        <v>4.5577251080230752E-2</v>
      </c>
      <c r="E343" s="117">
        <f t="shared" si="145"/>
        <v>2.7486269875663744E-2</v>
      </c>
      <c r="F343" s="117">
        <f t="shared" si="145"/>
        <v>2.7915650455331939E-2</v>
      </c>
      <c r="G343" s="117">
        <f t="shared" si="145"/>
        <v>3.1338091630984721E-2</v>
      </c>
      <c r="H343" s="117">
        <f t="shared" si="145"/>
        <v>4.0037986515405549E-2</v>
      </c>
      <c r="I343" s="117">
        <f t="shared" si="145"/>
        <v>6.7451255412350836E-2</v>
      </c>
      <c r="J343" s="117">
        <f t="shared" si="145"/>
        <v>0.17044288788776477</v>
      </c>
      <c r="K343" s="117">
        <f t="shared" si="145"/>
        <v>3.1520916021480466E-2</v>
      </c>
      <c r="L343" s="117">
        <f t="shared" si="145"/>
        <v>4.1696972808519198E-3</v>
      </c>
      <c r="M343" s="117">
        <f t="shared" si="145"/>
        <v>0</v>
      </c>
      <c r="N343" s="117">
        <f t="shared" si="145"/>
        <v>0</v>
      </c>
      <c r="O343" s="117">
        <f t="shared" si="145"/>
        <v>0</v>
      </c>
      <c r="P343" s="117">
        <f t="shared" si="145"/>
        <v>0</v>
      </c>
      <c r="Q343" s="117">
        <f t="shared" si="145"/>
        <v>0</v>
      </c>
      <c r="R343" s="117">
        <f t="shared" ref="R343:V343" si="146">R344+R347+R349+R359</f>
        <v>1.8537730712430311E-2</v>
      </c>
      <c r="S343" s="117">
        <f t="shared" si="146"/>
        <v>6.9147411152936837E-3</v>
      </c>
      <c r="T343" s="117">
        <f t="shared" si="146"/>
        <v>1.5058750370910758E-2</v>
      </c>
      <c r="U343" s="117">
        <f t="shared" si="146"/>
        <v>1.9726245486537515E-2</v>
      </c>
      <c r="V343" s="117">
        <f t="shared" si="146"/>
        <v>0</v>
      </c>
      <c r="W343" s="117">
        <f t="shared" ref="W343:Y343" si="147">W344+W347+W349+W359</f>
        <v>0</v>
      </c>
      <c r="X343" s="117">
        <f t="shared" si="147"/>
        <v>1.0680488028725669E-3</v>
      </c>
      <c r="Y343" s="117">
        <f t="shared" si="147"/>
        <v>0</v>
      </c>
      <c r="DA343" s="129" t="s">
        <v>3420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3.3118230719403736E-2</v>
      </c>
      <c r="D344" s="122">
        <f t="shared" si="148"/>
        <v>3.922236797681429E-2</v>
      </c>
      <c r="E344" s="122">
        <f t="shared" si="148"/>
        <v>2.3697672298375862E-2</v>
      </c>
      <c r="F344" s="122">
        <f t="shared" si="148"/>
        <v>2.2336508235015162E-2</v>
      </c>
      <c r="G344" s="122">
        <f t="shared" si="148"/>
        <v>2.488146146090988E-2</v>
      </c>
      <c r="H344" s="122">
        <f t="shared" si="148"/>
        <v>3.1343807156257973E-2</v>
      </c>
      <c r="I344" s="122">
        <f t="shared" si="148"/>
        <v>5.4562444870847104E-2</v>
      </c>
      <c r="J344" s="122">
        <f t="shared" si="148"/>
        <v>0.16178022207575854</v>
      </c>
      <c r="K344" s="122">
        <f t="shared" si="148"/>
        <v>2.6568717471835233E-2</v>
      </c>
      <c r="L344" s="122">
        <f t="shared" si="148"/>
        <v>3.5204869842978691E-3</v>
      </c>
      <c r="M344" s="122">
        <f t="shared" si="148"/>
        <v>0</v>
      </c>
      <c r="N344" s="122">
        <f t="shared" si="148"/>
        <v>0</v>
      </c>
      <c r="O344" s="122">
        <f t="shared" si="148"/>
        <v>0</v>
      </c>
      <c r="P344" s="122">
        <f t="shared" si="148"/>
        <v>0</v>
      </c>
      <c r="Q344" s="122">
        <f t="shared" si="148"/>
        <v>0</v>
      </c>
      <c r="R344" s="122">
        <f t="shared" ref="R344:V344" si="149">SUM(R345:R346)</f>
        <v>1.529769372260076E-2</v>
      </c>
      <c r="S344" s="122">
        <f t="shared" si="149"/>
        <v>5.8350948843470078E-3</v>
      </c>
      <c r="T344" s="122">
        <f t="shared" si="149"/>
        <v>1.26013786597583E-2</v>
      </c>
      <c r="U344" s="122">
        <f t="shared" si="149"/>
        <v>1.6976953266909359E-2</v>
      </c>
      <c r="V344" s="122">
        <f t="shared" si="149"/>
        <v>0</v>
      </c>
      <c r="W344" s="122">
        <f t="shared" ref="W344:Y344" si="150">SUM(W345:W346)</f>
        <v>0</v>
      </c>
      <c r="X344" s="122">
        <f t="shared" si="150"/>
        <v>6.6268261019986356E-4</v>
      </c>
      <c r="Y344" s="122">
        <f t="shared" si="150"/>
        <v>0</v>
      </c>
      <c r="DA344" s="130" t="s">
        <v>3421</v>
      </c>
    </row>
    <row r="345" spans="1:105" ht="12" customHeight="1" x14ac:dyDescent="0.25">
      <c r="A345" s="97" t="s">
        <v>51</v>
      </c>
      <c r="B345" s="98"/>
      <c r="C345" s="98">
        <v>3.2817048695485171E-2</v>
      </c>
      <c r="D345" s="98">
        <v>3.8872729653272237E-2</v>
      </c>
      <c r="E345" s="98">
        <v>2.3490497932903892E-2</v>
      </c>
      <c r="F345" s="98">
        <v>2.2145353046559402E-2</v>
      </c>
      <c r="G345" s="98">
        <v>2.467375160352565E-2</v>
      </c>
      <c r="H345" s="98">
        <v>3.1088946761429381E-2</v>
      </c>
      <c r="I345" s="98">
        <v>5.4131936210724492E-2</v>
      </c>
      <c r="J345" s="98">
        <v>0.16049865976401287</v>
      </c>
      <c r="K345" s="98">
        <v>2.6360904916709064E-2</v>
      </c>
      <c r="L345" s="98">
        <v>3.492403083337081E-3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1.5187048746419419E-2</v>
      </c>
      <c r="S345" s="98">
        <v>5.7935352796880486E-3</v>
      </c>
      <c r="T345" s="98">
        <v>1.251249245404229E-2</v>
      </c>
      <c r="U345" s="98">
        <v>1.6859366452676175E-2</v>
      </c>
      <c r="V345" s="98">
        <v>0</v>
      </c>
      <c r="W345" s="98">
        <v>0</v>
      </c>
      <c r="X345" s="98">
        <v>6.584329762936113E-4</v>
      </c>
      <c r="Y345" s="98">
        <v>0</v>
      </c>
      <c r="DA345" s="63" t="s">
        <v>3422</v>
      </c>
    </row>
    <row r="346" spans="1:105" ht="12" customHeight="1" x14ac:dyDescent="0.25">
      <c r="A346" s="97" t="s">
        <v>53</v>
      </c>
      <c r="B346" s="98"/>
      <c r="C346" s="98">
        <v>3.0118202391856298E-4</v>
      </c>
      <c r="D346" s="98">
        <v>3.4963832354205539E-4</v>
      </c>
      <c r="E346" s="98">
        <v>2.0717436547197041E-4</v>
      </c>
      <c r="F346" s="98">
        <v>1.9115518845576066E-4</v>
      </c>
      <c r="G346" s="98">
        <v>2.0770985738423049E-4</v>
      </c>
      <c r="H346" s="98">
        <v>2.5486039482859059E-4</v>
      </c>
      <c r="I346" s="98">
        <v>4.3050866012261029E-4</v>
      </c>
      <c r="J346" s="98">
        <v>1.2815623117456657E-3</v>
      </c>
      <c r="K346" s="98">
        <v>2.0781255512616886E-4</v>
      </c>
      <c r="L346" s="98">
        <v>2.8083900960787962E-5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1.1064497618133979E-4</v>
      </c>
      <c r="S346" s="98">
        <v>4.1559604658959661E-5</v>
      </c>
      <c r="T346" s="98">
        <v>8.8886205716009618E-5</v>
      </c>
      <c r="U346" s="98">
        <v>1.1758681423318403E-4</v>
      </c>
      <c r="V346" s="98">
        <v>0</v>
      </c>
      <c r="W346" s="98">
        <v>0</v>
      </c>
      <c r="X346" s="98">
        <v>4.2496339062523031E-6</v>
      </c>
      <c r="Y346" s="98">
        <v>0</v>
      </c>
      <c r="DA346" s="63" t="s">
        <v>3423</v>
      </c>
    </row>
    <row r="347" spans="1:105" ht="12" customHeight="1" x14ac:dyDescent="0.25">
      <c r="A347" s="121" t="s">
        <v>92</v>
      </c>
      <c r="B347" s="122"/>
      <c r="C347" s="122">
        <f t="shared" ref="C347:Y347" si="151">C348</f>
        <v>4.281508239834733E-5</v>
      </c>
      <c r="D347" s="122">
        <f t="shared" si="151"/>
        <v>0</v>
      </c>
      <c r="E347" s="122">
        <f t="shared" si="151"/>
        <v>6.7108078697845829E-5</v>
      </c>
      <c r="F347" s="122">
        <f t="shared" si="151"/>
        <v>1.4985028727927427E-4</v>
      </c>
      <c r="G347" s="122">
        <f t="shared" si="151"/>
        <v>3.3974871049067331E-4</v>
      </c>
      <c r="H347" s="122">
        <f t="shared" si="151"/>
        <v>7.0513809828053303E-4</v>
      </c>
      <c r="I347" s="122">
        <f t="shared" si="151"/>
        <v>2.0323243909436096E-4</v>
      </c>
      <c r="J347" s="122">
        <f t="shared" si="151"/>
        <v>3.1506572843122713E-4</v>
      </c>
      <c r="K347" s="122">
        <f t="shared" si="151"/>
        <v>2.7120135651135662E-4</v>
      </c>
      <c r="L347" s="122">
        <f t="shared" si="151"/>
        <v>5.5142618154089E-5</v>
      </c>
      <c r="M347" s="122">
        <f t="shared" si="151"/>
        <v>0</v>
      </c>
      <c r="N347" s="122">
        <f t="shared" si="151"/>
        <v>0</v>
      </c>
      <c r="O347" s="122">
        <f t="shared" si="151"/>
        <v>0</v>
      </c>
      <c r="P347" s="122">
        <f t="shared" si="151"/>
        <v>0</v>
      </c>
      <c r="Q347" s="122">
        <f t="shared" si="151"/>
        <v>0</v>
      </c>
      <c r="R347" s="122">
        <f t="shared" si="151"/>
        <v>4.7688315942537307E-4</v>
      </c>
      <c r="S347" s="122">
        <f t="shared" si="151"/>
        <v>1.0135515194559319E-4</v>
      </c>
      <c r="T347" s="122">
        <f t="shared" si="151"/>
        <v>1.9081368303165035E-4</v>
      </c>
      <c r="U347" s="122">
        <f t="shared" si="151"/>
        <v>1.2386172188143078E-4</v>
      </c>
      <c r="V347" s="122">
        <f t="shared" si="151"/>
        <v>0</v>
      </c>
      <c r="W347" s="122">
        <f t="shared" si="151"/>
        <v>0</v>
      </c>
      <c r="X347" s="122">
        <f t="shared" si="151"/>
        <v>6.2457944059720862E-5</v>
      </c>
      <c r="Y347" s="122">
        <f t="shared" si="151"/>
        <v>0</v>
      </c>
      <c r="DA347" s="130" t="s">
        <v>3424</v>
      </c>
    </row>
    <row r="348" spans="1:105" ht="12" customHeight="1" x14ac:dyDescent="0.25">
      <c r="A348" s="97" t="s">
        <v>53</v>
      </c>
      <c r="B348" s="98"/>
      <c r="C348" s="98">
        <v>4.281508239834733E-5</v>
      </c>
      <c r="D348" s="98">
        <v>0</v>
      </c>
      <c r="E348" s="98">
        <v>6.7108078697845829E-5</v>
      </c>
      <c r="F348" s="98">
        <v>1.4985028727927427E-4</v>
      </c>
      <c r="G348" s="98">
        <v>3.3974871049067331E-4</v>
      </c>
      <c r="H348" s="98">
        <v>7.0513809828053303E-4</v>
      </c>
      <c r="I348" s="98">
        <v>2.0323243909436096E-4</v>
      </c>
      <c r="J348" s="98">
        <v>3.1506572843122713E-4</v>
      </c>
      <c r="K348" s="98">
        <v>2.7120135651135662E-4</v>
      </c>
      <c r="L348" s="98">
        <v>5.5142618154089E-5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4.7688315942537307E-4</v>
      </c>
      <c r="S348" s="98">
        <v>1.0135515194559319E-4</v>
      </c>
      <c r="T348" s="98">
        <v>1.9081368303165035E-4</v>
      </c>
      <c r="U348" s="98">
        <v>1.2386172188143078E-4</v>
      </c>
      <c r="V348" s="98">
        <v>0</v>
      </c>
      <c r="W348" s="98">
        <v>0</v>
      </c>
      <c r="X348" s="98">
        <v>6.2457944059720862E-5</v>
      </c>
      <c r="Y348" s="98">
        <v>0</v>
      </c>
      <c r="DA348" s="63" t="s">
        <v>3425</v>
      </c>
    </row>
    <row r="349" spans="1:105" ht="12" customHeight="1" x14ac:dyDescent="0.25">
      <c r="A349" s="121" t="s">
        <v>55</v>
      </c>
      <c r="B349" s="122"/>
      <c r="C349" s="122">
        <v>3.9517635391130446E-3</v>
      </c>
      <c r="D349" s="122">
        <v>5.3873497172940025E-3</v>
      </c>
      <c r="E349" s="122">
        <v>3.1515953710117071E-3</v>
      </c>
      <c r="F349" s="122">
        <v>4.5488182094179279E-3</v>
      </c>
      <c r="G349" s="122">
        <v>5.118919288868067E-3</v>
      </c>
      <c r="H349" s="122">
        <v>6.5558990598948872E-3</v>
      </c>
      <c r="I349" s="122">
        <v>1.0589660195485115E-2</v>
      </c>
      <c r="J349" s="122">
        <v>6.8318082747237923E-3</v>
      </c>
      <c r="K349" s="122">
        <v>3.9254827236730799E-3</v>
      </c>
      <c r="L349" s="122">
        <v>4.7860456857835311E-4</v>
      </c>
      <c r="M349" s="122">
        <v>0</v>
      </c>
      <c r="N349" s="122">
        <v>0</v>
      </c>
      <c r="O349" s="122">
        <v>0</v>
      </c>
      <c r="P349" s="122">
        <v>0</v>
      </c>
      <c r="Q349" s="122">
        <v>0</v>
      </c>
      <c r="R349" s="122">
        <v>2.2638668865885285E-3</v>
      </c>
      <c r="S349" s="122">
        <v>8.0253233313569796E-4</v>
      </c>
      <c r="T349" s="122">
        <v>1.8502253601644712E-3</v>
      </c>
      <c r="U349" s="122">
        <v>2.1283618192584645E-3</v>
      </c>
      <c r="V349" s="122">
        <v>0</v>
      </c>
      <c r="W349" s="122">
        <v>0</v>
      </c>
      <c r="X349" s="122">
        <v>2.5833485079134805E-4</v>
      </c>
      <c r="Y349" s="122">
        <v>0</v>
      </c>
      <c r="DA349" s="130" t="s">
        <v>3426</v>
      </c>
    </row>
    <row r="350" spans="1:105" ht="12" customHeight="1" x14ac:dyDescent="0.25">
      <c r="A350" s="97" t="s">
        <v>143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3427</v>
      </c>
    </row>
    <row r="351" spans="1:105" ht="12" customHeight="1" x14ac:dyDescent="0.25">
      <c r="A351" s="97" t="s">
        <v>124</v>
      </c>
      <c r="B351" s="98"/>
      <c r="C351" s="98">
        <v>0</v>
      </c>
      <c r="D351" s="98">
        <v>0</v>
      </c>
      <c r="E351" s="98">
        <v>0</v>
      </c>
      <c r="F351" s="98">
        <v>0</v>
      </c>
      <c r="G351" s="98">
        <v>0</v>
      </c>
      <c r="H351" s="98">
        <v>0</v>
      </c>
      <c r="I351" s="98">
        <v>0</v>
      </c>
      <c r="J351" s="98">
        <v>0</v>
      </c>
      <c r="K351" s="98">
        <v>0</v>
      </c>
      <c r="L351" s="98">
        <v>0</v>
      </c>
      <c r="M351" s="98">
        <v>0</v>
      </c>
      <c r="N351" s="98">
        <v>0</v>
      </c>
      <c r="O351" s="98">
        <v>0</v>
      </c>
      <c r="P351" s="98">
        <v>0</v>
      </c>
      <c r="Q351" s="98">
        <v>0</v>
      </c>
      <c r="R351" s="98">
        <v>0</v>
      </c>
      <c r="S351" s="98">
        <v>0</v>
      </c>
      <c r="T351" s="98">
        <v>0</v>
      </c>
      <c r="U351" s="98">
        <v>0</v>
      </c>
      <c r="V351" s="98">
        <v>0</v>
      </c>
      <c r="W351" s="98">
        <v>0</v>
      </c>
      <c r="X351" s="98">
        <v>0</v>
      </c>
      <c r="Y351" s="98">
        <v>0</v>
      </c>
      <c r="DA351" s="63" t="s">
        <v>3428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3429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X353" s="101">
        <v>0</v>
      </c>
      <c r="Y353" s="101">
        <v>0</v>
      </c>
      <c r="DA353" s="131" t="s">
        <v>3430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X354" s="104">
        <v>0</v>
      </c>
      <c r="Y354" s="104">
        <v>0</v>
      </c>
      <c r="DA354" s="132" t="s">
        <v>3431</v>
      </c>
    </row>
    <row r="355" spans="1:105" ht="12" customHeight="1" x14ac:dyDescent="0.25">
      <c r="A355" s="106" t="s">
        <v>122</v>
      </c>
      <c r="B355" s="101"/>
      <c r="C355" s="101">
        <v>1.8594481279199865E-3</v>
      </c>
      <c r="D355" s="101">
        <v>2.9141853057289375E-3</v>
      </c>
      <c r="E355" s="101">
        <v>1.6631558475588338E-3</v>
      </c>
      <c r="F355" s="101">
        <v>1.9370895979296937E-3</v>
      </c>
      <c r="G355" s="101">
        <v>2.6011369784614668E-3</v>
      </c>
      <c r="H355" s="101">
        <v>3.687646672627048E-3</v>
      </c>
      <c r="I355" s="101">
        <v>3.7273368392533165E-3</v>
      </c>
      <c r="J355" s="101">
        <v>3.8040037512753985E-3</v>
      </c>
      <c r="K355" s="101">
        <v>1.390122501310227E-3</v>
      </c>
      <c r="L355" s="101">
        <v>3.988659113977976E-4</v>
      </c>
      <c r="M355" s="101">
        <v>0</v>
      </c>
      <c r="N355" s="101">
        <v>0</v>
      </c>
      <c r="O355" s="101">
        <v>0</v>
      </c>
      <c r="P355" s="101">
        <v>0</v>
      </c>
      <c r="Q355" s="101">
        <v>0</v>
      </c>
      <c r="R355" s="101">
        <v>1.0508310276062748E-3</v>
      </c>
      <c r="S355" s="101">
        <v>4.0122413161533554E-4</v>
      </c>
      <c r="T355" s="101">
        <v>1.1568344913367324E-3</v>
      </c>
      <c r="U355" s="101">
        <v>1.0275985152002683E-3</v>
      </c>
      <c r="V355" s="101">
        <v>0</v>
      </c>
      <c r="W355" s="101">
        <v>0</v>
      </c>
      <c r="X355" s="101">
        <v>1.0332299136873592E-4</v>
      </c>
      <c r="Y355" s="101">
        <v>0</v>
      </c>
      <c r="DA355" s="131" t="s">
        <v>3432</v>
      </c>
    </row>
    <row r="356" spans="1:105" ht="12" customHeight="1" x14ac:dyDescent="0.25">
      <c r="A356" s="107" t="s">
        <v>121</v>
      </c>
      <c r="B356" s="104"/>
      <c r="C356" s="104">
        <v>2.0923154111930579E-3</v>
      </c>
      <c r="D356" s="104">
        <v>2.4731644115650649E-3</v>
      </c>
      <c r="E356" s="104">
        <v>1.4884395234528733E-3</v>
      </c>
      <c r="F356" s="104">
        <v>2.611728611488234E-3</v>
      </c>
      <c r="G356" s="104">
        <v>2.5177823104066003E-3</v>
      </c>
      <c r="H356" s="104">
        <v>2.8682523872678393E-3</v>
      </c>
      <c r="I356" s="104">
        <v>6.8623233562317976E-3</v>
      </c>
      <c r="J356" s="104">
        <v>3.0278045234483943E-3</v>
      </c>
      <c r="K356" s="104">
        <v>2.5353602223628529E-3</v>
      </c>
      <c r="L356" s="104">
        <v>7.97386571805555E-5</v>
      </c>
      <c r="M356" s="104">
        <v>0</v>
      </c>
      <c r="N356" s="104">
        <v>0</v>
      </c>
      <c r="O356" s="104">
        <v>0</v>
      </c>
      <c r="P356" s="104">
        <v>0</v>
      </c>
      <c r="Q356" s="104">
        <v>0</v>
      </c>
      <c r="R356" s="104">
        <v>1.2130358589822537E-3</v>
      </c>
      <c r="S356" s="104">
        <v>4.0130820152036242E-4</v>
      </c>
      <c r="T356" s="104">
        <v>6.9339086882773881E-4</v>
      </c>
      <c r="U356" s="104">
        <v>1.1007633040581964E-3</v>
      </c>
      <c r="V356" s="104">
        <v>0</v>
      </c>
      <c r="W356" s="104">
        <v>0</v>
      </c>
      <c r="X356" s="104">
        <v>1.5501185942261213E-4</v>
      </c>
      <c r="Y356" s="104">
        <v>0</v>
      </c>
      <c r="DA356" s="132" t="s">
        <v>3433</v>
      </c>
    </row>
    <row r="357" spans="1:105" ht="12" customHeight="1" x14ac:dyDescent="0.25">
      <c r="A357" s="108" t="s">
        <v>53</v>
      </c>
      <c r="B357" s="98"/>
      <c r="C357" s="98">
        <v>9.9257656804744958E-4</v>
      </c>
      <c r="D357" s="98">
        <v>1.2306702262811458E-3</v>
      </c>
      <c r="E357" s="98">
        <v>7.1795803894650204E-4</v>
      </c>
      <c r="F357" s="98">
        <v>1.2525078481053014E-3</v>
      </c>
      <c r="G357" s="98">
        <v>1.2165453695915326E-3</v>
      </c>
      <c r="H357" s="98">
        <v>1.3502424418739812E-3</v>
      </c>
      <c r="I357" s="98">
        <v>3.4632684709681276E-3</v>
      </c>
      <c r="J357" s="98">
        <v>1.3611497418608096E-3</v>
      </c>
      <c r="K357" s="98">
        <v>1.1762149679581744E-3</v>
      </c>
      <c r="L357" s="98">
        <v>3.0148443293699657E-5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5.3966669985744983E-4</v>
      </c>
      <c r="S357" s="98">
        <v>1.8082928273216851E-4</v>
      </c>
      <c r="T357" s="98">
        <v>2.9917263165453993E-4</v>
      </c>
      <c r="U357" s="98">
        <v>4.5901045245312194E-4</v>
      </c>
      <c r="V357" s="98">
        <v>0</v>
      </c>
      <c r="W357" s="98">
        <v>0</v>
      </c>
      <c r="X357" s="98">
        <v>5.7703872086859819E-5</v>
      </c>
      <c r="Y357" s="98">
        <v>0</v>
      </c>
      <c r="DA357" s="63" t="s">
        <v>3434</v>
      </c>
    </row>
    <row r="358" spans="1:105" ht="12" customHeight="1" x14ac:dyDescent="0.25">
      <c r="A358" s="108" t="s">
        <v>52</v>
      </c>
      <c r="B358" s="98"/>
      <c r="C358" s="98">
        <v>1.0997388431456083E-3</v>
      </c>
      <c r="D358" s="98">
        <v>1.2424941852839193E-3</v>
      </c>
      <c r="E358" s="98">
        <v>7.7048148450637138E-4</v>
      </c>
      <c r="F358" s="98">
        <v>1.3592207633829323E-3</v>
      </c>
      <c r="G358" s="98">
        <v>1.3012369408150677E-3</v>
      </c>
      <c r="H358" s="98">
        <v>1.5180099453938579E-3</v>
      </c>
      <c r="I358" s="98">
        <v>3.3990548852636695E-3</v>
      </c>
      <c r="J358" s="98">
        <v>1.6666547815875846E-3</v>
      </c>
      <c r="K358" s="98">
        <v>1.3591452544046785E-3</v>
      </c>
      <c r="L358" s="98">
        <v>4.9590213886855843E-5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6.7336915912480388E-4</v>
      </c>
      <c r="S358" s="98">
        <v>2.2047891878819388E-4</v>
      </c>
      <c r="T358" s="98">
        <v>3.9421823717319889E-4</v>
      </c>
      <c r="U358" s="98">
        <v>6.4175285160507443E-4</v>
      </c>
      <c r="V358" s="98">
        <v>0</v>
      </c>
      <c r="W358" s="98">
        <v>0</v>
      </c>
      <c r="X358" s="98">
        <v>9.7307987335752309E-5</v>
      </c>
      <c r="Y358" s="98">
        <v>0</v>
      </c>
      <c r="DA358" s="63" t="s">
        <v>3435</v>
      </c>
    </row>
    <row r="359" spans="1:105" ht="12" customHeight="1" x14ac:dyDescent="0.25">
      <c r="A359" s="121" t="s">
        <v>54</v>
      </c>
      <c r="B359" s="122"/>
      <c r="C359" s="122">
        <v>8.0724767458254854E-4</v>
      </c>
      <c r="D359" s="122">
        <v>9.6753338612245662E-4</v>
      </c>
      <c r="E359" s="122">
        <v>5.6989412757832794E-4</v>
      </c>
      <c r="F359" s="122">
        <v>8.8047372361957582E-4</v>
      </c>
      <c r="G359" s="122">
        <v>9.979621707160971E-4</v>
      </c>
      <c r="H359" s="122">
        <v>1.4331422009721576E-3</v>
      </c>
      <c r="I359" s="122">
        <v>2.0959179069242636E-3</v>
      </c>
      <c r="J359" s="122">
        <v>1.5157918088511875E-3</v>
      </c>
      <c r="K359" s="122">
        <v>7.5551446946079456E-4</v>
      </c>
      <c r="L359" s="122">
        <v>1.1546310982160898E-4</v>
      </c>
      <c r="M359" s="122">
        <v>0</v>
      </c>
      <c r="N359" s="122">
        <v>0</v>
      </c>
      <c r="O359" s="122">
        <v>0</v>
      </c>
      <c r="P359" s="122">
        <v>0</v>
      </c>
      <c r="Q359" s="122">
        <v>0</v>
      </c>
      <c r="R359" s="122">
        <v>4.9928694381565187E-4</v>
      </c>
      <c r="S359" s="122">
        <v>1.7575874586538484E-4</v>
      </c>
      <c r="T359" s="122">
        <v>4.1633266795633613E-4</v>
      </c>
      <c r="U359" s="122">
        <v>4.9706867848825715E-4</v>
      </c>
      <c r="V359" s="122">
        <v>0</v>
      </c>
      <c r="W359" s="122">
        <v>0</v>
      </c>
      <c r="X359" s="122">
        <v>8.4573397821634391E-5</v>
      </c>
      <c r="Y359" s="122">
        <v>0</v>
      </c>
      <c r="DA359" s="130" t="s">
        <v>3436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3437</v>
      </c>
    </row>
    <row r="361" spans="1:105" ht="12" customHeight="1" x14ac:dyDescent="0.25">
      <c r="A361" s="97" t="s">
        <v>50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3438</v>
      </c>
    </row>
    <row r="362" spans="1:105" ht="12" customHeight="1" x14ac:dyDescent="0.25">
      <c r="A362" s="109" t="s">
        <v>120</v>
      </c>
      <c r="B362" s="33"/>
      <c r="C362" s="33">
        <v>8.0724767458254854E-4</v>
      </c>
      <c r="D362" s="33">
        <v>9.6753338612245662E-4</v>
      </c>
      <c r="E362" s="33">
        <v>5.6989412757832794E-4</v>
      </c>
      <c r="F362" s="33">
        <v>8.8047372361957582E-4</v>
      </c>
      <c r="G362" s="33">
        <v>9.979621707160971E-4</v>
      </c>
      <c r="H362" s="33">
        <v>1.4331422009721576E-3</v>
      </c>
      <c r="I362" s="33">
        <v>2.0959179069242636E-3</v>
      </c>
      <c r="J362" s="33">
        <v>1.5157918088511875E-3</v>
      </c>
      <c r="K362" s="33">
        <v>7.5551446946079456E-4</v>
      </c>
      <c r="L362" s="33">
        <v>1.1546310982160898E-4</v>
      </c>
      <c r="M362" s="33">
        <v>0</v>
      </c>
      <c r="N362" s="33">
        <v>0</v>
      </c>
      <c r="O362" s="33">
        <v>0</v>
      </c>
      <c r="P362" s="33">
        <v>0</v>
      </c>
      <c r="Q362" s="33">
        <v>0</v>
      </c>
      <c r="R362" s="33">
        <v>4.9928694381565187E-4</v>
      </c>
      <c r="S362" s="33">
        <v>1.7575874586538484E-4</v>
      </c>
      <c r="T362" s="33">
        <v>4.1633266795633613E-4</v>
      </c>
      <c r="U362" s="33">
        <v>4.9706867848825715E-4</v>
      </c>
      <c r="V362" s="33">
        <v>0</v>
      </c>
      <c r="W362" s="33">
        <v>0</v>
      </c>
      <c r="X362" s="33">
        <v>8.4573397821634391E-5</v>
      </c>
      <c r="Y362" s="33">
        <v>0</v>
      </c>
      <c r="DA362" s="60" t="s">
        <v>3439</v>
      </c>
    </row>
    <row r="364" spans="1:105" ht="12" customHeight="1" x14ac:dyDescent="0.25">
      <c r="A364" s="116" t="s">
        <v>163</v>
      </c>
      <c r="B364" s="119"/>
      <c r="C364" s="119">
        <f t="shared" ref="C364:Q364" si="152">IF(C343=0,"",C343/C322)</f>
        <v>0.70993185832625127</v>
      </c>
      <c r="D364" s="119">
        <f t="shared" si="152"/>
        <v>0.71383760732679291</v>
      </c>
      <c r="E364" s="119">
        <f t="shared" si="152"/>
        <v>0.71986795656537372</v>
      </c>
      <c r="F364" s="119">
        <f t="shared" si="152"/>
        <v>0.73174041886352448</v>
      </c>
      <c r="G364" s="119">
        <f t="shared" si="152"/>
        <v>0.73831441104055584</v>
      </c>
      <c r="H364" s="119">
        <f t="shared" si="152"/>
        <v>0.74677929451058955</v>
      </c>
      <c r="I364" s="119">
        <f t="shared" si="152"/>
        <v>0.7455278978844726</v>
      </c>
      <c r="J364" s="119">
        <f t="shared" si="152"/>
        <v>0.74150062500698821</v>
      </c>
      <c r="K364" s="119">
        <f t="shared" si="152"/>
        <v>0.75825040660892062</v>
      </c>
      <c r="L364" s="119">
        <f t="shared" si="152"/>
        <v>0.76080207050680226</v>
      </c>
      <c r="M364" s="119" t="str">
        <f t="shared" si="152"/>
        <v/>
      </c>
      <c r="N364" s="119" t="str">
        <f t="shared" si="152"/>
        <v/>
      </c>
      <c r="O364" s="119" t="str">
        <f t="shared" si="152"/>
        <v/>
      </c>
      <c r="P364" s="119" t="str">
        <f t="shared" si="152"/>
        <v/>
      </c>
      <c r="Q364" s="119" t="str">
        <f t="shared" si="152"/>
        <v/>
      </c>
      <c r="R364" s="119">
        <f t="shared" ref="R364:V364" si="153">IF(R343=0,"",R343/R322)</f>
        <v>0.82228200278175934</v>
      </c>
      <c r="S364" s="119">
        <f t="shared" si="153"/>
        <v>0.83393854172179294</v>
      </c>
      <c r="T364" s="119">
        <f t="shared" si="153"/>
        <v>0.85241080312169049</v>
      </c>
      <c r="U364" s="119">
        <f t="shared" si="153"/>
        <v>0.86913201058501977</v>
      </c>
      <c r="V364" s="119" t="str">
        <f t="shared" si="153"/>
        <v/>
      </c>
      <c r="W364" s="119" t="str">
        <f t="shared" ref="W364:Y364" si="154">IF(W343=0,"",W343/W322)</f>
        <v/>
      </c>
      <c r="X364" s="119">
        <f t="shared" si="154"/>
        <v>0.94047131884017221</v>
      </c>
      <c r="Y364" s="119" t="str">
        <f t="shared" si="154"/>
        <v/>
      </c>
      <c r="DA364" s="129" t="s">
        <v>3588</v>
      </c>
    </row>
    <row r="365" spans="1:105" ht="12" customHeight="1" x14ac:dyDescent="0.25">
      <c r="A365" s="121" t="s">
        <v>57</v>
      </c>
      <c r="B365" s="124"/>
      <c r="C365" s="124">
        <f t="shared" ref="C365:Q365" si="155">IF(C344=0,"",C344/C323)</f>
        <v>0.69975140469958197</v>
      </c>
      <c r="D365" s="124">
        <f t="shared" si="155"/>
        <v>0.70466119801868865</v>
      </c>
      <c r="E365" s="124">
        <f t="shared" si="155"/>
        <v>0.70980132040702715</v>
      </c>
      <c r="F365" s="124">
        <f t="shared" si="155"/>
        <v>0.71511078595659705</v>
      </c>
      <c r="G365" s="124">
        <f t="shared" si="155"/>
        <v>0.72061757661450687</v>
      </c>
      <c r="H365" s="124">
        <f t="shared" si="155"/>
        <v>0.7263074524392954</v>
      </c>
      <c r="I365" s="124">
        <f t="shared" si="155"/>
        <v>0.73217000816675637</v>
      </c>
      <c r="J365" s="124">
        <f t="shared" si="155"/>
        <v>0.73826766466968574</v>
      </c>
      <c r="K365" s="124">
        <f t="shared" si="155"/>
        <v>0.74450632548174911</v>
      </c>
      <c r="L365" s="124">
        <f t="shared" si="155"/>
        <v>0.75092480136437256</v>
      </c>
      <c r="M365" s="124" t="str">
        <f t="shared" si="155"/>
        <v/>
      </c>
      <c r="N365" s="124" t="str">
        <f t="shared" si="155"/>
        <v/>
      </c>
      <c r="O365" s="124" t="str">
        <f t="shared" si="155"/>
        <v/>
      </c>
      <c r="P365" s="124" t="str">
        <f t="shared" si="155"/>
        <v/>
      </c>
      <c r="Q365" s="124" t="str">
        <f t="shared" si="155"/>
        <v/>
      </c>
      <c r="R365" s="124">
        <f t="shared" ref="R365:V365" si="156">IF(R344=0,"",R344/R323)</f>
        <v>0.79918613432503238</v>
      </c>
      <c r="S365" s="124">
        <f t="shared" si="156"/>
        <v>0.82103650026964048</v>
      </c>
      <c r="T365" s="124">
        <f t="shared" si="156"/>
        <v>0.84419847618870558</v>
      </c>
      <c r="U365" s="124">
        <f t="shared" si="156"/>
        <v>0.86541040138623182</v>
      </c>
      <c r="V365" s="124" t="str">
        <f t="shared" si="156"/>
        <v/>
      </c>
      <c r="W365" s="124" t="str">
        <f t="shared" ref="W365:Y365" si="157">IF(W344=0,"",W344/W323)</f>
        <v/>
      </c>
      <c r="X365" s="124">
        <f t="shared" si="157"/>
        <v>0.89804707488812452</v>
      </c>
      <c r="Y365" s="124" t="str">
        <f t="shared" si="157"/>
        <v/>
      </c>
      <c r="DA365" s="130" t="s">
        <v>3589</v>
      </c>
    </row>
    <row r="366" spans="1:105" ht="12" customHeight="1" x14ac:dyDescent="0.25">
      <c r="A366" s="97" t="s">
        <v>51</v>
      </c>
      <c r="B366" s="111"/>
      <c r="C366" s="111">
        <f t="shared" ref="C366:Q366" si="158">IF(C345=0,"",C345/C324)</f>
        <v>0.69782849358960408</v>
      </c>
      <c r="D366" s="111">
        <f t="shared" si="158"/>
        <v>0.70279429084317102</v>
      </c>
      <c r="E366" s="111">
        <f t="shared" si="158"/>
        <v>0.7079892881954637</v>
      </c>
      <c r="F366" s="111">
        <f t="shared" si="158"/>
        <v>0.71335655751897187</v>
      </c>
      <c r="G366" s="111">
        <f t="shared" si="158"/>
        <v>0.71892672449107842</v>
      </c>
      <c r="H366" s="111">
        <f t="shared" si="158"/>
        <v>0.72468150503857409</v>
      </c>
      <c r="I366" s="111">
        <f t="shared" si="158"/>
        <v>0.73061377239632086</v>
      </c>
      <c r="J366" s="111">
        <f t="shared" si="158"/>
        <v>0.73672797619433306</v>
      </c>
      <c r="K366" s="111">
        <f t="shared" si="158"/>
        <v>0.74300979296448577</v>
      </c>
      <c r="L366" s="111">
        <f t="shared" si="158"/>
        <v>0.74942376568157631</v>
      </c>
      <c r="M366" s="111" t="str">
        <f t="shared" si="158"/>
        <v/>
      </c>
      <c r="N366" s="111" t="str">
        <f t="shared" si="158"/>
        <v/>
      </c>
      <c r="O366" s="111" t="str">
        <f t="shared" si="158"/>
        <v/>
      </c>
      <c r="P366" s="111" t="str">
        <f t="shared" si="158"/>
        <v/>
      </c>
      <c r="Q366" s="111" t="str">
        <f t="shared" si="158"/>
        <v/>
      </c>
      <c r="R366" s="111">
        <f t="shared" ref="R366:V366" si="159">IF(R345=0,"",R345/R324)</f>
        <v>0.79801861244085648</v>
      </c>
      <c r="S366" s="111">
        <f t="shared" si="159"/>
        <v>0.81998381754143368</v>
      </c>
      <c r="T366" s="111">
        <f t="shared" si="159"/>
        <v>0.84326516515426952</v>
      </c>
      <c r="U366" s="111">
        <f t="shared" si="159"/>
        <v>0.86459879865587375</v>
      </c>
      <c r="V366" s="111" t="str">
        <f t="shared" si="159"/>
        <v/>
      </c>
      <c r="W366" s="111" t="str">
        <f t="shared" ref="W366:Y366" si="160">IF(W345=0,"",W345/W324)</f>
        <v/>
      </c>
      <c r="X366" s="111">
        <f t="shared" si="160"/>
        <v>0.89745652980589319</v>
      </c>
      <c r="Y366" s="111" t="str">
        <f t="shared" si="160"/>
        <v/>
      </c>
      <c r="DA366" s="63" t="s">
        <v>3590</v>
      </c>
    </row>
    <row r="367" spans="1:105" ht="12" customHeight="1" x14ac:dyDescent="0.25">
      <c r="A367" s="97" t="s">
        <v>53</v>
      </c>
      <c r="B367" s="111"/>
      <c r="C367" s="111">
        <f t="shared" ref="C367:Q367" si="161">IF(C346=0,"",C346/C325)</f>
        <v>1</v>
      </c>
      <c r="D367" s="111">
        <f t="shared" si="161"/>
        <v>1</v>
      </c>
      <c r="E367" s="111">
        <f t="shared" si="161"/>
        <v>1</v>
      </c>
      <c r="F367" s="111">
        <f t="shared" si="161"/>
        <v>1</v>
      </c>
      <c r="G367" s="111">
        <f t="shared" si="161"/>
        <v>1</v>
      </c>
      <c r="H367" s="111">
        <f t="shared" si="161"/>
        <v>1</v>
      </c>
      <c r="I367" s="111">
        <f t="shared" si="161"/>
        <v>1</v>
      </c>
      <c r="J367" s="111">
        <f t="shared" si="161"/>
        <v>1</v>
      </c>
      <c r="K367" s="111">
        <f t="shared" si="161"/>
        <v>1</v>
      </c>
      <c r="L367" s="111">
        <f t="shared" si="161"/>
        <v>1</v>
      </c>
      <c r="M367" s="111" t="str">
        <f t="shared" si="161"/>
        <v/>
      </c>
      <c r="N367" s="111" t="str">
        <f t="shared" si="161"/>
        <v/>
      </c>
      <c r="O367" s="111" t="str">
        <f t="shared" si="161"/>
        <v/>
      </c>
      <c r="P367" s="111" t="str">
        <f t="shared" si="161"/>
        <v/>
      </c>
      <c r="Q367" s="111" t="str">
        <f t="shared" si="161"/>
        <v/>
      </c>
      <c r="R367" s="111">
        <f t="shared" ref="R367:V367" si="162">IF(R346=0,"",R346/R325)</f>
        <v>1</v>
      </c>
      <c r="S367" s="111">
        <f t="shared" si="162"/>
        <v>1</v>
      </c>
      <c r="T367" s="111">
        <f t="shared" si="162"/>
        <v>1</v>
      </c>
      <c r="U367" s="111">
        <f t="shared" si="162"/>
        <v>1</v>
      </c>
      <c r="V367" s="111" t="str">
        <f t="shared" si="162"/>
        <v/>
      </c>
      <c r="W367" s="111" t="str">
        <f t="shared" ref="W367:Y367" si="163">IF(W346=0,"",W346/W325)</f>
        <v/>
      </c>
      <c r="X367" s="111">
        <f t="shared" si="163"/>
        <v>1</v>
      </c>
      <c r="Y367" s="111" t="str">
        <f t="shared" si="163"/>
        <v/>
      </c>
      <c r="DA367" s="63" t="s">
        <v>3591</v>
      </c>
    </row>
    <row r="368" spans="1:105" ht="12" customHeight="1" x14ac:dyDescent="0.25">
      <c r="A368" s="121" t="s">
        <v>92</v>
      </c>
      <c r="B368" s="124"/>
      <c r="C368" s="124">
        <f t="shared" ref="C368:Q368" si="164">IF(C347=0,"",C347/C326)</f>
        <v>2.6100601542002408</v>
      </c>
      <c r="D368" s="124" t="str">
        <f t="shared" si="164"/>
        <v/>
      </c>
      <c r="E368" s="124">
        <f t="shared" si="164"/>
        <v>2.8520525572762132</v>
      </c>
      <c r="F368" s="124">
        <f t="shared" si="164"/>
        <v>2.9749280119587058</v>
      </c>
      <c r="G368" s="124">
        <f t="shared" si="164"/>
        <v>3.0994943424477972</v>
      </c>
      <c r="H368" s="124">
        <f t="shared" si="164"/>
        <v>3.2256396720853404</v>
      </c>
      <c r="I368" s="124">
        <f t="shared" si="164"/>
        <v>3.3535132197128128</v>
      </c>
      <c r="J368" s="124">
        <f t="shared" si="164"/>
        <v>3.4837837729590224</v>
      </c>
      <c r="K368" s="124">
        <f t="shared" si="164"/>
        <v>3.616981067389371</v>
      </c>
      <c r="L368" s="124">
        <f t="shared" si="164"/>
        <v>3.7531753516411714</v>
      </c>
      <c r="M368" s="124" t="str">
        <f t="shared" si="164"/>
        <v/>
      </c>
      <c r="N368" s="124" t="str">
        <f t="shared" si="164"/>
        <v/>
      </c>
      <c r="O368" s="124" t="str">
        <f t="shared" si="164"/>
        <v/>
      </c>
      <c r="P368" s="124" t="str">
        <f t="shared" si="164"/>
        <v/>
      </c>
      <c r="Q368" s="124" t="str">
        <f t="shared" si="164"/>
        <v/>
      </c>
      <c r="R368" s="124">
        <f t="shared" ref="R368:V368" si="165">IF(R347=0,"",R347/R326)</f>
        <v>4.701952085963752</v>
      </c>
      <c r="S368" s="124">
        <f t="shared" si="165"/>
        <v>4.7058337496318901</v>
      </c>
      <c r="T368" s="124">
        <f t="shared" si="165"/>
        <v>4.7101467092631539</v>
      </c>
      <c r="U368" s="124">
        <f t="shared" si="165"/>
        <v>4.7149388866312254</v>
      </c>
      <c r="V368" s="124" t="str">
        <f t="shared" si="165"/>
        <v/>
      </c>
      <c r="W368" s="124" t="str">
        <f t="shared" ref="W368:Y368" si="166">IF(W347=0,"",W347/W326)</f>
        <v/>
      </c>
      <c r="X368" s="124">
        <f t="shared" si="166"/>
        <v>4.8254596524140831</v>
      </c>
      <c r="Y368" s="124" t="str">
        <f t="shared" si="166"/>
        <v/>
      </c>
      <c r="DA368" s="130" t="s">
        <v>3592</v>
      </c>
    </row>
    <row r="369" spans="1:105" ht="12" customHeight="1" x14ac:dyDescent="0.25">
      <c r="A369" s="97" t="s">
        <v>53</v>
      </c>
      <c r="B369" s="111"/>
      <c r="C369" s="111">
        <f t="shared" ref="C369:Q369" si="167">IF(C348=0,"",C348/C327)</f>
        <v>2.6100601542002408</v>
      </c>
      <c r="D369" s="111" t="str">
        <f t="shared" si="167"/>
        <v/>
      </c>
      <c r="E369" s="111">
        <f t="shared" si="167"/>
        <v>2.8520525572762132</v>
      </c>
      <c r="F369" s="111">
        <f t="shared" si="167"/>
        <v>2.9749280119587058</v>
      </c>
      <c r="G369" s="111">
        <f t="shared" si="167"/>
        <v>3.0994943424477972</v>
      </c>
      <c r="H369" s="111">
        <f t="shared" si="167"/>
        <v>3.2256396720853404</v>
      </c>
      <c r="I369" s="111">
        <f t="shared" si="167"/>
        <v>3.3535132197128128</v>
      </c>
      <c r="J369" s="111">
        <f t="shared" si="167"/>
        <v>3.4837837729590224</v>
      </c>
      <c r="K369" s="111">
        <f t="shared" si="167"/>
        <v>3.616981067389371</v>
      </c>
      <c r="L369" s="111">
        <f t="shared" si="167"/>
        <v>3.7531753516411714</v>
      </c>
      <c r="M369" s="111" t="str">
        <f t="shared" si="167"/>
        <v/>
      </c>
      <c r="N369" s="111" t="str">
        <f t="shared" si="167"/>
        <v/>
      </c>
      <c r="O369" s="111" t="str">
        <f t="shared" si="167"/>
        <v/>
      </c>
      <c r="P369" s="111" t="str">
        <f t="shared" si="167"/>
        <v/>
      </c>
      <c r="Q369" s="111" t="str">
        <f t="shared" si="167"/>
        <v/>
      </c>
      <c r="R369" s="111">
        <f t="shared" ref="R369:V369" si="168">IF(R348=0,"",R348/R327)</f>
        <v>4.701952085963752</v>
      </c>
      <c r="S369" s="111">
        <f t="shared" si="168"/>
        <v>4.7058337496318901</v>
      </c>
      <c r="T369" s="111">
        <f t="shared" si="168"/>
        <v>4.7101467092631539</v>
      </c>
      <c r="U369" s="111">
        <f t="shared" si="168"/>
        <v>4.7149388866312254</v>
      </c>
      <c r="V369" s="111" t="str">
        <f t="shared" si="168"/>
        <v/>
      </c>
      <c r="W369" s="111" t="str">
        <f t="shared" ref="W369:Y369" si="169">IF(W348=0,"",W348/W327)</f>
        <v/>
      </c>
      <c r="X369" s="111">
        <f t="shared" si="169"/>
        <v>4.8254596524140831</v>
      </c>
      <c r="Y369" s="111" t="str">
        <f t="shared" si="169"/>
        <v/>
      </c>
      <c r="DA369" s="63" t="s">
        <v>3593</v>
      </c>
    </row>
    <row r="370" spans="1:105" ht="12" customHeight="1" x14ac:dyDescent="0.25">
      <c r="A370" s="121" t="s">
        <v>55</v>
      </c>
      <c r="B370" s="124"/>
      <c r="C370" s="124">
        <f t="shared" ref="C370:Q370" si="170">IF(C349=0,"",C349/C328)</f>
        <v>0.78767972597545433</v>
      </c>
      <c r="D370" s="124">
        <f t="shared" si="170"/>
        <v>0.77759137829778802</v>
      </c>
      <c r="E370" s="124">
        <f t="shared" si="170"/>
        <v>0.7815849180903478</v>
      </c>
      <c r="F370" s="124">
        <f t="shared" si="170"/>
        <v>0.79490010287458157</v>
      </c>
      <c r="G370" s="124">
        <f t="shared" si="170"/>
        <v>0.78560440745412485</v>
      </c>
      <c r="H370" s="124">
        <f t="shared" si="170"/>
        <v>0.78154289939508204</v>
      </c>
      <c r="I370" s="124">
        <f t="shared" si="170"/>
        <v>0.80295373855260344</v>
      </c>
      <c r="J370" s="124">
        <f t="shared" si="170"/>
        <v>0.78662783549932447</v>
      </c>
      <c r="K370" s="124">
        <f t="shared" si="170"/>
        <v>0.8113134081149852</v>
      </c>
      <c r="L370" s="124">
        <f t="shared" si="170"/>
        <v>0.76001308500856823</v>
      </c>
      <c r="M370" s="124" t="str">
        <f t="shared" si="170"/>
        <v/>
      </c>
      <c r="N370" s="124" t="str">
        <f t="shared" si="170"/>
        <v/>
      </c>
      <c r="O370" s="124" t="str">
        <f t="shared" si="170"/>
        <v/>
      </c>
      <c r="P370" s="124" t="str">
        <f t="shared" si="170"/>
        <v/>
      </c>
      <c r="Q370" s="124" t="str">
        <f t="shared" si="170"/>
        <v/>
      </c>
      <c r="R370" s="124">
        <f t="shared" ref="R370:V370" si="171">IF(R349=0,"",R349/R328)</f>
        <v>0.84169560515091046</v>
      </c>
      <c r="S370" s="124">
        <f t="shared" si="171"/>
        <v>0.84346737027504648</v>
      </c>
      <c r="T370" s="124">
        <f t="shared" si="171"/>
        <v>0.83871653091333631</v>
      </c>
      <c r="U370" s="124">
        <f t="shared" si="171"/>
        <v>0.86001805802402709</v>
      </c>
      <c r="V370" s="124" t="str">
        <f t="shared" si="171"/>
        <v/>
      </c>
      <c r="W370" s="124" t="str">
        <f t="shared" ref="W370:Y370" si="172">IF(W349=0,"",W349/W328)</f>
        <v/>
      </c>
      <c r="X370" s="124">
        <f t="shared" si="172"/>
        <v>0.89208554222576864</v>
      </c>
      <c r="Y370" s="124" t="str">
        <f t="shared" si="172"/>
        <v/>
      </c>
      <c r="DA370" s="130" t="s">
        <v>3594</v>
      </c>
    </row>
    <row r="371" spans="1:105" ht="12" customHeight="1" x14ac:dyDescent="0.25">
      <c r="A371" s="97" t="s">
        <v>143</v>
      </c>
      <c r="B371" s="111"/>
      <c r="C371" s="111" t="str">
        <f t="shared" ref="C371:Q371" si="173">IF(C350=0,"",C350/C329)</f>
        <v/>
      </c>
      <c r="D371" s="111" t="str">
        <f t="shared" si="173"/>
        <v/>
      </c>
      <c r="E371" s="111" t="str">
        <f t="shared" si="173"/>
        <v/>
      </c>
      <c r="F371" s="111" t="str">
        <f t="shared" si="173"/>
        <v/>
      </c>
      <c r="G371" s="111" t="str">
        <f t="shared" si="173"/>
        <v/>
      </c>
      <c r="H371" s="111" t="str">
        <f t="shared" si="173"/>
        <v/>
      </c>
      <c r="I371" s="111" t="str">
        <f t="shared" si="173"/>
        <v/>
      </c>
      <c r="J371" s="111" t="str">
        <f t="shared" si="173"/>
        <v/>
      </c>
      <c r="K371" s="111" t="str">
        <f t="shared" si="173"/>
        <v/>
      </c>
      <c r="L371" s="111" t="str">
        <f t="shared" si="173"/>
        <v/>
      </c>
      <c r="M371" s="111" t="str">
        <f t="shared" si="173"/>
        <v/>
      </c>
      <c r="N371" s="111" t="str">
        <f t="shared" si="173"/>
        <v/>
      </c>
      <c r="O371" s="111" t="str">
        <f t="shared" si="173"/>
        <v/>
      </c>
      <c r="P371" s="111" t="str">
        <f t="shared" si="173"/>
        <v/>
      </c>
      <c r="Q371" s="111" t="str">
        <f t="shared" si="173"/>
        <v/>
      </c>
      <c r="R371" s="111" t="str">
        <f t="shared" ref="R371:V371" si="174">IF(R350=0,"",R350/R329)</f>
        <v/>
      </c>
      <c r="S371" s="111" t="str">
        <f t="shared" si="174"/>
        <v/>
      </c>
      <c r="T371" s="111" t="str">
        <f t="shared" si="174"/>
        <v/>
      </c>
      <c r="U371" s="111" t="str">
        <f t="shared" si="174"/>
        <v/>
      </c>
      <c r="V371" s="111" t="str">
        <f t="shared" si="174"/>
        <v/>
      </c>
      <c r="W371" s="111" t="str">
        <f t="shared" ref="W371:Y371" si="175">IF(W350=0,"",W350/W329)</f>
        <v/>
      </c>
      <c r="X371" s="111" t="str">
        <f t="shared" si="175"/>
        <v/>
      </c>
      <c r="Y371" s="111" t="str">
        <f t="shared" si="175"/>
        <v/>
      </c>
      <c r="DA371" s="63" t="s">
        <v>3595</v>
      </c>
    </row>
    <row r="372" spans="1:105" ht="12" customHeight="1" x14ac:dyDescent="0.25">
      <c r="A372" s="97" t="s">
        <v>124</v>
      </c>
      <c r="B372" s="111"/>
      <c r="C372" s="111" t="str">
        <f t="shared" ref="C372:Q372" si="176">IF(C351=0,"",C351/C330)</f>
        <v/>
      </c>
      <c r="D372" s="111" t="str">
        <f t="shared" si="176"/>
        <v/>
      </c>
      <c r="E372" s="111" t="str">
        <f t="shared" si="176"/>
        <v/>
      </c>
      <c r="F372" s="111" t="str">
        <f t="shared" si="176"/>
        <v/>
      </c>
      <c r="G372" s="111" t="str">
        <f t="shared" si="176"/>
        <v/>
      </c>
      <c r="H372" s="111" t="str">
        <f t="shared" si="176"/>
        <v/>
      </c>
      <c r="I372" s="111" t="str">
        <f t="shared" si="176"/>
        <v/>
      </c>
      <c r="J372" s="111" t="str">
        <f t="shared" si="176"/>
        <v/>
      </c>
      <c r="K372" s="111" t="str">
        <f t="shared" si="176"/>
        <v/>
      </c>
      <c r="L372" s="111" t="str">
        <f t="shared" si="176"/>
        <v/>
      </c>
      <c r="M372" s="111" t="str">
        <f t="shared" si="176"/>
        <v/>
      </c>
      <c r="N372" s="111" t="str">
        <f t="shared" si="176"/>
        <v/>
      </c>
      <c r="O372" s="111" t="str">
        <f t="shared" si="176"/>
        <v/>
      </c>
      <c r="P372" s="111" t="str">
        <f t="shared" si="176"/>
        <v/>
      </c>
      <c r="Q372" s="111" t="str">
        <f t="shared" si="176"/>
        <v/>
      </c>
      <c r="R372" s="111" t="str">
        <f t="shared" ref="R372:V372" si="177">IF(R351=0,"",R351/R330)</f>
        <v/>
      </c>
      <c r="S372" s="111" t="str">
        <f t="shared" si="177"/>
        <v/>
      </c>
      <c r="T372" s="111" t="str">
        <f t="shared" si="177"/>
        <v/>
      </c>
      <c r="U372" s="111" t="str">
        <f t="shared" si="177"/>
        <v/>
      </c>
      <c r="V372" s="111" t="str">
        <f t="shared" si="177"/>
        <v/>
      </c>
      <c r="W372" s="111" t="str">
        <f t="shared" ref="W372:Y372" si="178">IF(W351=0,"",W351/W330)</f>
        <v/>
      </c>
      <c r="X372" s="111" t="str">
        <f t="shared" si="178"/>
        <v/>
      </c>
      <c r="Y372" s="111" t="str">
        <f t="shared" si="178"/>
        <v/>
      </c>
      <c r="DA372" s="63" t="s">
        <v>3596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:Y373" si="181">IF(W352=0,"",W352/W331)</f>
        <v/>
      </c>
      <c r="X373" s="111" t="str">
        <f t="shared" si="181"/>
        <v/>
      </c>
      <c r="Y373" s="111" t="str">
        <f t="shared" si="181"/>
        <v/>
      </c>
      <c r="DA373" s="63" t="s">
        <v>3597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:Y374" si="184">IF(W353=0,"",W353/W332)</f>
        <v/>
      </c>
      <c r="X374" s="112" t="str">
        <f t="shared" si="184"/>
        <v/>
      </c>
      <c r="Y374" s="112" t="str">
        <f t="shared" si="184"/>
        <v/>
      </c>
      <c r="DA374" s="131" t="s">
        <v>3598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:Y375" si="187">IF(W354=0,"",W354/W333)</f>
        <v/>
      </c>
      <c r="X375" s="113" t="str">
        <f t="shared" si="187"/>
        <v/>
      </c>
      <c r="Y375" s="113" t="str">
        <f t="shared" si="187"/>
        <v/>
      </c>
      <c r="DA375" s="132" t="s">
        <v>3599</v>
      </c>
    </row>
    <row r="376" spans="1:105" ht="12" customHeight="1" x14ac:dyDescent="0.25">
      <c r="A376" s="106" t="s">
        <v>122</v>
      </c>
      <c r="B376" s="112"/>
      <c r="C376" s="112">
        <f t="shared" ref="C376:Q376" si="188">IF(C355=0,"",C355/C334)</f>
        <v>0.72807206032552108</v>
      </c>
      <c r="D376" s="112">
        <f t="shared" si="188"/>
        <v>0.72898899586066856</v>
      </c>
      <c r="E376" s="112">
        <f t="shared" si="188"/>
        <v>0.72999281317536613</v>
      </c>
      <c r="F376" s="112">
        <f t="shared" si="188"/>
        <v>0.73100874202588428</v>
      </c>
      <c r="G376" s="112">
        <f t="shared" si="188"/>
        <v>0.73210536182338637</v>
      </c>
      <c r="H376" s="112">
        <f t="shared" si="188"/>
        <v>0.73327493142412015</v>
      </c>
      <c r="I376" s="112">
        <f t="shared" si="188"/>
        <v>0.73453523675252241</v>
      </c>
      <c r="J376" s="112">
        <f t="shared" si="188"/>
        <v>0.73595759397684357</v>
      </c>
      <c r="K376" s="112">
        <f t="shared" si="188"/>
        <v>0.73760500483953362</v>
      </c>
      <c r="L376" s="112">
        <f t="shared" si="188"/>
        <v>0.7394991304906986</v>
      </c>
      <c r="M376" s="112" t="str">
        <f t="shared" si="188"/>
        <v/>
      </c>
      <c r="N376" s="112" t="str">
        <f t="shared" si="188"/>
        <v/>
      </c>
      <c r="O376" s="112" t="str">
        <f t="shared" si="188"/>
        <v/>
      </c>
      <c r="P376" s="112" t="str">
        <f t="shared" si="188"/>
        <v/>
      </c>
      <c r="Q376" s="112" t="str">
        <f t="shared" si="188"/>
        <v/>
      </c>
      <c r="R376" s="112">
        <f t="shared" ref="R376:V376" si="189">IF(R355=0,"",R355/R334)</f>
        <v>0.78882733595796306</v>
      </c>
      <c r="S376" s="112">
        <f t="shared" si="189"/>
        <v>0.79625443774904969</v>
      </c>
      <c r="T376" s="112">
        <f t="shared" si="189"/>
        <v>0.80362390125746463</v>
      </c>
      <c r="U376" s="112">
        <f t="shared" si="189"/>
        <v>0.81100980966252079</v>
      </c>
      <c r="V376" s="112" t="str">
        <f t="shared" si="189"/>
        <v/>
      </c>
      <c r="W376" s="112" t="str">
        <f t="shared" ref="W376:Y376" si="190">IF(W355=0,"",W355/W334)</f>
        <v/>
      </c>
      <c r="X376" s="112">
        <f t="shared" si="190"/>
        <v>0.83747203078133958</v>
      </c>
      <c r="Y376" s="112" t="str">
        <f t="shared" si="190"/>
        <v/>
      </c>
      <c r="DA376" s="131" t="s">
        <v>3600</v>
      </c>
    </row>
    <row r="377" spans="1:105" ht="12" customHeight="1" x14ac:dyDescent="0.25">
      <c r="A377" s="107" t="s">
        <v>121</v>
      </c>
      <c r="B377" s="113"/>
      <c r="C377" s="113">
        <f t="shared" ref="C377:Q377" si="191">IF(C356=0,"",C356/C335)</f>
        <v>0.84948727781263966</v>
      </c>
      <c r="D377" s="113">
        <f t="shared" si="191"/>
        <v>0.84388703484776584</v>
      </c>
      <c r="E377" s="113">
        <f t="shared" si="191"/>
        <v>0.84859947908901534</v>
      </c>
      <c r="F377" s="113">
        <f t="shared" si="191"/>
        <v>0.85000127090292232</v>
      </c>
      <c r="G377" s="113">
        <f t="shared" si="191"/>
        <v>0.84975668545599259</v>
      </c>
      <c r="H377" s="113">
        <f t="shared" si="191"/>
        <v>0.85379995212388016</v>
      </c>
      <c r="I377" s="113">
        <f t="shared" si="191"/>
        <v>0.84574217086582759</v>
      </c>
      <c r="J377" s="113">
        <f t="shared" si="191"/>
        <v>0.86111368547313849</v>
      </c>
      <c r="K377" s="113">
        <f t="shared" si="191"/>
        <v>0.8583425656707514</v>
      </c>
      <c r="L377" s="113">
        <f t="shared" si="191"/>
        <v>0.88246553446674347</v>
      </c>
      <c r="M377" s="113" t="str">
        <f t="shared" si="191"/>
        <v/>
      </c>
      <c r="N377" s="113" t="str">
        <f t="shared" si="191"/>
        <v/>
      </c>
      <c r="O377" s="113" t="str">
        <f t="shared" si="191"/>
        <v/>
      </c>
      <c r="P377" s="113" t="str">
        <f t="shared" si="191"/>
        <v/>
      </c>
      <c r="Q377" s="113" t="str">
        <f t="shared" si="191"/>
        <v/>
      </c>
      <c r="R377" s="113">
        <f t="shared" ref="R377:V377" si="192">IF(R356=0,"",R356/R335)</f>
        <v>0.89357607758426916</v>
      </c>
      <c r="S377" s="113">
        <f t="shared" si="192"/>
        <v>0.89662023247751843</v>
      </c>
      <c r="T377" s="113">
        <f t="shared" si="192"/>
        <v>0.90462230585242231</v>
      </c>
      <c r="U377" s="113">
        <f t="shared" si="192"/>
        <v>0.91143400333881242</v>
      </c>
      <c r="V377" s="113" t="str">
        <f t="shared" si="192"/>
        <v/>
      </c>
      <c r="W377" s="113" t="str">
        <f t="shared" ref="W377:Y377" si="193">IF(W356=0,"",W356/W335)</f>
        <v/>
      </c>
      <c r="X377" s="113">
        <f t="shared" si="193"/>
        <v>0.9326241170398617</v>
      </c>
      <c r="Y377" s="113" t="str">
        <f t="shared" si="193"/>
        <v/>
      </c>
      <c r="DA377" s="132" t="s">
        <v>3601</v>
      </c>
    </row>
    <row r="378" spans="1:105" ht="12" customHeight="1" x14ac:dyDescent="0.25">
      <c r="A378" s="108" t="s">
        <v>53</v>
      </c>
      <c r="B378" s="111"/>
      <c r="C378" s="111">
        <f t="shared" ref="C378:Q378" si="194">IF(C357=0,"",C357/C336)</f>
        <v>0.72807206032552119</v>
      </c>
      <c r="D378" s="111">
        <f t="shared" si="194"/>
        <v>0.72898899586066856</v>
      </c>
      <c r="E378" s="111">
        <f t="shared" si="194"/>
        <v>0.72999281317536613</v>
      </c>
      <c r="F378" s="111">
        <f t="shared" si="194"/>
        <v>0.73100874202588428</v>
      </c>
      <c r="G378" s="111">
        <f t="shared" si="194"/>
        <v>0.73210536182338637</v>
      </c>
      <c r="H378" s="111">
        <f t="shared" si="194"/>
        <v>0.73327493142412015</v>
      </c>
      <c r="I378" s="111">
        <f t="shared" si="194"/>
        <v>0.73453523675252241</v>
      </c>
      <c r="J378" s="111">
        <f t="shared" si="194"/>
        <v>0.73595759397684357</v>
      </c>
      <c r="K378" s="111">
        <f t="shared" si="194"/>
        <v>0.73760500483953362</v>
      </c>
      <c r="L378" s="111">
        <f t="shared" si="194"/>
        <v>0.7394991304906986</v>
      </c>
      <c r="M378" s="111" t="str">
        <f t="shared" si="194"/>
        <v/>
      </c>
      <c r="N378" s="111" t="str">
        <f t="shared" si="194"/>
        <v/>
      </c>
      <c r="O378" s="111" t="str">
        <f t="shared" si="194"/>
        <v/>
      </c>
      <c r="P378" s="111" t="str">
        <f t="shared" si="194"/>
        <v/>
      </c>
      <c r="Q378" s="111" t="str">
        <f t="shared" si="194"/>
        <v/>
      </c>
      <c r="R378" s="111">
        <f t="shared" ref="R378:V378" si="195">IF(R357=0,"",R357/R336)</f>
        <v>0.78882733595796317</v>
      </c>
      <c r="S378" s="111">
        <f t="shared" si="195"/>
        <v>0.79625443774904969</v>
      </c>
      <c r="T378" s="111">
        <f t="shared" si="195"/>
        <v>0.80362390125746452</v>
      </c>
      <c r="U378" s="111">
        <f t="shared" si="195"/>
        <v>0.81100980966252068</v>
      </c>
      <c r="V378" s="111" t="str">
        <f t="shared" si="195"/>
        <v/>
      </c>
      <c r="W378" s="111" t="str">
        <f t="shared" ref="W378:Y378" si="196">IF(W357=0,"",W357/W336)</f>
        <v/>
      </c>
      <c r="X378" s="111">
        <f t="shared" si="196"/>
        <v>0.83747203078133958</v>
      </c>
      <c r="Y378" s="111" t="str">
        <f t="shared" si="196"/>
        <v/>
      </c>
      <c r="DA378" s="63" t="s">
        <v>3602</v>
      </c>
    </row>
    <row r="379" spans="1:105" ht="12" customHeight="1" x14ac:dyDescent="0.25">
      <c r="A379" s="108" t="s">
        <v>52</v>
      </c>
      <c r="B379" s="111"/>
      <c r="C379" s="111">
        <f t="shared" ref="C379:Q379" si="197">IF(C358=0,"",C358/C337)</f>
        <v>1</v>
      </c>
      <c r="D379" s="111">
        <f t="shared" si="197"/>
        <v>1</v>
      </c>
      <c r="E379" s="111">
        <f t="shared" si="197"/>
        <v>1</v>
      </c>
      <c r="F379" s="111">
        <f t="shared" si="197"/>
        <v>1</v>
      </c>
      <c r="G379" s="111">
        <f t="shared" si="197"/>
        <v>1</v>
      </c>
      <c r="H379" s="111">
        <f t="shared" si="197"/>
        <v>1</v>
      </c>
      <c r="I379" s="111">
        <f t="shared" si="197"/>
        <v>1</v>
      </c>
      <c r="J379" s="111">
        <f t="shared" si="197"/>
        <v>1</v>
      </c>
      <c r="K379" s="111">
        <f t="shared" si="197"/>
        <v>1</v>
      </c>
      <c r="L379" s="111">
        <f t="shared" si="197"/>
        <v>1</v>
      </c>
      <c r="M379" s="111" t="str">
        <f t="shared" si="197"/>
        <v/>
      </c>
      <c r="N379" s="111" t="str">
        <f t="shared" si="197"/>
        <v/>
      </c>
      <c r="O379" s="111" t="str">
        <f t="shared" si="197"/>
        <v/>
      </c>
      <c r="P379" s="111" t="str">
        <f t="shared" si="197"/>
        <v/>
      </c>
      <c r="Q379" s="111" t="str">
        <f t="shared" si="197"/>
        <v/>
      </c>
      <c r="R379" s="111">
        <f t="shared" ref="R379:V379" si="198">IF(R358=0,"",R358/R337)</f>
        <v>1</v>
      </c>
      <c r="S379" s="111">
        <f t="shared" si="198"/>
        <v>1</v>
      </c>
      <c r="T379" s="111">
        <f t="shared" si="198"/>
        <v>1</v>
      </c>
      <c r="U379" s="111">
        <f t="shared" si="198"/>
        <v>1</v>
      </c>
      <c r="V379" s="111" t="str">
        <f t="shared" si="198"/>
        <v/>
      </c>
      <c r="W379" s="111" t="str">
        <f t="shared" ref="W379:Y379" si="199">IF(W358=0,"",W358/W337)</f>
        <v/>
      </c>
      <c r="X379" s="111">
        <f t="shared" si="199"/>
        <v>1</v>
      </c>
      <c r="Y379" s="111" t="str">
        <f t="shared" si="199"/>
        <v/>
      </c>
      <c r="DA379" s="63" t="s">
        <v>3603</v>
      </c>
    </row>
    <row r="380" spans="1:105" ht="12" customHeight="1" x14ac:dyDescent="0.25">
      <c r="A380" s="121" t="s">
        <v>54</v>
      </c>
      <c r="B380" s="124"/>
      <c r="C380" s="124">
        <f t="shared" ref="C380:Q380" si="200">IF(C359=0,"",C359/C338)</f>
        <v>0.76755015256502412</v>
      </c>
      <c r="D380" s="124">
        <f t="shared" si="200"/>
        <v>0.76871330105757318</v>
      </c>
      <c r="E380" s="124">
        <f t="shared" si="200"/>
        <v>0.76993129227061774</v>
      </c>
      <c r="F380" s="124">
        <f t="shared" si="200"/>
        <v>0.77115676203645722</v>
      </c>
      <c r="G380" s="124">
        <f t="shared" si="200"/>
        <v>0.77243273872207663</v>
      </c>
      <c r="H380" s="124">
        <f t="shared" si="200"/>
        <v>0.7737539562031388</v>
      </c>
      <c r="I380" s="124">
        <f t="shared" si="200"/>
        <v>0.77513101667052642</v>
      </c>
      <c r="J380" s="124">
        <f t="shared" si="200"/>
        <v>0.77660735355804789</v>
      </c>
      <c r="K380" s="124">
        <f t="shared" si="200"/>
        <v>0.77821989670879232</v>
      </c>
      <c r="L380" s="124">
        <f t="shared" si="200"/>
        <v>0.779978526369833</v>
      </c>
      <c r="M380" s="124" t="str">
        <f t="shared" si="200"/>
        <v/>
      </c>
      <c r="N380" s="124" t="str">
        <f t="shared" si="200"/>
        <v/>
      </c>
      <c r="O380" s="124" t="str">
        <f t="shared" si="200"/>
        <v/>
      </c>
      <c r="P380" s="124" t="str">
        <f t="shared" si="200"/>
        <v/>
      </c>
      <c r="Q380" s="124" t="str">
        <f t="shared" si="200"/>
        <v/>
      </c>
      <c r="R380" s="124">
        <f t="shared" ref="R380:V380" si="201">IF(R359=0,"",R359/R338)</f>
        <v>0.81638012177571873</v>
      </c>
      <c r="S380" s="124">
        <f t="shared" si="201"/>
        <v>0.83032275411884759</v>
      </c>
      <c r="T380" s="124">
        <f t="shared" si="201"/>
        <v>0.84533276348277198</v>
      </c>
      <c r="U380" s="124">
        <f t="shared" si="201"/>
        <v>0.85967717675942312</v>
      </c>
      <c r="V380" s="124" t="str">
        <f t="shared" si="201"/>
        <v/>
      </c>
      <c r="W380" s="124" t="str">
        <f t="shared" ref="W380:Y380" si="202">IF(W359=0,"",W359/W338)</f>
        <v/>
      </c>
      <c r="X380" s="124">
        <f t="shared" si="202"/>
        <v>0.88829413938616331</v>
      </c>
      <c r="Y380" s="124" t="str">
        <f t="shared" si="202"/>
        <v/>
      </c>
      <c r="DA380" s="130" t="s">
        <v>3604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 t="str">
        <f t="shared" si="203"/>
        <v/>
      </c>
      <c r="M381" s="111" t="str">
        <f t="shared" si="203"/>
        <v/>
      </c>
      <c r="N381" s="111" t="str">
        <f t="shared" si="203"/>
        <v/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:Y381" si="205">IF(W360=0,"",W360/W339)</f>
        <v/>
      </c>
      <c r="X381" s="111" t="str">
        <f t="shared" si="205"/>
        <v/>
      </c>
      <c r="Y381" s="111" t="str">
        <f t="shared" si="205"/>
        <v/>
      </c>
      <c r="DA381" s="63" t="s">
        <v>3605</v>
      </c>
    </row>
    <row r="382" spans="1:105" ht="12" customHeight="1" x14ac:dyDescent="0.25">
      <c r="A382" s="97" t="s">
        <v>50</v>
      </c>
      <c r="B382" s="111"/>
      <c r="C382" s="111" t="str">
        <f t="shared" ref="C382:Q382" si="206">IF(C361=0,"",C361/C340)</f>
        <v/>
      </c>
      <c r="D382" s="111" t="str">
        <f t="shared" si="206"/>
        <v/>
      </c>
      <c r="E382" s="111" t="str">
        <f t="shared" si="206"/>
        <v/>
      </c>
      <c r="F382" s="111" t="str">
        <f t="shared" si="206"/>
        <v/>
      </c>
      <c r="G382" s="111" t="str">
        <f t="shared" si="206"/>
        <v/>
      </c>
      <c r="H382" s="111" t="str">
        <f t="shared" si="206"/>
        <v/>
      </c>
      <c r="I382" s="111" t="str">
        <f t="shared" si="206"/>
        <v/>
      </c>
      <c r="J382" s="111" t="str">
        <f t="shared" si="206"/>
        <v/>
      </c>
      <c r="K382" s="111" t="str">
        <f t="shared" si="206"/>
        <v/>
      </c>
      <c r="L382" s="111" t="str">
        <f t="shared" si="206"/>
        <v/>
      </c>
      <c r="M382" s="111" t="str">
        <f t="shared" si="206"/>
        <v/>
      </c>
      <c r="N382" s="111" t="str">
        <f t="shared" si="206"/>
        <v/>
      </c>
      <c r="O382" s="111" t="str">
        <f t="shared" si="206"/>
        <v/>
      </c>
      <c r="P382" s="111" t="str">
        <f t="shared" si="206"/>
        <v/>
      </c>
      <c r="Q382" s="111" t="str">
        <f t="shared" si="206"/>
        <v/>
      </c>
      <c r="R382" s="111" t="str">
        <f t="shared" ref="R382:V382" si="207">IF(R361=0,"",R361/R340)</f>
        <v/>
      </c>
      <c r="S382" s="111" t="str">
        <f t="shared" si="207"/>
        <v/>
      </c>
      <c r="T382" s="111" t="str">
        <f t="shared" si="207"/>
        <v/>
      </c>
      <c r="U382" s="111" t="str">
        <f t="shared" si="207"/>
        <v/>
      </c>
      <c r="V382" s="111" t="str">
        <f t="shared" si="207"/>
        <v/>
      </c>
      <c r="W382" s="111" t="str">
        <f t="shared" ref="W382:Y382" si="208">IF(W361=0,"",W361/W340)</f>
        <v/>
      </c>
      <c r="X382" s="111" t="str">
        <f t="shared" si="208"/>
        <v/>
      </c>
      <c r="Y382" s="111" t="str">
        <f t="shared" si="208"/>
        <v/>
      </c>
      <c r="DA382" s="63" t="s">
        <v>3606</v>
      </c>
    </row>
    <row r="383" spans="1:105" ht="12" customHeight="1" x14ac:dyDescent="0.25">
      <c r="A383" s="109" t="s">
        <v>120</v>
      </c>
      <c r="B383" s="45"/>
      <c r="C383" s="45">
        <f t="shared" ref="C383:Q383" si="209">IF(C362=0,"",C362/C341)</f>
        <v>0.76755015256502412</v>
      </c>
      <c r="D383" s="45">
        <f t="shared" si="209"/>
        <v>0.76871330105757318</v>
      </c>
      <c r="E383" s="45">
        <f t="shared" si="209"/>
        <v>0.76993129227061774</v>
      </c>
      <c r="F383" s="45">
        <f t="shared" si="209"/>
        <v>0.77115676203645722</v>
      </c>
      <c r="G383" s="45">
        <f t="shared" si="209"/>
        <v>0.77243273872207663</v>
      </c>
      <c r="H383" s="45">
        <f t="shared" si="209"/>
        <v>0.7737539562031388</v>
      </c>
      <c r="I383" s="45">
        <f t="shared" si="209"/>
        <v>0.77513101667052642</v>
      </c>
      <c r="J383" s="45">
        <f t="shared" si="209"/>
        <v>0.77660735355804789</v>
      </c>
      <c r="K383" s="45">
        <f t="shared" si="209"/>
        <v>0.77821989670879232</v>
      </c>
      <c r="L383" s="45">
        <f t="shared" si="209"/>
        <v>0.779978526369833</v>
      </c>
      <c r="M383" s="45" t="str">
        <f t="shared" si="209"/>
        <v/>
      </c>
      <c r="N383" s="45" t="str">
        <f t="shared" si="209"/>
        <v/>
      </c>
      <c r="O383" s="45" t="str">
        <f t="shared" si="209"/>
        <v/>
      </c>
      <c r="P383" s="45" t="str">
        <f t="shared" si="209"/>
        <v/>
      </c>
      <c r="Q383" s="45" t="str">
        <f t="shared" si="209"/>
        <v/>
      </c>
      <c r="R383" s="45">
        <f t="shared" ref="R383:V383" si="210">IF(R362=0,"",R362/R341)</f>
        <v>0.81638012177571873</v>
      </c>
      <c r="S383" s="45">
        <f t="shared" si="210"/>
        <v>0.83032275411884759</v>
      </c>
      <c r="T383" s="45">
        <f t="shared" si="210"/>
        <v>0.84533276348277198</v>
      </c>
      <c r="U383" s="45">
        <f t="shared" si="210"/>
        <v>0.85967717675942312</v>
      </c>
      <c r="V383" s="45" t="str">
        <f t="shared" si="210"/>
        <v/>
      </c>
      <c r="W383" s="45" t="str">
        <f t="shared" ref="W383:Y383" si="211">IF(W362=0,"",W362/W341)</f>
        <v/>
      </c>
      <c r="X383" s="45">
        <f t="shared" si="211"/>
        <v>0.88829413938616331</v>
      </c>
      <c r="Y383" s="45" t="str">
        <f t="shared" si="211"/>
        <v/>
      </c>
      <c r="DA383" s="60" t="s">
        <v>3607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0.19314622763534756</v>
      </c>
      <c r="D385" s="117">
        <f t="shared" si="212"/>
        <v>0.2271706498839188</v>
      </c>
      <c r="E385" s="117">
        <f t="shared" si="212"/>
        <v>0.13585595325788116</v>
      </c>
      <c r="F385" s="117">
        <f t="shared" si="212"/>
        <v>0.12734309602256502</v>
      </c>
      <c r="G385" s="117">
        <f t="shared" si="212"/>
        <v>0.14078293480374204</v>
      </c>
      <c r="H385" s="117">
        <f t="shared" si="212"/>
        <v>0.17597796267981891</v>
      </c>
      <c r="I385" s="117">
        <f t="shared" si="212"/>
        <v>0.30244926815315754</v>
      </c>
      <c r="J385" s="117">
        <f t="shared" si="212"/>
        <v>0.88930570733430203</v>
      </c>
      <c r="K385" s="117">
        <f t="shared" si="212"/>
        <v>0.14482802488821178</v>
      </c>
      <c r="L385" s="117">
        <f t="shared" si="212"/>
        <v>1.9023206964376208E-2</v>
      </c>
      <c r="M385" s="117">
        <f t="shared" si="212"/>
        <v>0</v>
      </c>
      <c r="N385" s="117">
        <f t="shared" si="212"/>
        <v>0</v>
      </c>
      <c r="O385" s="117">
        <f t="shared" si="212"/>
        <v>0</v>
      </c>
      <c r="P385" s="117">
        <f t="shared" si="212"/>
        <v>0</v>
      </c>
      <c r="Q385" s="117">
        <f t="shared" si="212"/>
        <v>0</v>
      </c>
      <c r="R385" s="117">
        <f t="shared" ref="R385:V385" si="213">R386+R389+R391+R401</f>
        <v>7.776007144658495E-2</v>
      </c>
      <c r="S385" s="117">
        <f t="shared" si="213"/>
        <v>2.8865365090017511E-2</v>
      </c>
      <c r="T385" s="117">
        <f t="shared" si="213"/>
        <v>6.0620374564839194E-2</v>
      </c>
      <c r="U385" s="117">
        <f t="shared" si="213"/>
        <v>7.9652710122040726E-2</v>
      </c>
      <c r="V385" s="117">
        <f t="shared" si="213"/>
        <v>0</v>
      </c>
      <c r="W385" s="117">
        <f t="shared" ref="W385:Y385" si="214">W386+W389+W391+W401</f>
        <v>0</v>
      </c>
      <c r="X385" s="117">
        <f t="shared" si="214"/>
        <v>3.0194920121476097E-3</v>
      </c>
      <c r="Y385" s="117">
        <f t="shared" si="214"/>
        <v>0</v>
      </c>
      <c r="DA385" s="129" t="s">
        <v>3756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0.19314622763534756</v>
      </c>
      <c r="D386" s="122">
        <f t="shared" si="215"/>
        <v>0.2271706498839188</v>
      </c>
      <c r="E386" s="122">
        <f t="shared" si="215"/>
        <v>0.13585595325788116</v>
      </c>
      <c r="F386" s="122">
        <f t="shared" si="215"/>
        <v>0.12734309602256502</v>
      </c>
      <c r="G386" s="122">
        <f t="shared" si="215"/>
        <v>0.14078293480374204</v>
      </c>
      <c r="H386" s="122">
        <f t="shared" si="215"/>
        <v>0.17597796267981891</v>
      </c>
      <c r="I386" s="122">
        <f t="shared" si="215"/>
        <v>0.30244926815315754</v>
      </c>
      <c r="J386" s="122">
        <f t="shared" si="215"/>
        <v>0.88930570733430203</v>
      </c>
      <c r="K386" s="122">
        <f t="shared" si="215"/>
        <v>0.14482802488821178</v>
      </c>
      <c r="L386" s="122">
        <f t="shared" si="215"/>
        <v>1.9023206964376208E-2</v>
      </c>
      <c r="M386" s="122">
        <f t="shared" si="215"/>
        <v>0</v>
      </c>
      <c r="N386" s="122">
        <f t="shared" si="215"/>
        <v>0</v>
      </c>
      <c r="O386" s="122">
        <f t="shared" si="215"/>
        <v>0</v>
      </c>
      <c r="P386" s="122">
        <f t="shared" si="215"/>
        <v>0</v>
      </c>
      <c r="Q386" s="122">
        <f t="shared" si="215"/>
        <v>0</v>
      </c>
      <c r="R386" s="122">
        <f t="shared" ref="R386:V386" si="216">SUM(R387:R388)</f>
        <v>7.776007144658495E-2</v>
      </c>
      <c r="S386" s="122">
        <f t="shared" si="216"/>
        <v>2.8865365090017511E-2</v>
      </c>
      <c r="T386" s="122">
        <f t="shared" si="216"/>
        <v>6.0620374564839194E-2</v>
      </c>
      <c r="U386" s="122">
        <f t="shared" si="216"/>
        <v>7.9652710122040726E-2</v>
      </c>
      <c r="V386" s="122">
        <f t="shared" si="216"/>
        <v>0</v>
      </c>
      <c r="W386" s="122">
        <f t="shared" ref="W386:Y386" si="217">SUM(W387:W388)</f>
        <v>0</v>
      </c>
      <c r="X386" s="122">
        <f t="shared" si="217"/>
        <v>3.0194920121476097E-3</v>
      </c>
      <c r="Y386" s="122">
        <f t="shared" si="217"/>
        <v>0</v>
      </c>
      <c r="DA386" s="130" t="s">
        <v>3757</v>
      </c>
    </row>
    <row r="387" spans="1:105" ht="12" customHeight="1" x14ac:dyDescent="0.25">
      <c r="A387" s="97" t="s">
        <v>51</v>
      </c>
      <c r="B387" s="98"/>
      <c r="C387" s="98">
        <v>0.19314622763534756</v>
      </c>
      <c r="D387" s="98">
        <v>0.2271706498839188</v>
      </c>
      <c r="E387" s="98">
        <v>0.13585595325788116</v>
      </c>
      <c r="F387" s="98">
        <v>0.12734309602256502</v>
      </c>
      <c r="G387" s="98">
        <v>0.14078293480374204</v>
      </c>
      <c r="H387" s="98">
        <v>0.17597796267981891</v>
      </c>
      <c r="I387" s="98">
        <v>0.30244926815315754</v>
      </c>
      <c r="J387" s="98">
        <v>0.88930570733430203</v>
      </c>
      <c r="K387" s="98">
        <v>0.14482802488821178</v>
      </c>
      <c r="L387" s="98">
        <v>1.9023206964376208E-2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7.776007144658495E-2</v>
      </c>
      <c r="S387" s="98">
        <v>2.8865365090017511E-2</v>
      </c>
      <c r="T387" s="98">
        <v>6.0620374564839194E-2</v>
      </c>
      <c r="U387" s="98">
        <v>7.9652710122040726E-2</v>
      </c>
      <c r="V387" s="98">
        <v>0</v>
      </c>
      <c r="W387" s="98">
        <v>0</v>
      </c>
      <c r="X387" s="98">
        <v>3.0194920121476097E-3</v>
      </c>
      <c r="Y387" s="98">
        <v>0</v>
      </c>
      <c r="DA387" s="63" t="s">
        <v>3758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3759</v>
      </c>
    </row>
    <row r="389" spans="1:105" ht="12" customHeight="1" x14ac:dyDescent="0.25">
      <c r="A389" s="121" t="s">
        <v>92</v>
      </c>
      <c r="B389" s="122"/>
      <c r="C389" s="122">
        <f t="shared" ref="C389:Y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X389" s="122">
        <f t="shared" si="218"/>
        <v>0</v>
      </c>
      <c r="Y389" s="122">
        <f t="shared" si="218"/>
        <v>0</v>
      </c>
      <c r="DA389" s="130" t="s">
        <v>3760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X390" s="98">
        <v>0</v>
      </c>
      <c r="Y390" s="98">
        <v>0</v>
      </c>
      <c r="DA390" s="63" t="s">
        <v>3761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X391" s="122">
        <v>0</v>
      </c>
      <c r="Y391" s="122">
        <v>0</v>
      </c>
      <c r="DA391" s="130" t="s">
        <v>3762</v>
      </c>
    </row>
    <row r="392" spans="1:105" ht="12" customHeight="1" x14ac:dyDescent="0.25">
      <c r="A392" s="97" t="s">
        <v>143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3763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3764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X394" s="98">
        <v>0</v>
      </c>
      <c r="Y394" s="98">
        <v>0</v>
      </c>
      <c r="DA394" s="63" t="s">
        <v>3765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3766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3767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3768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3769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3770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3771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X401" s="122">
        <v>0</v>
      </c>
      <c r="Y401" s="122">
        <v>0</v>
      </c>
      <c r="DA401" s="130" t="s">
        <v>3772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X402" s="98">
        <v>0</v>
      </c>
      <c r="Y402" s="98">
        <v>0</v>
      </c>
      <c r="DA402" s="63" t="s">
        <v>3773</v>
      </c>
    </row>
    <row r="403" spans="1:105" ht="12" customHeight="1" x14ac:dyDescent="0.25">
      <c r="A403" s="97" t="s">
        <v>50</v>
      </c>
      <c r="B403" s="98"/>
      <c r="C403" s="98">
        <v>0</v>
      </c>
      <c r="D403" s="98">
        <v>0</v>
      </c>
      <c r="E403" s="98">
        <v>0</v>
      </c>
      <c r="F403" s="98">
        <v>0</v>
      </c>
      <c r="G403" s="98">
        <v>0</v>
      </c>
      <c r="H403" s="98">
        <v>0</v>
      </c>
      <c r="I403" s="98">
        <v>0</v>
      </c>
      <c r="J403" s="98">
        <v>0</v>
      </c>
      <c r="K403" s="98">
        <v>0</v>
      </c>
      <c r="L403" s="98">
        <v>0</v>
      </c>
      <c r="M403" s="98">
        <v>0</v>
      </c>
      <c r="N403" s="98">
        <v>0</v>
      </c>
      <c r="O403" s="98">
        <v>0</v>
      </c>
      <c r="P403" s="98">
        <v>0</v>
      </c>
      <c r="Q403" s="98">
        <v>0</v>
      </c>
      <c r="R403" s="98">
        <v>0</v>
      </c>
      <c r="S403" s="98">
        <v>0</v>
      </c>
      <c r="T403" s="98">
        <v>0</v>
      </c>
      <c r="U403" s="98">
        <v>0</v>
      </c>
      <c r="V403" s="98">
        <v>0</v>
      </c>
      <c r="W403" s="98">
        <v>0</v>
      </c>
      <c r="X403" s="98">
        <v>0</v>
      </c>
      <c r="Y403" s="98">
        <v>0</v>
      </c>
      <c r="DA403" s="63" t="s">
        <v>3774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0</v>
      </c>
      <c r="DA404" s="60" t="s">
        <v>3775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12180.408526784307</v>
      </c>
      <c r="D406" s="117">
        <f t="shared" si="219"/>
        <v>12173.026943487455</v>
      </c>
      <c r="E406" s="117">
        <f t="shared" si="219"/>
        <v>12335.029089499549</v>
      </c>
      <c r="F406" s="117">
        <f t="shared" si="219"/>
        <v>8216.3070710680022</v>
      </c>
      <c r="G406" s="117">
        <f t="shared" si="219"/>
        <v>8092.4696698646894</v>
      </c>
      <c r="H406" s="117">
        <f t="shared" si="219"/>
        <v>7794.1666734234113</v>
      </c>
      <c r="I406" s="117">
        <f t="shared" si="219"/>
        <v>8417.7464335983877</v>
      </c>
      <c r="J406" s="117">
        <f t="shared" si="219"/>
        <v>30378.3656486531</v>
      </c>
      <c r="K406" s="117">
        <f t="shared" si="219"/>
        <v>10072.207296083352</v>
      </c>
      <c r="L406" s="117">
        <f t="shared" si="219"/>
        <v>10623.345470130889</v>
      </c>
      <c r="M406" s="117">
        <f t="shared" si="219"/>
        <v>0</v>
      </c>
      <c r="N406" s="117">
        <f t="shared" si="219"/>
        <v>0</v>
      </c>
      <c r="O406" s="117">
        <f t="shared" si="219"/>
        <v>0</v>
      </c>
      <c r="P406" s="117">
        <f t="shared" si="219"/>
        <v>0</v>
      </c>
      <c r="Q406" s="117">
        <f t="shared" si="219"/>
        <v>0</v>
      </c>
      <c r="R406" s="117">
        <f t="shared" ref="R406:V406" si="220">R407+R410+R412+R422</f>
        <v>9363.9151017801723</v>
      </c>
      <c r="S406" s="117">
        <f t="shared" si="220"/>
        <v>9643.2093190979576</v>
      </c>
      <c r="T406" s="117">
        <f t="shared" si="220"/>
        <v>8560.6839141957134</v>
      </c>
      <c r="U406" s="117">
        <f t="shared" si="220"/>
        <v>9102.0748966986666</v>
      </c>
      <c r="V406" s="117">
        <f t="shared" si="220"/>
        <v>0</v>
      </c>
      <c r="W406" s="117">
        <f t="shared" ref="W406:Y406" si="221">W407+W410+W412+W422</f>
        <v>0</v>
      </c>
      <c r="X406" s="117">
        <f t="shared" si="221"/>
        <v>2641.5282058205753</v>
      </c>
      <c r="Y406" s="117">
        <f t="shared" si="221"/>
        <v>0</v>
      </c>
      <c r="DA406" s="129" t="s">
        <v>3924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10792.769128362455</v>
      </c>
      <c r="D407" s="122">
        <f t="shared" si="222"/>
        <v>10612.148820141161</v>
      </c>
      <c r="E407" s="122">
        <f t="shared" si="222"/>
        <v>10785.644474900755</v>
      </c>
      <c r="F407" s="122">
        <f t="shared" si="222"/>
        <v>6727.1003959490263</v>
      </c>
      <c r="G407" s="122">
        <f t="shared" si="222"/>
        <v>6582.9554314964262</v>
      </c>
      <c r="H407" s="122">
        <f t="shared" si="222"/>
        <v>6273.6599356618108</v>
      </c>
      <c r="I407" s="122">
        <f t="shared" si="222"/>
        <v>6933.4851389151845</v>
      </c>
      <c r="J407" s="122">
        <f t="shared" si="222"/>
        <v>28960.671176312742</v>
      </c>
      <c r="K407" s="122">
        <f t="shared" si="222"/>
        <v>8646.5065737101668</v>
      </c>
      <c r="L407" s="122">
        <f t="shared" si="222"/>
        <v>9087.2977678087645</v>
      </c>
      <c r="M407" s="122">
        <f t="shared" si="222"/>
        <v>0</v>
      </c>
      <c r="N407" s="122">
        <f t="shared" si="222"/>
        <v>0</v>
      </c>
      <c r="O407" s="122">
        <f t="shared" si="222"/>
        <v>0</v>
      </c>
      <c r="P407" s="122">
        <f t="shared" si="222"/>
        <v>0</v>
      </c>
      <c r="Q407" s="122">
        <f t="shared" si="222"/>
        <v>0</v>
      </c>
      <c r="R407" s="122">
        <f t="shared" ref="R407:V407" si="223">SUM(R408:R409)</f>
        <v>7950.5963429777175</v>
      </c>
      <c r="S407" s="122">
        <f t="shared" si="223"/>
        <v>8265.424677547071</v>
      </c>
      <c r="T407" s="122">
        <f t="shared" si="223"/>
        <v>7233.3914923772354</v>
      </c>
      <c r="U407" s="122">
        <f t="shared" si="223"/>
        <v>7867.1849348084197</v>
      </c>
      <c r="V407" s="122">
        <f t="shared" si="223"/>
        <v>0</v>
      </c>
      <c r="W407" s="122">
        <f t="shared" ref="W407:Y407" si="224">SUM(W408:W409)</f>
        <v>0</v>
      </c>
      <c r="X407" s="122">
        <f t="shared" si="224"/>
        <v>1716.3908156116477</v>
      </c>
      <c r="Y407" s="122">
        <f t="shared" si="224"/>
        <v>0</v>
      </c>
      <c r="DA407" s="130" t="s">
        <v>3925</v>
      </c>
    </row>
    <row r="408" spans="1:105" ht="12" customHeight="1" x14ac:dyDescent="0.25">
      <c r="A408" s="97" t="s">
        <v>51</v>
      </c>
      <c r="B408" s="98"/>
      <c r="C408" s="98">
        <v>10724.087815849261</v>
      </c>
      <c r="D408" s="98">
        <v>10545.48826763634</v>
      </c>
      <c r="E408" s="98">
        <v>10718.715645166338</v>
      </c>
      <c r="F408" s="98">
        <v>6685.9312322130909</v>
      </c>
      <c r="G408" s="98">
        <v>6543.3543554082526</v>
      </c>
      <c r="H408" s="98">
        <v>6236.6096057636041</v>
      </c>
      <c r="I408" s="98">
        <v>6893.4306131773765</v>
      </c>
      <c r="J408" s="98">
        <v>28791.301066249081</v>
      </c>
      <c r="K408" s="98">
        <v>8596.1553233743889</v>
      </c>
      <c r="L408" s="98">
        <v>9032.8618064464372</v>
      </c>
      <c r="M408" s="98">
        <v>0</v>
      </c>
      <c r="N408" s="98">
        <v>0</v>
      </c>
      <c r="O408" s="98">
        <v>0</v>
      </c>
      <c r="P408" s="98">
        <v>0</v>
      </c>
      <c r="Q408" s="98">
        <v>0</v>
      </c>
      <c r="R408" s="98">
        <v>7904.6391617995396</v>
      </c>
      <c r="S408" s="98">
        <v>8217.0908573287015</v>
      </c>
      <c r="T408" s="98">
        <v>7190.3187185240195</v>
      </c>
      <c r="U408" s="98">
        <v>7820.028567583181</v>
      </c>
      <c r="V408" s="98">
        <v>0</v>
      </c>
      <c r="W408" s="98">
        <v>0</v>
      </c>
      <c r="X408" s="98">
        <v>1706.5061671457049</v>
      </c>
      <c r="Y408" s="98">
        <v>0</v>
      </c>
      <c r="DA408" s="63" t="s">
        <v>3926</v>
      </c>
    </row>
    <row r="409" spans="1:105" ht="12" customHeight="1" x14ac:dyDescent="0.25">
      <c r="A409" s="97" t="s">
        <v>53</v>
      </c>
      <c r="B409" s="98"/>
      <c r="C409" s="98">
        <v>68.681312513193873</v>
      </c>
      <c r="D409" s="98">
        <v>66.660552504821382</v>
      </c>
      <c r="E409" s="98">
        <v>66.928829734417107</v>
      </c>
      <c r="F409" s="98">
        <v>41.169163735935122</v>
      </c>
      <c r="G409" s="98">
        <v>39.601076088173777</v>
      </c>
      <c r="H409" s="98">
        <v>37.050329898206357</v>
      </c>
      <c r="I409" s="98">
        <v>40.054525737807666</v>
      </c>
      <c r="J409" s="98">
        <v>169.37011006366015</v>
      </c>
      <c r="K409" s="98">
        <v>50.351250335777998</v>
      </c>
      <c r="L409" s="98">
        <v>54.435961362327333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45.957181178177919</v>
      </c>
      <c r="S409" s="98">
        <v>48.333820218370086</v>
      </c>
      <c r="T409" s="98">
        <v>43.072773853216326</v>
      </c>
      <c r="U409" s="98">
        <v>47.156367225238974</v>
      </c>
      <c r="V409" s="98">
        <v>0</v>
      </c>
      <c r="W409" s="98">
        <v>0</v>
      </c>
      <c r="X409" s="98">
        <v>9.8846484659428562</v>
      </c>
      <c r="Y409" s="98">
        <v>0</v>
      </c>
      <c r="DA409" s="63" t="s">
        <v>3927</v>
      </c>
    </row>
    <row r="410" spans="1:105" ht="12" customHeight="1" x14ac:dyDescent="0.25">
      <c r="A410" s="121" t="s">
        <v>92</v>
      </c>
      <c r="B410" s="122"/>
      <c r="C410" s="122">
        <f t="shared" ref="C410:Y410" si="225">C411</f>
        <v>3.7407252066395467</v>
      </c>
      <c r="D410" s="122">
        <f t="shared" si="225"/>
        <v>0</v>
      </c>
      <c r="E410" s="122">
        <f t="shared" si="225"/>
        <v>7.6014158963126413</v>
      </c>
      <c r="F410" s="122">
        <f t="shared" si="225"/>
        <v>10.848434564369443</v>
      </c>
      <c r="G410" s="122">
        <f t="shared" si="225"/>
        <v>20.898583406265693</v>
      </c>
      <c r="H410" s="122">
        <f t="shared" si="225"/>
        <v>31.779572878101806</v>
      </c>
      <c r="I410" s="122">
        <f t="shared" si="225"/>
        <v>5.6384886220781452</v>
      </c>
      <c r="J410" s="122">
        <f t="shared" si="225"/>
        <v>11.952176989077232</v>
      </c>
      <c r="K410" s="122">
        <f t="shared" si="225"/>
        <v>18.167036942447929</v>
      </c>
      <c r="L410" s="122">
        <f t="shared" si="225"/>
        <v>28.47849216760001</v>
      </c>
      <c r="M410" s="122">
        <f t="shared" si="225"/>
        <v>0</v>
      </c>
      <c r="N410" s="122">
        <f t="shared" si="225"/>
        <v>0</v>
      </c>
      <c r="O410" s="122">
        <f t="shared" si="225"/>
        <v>0</v>
      </c>
      <c r="P410" s="122">
        <f t="shared" si="225"/>
        <v>0</v>
      </c>
      <c r="Q410" s="122">
        <f t="shared" si="225"/>
        <v>0</v>
      </c>
      <c r="R410" s="122">
        <f t="shared" si="225"/>
        <v>42.126508938044786</v>
      </c>
      <c r="S410" s="122">
        <f t="shared" si="225"/>
        <v>25.048917574265268</v>
      </c>
      <c r="T410" s="122">
        <f t="shared" si="225"/>
        <v>19.631051064129654</v>
      </c>
      <c r="U410" s="122">
        <f t="shared" si="225"/>
        <v>10.535199450655538</v>
      </c>
      <c r="V410" s="122">
        <f t="shared" si="225"/>
        <v>0</v>
      </c>
      <c r="W410" s="122">
        <f t="shared" si="225"/>
        <v>0</v>
      </c>
      <c r="X410" s="122">
        <f t="shared" si="225"/>
        <v>30.106391587013142</v>
      </c>
      <c r="Y410" s="122">
        <f t="shared" si="225"/>
        <v>0</v>
      </c>
      <c r="DA410" s="130" t="s">
        <v>3928</v>
      </c>
    </row>
    <row r="411" spans="1:105" ht="12" customHeight="1" x14ac:dyDescent="0.25">
      <c r="A411" s="97" t="s">
        <v>53</v>
      </c>
      <c r="B411" s="98"/>
      <c r="C411" s="98">
        <f>RES_hhdet_in_fech!C8</f>
        <v>3.7407252066395467</v>
      </c>
      <c r="D411" s="98">
        <f>RES_hhdet_in_fech!D8</f>
        <v>0</v>
      </c>
      <c r="E411" s="98">
        <f>RES_hhdet_in_fech!E8</f>
        <v>7.6014158963126413</v>
      </c>
      <c r="F411" s="98">
        <f>RES_hhdet_in_fech!F8</f>
        <v>10.848434564369443</v>
      </c>
      <c r="G411" s="98">
        <f>RES_hhdet_in_fech!G8</f>
        <v>20.898583406265693</v>
      </c>
      <c r="H411" s="98">
        <f>RES_hhdet_in_fech!H8</f>
        <v>31.779572878101806</v>
      </c>
      <c r="I411" s="98">
        <f>RES_hhdet_in_fech!I8</f>
        <v>5.6384886220781452</v>
      </c>
      <c r="J411" s="98">
        <f>RES_hhdet_in_fech!J8</f>
        <v>11.952176989077232</v>
      </c>
      <c r="K411" s="98">
        <f>RES_hhdet_in_fech!K8</f>
        <v>18.167036942447929</v>
      </c>
      <c r="L411" s="98">
        <f>RES_hhdet_in_fech!L8</f>
        <v>28.47849216760001</v>
      </c>
      <c r="M411" s="98">
        <f>RES_hhdet_in_fech!M8</f>
        <v>0</v>
      </c>
      <c r="N411" s="98">
        <f>RES_hhdet_in_fech!N8</f>
        <v>0</v>
      </c>
      <c r="O411" s="98">
        <f>RES_hhdet_in_fech!O8</f>
        <v>0</v>
      </c>
      <c r="P411" s="98">
        <f>RES_hhdet_in_fech!P8</f>
        <v>0</v>
      </c>
      <c r="Q411" s="98">
        <f>RES_hhdet_in_fech!Q8</f>
        <v>0</v>
      </c>
      <c r="R411" s="98">
        <f>RES_hhdet_in_fech!R8</f>
        <v>42.126508938044786</v>
      </c>
      <c r="S411" s="98">
        <f>RES_hhdet_in_fech!S8</f>
        <v>25.048917574265268</v>
      </c>
      <c r="T411" s="98">
        <f>RES_hhdet_in_fech!T8</f>
        <v>19.631051064129654</v>
      </c>
      <c r="U411" s="98">
        <f>RES_hhdet_in_fech!U8</f>
        <v>10.535199450655538</v>
      </c>
      <c r="V411" s="98">
        <f>RES_hhdet_in_fech!V8</f>
        <v>0</v>
      </c>
      <c r="W411" s="98">
        <f>RES_hhdet_in_fech!W8</f>
        <v>0</v>
      </c>
      <c r="X411" s="98">
        <f>RES_hhdet_in_fech!X8</f>
        <v>30.106391587013142</v>
      </c>
      <c r="Y411" s="98">
        <f>RES_hhdet_in_fech!Y8</f>
        <v>0</v>
      </c>
      <c r="DA411" s="63" t="s">
        <v>3929</v>
      </c>
    </row>
    <row r="412" spans="1:105" ht="12" customHeight="1" x14ac:dyDescent="0.25">
      <c r="A412" s="121" t="s">
        <v>55</v>
      </c>
      <c r="B412" s="122"/>
      <c r="C412" s="122">
        <v>1144.065320357169</v>
      </c>
      <c r="D412" s="122">
        <v>1320.9111665738121</v>
      </c>
      <c r="E412" s="122">
        <v>1302.6612590684763</v>
      </c>
      <c r="F412" s="122">
        <v>1232.4575867672231</v>
      </c>
      <c r="G412" s="122">
        <v>1242.2936073306921</v>
      </c>
      <c r="H412" s="122">
        <v>1219.4645061325425</v>
      </c>
      <c r="I412" s="122">
        <v>1227.0470106583709</v>
      </c>
      <c r="J412" s="122">
        <v>1147.7925520898714</v>
      </c>
      <c r="K412" s="122">
        <v>1172.3111464406591</v>
      </c>
      <c r="L412" s="122">
        <v>1220.6305484208638</v>
      </c>
      <c r="M412" s="122">
        <v>0</v>
      </c>
      <c r="N412" s="122">
        <v>0</v>
      </c>
      <c r="O412" s="122">
        <v>0</v>
      </c>
      <c r="P412" s="122">
        <v>0</v>
      </c>
      <c r="Q412" s="122">
        <v>0</v>
      </c>
      <c r="R412" s="122">
        <v>1117.165488411591</v>
      </c>
      <c r="S412" s="122">
        <v>1106.5574512176588</v>
      </c>
      <c r="T412" s="122">
        <v>1069.0004779922601</v>
      </c>
      <c r="U412" s="122">
        <v>992.4750688033447</v>
      </c>
      <c r="V412" s="122">
        <v>0</v>
      </c>
      <c r="W412" s="122">
        <v>0</v>
      </c>
      <c r="X412" s="122">
        <v>673.5753854293531</v>
      </c>
      <c r="Y412" s="122">
        <v>0</v>
      </c>
      <c r="DA412" s="130" t="s">
        <v>3930</v>
      </c>
    </row>
    <row r="413" spans="1:105" ht="12" customHeight="1" x14ac:dyDescent="0.25">
      <c r="A413" s="97" t="s">
        <v>143</v>
      </c>
      <c r="B413" s="98"/>
      <c r="C413" s="98">
        <v>0</v>
      </c>
      <c r="D413" s="98">
        <v>0</v>
      </c>
      <c r="E413" s="98">
        <v>0</v>
      </c>
      <c r="F413" s="98">
        <v>0</v>
      </c>
      <c r="G413" s="98">
        <v>0</v>
      </c>
      <c r="H413" s="98">
        <v>0</v>
      </c>
      <c r="I413" s="98">
        <v>0</v>
      </c>
      <c r="J413" s="98">
        <v>0</v>
      </c>
      <c r="K413" s="98">
        <v>0</v>
      </c>
      <c r="L413" s="98">
        <v>0</v>
      </c>
      <c r="M413" s="98">
        <v>0</v>
      </c>
      <c r="N413" s="98">
        <v>0</v>
      </c>
      <c r="O413" s="98">
        <v>0</v>
      </c>
      <c r="P413" s="98">
        <v>0</v>
      </c>
      <c r="Q413" s="98">
        <v>0</v>
      </c>
      <c r="R413" s="98">
        <v>0</v>
      </c>
      <c r="S413" s="98">
        <v>0</v>
      </c>
      <c r="T413" s="98">
        <v>0</v>
      </c>
      <c r="U413" s="98">
        <v>0</v>
      </c>
      <c r="V413" s="98">
        <v>0</v>
      </c>
      <c r="W413" s="98">
        <v>0</v>
      </c>
      <c r="X413" s="98">
        <v>0</v>
      </c>
      <c r="Y413" s="98">
        <v>0</v>
      </c>
      <c r="DA413" s="63" t="s">
        <v>3931</v>
      </c>
    </row>
    <row r="414" spans="1:105" ht="12" customHeight="1" x14ac:dyDescent="0.25">
      <c r="A414" s="97" t="s">
        <v>124</v>
      </c>
      <c r="B414" s="98"/>
      <c r="C414" s="98">
        <v>0</v>
      </c>
      <c r="D414" s="98">
        <v>0</v>
      </c>
      <c r="E414" s="98">
        <v>0</v>
      </c>
      <c r="F414" s="98">
        <v>0</v>
      </c>
      <c r="G414" s="98">
        <v>0</v>
      </c>
      <c r="H414" s="98">
        <v>0</v>
      </c>
      <c r="I414" s="98">
        <v>0</v>
      </c>
      <c r="J414" s="98">
        <v>0</v>
      </c>
      <c r="K414" s="98">
        <v>0</v>
      </c>
      <c r="L414" s="98">
        <v>0</v>
      </c>
      <c r="M414" s="98">
        <v>0</v>
      </c>
      <c r="N414" s="98">
        <v>0</v>
      </c>
      <c r="O414" s="98">
        <v>0</v>
      </c>
      <c r="P414" s="98">
        <v>0</v>
      </c>
      <c r="Q414" s="98">
        <v>0</v>
      </c>
      <c r="R414" s="98">
        <v>0</v>
      </c>
      <c r="S414" s="98">
        <v>0</v>
      </c>
      <c r="T414" s="98">
        <v>0</v>
      </c>
      <c r="U414" s="98">
        <v>0</v>
      </c>
      <c r="V414" s="98">
        <v>0</v>
      </c>
      <c r="W414" s="98">
        <v>0</v>
      </c>
      <c r="X414" s="98">
        <v>0</v>
      </c>
      <c r="Y414" s="98">
        <v>0</v>
      </c>
      <c r="DA414" s="63" t="s">
        <v>3932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X415" s="98">
        <v>0</v>
      </c>
      <c r="Y415" s="98">
        <v>0</v>
      </c>
      <c r="DA415" s="63" t="s">
        <v>3933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X416" s="101">
        <v>0</v>
      </c>
      <c r="Y416" s="101">
        <v>0</v>
      </c>
      <c r="DA416" s="131" t="s">
        <v>3934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X417" s="104">
        <v>0</v>
      </c>
      <c r="Y417" s="104">
        <v>0</v>
      </c>
      <c r="DA417" s="132" t="s">
        <v>3935</v>
      </c>
    </row>
    <row r="418" spans="1:105" ht="12" customHeight="1" x14ac:dyDescent="0.25">
      <c r="A418" s="106" t="s">
        <v>122</v>
      </c>
      <c r="B418" s="101"/>
      <c r="C418" s="101">
        <v>1237.5939430844669</v>
      </c>
      <c r="D418" s="101">
        <v>1408.8409488854286</v>
      </c>
      <c r="E418" s="101">
        <v>1394.5705072277624</v>
      </c>
      <c r="F418" s="101">
        <v>1339.9204550454065</v>
      </c>
      <c r="G418" s="101">
        <v>1332.9309632631762</v>
      </c>
      <c r="H418" s="101">
        <v>1299.7195932548036</v>
      </c>
      <c r="I418" s="101">
        <v>1341.2602242624571</v>
      </c>
      <c r="J418" s="101">
        <v>1226.7943871290245</v>
      </c>
      <c r="K418" s="101">
        <v>1289.3178984418241</v>
      </c>
      <c r="L418" s="101">
        <v>1254.5817454790727</v>
      </c>
      <c r="M418" s="101">
        <v>0</v>
      </c>
      <c r="N418" s="101">
        <v>0</v>
      </c>
      <c r="O418" s="101">
        <v>0</v>
      </c>
      <c r="P418" s="101">
        <v>0</v>
      </c>
      <c r="Q418" s="101">
        <v>0</v>
      </c>
      <c r="R418" s="101">
        <v>1191.755864781371</v>
      </c>
      <c r="S418" s="101">
        <v>1172.0466296872255</v>
      </c>
      <c r="T418" s="101">
        <v>1116.1095891742536</v>
      </c>
      <c r="U418" s="101">
        <v>1052.5652789710034</v>
      </c>
      <c r="V418" s="101">
        <v>0</v>
      </c>
      <c r="W418" s="101">
        <v>0</v>
      </c>
      <c r="X418" s="101">
        <v>717.42478879998771</v>
      </c>
      <c r="Y418" s="101">
        <v>0</v>
      </c>
      <c r="DA418" s="131" t="s">
        <v>3936</v>
      </c>
    </row>
    <row r="419" spans="1:105" ht="12" customHeight="1" x14ac:dyDescent="0.25">
      <c r="A419" s="107" t="s">
        <v>121</v>
      </c>
      <c r="B419" s="104"/>
      <c r="C419" s="104">
        <v>1060.9287668217926</v>
      </c>
      <c r="D419" s="104">
        <v>1217.2796374208353</v>
      </c>
      <c r="E419" s="104">
        <v>1199.9391581845684</v>
      </c>
      <c r="F419" s="104">
        <v>1152.727071593087</v>
      </c>
      <c r="G419" s="104">
        <v>1148.6350062004587</v>
      </c>
      <c r="H419" s="104">
        <v>1116.2793941182072</v>
      </c>
      <c r="I419" s="104">
        <v>1165.005264996892</v>
      </c>
      <c r="J419" s="104">
        <v>1048.5338362714488</v>
      </c>
      <c r="K419" s="104">
        <v>1108.1461534077623</v>
      </c>
      <c r="L419" s="104">
        <v>1050.8745631298182</v>
      </c>
      <c r="M419" s="104">
        <v>0</v>
      </c>
      <c r="N419" s="104">
        <v>0</v>
      </c>
      <c r="O419" s="104">
        <v>0</v>
      </c>
      <c r="P419" s="104">
        <v>0</v>
      </c>
      <c r="Q419" s="104">
        <v>0</v>
      </c>
      <c r="R419" s="104">
        <v>1052.5204955577819</v>
      </c>
      <c r="S419" s="104">
        <v>1041.0682727480921</v>
      </c>
      <c r="T419" s="104">
        <v>990.48529268893742</v>
      </c>
      <c r="U419" s="104">
        <v>936.39087264686361</v>
      </c>
      <c r="V419" s="104">
        <v>0</v>
      </c>
      <c r="W419" s="104">
        <v>0</v>
      </c>
      <c r="X419" s="104">
        <v>644.34244984892996</v>
      </c>
      <c r="Y419" s="104">
        <v>0</v>
      </c>
      <c r="DA419" s="132" t="s">
        <v>3937</v>
      </c>
    </row>
    <row r="420" spans="1:105" ht="12" customHeight="1" x14ac:dyDescent="0.25">
      <c r="A420" s="108" t="s">
        <v>53</v>
      </c>
      <c r="B420" s="98"/>
      <c r="C420" s="98">
        <v>587.22644290388791</v>
      </c>
      <c r="D420" s="98">
        <v>701.20080260469319</v>
      </c>
      <c r="E420" s="98">
        <v>672.83917790168016</v>
      </c>
      <c r="F420" s="98">
        <v>642.80005616910307</v>
      </c>
      <c r="G420" s="98">
        <v>644.1888188111509</v>
      </c>
      <c r="H420" s="98">
        <v>611.86637512019092</v>
      </c>
      <c r="I420" s="98">
        <v>676.96812529792317</v>
      </c>
      <c r="J420" s="98">
        <v>551.5288334544332</v>
      </c>
      <c r="K420" s="98">
        <v>598.24746602949108</v>
      </c>
      <c r="L420" s="98">
        <v>474.14037562568461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530.43494084968415</v>
      </c>
      <c r="S420" s="98">
        <v>528.23430764675322</v>
      </c>
      <c r="T420" s="98">
        <v>481.06772620845936</v>
      </c>
      <c r="U420" s="98">
        <v>438.8184950357292</v>
      </c>
      <c r="V420" s="98">
        <v>0</v>
      </c>
      <c r="W420" s="98">
        <v>0</v>
      </c>
      <c r="X420" s="98">
        <v>267.11181894399687</v>
      </c>
      <c r="Y420" s="98">
        <v>0</v>
      </c>
      <c r="DA420" s="63" t="s">
        <v>3938</v>
      </c>
    </row>
    <row r="421" spans="1:105" ht="12" customHeight="1" x14ac:dyDescent="0.25">
      <c r="A421" s="108" t="s">
        <v>52</v>
      </c>
      <c r="B421" s="98"/>
      <c r="C421" s="98">
        <v>473.70232391790461</v>
      </c>
      <c r="D421" s="98">
        <v>516.07883481614215</v>
      </c>
      <c r="E421" s="98">
        <v>527.09998028288817</v>
      </c>
      <c r="F421" s="98">
        <v>509.92701542398396</v>
      </c>
      <c r="G421" s="98">
        <v>504.44618738930791</v>
      </c>
      <c r="H421" s="98">
        <v>504.41301899801618</v>
      </c>
      <c r="I421" s="98">
        <v>488.03713969896887</v>
      </c>
      <c r="J421" s="98">
        <v>497.00500281701562</v>
      </c>
      <c r="K421" s="98">
        <v>509.89868737827129</v>
      </c>
      <c r="L421" s="98">
        <v>576.73418750413339</v>
      </c>
      <c r="M421" s="98">
        <v>0</v>
      </c>
      <c r="N421" s="98">
        <v>0</v>
      </c>
      <c r="O421" s="98">
        <v>0</v>
      </c>
      <c r="P421" s="98">
        <v>0</v>
      </c>
      <c r="Q421" s="98">
        <v>0</v>
      </c>
      <c r="R421" s="98">
        <v>522.0855547080979</v>
      </c>
      <c r="S421" s="98">
        <v>512.833965101339</v>
      </c>
      <c r="T421" s="98">
        <v>509.41756648047817</v>
      </c>
      <c r="U421" s="98">
        <v>497.57237761113441</v>
      </c>
      <c r="V421" s="98">
        <v>0</v>
      </c>
      <c r="W421" s="98">
        <v>0</v>
      </c>
      <c r="X421" s="98">
        <v>377.23063090493315</v>
      </c>
      <c r="Y421" s="98">
        <v>0</v>
      </c>
      <c r="DA421" s="63" t="s">
        <v>3939</v>
      </c>
    </row>
    <row r="422" spans="1:105" ht="12" customHeight="1" x14ac:dyDescent="0.25">
      <c r="A422" s="121" t="s">
        <v>54</v>
      </c>
      <c r="B422" s="122"/>
      <c r="C422" s="122">
        <v>239.83335285804449</v>
      </c>
      <c r="D422" s="122">
        <v>239.96695677248155</v>
      </c>
      <c r="E422" s="122">
        <v>239.12193963400406</v>
      </c>
      <c r="F422" s="122">
        <v>245.9006537873843</v>
      </c>
      <c r="G422" s="122">
        <v>246.32204763130517</v>
      </c>
      <c r="H422" s="122">
        <v>269.26265875095538</v>
      </c>
      <c r="I422" s="122">
        <v>251.57579540275458</v>
      </c>
      <c r="J422" s="122">
        <v>257.94974326140732</v>
      </c>
      <c r="K422" s="122">
        <v>235.22253899007794</v>
      </c>
      <c r="L422" s="122">
        <v>286.9386617336599</v>
      </c>
      <c r="M422" s="122">
        <v>0</v>
      </c>
      <c r="N422" s="122">
        <v>0</v>
      </c>
      <c r="O422" s="122">
        <v>0</v>
      </c>
      <c r="P422" s="122">
        <v>0</v>
      </c>
      <c r="Q422" s="122">
        <v>0</v>
      </c>
      <c r="R422" s="122">
        <v>254.02676145281916</v>
      </c>
      <c r="S422" s="122">
        <v>246.17827275896244</v>
      </c>
      <c r="T422" s="122">
        <v>238.66089276208788</v>
      </c>
      <c r="U422" s="122">
        <v>231.87969363624759</v>
      </c>
      <c r="V422" s="122">
        <v>0</v>
      </c>
      <c r="W422" s="122">
        <v>0</v>
      </c>
      <c r="X422" s="122">
        <v>221.45561319256163</v>
      </c>
      <c r="Y422" s="122">
        <v>0</v>
      </c>
      <c r="DA422" s="130" t="s">
        <v>3940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0</v>
      </c>
      <c r="K423" s="98">
        <v>0</v>
      </c>
      <c r="L423" s="98">
        <v>0</v>
      </c>
      <c r="M423" s="98">
        <v>0</v>
      </c>
      <c r="N423" s="98">
        <v>0</v>
      </c>
      <c r="O423" s="98">
        <v>0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X423" s="98">
        <v>0</v>
      </c>
      <c r="Y423" s="98">
        <v>0</v>
      </c>
      <c r="DA423" s="63" t="s">
        <v>3941</v>
      </c>
    </row>
    <row r="424" spans="1:105" ht="12" customHeight="1" x14ac:dyDescent="0.25">
      <c r="A424" s="97" t="s">
        <v>50</v>
      </c>
      <c r="B424" s="98"/>
      <c r="C424" s="98">
        <v>0</v>
      </c>
      <c r="D424" s="98">
        <v>0</v>
      </c>
      <c r="E424" s="98">
        <v>0</v>
      </c>
      <c r="F424" s="98">
        <v>0</v>
      </c>
      <c r="G424" s="98">
        <v>0</v>
      </c>
      <c r="H424" s="98">
        <v>0</v>
      </c>
      <c r="I424" s="98">
        <v>0</v>
      </c>
      <c r="J424" s="98">
        <v>0</v>
      </c>
      <c r="K424" s="98">
        <v>0</v>
      </c>
      <c r="L424" s="98">
        <v>0</v>
      </c>
      <c r="M424" s="98">
        <v>0</v>
      </c>
      <c r="N424" s="98">
        <v>0</v>
      </c>
      <c r="O424" s="98">
        <v>0</v>
      </c>
      <c r="P424" s="98">
        <v>0</v>
      </c>
      <c r="Q424" s="98">
        <v>0</v>
      </c>
      <c r="R424" s="98">
        <v>0</v>
      </c>
      <c r="S424" s="98">
        <v>0</v>
      </c>
      <c r="T424" s="98">
        <v>0</v>
      </c>
      <c r="U424" s="98">
        <v>0</v>
      </c>
      <c r="V424" s="98">
        <v>0</v>
      </c>
      <c r="W424" s="98">
        <v>0</v>
      </c>
      <c r="X424" s="98">
        <v>0</v>
      </c>
      <c r="Y424" s="98">
        <v>0</v>
      </c>
      <c r="DA424" s="63" t="s">
        <v>3942</v>
      </c>
    </row>
    <row r="425" spans="1:105" ht="12" customHeight="1" x14ac:dyDescent="0.25">
      <c r="A425" s="109" t="s">
        <v>120</v>
      </c>
      <c r="B425" s="33"/>
      <c r="C425" s="33">
        <v>239.83335285804449</v>
      </c>
      <c r="D425" s="33">
        <v>239.96695677248155</v>
      </c>
      <c r="E425" s="33">
        <v>239.12193963400406</v>
      </c>
      <c r="F425" s="33">
        <v>245.9006537873843</v>
      </c>
      <c r="G425" s="33">
        <v>246.32204763130517</v>
      </c>
      <c r="H425" s="33">
        <v>269.26265875095538</v>
      </c>
      <c r="I425" s="33">
        <v>251.57579540275458</v>
      </c>
      <c r="J425" s="33">
        <v>257.94974326140732</v>
      </c>
      <c r="K425" s="33">
        <v>235.22253899007794</v>
      </c>
      <c r="L425" s="33">
        <v>286.9386617336599</v>
      </c>
      <c r="M425" s="33">
        <v>0</v>
      </c>
      <c r="N425" s="33">
        <v>0</v>
      </c>
      <c r="O425" s="33">
        <v>0</v>
      </c>
      <c r="P425" s="33">
        <v>0</v>
      </c>
      <c r="Q425" s="33">
        <v>0</v>
      </c>
      <c r="R425" s="33">
        <v>254.02676145281916</v>
      </c>
      <c r="S425" s="33">
        <v>246.17827275896244</v>
      </c>
      <c r="T425" s="33">
        <v>238.66089276208788</v>
      </c>
      <c r="U425" s="33">
        <v>231.87969363624759</v>
      </c>
      <c r="V425" s="33">
        <v>0</v>
      </c>
      <c r="W425" s="33">
        <v>0</v>
      </c>
      <c r="X425" s="33">
        <v>221.45561319256163</v>
      </c>
      <c r="Y425" s="33">
        <v>0</v>
      </c>
      <c r="DA425" s="60" t="s">
        <v>3943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8647.2600605929019</v>
      </c>
      <c r="D427" s="117">
        <f t="shared" si="226"/>
        <v>8689.5644272636655</v>
      </c>
      <c r="E427" s="117">
        <f t="shared" si="226"/>
        <v>8879.5921848324815</v>
      </c>
      <c r="F427" s="117">
        <f t="shared" si="226"/>
        <v>6012.2039776946394</v>
      </c>
      <c r="G427" s="117">
        <f t="shared" si="226"/>
        <v>5974.7869781697091</v>
      </c>
      <c r="H427" s="117">
        <f t="shared" si="226"/>
        <v>5820.522289677082</v>
      </c>
      <c r="I427" s="117">
        <f t="shared" si="226"/>
        <v>6275.6648035651224</v>
      </c>
      <c r="J427" s="117">
        <f t="shared" si="226"/>
        <v>22525.577115167089</v>
      </c>
      <c r="K427" s="117">
        <f t="shared" si="226"/>
        <v>7637.2552777045375</v>
      </c>
      <c r="L427" s="117">
        <f t="shared" si="226"/>
        <v>8082.2632293846382</v>
      </c>
      <c r="M427" s="117">
        <f t="shared" si="226"/>
        <v>0</v>
      </c>
      <c r="N427" s="117">
        <f t="shared" si="226"/>
        <v>0</v>
      </c>
      <c r="O427" s="117">
        <f t="shared" si="226"/>
        <v>0</v>
      </c>
      <c r="P427" s="117">
        <f t="shared" si="226"/>
        <v>0</v>
      </c>
      <c r="Q427" s="117">
        <f t="shared" si="226"/>
        <v>0</v>
      </c>
      <c r="R427" s="117">
        <f t="shared" ref="R427:V427" si="227">R428+R431+R433+R443</f>
        <v>7699.7788637701615</v>
      </c>
      <c r="S427" s="117">
        <f t="shared" si="227"/>
        <v>8041.8439170865549</v>
      </c>
      <c r="T427" s="117">
        <f t="shared" si="227"/>
        <v>7297.2194505705038</v>
      </c>
      <c r="U427" s="117">
        <f t="shared" si="227"/>
        <v>7910.9046554631459</v>
      </c>
      <c r="V427" s="117">
        <f t="shared" si="227"/>
        <v>0</v>
      </c>
      <c r="W427" s="117">
        <f t="shared" ref="W427:Y427" si="228">W428+W431+W433+W443</f>
        <v>0</v>
      </c>
      <c r="X427" s="117">
        <f t="shared" si="228"/>
        <v>2484.2815154815908</v>
      </c>
      <c r="Y427" s="117">
        <f t="shared" si="228"/>
        <v>0</v>
      </c>
      <c r="DA427" s="129" t="s">
        <v>4092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7552.2553581699112</v>
      </c>
      <c r="D428" s="122">
        <f t="shared" si="229"/>
        <v>7477.9695011532822</v>
      </c>
      <c r="E428" s="122">
        <f t="shared" si="229"/>
        <v>7655.6646897253131</v>
      </c>
      <c r="F428" s="122">
        <f t="shared" si="229"/>
        <v>4810.6220513560438</v>
      </c>
      <c r="G428" s="122">
        <f t="shared" si="229"/>
        <v>4743.7933900062608</v>
      </c>
      <c r="H428" s="122">
        <f t="shared" si="229"/>
        <v>4556.605965341003</v>
      </c>
      <c r="I428" s="122">
        <f t="shared" si="229"/>
        <v>5076.4898707836146</v>
      </c>
      <c r="J428" s="122">
        <f t="shared" si="229"/>
        <v>21380.727076603089</v>
      </c>
      <c r="K428" s="122">
        <f t="shared" si="229"/>
        <v>6437.3788374467449</v>
      </c>
      <c r="L428" s="122">
        <f t="shared" si="229"/>
        <v>6823.8772712307027</v>
      </c>
      <c r="M428" s="122">
        <f t="shared" si="229"/>
        <v>0</v>
      </c>
      <c r="N428" s="122">
        <f t="shared" si="229"/>
        <v>0</v>
      </c>
      <c r="O428" s="122">
        <f t="shared" si="229"/>
        <v>0</v>
      </c>
      <c r="P428" s="122">
        <f t="shared" si="229"/>
        <v>0</v>
      </c>
      <c r="Q428" s="122">
        <f t="shared" si="229"/>
        <v>0</v>
      </c>
      <c r="R428" s="122">
        <f t="shared" ref="R428:V428" si="230">SUM(R429:R430)</f>
        <v>6354.0063569231006</v>
      </c>
      <c r="S428" s="122">
        <f t="shared" si="230"/>
        <v>6786.2153504955713</v>
      </c>
      <c r="T428" s="122">
        <f t="shared" si="230"/>
        <v>6106.418075541209</v>
      </c>
      <c r="U428" s="122">
        <f t="shared" si="230"/>
        <v>6808.3436722122697</v>
      </c>
      <c r="V428" s="122">
        <f t="shared" si="230"/>
        <v>0</v>
      </c>
      <c r="W428" s="122">
        <f t="shared" ref="W428:Y428" si="231">SUM(W429:W430)</f>
        <v>0</v>
      </c>
      <c r="X428" s="122">
        <f t="shared" si="231"/>
        <v>1541.3997513248826</v>
      </c>
      <c r="Y428" s="122">
        <f t="shared" si="231"/>
        <v>0</v>
      </c>
      <c r="DA428" s="130" t="s">
        <v>4093</v>
      </c>
    </row>
    <row r="429" spans="1:105" ht="12" customHeight="1" x14ac:dyDescent="0.25">
      <c r="A429" s="97" t="s">
        <v>51</v>
      </c>
      <c r="B429" s="98"/>
      <c r="C429" s="98">
        <v>7483.5740456567173</v>
      </c>
      <c r="D429" s="98">
        <v>7411.3089486484605</v>
      </c>
      <c r="E429" s="98">
        <v>7588.7358599908957</v>
      </c>
      <c r="F429" s="98">
        <v>4769.4528876201084</v>
      </c>
      <c r="G429" s="98">
        <v>4704.1923139180872</v>
      </c>
      <c r="H429" s="98">
        <v>4519.5556354427963</v>
      </c>
      <c r="I429" s="98">
        <v>5036.4353450458066</v>
      </c>
      <c r="J429" s="98">
        <v>21211.356966539428</v>
      </c>
      <c r="K429" s="98">
        <v>6387.027587110967</v>
      </c>
      <c r="L429" s="98">
        <v>6769.4413098683754</v>
      </c>
      <c r="M429" s="98">
        <v>0</v>
      </c>
      <c r="N429" s="98">
        <v>0</v>
      </c>
      <c r="O429" s="98">
        <v>0</v>
      </c>
      <c r="P429" s="98">
        <v>0</v>
      </c>
      <c r="Q429" s="98">
        <v>0</v>
      </c>
      <c r="R429" s="98">
        <v>6308.0491757449226</v>
      </c>
      <c r="S429" s="98">
        <v>6737.8815302772009</v>
      </c>
      <c r="T429" s="98">
        <v>6063.345301687993</v>
      </c>
      <c r="U429" s="98">
        <v>6761.187304987031</v>
      </c>
      <c r="V429" s="98">
        <v>0</v>
      </c>
      <c r="W429" s="98">
        <v>0</v>
      </c>
      <c r="X429" s="98">
        <v>1531.5151028589398</v>
      </c>
      <c r="Y429" s="98">
        <v>0</v>
      </c>
      <c r="DA429" s="63" t="s">
        <v>4094</v>
      </c>
    </row>
    <row r="430" spans="1:105" ht="12" customHeight="1" x14ac:dyDescent="0.25">
      <c r="A430" s="97" t="s">
        <v>53</v>
      </c>
      <c r="B430" s="98"/>
      <c r="C430" s="98">
        <v>68.681312513193873</v>
      </c>
      <c r="D430" s="98">
        <v>66.660552504821382</v>
      </c>
      <c r="E430" s="98">
        <v>66.928829734417107</v>
      </c>
      <c r="F430" s="98">
        <v>41.169163735935122</v>
      </c>
      <c r="G430" s="98">
        <v>39.601076088173777</v>
      </c>
      <c r="H430" s="98">
        <v>37.050329898206357</v>
      </c>
      <c r="I430" s="98">
        <v>40.054525737807666</v>
      </c>
      <c r="J430" s="98">
        <v>169.37011006366015</v>
      </c>
      <c r="K430" s="98">
        <v>50.351250335777998</v>
      </c>
      <c r="L430" s="98">
        <v>54.435961362327333</v>
      </c>
      <c r="M430" s="98">
        <v>0</v>
      </c>
      <c r="N430" s="98">
        <v>0</v>
      </c>
      <c r="O430" s="98">
        <v>0</v>
      </c>
      <c r="P430" s="98">
        <v>0</v>
      </c>
      <c r="Q430" s="98">
        <v>0</v>
      </c>
      <c r="R430" s="98">
        <v>45.957181178177919</v>
      </c>
      <c r="S430" s="98">
        <v>48.333820218370086</v>
      </c>
      <c r="T430" s="98">
        <v>43.072773853216326</v>
      </c>
      <c r="U430" s="98">
        <v>47.156367225238974</v>
      </c>
      <c r="V430" s="98">
        <v>0</v>
      </c>
      <c r="W430" s="98">
        <v>0</v>
      </c>
      <c r="X430" s="98">
        <v>9.8846484659428562</v>
      </c>
      <c r="Y430" s="98">
        <v>0</v>
      </c>
      <c r="DA430" s="63" t="s">
        <v>4095</v>
      </c>
    </row>
    <row r="431" spans="1:105" ht="12" customHeight="1" x14ac:dyDescent="0.25">
      <c r="A431" s="121" t="s">
        <v>92</v>
      </c>
      <c r="B431" s="122"/>
      <c r="C431" s="122">
        <f t="shared" ref="C431:Y431" si="232">C432</f>
        <v>9.7635178096623427</v>
      </c>
      <c r="D431" s="122">
        <f t="shared" si="232"/>
        <v>0</v>
      </c>
      <c r="E431" s="122">
        <f t="shared" si="232"/>
        <v>21.679637645998525</v>
      </c>
      <c r="F431" s="122">
        <f t="shared" si="232"/>
        <v>32.273311871443696</v>
      </c>
      <c r="G431" s="122">
        <f t="shared" si="232"/>
        <v>64.775041032893938</v>
      </c>
      <c r="H431" s="122">
        <f t="shared" si="232"/>
        <v>102.50945103753247</v>
      </c>
      <c r="I431" s="122">
        <f t="shared" si="232"/>
        <v>18.908746133339346</v>
      </c>
      <c r="J431" s="122">
        <f t="shared" si="232"/>
        <v>41.638800246081502</v>
      </c>
      <c r="K431" s="122">
        <f t="shared" si="232"/>
        <v>65.709828671397446</v>
      </c>
      <c r="L431" s="122">
        <f t="shared" si="232"/>
        <v>106.88477485534251</v>
      </c>
      <c r="M431" s="122">
        <f t="shared" si="232"/>
        <v>0</v>
      </c>
      <c r="N431" s="122">
        <f t="shared" si="232"/>
        <v>0</v>
      </c>
      <c r="O431" s="122">
        <f t="shared" si="232"/>
        <v>0</v>
      </c>
      <c r="P431" s="122">
        <f t="shared" si="232"/>
        <v>0</v>
      </c>
      <c r="Q431" s="122">
        <f t="shared" si="232"/>
        <v>0</v>
      </c>
      <c r="R431" s="122">
        <f t="shared" si="232"/>
        <v>198.07682657561031</v>
      </c>
      <c r="S431" s="122">
        <f t="shared" si="232"/>
        <v>117.87604171272487</v>
      </c>
      <c r="T431" s="122">
        <f t="shared" si="232"/>
        <v>92.465130569087236</v>
      </c>
      <c r="U431" s="122">
        <f t="shared" si="232"/>
        <v>49.672821568311726</v>
      </c>
      <c r="V431" s="122">
        <f t="shared" si="232"/>
        <v>0</v>
      </c>
      <c r="W431" s="122">
        <f t="shared" si="232"/>
        <v>0</v>
      </c>
      <c r="X431" s="122">
        <f t="shared" si="232"/>
        <v>145.27717788291073</v>
      </c>
      <c r="Y431" s="122">
        <f t="shared" si="232"/>
        <v>0</v>
      </c>
      <c r="DA431" s="130" t="s">
        <v>4096</v>
      </c>
    </row>
    <row r="432" spans="1:105" ht="12" customHeight="1" x14ac:dyDescent="0.25">
      <c r="A432" s="97" t="s">
        <v>53</v>
      </c>
      <c r="B432" s="98"/>
      <c r="C432" s="98">
        <f>RES_hhdet_in_tesh!C8</f>
        <v>9.7635178096623427</v>
      </c>
      <c r="D432" s="98">
        <f>RES_hhdet_in_tesh!D8</f>
        <v>0</v>
      </c>
      <c r="E432" s="98">
        <f>RES_hhdet_in_tesh!E8</f>
        <v>21.679637645998525</v>
      </c>
      <c r="F432" s="98">
        <f>RES_hhdet_in_tesh!F8</f>
        <v>32.273311871443696</v>
      </c>
      <c r="G432" s="98">
        <f>RES_hhdet_in_tesh!G8</f>
        <v>64.775041032893938</v>
      </c>
      <c r="H432" s="98">
        <f>RES_hhdet_in_tesh!H8</f>
        <v>102.50945103753247</v>
      </c>
      <c r="I432" s="98">
        <f>RES_hhdet_in_tesh!I8</f>
        <v>18.908746133339346</v>
      </c>
      <c r="J432" s="98">
        <f>RES_hhdet_in_tesh!J8</f>
        <v>41.638800246081502</v>
      </c>
      <c r="K432" s="98">
        <f>RES_hhdet_in_tesh!K8</f>
        <v>65.709828671397446</v>
      </c>
      <c r="L432" s="98">
        <f>RES_hhdet_in_tesh!L8</f>
        <v>106.88477485534251</v>
      </c>
      <c r="M432" s="98">
        <f>RES_hhdet_in_tesh!M8</f>
        <v>0</v>
      </c>
      <c r="N432" s="98">
        <f>RES_hhdet_in_tesh!N8</f>
        <v>0</v>
      </c>
      <c r="O432" s="98">
        <f>RES_hhdet_in_tesh!O8</f>
        <v>0</v>
      </c>
      <c r="P432" s="98">
        <f>RES_hhdet_in_tesh!P8</f>
        <v>0</v>
      </c>
      <c r="Q432" s="98">
        <f>RES_hhdet_in_tesh!Q8</f>
        <v>0</v>
      </c>
      <c r="R432" s="98">
        <f>RES_hhdet_in_tesh!R8</f>
        <v>198.07682657561031</v>
      </c>
      <c r="S432" s="98">
        <f>RES_hhdet_in_tesh!S8</f>
        <v>117.87604171272487</v>
      </c>
      <c r="T432" s="98">
        <f>RES_hhdet_in_tesh!T8</f>
        <v>92.465130569087236</v>
      </c>
      <c r="U432" s="98">
        <f>RES_hhdet_in_tesh!U8</f>
        <v>49.672821568311726</v>
      </c>
      <c r="V432" s="98">
        <f>RES_hhdet_in_tesh!V8</f>
        <v>0</v>
      </c>
      <c r="W432" s="98">
        <f>RES_hhdet_in_tesh!W8</f>
        <v>0</v>
      </c>
      <c r="X432" s="98">
        <f>RES_hhdet_in_tesh!X8</f>
        <v>145.27717788291073</v>
      </c>
      <c r="Y432" s="98">
        <f>RES_hhdet_in_tesh!Y8</f>
        <v>0</v>
      </c>
      <c r="DA432" s="63" t="s">
        <v>4097</v>
      </c>
    </row>
    <row r="433" spans="1:105" ht="12" customHeight="1" x14ac:dyDescent="0.25">
      <c r="A433" s="121" t="s">
        <v>55</v>
      </c>
      <c r="B433" s="122"/>
      <c r="C433" s="122">
        <v>901.15705803695505</v>
      </c>
      <c r="D433" s="122">
        <v>1027.1291346250696</v>
      </c>
      <c r="E433" s="122">
        <v>1018.1403934685043</v>
      </c>
      <c r="F433" s="122">
        <v>979.68066250982417</v>
      </c>
      <c r="G433" s="122">
        <v>975.95133327107567</v>
      </c>
      <c r="H433" s="122">
        <v>953.06382583221909</v>
      </c>
      <c r="I433" s="122">
        <v>985.2619845879351</v>
      </c>
      <c r="J433" s="122">
        <v>902.88557085270111</v>
      </c>
      <c r="K433" s="122">
        <v>951.11175158995673</v>
      </c>
      <c r="L433" s="122">
        <v>927.69518876104109</v>
      </c>
      <c r="M433" s="122">
        <v>0</v>
      </c>
      <c r="N433" s="122">
        <v>0</v>
      </c>
      <c r="O433" s="122">
        <v>0</v>
      </c>
      <c r="P433" s="122">
        <v>0</v>
      </c>
      <c r="Q433" s="122">
        <v>0</v>
      </c>
      <c r="R433" s="122">
        <v>940.31328182230664</v>
      </c>
      <c r="S433" s="122">
        <v>933.34510343681666</v>
      </c>
      <c r="T433" s="122">
        <v>896.58837244636663</v>
      </c>
      <c r="U433" s="122">
        <v>853.54648130951523</v>
      </c>
      <c r="V433" s="122">
        <v>0</v>
      </c>
      <c r="W433" s="122">
        <v>0</v>
      </c>
      <c r="X433" s="122">
        <v>600.88686294067554</v>
      </c>
      <c r="Y433" s="122">
        <v>0</v>
      </c>
      <c r="DA433" s="130" t="s">
        <v>4098</v>
      </c>
    </row>
    <row r="434" spans="1:105" ht="12" customHeight="1" x14ac:dyDescent="0.25">
      <c r="A434" s="97" t="s">
        <v>143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X434" s="98">
        <v>0</v>
      </c>
      <c r="Y434" s="98">
        <v>0</v>
      </c>
      <c r="DA434" s="63" t="s">
        <v>4099</v>
      </c>
    </row>
    <row r="435" spans="1:105" ht="12" customHeight="1" x14ac:dyDescent="0.25">
      <c r="A435" s="97" t="s">
        <v>124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X435" s="98">
        <v>0</v>
      </c>
      <c r="Y435" s="98">
        <v>0</v>
      </c>
      <c r="DA435" s="63" t="s">
        <v>4100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X436" s="98">
        <v>0</v>
      </c>
      <c r="Y436" s="98">
        <v>0</v>
      </c>
      <c r="DA436" s="63" t="s">
        <v>4101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X437" s="101">
        <v>0</v>
      </c>
      <c r="Y437" s="101">
        <v>0</v>
      </c>
      <c r="DA437" s="131" t="s">
        <v>4102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X438" s="104">
        <v>0</v>
      </c>
      <c r="Y438" s="104">
        <v>0</v>
      </c>
      <c r="DA438" s="132" t="s">
        <v>4103</v>
      </c>
    </row>
    <row r="439" spans="1:105" ht="12" customHeight="1" x14ac:dyDescent="0.25">
      <c r="A439" s="106" t="s">
        <v>122</v>
      </c>
      <c r="B439" s="101"/>
      <c r="C439" s="101">
        <v>901.05757198789343</v>
      </c>
      <c r="D439" s="101">
        <v>1027.02954865538</v>
      </c>
      <c r="E439" s="101">
        <v>1018.0264477425915</v>
      </c>
      <c r="F439" s="101">
        <v>979.49356625749283</v>
      </c>
      <c r="G439" s="101">
        <v>975.84590514538252</v>
      </c>
      <c r="H439" s="101">
        <v>953.05179561450154</v>
      </c>
      <c r="I439" s="101">
        <v>985.20289637536519</v>
      </c>
      <c r="J439" s="101">
        <v>902.86864545577316</v>
      </c>
      <c r="K439" s="101">
        <v>951.00733471987883</v>
      </c>
      <c r="L439" s="101">
        <v>927.76210991127732</v>
      </c>
      <c r="M439" s="101">
        <v>0</v>
      </c>
      <c r="N439" s="101">
        <v>0</v>
      </c>
      <c r="O439" s="101">
        <v>0</v>
      </c>
      <c r="P439" s="101">
        <v>0</v>
      </c>
      <c r="Q439" s="101">
        <v>0</v>
      </c>
      <c r="R439" s="101">
        <v>940.08960392776737</v>
      </c>
      <c r="S439" s="101">
        <v>933.24733013727052</v>
      </c>
      <c r="T439" s="101">
        <v>896.93234228307983</v>
      </c>
      <c r="U439" s="101">
        <v>853.64076655565145</v>
      </c>
      <c r="V439" s="101">
        <v>0</v>
      </c>
      <c r="W439" s="101">
        <v>0</v>
      </c>
      <c r="X439" s="101">
        <v>600.82319480919944</v>
      </c>
      <c r="Y439" s="101">
        <v>0</v>
      </c>
      <c r="DA439" s="131" t="s">
        <v>4104</v>
      </c>
    </row>
    <row r="440" spans="1:105" ht="12" customHeight="1" x14ac:dyDescent="0.25">
      <c r="A440" s="107" t="s">
        <v>121</v>
      </c>
      <c r="B440" s="104"/>
      <c r="C440" s="104">
        <v>901.24549008056545</v>
      </c>
      <c r="D440" s="104">
        <v>1027.2465038036323</v>
      </c>
      <c r="E440" s="104">
        <v>1018.2677445739364</v>
      </c>
      <c r="F440" s="104">
        <v>979.81947585832768</v>
      </c>
      <c r="G440" s="104">
        <v>976.06027566762543</v>
      </c>
      <c r="H440" s="104">
        <v>953.07929325499924</v>
      </c>
      <c r="I440" s="104">
        <v>985.2940818885902</v>
      </c>
      <c r="J440" s="104">
        <v>902.90683609499558</v>
      </c>
      <c r="K440" s="104">
        <v>951.16901245419285</v>
      </c>
      <c r="L440" s="104">
        <v>927.36058300986042</v>
      </c>
      <c r="M440" s="104">
        <v>0</v>
      </c>
      <c r="N440" s="104">
        <v>0</v>
      </c>
      <c r="O440" s="104">
        <v>0</v>
      </c>
      <c r="P440" s="104">
        <v>0</v>
      </c>
      <c r="Q440" s="104">
        <v>0</v>
      </c>
      <c r="R440" s="104">
        <v>940.50713599757398</v>
      </c>
      <c r="S440" s="104">
        <v>933.44287673636302</v>
      </c>
      <c r="T440" s="104">
        <v>896.01508938517804</v>
      </c>
      <c r="U440" s="104">
        <v>853.45848174645494</v>
      </c>
      <c r="V440" s="104">
        <v>0</v>
      </c>
      <c r="W440" s="104">
        <v>0</v>
      </c>
      <c r="X440" s="104">
        <v>600.92930836165976</v>
      </c>
      <c r="Y440" s="104">
        <v>0</v>
      </c>
      <c r="DA440" s="132" t="s">
        <v>4105</v>
      </c>
    </row>
    <row r="441" spans="1:105" ht="12" customHeight="1" x14ac:dyDescent="0.25">
      <c r="A441" s="108" t="s">
        <v>53</v>
      </c>
      <c r="B441" s="98"/>
      <c r="C441" s="98">
        <v>427.54316616266067</v>
      </c>
      <c r="D441" s="98">
        <v>511.16766898749023</v>
      </c>
      <c r="E441" s="98">
        <v>491.16776429104817</v>
      </c>
      <c r="F441" s="98">
        <v>469.89246043434366</v>
      </c>
      <c r="G441" s="98">
        <v>471.61408827831747</v>
      </c>
      <c r="H441" s="98">
        <v>448.66627425698289</v>
      </c>
      <c r="I441" s="98">
        <v>497.25694218962133</v>
      </c>
      <c r="J441" s="98">
        <v>405.90183327797985</v>
      </c>
      <c r="K441" s="98">
        <v>441.27032507592162</v>
      </c>
      <c r="L441" s="98">
        <v>350.62639550572698</v>
      </c>
      <c r="M441" s="98">
        <v>0</v>
      </c>
      <c r="N441" s="98">
        <v>0</v>
      </c>
      <c r="O441" s="98">
        <v>0</v>
      </c>
      <c r="P441" s="98">
        <v>0</v>
      </c>
      <c r="Q441" s="98">
        <v>0</v>
      </c>
      <c r="R441" s="98">
        <v>418.42158128947614</v>
      </c>
      <c r="S441" s="98">
        <v>420.60891163502401</v>
      </c>
      <c r="T441" s="98">
        <v>386.59752290469993</v>
      </c>
      <c r="U441" s="98">
        <v>355.88610413532052</v>
      </c>
      <c r="V441" s="98">
        <v>0</v>
      </c>
      <c r="W441" s="98">
        <v>0</v>
      </c>
      <c r="X441" s="98">
        <v>223.69867745672659</v>
      </c>
      <c r="Y441" s="98">
        <v>0</v>
      </c>
      <c r="DA441" s="63" t="s">
        <v>4106</v>
      </c>
    </row>
    <row r="442" spans="1:105" ht="12" customHeight="1" x14ac:dyDescent="0.25">
      <c r="A442" s="108" t="s">
        <v>52</v>
      </c>
      <c r="B442" s="98"/>
      <c r="C442" s="98">
        <v>473.70232391790461</v>
      </c>
      <c r="D442" s="98">
        <v>516.07883481614215</v>
      </c>
      <c r="E442" s="98">
        <v>527.09998028288817</v>
      </c>
      <c r="F442" s="98">
        <v>509.92701542398396</v>
      </c>
      <c r="G442" s="98">
        <v>504.44618738930791</v>
      </c>
      <c r="H442" s="98">
        <v>504.41301899801618</v>
      </c>
      <c r="I442" s="98">
        <v>488.03713969896887</v>
      </c>
      <c r="J442" s="98">
        <v>497.00500281701562</v>
      </c>
      <c r="K442" s="98">
        <v>509.89868737827129</v>
      </c>
      <c r="L442" s="98">
        <v>576.73418750413339</v>
      </c>
      <c r="M442" s="98">
        <v>0</v>
      </c>
      <c r="N442" s="98">
        <v>0</v>
      </c>
      <c r="O442" s="98">
        <v>0</v>
      </c>
      <c r="P442" s="98">
        <v>0</v>
      </c>
      <c r="Q442" s="98">
        <v>0</v>
      </c>
      <c r="R442" s="98">
        <v>522.0855547080979</v>
      </c>
      <c r="S442" s="98">
        <v>512.833965101339</v>
      </c>
      <c r="T442" s="98">
        <v>509.41756648047817</v>
      </c>
      <c r="U442" s="98">
        <v>497.57237761113441</v>
      </c>
      <c r="V442" s="98">
        <v>0</v>
      </c>
      <c r="W442" s="98">
        <v>0</v>
      </c>
      <c r="X442" s="98">
        <v>377.23063090493315</v>
      </c>
      <c r="Y442" s="98">
        <v>0</v>
      </c>
      <c r="DA442" s="63" t="s">
        <v>4107</v>
      </c>
    </row>
    <row r="443" spans="1:105" ht="12" customHeight="1" x14ac:dyDescent="0.25">
      <c r="A443" s="121" t="s">
        <v>54</v>
      </c>
      <c r="B443" s="122"/>
      <c r="C443" s="122">
        <v>184.08412657637336</v>
      </c>
      <c r="D443" s="122">
        <v>184.46579148531427</v>
      </c>
      <c r="E443" s="122">
        <v>184.1074639926654</v>
      </c>
      <c r="F443" s="122">
        <v>189.62795195732713</v>
      </c>
      <c r="G443" s="122">
        <v>190.26721385947886</v>
      </c>
      <c r="H443" s="122">
        <v>208.34304746632742</v>
      </c>
      <c r="I443" s="122">
        <v>195.00420206023347</v>
      </c>
      <c r="J443" s="122">
        <v>200.32566746521945</v>
      </c>
      <c r="K443" s="122">
        <v>183.05485999643835</v>
      </c>
      <c r="L443" s="122">
        <v>223.80599453755204</v>
      </c>
      <c r="M443" s="122">
        <v>0</v>
      </c>
      <c r="N443" s="122">
        <v>0</v>
      </c>
      <c r="O443" s="122">
        <v>0</v>
      </c>
      <c r="P443" s="122">
        <v>0</v>
      </c>
      <c r="Q443" s="122">
        <v>0</v>
      </c>
      <c r="R443" s="122">
        <v>207.38239844914398</v>
      </c>
      <c r="S443" s="122">
        <v>204.40742144144261</v>
      </c>
      <c r="T443" s="122">
        <v>201.7478720138412</v>
      </c>
      <c r="U443" s="122">
        <v>199.34168037304934</v>
      </c>
      <c r="V443" s="122">
        <v>0</v>
      </c>
      <c r="W443" s="122">
        <v>0</v>
      </c>
      <c r="X443" s="122">
        <v>196.71772333312157</v>
      </c>
      <c r="Y443" s="122">
        <v>0</v>
      </c>
      <c r="DA443" s="130" t="s">
        <v>4108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0</v>
      </c>
      <c r="K444" s="98">
        <v>0</v>
      </c>
      <c r="L444" s="98">
        <v>0</v>
      </c>
      <c r="M444" s="98">
        <v>0</v>
      </c>
      <c r="N444" s="98">
        <v>0</v>
      </c>
      <c r="O444" s="98">
        <v>0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X444" s="98">
        <v>0</v>
      </c>
      <c r="Y444" s="98">
        <v>0</v>
      </c>
      <c r="DA444" s="63" t="s">
        <v>4109</v>
      </c>
    </row>
    <row r="445" spans="1:105" ht="12" customHeight="1" x14ac:dyDescent="0.25">
      <c r="A445" s="97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X445" s="98">
        <v>0</v>
      </c>
      <c r="Y445" s="98">
        <v>0</v>
      </c>
      <c r="DA445" s="63" t="s">
        <v>4110</v>
      </c>
    </row>
    <row r="446" spans="1:105" ht="12" customHeight="1" x14ac:dyDescent="0.25">
      <c r="A446" s="109" t="s">
        <v>120</v>
      </c>
      <c r="B446" s="33"/>
      <c r="C446" s="33">
        <v>184.08412657637336</v>
      </c>
      <c r="D446" s="33">
        <v>184.46579148531427</v>
      </c>
      <c r="E446" s="33">
        <v>184.1074639926654</v>
      </c>
      <c r="F446" s="33">
        <v>189.62795195732713</v>
      </c>
      <c r="G446" s="33">
        <v>190.26721385947886</v>
      </c>
      <c r="H446" s="33">
        <v>208.34304746632742</v>
      </c>
      <c r="I446" s="33">
        <v>195.00420206023347</v>
      </c>
      <c r="J446" s="33">
        <v>200.32566746521945</v>
      </c>
      <c r="K446" s="33">
        <v>183.05485999643835</v>
      </c>
      <c r="L446" s="33">
        <v>223.80599453755204</v>
      </c>
      <c r="M446" s="33">
        <v>0</v>
      </c>
      <c r="N446" s="33">
        <v>0</v>
      </c>
      <c r="O446" s="33">
        <v>0</v>
      </c>
      <c r="P446" s="33">
        <v>0</v>
      </c>
      <c r="Q446" s="33">
        <v>0</v>
      </c>
      <c r="R446" s="33">
        <v>207.38239844914398</v>
      </c>
      <c r="S446" s="33">
        <v>204.40742144144261</v>
      </c>
      <c r="T446" s="33">
        <v>201.7478720138412</v>
      </c>
      <c r="U446" s="33">
        <v>199.34168037304934</v>
      </c>
      <c r="V446" s="33">
        <v>0</v>
      </c>
      <c r="W446" s="33">
        <v>0</v>
      </c>
      <c r="X446" s="33">
        <v>196.71772333312157</v>
      </c>
      <c r="Y446" s="33">
        <v>0</v>
      </c>
      <c r="DA446" s="60" t="s">
        <v>4111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3787.1809340264226</v>
      </c>
      <c r="D448" s="117">
        <f t="shared" si="233"/>
        <v>3724.1090144904724</v>
      </c>
      <c r="E448" s="117">
        <f t="shared" si="233"/>
        <v>3773.7764793855877</v>
      </c>
      <c r="F448" s="117">
        <f t="shared" si="233"/>
        <v>2358.2054818993524</v>
      </c>
      <c r="G448" s="117">
        <f t="shared" si="233"/>
        <v>2307.9169639957713</v>
      </c>
      <c r="H448" s="117">
        <f t="shared" si="233"/>
        <v>2199.7245334977365</v>
      </c>
      <c r="I448" s="117">
        <f t="shared" si="233"/>
        <v>2419.5941452252605</v>
      </c>
      <c r="J448" s="117">
        <f t="shared" si="233"/>
        <v>10105.746674253433</v>
      </c>
      <c r="K448" s="117">
        <f t="shared" si="233"/>
        <v>3017.250518504412</v>
      </c>
      <c r="L448" s="117">
        <f t="shared" si="233"/>
        <v>3170.5344940627015</v>
      </c>
      <c r="M448" s="117">
        <f t="shared" si="233"/>
        <v>0</v>
      </c>
      <c r="N448" s="117">
        <f t="shared" si="233"/>
        <v>0</v>
      </c>
      <c r="O448" s="117">
        <f t="shared" si="233"/>
        <v>0</v>
      </c>
      <c r="P448" s="117">
        <f t="shared" si="233"/>
        <v>0</v>
      </c>
      <c r="Q448" s="117">
        <f t="shared" si="233"/>
        <v>0</v>
      </c>
      <c r="R448" s="117">
        <f t="shared" ref="R448:V448" si="234">R449+R452+R454+R464</f>
        <v>2777.1454088066052</v>
      </c>
      <c r="S448" s="117">
        <f t="shared" si="234"/>
        <v>2886.5365090017513</v>
      </c>
      <c r="T448" s="117">
        <f t="shared" si="234"/>
        <v>2525.848940201633</v>
      </c>
      <c r="U448" s="117">
        <f t="shared" si="234"/>
        <v>2746.6451766220939</v>
      </c>
      <c r="V448" s="117">
        <f t="shared" si="234"/>
        <v>0</v>
      </c>
      <c r="W448" s="117">
        <f t="shared" ref="W448:Y448" si="235">W449+W452+W454+W464</f>
        <v>0</v>
      </c>
      <c r="X448" s="117">
        <f t="shared" si="235"/>
        <v>603.89840242952198</v>
      </c>
      <c r="Y448" s="117">
        <f t="shared" si="235"/>
        <v>0</v>
      </c>
      <c r="DA448" s="129" t="s">
        <v>4259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3787.1809340264226</v>
      </c>
      <c r="D449" s="122">
        <f t="shared" si="236"/>
        <v>3724.1090144904724</v>
      </c>
      <c r="E449" s="122">
        <f t="shared" si="236"/>
        <v>3773.7764793855877</v>
      </c>
      <c r="F449" s="122">
        <f t="shared" si="236"/>
        <v>2358.2054818993524</v>
      </c>
      <c r="G449" s="122">
        <f t="shared" si="236"/>
        <v>2307.9169639957713</v>
      </c>
      <c r="H449" s="122">
        <f t="shared" si="236"/>
        <v>2199.7245334977365</v>
      </c>
      <c r="I449" s="122">
        <f t="shared" si="236"/>
        <v>2419.5941452252605</v>
      </c>
      <c r="J449" s="122">
        <f t="shared" si="236"/>
        <v>10105.746674253433</v>
      </c>
      <c r="K449" s="122">
        <f t="shared" si="236"/>
        <v>3017.250518504412</v>
      </c>
      <c r="L449" s="122">
        <f t="shared" si="236"/>
        <v>3170.5344940627015</v>
      </c>
      <c r="M449" s="122">
        <f t="shared" si="236"/>
        <v>0</v>
      </c>
      <c r="N449" s="122">
        <f t="shared" si="236"/>
        <v>0</v>
      </c>
      <c r="O449" s="122">
        <f t="shared" si="236"/>
        <v>0</v>
      </c>
      <c r="P449" s="122">
        <f t="shared" si="236"/>
        <v>0</v>
      </c>
      <c r="Q449" s="122">
        <f t="shared" si="236"/>
        <v>0</v>
      </c>
      <c r="R449" s="122">
        <f t="shared" ref="R449:V449" si="237">SUM(R450:R451)</f>
        <v>2777.1454088066052</v>
      </c>
      <c r="S449" s="122">
        <f t="shared" si="237"/>
        <v>2886.5365090017513</v>
      </c>
      <c r="T449" s="122">
        <f t="shared" si="237"/>
        <v>2525.848940201633</v>
      </c>
      <c r="U449" s="122">
        <f t="shared" si="237"/>
        <v>2746.6451766220939</v>
      </c>
      <c r="V449" s="122">
        <f t="shared" si="237"/>
        <v>0</v>
      </c>
      <c r="W449" s="122">
        <f t="shared" ref="W449:Y449" si="238">SUM(W450:W451)</f>
        <v>0</v>
      </c>
      <c r="X449" s="122">
        <f t="shared" si="238"/>
        <v>603.89840242952198</v>
      </c>
      <c r="Y449" s="122">
        <f t="shared" si="238"/>
        <v>0</v>
      </c>
      <c r="DA449" s="130" t="s">
        <v>4260</v>
      </c>
    </row>
    <row r="450" spans="1:105" ht="12" customHeight="1" x14ac:dyDescent="0.25">
      <c r="A450" s="97" t="s">
        <v>51</v>
      </c>
      <c r="B450" s="98"/>
      <c r="C450" s="98">
        <v>3787.1809340264226</v>
      </c>
      <c r="D450" s="98">
        <v>3724.1090144904724</v>
      </c>
      <c r="E450" s="98">
        <v>3773.7764793855877</v>
      </c>
      <c r="F450" s="98">
        <v>2358.2054818993524</v>
      </c>
      <c r="G450" s="98">
        <v>2307.9169639957713</v>
      </c>
      <c r="H450" s="98">
        <v>2199.7245334977365</v>
      </c>
      <c r="I450" s="98">
        <v>2419.5941452252605</v>
      </c>
      <c r="J450" s="98">
        <v>10105.746674253433</v>
      </c>
      <c r="K450" s="98">
        <v>3017.250518504412</v>
      </c>
      <c r="L450" s="98">
        <v>3170.5344940627015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2777.1454088066052</v>
      </c>
      <c r="S450" s="98">
        <v>2886.5365090017513</v>
      </c>
      <c r="T450" s="98">
        <v>2525.848940201633</v>
      </c>
      <c r="U450" s="98">
        <v>2746.6451766220939</v>
      </c>
      <c r="V450" s="98">
        <v>0</v>
      </c>
      <c r="W450" s="98">
        <v>0</v>
      </c>
      <c r="X450" s="98">
        <v>603.89840242952198</v>
      </c>
      <c r="Y450" s="98">
        <v>0</v>
      </c>
      <c r="DA450" s="63" t="s">
        <v>4261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X451" s="98">
        <v>0</v>
      </c>
      <c r="Y451" s="98">
        <v>0</v>
      </c>
      <c r="DA451" s="63" t="s">
        <v>4262</v>
      </c>
    </row>
    <row r="452" spans="1:105" ht="12" customHeight="1" x14ac:dyDescent="0.25">
      <c r="A452" s="121" t="s">
        <v>92</v>
      </c>
      <c r="B452" s="122"/>
      <c r="C452" s="122">
        <f t="shared" ref="C452:Y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X452" s="122">
        <f t="shared" si="239"/>
        <v>0</v>
      </c>
      <c r="Y452" s="122">
        <f t="shared" si="239"/>
        <v>0</v>
      </c>
      <c r="DA452" s="130" t="s">
        <v>4263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X453" s="98">
        <v>0</v>
      </c>
      <c r="Y453" s="98">
        <v>0</v>
      </c>
      <c r="DA453" s="63" t="s">
        <v>4264</v>
      </c>
    </row>
    <row r="454" spans="1:105" ht="12" customHeight="1" x14ac:dyDescent="0.25">
      <c r="A454" s="121" t="s">
        <v>55</v>
      </c>
      <c r="B454" s="122"/>
      <c r="C454" s="122">
        <v>0</v>
      </c>
      <c r="D454" s="122">
        <v>0</v>
      </c>
      <c r="E454" s="122">
        <v>0</v>
      </c>
      <c r="F454" s="122">
        <v>0</v>
      </c>
      <c r="G454" s="122">
        <v>0</v>
      </c>
      <c r="H454" s="122">
        <v>0</v>
      </c>
      <c r="I454" s="122">
        <v>0</v>
      </c>
      <c r="J454" s="122">
        <v>0</v>
      </c>
      <c r="K454" s="122">
        <v>0</v>
      </c>
      <c r="L454" s="122">
        <v>0</v>
      </c>
      <c r="M454" s="122">
        <v>0</v>
      </c>
      <c r="N454" s="122">
        <v>0</v>
      </c>
      <c r="O454" s="122">
        <v>0</v>
      </c>
      <c r="P454" s="122">
        <v>0</v>
      </c>
      <c r="Q454" s="122">
        <v>0</v>
      </c>
      <c r="R454" s="122">
        <v>0</v>
      </c>
      <c r="S454" s="122">
        <v>0</v>
      </c>
      <c r="T454" s="122">
        <v>0</v>
      </c>
      <c r="U454" s="122">
        <v>0</v>
      </c>
      <c r="V454" s="122">
        <v>0</v>
      </c>
      <c r="W454" s="122">
        <v>0</v>
      </c>
      <c r="X454" s="122">
        <v>0</v>
      </c>
      <c r="Y454" s="122">
        <v>0</v>
      </c>
      <c r="DA454" s="130" t="s">
        <v>4265</v>
      </c>
    </row>
    <row r="455" spans="1:105" ht="12" customHeight="1" x14ac:dyDescent="0.25">
      <c r="A455" s="97" t="s">
        <v>143</v>
      </c>
      <c r="B455" s="98"/>
      <c r="C455" s="98">
        <v>0</v>
      </c>
      <c r="D455" s="98">
        <v>0</v>
      </c>
      <c r="E455" s="98">
        <v>0</v>
      </c>
      <c r="F455" s="98">
        <v>0</v>
      </c>
      <c r="G455" s="98">
        <v>0</v>
      </c>
      <c r="H455" s="98">
        <v>0</v>
      </c>
      <c r="I455" s="98">
        <v>0</v>
      </c>
      <c r="J455" s="98">
        <v>0</v>
      </c>
      <c r="K455" s="98">
        <v>0</v>
      </c>
      <c r="L455" s="98">
        <v>0</v>
      </c>
      <c r="M455" s="98">
        <v>0</v>
      </c>
      <c r="N455" s="98">
        <v>0</v>
      </c>
      <c r="O455" s="98">
        <v>0</v>
      </c>
      <c r="P455" s="98">
        <v>0</v>
      </c>
      <c r="Q455" s="98">
        <v>0</v>
      </c>
      <c r="R455" s="98">
        <v>0</v>
      </c>
      <c r="S455" s="98">
        <v>0</v>
      </c>
      <c r="T455" s="98">
        <v>0</v>
      </c>
      <c r="U455" s="98">
        <v>0</v>
      </c>
      <c r="V455" s="98">
        <v>0</v>
      </c>
      <c r="W455" s="98">
        <v>0</v>
      </c>
      <c r="X455" s="98">
        <v>0</v>
      </c>
      <c r="Y455" s="98">
        <v>0</v>
      </c>
      <c r="DA455" s="63" t="s">
        <v>4266</v>
      </c>
    </row>
    <row r="456" spans="1:105" ht="12" customHeight="1" x14ac:dyDescent="0.25">
      <c r="A456" s="97" t="s">
        <v>124</v>
      </c>
      <c r="B456" s="98"/>
      <c r="C456" s="98">
        <v>0</v>
      </c>
      <c r="D456" s="98">
        <v>0</v>
      </c>
      <c r="E456" s="98">
        <v>0</v>
      </c>
      <c r="F456" s="98">
        <v>0</v>
      </c>
      <c r="G456" s="98">
        <v>0</v>
      </c>
      <c r="H456" s="98">
        <v>0</v>
      </c>
      <c r="I456" s="98">
        <v>0</v>
      </c>
      <c r="J456" s="98">
        <v>0</v>
      </c>
      <c r="K456" s="98">
        <v>0</v>
      </c>
      <c r="L456" s="98">
        <v>0</v>
      </c>
      <c r="M456" s="98">
        <v>0</v>
      </c>
      <c r="N456" s="98">
        <v>0</v>
      </c>
      <c r="O456" s="98">
        <v>0</v>
      </c>
      <c r="P456" s="98">
        <v>0</v>
      </c>
      <c r="Q456" s="98">
        <v>0</v>
      </c>
      <c r="R456" s="98">
        <v>0</v>
      </c>
      <c r="S456" s="98">
        <v>0</v>
      </c>
      <c r="T456" s="98">
        <v>0</v>
      </c>
      <c r="U456" s="98">
        <v>0</v>
      </c>
      <c r="V456" s="98">
        <v>0</v>
      </c>
      <c r="W456" s="98">
        <v>0</v>
      </c>
      <c r="X456" s="98">
        <v>0</v>
      </c>
      <c r="Y456" s="98">
        <v>0</v>
      </c>
      <c r="DA456" s="63" t="s">
        <v>4267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X457" s="98">
        <v>0</v>
      </c>
      <c r="Y457" s="98">
        <v>0</v>
      </c>
      <c r="DA457" s="63" t="s">
        <v>4268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X458" s="101">
        <v>0</v>
      </c>
      <c r="Y458" s="101">
        <v>0</v>
      </c>
      <c r="DA458" s="131" t="s">
        <v>4269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X459" s="104">
        <v>0</v>
      </c>
      <c r="Y459" s="104">
        <v>0</v>
      </c>
      <c r="DA459" s="132" t="s">
        <v>4270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X460" s="101">
        <v>0</v>
      </c>
      <c r="Y460" s="101">
        <v>0</v>
      </c>
      <c r="DA460" s="131" t="s">
        <v>4271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X461" s="104">
        <v>0</v>
      </c>
      <c r="Y461" s="104">
        <v>0</v>
      </c>
      <c r="DA461" s="132" t="s">
        <v>4272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X462" s="98">
        <v>0</v>
      </c>
      <c r="Y462" s="98">
        <v>0</v>
      </c>
      <c r="DA462" s="63" t="s">
        <v>4273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X463" s="98">
        <v>0</v>
      </c>
      <c r="Y463" s="98">
        <v>0</v>
      </c>
      <c r="DA463" s="63" t="s">
        <v>4274</v>
      </c>
    </row>
    <row r="464" spans="1:105" ht="12" customHeight="1" x14ac:dyDescent="0.25">
      <c r="A464" s="121" t="s">
        <v>54</v>
      </c>
      <c r="B464" s="122"/>
      <c r="C464" s="122">
        <v>0</v>
      </c>
      <c r="D464" s="122">
        <v>0</v>
      </c>
      <c r="E464" s="122">
        <v>0</v>
      </c>
      <c r="F464" s="122">
        <v>0</v>
      </c>
      <c r="G464" s="122">
        <v>0</v>
      </c>
      <c r="H464" s="122">
        <v>0</v>
      </c>
      <c r="I464" s="122">
        <v>0</v>
      </c>
      <c r="J464" s="122">
        <v>0</v>
      </c>
      <c r="K464" s="122">
        <v>0</v>
      </c>
      <c r="L464" s="122">
        <v>0</v>
      </c>
      <c r="M464" s="122">
        <v>0</v>
      </c>
      <c r="N464" s="122">
        <v>0</v>
      </c>
      <c r="O464" s="122">
        <v>0</v>
      </c>
      <c r="P464" s="122">
        <v>0</v>
      </c>
      <c r="Q464" s="122">
        <v>0</v>
      </c>
      <c r="R464" s="122">
        <v>0</v>
      </c>
      <c r="S464" s="122">
        <v>0</v>
      </c>
      <c r="T464" s="122">
        <v>0</v>
      </c>
      <c r="U464" s="122">
        <v>0</v>
      </c>
      <c r="V464" s="122">
        <v>0</v>
      </c>
      <c r="W464" s="122">
        <v>0</v>
      </c>
      <c r="X464" s="122">
        <v>0</v>
      </c>
      <c r="Y464" s="122">
        <v>0</v>
      </c>
      <c r="DA464" s="130" t="s">
        <v>4275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0</v>
      </c>
      <c r="K465" s="98">
        <v>0</v>
      </c>
      <c r="L465" s="98">
        <v>0</v>
      </c>
      <c r="M465" s="98">
        <v>0</v>
      </c>
      <c r="N465" s="98">
        <v>0</v>
      </c>
      <c r="O465" s="98">
        <v>0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X465" s="98">
        <v>0</v>
      </c>
      <c r="Y465" s="98">
        <v>0</v>
      </c>
      <c r="DA465" s="63" t="s">
        <v>4276</v>
      </c>
    </row>
    <row r="466" spans="1:105" ht="12" customHeight="1" x14ac:dyDescent="0.25">
      <c r="A466" s="97" t="s">
        <v>50</v>
      </c>
      <c r="B466" s="98"/>
      <c r="C466" s="98">
        <v>0</v>
      </c>
      <c r="D466" s="98">
        <v>0</v>
      </c>
      <c r="E466" s="98">
        <v>0</v>
      </c>
      <c r="F466" s="98">
        <v>0</v>
      </c>
      <c r="G466" s="98">
        <v>0</v>
      </c>
      <c r="H466" s="98">
        <v>0</v>
      </c>
      <c r="I466" s="98">
        <v>0</v>
      </c>
      <c r="J466" s="98">
        <v>0</v>
      </c>
      <c r="K466" s="98">
        <v>0</v>
      </c>
      <c r="L466" s="98">
        <v>0</v>
      </c>
      <c r="M466" s="98">
        <v>0</v>
      </c>
      <c r="N466" s="98">
        <v>0</v>
      </c>
      <c r="O466" s="98">
        <v>0</v>
      </c>
      <c r="P466" s="98">
        <v>0</v>
      </c>
      <c r="Q466" s="98">
        <v>0</v>
      </c>
      <c r="R466" s="98">
        <v>0</v>
      </c>
      <c r="S466" s="98">
        <v>0</v>
      </c>
      <c r="T466" s="98">
        <v>0</v>
      </c>
      <c r="U466" s="98">
        <v>0</v>
      </c>
      <c r="V466" s="98">
        <v>0</v>
      </c>
      <c r="W466" s="98">
        <v>0</v>
      </c>
      <c r="X466" s="98">
        <v>0</v>
      </c>
      <c r="Y466" s="98">
        <v>0</v>
      </c>
      <c r="DA466" s="63" t="s">
        <v>4277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X467" s="33">
        <v>0</v>
      </c>
      <c r="Y467" s="33">
        <v>0</v>
      </c>
      <c r="DA467" s="60" t="s">
        <v>4278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113.0270125137927</v>
      </c>
      <c r="D469" s="118">
        <f t="shared" si="240"/>
        <v>112.21956476990835</v>
      </c>
      <c r="E469" s="118">
        <f t="shared" si="240"/>
        <v>112.90053658808733</v>
      </c>
      <c r="F469" s="118">
        <f t="shared" si="240"/>
        <v>73.973938532631948</v>
      </c>
      <c r="G469" s="118">
        <f t="shared" si="240"/>
        <v>71.882935352518132</v>
      </c>
      <c r="H469" s="118">
        <f t="shared" si="240"/>
        <v>68.668490433532085</v>
      </c>
      <c r="I469" s="118">
        <f t="shared" si="240"/>
        <v>72.89413331424214</v>
      </c>
      <c r="J469" s="118">
        <f t="shared" si="240"/>
        <v>259.69560578358647</v>
      </c>
      <c r="K469" s="118">
        <f t="shared" si="240"/>
        <v>85.883043672252839</v>
      </c>
      <c r="L469" s="118">
        <f t="shared" si="240"/>
        <v>89.951331221497085</v>
      </c>
      <c r="M469" s="118">
        <f t="shared" si="240"/>
        <v>0</v>
      </c>
      <c r="N469" s="118">
        <f t="shared" si="240"/>
        <v>0</v>
      </c>
      <c r="O469" s="118">
        <f t="shared" si="240"/>
        <v>0</v>
      </c>
      <c r="P469" s="118">
        <f t="shared" si="240"/>
        <v>0</v>
      </c>
      <c r="Q469" s="118">
        <f t="shared" si="240"/>
        <v>0</v>
      </c>
      <c r="R469" s="118">
        <f t="shared" ref="R469:V469" si="241">R470+R473+R475+R485</f>
        <v>74.876862570676593</v>
      </c>
      <c r="S469" s="118">
        <f t="shared" si="241"/>
        <v>76.621615284346532</v>
      </c>
      <c r="T469" s="118">
        <f t="shared" si="241"/>
        <v>67.584221834764705</v>
      </c>
      <c r="U469" s="118">
        <f t="shared" si="241"/>
        <v>71.489191276717406</v>
      </c>
      <c r="V469" s="118">
        <f t="shared" si="241"/>
        <v>0</v>
      </c>
      <c r="W469" s="118">
        <f t="shared" ref="W469:Y469" si="242">W470+W473+W475+W485</f>
        <v>0</v>
      </c>
      <c r="X469" s="118">
        <f t="shared" si="242"/>
        <v>20.236437521843762</v>
      </c>
      <c r="Y469" s="118">
        <f t="shared" si="242"/>
        <v>0</v>
      </c>
      <c r="DA469" s="129" t="s">
        <v>4427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100.15053671208449</v>
      </c>
      <c r="D470" s="123">
        <f t="shared" si="243"/>
        <v>97.830287191376144</v>
      </c>
      <c r="E470" s="123">
        <f t="shared" si="243"/>
        <v>98.719268501866082</v>
      </c>
      <c r="F470" s="123">
        <f t="shared" si="243"/>
        <v>60.56615300383271</v>
      </c>
      <c r="G470" s="123">
        <f t="shared" si="243"/>
        <v>58.474381618371631</v>
      </c>
      <c r="H470" s="123">
        <f t="shared" si="243"/>
        <v>55.272458920358986</v>
      </c>
      <c r="I470" s="123">
        <f t="shared" si="243"/>
        <v>60.041056598131476</v>
      </c>
      <c r="J470" s="123">
        <f t="shared" si="243"/>
        <v>247.57615771753174</v>
      </c>
      <c r="K470" s="123">
        <f t="shared" si="243"/>
        <v>73.726471254332907</v>
      </c>
      <c r="L470" s="123">
        <f t="shared" si="243"/>
        <v>76.945114297451738</v>
      </c>
      <c r="M470" s="123">
        <f t="shared" si="243"/>
        <v>0</v>
      </c>
      <c r="N470" s="123">
        <f t="shared" si="243"/>
        <v>0</v>
      </c>
      <c r="O470" s="123">
        <f t="shared" si="243"/>
        <v>0</v>
      </c>
      <c r="P470" s="123">
        <f t="shared" si="243"/>
        <v>0</v>
      </c>
      <c r="Q470" s="123">
        <f t="shared" si="243"/>
        <v>0</v>
      </c>
      <c r="R470" s="123">
        <f t="shared" ref="R470:V470" si="244">SUM(R471:R472)</f>
        <v>63.575513367788972</v>
      </c>
      <c r="S470" s="123">
        <f t="shared" si="244"/>
        <v>65.674213723693882</v>
      </c>
      <c r="T470" s="123">
        <f t="shared" si="244"/>
        <v>57.10561681034244</v>
      </c>
      <c r="U470" s="123">
        <f t="shared" si="244"/>
        <v>61.79016268233724</v>
      </c>
      <c r="V470" s="123">
        <f t="shared" si="244"/>
        <v>0</v>
      </c>
      <c r="W470" s="123">
        <f t="shared" ref="W470:Y470" si="245">SUM(W471:W472)</f>
        <v>0</v>
      </c>
      <c r="X470" s="123">
        <f t="shared" si="245"/>
        <v>13.149068568208516</v>
      </c>
      <c r="Y470" s="123">
        <f t="shared" si="245"/>
        <v>0</v>
      </c>
      <c r="DA470" s="130" t="s">
        <v>4428</v>
      </c>
    </row>
    <row r="471" spans="1:105" ht="12" customHeight="1" x14ac:dyDescent="0.25">
      <c r="A471" s="97" t="s">
        <v>51</v>
      </c>
      <c r="B471" s="99"/>
      <c r="C471" s="99">
        <v>99.513214609806695</v>
      </c>
      <c r="D471" s="99">
        <v>97.215763110870853</v>
      </c>
      <c r="E471" s="99">
        <v>98.106679691949054</v>
      </c>
      <c r="F471" s="99">
        <v>60.19549436591911</v>
      </c>
      <c r="G471" s="99">
        <v>58.12261735993556</v>
      </c>
      <c r="H471" s="99">
        <v>54.946036567492271</v>
      </c>
      <c r="I471" s="99">
        <v>59.694201301170203</v>
      </c>
      <c r="J471" s="99">
        <v>246.12826305975693</v>
      </c>
      <c r="K471" s="99">
        <v>73.297139479834811</v>
      </c>
      <c r="L471" s="99">
        <v>76.484187256659283</v>
      </c>
      <c r="M471" s="99">
        <v>0</v>
      </c>
      <c r="N471" s="99">
        <v>0</v>
      </c>
      <c r="O471" s="99">
        <v>0</v>
      </c>
      <c r="P471" s="99">
        <v>0</v>
      </c>
      <c r="Q471" s="99">
        <v>0</v>
      </c>
      <c r="R471" s="99">
        <v>63.20802503605902</v>
      </c>
      <c r="S471" s="99">
        <v>65.290169858685132</v>
      </c>
      <c r="T471" s="99">
        <v>56.765569223921545</v>
      </c>
      <c r="U471" s="99">
        <v>61.419788828601654</v>
      </c>
      <c r="V471" s="99">
        <v>0</v>
      </c>
      <c r="W471" s="99">
        <v>0</v>
      </c>
      <c r="X471" s="99">
        <v>13.073343436572339</v>
      </c>
      <c r="Y471" s="99">
        <v>0</v>
      </c>
      <c r="DA471" s="63" t="s">
        <v>4429</v>
      </c>
    </row>
    <row r="472" spans="1:105" ht="12" customHeight="1" x14ac:dyDescent="0.25">
      <c r="A472" s="97" t="s">
        <v>53</v>
      </c>
      <c r="B472" s="99"/>
      <c r="C472" s="99">
        <v>0.63732210227778807</v>
      </c>
      <c r="D472" s="99">
        <v>0.61452408050528429</v>
      </c>
      <c r="E472" s="99">
        <v>0.61258880991702602</v>
      </c>
      <c r="F472" s="99">
        <v>0.37065863791359738</v>
      </c>
      <c r="G472" s="99">
        <v>0.35176425843607084</v>
      </c>
      <c r="H472" s="99">
        <v>0.32642235286671295</v>
      </c>
      <c r="I472" s="99">
        <v>0.34685529696127654</v>
      </c>
      <c r="J472" s="99">
        <v>1.4478946577748202</v>
      </c>
      <c r="K472" s="99">
        <v>0.42933177449809812</v>
      </c>
      <c r="L472" s="99">
        <v>0.46092704079245139</v>
      </c>
      <c r="M472" s="99">
        <v>0</v>
      </c>
      <c r="N472" s="99">
        <v>0</v>
      </c>
      <c r="O472" s="99">
        <v>0</v>
      </c>
      <c r="P472" s="99">
        <v>0</v>
      </c>
      <c r="Q472" s="99">
        <v>0</v>
      </c>
      <c r="R472" s="99">
        <v>0.36748833172995343</v>
      </c>
      <c r="S472" s="99">
        <v>0.38404386500874449</v>
      </c>
      <c r="T472" s="99">
        <v>0.34004758642089411</v>
      </c>
      <c r="U472" s="99">
        <v>0.37037385373558762</v>
      </c>
      <c r="V472" s="99">
        <v>0</v>
      </c>
      <c r="W472" s="99">
        <v>0</v>
      </c>
      <c r="X472" s="99">
        <v>7.5725131636178472E-2</v>
      </c>
      <c r="Y472" s="99">
        <v>0</v>
      </c>
      <c r="DA472" s="63" t="s">
        <v>4430</v>
      </c>
    </row>
    <row r="473" spans="1:105" ht="12" customHeight="1" x14ac:dyDescent="0.25">
      <c r="A473" s="121" t="s">
        <v>92</v>
      </c>
      <c r="B473" s="123"/>
      <c r="C473" s="123">
        <f t="shared" ref="C473:Y473" si="246">C474</f>
        <v>3.4711725293267319E-2</v>
      </c>
      <c r="D473" s="123">
        <f t="shared" si="246"/>
        <v>0</v>
      </c>
      <c r="E473" s="123">
        <f t="shared" si="246"/>
        <v>6.9574536654597605E-2</v>
      </c>
      <c r="F473" s="123">
        <f t="shared" si="246"/>
        <v>9.7671791560199228E-2</v>
      </c>
      <c r="G473" s="123">
        <f t="shared" si="246"/>
        <v>0.18563573065290506</v>
      </c>
      <c r="H473" s="123">
        <f t="shared" si="246"/>
        <v>0.27998571080122453</v>
      </c>
      <c r="I473" s="123">
        <f t="shared" si="246"/>
        <v>4.8826933021894746E-2</v>
      </c>
      <c r="J473" s="123">
        <f t="shared" si="246"/>
        <v>0.10217560350382689</v>
      </c>
      <c r="K473" s="123">
        <f t="shared" si="246"/>
        <v>0.15490551189612592</v>
      </c>
      <c r="L473" s="123">
        <f t="shared" si="246"/>
        <v>0.24113668230588353</v>
      </c>
      <c r="M473" s="123">
        <f t="shared" si="246"/>
        <v>0</v>
      </c>
      <c r="N473" s="123">
        <f t="shared" si="246"/>
        <v>0</v>
      </c>
      <c r="O473" s="123">
        <f t="shared" si="246"/>
        <v>0</v>
      </c>
      <c r="P473" s="123">
        <f t="shared" si="246"/>
        <v>0</v>
      </c>
      <c r="Q473" s="123">
        <f t="shared" si="246"/>
        <v>0</v>
      </c>
      <c r="R473" s="123">
        <f t="shared" si="246"/>
        <v>0.33685705028836654</v>
      </c>
      <c r="S473" s="123">
        <f t="shared" si="246"/>
        <v>0.19903005961548428</v>
      </c>
      <c r="T473" s="123">
        <f t="shared" si="246"/>
        <v>0.15498169576938317</v>
      </c>
      <c r="U473" s="123">
        <f t="shared" si="246"/>
        <v>8.2745186917705008E-2</v>
      </c>
      <c r="V473" s="123">
        <f t="shared" si="246"/>
        <v>0</v>
      </c>
      <c r="W473" s="123">
        <f t="shared" si="246"/>
        <v>0</v>
      </c>
      <c r="X473" s="123">
        <f t="shared" si="246"/>
        <v>0.23064153205568189</v>
      </c>
      <c r="Y473" s="123">
        <f t="shared" si="246"/>
        <v>0</v>
      </c>
      <c r="DA473" s="130" t="s">
        <v>4431</v>
      </c>
    </row>
    <row r="474" spans="1:105" ht="12" customHeight="1" x14ac:dyDescent="0.25">
      <c r="A474" s="97" t="s">
        <v>53</v>
      </c>
      <c r="B474" s="99"/>
      <c r="C474" s="99">
        <f>RES_hhdet_in_fecs!C8</f>
        <v>3.4711725293267319E-2</v>
      </c>
      <c r="D474" s="99">
        <f>RES_hhdet_in_fecs!D8</f>
        <v>0</v>
      </c>
      <c r="E474" s="99">
        <f>RES_hhdet_in_fecs!E8</f>
        <v>6.9574536654597605E-2</v>
      </c>
      <c r="F474" s="99">
        <f>RES_hhdet_in_fecs!F8</f>
        <v>9.7671791560199228E-2</v>
      </c>
      <c r="G474" s="99">
        <f>RES_hhdet_in_fecs!G8</f>
        <v>0.18563573065290506</v>
      </c>
      <c r="H474" s="99">
        <f>RES_hhdet_in_fecs!H8</f>
        <v>0.27998571080122453</v>
      </c>
      <c r="I474" s="99">
        <f>RES_hhdet_in_fecs!I8</f>
        <v>4.8826933021894746E-2</v>
      </c>
      <c r="J474" s="99">
        <f>RES_hhdet_in_fecs!J8</f>
        <v>0.10217560350382689</v>
      </c>
      <c r="K474" s="99">
        <f>RES_hhdet_in_fecs!K8</f>
        <v>0.15490551189612592</v>
      </c>
      <c r="L474" s="99">
        <f>RES_hhdet_in_fecs!L8</f>
        <v>0.24113668230588353</v>
      </c>
      <c r="M474" s="99">
        <f>RES_hhdet_in_fecs!M8</f>
        <v>0</v>
      </c>
      <c r="N474" s="99">
        <f>RES_hhdet_in_fecs!N8</f>
        <v>0</v>
      </c>
      <c r="O474" s="99">
        <f>RES_hhdet_in_fecs!O8</f>
        <v>0</v>
      </c>
      <c r="P474" s="99">
        <f>RES_hhdet_in_fecs!P8</f>
        <v>0</v>
      </c>
      <c r="Q474" s="99">
        <f>RES_hhdet_in_fecs!Q8</f>
        <v>0</v>
      </c>
      <c r="R474" s="99">
        <f>RES_hhdet_in_fecs!R8</f>
        <v>0.33685705028836654</v>
      </c>
      <c r="S474" s="99">
        <f>RES_hhdet_in_fecs!S8</f>
        <v>0.19903005961548428</v>
      </c>
      <c r="T474" s="99">
        <f>RES_hhdet_in_fecs!T8</f>
        <v>0.15498169576938317</v>
      </c>
      <c r="U474" s="99">
        <f>RES_hhdet_in_fecs!U8</f>
        <v>8.2745186917705008E-2</v>
      </c>
      <c r="V474" s="99">
        <f>RES_hhdet_in_fecs!V8</f>
        <v>0</v>
      </c>
      <c r="W474" s="99">
        <f>RES_hhdet_in_fecs!W8</f>
        <v>0</v>
      </c>
      <c r="X474" s="99">
        <f>RES_hhdet_in_fecs!X8</f>
        <v>0.23064153205568189</v>
      </c>
      <c r="Y474" s="99">
        <f>RES_hhdet_in_fecs!Y8</f>
        <v>0</v>
      </c>
      <c r="DA474" s="63" t="s">
        <v>4432</v>
      </c>
    </row>
    <row r="475" spans="1:105" ht="12" customHeight="1" x14ac:dyDescent="0.25">
      <c r="A475" s="121" t="s">
        <v>55</v>
      </c>
      <c r="B475" s="123"/>
      <c r="C475" s="123">
        <v>10.616251909470607</v>
      </c>
      <c r="D475" s="123">
        <v>12.177092591742678</v>
      </c>
      <c r="E475" s="123">
        <v>11.923048910078519</v>
      </c>
      <c r="F475" s="123">
        <v>11.096194552979833</v>
      </c>
      <c r="G475" s="123">
        <v>11.03491452024087</v>
      </c>
      <c r="H475" s="123">
        <v>10.743776760500563</v>
      </c>
      <c r="I475" s="123">
        <v>10.625709515407459</v>
      </c>
      <c r="J475" s="123">
        <v>9.8121368863727483</v>
      </c>
      <c r="K475" s="123">
        <v>9.9959866221560656</v>
      </c>
      <c r="L475" s="123">
        <v>10.335476999104873</v>
      </c>
      <c r="M475" s="123">
        <v>0</v>
      </c>
      <c r="N475" s="123">
        <v>0</v>
      </c>
      <c r="O475" s="123">
        <v>0</v>
      </c>
      <c r="P475" s="123">
        <v>0</v>
      </c>
      <c r="Q475" s="123">
        <v>0</v>
      </c>
      <c r="R475" s="123">
        <v>8.9332128533069284</v>
      </c>
      <c r="S475" s="123">
        <v>8.7923238531503287</v>
      </c>
      <c r="T475" s="123">
        <v>8.4394618666265941</v>
      </c>
      <c r="U475" s="123">
        <v>7.7950622068369988</v>
      </c>
      <c r="V475" s="123">
        <v>0</v>
      </c>
      <c r="W475" s="123">
        <v>0</v>
      </c>
      <c r="X475" s="123">
        <v>5.1601819634019837</v>
      </c>
      <c r="Y475" s="123">
        <v>0</v>
      </c>
      <c r="DA475" s="130" t="s">
        <v>4433</v>
      </c>
    </row>
    <row r="476" spans="1:105" ht="12" customHeight="1" x14ac:dyDescent="0.25">
      <c r="A476" s="97" t="s">
        <v>143</v>
      </c>
      <c r="B476" s="99"/>
      <c r="C476" s="99">
        <v>0</v>
      </c>
      <c r="D476" s="99">
        <v>0</v>
      </c>
      <c r="E476" s="99">
        <v>0</v>
      </c>
      <c r="F476" s="99">
        <v>0</v>
      </c>
      <c r="G476" s="99">
        <v>0</v>
      </c>
      <c r="H476" s="99">
        <v>0</v>
      </c>
      <c r="I476" s="99">
        <v>0</v>
      </c>
      <c r="J476" s="99">
        <v>0</v>
      </c>
      <c r="K476" s="99">
        <v>0</v>
      </c>
      <c r="L476" s="99">
        <v>0</v>
      </c>
      <c r="M476" s="99">
        <v>0</v>
      </c>
      <c r="N476" s="99">
        <v>0</v>
      </c>
      <c r="O476" s="99">
        <v>0</v>
      </c>
      <c r="P476" s="99">
        <v>0</v>
      </c>
      <c r="Q476" s="99">
        <v>0</v>
      </c>
      <c r="R476" s="99">
        <v>0</v>
      </c>
      <c r="S476" s="99">
        <v>0</v>
      </c>
      <c r="T476" s="99">
        <v>0</v>
      </c>
      <c r="U476" s="99">
        <v>0</v>
      </c>
      <c r="V476" s="99">
        <v>0</v>
      </c>
      <c r="W476" s="99">
        <v>0</v>
      </c>
      <c r="X476" s="99">
        <v>0</v>
      </c>
      <c r="Y476" s="99">
        <v>0</v>
      </c>
      <c r="DA476" s="63" t="s">
        <v>4434</v>
      </c>
    </row>
    <row r="477" spans="1:105" ht="12" customHeight="1" x14ac:dyDescent="0.25">
      <c r="A477" s="97" t="s">
        <v>124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4435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X478" s="99">
        <v>0</v>
      </c>
      <c r="Y478" s="99">
        <v>0</v>
      </c>
      <c r="DA478" s="63" t="s">
        <v>4436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X479" s="102">
        <v>0</v>
      </c>
      <c r="Y479" s="102">
        <v>0</v>
      </c>
      <c r="DA479" s="131" t="s">
        <v>4437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X480" s="105">
        <v>0</v>
      </c>
      <c r="Y480" s="105">
        <v>0</v>
      </c>
      <c r="DA480" s="132" t="s">
        <v>4438</v>
      </c>
    </row>
    <row r="481" spans="1:105" ht="12" customHeight="1" x14ac:dyDescent="0.25">
      <c r="A481" s="106" t="s">
        <v>122</v>
      </c>
      <c r="B481" s="102"/>
      <c r="C481" s="102">
        <v>11.48414240658737</v>
      </c>
      <c r="D481" s="102">
        <v>12.987691463094183</v>
      </c>
      <c r="E481" s="102">
        <v>12.76427947056616</v>
      </c>
      <c r="F481" s="102">
        <v>12.063715793823299</v>
      </c>
      <c r="G481" s="102">
        <v>11.840018457952244</v>
      </c>
      <c r="H481" s="102">
        <v>11.450843457071048</v>
      </c>
      <c r="I481" s="102">
        <v>11.614747767435839</v>
      </c>
      <c r="J481" s="102">
        <v>10.487500059158096</v>
      </c>
      <c r="K481" s="102">
        <v>10.993672203545172</v>
      </c>
      <c r="L481" s="102">
        <v>10.622952858808008</v>
      </c>
      <c r="M481" s="102">
        <v>0</v>
      </c>
      <c r="N481" s="102">
        <v>0</v>
      </c>
      <c r="O481" s="102">
        <v>0</v>
      </c>
      <c r="P481" s="102">
        <v>0</v>
      </c>
      <c r="Q481" s="102">
        <v>0</v>
      </c>
      <c r="R481" s="102">
        <v>9.5296613793591636</v>
      </c>
      <c r="S481" s="102">
        <v>9.3126782779003285</v>
      </c>
      <c r="T481" s="102">
        <v>8.8113752151947935</v>
      </c>
      <c r="U481" s="102">
        <v>8.2670205874576634</v>
      </c>
      <c r="V481" s="102">
        <v>0</v>
      </c>
      <c r="W481" s="102">
        <v>0</v>
      </c>
      <c r="X481" s="102">
        <v>5.4961070955753577</v>
      </c>
      <c r="Y481" s="102">
        <v>0</v>
      </c>
      <c r="DA481" s="131" t="s">
        <v>4439</v>
      </c>
    </row>
    <row r="482" spans="1:105" ht="12" customHeight="1" x14ac:dyDescent="0.25">
      <c r="A482" s="107" t="s">
        <v>121</v>
      </c>
      <c r="B482" s="105"/>
      <c r="C482" s="105">
        <v>9.844793689811258</v>
      </c>
      <c r="D482" s="105">
        <v>11.221743921935545</v>
      </c>
      <c r="E482" s="105">
        <v>10.982850048357037</v>
      </c>
      <c r="F482" s="105">
        <v>10.378356212999197</v>
      </c>
      <c r="G482" s="105">
        <v>10.202973784605783</v>
      </c>
      <c r="H482" s="105">
        <v>9.8346910077670824</v>
      </c>
      <c r="I482" s="105">
        <v>10.088454168626612</v>
      </c>
      <c r="J482" s="105">
        <v>8.9636036692834669</v>
      </c>
      <c r="K482" s="105">
        <v>9.4488687226846224</v>
      </c>
      <c r="L482" s="105">
        <v>8.8980977005891972</v>
      </c>
      <c r="M482" s="105">
        <v>0</v>
      </c>
      <c r="N482" s="105">
        <v>0</v>
      </c>
      <c r="O482" s="105">
        <v>0</v>
      </c>
      <c r="P482" s="105">
        <v>0</v>
      </c>
      <c r="Q482" s="105">
        <v>0</v>
      </c>
      <c r="R482" s="105">
        <v>8.4162907973949928</v>
      </c>
      <c r="S482" s="105">
        <v>8.2719694284003289</v>
      </c>
      <c r="T482" s="105">
        <v>7.8196062856795949</v>
      </c>
      <c r="U482" s="105">
        <v>7.3545677182577149</v>
      </c>
      <c r="V482" s="105">
        <v>0</v>
      </c>
      <c r="W482" s="105">
        <v>0</v>
      </c>
      <c r="X482" s="105">
        <v>4.9362318752864001</v>
      </c>
      <c r="Y482" s="105">
        <v>0</v>
      </c>
      <c r="DA482" s="132" t="s">
        <v>4440</v>
      </c>
    </row>
    <row r="483" spans="1:105" ht="12" customHeight="1" x14ac:dyDescent="0.25">
      <c r="A483" s="108" t="s">
        <v>53</v>
      </c>
      <c r="B483" s="99"/>
      <c r="C483" s="99">
        <v>5.4491153038567566</v>
      </c>
      <c r="D483" s="99">
        <v>6.4641645212744105</v>
      </c>
      <c r="E483" s="99">
        <v>6.1583887375874209</v>
      </c>
      <c r="F483" s="99">
        <v>5.787326524256196</v>
      </c>
      <c r="G483" s="99">
        <v>5.7221324399713502</v>
      </c>
      <c r="H483" s="99">
        <v>5.3906905108671781</v>
      </c>
      <c r="I483" s="99">
        <v>5.8622584042205128</v>
      </c>
      <c r="J483" s="99">
        <v>4.7148558341687563</v>
      </c>
      <c r="K483" s="99">
        <v>5.1010976781429607</v>
      </c>
      <c r="L483" s="99">
        <v>4.0147012156675652</v>
      </c>
      <c r="M483" s="99">
        <v>0</v>
      </c>
      <c r="N483" s="99">
        <v>0</v>
      </c>
      <c r="O483" s="99">
        <v>0</v>
      </c>
      <c r="P483" s="99">
        <v>0</v>
      </c>
      <c r="Q483" s="99">
        <v>0</v>
      </c>
      <c r="R483" s="99">
        <v>4.2415275808231234</v>
      </c>
      <c r="S483" s="99">
        <v>4.1971676193262084</v>
      </c>
      <c r="T483" s="99">
        <v>3.7978960853471677</v>
      </c>
      <c r="U483" s="99">
        <v>3.4465525370208416</v>
      </c>
      <c r="V483" s="99">
        <v>0</v>
      </c>
      <c r="W483" s="99">
        <v>0</v>
      </c>
      <c r="X483" s="99">
        <v>2.0463122913075549</v>
      </c>
      <c r="Y483" s="99">
        <v>0</v>
      </c>
      <c r="DA483" s="63" t="s">
        <v>4441</v>
      </c>
    </row>
    <row r="484" spans="1:105" ht="12" customHeight="1" x14ac:dyDescent="0.25">
      <c r="A484" s="108" t="s">
        <v>52</v>
      </c>
      <c r="B484" s="99"/>
      <c r="C484" s="99">
        <v>4.3956783859545006</v>
      </c>
      <c r="D484" s="99">
        <v>4.7575794006611352</v>
      </c>
      <c r="E484" s="99">
        <v>4.8244613107696148</v>
      </c>
      <c r="F484" s="99">
        <v>4.5910296887430011</v>
      </c>
      <c r="G484" s="99">
        <v>4.4808413446344337</v>
      </c>
      <c r="H484" s="99">
        <v>4.4440004968999043</v>
      </c>
      <c r="I484" s="99">
        <v>4.2261957644060999</v>
      </c>
      <c r="J484" s="99">
        <v>4.2487478351147114</v>
      </c>
      <c r="K484" s="99">
        <v>4.3477710445416617</v>
      </c>
      <c r="L484" s="99">
        <v>4.8833964849216303</v>
      </c>
      <c r="M484" s="99">
        <v>0</v>
      </c>
      <c r="N484" s="99">
        <v>0</v>
      </c>
      <c r="O484" s="99">
        <v>0</v>
      </c>
      <c r="P484" s="99">
        <v>0</v>
      </c>
      <c r="Q484" s="99">
        <v>0</v>
      </c>
      <c r="R484" s="99">
        <v>4.1747632165718693</v>
      </c>
      <c r="S484" s="99">
        <v>4.0748018090741223</v>
      </c>
      <c r="T484" s="99">
        <v>4.0217102003324277</v>
      </c>
      <c r="U484" s="99">
        <v>3.9080151812368737</v>
      </c>
      <c r="V484" s="99">
        <v>0</v>
      </c>
      <c r="W484" s="99">
        <v>0</v>
      </c>
      <c r="X484" s="99">
        <v>2.8899195839788456</v>
      </c>
      <c r="Y484" s="99">
        <v>0</v>
      </c>
      <c r="DA484" s="63" t="s">
        <v>4442</v>
      </c>
    </row>
    <row r="485" spans="1:105" ht="12" customHeight="1" x14ac:dyDescent="0.25">
      <c r="A485" s="121" t="s">
        <v>54</v>
      </c>
      <c r="B485" s="123"/>
      <c r="C485" s="123">
        <v>2.2255121669443394</v>
      </c>
      <c r="D485" s="123">
        <v>2.2121849867895218</v>
      </c>
      <c r="E485" s="123">
        <v>2.188644639488126</v>
      </c>
      <c r="F485" s="123">
        <v>2.2139191842592005</v>
      </c>
      <c r="G485" s="123">
        <v>2.1880034832527291</v>
      </c>
      <c r="H485" s="123">
        <v>2.3722690418713026</v>
      </c>
      <c r="I485" s="123">
        <v>2.1785402676813188</v>
      </c>
      <c r="J485" s="123">
        <v>2.2051355761781037</v>
      </c>
      <c r="K485" s="123">
        <v>2.0056802838677279</v>
      </c>
      <c r="L485" s="123">
        <v>2.4296032426345961</v>
      </c>
      <c r="M485" s="123">
        <v>0</v>
      </c>
      <c r="N485" s="123">
        <v>0</v>
      </c>
      <c r="O485" s="123">
        <v>0</v>
      </c>
      <c r="P485" s="123">
        <v>0</v>
      </c>
      <c r="Q485" s="123">
        <v>0</v>
      </c>
      <c r="R485" s="123">
        <v>2.0312792992923181</v>
      </c>
      <c r="S485" s="123">
        <v>1.9560476478868536</v>
      </c>
      <c r="T485" s="123">
        <v>1.8841614620262899</v>
      </c>
      <c r="U485" s="123">
        <v>1.8212212006254518</v>
      </c>
      <c r="V485" s="123">
        <v>0</v>
      </c>
      <c r="W485" s="123">
        <v>0</v>
      </c>
      <c r="X485" s="123">
        <v>1.6965454581775814</v>
      </c>
      <c r="Y485" s="123">
        <v>0</v>
      </c>
      <c r="DA485" s="130" t="s">
        <v>4443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0</v>
      </c>
      <c r="K486" s="99">
        <v>0</v>
      </c>
      <c r="L486" s="99">
        <v>0</v>
      </c>
      <c r="M486" s="99">
        <v>0</v>
      </c>
      <c r="N486" s="99">
        <v>0</v>
      </c>
      <c r="O486" s="99">
        <v>0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X486" s="99">
        <v>0</v>
      </c>
      <c r="Y486" s="99">
        <v>0</v>
      </c>
      <c r="DA486" s="63" t="s">
        <v>4444</v>
      </c>
    </row>
    <row r="487" spans="1:105" ht="12" customHeight="1" x14ac:dyDescent="0.25">
      <c r="A487" s="97" t="s">
        <v>50</v>
      </c>
      <c r="B487" s="99"/>
      <c r="C487" s="99">
        <v>0</v>
      </c>
      <c r="D487" s="99">
        <v>0</v>
      </c>
      <c r="E487" s="99">
        <v>0</v>
      </c>
      <c r="F487" s="99">
        <v>0</v>
      </c>
      <c r="G487" s="99">
        <v>0</v>
      </c>
      <c r="H487" s="99">
        <v>0</v>
      </c>
      <c r="I487" s="99">
        <v>0</v>
      </c>
      <c r="J487" s="99">
        <v>0</v>
      </c>
      <c r="K487" s="99">
        <v>0</v>
      </c>
      <c r="L487" s="99">
        <v>0</v>
      </c>
      <c r="M487" s="99">
        <v>0</v>
      </c>
      <c r="N487" s="99">
        <v>0</v>
      </c>
      <c r="O487" s="99">
        <v>0</v>
      </c>
      <c r="P487" s="99">
        <v>0</v>
      </c>
      <c r="Q487" s="99">
        <v>0</v>
      </c>
      <c r="R487" s="99">
        <v>0</v>
      </c>
      <c r="S487" s="99">
        <v>0</v>
      </c>
      <c r="T487" s="99">
        <v>0</v>
      </c>
      <c r="U487" s="99">
        <v>0</v>
      </c>
      <c r="V487" s="99">
        <v>0</v>
      </c>
      <c r="W487" s="99">
        <v>0</v>
      </c>
      <c r="X487" s="99">
        <v>0</v>
      </c>
      <c r="Y487" s="99">
        <v>0</v>
      </c>
      <c r="DA487" s="63" t="s">
        <v>4445</v>
      </c>
    </row>
    <row r="488" spans="1:105" ht="12" customHeight="1" x14ac:dyDescent="0.25">
      <c r="A488" s="109" t="s">
        <v>120</v>
      </c>
      <c r="B488" s="110"/>
      <c r="C488" s="110">
        <v>2.2255121669443394</v>
      </c>
      <c r="D488" s="110">
        <v>2.2121849867895218</v>
      </c>
      <c r="E488" s="110">
        <v>2.188644639488126</v>
      </c>
      <c r="F488" s="110">
        <v>2.2139191842592005</v>
      </c>
      <c r="G488" s="110">
        <v>2.1880034832527291</v>
      </c>
      <c r="H488" s="110">
        <v>2.3722690418713026</v>
      </c>
      <c r="I488" s="110">
        <v>2.1785402676813188</v>
      </c>
      <c r="J488" s="110">
        <v>2.2051355761781037</v>
      </c>
      <c r="K488" s="110">
        <v>2.0056802838677279</v>
      </c>
      <c r="L488" s="110">
        <v>2.4296032426345961</v>
      </c>
      <c r="M488" s="110">
        <v>0</v>
      </c>
      <c r="N488" s="110">
        <v>0</v>
      </c>
      <c r="O488" s="110">
        <v>0</v>
      </c>
      <c r="P488" s="110">
        <v>0</v>
      </c>
      <c r="Q488" s="110">
        <v>0</v>
      </c>
      <c r="R488" s="110">
        <v>2.0312792992923181</v>
      </c>
      <c r="S488" s="110">
        <v>1.9560476478868536</v>
      </c>
      <c r="T488" s="110">
        <v>1.8841614620262899</v>
      </c>
      <c r="U488" s="110">
        <v>1.8212212006254518</v>
      </c>
      <c r="V488" s="110">
        <v>0</v>
      </c>
      <c r="W488" s="110">
        <v>0</v>
      </c>
      <c r="X488" s="110">
        <v>1.6965454581775814</v>
      </c>
      <c r="Y488" s="110">
        <v>0</v>
      </c>
      <c r="DA488" s="60" t="s">
        <v>4446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80.241477034981315</v>
      </c>
      <c r="D490" s="118">
        <f t="shared" si="247"/>
        <v>80.106545610605423</v>
      </c>
      <c r="E490" s="118">
        <f t="shared" si="247"/>
        <v>81.273478568800613</v>
      </c>
      <c r="F490" s="118">
        <f t="shared" si="247"/>
        <v>54.129720766852714</v>
      </c>
      <c r="G490" s="118">
        <f t="shared" si="247"/>
        <v>53.072207078660774</v>
      </c>
      <c r="H490" s="118">
        <f t="shared" si="247"/>
        <v>51.280206841060242</v>
      </c>
      <c r="I490" s="118">
        <f t="shared" si="247"/>
        <v>54.344609977877447</v>
      </c>
      <c r="J490" s="118">
        <f t="shared" si="247"/>
        <v>192.56445400009773</v>
      </c>
      <c r="K490" s="118">
        <f t="shared" si="247"/>
        <v>65.120852785297387</v>
      </c>
      <c r="L490" s="118">
        <f t="shared" si="247"/>
        <v>68.435159038158147</v>
      </c>
      <c r="M490" s="118">
        <f t="shared" si="247"/>
        <v>0</v>
      </c>
      <c r="N490" s="118">
        <f t="shared" si="247"/>
        <v>0</v>
      </c>
      <c r="O490" s="118">
        <f t="shared" si="247"/>
        <v>0</v>
      </c>
      <c r="P490" s="118">
        <f t="shared" si="247"/>
        <v>0</v>
      </c>
      <c r="Q490" s="118">
        <f t="shared" si="247"/>
        <v>0</v>
      </c>
      <c r="R490" s="118">
        <f t="shared" ref="R490:V490" si="248">R491+R494+R496+R506</f>
        <v>61.569896516630493</v>
      </c>
      <c r="S490" s="118">
        <f t="shared" si="248"/>
        <v>63.897718114596188</v>
      </c>
      <c r="T490" s="118">
        <f t="shared" si="248"/>
        <v>57.609520812526263</v>
      </c>
      <c r="U490" s="118">
        <f t="shared" si="248"/>
        <v>62.133544549430411</v>
      </c>
      <c r="V490" s="118">
        <f t="shared" si="248"/>
        <v>0</v>
      </c>
      <c r="W490" s="118">
        <f t="shared" ref="W490:Y490" si="249">W491+W494+W496+W506</f>
        <v>0</v>
      </c>
      <c r="X490" s="118">
        <f t="shared" si="249"/>
        <v>19.03178908479515</v>
      </c>
      <c r="Y490" s="118">
        <f t="shared" si="249"/>
        <v>0</v>
      </c>
      <c r="DA490" s="129" t="s">
        <v>4595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70.080478745698173</v>
      </c>
      <c r="D491" s="123">
        <f t="shared" si="250"/>
        <v>68.937207374787477</v>
      </c>
      <c r="E491" s="123">
        <f t="shared" si="250"/>
        <v>70.071067132240387</v>
      </c>
      <c r="F491" s="123">
        <f t="shared" si="250"/>
        <v>43.311509276938324</v>
      </c>
      <c r="G491" s="123">
        <f t="shared" si="250"/>
        <v>42.137667175862838</v>
      </c>
      <c r="H491" s="123">
        <f t="shared" si="250"/>
        <v>40.144798828501536</v>
      </c>
      <c r="I491" s="123">
        <f t="shared" si="250"/>
        <v>43.960260899794598</v>
      </c>
      <c r="J491" s="123">
        <f t="shared" si="250"/>
        <v>182.77747178601595</v>
      </c>
      <c r="K491" s="123">
        <f t="shared" si="250"/>
        <v>54.889824204299195</v>
      </c>
      <c r="L491" s="123">
        <f t="shared" si="250"/>
        <v>57.779994669772883</v>
      </c>
      <c r="M491" s="123">
        <f t="shared" si="250"/>
        <v>0</v>
      </c>
      <c r="N491" s="123">
        <f t="shared" si="250"/>
        <v>0</v>
      </c>
      <c r="O491" s="123">
        <f t="shared" si="250"/>
        <v>0</v>
      </c>
      <c r="P491" s="123">
        <f t="shared" si="250"/>
        <v>0</v>
      </c>
      <c r="Q491" s="123">
        <f t="shared" si="250"/>
        <v>0</v>
      </c>
      <c r="R491" s="123">
        <f t="shared" ref="R491:V491" si="251">SUM(R492:R493)</f>
        <v>50.808668766132683</v>
      </c>
      <c r="S491" s="123">
        <f t="shared" si="251"/>
        <v>53.920926593662024</v>
      </c>
      <c r="T491" s="123">
        <f t="shared" si="251"/>
        <v>48.208474693107213</v>
      </c>
      <c r="U491" s="123">
        <f t="shared" si="251"/>
        <v>53.473849488642024</v>
      </c>
      <c r="V491" s="123">
        <f t="shared" si="251"/>
        <v>0</v>
      </c>
      <c r="W491" s="123">
        <f t="shared" ref="W491:Y491" si="252">SUM(W492:W493)</f>
        <v>0</v>
      </c>
      <c r="X491" s="123">
        <f t="shared" si="252"/>
        <v>11.80848256518304</v>
      </c>
      <c r="Y491" s="123">
        <f t="shared" si="252"/>
        <v>0</v>
      </c>
      <c r="DA491" s="130" t="s">
        <v>4596</v>
      </c>
    </row>
    <row r="492" spans="1:105" ht="12" customHeight="1" x14ac:dyDescent="0.25">
      <c r="A492" s="97" t="s">
        <v>51</v>
      </c>
      <c r="B492" s="99"/>
      <c r="C492" s="99">
        <v>69.44315664342038</v>
      </c>
      <c r="D492" s="99">
        <v>68.322683294282186</v>
      </c>
      <c r="E492" s="99">
        <v>69.458478322323359</v>
      </c>
      <c r="F492" s="99">
        <v>42.940850639024724</v>
      </c>
      <c r="G492" s="99">
        <v>41.785902917426768</v>
      </c>
      <c r="H492" s="99">
        <v>39.818376475634821</v>
      </c>
      <c r="I492" s="99">
        <v>43.613405602833325</v>
      </c>
      <c r="J492" s="99">
        <v>181.32957712824114</v>
      </c>
      <c r="K492" s="99">
        <v>54.4604924298011</v>
      </c>
      <c r="L492" s="99">
        <v>57.319067628980434</v>
      </c>
      <c r="M492" s="99">
        <v>0</v>
      </c>
      <c r="N492" s="99">
        <v>0</v>
      </c>
      <c r="O492" s="99">
        <v>0</v>
      </c>
      <c r="P492" s="99">
        <v>0</v>
      </c>
      <c r="Q492" s="99">
        <v>0</v>
      </c>
      <c r="R492" s="99">
        <v>50.441180434402732</v>
      </c>
      <c r="S492" s="99">
        <v>53.536882728653282</v>
      </c>
      <c r="T492" s="99">
        <v>47.868427106686319</v>
      </c>
      <c r="U492" s="99">
        <v>53.103475634906438</v>
      </c>
      <c r="V492" s="99">
        <v>0</v>
      </c>
      <c r="W492" s="99">
        <v>0</v>
      </c>
      <c r="X492" s="99">
        <v>11.732757433546862</v>
      </c>
      <c r="Y492" s="99">
        <v>0</v>
      </c>
      <c r="DA492" s="63" t="s">
        <v>4597</v>
      </c>
    </row>
    <row r="493" spans="1:105" ht="12" customHeight="1" x14ac:dyDescent="0.25">
      <c r="A493" s="97" t="s">
        <v>53</v>
      </c>
      <c r="B493" s="99"/>
      <c r="C493" s="99">
        <v>0.63732210227778807</v>
      </c>
      <c r="D493" s="99">
        <v>0.61452408050528429</v>
      </c>
      <c r="E493" s="99">
        <v>0.61258880991702602</v>
      </c>
      <c r="F493" s="99">
        <v>0.37065863791359738</v>
      </c>
      <c r="G493" s="99">
        <v>0.35176425843607084</v>
      </c>
      <c r="H493" s="99">
        <v>0.32642235286671295</v>
      </c>
      <c r="I493" s="99">
        <v>0.34685529696127654</v>
      </c>
      <c r="J493" s="99">
        <v>1.4478946577748202</v>
      </c>
      <c r="K493" s="99">
        <v>0.42933177449809812</v>
      </c>
      <c r="L493" s="99">
        <v>0.46092704079245139</v>
      </c>
      <c r="M493" s="99">
        <v>0</v>
      </c>
      <c r="N493" s="99">
        <v>0</v>
      </c>
      <c r="O493" s="99">
        <v>0</v>
      </c>
      <c r="P493" s="99">
        <v>0</v>
      </c>
      <c r="Q493" s="99">
        <v>0</v>
      </c>
      <c r="R493" s="99">
        <v>0.36748833172995343</v>
      </c>
      <c r="S493" s="99">
        <v>0.38404386500874449</v>
      </c>
      <c r="T493" s="99">
        <v>0.34004758642089411</v>
      </c>
      <c r="U493" s="99">
        <v>0.37037385373558762</v>
      </c>
      <c r="V493" s="99">
        <v>0</v>
      </c>
      <c r="W493" s="99">
        <v>0</v>
      </c>
      <c r="X493" s="99">
        <v>7.5725131636178472E-2</v>
      </c>
      <c r="Y493" s="99">
        <v>0</v>
      </c>
      <c r="DA493" s="63" t="s">
        <v>4598</v>
      </c>
    </row>
    <row r="494" spans="1:105" ht="12" customHeight="1" x14ac:dyDescent="0.25">
      <c r="A494" s="121" t="s">
        <v>92</v>
      </c>
      <c r="B494" s="123"/>
      <c r="C494" s="123">
        <f t="shared" ref="C494:Y494" si="253">C495</f>
        <v>9.059969107150169E-2</v>
      </c>
      <c r="D494" s="123">
        <f t="shared" si="253"/>
        <v>0</v>
      </c>
      <c r="E494" s="123">
        <f t="shared" si="253"/>
        <v>0.19843023518705269</v>
      </c>
      <c r="F494" s="123">
        <f t="shared" si="253"/>
        <v>0.29056654869062859</v>
      </c>
      <c r="G494" s="123">
        <f t="shared" si="253"/>
        <v>0.57537689691484251</v>
      </c>
      <c r="H494" s="123">
        <f t="shared" si="253"/>
        <v>0.9031330163774427</v>
      </c>
      <c r="I494" s="123">
        <f t="shared" si="253"/>
        <v>0.16374176536695614</v>
      </c>
      <c r="J494" s="123">
        <f t="shared" si="253"/>
        <v>0.3559577094789273</v>
      </c>
      <c r="K494" s="123">
        <f t="shared" si="253"/>
        <v>0.5602903037625464</v>
      </c>
      <c r="L494" s="123">
        <f t="shared" si="253"/>
        <v>0.90502825240696982</v>
      </c>
      <c r="M494" s="123">
        <f t="shared" si="253"/>
        <v>0</v>
      </c>
      <c r="N494" s="123">
        <f t="shared" si="253"/>
        <v>0</v>
      </c>
      <c r="O494" s="123">
        <f t="shared" si="253"/>
        <v>0</v>
      </c>
      <c r="P494" s="123">
        <f t="shared" si="253"/>
        <v>0</v>
      </c>
      <c r="Q494" s="123">
        <f t="shared" si="253"/>
        <v>0</v>
      </c>
      <c r="R494" s="123">
        <f t="shared" si="253"/>
        <v>1.5838857102749815</v>
      </c>
      <c r="S494" s="123">
        <f t="shared" si="253"/>
        <v>0.9366023717297931</v>
      </c>
      <c r="T494" s="123">
        <f t="shared" si="253"/>
        <v>0.72998652432418343</v>
      </c>
      <c r="U494" s="123">
        <f t="shared" si="253"/>
        <v>0.39013849947985674</v>
      </c>
      <c r="V494" s="123">
        <f t="shared" si="253"/>
        <v>0</v>
      </c>
      <c r="W494" s="123">
        <f t="shared" si="253"/>
        <v>0</v>
      </c>
      <c r="X494" s="123">
        <f t="shared" si="253"/>
        <v>1.1129514071056625</v>
      </c>
      <c r="Y494" s="123">
        <f t="shared" si="253"/>
        <v>0</v>
      </c>
      <c r="DA494" s="130" t="s">
        <v>4599</v>
      </c>
    </row>
    <row r="495" spans="1:105" ht="12" customHeight="1" x14ac:dyDescent="0.25">
      <c r="A495" s="97" t="s">
        <v>53</v>
      </c>
      <c r="B495" s="99"/>
      <c r="C495" s="99">
        <f>RES_hhdet_in_tess!C8</f>
        <v>9.059969107150169E-2</v>
      </c>
      <c r="D495" s="99">
        <f>RES_hhdet_in_tess!D8</f>
        <v>0</v>
      </c>
      <c r="E495" s="99">
        <f>RES_hhdet_in_tess!E8</f>
        <v>0.19843023518705269</v>
      </c>
      <c r="F495" s="99">
        <f>RES_hhdet_in_tess!F8</f>
        <v>0.29056654869062859</v>
      </c>
      <c r="G495" s="99">
        <f>RES_hhdet_in_tess!G8</f>
        <v>0.57537689691484251</v>
      </c>
      <c r="H495" s="99">
        <f>RES_hhdet_in_tess!H8</f>
        <v>0.9031330163774427</v>
      </c>
      <c r="I495" s="99">
        <f>RES_hhdet_in_tess!I8</f>
        <v>0.16374176536695614</v>
      </c>
      <c r="J495" s="99">
        <f>RES_hhdet_in_tess!J8</f>
        <v>0.3559577094789273</v>
      </c>
      <c r="K495" s="99">
        <f>RES_hhdet_in_tess!K8</f>
        <v>0.5602903037625464</v>
      </c>
      <c r="L495" s="99">
        <f>RES_hhdet_in_tess!L8</f>
        <v>0.90502825240696982</v>
      </c>
      <c r="M495" s="99">
        <f>RES_hhdet_in_tess!M8</f>
        <v>0</v>
      </c>
      <c r="N495" s="99">
        <f>RES_hhdet_in_tess!N8</f>
        <v>0</v>
      </c>
      <c r="O495" s="99">
        <f>RES_hhdet_in_tess!O8</f>
        <v>0</v>
      </c>
      <c r="P495" s="99">
        <f>RES_hhdet_in_tess!P8</f>
        <v>0</v>
      </c>
      <c r="Q495" s="99">
        <f>RES_hhdet_in_tess!Q8</f>
        <v>0</v>
      </c>
      <c r="R495" s="99">
        <f>RES_hhdet_in_tess!R8</f>
        <v>1.5838857102749815</v>
      </c>
      <c r="S495" s="99">
        <f>RES_hhdet_in_tess!S8</f>
        <v>0.9366023717297931</v>
      </c>
      <c r="T495" s="99">
        <f>RES_hhdet_in_tess!T8</f>
        <v>0.72998652432418343</v>
      </c>
      <c r="U495" s="99">
        <f>RES_hhdet_in_tess!U8</f>
        <v>0.39013849947985674</v>
      </c>
      <c r="V495" s="99">
        <f>RES_hhdet_in_tess!V8</f>
        <v>0</v>
      </c>
      <c r="W495" s="99">
        <f>RES_hhdet_in_tess!W8</f>
        <v>0</v>
      </c>
      <c r="X495" s="99">
        <f>RES_hhdet_in_tess!X8</f>
        <v>1.1129514071056625</v>
      </c>
      <c r="Y495" s="99">
        <f>RES_hhdet_in_tess!Y8</f>
        <v>0</v>
      </c>
      <c r="DA495" s="63" t="s">
        <v>4600</v>
      </c>
    </row>
    <row r="496" spans="1:105" ht="12" customHeight="1" x14ac:dyDescent="0.25">
      <c r="A496" s="121" t="s">
        <v>55</v>
      </c>
      <c r="B496" s="123"/>
      <c r="C496" s="123">
        <v>8.3622063949381999</v>
      </c>
      <c r="D496" s="123">
        <v>9.4688022120729727</v>
      </c>
      <c r="E496" s="123">
        <v>9.3188752057709276</v>
      </c>
      <c r="F496" s="123">
        <v>8.8203661916800407</v>
      </c>
      <c r="G496" s="123">
        <v>8.6690774829807467</v>
      </c>
      <c r="H496" s="123">
        <v>8.396722439855111</v>
      </c>
      <c r="I496" s="123">
        <v>8.5319531801703921</v>
      </c>
      <c r="J496" s="123">
        <v>7.7185000005504749</v>
      </c>
      <c r="K496" s="123">
        <v>8.1098779738932372</v>
      </c>
      <c r="L496" s="123">
        <v>7.8550977591247939</v>
      </c>
      <c r="M496" s="123">
        <v>0</v>
      </c>
      <c r="N496" s="123">
        <v>0</v>
      </c>
      <c r="O496" s="123">
        <v>0</v>
      </c>
      <c r="P496" s="123">
        <v>0</v>
      </c>
      <c r="Q496" s="123">
        <v>0</v>
      </c>
      <c r="R496" s="123">
        <v>7.5190459985060674</v>
      </c>
      <c r="S496" s="123">
        <v>7.4160382790232715</v>
      </c>
      <c r="T496" s="123">
        <v>7.0783161795524459</v>
      </c>
      <c r="U496" s="123">
        <v>6.7038942613004426</v>
      </c>
      <c r="V496" s="123">
        <v>0</v>
      </c>
      <c r="W496" s="123">
        <v>0</v>
      </c>
      <c r="X496" s="123">
        <v>4.6033237248050893</v>
      </c>
      <c r="Y496" s="123">
        <v>0</v>
      </c>
      <c r="DA496" s="130" t="s">
        <v>4601</v>
      </c>
    </row>
    <row r="497" spans="1:105" ht="12" customHeight="1" x14ac:dyDescent="0.25">
      <c r="A497" s="97" t="s">
        <v>143</v>
      </c>
      <c r="B497" s="99"/>
      <c r="C497" s="99">
        <v>0</v>
      </c>
      <c r="D497" s="99">
        <v>0</v>
      </c>
      <c r="E497" s="99">
        <v>0</v>
      </c>
      <c r="F497" s="99">
        <v>0</v>
      </c>
      <c r="G497" s="99">
        <v>0</v>
      </c>
      <c r="H497" s="99">
        <v>0</v>
      </c>
      <c r="I497" s="99">
        <v>0</v>
      </c>
      <c r="J497" s="99">
        <v>0</v>
      </c>
      <c r="K497" s="99">
        <v>0</v>
      </c>
      <c r="L497" s="99">
        <v>0</v>
      </c>
      <c r="M497" s="99">
        <v>0</v>
      </c>
      <c r="N497" s="99">
        <v>0</v>
      </c>
      <c r="O497" s="99">
        <v>0</v>
      </c>
      <c r="P497" s="99">
        <v>0</v>
      </c>
      <c r="Q497" s="99">
        <v>0</v>
      </c>
      <c r="R497" s="99">
        <v>0</v>
      </c>
      <c r="S497" s="99">
        <v>0</v>
      </c>
      <c r="T497" s="99">
        <v>0</v>
      </c>
      <c r="U497" s="99">
        <v>0</v>
      </c>
      <c r="V497" s="99">
        <v>0</v>
      </c>
      <c r="W497" s="99">
        <v>0</v>
      </c>
      <c r="X497" s="99">
        <v>0</v>
      </c>
      <c r="Y497" s="99">
        <v>0</v>
      </c>
      <c r="DA497" s="63" t="s">
        <v>4602</v>
      </c>
    </row>
    <row r="498" spans="1:105" ht="12" customHeight="1" x14ac:dyDescent="0.25">
      <c r="A498" s="97" t="s">
        <v>124</v>
      </c>
      <c r="B498" s="99"/>
      <c r="C498" s="99">
        <v>0</v>
      </c>
      <c r="D498" s="99">
        <v>0</v>
      </c>
      <c r="E498" s="99">
        <v>0</v>
      </c>
      <c r="F498" s="99">
        <v>0</v>
      </c>
      <c r="G498" s="99">
        <v>0</v>
      </c>
      <c r="H498" s="99">
        <v>0</v>
      </c>
      <c r="I498" s="99">
        <v>0</v>
      </c>
      <c r="J498" s="99">
        <v>0</v>
      </c>
      <c r="K498" s="99">
        <v>0</v>
      </c>
      <c r="L498" s="99">
        <v>0</v>
      </c>
      <c r="M498" s="99">
        <v>0</v>
      </c>
      <c r="N498" s="99">
        <v>0</v>
      </c>
      <c r="O498" s="99">
        <v>0</v>
      </c>
      <c r="P498" s="99">
        <v>0</v>
      </c>
      <c r="Q498" s="99">
        <v>0</v>
      </c>
      <c r="R498" s="99">
        <v>0</v>
      </c>
      <c r="S498" s="99">
        <v>0</v>
      </c>
      <c r="T498" s="99">
        <v>0</v>
      </c>
      <c r="U498" s="99">
        <v>0</v>
      </c>
      <c r="V498" s="99">
        <v>0</v>
      </c>
      <c r="W498" s="99">
        <v>0</v>
      </c>
      <c r="X498" s="99">
        <v>0</v>
      </c>
      <c r="Y498" s="99">
        <v>0</v>
      </c>
      <c r="DA498" s="63" t="s">
        <v>4603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X499" s="99">
        <v>0</v>
      </c>
      <c r="Y499" s="99">
        <v>0</v>
      </c>
      <c r="DA499" s="63" t="s">
        <v>4604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X500" s="102">
        <v>0</v>
      </c>
      <c r="Y500" s="102">
        <v>0</v>
      </c>
      <c r="DA500" s="131" t="s">
        <v>4605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X501" s="105">
        <v>0</v>
      </c>
      <c r="Y501" s="105">
        <v>0</v>
      </c>
      <c r="DA501" s="132" t="s">
        <v>4606</v>
      </c>
    </row>
    <row r="502" spans="1:105" ht="12" customHeight="1" x14ac:dyDescent="0.25">
      <c r="A502" s="106" t="s">
        <v>122</v>
      </c>
      <c r="B502" s="102"/>
      <c r="C502" s="102">
        <v>8.3612832230357554</v>
      </c>
      <c r="D502" s="102">
        <v>9.4678841582292055</v>
      </c>
      <c r="E502" s="102">
        <v>9.317832278875164</v>
      </c>
      <c r="F502" s="102">
        <v>8.8186817066005609</v>
      </c>
      <c r="G502" s="102">
        <v>8.6681409971547012</v>
      </c>
      <c r="H502" s="102">
        <v>8.3966164507321093</v>
      </c>
      <c r="I502" s="102">
        <v>8.5314415011743154</v>
      </c>
      <c r="J502" s="102">
        <v>7.7183553103699971</v>
      </c>
      <c r="K502" s="102">
        <v>8.1089876389001816</v>
      </c>
      <c r="L502" s="102">
        <v>7.855664402332204</v>
      </c>
      <c r="M502" s="102">
        <v>0</v>
      </c>
      <c r="N502" s="102">
        <v>0</v>
      </c>
      <c r="O502" s="102">
        <v>0</v>
      </c>
      <c r="P502" s="102">
        <v>0</v>
      </c>
      <c r="Q502" s="102">
        <v>0</v>
      </c>
      <c r="R502" s="102">
        <v>7.5172573984613775</v>
      </c>
      <c r="S502" s="102">
        <v>7.415261406107315</v>
      </c>
      <c r="T502" s="102">
        <v>7.0810317258781721</v>
      </c>
      <c r="U502" s="102">
        <v>6.7046347931101788</v>
      </c>
      <c r="V502" s="102">
        <v>0</v>
      </c>
      <c r="W502" s="102">
        <v>0</v>
      </c>
      <c r="X502" s="102">
        <v>4.6028359707232251</v>
      </c>
      <c r="Y502" s="102">
        <v>0</v>
      </c>
      <c r="DA502" s="131" t="s">
        <v>4607</v>
      </c>
    </row>
    <row r="503" spans="1:105" ht="12" customHeight="1" x14ac:dyDescent="0.25">
      <c r="A503" s="107" t="s">
        <v>121</v>
      </c>
      <c r="B503" s="105"/>
      <c r="C503" s="105">
        <v>8.3630269921848193</v>
      </c>
      <c r="D503" s="105">
        <v>9.4698842041031277</v>
      </c>
      <c r="E503" s="105">
        <v>9.3200408299485495</v>
      </c>
      <c r="F503" s="105">
        <v>8.8216159709325552</v>
      </c>
      <c r="G503" s="105">
        <v>8.6700451850009959</v>
      </c>
      <c r="H503" s="105">
        <v>8.3968587115846898</v>
      </c>
      <c r="I503" s="105">
        <v>8.5322311292546793</v>
      </c>
      <c r="J503" s="105">
        <v>7.7186817907772323</v>
      </c>
      <c r="K503" s="105">
        <v>8.1103662221152337</v>
      </c>
      <c r="L503" s="105">
        <v>7.8522645430877462</v>
      </c>
      <c r="M503" s="105">
        <v>0</v>
      </c>
      <c r="N503" s="105">
        <v>0</v>
      </c>
      <c r="O503" s="105">
        <v>0</v>
      </c>
      <c r="P503" s="105">
        <v>0</v>
      </c>
      <c r="Q503" s="105">
        <v>0</v>
      </c>
      <c r="R503" s="105">
        <v>7.5205961185447983</v>
      </c>
      <c r="S503" s="105">
        <v>7.4168151519392298</v>
      </c>
      <c r="T503" s="105">
        <v>7.0737902690095709</v>
      </c>
      <c r="U503" s="105">
        <v>6.7032030982780242</v>
      </c>
      <c r="V503" s="105">
        <v>0</v>
      </c>
      <c r="W503" s="105">
        <v>0</v>
      </c>
      <c r="X503" s="105">
        <v>4.6036488941930003</v>
      </c>
      <c r="Y503" s="105">
        <v>0</v>
      </c>
      <c r="DA503" s="132" t="s">
        <v>4608</v>
      </c>
    </row>
    <row r="504" spans="1:105" ht="12" customHeight="1" x14ac:dyDescent="0.25">
      <c r="A504" s="108" t="s">
        <v>53</v>
      </c>
      <c r="B504" s="99"/>
      <c r="C504" s="99">
        <v>3.9673486062303169</v>
      </c>
      <c r="D504" s="99">
        <v>4.7123048034419925</v>
      </c>
      <c r="E504" s="99">
        <v>4.4955795191789329</v>
      </c>
      <c r="F504" s="99">
        <v>4.2305862821895541</v>
      </c>
      <c r="G504" s="99">
        <v>4.1892038403665612</v>
      </c>
      <c r="H504" s="99">
        <v>3.9528582146847846</v>
      </c>
      <c r="I504" s="99">
        <v>4.3060353648485794</v>
      </c>
      <c r="J504" s="99">
        <v>3.4699339556625208</v>
      </c>
      <c r="K504" s="99">
        <v>3.7625951775735729</v>
      </c>
      <c r="L504" s="99">
        <v>2.9688680581661151</v>
      </c>
      <c r="M504" s="99">
        <v>0</v>
      </c>
      <c r="N504" s="99">
        <v>0</v>
      </c>
      <c r="O504" s="99">
        <v>0</v>
      </c>
      <c r="P504" s="99">
        <v>0</v>
      </c>
      <c r="Q504" s="99">
        <v>0</v>
      </c>
      <c r="R504" s="99">
        <v>3.3458329019729289</v>
      </c>
      <c r="S504" s="99">
        <v>3.3420133428651071</v>
      </c>
      <c r="T504" s="99">
        <v>3.0520800686771432</v>
      </c>
      <c r="U504" s="99">
        <v>2.7951879170411504</v>
      </c>
      <c r="V504" s="99">
        <v>0</v>
      </c>
      <c r="W504" s="99">
        <v>0</v>
      </c>
      <c r="X504" s="99">
        <v>1.7137293102141542</v>
      </c>
      <c r="Y504" s="99">
        <v>0</v>
      </c>
      <c r="DA504" s="63" t="s">
        <v>4609</v>
      </c>
    </row>
    <row r="505" spans="1:105" ht="12" customHeight="1" x14ac:dyDescent="0.25">
      <c r="A505" s="108" t="s">
        <v>52</v>
      </c>
      <c r="B505" s="99"/>
      <c r="C505" s="99">
        <v>4.3956783859545006</v>
      </c>
      <c r="D505" s="99">
        <v>4.7575794006611352</v>
      </c>
      <c r="E505" s="99">
        <v>4.8244613107696148</v>
      </c>
      <c r="F505" s="99">
        <v>4.5910296887430011</v>
      </c>
      <c r="G505" s="99">
        <v>4.4808413446344337</v>
      </c>
      <c r="H505" s="99">
        <v>4.4440004968999043</v>
      </c>
      <c r="I505" s="99">
        <v>4.2261957644060999</v>
      </c>
      <c r="J505" s="99">
        <v>4.2487478351147114</v>
      </c>
      <c r="K505" s="99">
        <v>4.3477710445416617</v>
      </c>
      <c r="L505" s="99">
        <v>4.8833964849216303</v>
      </c>
      <c r="M505" s="99">
        <v>0</v>
      </c>
      <c r="N505" s="99">
        <v>0</v>
      </c>
      <c r="O505" s="99">
        <v>0</v>
      </c>
      <c r="P505" s="99">
        <v>0</v>
      </c>
      <c r="Q505" s="99">
        <v>0</v>
      </c>
      <c r="R505" s="99">
        <v>4.1747632165718693</v>
      </c>
      <c r="S505" s="99">
        <v>4.0748018090741223</v>
      </c>
      <c r="T505" s="99">
        <v>4.0217102003324277</v>
      </c>
      <c r="U505" s="99">
        <v>3.9080151812368737</v>
      </c>
      <c r="V505" s="99">
        <v>0</v>
      </c>
      <c r="W505" s="99">
        <v>0</v>
      </c>
      <c r="X505" s="99">
        <v>2.8899195839788456</v>
      </c>
      <c r="Y505" s="99">
        <v>0</v>
      </c>
      <c r="DA505" s="63" t="s">
        <v>4610</v>
      </c>
    </row>
    <row r="506" spans="1:105" ht="12" customHeight="1" x14ac:dyDescent="0.25">
      <c r="A506" s="121" t="s">
        <v>54</v>
      </c>
      <c r="B506" s="123"/>
      <c r="C506" s="123">
        <v>1.7081922032734456</v>
      </c>
      <c r="D506" s="123">
        <v>1.7005360237449774</v>
      </c>
      <c r="E506" s="123">
        <v>1.6851059956022532</v>
      </c>
      <c r="F506" s="123">
        <v>1.7072787495437194</v>
      </c>
      <c r="G506" s="123">
        <v>1.6900855229023488</v>
      </c>
      <c r="H506" s="123">
        <v>1.8355525563261497</v>
      </c>
      <c r="I506" s="123">
        <v>1.6886541325455011</v>
      </c>
      <c r="J506" s="123">
        <v>1.7125245040523784</v>
      </c>
      <c r="K506" s="123">
        <v>1.5608603033424047</v>
      </c>
      <c r="L506" s="123">
        <v>1.8950383568534999</v>
      </c>
      <c r="M506" s="123">
        <v>0</v>
      </c>
      <c r="N506" s="123">
        <v>0</v>
      </c>
      <c r="O506" s="123">
        <v>0</v>
      </c>
      <c r="P506" s="123">
        <v>0</v>
      </c>
      <c r="Q506" s="123">
        <v>0</v>
      </c>
      <c r="R506" s="123">
        <v>1.6582960417167596</v>
      </c>
      <c r="S506" s="123">
        <v>1.6241508701811065</v>
      </c>
      <c r="T506" s="123">
        <v>1.5927434155424234</v>
      </c>
      <c r="U506" s="123">
        <v>1.5656623000080956</v>
      </c>
      <c r="V506" s="123">
        <v>0</v>
      </c>
      <c r="W506" s="123">
        <v>0</v>
      </c>
      <c r="X506" s="123">
        <v>1.5070313877013586</v>
      </c>
      <c r="Y506" s="123">
        <v>0</v>
      </c>
      <c r="DA506" s="130" t="s">
        <v>4611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0</v>
      </c>
      <c r="K507" s="99">
        <v>0</v>
      </c>
      <c r="L507" s="99">
        <v>0</v>
      </c>
      <c r="M507" s="99">
        <v>0</v>
      </c>
      <c r="N507" s="99">
        <v>0</v>
      </c>
      <c r="O507" s="99">
        <v>0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X507" s="99">
        <v>0</v>
      </c>
      <c r="Y507" s="99">
        <v>0</v>
      </c>
      <c r="DA507" s="63" t="s">
        <v>4612</v>
      </c>
    </row>
    <row r="508" spans="1:105" ht="12" customHeight="1" x14ac:dyDescent="0.25">
      <c r="A508" s="97" t="s">
        <v>50</v>
      </c>
      <c r="B508" s="99"/>
      <c r="C508" s="99">
        <v>0</v>
      </c>
      <c r="D508" s="99">
        <v>0</v>
      </c>
      <c r="E508" s="99">
        <v>0</v>
      </c>
      <c r="F508" s="99">
        <v>0</v>
      </c>
      <c r="G508" s="99">
        <v>0</v>
      </c>
      <c r="H508" s="99">
        <v>0</v>
      </c>
      <c r="I508" s="99">
        <v>0</v>
      </c>
      <c r="J508" s="99">
        <v>0</v>
      </c>
      <c r="K508" s="99">
        <v>0</v>
      </c>
      <c r="L508" s="99">
        <v>0</v>
      </c>
      <c r="M508" s="99">
        <v>0</v>
      </c>
      <c r="N508" s="99">
        <v>0</v>
      </c>
      <c r="O508" s="99">
        <v>0</v>
      </c>
      <c r="P508" s="99">
        <v>0</v>
      </c>
      <c r="Q508" s="99">
        <v>0</v>
      </c>
      <c r="R508" s="99">
        <v>0</v>
      </c>
      <c r="S508" s="99">
        <v>0</v>
      </c>
      <c r="T508" s="99">
        <v>0</v>
      </c>
      <c r="U508" s="99">
        <v>0</v>
      </c>
      <c r="V508" s="99">
        <v>0</v>
      </c>
      <c r="W508" s="99">
        <v>0</v>
      </c>
      <c r="X508" s="99">
        <v>0</v>
      </c>
      <c r="Y508" s="99">
        <v>0</v>
      </c>
      <c r="DA508" s="63" t="s">
        <v>4613</v>
      </c>
    </row>
    <row r="509" spans="1:105" ht="12" customHeight="1" x14ac:dyDescent="0.25">
      <c r="A509" s="109" t="s">
        <v>120</v>
      </c>
      <c r="B509" s="110"/>
      <c r="C509" s="110">
        <v>1.7081922032734456</v>
      </c>
      <c r="D509" s="110">
        <v>1.7005360237449774</v>
      </c>
      <c r="E509" s="110">
        <v>1.6851059956022532</v>
      </c>
      <c r="F509" s="110">
        <v>1.7072787495437194</v>
      </c>
      <c r="G509" s="110">
        <v>1.6900855229023488</v>
      </c>
      <c r="H509" s="110">
        <v>1.8355525563261497</v>
      </c>
      <c r="I509" s="110">
        <v>1.6886541325455011</v>
      </c>
      <c r="J509" s="110">
        <v>1.7125245040523784</v>
      </c>
      <c r="K509" s="110">
        <v>1.5608603033424047</v>
      </c>
      <c r="L509" s="110">
        <v>1.8950383568534999</v>
      </c>
      <c r="M509" s="110">
        <v>0</v>
      </c>
      <c r="N509" s="110">
        <v>0</v>
      </c>
      <c r="O509" s="110">
        <v>0</v>
      </c>
      <c r="P509" s="110">
        <v>0</v>
      </c>
      <c r="Q509" s="110">
        <v>0</v>
      </c>
      <c r="R509" s="110">
        <v>1.6582960417167596</v>
      </c>
      <c r="S509" s="110">
        <v>1.6241508701811065</v>
      </c>
      <c r="T509" s="110">
        <v>1.5927434155424234</v>
      </c>
      <c r="U509" s="110">
        <v>1.5656623000080956</v>
      </c>
      <c r="V509" s="110">
        <v>0</v>
      </c>
      <c r="W509" s="110">
        <v>0</v>
      </c>
      <c r="X509" s="110">
        <v>1.5070313877013586</v>
      </c>
      <c r="Y509" s="110">
        <v>0</v>
      </c>
      <c r="DA509" s="60" t="s">
        <v>4614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35.142807064387519</v>
      </c>
      <c r="D511" s="118">
        <f t="shared" si="254"/>
        <v>34.331468639802722</v>
      </c>
      <c r="E511" s="118">
        <f t="shared" si="254"/>
        <v>34.540768926830467</v>
      </c>
      <c r="F511" s="118">
        <f t="shared" si="254"/>
        <v>21.231648945986013</v>
      </c>
      <c r="G511" s="118">
        <f t="shared" si="254"/>
        <v>20.500521186959467</v>
      </c>
      <c r="H511" s="118">
        <f t="shared" si="254"/>
        <v>19.380104302869505</v>
      </c>
      <c r="I511" s="118">
        <f t="shared" si="254"/>
        <v>20.952664656710752</v>
      </c>
      <c r="J511" s="118">
        <f t="shared" si="254"/>
        <v>86.391020333974723</v>
      </c>
      <c r="K511" s="118">
        <f t="shared" si="254"/>
        <v>25.727295957422029</v>
      </c>
      <c r="L511" s="118">
        <f t="shared" si="254"/>
        <v>26.845949727087422</v>
      </c>
      <c r="M511" s="118">
        <f t="shared" si="254"/>
        <v>0</v>
      </c>
      <c r="N511" s="118">
        <f t="shared" si="254"/>
        <v>0</v>
      </c>
      <c r="O511" s="118">
        <f t="shared" si="254"/>
        <v>0</v>
      </c>
      <c r="P511" s="118">
        <f t="shared" si="254"/>
        <v>0</v>
      </c>
      <c r="Q511" s="118">
        <f t="shared" si="254"/>
        <v>0</v>
      </c>
      <c r="R511" s="118">
        <f t="shared" ref="R511:V511" si="255">R512+R515+R517+R527</f>
        <v>22.20694366125398</v>
      </c>
      <c r="S511" s="118">
        <f t="shared" si="255"/>
        <v>22.935423527407327</v>
      </c>
      <c r="T511" s="118">
        <f t="shared" si="255"/>
        <v>19.94087584668528</v>
      </c>
      <c r="U511" s="118">
        <f t="shared" si="255"/>
        <v>21.572602360372624</v>
      </c>
      <c r="V511" s="118">
        <f t="shared" si="255"/>
        <v>0</v>
      </c>
      <c r="W511" s="118">
        <f t="shared" ref="W511:Y511" si="256">W512+W515+W517+W527</f>
        <v>0</v>
      </c>
      <c r="X511" s="118">
        <f t="shared" si="256"/>
        <v>4.6263947753342185</v>
      </c>
      <c r="Y511" s="118">
        <f t="shared" si="256"/>
        <v>0</v>
      </c>
      <c r="DA511" s="129" t="s">
        <v>4763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35.142807064387519</v>
      </c>
      <c r="D512" s="123">
        <f t="shared" si="257"/>
        <v>34.331468639802722</v>
      </c>
      <c r="E512" s="123">
        <f t="shared" si="257"/>
        <v>34.540768926830467</v>
      </c>
      <c r="F512" s="123">
        <f t="shared" si="257"/>
        <v>21.231648945986013</v>
      </c>
      <c r="G512" s="123">
        <f t="shared" si="257"/>
        <v>20.500521186959467</v>
      </c>
      <c r="H512" s="123">
        <f t="shared" si="257"/>
        <v>19.380104302869505</v>
      </c>
      <c r="I512" s="123">
        <f t="shared" si="257"/>
        <v>20.952664656710752</v>
      </c>
      <c r="J512" s="123">
        <f t="shared" si="257"/>
        <v>86.391020333974723</v>
      </c>
      <c r="K512" s="123">
        <f t="shared" si="257"/>
        <v>25.727295957422029</v>
      </c>
      <c r="L512" s="123">
        <f t="shared" si="257"/>
        <v>26.845949727087422</v>
      </c>
      <c r="M512" s="123">
        <f t="shared" si="257"/>
        <v>0</v>
      </c>
      <c r="N512" s="123">
        <f t="shared" si="257"/>
        <v>0</v>
      </c>
      <c r="O512" s="123">
        <f t="shared" si="257"/>
        <v>0</v>
      </c>
      <c r="P512" s="123">
        <f t="shared" si="257"/>
        <v>0</v>
      </c>
      <c r="Q512" s="123">
        <f t="shared" si="257"/>
        <v>0</v>
      </c>
      <c r="R512" s="123">
        <f t="shared" ref="R512:V512" si="258">SUM(R513:R514)</f>
        <v>22.20694366125398</v>
      </c>
      <c r="S512" s="123">
        <f t="shared" si="258"/>
        <v>22.935423527407327</v>
      </c>
      <c r="T512" s="123">
        <f t="shared" si="258"/>
        <v>19.94087584668528</v>
      </c>
      <c r="U512" s="123">
        <f t="shared" si="258"/>
        <v>21.572602360372624</v>
      </c>
      <c r="V512" s="123">
        <f t="shared" si="258"/>
        <v>0</v>
      </c>
      <c r="W512" s="123">
        <f t="shared" ref="W512:Y512" si="259">SUM(W513:W514)</f>
        <v>0</v>
      </c>
      <c r="X512" s="123">
        <f t="shared" si="259"/>
        <v>4.6263947753342185</v>
      </c>
      <c r="Y512" s="123">
        <f t="shared" si="259"/>
        <v>0</v>
      </c>
      <c r="DA512" s="130" t="s">
        <v>4764</v>
      </c>
    </row>
    <row r="513" spans="1:105" ht="12" customHeight="1" x14ac:dyDescent="0.25">
      <c r="A513" s="97" t="s">
        <v>51</v>
      </c>
      <c r="B513" s="99"/>
      <c r="C513" s="99">
        <v>35.142807064387519</v>
      </c>
      <c r="D513" s="99">
        <v>34.331468639802722</v>
      </c>
      <c r="E513" s="99">
        <v>34.540768926830467</v>
      </c>
      <c r="F513" s="99">
        <v>21.231648945986013</v>
      </c>
      <c r="G513" s="99">
        <v>20.500521186959467</v>
      </c>
      <c r="H513" s="99">
        <v>19.380104302869505</v>
      </c>
      <c r="I513" s="99">
        <v>20.952664656710752</v>
      </c>
      <c r="J513" s="99">
        <v>86.391020333974723</v>
      </c>
      <c r="K513" s="99">
        <v>25.727295957422029</v>
      </c>
      <c r="L513" s="99">
        <v>26.845949727087422</v>
      </c>
      <c r="M513" s="99">
        <v>0</v>
      </c>
      <c r="N513" s="99">
        <v>0</v>
      </c>
      <c r="O513" s="99">
        <v>0</v>
      </c>
      <c r="P513" s="99">
        <v>0</v>
      </c>
      <c r="Q513" s="99">
        <v>0</v>
      </c>
      <c r="R513" s="99">
        <v>22.20694366125398</v>
      </c>
      <c r="S513" s="99">
        <v>22.935423527407327</v>
      </c>
      <c r="T513" s="99">
        <v>19.94087584668528</v>
      </c>
      <c r="U513" s="99">
        <v>21.572602360372624</v>
      </c>
      <c r="V513" s="99">
        <v>0</v>
      </c>
      <c r="W513" s="99">
        <v>0</v>
      </c>
      <c r="X513" s="99">
        <v>4.6263947753342185</v>
      </c>
      <c r="Y513" s="99">
        <v>0</v>
      </c>
      <c r="DA513" s="63" t="s">
        <v>4765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X514" s="99">
        <v>0</v>
      </c>
      <c r="Y514" s="99">
        <v>0</v>
      </c>
      <c r="DA514" s="63" t="s">
        <v>4766</v>
      </c>
    </row>
    <row r="515" spans="1:105" ht="12" customHeight="1" x14ac:dyDescent="0.25">
      <c r="A515" s="121" t="s">
        <v>92</v>
      </c>
      <c r="B515" s="123"/>
      <c r="C515" s="123">
        <f t="shared" ref="C515:Y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X515" s="123">
        <f t="shared" si="260"/>
        <v>0</v>
      </c>
      <c r="Y515" s="123">
        <f t="shared" si="260"/>
        <v>0</v>
      </c>
      <c r="DA515" s="130" t="s">
        <v>4767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X516" s="99">
        <v>0</v>
      </c>
      <c r="Y516" s="99">
        <v>0</v>
      </c>
      <c r="DA516" s="63" t="s">
        <v>4768</v>
      </c>
    </row>
    <row r="517" spans="1:105" ht="12" customHeight="1" x14ac:dyDescent="0.25">
      <c r="A517" s="121" t="s">
        <v>55</v>
      </c>
      <c r="B517" s="123"/>
      <c r="C517" s="123">
        <v>0</v>
      </c>
      <c r="D517" s="123">
        <v>0</v>
      </c>
      <c r="E517" s="123">
        <v>0</v>
      </c>
      <c r="F517" s="123">
        <v>0</v>
      </c>
      <c r="G517" s="123">
        <v>0</v>
      </c>
      <c r="H517" s="123">
        <v>0</v>
      </c>
      <c r="I517" s="123">
        <v>0</v>
      </c>
      <c r="J517" s="123">
        <v>0</v>
      </c>
      <c r="K517" s="123">
        <v>0</v>
      </c>
      <c r="L517" s="123">
        <v>0</v>
      </c>
      <c r="M517" s="123">
        <v>0</v>
      </c>
      <c r="N517" s="123">
        <v>0</v>
      </c>
      <c r="O517" s="123">
        <v>0</v>
      </c>
      <c r="P517" s="123">
        <v>0</v>
      </c>
      <c r="Q517" s="123">
        <v>0</v>
      </c>
      <c r="R517" s="123">
        <v>0</v>
      </c>
      <c r="S517" s="123">
        <v>0</v>
      </c>
      <c r="T517" s="123">
        <v>0</v>
      </c>
      <c r="U517" s="123">
        <v>0</v>
      </c>
      <c r="V517" s="123">
        <v>0</v>
      </c>
      <c r="W517" s="123">
        <v>0</v>
      </c>
      <c r="X517" s="123">
        <v>0</v>
      </c>
      <c r="Y517" s="123">
        <v>0</v>
      </c>
      <c r="DA517" s="130" t="s">
        <v>4769</v>
      </c>
    </row>
    <row r="518" spans="1:105" ht="12" customHeight="1" x14ac:dyDescent="0.25">
      <c r="A518" s="97" t="s">
        <v>143</v>
      </c>
      <c r="B518" s="99"/>
      <c r="C518" s="99">
        <v>0</v>
      </c>
      <c r="D518" s="99">
        <v>0</v>
      </c>
      <c r="E518" s="99">
        <v>0</v>
      </c>
      <c r="F518" s="99">
        <v>0</v>
      </c>
      <c r="G518" s="99">
        <v>0</v>
      </c>
      <c r="H518" s="99">
        <v>0</v>
      </c>
      <c r="I518" s="99">
        <v>0</v>
      </c>
      <c r="J518" s="99">
        <v>0</v>
      </c>
      <c r="K518" s="99">
        <v>0</v>
      </c>
      <c r="L518" s="99">
        <v>0</v>
      </c>
      <c r="M518" s="99">
        <v>0</v>
      </c>
      <c r="N518" s="99">
        <v>0</v>
      </c>
      <c r="O518" s="99">
        <v>0</v>
      </c>
      <c r="P518" s="99">
        <v>0</v>
      </c>
      <c r="Q518" s="99">
        <v>0</v>
      </c>
      <c r="R518" s="99">
        <v>0</v>
      </c>
      <c r="S518" s="99">
        <v>0</v>
      </c>
      <c r="T518" s="99">
        <v>0</v>
      </c>
      <c r="U518" s="99">
        <v>0</v>
      </c>
      <c r="V518" s="99">
        <v>0</v>
      </c>
      <c r="W518" s="99">
        <v>0</v>
      </c>
      <c r="X518" s="99">
        <v>0</v>
      </c>
      <c r="Y518" s="99">
        <v>0</v>
      </c>
      <c r="DA518" s="63" t="s">
        <v>4770</v>
      </c>
    </row>
    <row r="519" spans="1:105" ht="12" customHeight="1" x14ac:dyDescent="0.25">
      <c r="A519" s="97" t="s">
        <v>124</v>
      </c>
      <c r="B519" s="99"/>
      <c r="C519" s="99">
        <v>0</v>
      </c>
      <c r="D519" s="99">
        <v>0</v>
      </c>
      <c r="E519" s="99">
        <v>0</v>
      </c>
      <c r="F519" s="99">
        <v>0</v>
      </c>
      <c r="G519" s="99">
        <v>0</v>
      </c>
      <c r="H519" s="99">
        <v>0</v>
      </c>
      <c r="I519" s="99">
        <v>0</v>
      </c>
      <c r="J519" s="99">
        <v>0</v>
      </c>
      <c r="K519" s="99">
        <v>0</v>
      </c>
      <c r="L519" s="99">
        <v>0</v>
      </c>
      <c r="M519" s="99">
        <v>0</v>
      </c>
      <c r="N519" s="99">
        <v>0</v>
      </c>
      <c r="O519" s="99">
        <v>0</v>
      </c>
      <c r="P519" s="99">
        <v>0</v>
      </c>
      <c r="Q519" s="99">
        <v>0</v>
      </c>
      <c r="R519" s="99">
        <v>0</v>
      </c>
      <c r="S519" s="99">
        <v>0</v>
      </c>
      <c r="T519" s="99">
        <v>0</v>
      </c>
      <c r="U519" s="99">
        <v>0</v>
      </c>
      <c r="V519" s="99">
        <v>0</v>
      </c>
      <c r="W519" s="99">
        <v>0</v>
      </c>
      <c r="X519" s="99">
        <v>0</v>
      </c>
      <c r="Y519" s="99">
        <v>0</v>
      </c>
      <c r="DA519" s="63" t="s">
        <v>4771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X520" s="99">
        <v>0</v>
      </c>
      <c r="Y520" s="99">
        <v>0</v>
      </c>
      <c r="DA520" s="63" t="s">
        <v>4772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X521" s="102">
        <v>0</v>
      </c>
      <c r="Y521" s="102">
        <v>0</v>
      </c>
      <c r="DA521" s="131" t="s">
        <v>4773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X522" s="105">
        <v>0</v>
      </c>
      <c r="Y522" s="105">
        <v>0</v>
      </c>
      <c r="DA522" s="132" t="s">
        <v>4774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X523" s="102">
        <v>0</v>
      </c>
      <c r="Y523" s="102">
        <v>0</v>
      </c>
      <c r="DA523" s="131" t="s">
        <v>4775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X524" s="105">
        <v>0</v>
      </c>
      <c r="Y524" s="105">
        <v>0</v>
      </c>
      <c r="DA524" s="132" t="s">
        <v>4776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X525" s="99">
        <v>0</v>
      </c>
      <c r="Y525" s="99">
        <v>0</v>
      </c>
      <c r="DA525" s="63" t="s">
        <v>4777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X526" s="99">
        <v>0</v>
      </c>
      <c r="Y526" s="99">
        <v>0</v>
      </c>
      <c r="DA526" s="63" t="s">
        <v>4778</v>
      </c>
    </row>
    <row r="527" spans="1:105" ht="12" customHeight="1" x14ac:dyDescent="0.25">
      <c r="A527" s="121" t="s">
        <v>54</v>
      </c>
      <c r="B527" s="123"/>
      <c r="C527" s="123">
        <v>0</v>
      </c>
      <c r="D527" s="123">
        <v>0</v>
      </c>
      <c r="E527" s="123">
        <v>0</v>
      </c>
      <c r="F527" s="123">
        <v>0</v>
      </c>
      <c r="G527" s="123">
        <v>0</v>
      </c>
      <c r="H527" s="123">
        <v>0</v>
      </c>
      <c r="I527" s="123">
        <v>0</v>
      </c>
      <c r="J527" s="123">
        <v>0</v>
      </c>
      <c r="K527" s="123">
        <v>0</v>
      </c>
      <c r="L527" s="123">
        <v>0</v>
      </c>
      <c r="M527" s="123">
        <v>0</v>
      </c>
      <c r="N527" s="123">
        <v>0</v>
      </c>
      <c r="O527" s="123">
        <v>0</v>
      </c>
      <c r="P527" s="123">
        <v>0</v>
      </c>
      <c r="Q527" s="123">
        <v>0</v>
      </c>
      <c r="R527" s="123">
        <v>0</v>
      </c>
      <c r="S527" s="123">
        <v>0</v>
      </c>
      <c r="T527" s="123">
        <v>0</v>
      </c>
      <c r="U527" s="123">
        <v>0</v>
      </c>
      <c r="V527" s="123">
        <v>0</v>
      </c>
      <c r="W527" s="123">
        <v>0</v>
      </c>
      <c r="X527" s="123">
        <v>0</v>
      </c>
      <c r="Y527" s="123">
        <v>0</v>
      </c>
      <c r="DA527" s="130" t="s">
        <v>4779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0</v>
      </c>
      <c r="K528" s="99">
        <v>0</v>
      </c>
      <c r="L528" s="99">
        <v>0</v>
      </c>
      <c r="M528" s="99">
        <v>0</v>
      </c>
      <c r="N528" s="99">
        <v>0</v>
      </c>
      <c r="O528" s="99">
        <v>0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X528" s="99">
        <v>0</v>
      </c>
      <c r="Y528" s="99">
        <v>0</v>
      </c>
      <c r="DA528" s="63" t="s">
        <v>4780</v>
      </c>
    </row>
    <row r="529" spans="1:105" ht="12" customHeight="1" x14ac:dyDescent="0.25">
      <c r="A529" s="97" t="s">
        <v>50</v>
      </c>
      <c r="B529" s="99"/>
      <c r="C529" s="99">
        <v>0</v>
      </c>
      <c r="D529" s="99">
        <v>0</v>
      </c>
      <c r="E529" s="99">
        <v>0</v>
      </c>
      <c r="F529" s="99">
        <v>0</v>
      </c>
      <c r="G529" s="99">
        <v>0</v>
      </c>
      <c r="H529" s="99">
        <v>0</v>
      </c>
      <c r="I529" s="99">
        <v>0</v>
      </c>
      <c r="J529" s="99">
        <v>0</v>
      </c>
      <c r="K529" s="99">
        <v>0</v>
      </c>
      <c r="L529" s="99">
        <v>0</v>
      </c>
      <c r="M529" s="99">
        <v>0</v>
      </c>
      <c r="N529" s="99">
        <v>0</v>
      </c>
      <c r="O529" s="99">
        <v>0</v>
      </c>
      <c r="P529" s="99">
        <v>0</v>
      </c>
      <c r="Q529" s="99">
        <v>0</v>
      </c>
      <c r="R529" s="99">
        <v>0</v>
      </c>
      <c r="S529" s="99">
        <v>0</v>
      </c>
      <c r="T529" s="99">
        <v>0</v>
      </c>
      <c r="U529" s="99">
        <v>0</v>
      </c>
      <c r="V529" s="99">
        <v>0</v>
      </c>
      <c r="W529" s="99">
        <v>0</v>
      </c>
      <c r="X529" s="99">
        <v>0</v>
      </c>
      <c r="Y529" s="99">
        <v>0</v>
      </c>
      <c r="DA529" s="63" t="s">
        <v>4781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X530" s="110">
        <v>0</v>
      </c>
      <c r="Y530" s="110">
        <v>0</v>
      </c>
      <c r="DA530" s="60" t="s">
        <v>4782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17676</v>
      </c>
      <c r="C5" s="120">
        <v>17671</v>
      </c>
      <c r="D5" s="120">
        <v>17728</v>
      </c>
      <c r="E5" s="120">
        <v>17902</v>
      </c>
      <c r="F5" s="120">
        <v>18671</v>
      </c>
      <c r="G5" s="120">
        <v>19892</v>
      </c>
      <c r="H5" s="120">
        <v>21490</v>
      </c>
      <c r="I5" s="120">
        <v>22632</v>
      </c>
      <c r="J5" s="120">
        <v>22907</v>
      </c>
      <c r="K5" s="120">
        <v>23021</v>
      </c>
      <c r="L5" s="120">
        <v>23133</v>
      </c>
      <c r="M5" s="120">
        <v>23403</v>
      </c>
      <c r="N5" s="120">
        <v>23852</v>
      </c>
      <c r="O5" s="120">
        <v>24328</v>
      </c>
      <c r="P5" s="120">
        <v>24633</v>
      </c>
      <c r="Q5" s="120">
        <v>24317</v>
      </c>
      <c r="R5" s="120">
        <v>24034</v>
      </c>
      <c r="S5" s="120">
        <v>24152</v>
      </c>
      <c r="T5" s="120">
        <v>24508</v>
      </c>
      <c r="U5" s="120">
        <v>24768</v>
      </c>
      <c r="V5" s="120">
        <v>24646</v>
      </c>
      <c r="W5" s="120">
        <v>25548</v>
      </c>
      <c r="X5" s="120">
        <v>27489</v>
      </c>
      <c r="Y5" s="120">
        <v>30273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74</v>
      </c>
      <c r="B7" s="52">
        <v>17676</v>
      </c>
      <c r="C7" s="52">
        <v>17671</v>
      </c>
      <c r="D7" s="52">
        <v>17728</v>
      </c>
      <c r="E7" s="52">
        <v>17902</v>
      </c>
      <c r="F7" s="52">
        <v>18671</v>
      </c>
      <c r="G7" s="52">
        <v>19892</v>
      </c>
      <c r="H7" s="52">
        <v>21490</v>
      </c>
      <c r="I7" s="52">
        <v>22632</v>
      </c>
      <c r="J7" s="52">
        <v>22907</v>
      </c>
      <c r="K7" s="52">
        <v>23021</v>
      </c>
      <c r="L7" s="52">
        <v>23133</v>
      </c>
      <c r="M7" s="52">
        <v>23403</v>
      </c>
      <c r="N7" s="52">
        <v>23852</v>
      </c>
      <c r="O7" s="52">
        <v>24328</v>
      </c>
      <c r="P7" s="52">
        <v>24633</v>
      </c>
      <c r="Q7" s="52">
        <v>24317</v>
      </c>
      <c r="R7" s="52">
        <v>24034</v>
      </c>
      <c r="S7" s="52">
        <v>24152</v>
      </c>
      <c r="T7" s="52">
        <v>24508</v>
      </c>
      <c r="U7" s="52">
        <v>24768</v>
      </c>
      <c r="V7" s="52">
        <v>24646</v>
      </c>
      <c r="W7" s="52">
        <v>25548</v>
      </c>
      <c r="X7" s="52">
        <v>27489</v>
      </c>
      <c r="Y7" s="52">
        <v>30273</v>
      </c>
      <c r="DA7" s="63" t="s">
        <v>1069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393</v>
      </c>
      <c r="C9" s="52">
        <v>405</v>
      </c>
      <c r="D9" s="52">
        <v>406</v>
      </c>
      <c r="E9" s="52">
        <v>422</v>
      </c>
      <c r="F9" s="52">
        <v>467</v>
      </c>
      <c r="G9" s="52">
        <v>618</v>
      </c>
      <c r="H9" s="52">
        <v>846</v>
      </c>
      <c r="I9" s="52">
        <v>935</v>
      </c>
      <c r="J9" s="52">
        <v>1031</v>
      </c>
      <c r="K9" s="52">
        <v>1167</v>
      </c>
      <c r="L9" s="52">
        <v>1283</v>
      </c>
      <c r="M9" s="52">
        <v>1566</v>
      </c>
      <c r="N9" s="52">
        <v>1829</v>
      </c>
      <c r="O9" s="52">
        <v>2067</v>
      </c>
      <c r="P9" s="52">
        <v>2438</v>
      </c>
      <c r="Q9" s="52">
        <v>2722</v>
      </c>
      <c r="R9" s="52">
        <v>3032</v>
      </c>
      <c r="S9" s="52">
        <v>3158</v>
      </c>
      <c r="T9" s="52">
        <v>3324</v>
      </c>
      <c r="U9" s="52">
        <v>3552</v>
      </c>
      <c r="V9" s="52">
        <v>3778</v>
      </c>
      <c r="W9" s="52">
        <v>3971</v>
      </c>
      <c r="X9" s="52">
        <v>5014</v>
      </c>
      <c r="Y9" s="52">
        <v>6814</v>
      </c>
      <c r="DA9" s="63" t="s">
        <v>1070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141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1071</v>
      </c>
    </row>
    <row r="12" spans="1:105" ht="12" customHeight="1" x14ac:dyDescent="0.25">
      <c r="A12" s="97" t="s">
        <v>140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1072</v>
      </c>
    </row>
    <row r="13" spans="1:105" ht="12" customHeight="1" x14ac:dyDescent="0.25">
      <c r="A13" s="97" t="s">
        <v>122</v>
      </c>
      <c r="B13" s="52">
        <v>10575</v>
      </c>
      <c r="C13" s="52">
        <v>10222</v>
      </c>
      <c r="D13" s="52">
        <v>10111</v>
      </c>
      <c r="E13" s="52">
        <v>10023</v>
      </c>
      <c r="F13" s="52">
        <v>9883</v>
      </c>
      <c r="G13" s="52">
        <v>10280</v>
      </c>
      <c r="H13" s="52">
        <v>11149</v>
      </c>
      <c r="I13" s="52">
        <v>11095</v>
      </c>
      <c r="J13" s="52">
        <v>11396</v>
      </c>
      <c r="K13" s="52">
        <v>10957</v>
      </c>
      <c r="L13" s="52">
        <v>12312</v>
      </c>
      <c r="M13" s="52">
        <v>11071</v>
      </c>
      <c r="N13" s="52">
        <v>11908</v>
      </c>
      <c r="O13" s="52">
        <v>12085</v>
      </c>
      <c r="P13" s="52">
        <v>11528</v>
      </c>
      <c r="Q13" s="52">
        <v>11782</v>
      </c>
      <c r="R13" s="52">
        <v>11446</v>
      </c>
      <c r="S13" s="52">
        <v>11645</v>
      </c>
      <c r="T13" s="52">
        <v>12313</v>
      </c>
      <c r="U13" s="52">
        <v>12792</v>
      </c>
      <c r="V13" s="52">
        <v>13059</v>
      </c>
      <c r="W13" s="52">
        <v>14763</v>
      </c>
      <c r="X13" s="52">
        <v>15776</v>
      </c>
      <c r="Y13" s="52">
        <v>15898</v>
      </c>
      <c r="DA13" s="63" t="s">
        <v>1073</v>
      </c>
    </row>
    <row r="14" spans="1:105" ht="12" customHeight="1" x14ac:dyDescent="0.25">
      <c r="A14" s="97" t="s">
        <v>121</v>
      </c>
      <c r="B14" s="52">
        <v>7101</v>
      </c>
      <c r="C14" s="52">
        <v>7449</v>
      </c>
      <c r="D14" s="52">
        <v>7617</v>
      </c>
      <c r="E14" s="52">
        <v>7879</v>
      </c>
      <c r="F14" s="52">
        <v>8788</v>
      </c>
      <c r="G14" s="52">
        <v>9612</v>
      </c>
      <c r="H14" s="52">
        <v>10341</v>
      </c>
      <c r="I14" s="52">
        <v>11537</v>
      </c>
      <c r="J14" s="52">
        <v>11511</v>
      </c>
      <c r="K14" s="52">
        <v>12064</v>
      </c>
      <c r="L14" s="52">
        <v>10821</v>
      </c>
      <c r="M14" s="52">
        <v>12332</v>
      </c>
      <c r="N14" s="52">
        <v>11944</v>
      </c>
      <c r="O14" s="52">
        <v>12243</v>
      </c>
      <c r="P14" s="52">
        <v>13105</v>
      </c>
      <c r="Q14" s="52">
        <v>12535</v>
      </c>
      <c r="R14" s="52">
        <v>12588</v>
      </c>
      <c r="S14" s="52">
        <v>12507</v>
      </c>
      <c r="T14" s="52">
        <v>12195</v>
      </c>
      <c r="U14" s="52">
        <v>11976</v>
      </c>
      <c r="V14" s="52">
        <v>11587</v>
      </c>
      <c r="W14" s="52">
        <v>10785</v>
      </c>
      <c r="X14" s="52">
        <v>11713</v>
      </c>
      <c r="Y14" s="52">
        <v>14375</v>
      </c>
      <c r="DA14" s="63" t="s">
        <v>1074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1075</v>
      </c>
    </row>
    <row r="17" spans="1:105" ht="12" customHeight="1" x14ac:dyDescent="0.25">
      <c r="A17" s="109" t="s">
        <v>120</v>
      </c>
      <c r="B17" s="36">
        <v>17676</v>
      </c>
      <c r="C17" s="36">
        <v>17671</v>
      </c>
      <c r="D17" s="36">
        <v>17728</v>
      </c>
      <c r="E17" s="36">
        <v>17902</v>
      </c>
      <c r="F17" s="36">
        <v>18671</v>
      </c>
      <c r="G17" s="36">
        <v>19892</v>
      </c>
      <c r="H17" s="36">
        <v>21490</v>
      </c>
      <c r="I17" s="36">
        <v>22632</v>
      </c>
      <c r="J17" s="36">
        <v>22907</v>
      </c>
      <c r="K17" s="36">
        <v>23021</v>
      </c>
      <c r="L17" s="36">
        <v>23133</v>
      </c>
      <c r="M17" s="36">
        <v>23403</v>
      </c>
      <c r="N17" s="36">
        <v>23852</v>
      </c>
      <c r="O17" s="36">
        <v>24328</v>
      </c>
      <c r="P17" s="36">
        <v>24633</v>
      </c>
      <c r="Q17" s="36">
        <v>24317</v>
      </c>
      <c r="R17" s="36">
        <v>24034</v>
      </c>
      <c r="S17" s="36">
        <v>24152</v>
      </c>
      <c r="T17" s="36">
        <v>24508</v>
      </c>
      <c r="U17" s="36">
        <v>24768</v>
      </c>
      <c r="V17" s="36">
        <v>24646</v>
      </c>
      <c r="W17" s="36">
        <v>25548</v>
      </c>
      <c r="X17" s="36">
        <v>27489</v>
      </c>
      <c r="Y17" s="36">
        <v>30273</v>
      </c>
      <c r="DA17" s="60" t="s">
        <v>1076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1148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74</v>
      </c>
      <c r="B21" s="52"/>
      <c r="C21" s="52">
        <v>1381</v>
      </c>
      <c r="D21" s="52">
        <v>1381</v>
      </c>
      <c r="E21" s="52">
        <v>1384</v>
      </c>
      <c r="F21" s="52">
        <v>1390</v>
      </c>
      <c r="G21" s="52">
        <v>1403</v>
      </c>
      <c r="H21" s="52">
        <v>1426</v>
      </c>
      <c r="I21" s="52">
        <v>1463</v>
      </c>
      <c r="J21" s="52">
        <v>1515</v>
      </c>
      <c r="K21" s="52">
        <v>1592</v>
      </c>
      <c r="L21" s="52">
        <v>1691</v>
      </c>
      <c r="M21" s="52">
        <v>1815</v>
      </c>
      <c r="N21" s="52">
        <v>1974</v>
      </c>
      <c r="O21" s="52">
        <v>1886</v>
      </c>
      <c r="P21" s="52">
        <v>1004</v>
      </c>
      <c r="Q21" s="52">
        <v>1273</v>
      </c>
      <c r="R21" s="52">
        <v>1573</v>
      </c>
      <c r="S21" s="52">
        <v>1919</v>
      </c>
      <c r="T21" s="52">
        <v>2044</v>
      </c>
      <c r="U21" s="52">
        <v>2159</v>
      </c>
      <c r="V21" s="52">
        <v>2275</v>
      </c>
      <c r="W21" s="52">
        <v>2266</v>
      </c>
      <c r="X21" s="52">
        <v>2178</v>
      </c>
      <c r="Y21" s="52">
        <v>1984</v>
      </c>
      <c r="DA21" s="63" t="s">
        <v>1149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61</v>
      </c>
      <c r="D23" s="52">
        <v>62</v>
      </c>
      <c r="E23" s="52">
        <v>62</v>
      </c>
      <c r="F23" s="52">
        <v>65</v>
      </c>
      <c r="G23" s="52">
        <v>69</v>
      </c>
      <c r="H23" s="52">
        <v>82</v>
      </c>
      <c r="I23" s="52">
        <v>58</v>
      </c>
      <c r="J23" s="52">
        <v>58</v>
      </c>
      <c r="K23" s="52">
        <v>94</v>
      </c>
      <c r="L23" s="52">
        <v>119</v>
      </c>
      <c r="M23" s="52">
        <v>147</v>
      </c>
      <c r="N23" s="52">
        <v>185</v>
      </c>
      <c r="O23" s="52">
        <v>242</v>
      </c>
      <c r="P23" s="52">
        <v>227</v>
      </c>
      <c r="Q23" s="52">
        <v>203</v>
      </c>
      <c r="R23" s="52">
        <v>259</v>
      </c>
      <c r="S23" s="52">
        <v>327</v>
      </c>
      <c r="T23" s="52">
        <v>392</v>
      </c>
      <c r="U23" s="52">
        <v>474</v>
      </c>
      <c r="V23" s="52">
        <v>498</v>
      </c>
      <c r="W23" s="52">
        <v>539</v>
      </c>
      <c r="X23" s="52">
        <v>555</v>
      </c>
      <c r="Y23" s="52">
        <v>547</v>
      </c>
      <c r="DA23" s="63" t="s">
        <v>1150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141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1151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1152</v>
      </c>
    </row>
    <row r="27" spans="1:105" ht="12" customHeight="1" x14ac:dyDescent="0.25">
      <c r="A27" s="97" t="s">
        <v>122</v>
      </c>
      <c r="B27" s="52"/>
      <c r="C27" s="52">
        <v>1652</v>
      </c>
      <c r="D27" s="52">
        <v>1655</v>
      </c>
      <c r="E27" s="52">
        <v>1673</v>
      </c>
      <c r="F27" s="52">
        <v>1724</v>
      </c>
      <c r="G27" s="52">
        <v>1830</v>
      </c>
      <c r="H27" s="52">
        <v>2002</v>
      </c>
      <c r="I27" s="52">
        <v>1282</v>
      </c>
      <c r="J27" s="52">
        <v>1247</v>
      </c>
      <c r="K27" s="52">
        <v>1558</v>
      </c>
      <c r="L27" s="52">
        <v>1730</v>
      </c>
      <c r="M27" s="52">
        <v>1872</v>
      </c>
      <c r="N27" s="52">
        <v>2039</v>
      </c>
      <c r="O27" s="52">
        <v>2124</v>
      </c>
      <c r="P27" s="52">
        <v>1609</v>
      </c>
      <c r="Q27" s="52">
        <v>1512</v>
      </c>
      <c r="R27" s="52">
        <v>1721</v>
      </c>
      <c r="S27" s="52">
        <v>1858</v>
      </c>
      <c r="T27" s="52">
        <v>2164</v>
      </c>
      <c r="U27" s="52">
        <v>1719</v>
      </c>
      <c r="V27" s="52">
        <v>2209</v>
      </c>
      <c r="W27" s="52">
        <v>1881</v>
      </c>
      <c r="X27" s="52">
        <v>1688</v>
      </c>
      <c r="Y27" s="52">
        <v>1984</v>
      </c>
      <c r="DA27" s="63" t="s">
        <v>1153</v>
      </c>
    </row>
    <row r="28" spans="1:105" ht="12" customHeight="1" x14ac:dyDescent="0.25">
      <c r="A28" s="97" t="s">
        <v>121</v>
      </c>
      <c r="B28" s="52"/>
      <c r="C28" s="52">
        <v>1110</v>
      </c>
      <c r="D28" s="52">
        <v>1112</v>
      </c>
      <c r="E28" s="52">
        <v>1131</v>
      </c>
      <c r="F28" s="52">
        <v>1185</v>
      </c>
      <c r="G28" s="52">
        <v>1285</v>
      </c>
      <c r="H28" s="52">
        <v>1458</v>
      </c>
      <c r="I28" s="52">
        <v>1066</v>
      </c>
      <c r="J28" s="52">
        <v>1233</v>
      </c>
      <c r="K28" s="52">
        <v>1547</v>
      </c>
      <c r="L28" s="52">
        <v>1675</v>
      </c>
      <c r="M28" s="52">
        <v>1900</v>
      </c>
      <c r="N28" s="52">
        <v>2129</v>
      </c>
      <c r="O28" s="52">
        <v>2065</v>
      </c>
      <c r="P28" s="52">
        <v>1651</v>
      </c>
      <c r="Q28" s="52">
        <v>1772</v>
      </c>
      <c r="R28" s="52">
        <v>1670</v>
      </c>
      <c r="S28" s="52">
        <v>1938</v>
      </c>
      <c r="T28" s="52">
        <v>1865</v>
      </c>
      <c r="U28" s="52">
        <v>2487</v>
      </c>
      <c r="V28" s="52">
        <v>2020</v>
      </c>
      <c r="W28" s="52">
        <v>2101</v>
      </c>
      <c r="X28" s="52">
        <v>1923</v>
      </c>
      <c r="Y28" s="52">
        <v>1566</v>
      </c>
      <c r="DA28" s="63" t="s">
        <v>1154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1155</v>
      </c>
    </row>
    <row r="31" spans="1:105" ht="12" customHeight="1" x14ac:dyDescent="0.25">
      <c r="A31" s="109" t="s">
        <v>120</v>
      </c>
      <c r="B31" s="36"/>
      <c r="C31" s="36">
        <v>2762</v>
      </c>
      <c r="D31" s="36">
        <v>2768</v>
      </c>
      <c r="E31" s="36">
        <v>2806</v>
      </c>
      <c r="F31" s="36">
        <v>2907</v>
      </c>
      <c r="G31" s="36">
        <v>3114</v>
      </c>
      <c r="H31" s="36">
        <v>3461</v>
      </c>
      <c r="I31" s="36">
        <v>2353</v>
      </c>
      <c r="J31" s="36">
        <v>2476</v>
      </c>
      <c r="K31" s="36">
        <v>3111</v>
      </c>
      <c r="L31" s="36">
        <v>3406</v>
      </c>
      <c r="M31" s="36">
        <v>3762</v>
      </c>
      <c r="N31" s="36">
        <v>4179</v>
      </c>
      <c r="O31" s="36">
        <v>4189</v>
      </c>
      <c r="P31" s="36">
        <v>3275</v>
      </c>
      <c r="Q31" s="36">
        <v>3274</v>
      </c>
      <c r="R31" s="36">
        <v>3382</v>
      </c>
      <c r="S31" s="36">
        <v>3800</v>
      </c>
      <c r="T31" s="36">
        <v>4023</v>
      </c>
      <c r="U31" s="36">
        <v>4210</v>
      </c>
      <c r="V31" s="36">
        <v>4237</v>
      </c>
      <c r="W31" s="36">
        <v>3984</v>
      </c>
      <c r="X31" s="36">
        <v>3615</v>
      </c>
      <c r="Y31" s="36">
        <v>3543</v>
      </c>
      <c r="DA31" s="60" t="s">
        <v>1156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1235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74</v>
      </c>
      <c r="B35" s="52"/>
      <c r="C35" s="52">
        <v>1376</v>
      </c>
      <c r="D35" s="52">
        <v>1438</v>
      </c>
      <c r="E35" s="52">
        <v>1558</v>
      </c>
      <c r="F35" s="52">
        <v>2159</v>
      </c>
      <c r="G35" s="52">
        <v>2624</v>
      </c>
      <c r="H35" s="52">
        <v>3024</v>
      </c>
      <c r="I35" s="52">
        <v>2605</v>
      </c>
      <c r="J35" s="52">
        <v>1790</v>
      </c>
      <c r="K35" s="52">
        <v>1706</v>
      </c>
      <c r="L35" s="52">
        <v>1803</v>
      </c>
      <c r="M35" s="52">
        <v>2085</v>
      </c>
      <c r="N35" s="52">
        <v>2423</v>
      </c>
      <c r="O35" s="52">
        <v>2362</v>
      </c>
      <c r="P35" s="52">
        <v>1309</v>
      </c>
      <c r="Q35" s="52">
        <v>957</v>
      </c>
      <c r="R35" s="52">
        <v>1290</v>
      </c>
      <c r="S35" s="52">
        <v>2037</v>
      </c>
      <c r="T35" s="52">
        <v>2400</v>
      </c>
      <c r="U35" s="52">
        <v>2419</v>
      </c>
      <c r="V35" s="52">
        <v>2153</v>
      </c>
      <c r="W35" s="52">
        <v>3168</v>
      </c>
      <c r="X35" s="52">
        <v>4119</v>
      </c>
      <c r="Y35" s="52">
        <v>4768</v>
      </c>
      <c r="DA35" s="63" t="s">
        <v>1236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73</v>
      </c>
      <c r="D37" s="52">
        <v>63</v>
      </c>
      <c r="E37" s="52">
        <v>78</v>
      </c>
      <c r="F37" s="52">
        <v>110</v>
      </c>
      <c r="G37" s="52">
        <v>220</v>
      </c>
      <c r="H37" s="52">
        <v>310</v>
      </c>
      <c r="I37" s="52">
        <v>147</v>
      </c>
      <c r="J37" s="52">
        <v>154</v>
      </c>
      <c r="K37" s="52">
        <v>230</v>
      </c>
      <c r="L37" s="52">
        <v>235</v>
      </c>
      <c r="M37" s="52">
        <v>430</v>
      </c>
      <c r="N37" s="52">
        <v>448</v>
      </c>
      <c r="O37" s="52">
        <v>480</v>
      </c>
      <c r="P37" s="52">
        <v>598</v>
      </c>
      <c r="Q37" s="52">
        <v>487</v>
      </c>
      <c r="R37" s="52">
        <v>569</v>
      </c>
      <c r="S37" s="52">
        <v>453</v>
      </c>
      <c r="T37" s="52">
        <v>558</v>
      </c>
      <c r="U37" s="52">
        <v>702</v>
      </c>
      <c r="V37" s="52">
        <v>724</v>
      </c>
      <c r="W37" s="52">
        <v>732</v>
      </c>
      <c r="X37" s="52">
        <v>1598</v>
      </c>
      <c r="Y37" s="52">
        <v>2347</v>
      </c>
      <c r="DA37" s="63" t="s">
        <v>1237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141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1238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1239</v>
      </c>
    </row>
    <row r="41" spans="1:105" ht="12" customHeight="1" x14ac:dyDescent="0.25">
      <c r="A41" s="97" t="s">
        <v>122</v>
      </c>
      <c r="B41" s="52"/>
      <c r="C41" s="52">
        <v>1299</v>
      </c>
      <c r="D41" s="52">
        <v>1544</v>
      </c>
      <c r="E41" s="52">
        <v>1585</v>
      </c>
      <c r="F41" s="52">
        <v>1584</v>
      </c>
      <c r="G41" s="52">
        <v>2227</v>
      </c>
      <c r="H41" s="52">
        <v>2871</v>
      </c>
      <c r="I41" s="52">
        <v>1228</v>
      </c>
      <c r="J41" s="52">
        <v>1548</v>
      </c>
      <c r="K41" s="52">
        <v>1119</v>
      </c>
      <c r="L41" s="52">
        <v>3085</v>
      </c>
      <c r="M41" s="52">
        <v>631</v>
      </c>
      <c r="N41" s="52">
        <v>2876</v>
      </c>
      <c r="O41" s="52">
        <v>2301</v>
      </c>
      <c r="P41" s="52">
        <v>1052</v>
      </c>
      <c r="Q41" s="52">
        <v>1766</v>
      </c>
      <c r="R41" s="52">
        <v>1385</v>
      </c>
      <c r="S41" s="52">
        <v>2057</v>
      </c>
      <c r="T41" s="52">
        <v>2832</v>
      </c>
      <c r="U41" s="52">
        <v>2198</v>
      </c>
      <c r="V41" s="52">
        <v>2476</v>
      </c>
      <c r="W41" s="52">
        <v>3585</v>
      </c>
      <c r="X41" s="52">
        <v>2701</v>
      </c>
      <c r="Y41" s="52">
        <v>2106</v>
      </c>
      <c r="DA41" s="63" t="s">
        <v>1240</v>
      </c>
    </row>
    <row r="42" spans="1:105" ht="12" customHeight="1" x14ac:dyDescent="0.25">
      <c r="A42" s="97" t="s">
        <v>121</v>
      </c>
      <c r="B42" s="52"/>
      <c r="C42" s="52">
        <v>1458</v>
      </c>
      <c r="D42" s="52">
        <v>1280</v>
      </c>
      <c r="E42" s="52">
        <v>1393</v>
      </c>
      <c r="F42" s="52">
        <v>2094</v>
      </c>
      <c r="G42" s="52">
        <v>2109</v>
      </c>
      <c r="H42" s="52">
        <v>2187</v>
      </c>
      <c r="I42" s="52">
        <v>2262</v>
      </c>
      <c r="J42" s="52">
        <v>1207</v>
      </c>
      <c r="K42" s="52">
        <v>2100</v>
      </c>
      <c r="L42" s="52">
        <v>432</v>
      </c>
      <c r="M42" s="52">
        <v>3411</v>
      </c>
      <c r="N42" s="52">
        <v>1741</v>
      </c>
      <c r="O42" s="52">
        <v>2364</v>
      </c>
      <c r="P42" s="52">
        <v>2513</v>
      </c>
      <c r="Q42" s="52">
        <v>1202</v>
      </c>
      <c r="R42" s="52">
        <v>1723</v>
      </c>
      <c r="S42" s="52">
        <v>1857</v>
      </c>
      <c r="T42" s="52">
        <v>1553</v>
      </c>
      <c r="U42" s="52">
        <v>2268</v>
      </c>
      <c r="V42" s="52">
        <v>1631</v>
      </c>
      <c r="W42" s="52">
        <v>1299</v>
      </c>
      <c r="X42" s="52">
        <v>2851</v>
      </c>
      <c r="Y42" s="52">
        <v>4228</v>
      </c>
      <c r="DA42" s="63" t="s">
        <v>1241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1242</v>
      </c>
    </row>
    <row r="45" spans="1:105" ht="12" customHeight="1" x14ac:dyDescent="0.25">
      <c r="A45" s="109" t="s">
        <v>120</v>
      </c>
      <c r="B45" s="36"/>
      <c r="C45" s="36">
        <v>2757</v>
      </c>
      <c r="D45" s="36">
        <v>2825</v>
      </c>
      <c r="E45" s="36">
        <v>2980</v>
      </c>
      <c r="F45" s="36">
        <v>3676</v>
      </c>
      <c r="G45" s="36">
        <v>4335</v>
      </c>
      <c r="H45" s="36">
        <v>5059</v>
      </c>
      <c r="I45" s="36">
        <v>3495</v>
      </c>
      <c r="J45" s="36">
        <v>2751</v>
      </c>
      <c r="K45" s="36">
        <v>3225</v>
      </c>
      <c r="L45" s="36">
        <v>3518</v>
      </c>
      <c r="M45" s="36">
        <v>4032</v>
      </c>
      <c r="N45" s="36">
        <v>4628</v>
      </c>
      <c r="O45" s="36">
        <v>4665</v>
      </c>
      <c r="P45" s="36">
        <v>3580</v>
      </c>
      <c r="Q45" s="36">
        <v>2958</v>
      </c>
      <c r="R45" s="36">
        <v>3099</v>
      </c>
      <c r="S45" s="36">
        <v>3918</v>
      </c>
      <c r="T45" s="36">
        <v>4379</v>
      </c>
      <c r="U45" s="36">
        <v>4470</v>
      </c>
      <c r="V45" s="36">
        <v>4115</v>
      </c>
      <c r="W45" s="36">
        <v>4886</v>
      </c>
      <c r="X45" s="36">
        <v>5556</v>
      </c>
      <c r="Y45" s="36">
        <v>6327</v>
      </c>
      <c r="DA45" s="60" t="s">
        <v>1243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1322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74</v>
      </c>
      <c r="B49" s="52"/>
      <c r="C49" s="52">
        <v>493</v>
      </c>
      <c r="D49" s="52">
        <v>512</v>
      </c>
      <c r="E49" s="52">
        <v>545</v>
      </c>
      <c r="F49" s="52">
        <v>722</v>
      </c>
      <c r="G49" s="52">
        <v>842</v>
      </c>
      <c r="H49" s="52">
        <v>1011</v>
      </c>
      <c r="I49" s="52">
        <v>873</v>
      </c>
      <c r="J49" s="52">
        <v>563</v>
      </c>
      <c r="K49" s="52">
        <v>558</v>
      </c>
      <c r="L49" s="52">
        <v>600</v>
      </c>
      <c r="M49" s="52">
        <v>625</v>
      </c>
      <c r="N49" s="52">
        <v>635</v>
      </c>
      <c r="O49" s="52">
        <v>774</v>
      </c>
      <c r="P49" s="52">
        <v>711</v>
      </c>
      <c r="Q49" s="52">
        <v>399</v>
      </c>
      <c r="R49" s="52">
        <v>563</v>
      </c>
      <c r="S49" s="52">
        <v>703</v>
      </c>
      <c r="T49" s="52">
        <v>826</v>
      </c>
      <c r="U49" s="52">
        <v>851</v>
      </c>
      <c r="V49" s="52">
        <v>808</v>
      </c>
      <c r="W49" s="52">
        <v>1019</v>
      </c>
      <c r="X49" s="52">
        <v>1423</v>
      </c>
      <c r="Y49" s="52">
        <v>1902</v>
      </c>
      <c r="DA49" s="63" t="s">
        <v>1323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9</v>
      </c>
      <c r="D51" s="52">
        <v>2</v>
      </c>
      <c r="E51" s="52">
        <v>15</v>
      </c>
      <c r="F51" s="52">
        <v>36</v>
      </c>
      <c r="G51" s="52">
        <v>99</v>
      </c>
      <c r="H51" s="52">
        <v>132</v>
      </c>
      <c r="I51" s="52">
        <v>29</v>
      </c>
      <c r="J51" s="52">
        <v>35</v>
      </c>
      <c r="K51" s="52">
        <v>64</v>
      </c>
      <c r="L51" s="52">
        <v>86</v>
      </c>
      <c r="M51" s="52">
        <v>202</v>
      </c>
      <c r="N51" s="52">
        <v>213</v>
      </c>
      <c r="O51" s="52">
        <v>196</v>
      </c>
      <c r="P51" s="52">
        <v>231</v>
      </c>
      <c r="Q51" s="52">
        <v>124</v>
      </c>
      <c r="R51" s="52">
        <v>187</v>
      </c>
      <c r="S51" s="52">
        <v>138</v>
      </c>
      <c r="T51" s="52">
        <v>100</v>
      </c>
      <c r="U51" s="52">
        <v>73</v>
      </c>
      <c r="V51" s="52">
        <v>53</v>
      </c>
      <c r="W51" s="52">
        <v>104</v>
      </c>
      <c r="X51" s="52">
        <v>289</v>
      </c>
      <c r="Y51" s="52">
        <v>536</v>
      </c>
      <c r="DA51" s="63" t="s">
        <v>1324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141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1325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1326</v>
      </c>
    </row>
    <row r="55" spans="1:105" ht="12" customHeight="1" x14ac:dyDescent="0.25">
      <c r="A55" s="108" t="s">
        <v>122</v>
      </c>
      <c r="B55" s="52"/>
      <c r="C55" s="52">
        <v>232</v>
      </c>
      <c r="D55" s="52">
        <v>280</v>
      </c>
      <c r="E55" s="52">
        <v>290</v>
      </c>
      <c r="F55" s="52">
        <v>311</v>
      </c>
      <c r="G55" s="52">
        <v>432</v>
      </c>
      <c r="H55" s="52">
        <v>574</v>
      </c>
      <c r="I55" s="52">
        <v>307</v>
      </c>
      <c r="J55" s="52">
        <v>316</v>
      </c>
      <c r="K55" s="52">
        <v>194</v>
      </c>
      <c r="L55" s="52">
        <v>526</v>
      </c>
      <c r="M55" s="52">
        <v>98</v>
      </c>
      <c r="N55" s="52">
        <v>395</v>
      </c>
      <c r="O55" s="52">
        <v>384</v>
      </c>
      <c r="P55" s="52">
        <v>210</v>
      </c>
      <c r="Q55" s="52">
        <v>237</v>
      </c>
      <c r="R55" s="52">
        <v>253</v>
      </c>
      <c r="S55" s="52">
        <v>367</v>
      </c>
      <c r="T55" s="52">
        <v>532</v>
      </c>
      <c r="U55" s="52">
        <v>423</v>
      </c>
      <c r="V55" s="52">
        <v>487</v>
      </c>
      <c r="W55" s="52">
        <v>750</v>
      </c>
      <c r="X55" s="52">
        <v>698</v>
      </c>
      <c r="Y55" s="52">
        <v>634</v>
      </c>
      <c r="DA55" s="63" t="s">
        <v>1327</v>
      </c>
    </row>
    <row r="56" spans="1:105" ht="12" customHeight="1" x14ac:dyDescent="0.25">
      <c r="A56" s="108" t="s">
        <v>121</v>
      </c>
      <c r="B56" s="52"/>
      <c r="C56" s="52">
        <v>261</v>
      </c>
      <c r="D56" s="52">
        <v>232</v>
      </c>
      <c r="E56" s="52">
        <v>255</v>
      </c>
      <c r="F56" s="52">
        <v>411</v>
      </c>
      <c r="G56" s="52">
        <v>410</v>
      </c>
      <c r="H56" s="52">
        <v>437</v>
      </c>
      <c r="I56" s="52">
        <v>566</v>
      </c>
      <c r="J56" s="52">
        <v>247</v>
      </c>
      <c r="K56" s="52">
        <v>364</v>
      </c>
      <c r="L56" s="52">
        <v>74</v>
      </c>
      <c r="M56" s="52">
        <v>527</v>
      </c>
      <c r="N56" s="52">
        <v>240</v>
      </c>
      <c r="O56" s="52">
        <v>390</v>
      </c>
      <c r="P56" s="52">
        <v>501</v>
      </c>
      <c r="Q56" s="52">
        <v>162</v>
      </c>
      <c r="R56" s="52">
        <v>310</v>
      </c>
      <c r="S56" s="52">
        <v>336</v>
      </c>
      <c r="T56" s="52">
        <v>294</v>
      </c>
      <c r="U56" s="52">
        <v>428</v>
      </c>
      <c r="V56" s="52">
        <v>321</v>
      </c>
      <c r="W56" s="52">
        <v>269</v>
      </c>
      <c r="X56" s="52">
        <v>725</v>
      </c>
      <c r="Y56" s="52">
        <v>1268</v>
      </c>
      <c r="DA56" s="63" t="s">
        <v>1328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1329</v>
      </c>
    </row>
    <row r="59" spans="1:105" ht="12" customHeight="1" x14ac:dyDescent="0.25">
      <c r="A59" s="115" t="s">
        <v>120</v>
      </c>
      <c r="B59" s="36"/>
      <c r="C59" s="36">
        <v>493</v>
      </c>
      <c r="D59" s="36">
        <v>512</v>
      </c>
      <c r="E59" s="36">
        <v>545</v>
      </c>
      <c r="F59" s="36">
        <v>722</v>
      </c>
      <c r="G59" s="36">
        <v>842</v>
      </c>
      <c r="H59" s="36">
        <v>1011</v>
      </c>
      <c r="I59" s="36">
        <v>873</v>
      </c>
      <c r="J59" s="36">
        <v>563</v>
      </c>
      <c r="K59" s="36">
        <v>558</v>
      </c>
      <c r="L59" s="36">
        <v>600</v>
      </c>
      <c r="M59" s="36">
        <v>625</v>
      </c>
      <c r="N59" s="36">
        <v>635</v>
      </c>
      <c r="O59" s="36">
        <v>774</v>
      </c>
      <c r="P59" s="36">
        <v>711</v>
      </c>
      <c r="Q59" s="36">
        <v>399</v>
      </c>
      <c r="R59" s="36">
        <v>563</v>
      </c>
      <c r="S59" s="36">
        <v>703</v>
      </c>
      <c r="T59" s="36">
        <v>826</v>
      </c>
      <c r="U59" s="36">
        <v>851</v>
      </c>
      <c r="V59" s="36">
        <v>808</v>
      </c>
      <c r="W59" s="36">
        <v>1019</v>
      </c>
      <c r="X59" s="36">
        <v>1423</v>
      </c>
      <c r="Y59" s="36">
        <v>1902</v>
      </c>
      <c r="DA59" s="60" t="s">
        <v>1330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1409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74</v>
      </c>
      <c r="B63" s="52"/>
      <c r="C63" s="52">
        <v>883</v>
      </c>
      <c r="D63" s="52">
        <v>926</v>
      </c>
      <c r="E63" s="52">
        <v>1013</v>
      </c>
      <c r="F63" s="52">
        <v>1437</v>
      </c>
      <c r="G63" s="52">
        <v>1782</v>
      </c>
      <c r="H63" s="52">
        <v>2013</v>
      </c>
      <c r="I63" s="52">
        <v>1732</v>
      </c>
      <c r="J63" s="52">
        <v>1227</v>
      </c>
      <c r="K63" s="52">
        <v>1148</v>
      </c>
      <c r="L63" s="52">
        <v>1203</v>
      </c>
      <c r="M63" s="52">
        <v>1460</v>
      </c>
      <c r="N63" s="52">
        <v>1788</v>
      </c>
      <c r="O63" s="52">
        <v>1588</v>
      </c>
      <c r="P63" s="52">
        <v>598</v>
      </c>
      <c r="Q63" s="52">
        <v>558</v>
      </c>
      <c r="R63" s="52">
        <v>727</v>
      </c>
      <c r="S63" s="52">
        <v>1334</v>
      </c>
      <c r="T63" s="52">
        <v>1574</v>
      </c>
      <c r="U63" s="52">
        <v>1568</v>
      </c>
      <c r="V63" s="52">
        <v>1345</v>
      </c>
      <c r="W63" s="52">
        <v>2149</v>
      </c>
      <c r="X63" s="52">
        <v>2696</v>
      </c>
      <c r="Y63" s="52">
        <v>2866</v>
      </c>
      <c r="DA63" s="63" t="s">
        <v>1410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64</v>
      </c>
      <c r="D65" s="52">
        <v>61</v>
      </c>
      <c r="E65" s="52">
        <v>63</v>
      </c>
      <c r="F65" s="52">
        <v>74</v>
      </c>
      <c r="G65" s="52">
        <v>121</v>
      </c>
      <c r="H65" s="52">
        <v>178</v>
      </c>
      <c r="I65" s="52">
        <v>118</v>
      </c>
      <c r="J65" s="52">
        <v>119</v>
      </c>
      <c r="K65" s="52">
        <v>166</v>
      </c>
      <c r="L65" s="52">
        <v>149</v>
      </c>
      <c r="M65" s="52">
        <v>228</v>
      </c>
      <c r="N65" s="52">
        <v>235</v>
      </c>
      <c r="O65" s="52">
        <v>284</v>
      </c>
      <c r="P65" s="52">
        <v>367</v>
      </c>
      <c r="Q65" s="52">
        <v>363</v>
      </c>
      <c r="R65" s="52">
        <v>382</v>
      </c>
      <c r="S65" s="52">
        <v>315</v>
      </c>
      <c r="T65" s="52">
        <v>458</v>
      </c>
      <c r="U65" s="52">
        <v>629</v>
      </c>
      <c r="V65" s="52">
        <v>671</v>
      </c>
      <c r="W65" s="52">
        <v>628</v>
      </c>
      <c r="X65" s="52">
        <v>1309</v>
      </c>
      <c r="Y65" s="52">
        <v>1811</v>
      </c>
      <c r="DA65" s="63" t="s">
        <v>1411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1412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1413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1067</v>
      </c>
      <c r="D69" s="52">
        <f t="shared" si="6"/>
        <v>1264</v>
      </c>
      <c r="E69" s="52">
        <f t="shared" si="6"/>
        <v>1295</v>
      </c>
      <c r="F69" s="52">
        <f t="shared" si="6"/>
        <v>1273</v>
      </c>
      <c r="G69" s="52">
        <f t="shared" si="6"/>
        <v>1795</v>
      </c>
      <c r="H69" s="52">
        <f t="shared" si="6"/>
        <v>2297</v>
      </c>
      <c r="I69" s="52">
        <f t="shared" si="6"/>
        <v>921</v>
      </c>
      <c r="J69" s="52">
        <f t="shared" si="6"/>
        <v>1232</v>
      </c>
      <c r="K69" s="52">
        <f t="shared" si="6"/>
        <v>925</v>
      </c>
      <c r="L69" s="52">
        <f t="shared" si="6"/>
        <v>2559</v>
      </c>
      <c r="M69" s="52">
        <f t="shared" si="6"/>
        <v>533</v>
      </c>
      <c r="N69" s="52">
        <f t="shared" si="6"/>
        <v>2481</v>
      </c>
      <c r="O69" s="52">
        <f t="shared" si="6"/>
        <v>1917</v>
      </c>
      <c r="P69" s="52">
        <f t="shared" si="6"/>
        <v>842</v>
      </c>
      <c r="Q69" s="52">
        <f t="shared" si="6"/>
        <v>1529</v>
      </c>
      <c r="R69" s="52">
        <f t="shared" ref="R69:V69" si="7">R41-R55</f>
        <v>1132</v>
      </c>
      <c r="S69" s="52">
        <f t="shared" si="7"/>
        <v>1690</v>
      </c>
      <c r="T69" s="52">
        <f t="shared" si="7"/>
        <v>2300</v>
      </c>
      <c r="U69" s="52">
        <f t="shared" si="7"/>
        <v>1775</v>
      </c>
      <c r="V69" s="52">
        <f t="shared" si="7"/>
        <v>1989</v>
      </c>
      <c r="W69" s="52">
        <f t="shared" ref="W69:Y69" si="8">W41-W55</f>
        <v>2835</v>
      </c>
      <c r="X69" s="52">
        <f t="shared" si="8"/>
        <v>2003</v>
      </c>
      <c r="Y69" s="52">
        <f t="shared" si="8"/>
        <v>1472</v>
      </c>
      <c r="DA69" s="63" t="s">
        <v>1414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1197</v>
      </c>
      <c r="D70" s="52">
        <f t="shared" si="9"/>
        <v>1048</v>
      </c>
      <c r="E70" s="52">
        <f t="shared" si="9"/>
        <v>1138</v>
      </c>
      <c r="F70" s="52">
        <f t="shared" si="9"/>
        <v>1683</v>
      </c>
      <c r="G70" s="52">
        <f t="shared" si="9"/>
        <v>1699</v>
      </c>
      <c r="H70" s="52">
        <f t="shared" si="9"/>
        <v>1750</v>
      </c>
      <c r="I70" s="52">
        <f t="shared" si="9"/>
        <v>1696</v>
      </c>
      <c r="J70" s="52">
        <f t="shared" si="9"/>
        <v>960</v>
      </c>
      <c r="K70" s="52">
        <f t="shared" si="9"/>
        <v>1736</v>
      </c>
      <c r="L70" s="52">
        <f t="shared" si="9"/>
        <v>358</v>
      </c>
      <c r="M70" s="52">
        <f t="shared" si="9"/>
        <v>2884</v>
      </c>
      <c r="N70" s="52">
        <f t="shared" si="9"/>
        <v>1501</v>
      </c>
      <c r="O70" s="52">
        <f t="shared" si="9"/>
        <v>1974</v>
      </c>
      <c r="P70" s="52">
        <f t="shared" si="9"/>
        <v>2012</v>
      </c>
      <c r="Q70" s="52">
        <f t="shared" si="9"/>
        <v>1040</v>
      </c>
      <c r="R70" s="52">
        <f t="shared" ref="R70:V70" si="10">R42-R56</f>
        <v>1413</v>
      </c>
      <c r="S70" s="52">
        <f t="shared" si="10"/>
        <v>1521</v>
      </c>
      <c r="T70" s="52">
        <f t="shared" si="10"/>
        <v>1259</v>
      </c>
      <c r="U70" s="52">
        <f t="shared" si="10"/>
        <v>1840</v>
      </c>
      <c r="V70" s="52">
        <f t="shared" si="10"/>
        <v>1310</v>
      </c>
      <c r="W70" s="52">
        <f t="shared" ref="W70:Y70" si="11">W42-W56</f>
        <v>1030</v>
      </c>
      <c r="X70" s="52">
        <f t="shared" si="11"/>
        <v>2126</v>
      </c>
      <c r="Y70" s="52">
        <f t="shared" si="11"/>
        <v>2960</v>
      </c>
      <c r="DA70" s="63" t="s">
        <v>1415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1416</v>
      </c>
    </row>
    <row r="73" spans="1:105" ht="12" customHeight="1" x14ac:dyDescent="0.25">
      <c r="A73" s="115" t="s">
        <v>120</v>
      </c>
      <c r="B73" s="36"/>
      <c r="C73" s="36">
        <v>2264</v>
      </c>
      <c r="D73" s="36">
        <v>2313</v>
      </c>
      <c r="E73" s="36">
        <v>2435</v>
      </c>
      <c r="F73" s="36">
        <v>2954</v>
      </c>
      <c r="G73" s="36">
        <v>3493</v>
      </c>
      <c r="H73" s="36">
        <v>4048</v>
      </c>
      <c r="I73" s="36">
        <v>2622</v>
      </c>
      <c r="J73" s="36">
        <v>2188</v>
      </c>
      <c r="K73" s="36">
        <v>2667</v>
      </c>
      <c r="L73" s="36">
        <v>2918</v>
      </c>
      <c r="M73" s="36">
        <v>3407</v>
      </c>
      <c r="N73" s="36">
        <v>3993</v>
      </c>
      <c r="O73" s="36">
        <v>3891</v>
      </c>
      <c r="P73" s="36">
        <v>2869</v>
      </c>
      <c r="Q73" s="36">
        <v>2559</v>
      </c>
      <c r="R73" s="36">
        <v>2536</v>
      </c>
      <c r="S73" s="36">
        <v>3215</v>
      </c>
      <c r="T73" s="36">
        <v>3553</v>
      </c>
      <c r="U73" s="36">
        <v>3619</v>
      </c>
      <c r="V73" s="36">
        <v>3307</v>
      </c>
      <c r="W73" s="36">
        <v>3867</v>
      </c>
      <c r="X73" s="36">
        <v>4133</v>
      </c>
      <c r="Y73" s="36">
        <v>4425</v>
      </c>
      <c r="DA73" s="60" t="s">
        <v>1417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1496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X78" s="128">
        <f>RES_hhdet_numvin!X25</f>
        <v>0</v>
      </c>
      <c r="Y78" s="128">
        <f>RES_hhdet_numvin!Y25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0</v>
      </c>
      <c r="I79" s="52">
        <f>RES_hhdet_numvin!I26</f>
        <v>0</v>
      </c>
      <c r="J79" s="52">
        <f>RES_hhdet_numvin!J26</f>
        <v>314</v>
      </c>
      <c r="K79" s="52">
        <f>RES_hhdet_numvin!K26</f>
        <v>564</v>
      </c>
      <c r="L79" s="52">
        <f>RES_hhdet_numvin!L26</f>
        <v>835</v>
      </c>
      <c r="M79" s="52">
        <f>RES_hhdet_numvin!M26</f>
        <v>1206</v>
      </c>
      <c r="N79" s="52">
        <f>RES_hhdet_numvin!N26</f>
        <v>1636</v>
      </c>
      <c r="O79" s="52">
        <f>RES_hhdet_numvin!O26</f>
        <v>1785</v>
      </c>
      <c r="P79" s="52">
        <f>RES_hhdet_numvin!P26</f>
        <v>1076</v>
      </c>
      <c r="Q79" s="52">
        <f>RES_hhdet_numvin!Q26</f>
        <v>839</v>
      </c>
      <c r="R79" s="52">
        <f>RES_hhdet_numvin!R26</f>
        <v>1184</v>
      </c>
      <c r="S79" s="52">
        <f>RES_hhdet_numvin!S26</f>
        <v>1929</v>
      </c>
      <c r="T79" s="52">
        <f>RES_hhdet_numvin!T26</f>
        <v>2329</v>
      </c>
      <c r="U79" s="52">
        <f>RES_hhdet_numvin!U26</f>
        <v>2384</v>
      </c>
      <c r="V79" s="52">
        <f>RES_hhdet_numvin!V26</f>
        <v>2141</v>
      </c>
      <c r="W79" s="52">
        <f>RES_hhdet_numvin!W26</f>
        <v>3164</v>
      </c>
      <c r="X79" s="52">
        <f>RES_hhdet_numvin!X26</f>
        <v>4119</v>
      </c>
      <c r="Y79" s="52">
        <f>RES_hhdet_numvin!Y26</f>
        <v>4768</v>
      </c>
      <c r="DA79" s="63" t="s">
        <v>1497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X80" s="138">
        <f>RES_hhdet_numvin!X27</f>
        <v>0</v>
      </c>
      <c r="Y80" s="138">
        <f>RES_hhdet_numvin!Y27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X81" s="150">
        <f>RES_hhdet_numvin!X28</f>
        <v>0</v>
      </c>
      <c r="Y81" s="150">
        <f>RES_hhdet_numvin!Y28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0</v>
      </c>
      <c r="Q82" s="138">
        <f>RES_hhdet_numvin!Q29</f>
        <v>0</v>
      </c>
      <c r="R82" s="138">
        <f>RES_hhdet_numvin!R29</f>
        <v>183</v>
      </c>
      <c r="S82" s="138">
        <f>RES_hhdet_numvin!S29</f>
        <v>261</v>
      </c>
      <c r="T82" s="138">
        <f>RES_hhdet_numvin!T29</f>
        <v>422</v>
      </c>
      <c r="U82" s="138">
        <f>RES_hhdet_numvin!U29</f>
        <v>612</v>
      </c>
      <c r="V82" s="138">
        <f>RES_hhdet_numvin!V29</f>
        <v>684</v>
      </c>
      <c r="W82" s="138">
        <f>RES_hhdet_numvin!W29</f>
        <v>715</v>
      </c>
      <c r="X82" s="138">
        <f>RES_hhdet_numvin!X29</f>
        <v>1590</v>
      </c>
      <c r="Y82" s="138">
        <f>RES_hhdet_numvin!Y29</f>
        <v>2347</v>
      </c>
      <c r="DA82" s="63" t="s">
        <v>1498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X83" s="150">
        <f>RES_hhdet_numvin!X30</f>
        <v>0</v>
      </c>
      <c r="Y83" s="150">
        <f>RES_hhdet_numvin!Y30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0</v>
      </c>
      <c r="Q84" s="138">
        <f>RES_hhdet_numvin!Q31</f>
        <v>0</v>
      </c>
      <c r="R84" s="138">
        <f>RES_hhdet_numvin!R31</f>
        <v>0</v>
      </c>
      <c r="S84" s="138">
        <f>RES_hhdet_numvin!S31</f>
        <v>0</v>
      </c>
      <c r="T84" s="138">
        <f>RES_hhdet_numvin!T31</f>
        <v>0</v>
      </c>
      <c r="U84" s="138">
        <f>RES_hhdet_numvin!U31</f>
        <v>0</v>
      </c>
      <c r="V84" s="138">
        <f>RES_hhdet_numvin!V31</f>
        <v>0</v>
      </c>
      <c r="W84" s="138">
        <f>RES_hhdet_numvin!W31</f>
        <v>0</v>
      </c>
      <c r="X84" s="138">
        <f>RES_hhdet_numvin!X31</f>
        <v>0</v>
      </c>
      <c r="Y84" s="138">
        <f>RES_hhdet_numvin!Y31</f>
        <v>0</v>
      </c>
      <c r="DA84" s="63" t="s">
        <v>1499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0</v>
      </c>
      <c r="T85" s="138">
        <f>RES_hhdet_numvin!T32</f>
        <v>0</v>
      </c>
      <c r="U85" s="138">
        <f>RES_hhdet_numvin!U32</f>
        <v>0</v>
      </c>
      <c r="V85" s="138">
        <f>RES_hhdet_numvin!V32</f>
        <v>0</v>
      </c>
      <c r="W85" s="138">
        <f>RES_hhdet_numvin!W32</f>
        <v>0</v>
      </c>
      <c r="X85" s="138">
        <f>RES_hhdet_numvin!X32</f>
        <v>0</v>
      </c>
      <c r="Y85" s="138">
        <f>RES_hhdet_numvin!Y32</f>
        <v>0</v>
      </c>
      <c r="DA85" s="63" t="s">
        <v>1500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X86" s="138">
        <f>RES_hhdet_numvin!X33</f>
        <v>0</v>
      </c>
      <c r="Y86" s="138">
        <f>RES_hhdet_numvin!Y33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X87" s="138">
        <f>RES_hhdet_numvin!X34</f>
        <v>0</v>
      </c>
      <c r="Y87" s="138">
        <f>RES_hhdet_numvin!Y34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0</v>
      </c>
      <c r="Q88" s="138">
        <f>RES_hhdet_numvin!Q35</f>
        <v>0</v>
      </c>
      <c r="R88" s="138">
        <f>RES_hhdet_numvin!R35</f>
        <v>431</v>
      </c>
      <c r="S88" s="138">
        <f>RES_hhdet_numvin!S35</f>
        <v>1145</v>
      </c>
      <c r="T88" s="138">
        <f>RES_hhdet_numvin!T35</f>
        <v>2046</v>
      </c>
      <c r="U88" s="138">
        <f>RES_hhdet_numvin!U35</f>
        <v>1827</v>
      </c>
      <c r="V88" s="138">
        <f>RES_hhdet_numvin!V35</f>
        <v>2217</v>
      </c>
      <c r="W88" s="138">
        <f>RES_hhdet_numvin!W35</f>
        <v>3433</v>
      </c>
      <c r="X88" s="138">
        <f>RES_hhdet_numvin!X35</f>
        <v>2693</v>
      </c>
      <c r="Y88" s="138">
        <f>RES_hhdet_numvin!Y35</f>
        <v>2106</v>
      </c>
      <c r="DA88" s="63" t="s">
        <v>1501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0</v>
      </c>
      <c r="Q89" s="138">
        <f>RES_hhdet_numvin!Q36</f>
        <v>0</v>
      </c>
      <c r="R89" s="138">
        <f>RES_hhdet_numvin!R36</f>
        <v>537</v>
      </c>
      <c r="S89" s="138">
        <f>RES_hhdet_numvin!S36</f>
        <v>1035</v>
      </c>
      <c r="T89" s="138">
        <f>RES_hhdet_numvin!T36</f>
        <v>1130</v>
      </c>
      <c r="U89" s="138">
        <f>RES_hhdet_numvin!U36</f>
        <v>1880</v>
      </c>
      <c r="V89" s="138">
        <f>RES_hhdet_numvin!V36</f>
        <v>1472</v>
      </c>
      <c r="W89" s="138">
        <f>RES_hhdet_numvin!W36</f>
        <v>1256</v>
      </c>
      <c r="X89" s="138">
        <f>RES_hhdet_numvin!X36</f>
        <v>2837</v>
      </c>
      <c r="Y89" s="138">
        <f>RES_hhdet_numvin!Y36</f>
        <v>4228</v>
      </c>
      <c r="DA89" s="63" t="s">
        <v>1502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X90" s="138">
        <f>RES_hhdet_numvin!X37</f>
        <v>0</v>
      </c>
      <c r="Y90" s="138">
        <f>RES_hhdet_numvin!Y37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X91" s="148">
        <f>RES_hhdet_numvin!X38</f>
        <v>0</v>
      </c>
      <c r="Y91" s="148">
        <f>RES_hhdet_numvin!Y38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X92" s="150">
        <f>RES_hhdet_numvin!X39</f>
        <v>0</v>
      </c>
      <c r="Y92" s="150">
        <f>RES_hhdet_numvin!Y39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0</v>
      </c>
      <c r="Q93" s="138">
        <f>RES_hhdet_numvin!Q40</f>
        <v>0</v>
      </c>
      <c r="R93" s="138">
        <f>RES_hhdet_numvin!R40</f>
        <v>0</v>
      </c>
      <c r="S93" s="138">
        <f>RES_hhdet_numvin!S40</f>
        <v>0</v>
      </c>
      <c r="T93" s="138">
        <f>RES_hhdet_numvin!T40</f>
        <v>0</v>
      </c>
      <c r="U93" s="138">
        <f>RES_hhdet_numvin!U40</f>
        <v>0</v>
      </c>
      <c r="V93" s="138">
        <f>RES_hhdet_numvin!V40</f>
        <v>0</v>
      </c>
      <c r="W93" s="138">
        <f>RES_hhdet_numvin!W40</f>
        <v>0</v>
      </c>
      <c r="X93" s="138">
        <f>RES_hhdet_numvin!X40</f>
        <v>0</v>
      </c>
      <c r="Y93" s="138">
        <f>RES_hhdet_numvin!Y40</f>
        <v>0</v>
      </c>
      <c r="DA93" s="63" t="s">
        <v>1503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0</v>
      </c>
      <c r="Q94" s="39">
        <f>RES_hhdet_numvin!Q41</f>
        <v>0</v>
      </c>
      <c r="R94" s="39">
        <f>RES_hhdet_numvin!R41</f>
        <v>972</v>
      </c>
      <c r="S94" s="39">
        <f>RES_hhdet_numvin!S41</f>
        <v>2176</v>
      </c>
      <c r="T94" s="39">
        <f>RES_hhdet_numvin!T41</f>
        <v>3158</v>
      </c>
      <c r="U94" s="39">
        <f>RES_hhdet_numvin!U41</f>
        <v>3706</v>
      </c>
      <c r="V94" s="39">
        <f>RES_hhdet_numvin!V41</f>
        <v>3694</v>
      </c>
      <c r="W94" s="39">
        <f>RES_hhdet_numvin!W41</f>
        <v>4701</v>
      </c>
      <c r="X94" s="39">
        <f>RES_hhdet_numvin!X41</f>
        <v>5539</v>
      </c>
      <c r="Y94" s="39">
        <f>RES_hhdet_numvin!Y41</f>
        <v>6327</v>
      </c>
      <c r="DA94" s="60" t="s">
        <v>1504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26.419688083915631</v>
      </c>
      <c r="C98" s="117">
        <f t="shared" si="12"/>
        <v>27.292209814090004</v>
      </c>
      <c r="D98" s="117">
        <f t="shared" si="12"/>
        <v>26.458212679626801</v>
      </c>
      <c r="E98" s="117">
        <f t="shared" si="12"/>
        <v>26.451467435610791</v>
      </c>
      <c r="F98" s="117">
        <f t="shared" si="12"/>
        <v>26.464885361199851</v>
      </c>
      <c r="G98" s="117">
        <f t="shared" si="12"/>
        <v>26.607510300494059</v>
      </c>
      <c r="H98" s="117">
        <f t="shared" si="12"/>
        <v>30.073653119343703</v>
      </c>
      <c r="I98" s="117">
        <f t="shared" si="12"/>
        <v>29.171472591141992</v>
      </c>
      <c r="J98" s="117">
        <f t="shared" si="12"/>
        <v>31.188759004190679</v>
      </c>
      <c r="K98" s="117">
        <f t="shared" si="12"/>
        <v>31.286587092583549</v>
      </c>
      <c r="L98" s="117">
        <f t="shared" si="12"/>
        <v>35.71993002896965</v>
      </c>
      <c r="M98" s="117">
        <f t="shared" si="12"/>
        <v>29.209231193245149</v>
      </c>
      <c r="N98" s="117">
        <f t="shared" si="12"/>
        <v>31.404424056920639</v>
      </c>
      <c r="O98" s="117">
        <f t="shared" si="12"/>
        <v>33.623837255535989</v>
      </c>
      <c r="P98" s="117">
        <f t="shared" si="12"/>
        <v>27.125748557776085</v>
      </c>
      <c r="Q98" s="117">
        <f t="shared" si="12"/>
        <v>26.602652178395111</v>
      </c>
      <c r="R98" s="117">
        <f t="shared" ref="R98:V98" si="13">R99+R102+R104+R113</f>
        <v>26.559685155836835</v>
      </c>
      <c r="S98" s="117">
        <f t="shared" si="13"/>
        <v>26.565071154286503</v>
      </c>
      <c r="T98" s="117">
        <f t="shared" si="13"/>
        <v>26.481728092629108</v>
      </c>
      <c r="U98" s="117">
        <f t="shared" si="13"/>
        <v>26.375031624266875</v>
      </c>
      <c r="V98" s="117">
        <f t="shared" si="13"/>
        <v>26.165665066722482</v>
      </c>
      <c r="W98" s="117">
        <f t="shared" ref="W98:Y98" si="14">W99+W102+W104+W113</f>
        <v>26.010878383855559</v>
      </c>
      <c r="X98" s="117">
        <f t="shared" si="14"/>
        <v>25.947449664106951</v>
      </c>
      <c r="Y98" s="117">
        <f t="shared" si="14"/>
        <v>25.663407243785464</v>
      </c>
      <c r="DA98" s="129" t="s">
        <v>1592</v>
      </c>
    </row>
    <row r="99" spans="1:105" ht="12" customHeight="1" x14ac:dyDescent="0.25">
      <c r="A99" s="121" t="s">
        <v>57</v>
      </c>
      <c r="B99" s="122">
        <f t="shared" ref="B99:Q99" si="15">SUM(B100:B101)</f>
        <v>24.016510135825591</v>
      </c>
      <c r="C99" s="122">
        <f t="shared" si="15"/>
        <v>25.105696177016469</v>
      </c>
      <c r="D99" s="122">
        <f t="shared" si="15"/>
        <v>24.01125383890556</v>
      </c>
      <c r="E99" s="122">
        <f t="shared" si="15"/>
        <v>24.008831844264911</v>
      </c>
      <c r="F99" s="122">
        <f t="shared" si="15"/>
        <v>24.006872537469917</v>
      </c>
      <c r="G99" s="122">
        <f t="shared" si="15"/>
        <v>24.004525659713838</v>
      </c>
      <c r="H99" s="122">
        <f t="shared" si="15"/>
        <v>27.275017674330584</v>
      </c>
      <c r="I99" s="122">
        <f t="shared" si="15"/>
        <v>26.179729228300808</v>
      </c>
      <c r="J99" s="122">
        <f t="shared" si="15"/>
        <v>28.366104916936575</v>
      </c>
      <c r="K99" s="122">
        <f t="shared" si="15"/>
        <v>28.365950001555309</v>
      </c>
      <c r="L99" s="122">
        <f t="shared" si="15"/>
        <v>32.74156052471826</v>
      </c>
      <c r="M99" s="122">
        <f t="shared" si="15"/>
        <v>26.180184785153152</v>
      </c>
      <c r="N99" s="122">
        <f t="shared" si="15"/>
        <v>28.367623719940301</v>
      </c>
      <c r="O99" s="122">
        <f t="shared" si="15"/>
        <v>30.558916373674109</v>
      </c>
      <c r="P99" s="122">
        <f t="shared" si="15"/>
        <v>23.995468763045064</v>
      </c>
      <c r="Q99" s="122">
        <f t="shared" si="15"/>
        <v>23.498941310383614</v>
      </c>
      <c r="R99" s="122">
        <f t="shared" ref="R99:V99" si="16">SUM(R100:R101)</f>
        <v>23.460066615590165</v>
      </c>
      <c r="S99" s="122">
        <f t="shared" si="16"/>
        <v>23.484362169559056</v>
      </c>
      <c r="T99" s="122">
        <f t="shared" si="16"/>
        <v>23.466917512194907</v>
      </c>
      <c r="U99" s="122">
        <f t="shared" si="16"/>
        <v>23.464718632877165</v>
      </c>
      <c r="V99" s="122">
        <f t="shared" si="16"/>
        <v>23.465923472504674</v>
      </c>
      <c r="W99" s="122">
        <f t="shared" ref="W99:Y99" si="17">SUM(W100:W101)</f>
        <v>23.49833769280395</v>
      </c>
      <c r="X99" s="122">
        <f t="shared" si="17"/>
        <v>23.471983919451993</v>
      </c>
      <c r="Y99" s="122">
        <f t="shared" si="17"/>
        <v>23.457682655743429</v>
      </c>
      <c r="DA99" s="130" t="s">
        <v>1593</v>
      </c>
    </row>
    <row r="100" spans="1:105" ht="12" customHeight="1" x14ac:dyDescent="0.25">
      <c r="A100" s="97" t="s">
        <v>74</v>
      </c>
      <c r="B100" s="98">
        <v>23.748753224419598</v>
      </c>
      <c r="C100" s="98">
        <v>24.828202923473775</v>
      </c>
      <c r="D100" s="98">
        <v>23.748753224419602</v>
      </c>
      <c r="E100" s="98">
        <v>23.748753224419598</v>
      </c>
      <c r="F100" s="98">
        <v>23.748753224419595</v>
      </c>
      <c r="G100" s="98">
        <v>23.748753224419602</v>
      </c>
      <c r="H100" s="98">
        <v>26.987188306104894</v>
      </c>
      <c r="I100" s="98">
        <v>25.907738607050725</v>
      </c>
      <c r="J100" s="98">
        <v>28.066723989681844</v>
      </c>
      <c r="K100" s="98">
        <v>28.066723989681844</v>
      </c>
      <c r="L100" s="98">
        <v>32.384608770421316</v>
      </c>
      <c r="M100" s="98">
        <v>25.907738607050725</v>
      </c>
      <c r="N100" s="98">
        <v>28.066723989681861</v>
      </c>
      <c r="O100" s="98">
        <v>30.225623387790193</v>
      </c>
      <c r="P100" s="98">
        <v>23.748753224419602</v>
      </c>
      <c r="Q100" s="98">
        <v>23.249097162510761</v>
      </c>
      <c r="R100" s="98">
        <v>23.206018916595021</v>
      </c>
      <c r="S100" s="98">
        <v>23.228718830610486</v>
      </c>
      <c r="T100" s="98">
        <v>23.208082545141885</v>
      </c>
      <c r="U100" s="98">
        <v>23.204729148753213</v>
      </c>
      <c r="V100" s="98">
        <v>23.206362854686152</v>
      </c>
      <c r="W100" s="98">
        <v>23.225537403267406</v>
      </c>
      <c r="X100" s="98">
        <v>23.213327601031807</v>
      </c>
      <c r="Y100" s="98">
        <v>23.212037833190028</v>
      </c>
      <c r="DA100" s="63" t="s">
        <v>1594</v>
      </c>
    </row>
    <row r="101" spans="1:105" ht="12" customHeight="1" x14ac:dyDescent="0.25">
      <c r="A101" s="97" t="s">
        <v>53</v>
      </c>
      <c r="B101" s="98">
        <v>0.26775691140599217</v>
      </c>
      <c r="C101" s="98">
        <v>0.27749325354269294</v>
      </c>
      <c r="D101" s="98">
        <v>0.26250061448595791</v>
      </c>
      <c r="E101" s="98">
        <v>0.26007861984531211</v>
      </c>
      <c r="F101" s="98">
        <v>0.25811931305032193</v>
      </c>
      <c r="G101" s="98">
        <v>0.25577243529423727</v>
      </c>
      <c r="H101" s="98">
        <v>0.28782936822568883</v>
      </c>
      <c r="I101" s="98">
        <v>0.2719906212500835</v>
      </c>
      <c r="J101" s="98">
        <v>0.2993809272547302</v>
      </c>
      <c r="K101" s="98">
        <v>0.29922601187346559</v>
      </c>
      <c r="L101" s="98">
        <v>0.35695175429694437</v>
      </c>
      <c r="M101" s="98">
        <v>0.27244617810242661</v>
      </c>
      <c r="N101" s="98">
        <v>0.30089973025844091</v>
      </c>
      <c r="O101" s="98">
        <v>0.33329298588391532</v>
      </c>
      <c r="P101" s="98">
        <v>0.24671553862546214</v>
      </c>
      <c r="Q101" s="98">
        <v>0.24984414787285167</v>
      </c>
      <c r="R101" s="98">
        <v>0.25404769899514473</v>
      </c>
      <c r="S101" s="98">
        <v>0.25564333894856917</v>
      </c>
      <c r="T101" s="98">
        <v>0.25883496705302417</v>
      </c>
      <c r="U101" s="98">
        <v>0.25998948412395106</v>
      </c>
      <c r="V101" s="98">
        <v>0.25956061781852252</v>
      </c>
      <c r="W101" s="98">
        <v>0.27280028953654317</v>
      </c>
      <c r="X101" s="98">
        <v>0.25865631842018577</v>
      </c>
      <c r="Y101" s="98">
        <v>0.24564482255340214</v>
      </c>
      <c r="DA101" s="63" t="s">
        <v>1595</v>
      </c>
    </row>
    <row r="102" spans="1:105" ht="12" customHeight="1" x14ac:dyDescent="0.25">
      <c r="A102" s="121" t="s">
        <v>92</v>
      </c>
      <c r="B102" s="122">
        <f t="shared" ref="B102:Y102" si="18">B103</f>
        <v>7.9524766402051354E-3</v>
      </c>
      <c r="C102" s="122">
        <f t="shared" si="18"/>
        <v>8.0659607147332574E-3</v>
      </c>
      <c r="D102" s="122">
        <f t="shared" si="18"/>
        <v>8.4404380327628026E-3</v>
      </c>
      <c r="E102" s="122">
        <f t="shared" si="18"/>
        <v>1.2031753908095058E-2</v>
      </c>
      <c r="F102" s="122">
        <f t="shared" si="18"/>
        <v>9.2104938645634262E-3</v>
      </c>
      <c r="G102" s="122">
        <f t="shared" si="18"/>
        <v>1.0812315227387124E-2</v>
      </c>
      <c r="H102" s="122">
        <f t="shared" si="18"/>
        <v>1.9967348046143776E-2</v>
      </c>
      <c r="I102" s="122">
        <f t="shared" si="18"/>
        <v>1.5401511213221116E-2</v>
      </c>
      <c r="J102" s="122">
        <f t="shared" si="18"/>
        <v>1.7261162050347327E-2</v>
      </c>
      <c r="K102" s="122">
        <f t="shared" si="18"/>
        <v>1.9809330173399028E-2</v>
      </c>
      <c r="L102" s="122">
        <f t="shared" si="18"/>
        <v>2.1666595629355197E-2</v>
      </c>
      <c r="M102" s="122">
        <f t="shared" si="18"/>
        <v>2.2238719191874902E-2</v>
      </c>
      <c r="N102" s="122">
        <f t="shared" si="18"/>
        <v>2.7147191898018199E-2</v>
      </c>
      <c r="O102" s="122">
        <f t="shared" si="18"/>
        <v>3.055243970401221E-2</v>
      </c>
      <c r="P102" s="122">
        <f t="shared" si="18"/>
        <v>3.4072231482557482E-2</v>
      </c>
      <c r="Q102" s="122">
        <f t="shared" si="18"/>
        <v>3.6918955088829031E-2</v>
      </c>
      <c r="R102" s="122">
        <f t="shared" si="18"/>
        <v>4.0525256826114665E-2</v>
      </c>
      <c r="S102" s="122">
        <f t="shared" si="18"/>
        <v>4.0225904777932163E-2</v>
      </c>
      <c r="T102" s="122">
        <f t="shared" si="18"/>
        <v>5.3015815253320019E-2</v>
      </c>
      <c r="U102" s="122">
        <f t="shared" si="18"/>
        <v>5.5085194790010811E-2</v>
      </c>
      <c r="V102" s="122">
        <f t="shared" si="18"/>
        <v>6.4485556968757143E-2</v>
      </c>
      <c r="W102" s="122">
        <f t="shared" si="18"/>
        <v>5.7712909553128203E-2</v>
      </c>
      <c r="X102" s="122">
        <f t="shared" si="18"/>
        <v>8.7917350936862718E-2</v>
      </c>
      <c r="Y102" s="122">
        <f t="shared" si="18"/>
        <v>0.10196159656615832</v>
      </c>
      <c r="DA102" s="130" t="s">
        <v>1596</v>
      </c>
    </row>
    <row r="103" spans="1:105" ht="12" customHeight="1" x14ac:dyDescent="0.25">
      <c r="A103" s="97" t="s">
        <v>53</v>
      </c>
      <c r="B103" s="98">
        <v>7.9524766402051354E-3</v>
      </c>
      <c r="C103" s="98">
        <v>8.0659607147332574E-3</v>
      </c>
      <c r="D103" s="98">
        <v>8.4404380327628026E-3</v>
      </c>
      <c r="E103" s="98">
        <v>1.2031753908095058E-2</v>
      </c>
      <c r="F103" s="98">
        <v>9.2104938645634262E-3</v>
      </c>
      <c r="G103" s="98">
        <v>1.0812315227387124E-2</v>
      </c>
      <c r="H103" s="98">
        <v>1.9967348046143776E-2</v>
      </c>
      <c r="I103" s="98">
        <v>1.5401511213221116E-2</v>
      </c>
      <c r="J103" s="98">
        <v>1.7261162050347327E-2</v>
      </c>
      <c r="K103" s="98">
        <v>1.9809330173399028E-2</v>
      </c>
      <c r="L103" s="98">
        <v>2.1666595629355197E-2</v>
      </c>
      <c r="M103" s="98">
        <v>2.2238719191874902E-2</v>
      </c>
      <c r="N103" s="98">
        <v>2.7147191898018199E-2</v>
      </c>
      <c r="O103" s="98">
        <v>3.055243970401221E-2</v>
      </c>
      <c r="P103" s="98">
        <v>3.4072231482557482E-2</v>
      </c>
      <c r="Q103" s="98">
        <v>3.6918955088829031E-2</v>
      </c>
      <c r="R103" s="98">
        <v>4.0525256826114665E-2</v>
      </c>
      <c r="S103" s="98">
        <v>4.0225904777932163E-2</v>
      </c>
      <c r="T103" s="98">
        <v>5.3015815253320019E-2</v>
      </c>
      <c r="U103" s="98">
        <v>5.5085194790010811E-2</v>
      </c>
      <c r="V103" s="98">
        <v>6.4485556968757143E-2</v>
      </c>
      <c r="W103" s="98">
        <v>5.7712909553128203E-2</v>
      </c>
      <c r="X103" s="98">
        <v>8.7917350936862718E-2</v>
      </c>
      <c r="Y103" s="98">
        <v>0.10196159656615832</v>
      </c>
      <c r="DA103" s="63" t="s">
        <v>1597</v>
      </c>
    </row>
    <row r="104" spans="1:105" ht="12" customHeight="1" x14ac:dyDescent="0.25">
      <c r="A104" s="121" t="s">
        <v>55</v>
      </c>
      <c r="B104" s="122">
        <v>2.0472084299501065</v>
      </c>
      <c r="C104" s="122">
        <v>1.8088079704081128</v>
      </c>
      <c r="D104" s="122">
        <v>2.0679931739350286</v>
      </c>
      <c r="E104" s="122">
        <v>2.0583681050268159</v>
      </c>
      <c r="F104" s="122">
        <v>2.050429997364871</v>
      </c>
      <c r="G104" s="122">
        <v>2.1680100854860838</v>
      </c>
      <c r="H104" s="122">
        <v>2.2789338904839509</v>
      </c>
      <c r="I104" s="122">
        <v>2.4847627627586975</v>
      </c>
      <c r="J104" s="122">
        <v>2.2947913562692719</v>
      </c>
      <c r="K104" s="122">
        <v>2.4326301264105785</v>
      </c>
      <c r="L104" s="122">
        <v>2.3824921486227497</v>
      </c>
      <c r="M104" s="122">
        <v>2.4286738280320752</v>
      </c>
      <c r="N104" s="122">
        <v>2.4224515236989235</v>
      </c>
      <c r="O104" s="122">
        <v>2.4493721567930278</v>
      </c>
      <c r="P104" s="122">
        <v>2.5174305074702499</v>
      </c>
      <c r="Q104" s="122">
        <v>2.5074821954402053</v>
      </c>
      <c r="R104" s="122">
        <v>2.5188247677930162</v>
      </c>
      <c r="S104" s="122">
        <v>2.5102989482165436</v>
      </c>
      <c r="T104" s="122">
        <v>2.4374045723095756</v>
      </c>
      <c r="U104" s="122">
        <v>2.3392673474092565</v>
      </c>
      <c r="V104" s="122">
        <v>2.1355386504115135</v>
      </c>
      <c r="W104" s="122">
        <v>1.9460939650069264</v>
      </c>
      <c r="X104" s="122">
        <v>1.8473190670033277</v>
      </c>
      <c r="Y104" s="122">
        <v>1.5887540933763207</v>
      </c>
      <c r="DA104" s="130" t="s">
        <v>1598</v>
      </c>
    </row>
    <row r="105" spans="1:105" ht="12" customHeight="1" x14ac:dyDescent="0.25">
      <c r="A105" s="97" t="s">
        <v>141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X105" s="98">
        <v>0</v>
      </c>
      <c r="Y105" s="98">
        <v>0</v>
      </c>
      <c r="DA105" s="63" t="s">
        <v>1599</v>
      </c>
    </row>
    <row r="106" spans="1:105" ht="12" customHeight="1" x14ac:dyDescent="0.25">
      <c r="A106" s="97" t="s">
        <v>140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1600</v>
      </c>
    </row>
    <row r="107" spans="1:105" ht="12" customHeight="1" x14ac:dyDescent="0.25">
      <c r="A107" s="100" t="s">
        <v>50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1601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1602</v>
      </c>
    </row>
    <row r="109" spans="1:105" ht="12" customHeight="1" x14ac:dyDescent="0.25">
      <c r="A109" s="106" t="s">
        <v>122</v>
      </c>
      <c r="B109" s="101">
        <v>1.2967187574712211</v>
      </c>
      <c r="C109" s="101">
        <v>1.1187707609205328</v>
      </c>
      <c r="D109" s="101">
        <v>1.2580382841336215</v>
      </c>
      <c r="E109" s="101">
        <v>1.2326776773332937</v>
      </c>
      <c r="F109" s="101">
        <v>1.1660255142324178</v>
      </c>
      <c r="G109" s="101">
        <v>1.2036652996639974</v>
      </c>
      <c r="H109" s="101">
        <v>1.2698095924448272</v>
      </c>
      <c r="I109" s="101">
        <v>1.3068048069117462</v>
      </c>
      <c r="J109" s="101">
        <v>1.2329348697158562</v>
      </c>
      <c r="K109" s="101">
        <v>1.2518354303462846</v>
      </c>
      <c r="L109" s="101">
        <v>1.3735499838484155</v>
      </c>
      <c r="M109" s="101">
        <v>1.2495306996336284</v>
      </c>
      <c r="N109" s="101">
        <v>1.3130939477767956</v>
      </c>
      <c r="O109" s="101">
        <v>1.3179782746437414</v>
      </c>
      <c r="P109" s="101">
        <v>1.2768184065562873</v>
      </c>
      <c r="Q109" s="101">
        <v>1.3108996610633956</v>
      </c>
      <c r="R109" s="101">
        <v>1.2901064214854256</v>
      </c>
      <c r="S109" s="101">
        <v>1.2956827291672965</v>
      </c>
      <c r="T109" s="101">
        <v>1.3040584201205168</v>
      </c>
      <c r="U109" s="101">
        <v>1.2841983991208936</v>
      </c>
      <c r="V109" s="101">
        <v>1.1982810962472434</v>
      </c>
      <c r="W109" s="101">
        <v>1.1867776751617514</v>
      </c>
      <c r="X109" s="101">
        <v>1.1152441592016997</v>
      </c>
      <c r="Y109" s="101">
        <v>0.88209799491766716</v>
      </c>
      <c r="DA109" s="131" t="s">
        <v>1603</v>
      </c>
    </row>
    <row r="110" spans="1:105" ht="12" customHeight="1" x14ac:dyDescent="0.25">
      <c r="A110" s="107" t="s">
        <v>121</v>
      </c>
      <c r="B110" s="104">
        <v>0.75048967247888543</v>
      </c>
      <c r="C110" s="104">
        <v>0.69003720948758007</v>
      </c>
      <c r="D110" s="104">
        <v>0.80995488980140706</v>
      </c>
      <c r="E110" s="104">
        <v>0.82569042769352219</v>
      </c>
      <c r="F110" s="104">
        <v>0.88440448313245301</v>
      </c>
      <c r="G110" s="104">
        <v>0.96434478582208638</v>
      </c>
      <c r="H110" s="104">
        <v>1.0091242980391235</v>
      </c>
      <c r="I110" s="104">
        <v>1.1779579558469513</v>
      </c>
      <c r="J110" s="104">
        <v>1.0618564865534159</v>
      </c>
      <c r="K110" s="104">
        <v>1.1807946960642939</v>
      </c>
      <c r="L110" s="104">
        <v>1.0089421647743344</v>
      </c>
      <c r="M110" s="104">
        <v>1.1791431283984468</v>
      </c>
      <c r="N110" s="104">
        <v>1.1093575759221279</v>
      </c>
      <c r="O110" s="104">
        <v>1.1313938821492866</v>
      </c>
      <c r="P110" s="104">
        <v>1.2406121009139626</v>
      </c>
      <c r="Q110" s="104">
        <v>1.1965825343768097</v>
      </c>
      <c r="R110" s="104">
        <v>1.2287183463075904</v>
      </c>
      <c r="S110" s="104">
        <v>1.2146162190492471</v>
      </c>
      <c r="T110" s="104">
        <v>1.1333461521890591</v>
      </c>
      <c r="U110" s="104">
        <v>1.0550689482883628</v>
      </c>
      <c r="V110" s="104">
        <v>0.93725755416426981</v>
      </c>
      <c r="W110" s="104">
        <v>0.75931628984517507</v>
      </c>
      <c r="X110" s="104">
        <v>0.73207490780162798</v>
      </c>
      <c r="Y110" s="104">
        <v>0.70665609845865363</v>
      </c>
      <c r="DA110" s="132" t="s">
        <v>1604</v>
      </c>
    </row>
    <row r="111" spans="1:105" ht="12" customHeight="1" x14ac:dyDescent="0.25">
      <c r="A111" s="108" t="s">
        <v>53</v>
      </c>
      <c r="B111" s="98">
        <v>0.46087098869274423</v>
      </c>
      <c r="C111" s="98">
        <v>0.38604475870024563</v>
      </c>
      <c r="D111" s="98">
        <v>0.47057914496372627</v>
      </c>
      <c r="E111" s="98">
        <v>0.46632094235216598</v>
      </c>
      <c r="F111" s="98">
        <v>0.49571368876037886</v>
      </c>
      <c r="G111" s="98">
        <v>0.54268928037242259</v>
      </c>
      <c r="H111" s="98">
        <v>0.55426345971428859</v>
      </c>
      <c r="I111" s="98">
        <v>0.68555373015512844</v>
      </c>
      <c r="J111" s="98">
        <v>0.55979317913699445</v>
      </c>
      <c r="K111" s="98">
        <v>0.63902789583369135</v>
      </c>
      <c r="L111" s="98">
        <v>0.45697006507455307</v>
      </c>
      <c r="M111" s="98">
        <v>0.58749588983344159</v>
      </c>
      <c r="N111" s="98">
        <v>0.5183667750715949</v>
      </c>
      <c r="O111" s="98">
        <v>0.5376949935615366</v>
      </c>
      <c r="P111" s="98">
        <v>0.61964822859147428</v>
      </c>
      <c r="Q111" s="98">
        <v>0.59240500732093826</v>
      </c>
      <c r="R111" s="98">
        <v>0.63038657791149244</v>
      </c>
      <c r="S111" s="98">
        <v>0.62717648681141114</v>
      </c>
      <c r="T111" s="98">
        <v>0.56064192690460535</v>
      </c>
      <c r="U111" s="98">
        <v>0.50251152550396327</v>
      </c>
      <c r="V111" s="98">
        <v>0.43031475798480856</v>
      </c>
      <c r="W111" s="98">
        <v>0.29787449835616636</v>
      </c>
      <c r="X111" s="98">
        <v>0.30851450233299788</v>
      </c>
      <c r="Y111" s="98">
        <v>0.30136870056947962</v>
      </c>
      <c r="DA111" s="63" t="s">
        <v>1605</v>
      </c>
    </row>
    <row r="112" spans="1:105" ht="12" customHeight="1" x14ac:dyDescent="0.25">
      <c r="A112" s="108" t="s">
        <v>52</v>
      </c>
      <c r="B112" s="98">
        <v>0.28961868378614114</v>
      </c>
      <c r="C112" s="98">
        <v>0.30399245078733445</v>
      </c>
      <c r="D112" s="98">
        <v>0.33937574483768074</v>
      </c>
      <c r="E112" s="98">
        <v>0.35936948534135627</v>
      </c>
      <c r="F112" s="98">
        <v>0.38869079437207416</v>
      </c>
      <c r="G112" s="98">
        <v>0.42165550544966385</v>
      </c>
      <c r="H112" s="98">
        <v>0.45486083832483504</v>
      </c>
      <c r="I112" s="98">
        <v>0.49240422569182285</v>
      </c>
      <c r="J112" s="98">
        <v>0.50206330741642158</v>
      </c>
      <c r="K112" s="98">
        <v>0.54176680023060253</v>
      </c>
      <c r="L112" s="98">
        <v>0.55197209969978134</v>
      </c>
      <c r="M112" s="98">
        <v>0.59164723856500512</v>
      </c>
      <c r="N112" s="98">
        <v>0.59099080085053302</v>
      </c>
      <c r="O112" s="98">
        <v>0.59369888858775011</v>
      </c>
      <c r="P112" s="98">
        <v>0.6209638723224884</v>
      </c>
      <c r="Q112" s="98">
        <v>0.60417752705587147</v>
      </c>
      <c r="R112" s="98">
        <v>0.59833176839609781</v>
      </c>
      <c r="S112" s="98">
        <v>0.58743973223783608</v>
      </c>
      <c r="T112" s="98">
        <v>0.57270422528445375</v>
      </c>
      <c r="U112" s="98">
        <v>0.55255742278439945</v>
      </c>
      <c r="V112" s="98">
        <v>0.50694279617946125</v>
      </c>
      <c r="W112" s="98">
        <v>0.46144179148900871</v>
      </c>
      <c r="X112" s="98">
        <v>0.42356040546863016</v>
      </c>
      <c r="Y112" s="98">
        <v>0.40528739788917395</v>
      </c>
      <c r="DA112" s="63" t="s">
        <v>1606</v>
      </c>
    </row>
    <row r="113" spans="1:105" ht="12" customHeight="1" x14ac:dyDescent="0.25">
      <c r="A113" s="121" t="s">
        <v>54</v>
      </c>
      <c r="B113" s="122">
        <v>0.34801704149972856</v>
      </c>
      <c r="C113" s="122">
        <v>0.3696397059506874</v>
      </c>
      <c r="D113" s="122">
        <v>0.37052522875344562</v>
      </c>
      <c r="E113" s="122">
        <v>0.37223573241097174</v>
      </c>
      <c r="F113" s="122">
        <v>0.3983723325004967</v>
      </c>
      <c r="G113" s="122">
        <v>0.42416224006675096</v>
      </c>
      <c r="H113" s="122">
        <v>0.49973420648302186</v>
      </c>
      <c r="I113" s="122">
        <v>0.49157908886926671</v>
      </c>
      <c r="J113" s="122">
        <v>0.5106015689344876</v>
      </c>
      <c r="K113" s="122">
        <v>0.46819763444426171</v>
      </c>
      <c r="L113" s="122">
        <v>0.57421075999928128</v>
      </c>
      <c r="M113" s="122">
        <v>0.57813386086804808</v>
      </c>
      <c r="N113" s="122">
        <v>0.58720162138339616</v>
      </c>
      <c r="O113" s="122">
        <v>0.58499628536483883</v>
      </c>
      <c r="P113" s="122">
        <v>0.57877705577821092</v>
      </c>
      <c r="Q113" s="122">
        <v>0.55930971748246305</v>
      </c>
      <c r="R113" s="122">
        <v>0.54026851562753908</v>
      </c>
      <c r="S113" s="122">
        <v>0.53018413173296952</v>
      </c>
      <c r="T113" s="122">
        <v>0.52439019287130617</v>
      </c>
      <c r="U113" s="122">
        <v>0.51596044919044448</v>
      </c>
      <c r="V113" s="122">
        <v>0.49971738683753786</v>
      </c>
      <c r="W113" s="122">
        <v>0.5087338164915538</v>
      </c>
      <c r="X113" s="122">
        <v>0.54022932671476809</v>
      </c>
      <c r="Y113" s="122">
        <v>0.51500889809955641</v>
      </c>
      <c r="DA113" s="130" t="s">
        <v>1607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X114" s="98">
        <v>0</v>
      </c>
      <c r="Y114" s="98">
        <v>0</v>
      </c>
      <c r="DA114" s="63" t="s">
        <v>1608</v>
      </c>
    </row>
    <row r="115" spans="1:105" ht="12" customHeight="1" x14ac:dyDescent="0.25">
      <c r="A115" s="109" t="s">
        <v>120</v>
      </c>
      <c r="B115" s="33">
        <v>0.34801704149972856</v>
      </c>
      <c r="C115" s="33">
        <v>0.3696397059506874</v>
      </c>
      <c r="D115" s="33">
        <v>0.37052522875344562</v>
      </c>
      <c r="E115" s="33">
        <v>0.37223573241097174</v>
      </c>
      <c r="F115" s="33">
        <v>0.3983723325004967</v>
      </c>
      <c r="G115" s="33">
        <v>0.42416224006675096</v>
      </c>
      <c r="H115" s="33">
        <v>0.49973420648302186</v>
      </c>
      <c r="I115" s="33">
        <v>0.49157908886926671</v>
      </c>
      <c r="J115" s="33">
        <v>0.5106015689344876</v>
      </c>
      <c r="K115" s="33">
        <v>0.46819763444426171</v>
      </c>
      <c r="L115" s="33">
        <v>0.57421075999928128</v>
      </c>
      <c r="M115" s="33">
        <v>0.57813386086804808</v>
      </c>
      <c r="N115" s="33">
        <v>0.58720162138339616</v>
      </c>
      <c r="O115" s="33">
        <v>0.58499628536483883</v>
      </c>
      <c r="P115" s="33">
        <v>0.57877705577821092</v>
      </c>
      <c r="Q115" s="33">
        <v>0.55930971748246305</v>
      </c>
      <c r="R115" s="33">
        <v>0.54026851562753908</v>
      </c>
      <c r="S115" s="33">
        <v>0.53018413173296952</v>
      </c>
      <c r="T115" s="33">
        <v>0.52439019287130617</v>
      </c>
      <c r="U115" s="33">
        <v>0.51596044919044448</v>
      </c>
      <c r="V115" s="33">
        <v>0.49971738683753786</v>
      </c>
      <c r="W115" s="33">
        <v>0.5087338164915538</v>
      </c>
      <c r="X115" s="33">
        <v>0.54022932671476809</v>
      </c>
      <c r="Y115" s="33">
        <v>0.51500889809955641</v>
      </c>
      <c r="DA115" s="60" t="s">
        <v>1609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13.553593500938399</v>
      </c>
      <c r="C117" s="117">
        <f t="shared" si="19"/>
        <v>14.040247479086542</v>
      </c>
      <c r="D117" s="117">
        <f t="shared" si="19"/>
        <v>13.808053780257506</v>
      </c>
      <c r="E117" s="117">
        <f t="shared" si="19"/>
        <v>13.944136053589224</v>
      </c>
      <c r="F117" s="117">
        <f t="shared" si="19"/>
        <v>14.133423002685367</v>
      </c>
      <c r="G117" s="117">
        <f t="shared" si="19"/>
        <v>14.452532410373836</v>
      </c>
      <c r="H117" s="117">
        <f t="shared" si="19"/>
        <v>16.562833815224465</v>
      </c>
      <c r="I117" s="117">
        <f t="shared" si="19"/>
        <v>16.329372777953996</v>
      </c>
      <c r="J117" s="117">
        <f t="shared" si="19"/>
        <v>17.561126570111103</v>
      </c>
      <c r="K117" s="117">
        <f t="shared" si="19"/>
        <v>17.837671668905127</v>
      </c>
      <c r="L117" s="117">
        <f t="shared" si="19"/>
        <v>20.528339669833041</v>
      </c>
      <c r="M117" s="117">
        <f t="shared" si="19"/>
        <v>17.180841777580529</v>
      </c>
      <c r="N117" s="117">
        <f t="shared" si="19"/>
        <v>18.76519434102228</v>
      </c>
      <c r="O117" s="117">
        <f t="shared" si="19"/>
        <v>20.452749011894934</v>
      </c>
      <c r="P117" s="117">
        <f t="shared" si="19"/>
        <v>16.822691564468077</v>
      </c>
      <c r="Q117" s="117">
        <f t="shared" si="19"/>
        <v>16.669464825217638</v>
      </c>
      <c r="R117" s="117">
        <f t="shared" ref="R117:V117" si="20">R118+R121+R123+R132</f>
        <v>16.864199330819218</v>
      </c>
      <c r="S117" s="117">
        <f t="shared" si="20"/>
        <v>17.178059954631969</v>
      </c>
      <c r="T117" s="117">
        <f t="shared" si="20"/>
        <v>17.522482726872855</v>
      </c>
      <c r="U117" s="117">
        <f t="shared" si="20"/>
        <v>17.809027973736789</v>
      </c>
      <c r="V117" s="117">
        <f t="shared" si="20"/>
        <v>18.025762412450295</v>
      </c>
      <c r="W117" s="117">
        <f t="shared" ref="W117:Y117" si="21">W118+W121+W123+W132</f>
        <v>18.282508044845795</v>
      </c>
      <c r="X117" s="117">
        <f t="shared" si="21"/>
        <v>18.755038944933066</v>
      </c>
      <c r="Y117" s="117">
        <f t="shared" si="21"/>
        <v>18.921493145634546</v>
      </c>
      <c r="DA117" s="129" t="s">
        <v>1760</v>
      </c>
    </row>
    <row r="118" spans="1:105" ht="12" customHeight="1" x14ac:dyDescent="0.25">
      <c r="A118" s="121" t="s">
        <v>57</v>
      </c>
      <c r="B118" s="122">
        <f t="shared" ref="B118:Q118" si="22">SUM(B119:B120)</f>
        <v>11.743498839769144</v>
      </c>
      <c r="C118" s="122">
        <f t="shared" si="22"/>
        <v>12.371853329483331</v>
      </c>
      <c r="D118" s="122">
        <f t="shared" si="22"/>
        <v>11.936410176065355</v>
      </c>
      <c r="E118" s="122">
        <f t="shared" si="22"/>
        <v>12.055700665943226</v>
      </c>
      <c r="F118" s="122">
        <f t="shared" si="22"/>
        <v>12.219381493402098</v>
      </c>
      <c r="G118" s="122">
        <f t="shared" si="22"/>
        <v>12.409005054976296</v>
      </c>
      <c r="H118" s="122">
        <f t="shared" si="22"/>
        <v>14.332085889389113</v>
      </c>
      <c r="I118" s="122">
        <f t="shared" si="22"/>
        <v>13.951974624574504</v>
      </c>
      <c r="J118" s="122">
        <f t="shared" si="22"/>
        <v>15.296775011929565</v>
      </c>
      <c r="K118" s="122">
        <f t="shared" si="22"/>
        <v>15.481886063983481</v>
      </c>
      <c r="L118" s="122">
        <f t="shared" si="22"/>
        <v>18.11259630025679</v>
      </c>
      <c r="M118" s="122">
        <f t="shared" si="22"/>
        <v>14.708318295487674</v>
      </c>
      <c r="N118" s="122">
        <f t="shared" si="22"/>
        <v>16.26120185699596</v>
      </c>
      <c r="O118" s="122">
        <f t="shared" si="22"/>
        <v>17.901770098632937</v>
      </c>
      <c r="P118" s="122">
        <f t="shared" si="22"/>
        <v>14.189220553138329</v>
      </c>
      <c r="Q118" s="122">
        <f t="shared" si="22"/>
        <v>14.034068659228478</v>
      </c>
      <c r="R118" s="122">
        <f t="shared" ref="R118:V118" si="23">SUM(R119:R120)</f>
        <v>14.202208462233251</v>
      </c>
      <c r="S118" s="122">
        <f t="shared" si="23"/>
        <v>14.510626901661425</v>
      </c>
      <c r="T118" s="122">
        <f t="shared" si="23"/>
        <v>14.833292481600386</v>
      </c>
      <c r="U118" s="122">
        <f t="shared" si="23"/>
        <v>15.170702101936952</v>
      </c>
      <c r="V118" s="122">
        <f t="shared" si="23"/>
        <v>15.501732621870143</v>
      </c>
      <c r="W118" s="122">
        <f t="shared" ref="W118:Y118" si="24">SUM(W119:W120)</f>
        <v>15.91985033956934</v>
      </c>
      <c r="X118" s="122">
        <f t="shared" si="24"/>
        <v>16.289011246074942</v>
      </c>
      <c r="Y118" s="122">
        <f t="shared" si="24"/>
        <v>16.604713404858909</v>
      </c>
      <c r="DA118" s="130" t="s">
        <v>1761</v>
      </c>
    </row>
    <row r="119" spans="1:105" ht="12" customHeight="1" x14ac:dyDescent="0.25">
      <c r="A119" s="97" t="s">
        <v>74</v>
      </c>
      <c r="B119" s="98">
        <v>11.475741928363151</v>
      </c>
      <c r="C119" s="98">
        <v>12.094360075940639</v>
      </c>
      <c r="D119" s="98">
        <v>11.673909561579396</v>
      </c>
      <c r="E119" s="98">
        <v>11.795622046097913</v>
      </c>
      <c r="F119" s="98">
        <v>11.961262180351776</v>
      </c>
      <c r="G119" s="98">
        <v>12.153232619682059</v>
      </c>
      <c r="H119" s="98">
        <v>14.044256521163424</v>
      </c>
      <c r="I119" s="98">
        <v>13.679984003324421</v>
      </c>
      <c r="J119" s="98">
        <v>14.997394084674834</v>
      </c>
      <c r="K119" s="98">
        <v>15.182660052110016</v>
      </c>
      <c r="L119" s="98">
        <v>17.755644545959846</v>
      </c>
      <c r="M119" s="98">
        <v>14.435872117385246</v>
      </c>
      <c r="N119" s="98">
        <v>15.960302126737519</v>
      </c>
      <c r="O119" s="98">
        <v>17.568477112749022</v>
      </c>
      <c r="P119" s="98">
        <v>13.942505014512866</v>
      </c>
      <c r="Q119" s="98">
        <v>13.784224511355626</v>
      </c>
      <c r="R119" s="98">
        <v>13.948160763238107</v>
      </c>
      <c r="S119" s="98">
        <v>14.254983562712855</v>
      </c>
      <c r="T119" s="98">
        <v>14.574457514547362</v>
      </c>
      <c r="U119" s="98">
        <v>14.910712617813001</v>
      </c>
      <c r="V119" s="98">
        <v>15.242172004051621</v>
      </c>
      <c r="W119" s="98">
        <v>15.647050050032798</v>
      </c>
      <c r="X119" s="98">
        <v>16.030354927654756</v>
      </c>
      <c r="Y119" s="98">
        <v>16.359068582305508</v>
      </c>
      <c r="DA119" s="63" t="s">
        <v>1762</v>
      </c>
    </row>
    <row r="120" spans="1:105" ht="12" customHeight="1" x14ac:dyDescent="0.25">
      <c r="A120" s="97" t="s">
        <v>53</v>
      </c>
      <c r="B120" s="98">
        <v>0.26775691140599217</v>
      </c>
      <c r="C120" s="98">
        <v>0.27749325354269294</v>
      </c>
      <c r="D120" s="98">
        <v>0.26250061448595791</v>
      </c>
      <c r="E120" s="98">
        <v>0.26007861984531211</v>
      </c>
      <c r="F120" s="98">
        <v>0.25811931305032193</v>
      </c>
      <c r="G120" s="98">
        <v>0.25577243529423727</v>
      </c>
      <c r="H120" s="98">
        <v>0.28782936822568883</v>
      </c>
      <c r="I120" s="98">
        <v>0.2719906212500835</v>
      </c>
      <c r="J120" s="98">
        <v>0.2993809272547302</v>
      </c>
      <c r="K120" s="98">
        <v>0.29922601187346559</v>
      </c>
      <c r="L120" s="98">
        <v>0.35695175429694437</v>
      </c>
      <c r="M120" s="98">
        <v>0.27244617810242661</v>
      </c>
      <c r="N120" s="98">
        <v>0.30089973025844091</v>
      </c>
      <c r="O120" s="98">
        <v>0.33329298588391532</v>
      </c>
      <c r="P120" s="98">
        <v>0.24671553862546214</v>
      </c>
      <c r="Q120" s="98">
        <v>0.24984414787285167</v>
      </c>
      <c r="R120" s="98">
        <v>0.25404769899514473</v>
      </c>
      <c r="S120" s="98">
        <v>0.25564333894856917</v>
      </c>
      <c r="T120" s="98">
        <v>0.25883496705302417</v>
      </c>
      <c r="U120" s="98">
        <v>0.25998948412395106</v>
      </c>
      <c r="V120" s="98">
        <v>0.25956061781852252</v>
      </c>
      <c r="W120" s="98">
        <v>0.27280028953654317</v>
      </c>
      <c r="X120" s="98">
        <v>0.25865631842018577</v>
      </c>
      <c r="Y120" s="98">
        <v>0.24564482255340214</v>
      </c>
      <c r="DA120" s="63" t="s">
        <v>1763</v>
      </c>
    </row>
    <row r="121" spans="1:105" ht="12" customHeight="1" x14ac:dyDescent="0.25">
      <c r="A121" s="121" t="s">
        <v>92</v>
      </c>
      <c r="B121" s="122">
        <f t="shared" ref="B121:Y121" si="25">B122</f>
        <v>1.5864094606368215E-2</v>
      </c>
      <c r="C121" s="122">
        <f t="shared" si="25"/>
        <v>1.6806855053597244E-2</v>
      </c>
      <c r="D121" s="122">
        <f t="shared" si="25"/>
        <v>1.8388314266766816E-2</v>
      </c>
      <c r="E121" s="122">
        <f t="shared" si="25"/>
        <v>2.7809867994414157E-2</v>
      </c>
      <c r="F121" s="122">
        <f t="shared" si="25"/>
        <v>2.297269026314613E-2</v>
      </c>
      <c r="G121" s="122">
        <f t="shared" si="25"/>
        <v>2.975312269590448E-2</v>
      </c>
      <c r="H121" s="122">
        <f t="shared" si="25"/>
        <v>5.9778146519504895E-2</v>
      </c>
      <c r="I121" s="122">
        <f t="shared" si="25"/>
        <v>4.767797969298114E-2</v>
      </c>
      <c r="J121" s="122">
        <f t="shared" si="25"/>
        <v>5.464276022087855E-2</v>
      </c>
      <c r="K121" s="122">
        <f t="shared" si="25"/>
        <v>6.482845243620744E-2</v>
      </c>
      <c r="L121" s="122">
        <f t="shared" si="25"/>
        <v>7.3189994015255555E-2</v>
      </c>
      <c r="M121" s="122">
        <f t="shared" si="25"/>
        <v>7.8690304834013042E-2</v>
      </c>
      <c r="N121" s="122">
        <f t="shared" si="25"/>
        <v>0.10047349049572638</v>
      </c>
      <c r="O121" s="122">
        <f t="shared" si="25"/>
        <v>0.11854900373738085</v>
      </c>
      <c r="P121" s="122">
        <f t="shared" si="25"/>
        <v>0.13862892107045724</v>
      </c>
      <c r="Q121" s="122">
        <f t="shared" si="25"/>
        <v>0.15511631385243121</v>
      </c>
      <c r="R121" s="122">
        <f t="shared" si="25"/>
        <v>0.17535130428562448</v>
      </c>
      <c r="S121" s="122">
        <f t="shared" si="25"/>
        <v>0.17805558300900418</v>
      </c>
      <c r="T121" s="122">
        <f t="shared" si="25"/>
        <v>0.23957794049774198</v>
      </c>
      <c r="U121" s="122">
        <f t="shared" si="25"/>
        <v>0.25372971552905582</v>
      </c>
      <c r="V121" s="122">
        <f t="shared" si="25"/>
        <v>0.30087109377094207</v>
      </c>
      <c r="W121" s="122">
        <f t="shared" si="25"/>
        <v>0.2717132320205139</v>
      </c>
      <c r="X121" s="122">
        <f t="shared" si="25"/>
        <v>0.41776828038984021</v>
      </c>
      <c r="Y121" s="122">
        <f t="shared" si="25"/>
        <v>0.48913998891434485</v>
      </c>
      <c r="DA121" s="130" t="s">
        <v>1764</v>
      </c>
    </row>
    <row r="122" spans="1:105" ht="12" customHeight="1" x14ac:dyDescent="0.25">
      <c r="A122" s="97" t="s">
        <v>53</v>
      </c>
      <c r="B122" s="98">
        <v>1.5864094606368215E-2</v>
      </c>
      <c r="C122" s="98">
        <v>1.6806855053597244E-2</v>
      </c>
      <c r="D122" s="98">
        <v>1.8388314266766816E-2</v>
      </c>
      <c r="E122" s="98">
        <v>2.7809867994414157E-2</v>
      </c>
      <c r="F122" s="98">
        <v>2.297269026314613E-2</v>
      </c>
      <c r="G122" s="98">
        <v>2.975312269590448E-2</v>
      </c>
      <c r="H122" s="98">
        <v>5.9778146519504895E-2</v>
      </c>
      <c r="I122" s="98">
        <v>4.767797969298114E-2</v>
      </c>
      <c r="J122" s="98">
        <v>5.464276022087855E-2</v>
      </c>
      <c r="K122" s="98">
        <v>6.482845243620744E-2</v>
      </c>
      <c r="L122" s="98">
        <v>7.3189994015255555E-2</v>
      </c>
      <c r="M122" s="98">
        <v>7.8690304834013042E-2</v>
      </c>
      <c r="N122" s="98">
        <v>0.10047349049572638</v>
      </c>
      <c r="O122" s="98">
        <v>0.11854900373738085</v>
      </c>
      <c r="P122" s="98">
        <v>0.13862892107045724</v>
      </c>
      <c r="Q122" s="98">
        <v>0.15511631385243121</v>
      </c>
      <c r="R122" s="98">
        <v>0.17535130428562448</v>
      </c>
      <c r="S122" s="98">
        <v>0.17805558300900418</v>
      </c>
      <c r="T122" s="98">
        <v>0.23957794049774198</v>
      </c>
      <c r="U122" s="98">
        <v>0.25372971552905582</v>
      </c>
      <c r="V122" s="98">
        <v>0.30087109377094207</v>
      </c>
      <c r="W122" s="98">
        <v>0.2717132320205139</v>
      </c>
      <c r="X122" s="98">
        <v>0.41776828038984021</v>
      </c>
      <c r="Y122" s="98">
        <v>0.48913998891434485</v>
      </c>
      <c r="DA122" s="63" t="s">
        <v>1765</v>
      </c>
    </row>
    <row r="123" spans="1:105" ht="12" customHeight="1" x14ac:dyDescent="0.25">
      <c r="A123" s="121" t="s">
        <v>55</v>
      </c>
      <c r="B123" s="122">
        <v>1.5315757332922528</v>
      </c>
      <c r="C123" s="122">
        <v>1.3718838894996486</v>
      </c>
      <c r="D123" s="122">
        <v>1.5720678822339269</v>
      </c>
      <c r="E123" s="122">
        <v>1.5772298343208286</v>
      </c>
      <c r="F123" s="122">
        <v>1.5866368765441776</v>
      </c>
      <c r="G123" s="122">
        <v>1.6883404048346753</v>
      </c>
      <c r="H123" s="122">
        <v>1.785991955579701</v>
      </c>
      <c r="I123" s="122">
        <v>1.9502416611304316</v>
      </c>
      <c r="J123" s="122">
        <v>1.8151378551725446</v>
      </c>
      <c r="K123" s="122">
        <v>1.928609264955087</v>
      </c>
      <c r="L123" s="122">
        <v>1.8973853556437854</v>
      </c>
      <c r="M123" s="122">
        <v>1.94461823246874</v>
      </c>
      <c r="N123" s="122">
        <v>1.9458579703730365</v>
      </c>
      <c r="O123" s="122">
        <v>1.9747293268485364</v>
      </c>
      <c r="P123" s="122">
        <v>2.040324222634458</v>
      </c>
      <c r="Q123" s="122">
        <v>2.0391931298483019</v>
      </c>
      <c r="R123" s="122">
        <v>2.0580730497408632</v>
      </c>
      <c r="S123" s="122">
        <v>2.0648849469474593</v>
      </c>
      <c r="T123" s="122">
        <v>2.0244672620133146</v>
      </c>
      <c r="U123" s="122">
        <v>1.9600652242432948</v>
      </c>
      <c r="V123" s="122">
        <v>1.8057065776189583</v>
      </c>
      <c r="W123" s="122">
        <v>1.6592050137188432</v>
      </c>
      <c r="X123" s="122">
        <v>1.583291791924502</v>
      </c>
      <c r="Y123" s="122">
        <v>1.3788314261656232</v>
      </c>
      <c r="DA123" s="130" t="s">
        <v>1766</v>
      </c>
    </row>
    <row r="124" spans="1:105" ht="12" customHeight="1" x14ac:dyDescent="0.25">
      <c r="A124" s="97" t="s">
        <v>141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DA124" s="63" t="s">
        <v>1767</v>
      </c>
    </row>
    <row r="125" spans="1:105" ht="12" customHeight="1" x14ac:dyDescent="0.25">
      <c r="A125" s="97" t="s">
        <v>140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1768</v>
      </c>
    </row>
    <row r="126" spans="1:105" ht="12" customHeight="1" x14ac:dyDescent="0.25">
      <c r="A126" s="100" t="s">
        <v>50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1769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1770</v>
      </c>
    </row>
    <row r="128" spans="1:105" ht="12" customHeight="1" x14ac:dyDescent="0.25">
      <c r="A128" s="106" t="s">
        <v>122</v>
      </c>
      <c r="B128" s="101">
        <v>0.9162940359564139</v>
      </c>
      <c r="C128" s="101">
        <v>0.79352104123525158</v>
      </c>
      <c r="D128" s="101">
        <v>0.89654599712414285</v>
      </c>
      <c r="E128" s="101">
        <v>0.88298895214351081</v>
      </c>
      <c r="F128" s="101">
        <v>0.83977154308867552</v>
      </c>
      <c r="G128" s="101">
        <v>0.87247302556881268</v>
      </c>
      <c r="H128" s="101">
        <v>0.92654061314376146</v>
      </c>
      <c r="I128" s="101">
        <v>0.95613090601383333</v>
      </c>
      <c r="J128" s="101">
        <v>0.90304161901926472</v>
      </c>
      <c r="K128" s="101">
        <v>0.91799322472683864</v>
      </c>
      <c r="L128" s="101">
        <v>1.0098410080510782</v>
      </c>
      <c r="M128" s="101">
        <v>0.91991987880931247</v>
      </c>
      <c r="N128" s="101">
        <v>0.97147974478089671</v>
      </c>
      <c r="O128" s="101">
        <v>0.98096113278508335</v>
      </c>
      <c r="P128" s="101">
        <v>0.95470867524637937</v>
      </c>
      <c r="Q128" s="101">
        <v>0.98808342576356889</v>
      </c>
      <c r="R128" s="101">
        <v>0.9802127396903243</v>
      </c>
      <c r="S128" s="101">
        <v>0.99564719967584703</v>
      </c>
      <c r="T128" s="101">
        <v>1.0171372024026122</v>
      </c>
      <c r="U128" s="101">
        <v>1.0122939243343125</v>
      </c>
      <c r="V128" s="101">
        <v>0.9567382693991292</v>
      </c>
      <c r="W128" s="101">
        <v>0.95863768692854889</v>
      </c>
      <c r="X128" s="101">
        <v>0.90855904051176606</v>
      </c>
      <c r="Y128" s="101">
        <v>0.72455333056493998</v>
      </c>
      <c r="DA128" s="131" t="s">
        <v>1771</v>
      </c>
    </row>
    <row r="129" spans="1:105" ht="12" customHeight="1" x14ac:dyDescent="0.25">
      <c r="A129" s="107" t="s">
        <v>121</v>
      </c>
      <c r="B129" s="104">
        <v>0.61528169733583882</v>
      </c>
      <c r="C129" s="104">
        <v>0.57836284826439699</v>
      </c>
      <c r="D129" s="104">
        <v>0.67552188510978417</v>
      </c>
      <c r="E129" s="104">
        <v>0.69424088217731783</v>
      </c>
      <c r="F129" s="104">
        <v>0.7468653334555021</v>
      </c>
      <c r="G129" s="104">
        <v>0.81586737926586261</v>
      </c>
      <c r="H129" s="104">
        <v>0.85945134243593957</v>
      </c>
      <c r="I129" s="104">
        <v>0.9941107551165983</v>
      </c>
      <c r="J129" s="104">
        <v>0.91209623615327984</v>
      </c>
      <c r="K129" s="104">
        <v>1.0106160402282482</v>
      </c>
      <c r="L129" s="104">
        <v>0.88754434759270717</v>
      </c>
      <c r="M129" s="104">
        <v>1.0246983536594276</v>
      </c>
      <c r="N129" s="104">
        <v>0.97437822559213982</v>
      </c>
      <c r="O129" s="104">
        <v>0.99376819406345307</v>
      </c>
      <c r="P129" s="104">
        <v>1.0856155473880786</v>
      </c>
      <c r="Q129" s="104">
        <v>1.0511097040847333</v>
      </c>
      <c r="R129" s="104">
        <v>1.0778603100505391</v>
      </c>
      <c r="S129" s="104">
        <v>1.0692377472716121</v>
      </c>
      <c r="T129" s="104">
        <v>1.0073300596107022</v>
      </c>
      <c r="U129" s="104">
        <v>0.94777129990898223</v>
      </c>
      <c r="V129" s="104">
        <v>0.84896830821982916</v>
      </c>
      <c r="W129" s="104">
        <v>0.70056732679029432</v>
      </c>
      <c r="X129" s="104">
        <v>0.67473275141273592</v>
      </c>
      <c r="Y129" s="104">
        <v>0.65427809560068328</v>
      </c>
      <c r="DA129" s="132" t="s">
        <v>1772</v>
      </c>
    </row>
    <row r="130" spans="1:105" ht="12" customHeight="1" x14ac:dyDescent="0.25">
      <c r="A130" s="108" t="s">
        <v>53</v>
      </c>
      <c r="B130" s="98">
        <v>0.32566301354969768</v>
      </c>
      <c r="C130" s="98">
        <v>0.2743703974770626</v>
      </c>
      <c r="D130" s="98">
        <v>0.33614614027210338</v>
      </c>
      <c r="E130" s="98">
        <v>0.33487139683596151</v>
      </c>
      <c r="F130" s="98">
        <v>0.35817453908342795</v>
      </c>
      <c r="G130" s="98">
        <v>0.39421187381619877</v>
      </c>
      <c r="H130" s="98">
        <v>0.40459050411110453</v>
      </c>
      <c r="I130" s="98">
        <v>0.50170652942477545</v>
      </c>
      <c r="J130" s="98">
        <v>0.41003292873685832</v>
      </c>
      <c r="K130" s="98">
        <v>0.46884923999764566</v>
      </c>
      <c r="L130" s="98">
        <v>0.33557224789292583</v>
      </c>
      <c r="M130" s="98">
        <v>0.43305111509442246</v>
      </c>
      <c r="N130" s="98">
        <v>0.38338742474160681</v>
      </c>
      <c r="O130" s="98">
        <v>0.40006930547570291</v>
      </c>
      <c r="P130" s="98">
        <v>0.46465167506559024</v>
      </c>
      <c r="Q130" s="98">
        <v>0.44693217702886179</v>
      </c>
      <c r="R130" s="98">
        <v>0.47952854165444125</v>
      </c>
      <c r="S130" s="98">
        <v>0.48179801503377606</v>
      </c>
      <c r="T130" s="98">
        <v>0.43462583432624846</v>
      </c>
      <c r="U130" s="98">
        <v>0.39521387712458278</v>
      </c>
      <c r="V130" s="98">
        <v>0.34202551204036791</v>
      </c>
      <c r="W130" s="98">
        <v>0.23912553530128566</v>
      </c>
      <c r="X130" s="98">
        <v>0.2511723459441057</v>
      </c>
      <c r="Y130" s="98">
        <v>0.24899069771150933</v>
      </c>
      <c r="DA130" s="63" t="s">
        <v>1773</v>
      </c>
    </row>
    <row r="131" spans="1:105" ht="12" customHeight="1" x14ac:dyDescent="0.25">
      <c r="A131" s="108" t="s">
        <v>52</v>
      </c>
      <c r="B131" s="98">
        <v>0.28961868378614114</v>
      </c>
      <c r="C131" s="98">
        <v>0.30399245078733445</v>
      </c>
      <c r="D131" s="98">
        <v>0.33937574483768074</v>
      </c>
      <c r="E131" s="98">
        <v>0.35936948534135627</v>
      </c>
      <c r="F131" s="98">
        <v>0.38869079437207416</v>
      </c>
      <c r="G131" s="98">
        <v>0.42165550544966385</v>
      </c>
      <c r="H131" s="98">
        <v>0.45486083832483504</v>
      </c>
      <c r="I131" s="98">
        <v>0.49240422569182285</v>
      </c>
      <c r="J131" s="98">
        <v>0.50206330741642158</v>
      </c>
      <c r="K131" s="98">
        <v>0.54176680023060253</v>
      </c>
      <c r="L131" s="98">
        <v>0.55197209969978134</v>
      </c>
      <c r="M131" s="98">
        <v>0.59164723856500512</v>
      </c>
      <c r="N131" s="98">
        <v>0.59099080085053302</v>
      </c>
      <c r="O131" s="98">
        <v>0.59369888858775011</v>
      </c>
      <c r="P131" s="98">
        <v>0.6209638723224884</v>
      </c>
      <c r="Q131" s="98">
        <v>0.60417752705587147</v>
      </c>
      <c r="R131" s="98">
        <v>0.59833176839609781</v>
      </c>
      <c r="S131" s="98">
        <v>0.58743973223783608</v>
      </c>
      <c r="T131" s="98">
        <v>0.57270422528445375</v>
      </c>
      <c r="U131" s="98">
        <v>0.55255742278439945</v>
      </c>
      <c r="V131" s="98">
        <v>0.50694279617946125</v>
      </c>
      <c r="W131" s="98">
        <v>0.46144179148900871</v>
      </c>
      <c r="X131" s="98">
        <v>0.42356040546863016</v>
      </c>
      <c r="Y131" s="98">
        <v>0.40528739788917395</v>
      </c>
      <c r="DA131" s="63" t="s">
        <v>1774</v>
      </c>
    </row>
    <row r="132" spans="1:105" ht="12" customHeight="1" x14ac:dyDescent="0.25">
      <c r="A132" s="121" t="s">
        <v>54</v>
      </c>
      <c r="B132" s="122">
        <v>0.26265483327063543</v>
      </c>
      <c r="C132" s="122">
        <v>0.27970340504996505</v>
      </c>
      <c r="D132" s="122">
        <v>0.28118740769145756</v>
      </c>
      <c r="E132" s="122">
        <v>0.28339568533075626</v>
      </c>
      <c r="F132" s="122">
        <v>0.30443194247594624</v>
      </c>
      <c r="G132" s="122">
        <v>0.32543382786696085</v>
      </c>
      <c r="H132" s="122">
        <v>0.38497782373614553</v>
      </c>
      <c r="I132" s="122">
        <v>0.37947851255607989</v>
      </c>
      <c r="J132" s="122">
        <v>0.39457094278811516</v>
      </c>
      <c r="K132" s="122">
        <v>0.36234788753035274</v>
      </c>
      <c r="L132" s="122">
        <v>0.44516801991721339</v>
      </c>
      <c r="M132" s="122">
        <v>0.44921494479010249</v>
      </c>
      <c r="N132" s="122">
        <v>0.45766102315755736</v>
      </c>
      <c r="O132" s="122">
        <v>0.45770058267607794</v>
      </c>
      <c r="P132" s="122">
        <v>0.45451786762483448</v>
      </c>
      <c r="Q132" s="122">
        <v>0.44108672228842322</v>
      </c>
      <c r="R132" s="122">
        <v>0.42856651455947653</v>
      </c>
      <c r="S132" s="122">
        <v>0.42449252301407975</v>
      </c>
      <c r="T132" s="122">
        <v>0.42514504276141202</v>
      </c>
      <c r="U132" s="122">
        <v>0.42453093202748826</v>
      </c>
      <c r="V132" s="122">
        <v>0.41745211919025288</v>
      </c>
      <c r="W132" s="122">
        <v>0.43173945953709708</v>
      </c>
      <c r="X132" s="122">
        <v>0.46496762654378343</v>
      </c>
      <c r="Y132" s="122">
        <v>0.44880832569567003</v>
      </c>
      <c r="DA132" s="130" t="s">
        <v>1775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X133" s="98">
        <v>0</v>
      </c>
      <c r="Y133" s="98">
        <v>0</v>
      </c>
      <c r="DA133" s="63" t="s">
        <v>1776</v>
      </c>
    </row>
    <row r="134" spans="1:105" ht="12" customHeight="1" x14ac:dyDescent="0.25">
      <c r="A134" s="109" t="s">
        <v>120</v>
      </c>
      <c r="B134" s="33">
        <v>0.26265483327063543</v>
      </c>
      <c r="C134" s="33">
        <v>0.27970340504996505</v>
      </c>
      <c r="D134" s="33">
        <v>0.28118740769145756</v>
      </c>
      <c r="E134" s="33">
        <v>0.28339568533075626</v>
      </c>
      <c r="F134" s="33">
        <v>0.30443194247594624</v>
      </c>
      <c r="G134" s="33">
        <v>0.32543382786696085</v>
      </c>
      <c r="H134" s="33">
        <v>0.38497782373614553</v>
      </c>
      <c r="I134" s="33">
        <v>0.37947851255607989</v>
      </c>
      <c r="J134" s="33">
        <v>0.39457094278811516</v>
      </c>
      <c r="K134" s="33">
        <v>0.36234788753035274</v>
      </c>
      <c r="L134" s="33">
        <v>0.44516801991721339</v>
      </c>
      <c r="M134" s="33">
        <v>0.44921494479010249</v>
      </c>
      <c r="N134" s="33">
        <v>0.45766102315755736</v>
      </c>
      <c r="O134" s="33">
        <v>0.45770058267607794</v>
      </c>
      <c r="P134" s="33">
        <v>0.45451786762483448</v>
      </c>
      <c r="Q134" s="33">
        <v>0.44108672228842322</v>
      </c>
      <c r="R134" s="33">
        <v>0.42856651455947653</v>
      </c>
      <c r="S134" s="33">
        <v>0.42449252301407975</v>
      </c>
      <c r="T134" s="33">
        <v>0.42514504276141202</v>
      </c>
      <c r="U134" s="33">
        <v>0.42453093202748826</v>
      </c>
      <c r="V134" s="33">
        <v>0.41745211919025288</v>
      </c>
      <c r="W134" s="33">
        <v>0.43173945953709708</v>
      </c>
      <c r="X134" s="33">
        <v>0.46496762654378343</v>
      </c>
      <c r="Y134" s="33">
        <v>0.44880832569567003</v>
      </c>
      <c r="DA134" s="60" t="s">
        <v>1777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0.51301110966521435</v>
      </c>
      <c r="C136" s="119">
        <f t="shared" si="26"/>
        <v>0.51444157782482158</v>
      </c>
      <c r="D136" s="119">
        <f t="shared" si="26"/>
        <v>0.52188157784708955</v>
      </c>
      <c r="E136" s="119">
        <f t="shared" si="26"/>
        <v>0.52715926205351715</v>
      </c>
      <c r="F136" s="119">
        <f t="shared" si="26"/>
        <v>0.53404436897377872</v>
      </c>
      <c r="G136" s="119">
        <f t="shared" si="26"/>
        <v>0.54317492494235642</v>
      </c>
      <c r="H136" s="119">
        <f t="shared" si="26"/>
        <v>0.55074233082016466</v>
      </c>
      <c r="I136" s="119">
        <f t="shared" si="26"/>
        <v>0.55977197335291395</v>
      </c>
      <c r="J136" s="119">
        <f t="shared" si="26"/>
        <v>0.56305948459672606</v>
      </c>
      <c r="K136" s="119">
        <f t="shared" si="26"/>
        <v>0.57013798328720644</v>
      </c>
      <c r="L136" s="119">
        <f t="shared" si="26"/>
        <v>0.57470268427693183</v>
      </c>
      <c r="M136" s="119">
        <f t="shared" si="26"/>
        <v>0.58819904104678133</v>
      </c>
      <c r="N136" s="119">
        <f t="shared" si="26"/>
        <v>0.59753346557192999</v>
      </c>
      <c r="O136" s="119">
        <f t="shared" si="26"/>
        <v>0.60828122788179084</v>
      </c>
      <c r="P136" s="119">
        <f t="shared" si="26"/>
        <v>0.62017427938022929</v>
      </c>
      <c r="Q136" s="119">
        <f t="shared" si="26"/>
        <v>0.62660913330872547</v>
      </c>
      <c r="R136" s="119">
        <f t="shared" ref="R136:V136" si="27">IF(R117=0,"",R117/R98)</f>
        <v>0.63495479076163264</v>
      </c>
      <c r="S136" s="119">
        <f t="shared" si="27"/>
        <v>0.6466408410827893</v>
      </c>
      <c r="T136" s="119">
        <f t="shared" si="27"/>
        <v>0.66168199694452878</v>
      </c>
      <c r="U136" s="119">
        <f t="shared" si="27"/>
        <v>0.67522299982196943</v>
      </c>
      <c r="V136" s="119">
        <f t="shared" si="27"/>
        <v>0.68890900982201586</v>
      </c>
      <c r="W136" s="119">
        <f t="shared" ref="W136:Y136" si="28">IF(W117=0,"",W117/W98)</f>
        <v>0.70287930207667992</v>
      </c>
      <c r="X136" s="119">
        <f t="shared" si="28"/>
        <v>0.72280856838415486</v>
      </c>
      <c r="Y136" s="119">
        <f t="shared" si="28"/>
        <v>0.73729466106713049</v>
      </c>
      <c r="DA136" s="129" t="s">
        <v>1928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0.48897607409876287</v>
      </c>
      <c r="C137" s="124">
        <f t="shared" si="29"/>
        <v>0.49279068950134913</v>
      </c>
      <c r="D137" s="124">
        <f t="shared" si="29"/>
        <v>0.49711732074252313</v>
      </c>
      <c r="E137" s="124">
        <f t="shared" si="29"/>
        <v>0.50213607826250906</v>
      </c>
      <c r="F137" s="124">
        <f t="shared" si="29"/>
        <v>0.50899514188406225</v>
      </c>
      <c r="G137" s="124">
        <f t="shared" si="29"/>
        <v>0.51694439752258892</v>
      </c>
      <c r="H137" s="124">
        <f t="shared" si="29"/>
        <v>0.52546568660439441</v>
      </c>
      <c r="I137" s="124">
        <f t="shared" si="29"/>
        <v>0.53293044030005254</v>
      </c>
      <c r="J137" s="124">
        <f t="shared" si="29"/>
        <v>0.53926244215490815</v>
      </c>
      <c r="K137" s="124">
        <f t="shared" si="29"/>
        <v>0.54579120611629817</v>
      </c>
      <c r="L137" s="124">
        <f t="shared" si="29"/>
        <v>0.55319893157147093</v>
      </c>
      <c r="M137" s="124">
        <f t="shared" si="29"/>
        <v>0.56181109553622388</v>
      </c>
      <c r="N137" s="124">
        <f t="shared" si="29"/>
        <v>0.57323101919056973</v>
      </c>
      <c r="O137" s="124">
        <f t="shared" si="29"/>
        <v>0.58581167865150319</v>
      </c>
      <c r="P137" s="124">
        <f t="shared" si="29"/>
        <v>0.59132916690466408</v>
      </c>
      <c r="Q137" s="124">
        <f t="shared" si="29"/>
        <v>0.59722131622275088</v>
      </c>
      <c r="R137" s="124">
        <f t="shared" ref="R137:V137" si="30">IF(R118=0,"",R118/R99)</f>
        <v>0.60537801085335829</v>
      </c>
      <c r="S137" s="124">
        <f t="shared" si="30"/>
        <v>0.61788465008730009</v>
      </c>
      <c r="T137" s="124">
        <f t="shared" si="30"/>
        <v>0.63209377515781784</v>
      </c>
      <c r="U137" s="124">
        <f t="shared" si="30"/>
        <v>0.64653245322451036</v>
      </c>
      <c r="V137" s="124">
        <f t="shared" si="30"/>
        <v>0.66060611848639683</v>
      </c>
      <c r="W137" s="124">
        <f t="shared" ref="W137:Y137" si="31">IF(W118=0,"",W118/W99)</f>
        <v>0.67748836312130201</v>
      </c>
      <c r="X137" s="124">
        <f t="shared" si="31"/>
        <v>0.69397675552153526</v>
      </c>
      <c r="Y137" s="124">
        <f t="shared" si="31"/>
        <v>0.70785821636961122</v>
      </c>
      <c r="DA137" s="130" t="s">
        <v>1929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0.48321450056431792</v>
      </c>
      <c r="C138" s="111">
        <f t="shared" si="32"/>
        <v>0.48712184740950581</v>
      </c>
      <c r="D138" s="111">
        <f t="shared" si="32"/>
        <v>0.49155883895310032</v>
      </c>
      <c r="E138" s="111">
        <f t="shared" si="32"/>
        <v>0.49668384418467465</v>
      </c>
      <c r="F138" s="111">
        <f t="shared" si="32"/>
        <v>0.50365853176884412</v>
      </c>
      <c r="G138" s="111">
        <f t="shared" si="32"/>
        <v>0.5117419219795305</v>
      </c>
      <c r="H138" s="111">
        <f t="shared" si="32"/>
        <v>0.52040458464457406</v>
      </c>
      <c r="I138" s="111">
        <f t="shared" si="32"/>
        <v>0.52802694248279347</v>
      </c>
      <c r="J138" s="111">
        <f t="shared" si="32"/>
        <v>0.53434786654075905</v>
      </c>
      <c r="K138" s="111">
        <f t="shared" si="32"/>
        <v>0.54094877826466714</v>
      </c>
      <c r="L138" s="111">
        <f t="shared" si="32"/>
        <v>0.54827417159280534</v>
      </c>
      <c r="M138" s="111">
        <f t="shared" si="32"/>
        <v>0.5572030942699322</v>
      </c>
      <c r="N138" s="111">
        <f t="shared" si="32"/>
        <v>0.56865568395531263</v>
      </c>
      <c r="O138" s="111">
        <f t="shared" si="32"/>
        <v>0.58124449204398887</v>
      </c>
      <c r="P138" s="111">
        <f t="shared" si="32"/>
        <v>0.58708366215100993</v>
      </c>
      <c r="Q138" s="111">
        <f t="shared" si="32"/>
        <v>0.592892894507006</v>
      </c>
      <c r="R138" s="111">
        <f t="shared" ref="R138:V138" si="33">IF(R119=0,"",R119/R100)</f>
        <v>0.60105788991077391</v>
      </c>
      <c r="S138" s="111">
        <f t="shared" si="33"/>
        <v>0.61367928496890811</v>
      </c>
      <c r="T138" s="111">
        <f t="shared" si="33"/>
        <v>0.62799059276864788</v>
      </c>
      <c r="U138" s="111">
        <f t="shared" si="33"/>
        <v>0.64257214648911998</v>
      </c>
      <c r="V138" s="111">
        <f t="shared" si="33"/>
        <v>0.65681003522590831</v>
      </c>
      <c r="W138" s="111">
        <f t="shared" ref="W138:Y138" si="34">IF(W119=0,"",W119/W100)</f>
        <v>0.67370023687079661</v>
      </c>
      <c r="X138" s="111">
        <f t="shared" si="34"/>
        <v>0.69056686758438823</v>
      </c>
      <c r="Y138" s="111">
        <f t="shared" si="34"/>
        <v>0.70476658274760717</v>
      </c>
      <c r="DA138" s="63" t="s">
        <v>1930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1931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1.9948621447266519</v>
      </c>
      <c r="C140" s="124">
        <f t="shared" si="38"/>
        <v>2.0836767804854168</v>
      </c>
      <c r="D140" s="124">
        <f t="shared" si="38"/>
        <v>2.1785971528242807</v>
      </c>
      <c r="E140" s="124">
        <f t="shared" si="38"/>
        <v>2.3113727397385895</v>
      </c>
      <c r="F140" s="124">
        <f t="shared" si="38"/>
        <v>2.4941865877063942</v>
      </c>
      <c r="G140" s="124">
        <f t="shared" si="38"/>
        <v>2.7517809155749653</v>
      </c>
      <c r="H140" s="124">
        <f t="shared" si="38"/>
        <v>2.9937949887666551</v>
      </c>
      <c r="I140" s="124">
        <f t="shared" si="38"/>
        <v>3.0956689270889823</v>
      </c>
      <c r="J140" s="124">
        <f t="shared" si="38"/>
        <v>3.1656478319070667</v>
      </c>
      <c r="K140" s="124">
        <f t="shared" si="38"/>
        <v>3.272622136575944</v>
      </c>
      <c r="L140" s="124">
        <f t="shared" si="38"/>
        <v>3.378010799079731</v>
      </c>
      <c r="M140" s="124">
        <f t="shared" si="38"/>
        <v>3.5384369106456091</v>
      </c>
      <c r="N140" s="124">
        <f t="shared" si="38"/>
        <v>3.7010638475304383</v>
      </c>
      <c r="O140" s="124">
        <f t="shared" si="38"/>
        <v>3.8801812518367478</v>
      </c>
      <c r="P140" s="124">
        <f t="shared" si="38"/>
        <v>4.0686774842271554</v>
      </c>
      <c r="Q140" s="124">
        <f t="shared" si="38"/>
        <v>4.2015358636021212</v>
      </c>
      <c r="R140" s="124">
        <f t="shared" ref="R140:V140" si="39">IF(R121=0,"",R121/R102)</f>
        <v>4.3269634301892266</v>
      </c>
      <c r="S140" s="124">
        <f t="shared" si="39"/>
        <v>4.4263910033090186</v>
      </c>
      <c r="T140" s="124">
        <f t="shared" si="39"/>
        <v>4.5189900287865301</v>
      </c>
      <c r="U140" s="124">
        <f t="shared" si="39"/>
        <v>4.6061326731491805</v>
      </c>
      <c r="V140" s="124">
        <f t="shared" si="39"/>
        <v>4.6657128807418422</v>
      </c>
      <c r="W140" s="124">
        <f t="shared" ref="W140:Y140" si="40">IF(W121=0,"",W121/W102)</f>
        <v>4.7080147946861963</v>
      </c>
      <c r="X140" s="124">
        <f t="shared" si="40"/>
        <v>4.7518297120878659</v>
      </c>
      <c r="Y140" s="124">
        <f t="shared" si="40"/>
        <v>4.7972962898532465</v>
      </c>
      <c r="DA140" s="130" t="s">
        <v>1932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1.9948621447266519</v>
      </c>
      <c r="C141" s="111">
        <f t="shared" si="41"/>
        <v>2.0836767804854168</v>
      </c>
      <c r="D141" s="111">
        <f t="shared" si="41"/>
        <v>2.1785971528242807</v>
      </c>
      <c r="E141" s="111">
        <f t="shared" si="41"/>
        <v>2.3113727397385895</v>
      </c>
      <c r="F141" s="111">
        <f t="shared" si="41"/>
        <v>2.4941865877063942</v>
      </c>
      <c r="G141" s="111">
        <f t="shared" si="41"/>
        <v>2.7517809155749653</v>
      </c>
      <c r="H141" s="111">
        <f t="shared" si="41"/>
        <v>2.9937949887666551</v>
      </c>
      <c r="I141" s="111">
        <f t="shared" si="41"/>
        <v>3.0956689270889823</v>
      </c>
      <c r="J141" s="111">
        <f t="shared" si="41"/>
        <v>3.1656478319070667</v>
      </c>
      <c r="K141" s="111">
        <f t="shared" si="41"/>
        <v>3.272622136575944</v>
      </c>
      <c r="L141" s="111">
        <f t="shared" si="41"/>
        <v>3.378010799079731</v>
      </c>
      <c r="M141" s="111">
        <f t="shared" si="41"/>
        <v>3.5384369106456091</v>
      </c>
      <c r="N141" s="111">
        <f t="shared" si="41"/>
        <v>3.7010638475304383</v>
      </c>
      <c r="O141" s="111">
        <f t="shared" si="41"/>
        <v>3.8801812518367478</v>
      </c>
      <c r="P141" s="111">
        <f t="shared" si="41"/>
        <v>4.0686774842271554</v>
      </c>
      <c r="Q141" s="111">
        <f t="shared" si="41"/>
        <v>4.2015358636021212</v>
      </c>
      <c r="R141" s="111">
        <f t="shared" ref="R141:V141" si="42">IF(R122=0,"",R122/R103)</f>
        <v>4.3269634301892266</v>
      </c>
      <c r="S141" s="111">
        <f t="shared" si="42"/>
        <v>4.4263910033090186</v>
      </c>
      <c r="T141" s="111">
        <f t="shared" si="42"/>
        <v>4.5189900287865301</v>
      </c>
      <c r="U141" s="111">
        <f t="shared" si="42"/>
        <v>4.6061326731491805</v>
      </c>
      <c r="V141" s="111">
        <f t="shared" si="42"/>
        <v>4.6657128807418422</v>
      </c>
      <c r="W141" s="111">
        <f t="shared" ref="W141:Y141" si="43">IF(W122=0,"",W122/W103)</f>
        <v>4.7080147946861963</v>
      </c>
      <c r="X141" s="111">
        <f t="shared" si="43"/>
        <v>4.7518297120878659</v>
      </c>
      <c r="Y141" s="111">
        <f t="shared" si="43"/>
        <v>4.7972962898532465</v>
      </c>
      <c r="DA141" s="63" t="s">
        <v>1933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0.74812887192418387</v>
      </c>
      <c r="C142" s="124">
        <f t="shared" si="44"/>
        <v>0.75844639781751788</v>
      </c>
      <c r="D142" s="124">
        <f t="shared" si="44"/>
        <v>0.76019007318218423</v>
      </c>
      <c r="E142" s="124">
        <f t="shared" si="44"/>
        <v>0.7662525621481493</v>
      </c>
      <c r="F142" s="124">
        <f t="shared" si="44"/>
        <v>0.77380689834974059</v>
      </c>
      <c r="G142" s="124">
        <f t="shared" si="44"/>
        <v>0.77875117654544346</v>
      </c>
      <c r="H142" s="124">
        <f t="shared" si="44"/>
        <v>0.78369625509427587</v>
      </c>
      <c r="I142" s="124">
        <f t="shared" si="44"/>
        <v>0.78488042816819426</v>
      </c>
      <c r="J142" s="124">
        <f t="shared" si="44"/>
        <v>0.79098165077782145</v>
      </c>
      <c r="K142" s="124">
        <f t="shared" si="44"/>
        <v>0.79280826296466611</v>
      </c>
      <c r="L142" s="124">
        <f t="shared" si="44"/>
        <v>0.79638682408276118</v>
      </c>
      <c r="M142" s="124">
        <f t="shared" si="44"/>
        <v>0.80069139380665222</v>
      </c>
      <c r="N142" s="124">
        <f t="shared" si="44"/>
        <v>0.80325981813738834</v>
      </c>
      <c r="O142" s="124">
        <f t="shared" si="44"/>
        <v>0.80621857375649153</v>
      </c>
      <c r="P142" s="124">
        <f t="shared" si="44"/>
        <v>0.81047886588327989</v>
      </c>
      <c r="Q142" s="124">
        <f t="shared" si="44"/>
        <v>0.81324331377368275</v>
      </c>
      <c r="R142" s="124">
        <f t="shared" ref="R142:V142" si="45">IF(R123=0,"",R123/R104)</f>
        <v>0.81707670817614608</v>
      </c>
      <c r="S142" s="124">
        <f t="shared" si="45"/>
        <v>0.82256535557825439</v>
      </c>
      <c r="T142" s="124">
        <f t="shared" si="45"/>
        <v>0.83058318877896409</v>
      </c>
      <c r="U142" s="124">
        <f t="shared" si="45"/>
        <v>0.83789705627878364</v>
      </c>
      <c r="V142" s="124">
        <f t="shared" si="45"/>
        <v>0.84555087648308436</v>
      </c>
      <c r="W142" s="124">
        <f t="shared" ref="W142:Y142" si="46">IF(W123=0,"",W123/W104)</f>
        <v>0.8525821689770966</v>
      </c>
      <c r="X142" s="124">
        <f t="shared" si="46"/>
        <v>0.85707543445262879</v>
      </c>
      <c r="Y142" s="124">
        <f t="shared" si="46"/>
        <v>0.86786962936184608</v>
      </c>
      <c r="DA142" s="130" t="s">
        <v>1934</v>
      </c>
    </row>
    <row r="143" spans="1:105" ht="12" customHeight="1" x14ac:dyDescent="0.25">
      <c r="A143" s="97" t="s">
        <v>141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:Y143" si="49">IF(W124=0,"",W124/W105)</f>
        <v/>
      </c>
      <c r="X143" s="111" t="str">
        <f t="shared" si="49"/>
        <v/>
      </c>
      <c r="Y143" s="111" t="str">
        <f t="shared" si="49"/>
        <v/>
      </c>
      <c r="DA143" s="63" t="s">
        <v>1935</v>
      </c>
    </row>
    <row r="144" spans="1:105" ht="12" customHeight="1" x14ac:dyDescent="0.25">
      <c r="A144" s="97" t="s">
        <v>140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1936</v>
      </c>
    </row>
    <row r="145" spans="1:105" ht="12" customHeight="1" x14ac:dyDescent="0.25">
      <c r="A145" s="100" t="s">
        <v>50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1937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1938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0.7066251110173748</v>
      </c>
      <c r="C147" s="112">
        <f t="shared" si="59"/>
        <v>0.70927938855171424</v>
      </c>
      <c r="D147" s="112">
        <f t="shared" si="59"/>
        <v>0.71265398551966241</v>
      </c>
      <c r="E147" s="112">
        <f t="shared" si="59"/>
        <v>0.71631779205551926</v>
      </c>
      <c r="F147" s="112">
        <f t="shared" si="59"/>
        <v>0.72019997233207045</v>
      </c>
      <c r="G147" s="112">
        <f t="shared" si="59"/>
        <v>0.72484687048165564</v>
      </c>
      <c r="H147" s="112">
        <f t="shared" si="59"/>
        <v>0.72966893513526465</v>
      </c>
      <c r="I147" s="112">
        <f t="shared" si="59"/>
        <v>0.7316554859278267</v>
      </c>
      <c r="J147" s="112">
        <f t="shared" si="59"/>
        <v>0.73243254059914853</v>
      </c>
      <c r="K147" s="112">
        <f t="shared" si="59"/>
        <v>0.73331781676198604</v>
      </c>
      <c r="L147" s="112">
        <f t="shared" si="59"/>
        <v>0.73520513991176595</v>
      </c>
      <c r="M147" s="112">
        <f t="shared" si="59"/>
        <v>0.73621230681170124</v>
      </c>
      <c r="N147" s="112">
        <f t="shared" si="59"/>
        <v>0.73984024252469738</v>
      </c>
      <c r="O147" s="112">
        <f t="shared" si="59"/>
        <v>0.74429233899947544</v>
      </c>
      <c r="P147" s="112">
        <f t="shared" si="59"/>
        <v>0.74772471194343793</v>
      </c>
      <c r="Q147" s="112">
        <f t="shared" si="59"/>
        <v>0.75374451234661266</v>
      </c>
      <c r="R147" s="112">
        <f t="shared" ref="R147:V147" si="60">IF(R128=0,"",R128/R109)</f>
        <v>0.75979215618639395</v>
      </c>
      <c r="S147" s="112">
        <f t="shared" si="60"/>
        <v>0.76843441473957519</v>
      </c>
      <c r="T147" s="112">
        <f t="shared" si="60"/>
        <v>0.77997824845041197</v>
      </c>
      <c r="U147" s="112">
        <f t="shared" si="60"/>
        <v>0.78826910625903668</v>
      </c>
      <c r="V147" s="112">
        <f t="shared" si="60"/>
        <v>0.79842557175893536</v>
      </c>
      <c r="W147" s="112">
        <f t="shared" ref="W147:Y147" si="61">IF(W128=0,"",W128/W109)</f>
        <v>0.80776518381835227</v>
      </c>
      <c r="X147" s="112">
        <f t="shared" si="61"/>
        <v>0.81467276292405744</v>
      </c>
      <c r="Y147" s="112">
        <f t="shared" si="61"/>
        <v>0.82139777523535573</v>
      </c>
      <c r="DA147" s="131" t="s">
        <v>1939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0.81984032545517727</v>
      </c>
      <c r="C148" s="113">
        <f t="shared" si="62"/>
        <v>0.83816182709029241</v>
      </c>
      <c r="D148" s="113">
        <f t="shared" si="62"/>
        <v>0.83402408407635575</v>
      </c>
      <c r="E148" s="113">
        <f t="shared" si="62"/>
        <v>0.84080044880331894</v>
      </c>
      <c r="F148" s="113">
        <f t="shared" si="62"/>
        <v>0.84448388457982038</v>
      </c>
      <c r="G148" s="113">
        <f t="shared" si="62"/>
        <v>0.84603286216801654</v>
      </c>
      <c r="H148" s="113">
        <f t="shared" si="62"/>
        <v>0.85168035702438194</v>
      </c>
      <c r="I148" s="113">
        <f t="shared" si="62"/>
        <v>0.8439271963674061</v>
      </c>
      <c r="J148" s="113">
        <f t="shared" si="62"/>
        <v>0.85896375612279829</v>
      </c>
      <c r="K148" s="113">
        <f t="shared" si="62"/>
        <v>0.85587786225389728</v>
      </c>
      <c r="L148" s="113">
        <f t="shared" si="62"/>
        <v>0.87967812088735553</v>
      </c>
      <c r="M148" s="113">
        <f t="shared" si="62"/>
        <v>0.86901948455672939</v>
      </c>
      <c r="N148" s="113">
        <f t="shared" si="62"/>
        <v>0.87832656191328606</v>
      </c>
      <c r="O148" s="113">
        <f t="shared" si="62"/>
        <v>0.87835740474008162</v>
      </c>
      <c r="P148" s="113">
        <f t="shared" si="62"/>
        <v>0.87506445132068478</v>
      </c>
      <c r="Q148" s="113">
        <f t="shared" si="62"/>
        <v>0.87842641346270367</v>
      </c>
      <c r="R148" s="113">
        <f t="shared" ref="R148:V148" si="63">IF(R129=0,"",R129/R110)</f>
        <v>0.87722325729863693</v>
      </c>
      <c r="S148" s="113">
        <f t="shared" si="63"/>
        <v>0.88030913016176304</v>
      </c>
      <c r="T148" s="113">
        <f t="shared" si="63"/>
        <v>0.88881058771412713</v>
      </c>
      <c r="U148" s="113">
        <f t="shared" si="63"/>
        <v>0.89830271419375063</v>
      </c>
      <c r="V148" s="113">
        <f t="shared" si="63"/>
        <v>0.90580044348304445</v>
      </c>
      <c r="W148" s="113">
        <f t="shared" ref="W148:Y148" si="64">IF(W129=0,"",W129/W110)</f>
        <v>0.92262912854555024</v>
      </c>
      <c r="X148" s="113">
        <f t="shared" si="64"/>
        <v>0.92167173635128852</v>
      </c>
      <c r="Y148" s="113">
        <f t="shared" si="64"/>
        <v>0.92587907615569109</v>
      </c>
      <c r="DA148" s="132" t="s">
        <v>1940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0.7066251110173748</v>
      </c>
      <c r="C149" s="111">
        <f t="shared" si="65"/>
        <v>0.71072172667445677</v>
      </c>
      <c r="D149" s="111">
        <f t="shared" si="65"/>
        <v>0.71432434664739464</v>
      </c>
      <c r="E149" s="111">
        <f t="shared" si="65"/>
        <v>0.71811357033814349</v>
      </c>
      <c r="F149" s="111">
        <f t="shared" si="65"/>
        <v>0.72254316797082552</v>
      </c>
      <c r="G149" s="111">
        <f t="shared" si="65"/>
        <v>0.72640438658686857</v>
      </c>
      <c r="H149" s="111">
        <f t="shared" si="65"/>
        <v>0.72996062976921228</v>
      </c>
      <c r="I149" s="111">
        <f t="shared" si="65"/>
        <v>0.73182670789530724</v>
      </c>
      <c r="J149" s="111">
        <f t="shared" si="65"/>
        <v>0.73247217725836866</v>
      </c>
      <c r="K149" s="111">
        <f t="shared" si="65"/>
        <v>0.73369135065062152</v>
      </c>
      <c r="L149" s="111">
        <f t="shared" si="65"/>
        <v>0.73434186074787722</v>
      </c>
      <c r="M149" s="111">
        <f t="shared" si="65"/>
        <v>0.73711343787816952</v>
      </c>
      <c r="N149" s="111">
        <f t="shared" si="65"/>
        <v>0.73960647784313482</v>
      </c>
      <c r="O149" s="111">
        <f t="shared" si="65"/>
        <v>0.74404506321652575</v>
      </c>
      <c r="P149" s="111">
        <f t="shared" si="65"/>
        <v>0.749863638151266</v>
      </c>
      <c r="Q149" s="111">
        <f t="shared" si="65"/>
        <v>0.75443686583616965</v>
      </c>
      <c r="R149" s="111">
        <f t="shared" ref="R149:V149" si="66">IF(R130=0,"",R130/R111)</f>
        <v>0.76068964419126328</v>
      </c>
      <c r="S149" s="111">
        <f t="shared" si="66"/>
        <v>0.7682016548216839</v>
      </c>
      <c r="T149" s="111">
        <f t="shared" si="66"/>
        <v>0.77522891790467385</v>
      </c>
      <c r="U149" s="111">
        <f t="shared" si="66"/>
        <v>0.78647723896128974</v>
      </c>
      <c r="V149" s="111">
        <f t="shared" si="66"/>
        <v>0.79482635836636228</v>
      </c>
      <c r="W149" s="111">
        <f t="shared" ref="W149:Y149" si="67">IF(W130=0,"",W130/W111)</f>
        <v>0.80277276712478085</v>
      </c>
      <c r="X149" s="111">
        <f t="shared" si="67"/>
        <v>0.81413464859749318</v>
      </c>
      <c r="Y149" s="111">
        <f t="shared" si="67"/>
        <v>0.8261995928608562</v>
      </c>
      <c r="DA149" s="63" t="s">
        <v>1941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1942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0.75471830959415909</v>
      </c>
      <c r="C151" s="124">
        <f t="shared" si="71"/>
        <v>0.75669199100401707</v>
      </c>
      <c r="D151" s="124">
        <f t="shared" si="71"/>
        <v>0.75888869602065578</v>
      </c>
      <c r="E151" s="124">
        <f t="shared" si="71"/>
        <v>0.76133390928163114</v>
      </c>
      <c r="F151" s="124">
        <f t="shared" si="71"/>
        <v>0.76418947210789712</v>
      </c>
      <c r="G151" s="124">
        <f t="shared" si="71"/>
        <v>0.76723903527043547</v>
      </c>
      <c r="H151" s="124">
        <f t="shared" si="71"/>
        <v>0.77036516360467489</v>
      </c>
      <c r="I151" s="124">
        <f t="shared" si="71"/>
        <v>0.77195820804533966</v>
      </c>
      <c r="J151" s="124">
        <f t="shared" si="71"/>
        <v>0.77275701210926029</v>
      </c>
      <c r="K151" s="124">
        <f t="shared" si="71"/>
        <v>0.77392079940867309</v>
      </c>
      <c r="L151" s="124">
        <f t="shared" si="71"/>
        <v>0.77526938004047607</v>
      </c>
      <c r="M151" s="124">
        <f t="shared" si="71"/>
        <v>0.77700853590485386</v>
      </c>
      <c r="N151" s="124">
        <f t="shared" si="71"/>
        <v>0.77939332333474765</v>
      </c>
      <c r="O151" s="124">
        <f t="shared" si="71"/>
        <v>0.78239912650150989</v>
      </c>
      <c r="P151" s="124">
        <f t="shared" si="71"/>
        <v>0.78530733567815636</v>
      </c>
      <c r="Q151" s="124">
        <f t="shared" si="71"/>
        <v>0.78862696016407641</v>
      </c>
      <c r="R151" s="124">
        <f t="shared" ref="R151:V151" si="72">IF(R132=0,"",R132/R113)</f>
        <v>0.79324725051150335</v>
      </c>
      <c r="S151" s="124">
        <f t="shared" si="72"/>
        <v>0.80065112780078074</v>
      </c>
      <c r="T151" s="124">
        <f t="shared" si="72"/>
        <v>0.81074178834948096</v>
      </c>
      <c r="U151" s="124">
        <f t="shared" si="72"/>
        <v>0.82279743087592949</v>
      </c>
      <c r="V151" s="124">
        <f t="shared" si="72"/>
        <v>0.83537641512155336</v>
      </c>
      <c r="W151" s="124">
        <f t="shared" ref="W151:Y151" si="73">IF(W132=0,"",W132/W113)</f>
        <v>0.84865492629241213</v>
      </c>
      <c r="X151" s="124">
        <f t="shared" si="73"/>
        <v>0.86068564505991441</v>
      </c>
      <c r="Y151" s="124">
        <f t="shared" si="73"/>
        <v>0.87145742015686656</v>
      </c>
      <c r="DA151" s="130" t="s">
        <v>1943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:Y152" si="76">IF(W133=0,"",W133/W114)</f>
        <v/>
      </c>
      <c r="X152" s="111" t="str">
        <f t="shared" si="76"/>
        <v/>
      </c>
      <c r="Y152" s="111" t="str">
        <f t="shared" si="76"/>
        <v/>
      </c>
      <c r="DA152" s="63" t="s">
        <v>1944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0.75471830959415909</v>
      </c>
      <c r="C153" s="45">
        <f t="shared" si="77"/>
        <v>0.75669199100401707</v>
      </c>
      <c r="D153" s="45">
        <f t="shared" si="77"/>
        <v>0.75888869602065578</v>
      </c>
      <c r="E153" s="45">
        <f t="shared" si="77"/>
        <v>0.76133390928163114</v>
      </c>
      <c r="F153" s="45">
        <f t="shared" si="77"/>
        <v>0.76418947210789712</v>
      </c>
      <c r="G153" s="45">
        <f t="shared" si="77"/>
        <v>0.76723903527043547</v>
      </c>
      <c r="H153" s="45">
        <f t="shared" si="77"/>
        <v>0.77036516360467489</v>
      </c>
      <c r="I153" s="45">
        <f t="shared" si="77"/>
        <v>0.77195820804533966</v>
      </c>
      <c r="J153" s="45">
        <f t="shared" si="77"/>
        <v>0.77275701210926029</v>
      </c>
      <c r="K153" s="45">
        <f t="shared" si="77"/>
        <v>0.77392079940867309</v>
      </c>
      <c r="L153" s="45">
        <f t="shared" si="77"/>
        <v>0.77526938004047607</v>
      </c>
      <c r="M153" s="45">
        <f t="shared" si="77"/>
        <v>0.77700853590485386</v>
      </c>
      <c r="N153" s="45">
        <f t="shared" si="77"/>
        <v>0.77939332333474765</v>
      </c>
      <c r="O153" s="45">
        <f t="shared" si="77"/>
        <v>0.78239912650150989</v>
      </c>
      <c r="P153" s="45">
        <f t="shared" si="77"/>
        <v>0.78530733567815636</v>
      </c>
      <c r="Q153" s="45">
        <f t="shared" si="77"/>
        <v>0.78862696016407641</v>
      </c>
      <c r="R153" s="45">
        <f t="shared" ref="R153:V153" si="78">IF(R134=0,"",R134/R115)</f>
        <v>0.79324725051150335</v>
      </c>
      <c r="S153" s="45">
        <f t="shared" si="78"/>
        <v>0.80065112780078074</v>
      </c>
      <c r="T153" s="45">
        <f t="shared" si="78"/>
        <v>0.81074178834948096</v>
      </c>
      <c r="U153" s="45">
        <f t="shared" si="78"/>
        <v>0.82279743087592949</v>
      </c>
      <c r="V153" s="45">
        <f t="shared" si="78"/>
        <v>0.83537641512155336</v>
      </c>
      <c r="W153" s="45">
        <f t="shared" ref="W153:Y153" si="79">IF(W134=0,"",W134/W115)</f>
        <v>0.84865492629241213</v>
      </c>
      <c r="X153" s="45">
        <f t="shared" si="79"/>
        <v>0.86068564505991441</v>
      </c>
      <c r="Y153" s="45">
        <f t="shared" si="79"/>
        <v>0.87145742015686656</v>
      </c>
      <c r="DA153" s="60" t="s">
        <v>1945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62.741137679999994</v>
      </c>
      <c r="C155" s="117">
        <f t="shared" si="80"/>
        <v>65.592904320000017</v>
      </c>
      <c r="D155" s="117">
        <f t="shared" si="80"/>
        <v>62.741137680000001</v>
      </c>
      <c r="E155" s="117">
        <f t="shared" si="80"/>
        <v>62.741137679999994</v>
      </c>
      <c r="F155" s="117">
        <f t="shared" si="80"/>
        <v>62.741137679999987</v>
      </c>
      <c r="G155" s="117">
        <f t="shared" si="80"/>
        <v>62.741137680000001</v>
      </c>
      <c r="H155" s="117">
        <f t="shared" si="80"/>
        <v>71.296664759999999</v>
      </c>
      <c r="I155" s="117">
        <f t="shared" si="80"/>
        <v>68.444898120000005</v>
      </c>
      <c r="J155" s="117">
        <f t="shared" si="80"/>
        <v>74.148658559999987</v>
      </c>
      <c r="K155" s="117">
        <f t="shared" si="80"/>
        <v>74.148658559999987</v>
      </c>
      <c r="L155" s="117">
        <f t="shared" si="80"/>
        <v>85.555952279999985</v>
      </c>
      <c r="M155" s="117">
        <f t="shared" si="80"/>
        <v>68.444898120000005</v>
      </c>
      <c r="N155" s="117">
        <f t="shared" si="80"/>
        <v>74.14865856000003</v>
      </c>
      <c r="O155" s="117">
        <f t="shared" si="80"/>
        <v>79.852191840000003</v>
      </c>
      <c r="P155" s="117">
        <f t="shared" si="80"/>
        <v>62.741137680000001</v>
      </c>
      <c r="Q155" s="117">
        <f t="shared" si="80"/>
        <v>61.421110920000046</v>
      </c>
      <c r="R155" s="117">
        <f t="shared" ref="R155:V155" si="81">R156+R159+R161+R170</f>
        <v>61.307303760000032</v>
      </c>
      <c r="S155" s="117">
        <f t="shared" si="81"/>
        <v>61.367274000000002</v>
      </c>
      <c r="T155" s="117">
        <f t="shared" si="81"/>
        <v>61.312755600000038</v>
      </c>
      <c r="U155" s="117">
        <f t="shared" si="81"/>
        <v>61.303896359999982</v>
      </c>
      <c r="V155" s="117">
        <f t="shared" si="81"/>
        <v>61.308212399999995</v>
      </c>
      <c r="W155" s="117">
        <f t="shared" ref="W155:Y155" si="82">W156+W159+W161+W170</f>
        <v>61.358869079999998</v>
      </c>
      <c r="X155" s="117">
        <f t="shared" si="82"/>
        <v>61.326612359999991</v>
      </c>
      <c r="Y155" s="117">
        <f t="shared" si="82"/>
        <v>61.323204960000012</v>
      </c>
      <c r="DA155" s="129" t="s">
        <v>2096</v>
      </c>
    </row>
    <row r="156" spans="1:105" ht="12" customHeight="1" x14ac:dyDescent="0.25">
      <c r="A156" s="121" t="s">
        <v>57</v>
      </c>
      <c r="B156" s="122">
        <f t="shared" ref="B156:Q156" si="83">SUM(B157:B158)</f>
        <v>62.741137679999994</v>
      </c>
      <c r="C156" s="122">
        <f t="shared" si="83"/>
        <v>65.592904320000017</v>
      </c>
      <c r="D156" s="122">
        <f t="shared" si="83"/>
        <v>62.741137680000001</v>
      </c>
      <c r="E156" s="122">
        <f t="shared" si="83"/>
        <v>62.741137679999994</v>
      </c>
      <c r="F156" s="122">
        <f t="shared" si="83"/>
        <v>62.741137679999987</v>
      </c>
      <c r="G156" s="122">
        <f t="shared" si="83"/>
        <v>62.741137680000001</v>
      </c>
      <c r="H156" s="122">
        <f t="shared" si="83"/>
        <v>71.296664759999999</v>
      </c>
      <c r="I156" s="122">
        <f t="shared" si="83"/>
        <v>68.444898120000005</v>
      </c>
      <c r="J156" s="122">
        <f t="shared" si="83"/>
        <v>74.148658559999987</v>
      </c>
      <c r="K156" s="122">
        <f t="shared" si="83"/>
        <v>74.148658559999987</v>
      </c>
      <c r="L156" s="122">
        <f t="shared" si="83"/>
        <v>85.555952279999985</v>
      </c>
      <c r="M156" s="122">
        <f t="shared" si="83"/>
        <v>68.444898120000005</v>
      </c>
      <c r="N156" s="122">
        <f t="shared" si="83"/>
        <v>74.14865856000003</v>
      </c>
      <c r="O156" s="122">
        <f t="shared" si="83"/>
        <v>79.852191840000003</v>
      </c>
      <c r="P156" s="122">
        <f t="shared" si="83"/>
        <v>62.741137680000001</v>
      </c>
      <c r="Q156" s="122">
        <f t="shared" si="83"/>
        <v>61.421110920000046</v>
      </c>
      <c r="R156" s="122">
        <f t="shared" ref="R156:V156" si="84">SUM(R157:R158)</f>
        <v>61.307303760000032</v>
      </c>
      <c r="S156" s="122">
        <f t="shared" si="84"/>
        <v>61.367274000000002</v>
      </c>
      <c r="T156" s="122">
        <f t="shared" si="84"/>
        <v>61.312755600000038</v>
      </c>
      <c r="U156" s="122">
        <f t="shared" si="84"/>
        <v>61.303896359999982</v>
      </c>
      <c r="V156" s="122">
        <f t="shared" si="84"/>
        <v>61.308212399999995</v>
      </c>
      <c r="W156" s="122">
        <f t="shared" ref="W156:Y156" si="85">SUM(W157:W158)</f>
        <v>61.358869079999998</v>
      </c>
      <c r="X156" s="122">
        <f t="shared" si="85"/>
        <v>61.326612359999991</v>
      </c>
      <c r="Y156" s="122">
        <f t="shared" si="85"/>
        <v>61.323204960000012</v>
      </c>
      <c r="DA156" s="130" t="s">
        <v>2097</v>
      </c>
    </row>
    <row r="157" spans="1:105" ht="12" customHeight="1" x14ac:dyDescent="0.25">
      <c r="A157" s="97" t="s">
        <v>74</v>
      </c>
      <c r="B157" s="98">
        <v>62.741137679999994</v>
      </c>
      <c r="C157" s="98">
        <v>65.592904320000017</v>
      </c>
      <c r="D157" s="98">
        <v>62.741137680000001</v>
      </c>
      <c r="E157" s="98">
        <v>62.741137679999994</v>
      </c>
      <c r="F157" s="98">
        <v>62.741137679999987</v>
      </c>
      <c r="G157" s="98">
        <v>62.741137680000001</v>
      </c>
      <c r="H157" s="98">
        <v>71.296664759999999</v>
      </c>
      <c r="I157" s="98">
        <v>68.444898120000005</v>
      </c>
      <c r="J157" s="98">
        <v>74.148658559999987</v>
      </c>
      <c r="K157" s="98">
        <v>74.148658559999987</v>
      </c>
      <c r="L157" s="98">
        <v>85.555952279999985</v>
      </c>
      <c r="M157" s="98">
        <v>68.444898120000005</v>
      </c>
      <c r="N157" s="98">
        <v>74.14865856000003</v>
      </c>
      <c r="O157" s="98">
        <v>79.852191840000003</v>
      </c>
      <c r="P157" s="98">
        <v>62.741137680000001</v>
      </c>
      <c r="Q157" s="98">
        <v>61.421110920000046</v>
      </c>
      <c r="R157" s="98">
        <v>61.307303760000032</v>
      </c>
      <c r="S157" s="98">
        <v>61.367274000000002</v>
      </c>
      <c r="T157" s="98">
        <v>61.312755600000038</v>
      </c>
      <c r="U157" s="98">
        <v>61.303896359999982</v>
      </c>
      <c r="V157" s="98">
        <v>61.308212399999995</v>
      </c>
      <c r="W157" s="98">
        <v>61.358869079999998</v>
      </c>
      <c r="X157" s="98">
        <v>61.326612359999991</v>
      </c>
      <c r="Y157" s="98">
        <v>61.323204960000012</v>
      </c>
      <c r="DA157" s="63" t="s">
        <v>2098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2099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2100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2101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2102</v>
      </c>
    </row>
    <row r="162" spans="1:105" ht="12" customHeight="1" x14ac:dyDescent="0.25">
      <c r="A162" s="97" t="s">
        <v>141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2103</v>
      </c>
    </row>
    <row r="163" spans="1:105" ht="12" customHeight="1" x14ac:dyDescent="0.25">
      <c r="A163" s="97" t="s">
        <v>140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2104</v>
      </c>
    </row>
    <row r="164" spans="1:105" ht="12" customHeight="1" x14ac:dyDescent="0.25">
      <c r="A164" s="100" t="s">
        <v>50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2105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2106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2107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2108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2109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2110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X170" s="122">
        <v>0</v>
      </c>
      <c r="Y170" s="122">
        <v>0</v>
      </c>
      <c r="DA170" s="130" t="s">
        <v>2111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X171" s="98">
        <v>0</v>
      </c>
      <c r="Y171" s="98">
        <v>0</v>
      </c>
      <c r="DA171" s="63" t="s">
        <v>2112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2113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17382.947070374452</v>
      </c>
      <c r="C174" s="117">
        <f t="shared" si="87"/>
        <v>17962.107415418861</v>
      </c>
      <c r="D174" s="117">
        <f t="shared" si="87"/>
        <v>17357.232257674845</v>
      </c>
      <c r="E174" s="117">
        <f t="shared" si="87"/>
        <v>17184.145138875741</v>
      </c>
      <c r="F174" s="117">
        <f t="shared" si="87"/>
        <v>16484.741939411611</v>
      </c>
      <c r="G174" s="117">
        <f t="shared" si="87"/>
        <v>15556.27110369726</v>
      </c>
      <c r="H174" s="117">
        <f t="shared" si="87"/>
        <v>16275.318091110619</v>
      </c>
      <c r="I174" s="117">
        <f t="shared" si="87"/>
        <v>14990.465987759868</v>
      </c>
      <c r="J174" s="117">
        <f t="shared" si="87"/>
        <v>15834.691021030147</v>
      </c>
      <c r="K174" s="117">
        <f t="shared" si="87"/>
        <v>15805.699486848818</v>
      </c>
      <c r="L174" s="117">
        <f t="shared" si="87"/>
        <v>17958.016091164867</v>
      </c>
      <c r="M174" s="117">
        <f t="shared" si="87"/>
        <v>14515.376608872417</v>
      </c>
      <c r="N174" s="117">
        <f t="shared" si="87"/>
        <v>15312.487497148542</v>
      </c>
      <c r="O174" s="117">
        <f t="shared" si="87"/>
        <v>16073.874847167195</v>
      </c>
      <c r="P174" s="117">
        <f t="shared" si="87"/>
        <v>12806.903573536953</v>
      </c>
      <c r="Q174" s="117">
        <f t="shared" si="87"/>
        <v>12723.150258450269</v>
      </c>
      <c r="R174" s="117">
        <f t="shared" ref="R174:V174" si="88">R175+R178+R180+R189</f>
        <v>12852.173519280288</v>
      </c>
      <c r="S174" s="117">
        <f t="shared" si="88"/>
        <v>12791.974889216297</v>
      </c>
      <c r="T174" s="117">
        <f t="shared" si="88"/>
        <v>12566.610809420459</v>
      </c>
      <c r="U174" s="117">
        <f t="shared" si="88"/>
        <v>12384.593741530354</v>
      </c>
      <c r="V174" s="117">
        <f t="shared" si="88"/>
        <v>12347.102358434735</v>
      </c>
      <c r="W174" s="117">
        <f t="shared" ref="W174:Y174" si="89">W175+W178+W180+W189</f>
        <v>11840.712212472215</v>
      </c>
      <c r="X174" s="117">
        <f t="shared" si="89"/>
        <v>10977.803470244964</v>
      </c>
      <c r="Y174" s="117">
        <f t="shared" si="89"/>
        <v>9859.1294633906437</v>
      </c>
      <c r="DA174" s="129" t="s">
        <v>2264</v>
      </c>
    </row>
    <row r="175" spans="1:105" ht="12" customHeight="1" x14ac:dyDescent="0.25">
      <c r="A175" s="121" t="s">
        <v>57</v>
      </c>
      <c r="B175" s="122">
        <f t="shared" ref="B175:Q175" si="90">SUM(B176:B177)</f>
        <v>15801.765833879364</v>
      </c>
      <c r="C175" s="122">
        <f t="shared" si="90"/>
        <v>16523.074333014629</v>
      </c>
      <c r="D175" s="122">
        <f t="shared" si="90"/>
        <v>15751.96763010332</v>
      </c>
      <c r="E175" s="122">
        <f t="shared" si="90"/>
        <v>15597.291607016028</v>
      </c>
      <c r="F175" s="122">
        <f t="shared" si="90"/>
        <v>14953.667592029089</v>
      </c>
      <c r="G175" s="122">
        <f t="shared" si="90"/>
        <v>14034.417525762714</v>
      </c>
      <c r="H175" s="122">
        <f t="shared" si="90"/>
        <v>14760.747117378534</v>
      </c>
      <c r="I175" s="122">
        <f t="shared" si="90"/>
        <v>13453.086378806043</v>
      </c>
      <c r="J175" s="122">
        <f t="shared" si="90"/>
        <v>14401.615234817842</v>
      </c>
      <c r="K175" s="122">
        <f t="shared" si="90"/>
        <v>14330.220169327493</v>
      </c>
      <c r="L175" s="122">
        <f t="shared" si="90"/>
        <v>16460.655725693741</v>
      </c>
      <c r="M175" s="122">
        <f t="shared" si="90"/>
        <v>13010.10763796655</v>
      </c>
      <c r="N175" s="122">
        <f t="shared" si="90"/>
        <v>13831.773598142952</v>
      </c>
      <c r="O175" s="122">
        <f t="shared" si="90"/>
        <v>14608.68946998643</v>
      </c>
      <c r="P175" s="122">
        <f t="shared" si="90"/>
        <v>11329.001815215932</v>
      </c>
      <c r="Q175" s="122">
        <f t="shared" si="90"/>
        <v>11238.750151735881</v>
      </c>
      <c r="R175" s="122">
        <f t="shared" ref="R175:V175" si="91">SUM(R176:R177)</f>
        <v>11352.274891375288</v>
      </c>
      <c r="S175" s="122">
        <f t="shared" si="91"/>
        <v>11308.509938389028</v>
      </c>
      <c r="T175" s="122">
        <f t="shared" si="91"/>
        <v>11135.965834291937</v>
      </c>
      <c r="U175" s="122">
        <f t="shared" si="91"/>
        <v>11018.03446787635</v>
      </c>
      <c r="V175" s="122">
        <f t="shared" si="91"/>
        <v>11073.143308659797</v>
      </c>
      <c r="W175" s="122">
        <f t="shared" ref="W175:Y175" si="92">SUM(W176:W177)</f>
        <v>10696.949560329966</v>
      </c>
      <c r="X175" s="122">
        <f t="shared" si="92"/>
        <v>9930.4875762387383</v>
      </c>
      <c r="Y175" s="122">
        <f t="shared" si="92"/>
        <v>9011.7546753310235</v>
      </c>
      <c r="DA175" s="130" t="s">
        <v>2265</v>
      </c>
    </row>
    <row r="176" spans="1:105" ht="12" customHeight="1" x14ac:dyDescent="0.25">
      <c r="A176" s="97" t="s">
        <v>74</v>
      </c>
      <c r="B176" s="98">
        <v>15625.594025797689</v>
      </c>
      <c r="C176" s="98">
        <v>16340.444796559335</v>
      </c>
      <c r="D176" s="98">
        <v>15579.760830324907</v>
      </c>
      <c r="E176" s="98">
        <v>15428.332029940786</v>
      </c>
      <c r="F176" s="98">
        <v>14792.887365433018</v>
      </c>
      <c r="G176" s="98">
        <v>13884.87834305248</v>
      </c>
      <c r="H176" s="98">
        <v>14604.979060027918</v>
      </c>
      <c r="I176" s="98">
        <v>13313.317426652524</v>
      </c>
      <c r="J176" s="98">
        <v>14249.618020692356</v>
      </c>
      <c r="K176" s="98">
        <v>14179.053907302021</v>
      </c>
      <c r="L176" s="98">
        <v>16281.20001729131</v>
      </c>
      <c r="M176" s="98">
        <v>12874.716916634618</v>
      </c>
      <c r="N176" s="98">
        <v>13685.0578567835</v>
      </c>
      <c r="O176" s="98">
        <v>14449.358763564614</v>
      </c>
      <c r="P176" s="98">
        <v>11212.519790524902</v>
      </c>
      <c r="Q176" s="98">
        <v>11119.258132170917</v>
      </c>
      <c r="R176" s="98">
        <v>11229.341765831743</v>
      </c>
      <c r="S176" s="98">
        <v>11185.409075852929</v>
      </c>
      <c r="T176" s="98">
        <v>11013.138566998536</v>
      </c>
      <c r="U176" s="98">
        <v>10895.954457364336</v>
      </c>
      <c r="V176" s="98">
        <v>10950.66136492737</v>
      </c>
      <c r="W176" s="98">
        <v>10572.764991388756</v>
      </c>
      <c r="X176" s="98">
        <v>9821.0556950052724</v>
      </c>
      <c r="Y176" s="98">
        <v>8917.3851286625049</v>
      </c>
      <c r="DA176" s="63" t="s">
        <v>2266</v>
      </c>
    </row>
    <row r="177" spans="1:105" ht="12" customHeight="1" x14ac:dyDescent="0.25">
      <c r="A177" s="97" t="s">
        <v>53</v>
      </c>
      <c r="B177" s="98">
        <v>176.1718080816751</v>
      </c>
      <c r="C177" s="98">
        <v>182.62953645529507</v>
      </c>
      <c r="D177" s="98">
        <v>172.20679977841215</v>
      </c>
      <c r="E177" s="98">
        <v>168.95957707524184</v>
      </c>
      <c r="F177" s="98">
        <v>160.78022659607112</v>
      </c>
      <c r="G177" s="98">
        <v>149.53918271023426</v>
      </c>
      <c r="H177" s="98">
        <v>155.76805735061708</v>
      </c>
      <c r="I177" s="98">
        <v>139.76895215352027</v>
      </c>
      <c r="J177" s="98">
        <v>151.99721412548618</v>
      </c>
      <c r="K177" s="98">
        <v>151.16626202547261</v>
      </c>
      <c r="L177" s="98">
        <v>179.45570840243215</v>
      </c>
      <c r="M177" s="98">
        <v>135.39072133193272</v>
      </c>
      <c r="N177" s="98">
        <v>146.71574135945278</v>
      </c>
      <c r="O177" s="98">
        <v>159.33070642181582</v>
      </c>
      <c r="P177" s="98">
        <v>116.4820246910293</v>
      </c>
      <c r="Q177" s="98">
        <v>119.49201956496546</v>
      </c>
      <c r="R177" s="98">
        <v>122.93312554354388</v>
      </c>
      <c r="S177" s="98">
        <v>123.10086253609884</v>
      </c>
      <c r="T177" s="98">
        <v>122.82726729340096</v>
      </c>
      <c r="U177" s="98">
        <v>122.08001051201352</v>
      </c>
      <c r="V177" s="98">
        <v>122.48194373242785</v>
      </c>
      <c r="W177" s="98">
        <v>124.1845689412086</v>
      </c>
      <c r="X177" s="98">
        <v>109.4318812334665</v>
      </c>
      <c r="Y177" s="98">
        <v>94.369546668518709</v>
      </c>
      <c r="DA177" s="63" t="s">
        <v>2267</v>
      </c>
    </row>
    <row r="178" spans="1:105" ht="12" customHeight="1" x14ac:dyDescent="0.25">
      <c r="A178" s="121" t="s">
        <v>92</v>
      </c>
      <c r="B178" s="122">
        <f t="shared" ref="B178:Y178" si="93">B179</f>
        <v>5.232366108032684</v>
      </c>
      <c r="C178" s="122">
        <f t="shared" si="93"/>
        <v>5.3085350637964908</v>
      </c>
      <c r="D178" s="122">
        <f t="shared" si="93"/>
        <v>5.5371330280365187</v>
      </c>
      <c r="E178" s="122">
        <f t="shared" si="93"/>
        <v>7.8164058737093915</v>
      </c>
      <c r="F178" s="122">
        <f t="shared" si="93"/>
        <v>5.7371347889707387</v>
      </c>
      <c r="G178" s="122">
        <f t="shared" si="93"/>
        <v>6.3214973906350416</v>
      </c>
      <c r="H178" s="122">
        <f t="shared" si="93"/>
        <v>10.805968253915873</v>
      </c>
      <c r="I178" s="122">
        <f t="shared" si="93"/>
        <v>7.914438644828631</v>
      </c>
      <c r="J178" s="122">
        <f t="shared" si="93"/>
        <v>8.7635794580494792</v>
      </c>
      <c r="K178" s="122">
        <f t="shared" si="93"/>
        <v>10.007493589185124</v>
      </c>
      <c r="L178" s="122">
        <f t="shared" si="93"/>
        <v>10.892772540068341</v>
      </c>
      <c r="M178" s="122">
        <f t="shared" si="93"/>
        <v>11.051416664594502</v>
      </c>
      <c r="N178" s="122">
        <f t="shared" si="93"/>
        <v>13.236703076217998</v>
      </c>
      <c r="O178" s="122">
        <f t="shared" si="93"/>
        <v>14.60559329816105</v>
      </c>
      <c r="P178" s="122">
        <f t="shared" si="93"/>
        <v>16.086552679013661</v>
      </c>
      <c r="Q178" s="122">
        <f t="shared" si="93"/>
        <v>17.657089595060313</v>
      </c>
      <c r="R178" s="122">
        <f t="shared" si="93"/>
        <v>19.610083085949636</v>
      </c>
      <c r="S178" s="122">
        <f t="shared" si="93"/>
        <v>19.370125561748551</v>
      </c>
      <c r="T178" s="122">
        <f t="shared" si="93"/>
        <v>25.158068034768721</v>
      </c>
      <c r="U178" s="122">
        <f t="shared" si="93"/>
        <v>25.865665996762992</v>
      </c>
      <c r="V178" s="122">
        <f t="shared" si="93"/>
        <v>30.429563724200499</v>
      </c>
      <c r="W178" s="122">
        <f t="shared" si="93"/>
        <v>26.27215978170037</v>
      </c>
      <c r="X178" s="122">
        <f t="shared" si="93"/>
        <v>37.195925329976113</v>
      </c>
      <c r="Y178" s="122">
        <f t="shared" si="93"/>
        <v>39.170659269461936</v>
      </c>
      <c r="DA178" s="130" t="s">
        <v>2268</v>
      </c>
    </row>
    <row r="179" spans="1:105" ht="12" customHeight="1" x14ac:dyDescent="0.25">
      <c r="A179" s="97" t="s">
        <v>53</v>
      </c>
      <c r="B179" s="98">
        <f>RES_hhdet_fech!B29</f>
        <v>5.232366108032684</v>
      </c>
      <c r="C179" s="98">
        <f>RES_hhdet_fech!C29</f>
        <v>5.3085350637964908</v>
      </c>
      <c r="D179" s="98">
        <f>RES_hhdet_fech!D29</f>
        <v>5.5371330280365187</v>
      </c>
      <c r="E179" s="98">
        <f>RES_hhdet_fech!E29</f>
        <v>7.8164058737093915</v>
      </c>
      <c r="F179" s="98">
        <f>RES_hhdet_fech!F29</f>
        <v>5.7371347889707387</v>
      </c>
      <c r="G179" s="98">
        <f>RES_hhdet_fech!G29</f>
        <v>6.3214973906350416</v>
      </c>
      <c r="H179" s="98">
        <f>RES_hhdet_fech!H29</f>
        <v>10.805968253915873</v>
      </c>
      <c r="I179" s="98">
        <f>RES_hhdet_fech!I29</f>
        <v>7.914438644828631</v>
      </c>
      <c r="J179" s="98">
        <f>RES_hhdet_fech!J29</f>
        <v>8.7635794580494792</v>
      </c>
      <c r="K179" s="98">
        <f>RES_hhdet_fech!K29</f>
        <v>10.007493589185124</v>
      </c>
      <c r="L179" s="98">
        <f>RES_hhdet_fech!L29</f>
        <v>10.892772540068341</v>
      </c>
      <c r="M179" s="98">
        <f>RES_hhdet_fech!M29</f>
        <v>11.051416664594502</v>
      </c>
      <c r="N179" s="98">
        <f>RES_hhdet_fech!N29</f>
        <v>13.236703076217998</v>
      </c>
      <c r="O179" s="98">
        <f>RES_hhdet_fech!O29</f>
        <v>14.60559329816105</v>
      </c>
      <c r="P179" s="98">
        <f>RES_hhdet_fech!P29</f>
        <v>16.086552679013661</v>
      </c>
      <c r="Q179" s="98">
        <f>RES_hhdet_fech!Q29</f>
        <v>17.657089595060313</v>
      </c>
      <c r="R179" s="98">
        <f>RES_hhdet_fech!R29</f>
        <v>19.610083085949636</v>
      </c>
      <c r="S179" s="98">
        <f>RES_hhdet_fech!S29</f>
        <v>19.370125561748551</v>
      </c>
      <c r="T179" s="98">
        <f>RES_hhdet_fech!T29</f>
        <v>25.158068034768721</v>
      </c>
      <c r="U179" s="98">
        <f>RES_hhdet_fech!U29</f>
        <v>25.865665996762992</v>
      </c>
      <c r="V179" s="98">
        <f>RES_hhdet_fech!V29</f>
        <v>30.429563724200499</v>
      </c>
      <c r="W179" s="98">
        <f>RES_hhdet_fech!W29</f>
        <v>26.27215978170037</v>
      </c>
      <c r="X179" s="98">
        <f>RES_hhdet_fech!X29</f>
        <v>37.195925329976113</v>
      </c>
      <c r="Y179" s="98">
        <f>RES_hhdet_fech!Y29</f>
        <v>39.170659269461936</v>
      </c>
      <c r="DA179" s="63" t="s">
        <v>2269</v>
      </c>
    </row>
    <row r="180" spans="1:105" ht="12" customHeight="1" x14ac:dyDescent="0.25">
      <c r="A180" s="121" t="s">
        <v>55</v>
      </c>
      <c r="B180" s="122">
        <v>1346.9695655306484</v>
      </c>
      <c r="C180" s="122">
        <v>1190.4497026680069</v>
      </c>
      <c r="D180" s="122">
        <v>1356.6539154368447</v>
      </c>
      <c r="E180" s="122">
        <v>1337.2148956240571</v>
      </c>
      <c r="F180" s="122">
        <v>1277.1946263913796</v>
      </c>
      <c r="G180" s="122">
        <v>1267.5425947216547</v>
      </c>
      <c r="H180" s="122">
        <v>1233.3178755853116</v>
      </c>
      <c r="I180" s="122">
        <v>1276.8553787064179</v>
      </c>
      <c r="J180" s="122">
        <v>1165.077202314211</v>
      </c>
      <c r="K180" s="122">
        <v>1228.9426336890244</v>
      </c>
      <c r="L180" s="122">
        <v>1197.7860065051043</v>
      </c>
      <c r="M180" s="122">
        <v>1206.9169174897679</v>
      </c>
      <c r="N180" s="122">
        <v>1181.1634756254603</v>
      </c>
      <c r="O180" s="122">
        <v>1170.9223192824284</v>
      </c>
      <c r="P180" s="122">
        <v>1188.5566841992047</v>
      </c>
      <c r="Q180" s="122">
        <v>1199.2440651794871</v>
      </c>
      <c r="R180" s="122">
        <v>1218.8537925202954</v>
      </c>
      <c r="S180" s="122">
        <v>1208.7933408313349</v>
      </c>
      <c r="T180" s="122">
        <v>1156.6433481296053</v>
      </c>
      <c r="U180" s="122">
        <v>1098.4205123695758</v>
      </c>
      <c r="V180" s="122">
        <v>1007.7219225953868</v>
      </c>
      <c r="W180" s="122">
        <v>885.90389905395944</v>
      </c>
      <c r="X180" s="122">
        <v>781.56065150600978</v>
      </c>
      <c r="Y180" s="122">
        <v>610.35279311487488</v>
      </c>
      <c r="DA180" s="130" t="s">
        <v>2270</v>
      </c>
    </row>
    <row r="181" spans="1:105" ht="12" customHeight="1" x14ac:dyDescent="0.25">
      <c r="A181" s="97" t="s">
        <v>141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2271</v>
      </c>
    </row>
    <row r="182" spans="1:105" ht="12" customHeight="1" x14ac:dyDescent="0.25">
      <c r="A182" s="97" t="s">
        <v>140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2272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2273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2274</v>
      </c>
    </row>
    <row r="185" spans="1:105" ht="12" customHeight="1" x14ac:dyDescent="0.25">
      <c r="A185" s="106" t="s">
        <v>122</v>
      </c>
      <c r="B185" s="101">
        <v>1426.0840803205961</v>
      </c>
      <c r="C185" s="101">
        <v>1272.8726227260611</v>
      </c>
      <c r="D185" s="101">
        <v>1447.0364201833665</v>
      </c>
      <c r="E185" s="101">
        <v>1430.3144155827802</v>
      </c>
      <c r="F185" s="101">
        <v>1372.1417313086129</v>
      </c>
      <c r="G185" s="101">
        <v>1361.7341862930243</v>
      </c>
      <c r="H185" s="101">
        <v>1324.5928388315849</v>
      </c>
      <c r="I185" s="101">
        <v>1369.8188286961342</v>
      </c>
      <c r="J185" s="101">
        <v>1258.2513631796601</v>
      </c>
      <c r="K185" s="101">
        <v>1328.7255685796558</v>
      </c>
      <c r="L185" s="101">
        <v>1297.4647751914451</v>
      </c>
      <c r="M185" s="101">
        <v>1312.6223499899827</v>
      </c>
      <c r="N185" s="101">
        <v>1282.4389160769342</v>
      </c>
      <c r="O185" s="101">
        <v>1268.3564198681599</v>
      </c>
      <c r="P185" s="101">
        <v>1288.1157241715496</v>
      </c>
      <c r="Q185" s="101">
        <v>1293.9876980281185</v>
      </c>
      <c r="R185" s="101">
        <v>1310.845507764765</v>
      </c>
      <c r="S185" s="101">
        <v>1294.0137518433369</v>
      </c>
      <c r="T185" s="101">
        <v>1231.7225230245763</v>
      </c>
      <c r="U185" s="101">
        <v>1167.5443544227635</v>
      </c>
      <c r="V185" s="101">
        <v>1067.1574507508569</v>
      </c>
      <c r="W185" s="101">
        <v>934.92002723912276</v>
      </c>
      <c r="X185" s="101">
        <v>822.15324363056345</v>
      </c>
      <c r="Y185" s="101">
        <v>645.28869548952503</v>
      </c>
      <c r="DA185" s="131" t="s">
        <v>2275</v>
      </c>
    </row>
    <row r="186" spans="1:105" ht="12" customHeight="1" x14ac:dyDescent="0.25">
      <c r="A186" s="107" t="s">
        <v>121</v>
      </c>
      <c r="B186" s="104">
        <v>1229.1501043415626</v>
      </c>
      <c r="C186" s="104">
        <v>1077.3436362384959</v>
      </c>
      <c r="D186" s="104">
        <v>1236.6778742799481</v>
      </c>
      <c r="E186" s="104">
        <v>1218.7815298991829</v>
      </c>
      <c r="F186" s="104">
        <v>1170.416947977973</v>
      </c>
      <c r="G186" s="104">
        <v>1166.8050207148217</v>
      </c>
      <c r="H186" s="104">
        <v>1134.9110904356453</v>
      </c>
      <c r="I186" s="104">
        <v>1187.4534997399708</v>
      </c>
      <c r="J186" s="104">
        <v>1072.83389267798</v>
      </c>
      <c r="K186" s="104">
        <v>1138.3158417794875</v>
      </c>
      <c r="L186" s="104">
        <v>1084.3727360064236</v>
      </c>
      <c r="M186" s="104">
        <v>1112.0203197594824</v>
      </c>
      <c r="N186" s="104">
        <v>1080.1932859991919</v>
      </c>
      <c r="O186" s="104">
        <v>1074.7456382746227</v>
      </c>
      <c r="P186" s="104">
        <v>1100.9781559427231</v>
      </c>
      <c r="Q186" s="104">
        <v>1110.1918527963539</v>
      </c>
      <c r="R186" s="104">
        <v>1135.207687286088</v>
      </c>
      <c r="S186" s="104">
        <v>1129.4464401969092</v>
      </c>
      <c r="T186" s="104">
        <v>1080.8376998736169</v>
      </c>
      <c r="U186" s="104">
        <v>1024.5868293748881</v>
      </c>
      <c r="V186" s="104">
        <v>940.73576895921792</v>
      </c>
      <c r="W186" s="104">
        <v>818.80838673151482</v>
      </c>
      <c r="X186" s="104">
        <v>726.88731987816391</v>
      </c>
      <c r="Y186" s="104">
        <v>571.71550783124474</v>
      </c>
      <c r="DA186" s="132" t="s">
        <v>2276</v>
      </c>
    </row>
    <row r="187" spans="1:105" ht="12" customHeight="1" x14ac:dyDescent="0.25">
      <c r="A187" s="108" t="s">
        <v>53</v>
      </c>
      <c r="B187" s="98">
        <v>754.81335002064725</v>
      </c>
      <c r="C187" s="98">
        <v>602.72527100065201</v>
      </c>
      <c r="D187" s="98">
        <v>718.50275120495417</v>
      </c>
      <c r="E187" s="98">
        <v>688.32498534784759</v>
      </c>
      <c r="F187" s="98">
        <v>656.02528451106127</v>
      </c>
      <c r="G187" s="98">
        <v>656.62467027999116</v>
      </c>
      <c r="H187" s="98">
        <v>623.35209713540053</v>
      </c>
      <c r="I187" s="98">
        <v>691.07999321349951</v>
      </c>
      <c r="J187" s="98">
        <v>565.58028610574638</v>
      </c>
      <c r="K187" s="98">
        <v>616.03899440863972</v>
      </c>
      <c r="L187" s="98">
        <v>491.13407788716864</v>
      </c>
      <c r="M187" s="98">
        <v>554.05264342871601</v>
      </c>
      <c r="N187" s="98">
        <v>504.73924933712732</v>
      </c>
      <c r="O187" s="98">
        <v>510.77291310305242</v>
      </c>
      <c r="P187" s="98">
        <v>549.90529557564639</v>
      </c>
      <c r="Q187" s="98">
        <v>549.63464181432084</v>
      </c>
      <c r="R187" s="98">
        <v>582.41149516290579</v>
      </c>
      <c r="S187" s="98">
        <v>583.19841221849458</v>
      </c>
      <c r="T187" s="98">
        <v>534.66712668311277</v>
      </c>
      <c r="U187" s="98">
        <v>487.99340694815407</v>
      </c>
      <c r="V187" s="98">
        <v>431.91167993124395</v>
      </c>
      <c r="W187" s="98">
        <v>321.21283411054378</v>
      </c>
      <c r="X187" s="98">
        <v>306.32832426643603</v>
      </c>
      <c r="Y187" s="98">
        <v>243.82038174769031</v>
      </c>
      <c r="DA187" s="63" t="s">
        <v>2277</v>
      </c>
    </row>
    <row r="188" spans="1:105" ht="12" customHeight="1" x14ac:dyDescent="0.25">
      <c r="A188" s="108" t="s">
        <v>52</v>
      </c>
      <c r="B188" s="98">
        <v>474.33675432091553</v>
      </c>
      <c r="C188" s="98">
        <v>474.61836523784399</v>
      </c>
      <c r="D188" s="98">
        <v>518.17512307499373</v>
      </c>
      <c r="E188" s="98">
        <v>530.4565445513357</v>
      </c>
      <c r="F188" s="98">
        <v>514.39166346691195</v>
      </c>
      <c r="G188" s="98">
        <v>510.18035043483053</v>
      </c>
      <c r="H188" s="98">
        <v>511.55899330024482</v>
      </c>
      <c r="I188" s="98">
        <v>496.37350652647132</v>
      </c>
      <c r="J188" s="98">
        <v>507.25360657223382</v>
      </c>
      <c r="K188" s="98">
        <v>522.2768473708478</v>
      </c>
      <c r="L188" s="98">
        <v>593.23865811925486</v>
      </c>
      <c r="M188" s="98">
        <v>557.96767633076627</v>
      </c>
      <c r="N188" s="98">
        <v>575.4540366620646</v>
      </c>
      <c r="O188" s="98">
        <v>563.97272517157023</v>
      </c>
      <c r="P188" s="98">
        <v>551.0728603670766</v>
      </c>
      <c r="Q188" s="98">
        <v>560.55721098203321</v>
      </c>
      <c r="R188" s="98">
        <v>552.79619212318221</v>
      </c>
      <c r="S188" s="98">
        <v>546.24802797841483</v>
      </c>
      <c r="T188" s="98">
        <v>546.17057319050411</v>
      </c>
      <c r="U188" s="98">
        <v>536.59342242673404</v>
      </c>
      <c r="V188" s="98">
        <v>508.82408902797403</v>
      </c>
      <c r="W188" s="98">
        <v>497.59555262097098</v>
      </c>
      <c r="X188" s="98">
        <v>420.55899561172782</v>
      </c>
      <c r="Y188" s="98">
        <v>327.89512608355426</v>
      </c>
      <c r="DA188" s="63" t="s">
        <v>2278</v>
      </c>
    </row>
    <row r="189" spans="1:105" ht="12" customHeight="1" x14ac:dyDescent="0.25">
      <c r="A189" s="121" t="s">
        <v>54</v>
      </c>
      <c r="B189" s="122">
        <v>228.9793048564066</v>
      </c>
      <c r="C189" s="122">
        <v>243.27484467242905</v>
      </c>
      <c r="D189" s="122">
        <v>243.07357910664331</v>
      </c>
      <c r="E189" s="122">
        <v>241.8222303619485</v>
      </c>
      <c r="F189" s="122">
        <v>248.14258620217325</v>
      </c>
      <c r="G189" s="122">
        <v>247.98948582225586</v>
      </c>
      <c r="H189" s="122">
        <v>270.44712989285921</v>
      </c>
      <c r="I189" s="122">
        <v>252.60979160257918</v>
      </c>
      <c r="J189" s="122">
        <v>259.23500444004412</v>
      </c>
      <c r="K189" s="122">
        <v>236.52919024311558</v>
      </c>
      <c r="L189" s="122">
        <v>288.68158642595608</v>
      </c>
      <c r="M189" s="122">
        <v>287.30063675150194</v>
      </c>
      <c r="N189" s="122">
        <v>286.31372030391151</v>
      </c>
      <c r="O189" s="122">
        <v>279.65746460017573</v>
      </c>
      <c r="P189" s="122">
        <v>273.25852144280407</v>
      </c>
      <c r="Q189" s="122">
        <v>267.49895193983821</v>
      </c>
      <c r="R189" s="122">
        <v>261.43475229875509</v>
      </c>
      <c r="S189" s="122">
        <v>255.30148443418497</v>
      </c>
      <c r="T189" s="122">
        <v>248.84355896414601</v>
      </c>
      <c r="U189" s="122">
        <v>242.27309528766432</v>
      </c>
      <c r="V189" s="122">
        <v>235.80756345535039</v>
      </c>
      <c r="W189" s="122">
        <v>231.58659330659037</v>
      </c>
      <c r="X189" s="122">
        <v>228.55931717024094</v>
      </c>
      <c r="Y189" s="122">
        <v>197.85133567528297</v>
      </c>
      <c r="DA189" s="130" t="s">
        <v>2279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2280</v>
      </c>
    </row>
    <row r="191" spans="1:105" ht="12" customHeight="1" x14ac:dyDescent="0.25">
      <c r="A191" s="109" t="s">
        <v>120</v>
      </c>
      <c r="B191" s="33">
        <v>228.9793048564066</v>
      </c>
      <c r="C191" s="33">
        <v>243.27484467242905</v>
      </c>
      <c r="D191" s="33">
        <v>243.07357910664331</v>
      </c>
      <c r="E191" s="33">
        <v>241.8222303619485</v>
      </c>
      <c r="F191" s="33">
        <v>248.14258620217325</v>
      </c>
      <c r="G191" s="33">
        <v>247.98948582225586</v>
      </c>
      <c r="H191" s="33">
        <v>270.44712989285921</v>
      </c>
      <c r="I191" s="33">
        <v>252.60979160257918</v>
      </c>
      <c r="J191" s="33">
        <v>259.23500444004412</v>
      </c>
      <c r="K191" s="33">
        <v>236.52919024311558</v>
      </c>
      <c r="L191" s="33">
        <v>288.68158642595608</v>
      </c>
      <c r="M191" s="33">
        <v>287.30063675150194</v>
      </c>
      <c r="N191" s="33">
        <v>286.31372030391151</v>
      </c>
      <c r="O191" s="33">
        <v>279.65746460017573</v>
      </c>
      <c r="P191" s="33">
        <v>273.25852144280407</v>
      </c>
      <c r="Q191" s="33">
        <v>267.49895193983821</v>
      </c>
      <c r="R191" s="33">
        <v>261.43475229875509</v>
      </c>
      <c r="S191" s="33">
        <v>255.30148443418497</v>
      </c>
      <c r="T191" s="33">
        <v>248.84355896414601</v>
      </c>
      <c r="U191" s="33">
        <v>242.27309528766432</v>
      </c>
      <c r="V191" s="33">
        <v>235.80756345535039</v>
      </c>
      <c r="W191" s="33">
        <v>231.58659330659037</v>
      </c>
      <c r="X191" s="33">
        <v>228.55931717024094</v>
      </c>
      <c r="Y191" s="33">
        <v>197.85133567528297</v>
      </c>
      <c r="DA191" s="60" t="s">
        <v>2281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8917.6449658244856</v>
      </c>
      <c r="C193" s="117">
        <f t="shared" si="94"/>
        <v>9240.4548798470096</v>
      </c>
      <c r="D193" s="117">
        <f t="shared" si="94"/>
        <v>9058.4197576937495</v>
      </c>
      <c r="E193" s="117">
        <f t="shared" si="94"/>
        <v>9058.7812704302687</v>
      </c>
      <c r="F193" s="117">
        <f t="shared" si="94"/>
        <v>8803.58360672866</v>
      </c>
      <c r="G193" s="117">
        <f t="shared" si="94"/>
        <v>8449.776389133709</v>
      </c>
      <c r="H193" s="117">
        <f t="shared" si="94"/>
        <v>8963.5066203378574</v>
      </c>
      <c r="I193" s="117">
        <f t="shared" si="94"/>
        <v>8391.2427274480815</v>
      </c>
      <c r="J193" s="117">
        <f t="shared" si="94"/>
        <v>8915.8729650496425</v>
      </c>
      <c r="K193" s="117">
        <f t="shared" si="94"/>
        <v>9011.4296298756199</v>
      </c>
      <c r="L193" s="117">
        <f t="shared" si="94"/>
        <v>10320.520051880791</v>
      </c>
      <c r="M193" s="117">
        <f t="shared" si="94"/>
        <v>8537.9306017716335</v>
      </c>
      <c r="N193" s="117">
        <f t="shared" si="94"/>
        <v>9149.7237206980153</v>
      </c>
      <c r="O193" s="117">
        <f t="shared" si="94"/>
        <v>9777.4363288530931</v>
      </c>
      <c r="P193" s="117">
        <f t="shared" si="94"/>
        <v>7942.5121948103661</v>
      </c>
      <c r="Q193" s="117">
        <f t="shared" si="94"/>
        <v>7972.442156404205</v>
      </c>
      <c r="R193" s="117">
        <f t="shared" ref="R193:V193" si="95">R194+R197+R199+R208</f>
        <v>8160.5491477668102</v>
      </c>
      <c r="S193" s="117">
        <f t="shared" si="95"/>
        <v>8271.8134014727475</v>
      </c>
      <c r="T193" s="117">
        <f t="shared" si="95"/>
        <v>8315.1001352020285</v>
      </c>
      <c r="U193" s="117">
        <f t="shared" si="95"/>
        <v>8362.3625377325116</v>
      </c>
      <c r="V193" s="117">
        <f t="shared" si="95"/>
        <v>8506.0300599203511</v>
      </c>
      <c r="W193" s="117">
        <f t="shared" ref="W193:Y193" si="96">W194+W197+W199+W208</f>
        <v>8322.5915359932897</v>
      </c>
      <c r="X193" s="117">
        <f t="shared" si="96"/>
        <v>7934.8504103303712</v>
      </c>
      <c r="Y193" s="117">
        <f t="shared" si="96"/>
        <v>7269.0835161275654</v>
      </c>
      <c r="DA193" s="129" t="s">
        <v>2432</v>
      </c>
    </row>
    <row r="194" spans="1:105" ht="12" customHeight="1" x14ac:dyDescent="0.25">
      <c r="A194" s="121" t="s">
        <v>57</v>
      </c>
      <c r="B194" s="122">
        <f t="shared" ref="B194:Q194" si="97">SUM(B195:B196)</f>
        <v>7726.6854212782955</v>
      </c>
      <c r="C194" s="122">
        <f t="shared" si="97"/>
        <v>8142.417193248325</v>
      </c>
      <c r="D194" s="122">
        <f t="shared" si="97"/>
        <v>7830.5759446999145</v>
      </c>
      <c r="E194" s="122">
        <f t="shared" si="97"/>
        <v>7831.9628390637754</v>
      </c>
      <c r="F194" s="122">
        <f t="shared" si="97"/>
        <v>7611.3441576919495</v>
      </c>
      <c r="G194" s="122">
        <f t="shared" si="97"/>
        <v>7255.0135124358703</v>
      </c>
      <c r="H194" s="122">
        <f t="shared" si="97"/>
        <v>7756.2661188271477</v>
      </c>
      <c r="I194" s="122">
        <f t="shared" si="97"/>
        <v>7169.5592472517446</v>
      </c>
      <c r="J194" s="122">
        <f t="shared" si="97"/>
        <v>7766.2502025032018</v>
      </c>
      <c r="K194" s="122">
        <f t="shared" si="97"/>
        <v>7821.3081501293555</v>
      </c>
      <c r="L194" s="122">
        <f t="shared" si="97"/>
        <v>9106.0171604195948</v>
      </c>
      <c r="M194" s="122">
        <f t="shared" si="97"/>
        <v>7309.2228251301822</v>
      </c>
      <c r="N194" s="122">
        <f t="shared" si="97"/>
        <v>7928.8016768766975</v>
      </c>
      <c r="O194" s="122">
        <f t="shared" si="97"/>
        <v>8557.9409013112891</v>
      </c>
      <c r="P194" s="122">
        <f t="shared" si="97"/>
        <v>6699.1692052530652</v>
      </c>
      <c r="Q194" s="122">
        <f t="shared" si="97"/>
        <v>6712.0211583183445</v>
      </c>
      <c r="R194" s="122">
        <f t="shared" ref="R194:V194" si="98">SUM(R195:R196)</f>
        <v>6872.4175924012952</v>
      </c>
      <c r="S194" s="122">
        <f t="shared" si="98"/>
        <v>6987.3547062902617</v>
      </c>
      <c r="T194" s="122">
        <f t="shared" si="98"/>
        <v>7038.9746842260693</v>
      </c>
      <c r="U194" s="122">
        <f t="shared" si="98"/>
        <v>7123.5168542283081</v>
      </c>
      <c r="V194" s="122">
        <f t="shared" si="98"/>
        <v>7314.9862205773661</v>
      </c>
      <c r="W194" s="122">
        <f t="shared" ref="W194:Y194" si="99">SUM(W195:W196)</f>
        <v>7247.0588480190791</v>
      </c>
      <c r="X194" s="122">
        <f t="shared" si="99"/>
        <v>6891.5275489050737</v>
      </c>
      <c r="Y194" s="122">
        <f t="shared" si="99"/>
        <v>6379.0445908403235</v>
      </c>
      <c r="DA194" s="130" t="s">
        <v>2433</v>
      </c>
    </row>
    <row r="195" spans="1:105" ht="12" customHeight="1" x14ac:dyDescent="0.25">
      <c r="A195" s="97" t="s">
        <v>74</v>
      </c>
      <c r="B195" s="98">
        <v>7550.5136131966201</v>
      </c>
      <c r="C195" s="98">
        <v>7959.7876567930298</v>
      </c>
      <c r="D195" s="98">
        <v>7658.3691449215021</v>
      </c>
      <c r="E195" s="98">
        <v>7663.0032619885333</v>
      </c>
      <c r="F195" s="98">
        <v>7450.5639310958786</v>
      </c>
      <c r="G195" s="98">
        <v>7105.4743297256364</v>
      </c>
      <c r="H195" s="98">
        <v>7600.4980614765309</v>
      </c>
      <c r="I195" s="98">
        <v>7029.7902950982243</v>
      </c>
      <c r="J195" s="98">
        <v>7614.2529883777152</v>
      </c>
      <c r="K195" s="98">
        <v>7670.1418881038826</v>
      </c>
      <c r="L195" s="98">
        <v>8926.5614520171621</v>
      </c>
      <c r="M195" s="98">
        <v>7173.8321037982496</v>
      </c>
      <c r="N195" s="98">
        <v>7782.0859355172443</v>
      </c>
      <c r="O195" s="98">
        <v>8398.6101948894739</v>
      </c>
      <c r="P195" s="98">
        <v>6582.6871805620358</v>
      </c>
      <c r="Q195" s="98">
        <v>6592.5291387533789</v>
      </c>
      <c r="R195" s="98">
        <v>6749.4844668577516</v>
      </c>
      <c r="S195" s="98">
        <v>6864.2538437541625</v>
      </c>
      <c r="T195" s="98">
        <v>6916.1474169326684</v>
      </c>
      <c r="U195" s="98">
        <v>7001.4368437162948</v>
      </c>
      <c r="V195" s="98">
        <v>7192.5042768449384</v>
      </c>
      <c r="W195" s="98">
        <v>7122.8742790778706</v>
      </c>
      <c r="X195" s="98">
        <v>6782.0956676716069</v>
      </c>
      <c r="Y195" s="98">
        <v>6284.675044171805</v>
      </c>
      <c r="DA195" s="63" t="s">
        <v>2434</v>
      </c>
    </row>
    <row r="196" spans="1:105" ht="12" customHeight="1" x14ac:dyDescent="0.25">
      <c r="A196" s="97" t="s">
        <v>53</v>
      </c>
      <c r="B196" s="98">
        <v>176.1718080816751</v>
      </c>
      <c r="C196" s="98">
        <v>182.62953645529507</v>
      </c>
      <c r="D196" s="98">
        <v>172.20679977841215</v>
      </c>
      <c r="E196" s="98">
        <v>168.95957707524184</v>
      </c>
      <c r="F196" s="98">
        <v>160.78022659607112</v>
      </c>
      <c r="G196" s="98">
        <v>149.53918271023426</v>
      </c>
      <c r="H196" s="98">
        <v>155.76805735061708</v>
      </c>
      <c r="I196" s="98">
        <v>139.76895215352027</v>
      </c>
      <c r="J196" s="98">
        <v>151.99721412548618</v>
      </c>
      <c r="K196" s="98">
        <v>151.16626202547261</v>
      </c>
      <c r="L196" s="98">
        <v>179.45570840243215</v>
      </c>
      <c r="M196" s="98">
        <v>135.39072133193272</v>
      </c>
      <c r="N196" s="98">
        <v>146.71574135945278</v>
      </c>
      <c r="O196" s="98">
        <v>159.33070642181582</v>
      </c>
      <c r="P196" s="98">
        <v>116.4820246910293</v>
      </c>
      <c r="Q196" s="98">
        <v>119.49201956496546</v>
      </c>
      <c r="R196" s="98">
        <v>122.93312554354388</v>
      </c>
      <c r="S196" s="98">
        <v>123.10086253609884</v>
      </c>
      <c r="T196" s="98">
        <v>122.82726729340096</v>
      </c>
      <c r="U196" s="98">
        <v>122.08001051201352</v>
      </c>
      <c r="V196" s="98">
        <v>122.48194373242785</v>
      </c>
      <c r="W196" s="98">
        <v>124.1845689412086</v>
      </c>
      <c r="X196" s="98">
        <v>109.4318812334665</v>
      </c>
      <c r="Y196" s="98">
        <v>94.369546668518709</v>
      </c>
      <c r="DA196" s="63" t="s">
        <v>2435</v>
      </c>
    </row>
    <row r="197" spans="1:105" ht="12" customHeight="1" x14ac:dyDescent="0.25">
      <c r="A197" s="121" t="s">
        <v>92</v>
      </c>
      <c r="B197" s="122">
        <f t="shared" ref="B197:Y197" si="100">B198</f>
        <v>10.437849076265124</v>
      </c>
      <c r="C197" s="122">
        <f t="shared" si="100"/>
        <v>11.061271250825417</v>
      </c>
      <c r="D197" s="122">
        <f t="shared" si="100"/>
        <v>12.063182249689648</v>
      </c>
      <c r="E197" s="122">
        <f t="shared" si="100"/>
        <v>18.066627459224481</v>
      </c>
      <c r="F197" s="122">
        <f t="shared" si="100"/>
        <v>14.309484642514567</v>
      </c>
      <c r="G197" s="122">
        <f t="shared" si="100"/>
        <v>17.395375877406451</v>
      </c>
      <c r="H197" s="122">
        <f t="shared" si="100"/>
        <v>32.350853607344902</v>
      </c>
      <c r="I197" s="122">
        <f t="shared" si="100"/>
        <v>24.500481788148225</v>
      </c>
      <c r="J197" s="122">
        <f t="shared" si="100"/>
        <v>27.742406311119638</v>
      </c>
      <c r="K197" s="122">
        <f t="shared" si="100"/>
        <v>32.75074505160908</v>
      </c>
      <c r="L197" s="122">
        <f t="shared" si="100"/>
        <v>36.795903272270003</v>
      </c>
      <c r="M197" s="122">
        <f t="shared" si="100"/>
        <v>39.104740640925172</v>
      </c>
      <c r="N197" s="122">
        <f t="shared" si="100"/>
        <v>48.989883215885364</v>
      </c>
      <c r="O197" s="122">
        <f t="shared" si="100"/>
        <v>56.672349287476962</v>
      </c>
      <c r="P197" s="122">
        <f t="shared" si="100"/>
        <v>65.450994683936912</v>
      </c>
      <c r="Q197" s="122">
        <f t="shared" si="100"/>
        <v>74.186895180481756</v>
      </c>
      <c r="R197" s="122">
        <f t="shared" si="100"/>
        <v>84.852112375876374</v>
      </c>
      <c r="S197" s="122">
        <f t="shared" si="100"/>
        <v>85.739749519489848</v>
      </c>
      <c r="T197" s="122">
        <f t="shared" si="100"/>
        <v>113.68905859265298</v>
      </c>
      <c r="U197" s="122">
        <f t="shared" si="100"/>
        <v>119.14068926045378</v>
      </c>
      <c r="V197" s="122">
        <f t="shared" si="100"/>
        <v>141.97560742335699</v>
      </c>
      <c r="W197" s="122">
        <f t="shared" si="100"/>
        <v>123.689716940605</v>
      </c>
      <c r="X197" s="122">
        <f t="shared" si="100"/>
        <v>176.74870315158213</v>
      </c>
      <c r="Y197" s="122">
        <f t="shared" si="100"/>
        <v>187.91325838449544</v>
      </c>
      <c r="DA197" s="130" t="s">
        <v>2436</v>
      </c>
    </row>
    <row r="198" spans="1:105" ht="12" customHeight="1" x14ac:dyDescent="0.25">
      <c r="A198" s="97" t="s">
        <v>53</v>
      </c>
      <c r="B198" s="98">
        <f>RES_hhdet_tesh!B29</f>
        <v>10.437849076265124</v>
      </c>
      <c r="C198" s="98">
        <f>RES_hhdet_tesh!C29</f>
        <v>11.061271250825417</v>
      </c>
      <c r="D198" s="98">
        <f>RES_hhdet_tesh!D29</f>
        <v>12.063182249689648</v>
      </c>
      <c r="E198" s="98">
        <f>RES_hhdet_tesh!E29</f>
        <v>18.066627459224481</v>
      </c>
      <c r="F198" s="98">
        <f>RES_hhdet_tesh!F29</f>
        <v>14.309484642514567</v>
      </c>
      <c r="G198" s="98">
        <f>RES_hhdet_tesh!G29</f>
        <v>17.395375877406451</v>
      </c>
      <c r="H198" s="98">
        <f>RES_hhdet_tesh!H29</f>
        <v>32.350853607344902</v>
      </c>
      <c r="I198" s="98">
        <f>RES_hhdet_tesh!I29</f>
        <v>24.500481788148225</v>
      </c>
      <c r="J198" s="98">
        <f>RES_hhdet_tesh!J29</f>
        <v>27.742406311119638</v>
      </c>
      <c r="K198" s="98">
        <f>RES_hhdet_tesh!K29</f>
        <v>32.75074505160908</v>
      </c>
      <c r="L198" s="98">
        <f>RES_hhdet_tesh!L29</f>
        <v>36.795903272270003</v>
      </c>
      <c r="M198" s="98">
        <f>RES_hhdet_tesh!M29</f>
        <v>39.104740640925172</v>
      </c>
      <c r="N198" s="98">
        <f>RES_hhdet_tesh!N29</f>
        <v>48.989883215885364</v>
      </c>
      <c r="O198" s="98">
        <f>RES_hhdet_tesh!O29</f>
        <v>56.672349287476962</v>
      </c>
      <c r="P198" s="98">
        <f>RES_hhdet_tesh!P29</f>
        <v>65.450994683936912</v>
      </c>
      <c r="Q198" s="98">
        <f>RES_hhdet_tesh!Q29</f>
        <v>74.186895180481756</v>
      </c>
      <c r="R198" s="98">
        <f>RES_hhdet_tesh!R29</f>
        <v>84.852112375876374</v>
      </c>
      <c r="S198" s="98">
        <f>RES_hhdet_tesh!S29</f>
        <v>85.739749519489848</v>
      </c>
      <c r="T198" s="98">
        <f>RES_hhdet_tesh!T29</f>
        <v>113.68905859265298</v>
      </c>
      <c r="U198" s="98">
        <f>RES_hhdet_tesh!U29</f>
        <v>119.14068926045378</v>
      </c>
      <c r="V198" s="98">
        <f>RES_hhdet_tesh!V29</f>
        <v>141.97560742335699</v>
      </c>
      <c r="W198" s="98">
        <f>RES_hhdet_tesh!W29</f>
        <v>123.689716940605</v>
      </c>
      <c r="X198" s="98">
        <f>RES_hhdet_tesh!X29</f>
        <v>176.74870315158213</v>
      </c>
      <c r="Y198" s="98">
        <f>RES_hhdet_tesh!Y29</f>
        <v>187.91325838449544</v>
      </c>
      <c r="DA198" s="63" t="s">
        <v>2437</v>
      </c>
    </row>
    <row r="199" spans="1:105" ht="12" customHeight="1" x14ac:dyDescent="0.25">
      <c r="A199" s="121" t="s">
        <v>55</v>
      </c>
      <c r="B199" s="122">
        <v>1007.7068215766521</v>
      </c>
      <c r="C199" s="122">
        <v>902.89228877148514</v>
      </c>
      <c r="D199" s="122">
        <v>1031.3148392588319</v>
      </c>
      <c r="E199" s="122">
        <v>1024.6443399146037</v>
      </c>
      <c r="F199" s="122">
        <v>988.30201243686929</v>
      </c>
      <c r="G199" s="122">
        <v>987.10028696095299</v>
      </c>
      <c r="H199" s="122">
        <v>966.54660043703689</v>
      </c>
      <c r="I199" s="122">
        <v>1002.1787963479551</v>
      </c>
      <c r="J199" s="122">
        <v>921.5546887701006</v>
      </c>
      <c r="K199" s="122">
        <v>974.31587469821739</v>
      </c>
      <c r="L199" s="122">
        <v>953.9009936513736</v>
      </c>
      <c r="M199" s="122">
        <v>966.36798887371037</v>
      </c>
      <c r="N199" s="122">
        <v>948.78115862143284</v>
      </c>
      <c r="O199" s="122">
        <v>944.01932223152244</v>
      </c>
      <c r="P199" s="122">
        <v>963.300073447763</v>
      </c>
      <c r="Q199" s="122">
        <v>975.27721758998848</v>
      </c>
      <c r="R199" s="122">
        <v>995.89704454049433</v>
      </c>
      <c r="S199" s="122">
        <v>994.3115242215531</v>
      </c>
      <c r="T199" s="122">
        <v>960.68852036946498</v>
      </c>
      <c r="U199" s="122">
        <v>920.36331387070084</v>
      </c>
      <c r="V199" s="122">
        <v>852.08015490174819</v>
      </c>
      <c r="W199" s="122">
        <v>755.3058677606914</v>
      </c>
      <c r="X199" s="122">
        <v>669.85643494059298</v>
      </c>
      <c r="Y199" s="122">
        <v>529.70665234057401</v>
      </c>
      <c r="DA199" s="130" t="s">
        <v>2438</v>
      </c>
    </row>
    <row r="200" spans="1:105" ht="12" customHeight="1" x14ac:dyDescent="0.25">
      <c r="A200" s="97" t="s">
        <v>141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X200" s="98">
        <v>0</v>
      </c>
      <c r="Y200" s="98">
        <v>0</v>
      </c>
      <c r="DA200" s="63" t="s">
        <v>2439</v>
      </c>
    </row>
    <row r="201" spans="1:105" ht="12" customHeight="1" x14ac:dyDescent="0.25">
      <c r="A201" s="97" t="s">
        <v>140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2440</v>
      </c>
    </row>
    <row r="202" spans="1:105" ht="12" customHeight="1" x14ac:dyDescent="0.25">
      <c r="A202" s="100" t="s">
        <v>50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2441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2442</v>
      </c>
    </row>
    <row r="204" spans="1:105" ht="12" customHeight="1" x14ac:dyDescent="0.25">
      <c r="A204" s="106" t="s">
        <v>122</v>
      </c>
      <c r="B204" s="101">
        <v>1007.7068215766519</v>
      </c>
      <c r="C204" s="101">
        <v>902.82231555135752</v>
      </c>
      <c r="D204" s="101">
        <v>1031.236272035781</v>
      </c>
      <c r="E204" s="101">
        <v>1024.5596641154375</v>
      </c>
      <c r="F204" s="101">
        <v>988.21643692414204</v>
      </c>
      <c r="G204" s="101">
        <v>987.04876336238237</v>
      </c>
      <c r="H204" s="101">
        <v>966.51424619803993</v>
      </c>
      <c r="I204" s="101">
        <v>1002.2354607427562</v>
      </c>
      <c r="J204" s="101">
        <v>921.58424264602036</v>
      </c>
      <c r="K204" s="101">
        <v>974.37813302666166</v>
      </c>
      <c r="L204" s="101">
        <v>953.90277157521439</v>
      </c>
      <c r="M204" s="101">
        <v>966.36872825872126</v>
      </c>
      <c r="N204" s="101">
        <v>948.79991869346895</v>
      </c>
      <c r="O204" s="101">
        <v>944.02796642867361</v>
      </c>
      <c r="P204" s="101">
        <v>963.15595880598471</v>
      </c>
      <c r="Q204" s="101">
        <v>975.33612643271999</v>
      </c>
      <c r="R204" s="101">
        <v>995.9701347718393</v>
      </c>
      <c r="S204" s="101">
        <v>994.36470006269656</v>
      </c>
      <c r="T204" s="101">
        <v>960.71677608563141</v>
      </c>
      <c r="U204" s="101">
        <v>920.33914477861583</v>
      </c>
      <c r="V204" s="101">
        <v>852.04579777256095</v>
      </c>
      <c r="W204" s="101">
        <v>755.19584765826892</v>
      </c>
      <c r="X204" s="101">
        <v>669.78585453548681</v>
      </c>
      <c r="Y204" s="101">
        <v>530.03869885962081</v>
      </c>
      <c r="DA204" s="131" t="s">
        <v>2443</v>
      </c>
    </row>
    <row r="205" spans="1:105" ht="12" customHeight="1" x14ac:dyDescent="0.25">
      <c r="A205" s="107" t="s">
        <v>121</v>
      </c>
      <c r="B205" s="104">
        <v>1007.706821576652</v>
      </c>
      <c r="C205" s="104">
        <v>902.98831055375717</v>
      </c>
      <c r="D205" s="104">
        <v>1031.4191313938284</v>
      </c>
      <c r="E205" s="104">
        <v>1024.7520573324289</v>
      </c>
      <c r="F205" s="104">
        <v>988.39825080649632</v>
      </c>
      <c r="G205" s="104">
        <v>987.15539126737212</v>
      </c>
      <c r="H205" s="104">
        <v>966.58148269316086</v>
      </c>
      <c r="I205" s="104">
        <v>1002.1243028522179</v>
      </c>
      <c r="J205" s="104">
        <v>921.52543015052072</v>
      </c>
      <c r="K205" s="104">
        <v>974.25932923197331</v>
      </c>
      <c r="L205" s="104">
        <v>953.89897075161116</v>
      </c>
      <c r="M205" s="104">
        <v>966.36732509399485</v>
      </c>
      <c r="N205" s="104">
        <v>948.76245509348519</v>
      </c>
      <c r="O205" s="104">
        <v>944.01078959061988</v>
      </c>
      <c r="P205" s="104">
        <v>963.42684594607817</v>
      </c>
      <c r="Q205" s="104">
        <v>975.22184750741508</v>
      </c>
      <c r="R205" s="104">
        <v>995.8305851515546</v>
      </c>
      <c r="S205" s="104">
        <v>994.26201333404094</v>
      </c>
      <c r="T205" s="104">
        <v>960.65999124825476</v>
      </c>
      <c r="U205" s="104">
        <v>920.38912975463131</v>
      </c>
      <c r="V205" s="104">
        <v>852.11887672362241</v>
      </c>
      <c r="W205" s="104">
        <v>755.45646829588532</v>
      </c>
      <c r="X205" s="104">
        <v>669.9514982438418</v>
      </c>
      <c r="Y205" s="104">
        <v>529.33942621467452</v>
      </c>
      <c r="DA205" s="132" t="s">
        <v>2444</v>
      </c>
    </row>
    <row r="206" spans="1:105" ht="12" customHeight="1" x14ac:dyDescent="0.25">
      <c r="A206" s="108" t="s">
        <v>53</v>
      </c>
      <c r="B206" s="98">
        <v>533.37006725573644</v>
      </c>
      <c r="C206" s="98">
        <v>428.36994531591324</v>
      </c>
      <c r="D206" s="98">
        <v>513.2440083188344</v>
      </c>
      <c r="E206" s="98">
        <v>494.29551278109312</v>
      </c>
      <c r="F206" s="98">
        <v>474.00658733958431</v>
      </c>
      <c r="G206" s="98">
        <v>476.97504083254182</v>
      </c>
      <c r="H206" s="98">
        <v>455.02248939291616</v>
      </c>
      <c r="I206" s="98">
        <v>505.75079632574653</v>
      </c>
      <c r="J206" s="98">
        <v>414.27182357828707</v>
      </c>
      <c r="K206" s="98">
        <v>451.98248186112556</v>
      </c>
      <c r="L206" s="98">
        <v>360.66031263235629</v>
      </c>
      <c r="M206" s="98">
        <v>408.39964876322853</v>
      </c>
      <c r="N206" s="98">
        <v>373.30841843142053</v>
      </c>
      <c r="O206" s="98">
        <v>380.03806441904965</v>
      </c>
      <c r="P206" s="98">
        <v>412.3539855790014</v>
      </c>
      <c r="Q206" s="98">
        <v>414.66463652538192</v>
      </c>
      <c r="R206" s="98">
        <v>443.03439302837239</v>
      </c>
      <c r="S206" s="98">
        <v>448.01398535562612</v>
      </c>
      <c r="T206" s="98">
        <v>414.4894180577507</v>
      </c>
      <c r="U206" s="98">
        <v>383.79570732789728</v>
      </c>
      <c r="V206" s="98">
        <v>343.29478769564844</v>
      </c>
      <c r="W206" s="98">
        <v>257.86091567491445</v>
      </c>
      <c r="X206" s="98">
        <v>249.39250263211383</v>
      </c>
      <c r="Y206" s="98">
        <v>201.44430013112023</v>
      </c>
      <c r="DA206" s="63" t="s">
        <v>2445</v>
      </c>
    </row>
    <row r="207" spans="1:105" ht="12" customHeight="1" x14ac:dyDescent="0.25">
      <c r="A207" s="108" t="s">
        <v>52</v>
      </c>
      <c r="B207" s="98">
        <v>474.33675432091553</v>
      </c>
      <c r="C207" s="98">
        <v>474.61836523784399</v>
      </c>
      <c r="D207" s="98">
        <v>518.17512307499373</v>
      </c>
      <c r="E207" s="98">
        <v>530.4565445513357</v>
      </c>
      <c r="F207" s="98">
        <v>514.39166346691195</v>
      </c>
      <c r="G207" s="98">
        <v>510.18035043483053</v>
      </c>
      <c r="H207" s="98">
        <v>511.55899330024482</v>
      </c>
      <c r="I207" s="98">
        <v>496.37350652647132</v>
      </c>
      <c r="J207" s="98">
        <v>507.25360657223382</v>
      </c>
      <c r="K207" s="98">
        <v>522.2768473708478</v>
      </c>
      <c r="L207" s="98">
        <v>593.23865811925486</v>
      </c>
      <c r="M207" s="98">
        <v>557.96767633076627</v>
      </c>
      <c r="N207" s="98">
        <v>575.4540366620646</v>
      </c>
      <c r="O207" s="98">
        <v>563.97272517157023</v>
      </c>
      <c r="P207" s="98">
        <v>551.0728603670766</v>
      </c>
      <c r="Q207" s="98">
        <v>560.55721098203321</v>
      </c>
      <c r="R207" s="98">
        <v>552.79619212318221</v>
      </c>
      <c r="S207" s="98">
        <v>546.24802797841483</v>
      </c>
      <c r="T207" s="98">
        <v>546.17057319050411</v>
      </c>
      <c r="U207" s="98">
        <v>536.59342242673404</v>
      </c>
      <c r="V207" s="98">
        <v>508.82408902797403</v>
      </c>
      <c r="W207" s="98">
        <v>497.59555262097098</v>
      </c>
      <c r="X207" s="98">
        <v>420.55899561172782</v>
      </c>
      <c r="Y207" s="98">
        <v>327.89512608355426</v>
      </c>
      <c r="DA207" s="63" t="s">
        <v>2446</v>
      </c>
    </row>
    <row r="208" spans="1:105" ht="12" customHeight="1" x14ac:dyDescent="0.25">
      <c r="A208" s="121" t="s">
        <v>54</v>
      </c>
      <c r="B208" s="122">
        <v>172.81487389327282</v>
      </c>
      <c r="C208" s="122">
        <v>184.08412657637334</v>
      </c>
      <c r="D208" s="122">
        <v>184.46579148531427</v>
      </c>
      <c r="E208" s="122">
        <v>184.10746399266537</v>
      </c>
      <c r="F208" s="122">
        <v>189.62795195732713</v>
      </c>
      <c r="G208" s="122">
        <v>190.26721385947891</v>
      </c>
      <c r="H208" s="122">
        <v>208.34304746632725</v>
      </c>
      <c r="I208" s="122">
        <v>195.00420206023372</v>
      </c>
      <c r="J208" s="122">
        <v>200.32566746521934</v>
      </c>
      <c r="K208" s="122">
        <v>183.05485999643813</v>
      </c>
      <c r="L208" s="122">
        <v>223.80599453755207</v>
      </c>
      <c r="M208" s="122">
        <v>223.23504712681671</v>
      </c>
      <c r="N208" s="122">
        <v>223.15100198400103</v>
      </c>
      <c r="O208" s="122">
        <v>218.80375602280444</v>
      </c>
      <c r="P208" s="122">
        <v>214.59192142560082</v>
      </c>
      <c r="Q208" s="122">
        <v>210.95688531539093</v>
      </c>
      <c r="R208" s="122">
        <v>207.38239844914338</v>
      </c>
      <c r="S208" s="122">
        <v>204.40742144144363</v>
      </c>
      <c r="T208" s="122">
        <v>201.74787201384129</v>
      </c>
      <c r="U208" s="122">
        <v>199.34168037304943</v>
      </c>
      <c r="V208" s="122">
        <v>196.98807701787882</v>
      </c>
      <c r="W208" s="122">
        <v>196.53710327291526</v>
      </c>
      <c r="X208" s="122">
        <v>196.71772333312242</v>
      </c>
      <c r="Y208" s="122">
        <v>172.41901456217229</v>
      </c>
      <c r="DA208" s="130" t="s">
        <v>2447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2448</v>
      </c>
    </row>
    <row r="210" spans="1:105" ht="12" customHeight="1" x14ac:dyDescent="0.25">
      <c r="A210" s="109" t="s">
        <v>120</v>
      </c>
      <c r="B210" s="33">
        <v>172.81487389327282</v>
      </c>
      <c r="C210" s="33">
        <v>184.08412657637334</v>
      </c>
      <c r="D210" s="33">
        <v>184.46579148531427</v>
      </c>
      <c r="E210" s="33">
        <v>184.10746399266537</v>
      </c>
      <c r="F210" s="33">
        <v>189.62795195732713</v>
      </c>
      <c r="G210" s="33">
        <v>190.26721385947891</v>
      </c>
      <c r="H210" s="33">
        <v>208.34304746632725</v>
      </c>
      <c r="I210" s="33">
        <v>195.00420206023372</v>
      </c>
      <c r="J210" s="33">
        <v>200.32566746521934</v>
      </c>
      <c r="K210" s="33">
        <v>183.05485999643813</v>
      </c>
      <c r="L210" s="33">
        <v>223.80599453755207</v>
      </c>
      <c r="M210" s="33">
        <v>223.23504712681671</v>
      </c>
      <c r="N210" s="33">
        <v>223.15100198400103</v>
      </c>
      <c r="O210" s="33">
        <v>218.80375602280444</v>
      </c>
      <c r="P210" s="33">
        <v>214.59192142560082</v>
      </c>
      <c r="Q210" s="33">
        <v>210.95688531539093</v>
      </c>
      <c r="R210" s="33">
        <v>207.38239844914338</v>
      </c>
      <c r="S210" s="33">
        <v>204.40742144144363</v>
      </c>
      <c r="T210" s="33">
        <v>201.74787201384129</v>
      </c>
      <c r="U210" s="33">
        <v>199.34168037304943</v>
      </c>
      <c r="V210" s="33">
        <v>196.98807701787882</v>
      </c>
      <c r="W210" s="33">
        <v>196.53710327291526</v>
      </c>
      <c r="X210" s="33">
        <v>196.71772333312242</v>
      </c>
      <c r="Y210" s="33">
        <v>172.41901456217229</v>
      </c>
      <c r="DA210" s="60" t="s">
        <v>2449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3549.5099389002035</v>
      </c>
      <c r="C212" s="117">
        <f t="shared" si="101"/>
        <v>3711.8954399864192</v>
      </c>
      <c r="D212" s="117">
        <f t="shared" si="101"/>
        <v>3539.0984702166065</v>
      </c>
      <c r="E212" s="117">
        <f t="shared" si="101"/>
        <v>3504.6999039213492</v>
      </c>
      <c r="F212" s="117">
        <f t="shared" si="101"/>
        <v>3360.352293931765</v>
      </c>
      <c r="G212" s="117">
        <f t="shared" si="101"/>
        <v>3154.088964407802</v>
      </c>
      <c r="H212" s="117">
        <f t="shared" si="101"/>
        <v>3317.6670432759424</v>
      </c>
      <c r="I212" s="117">
        <f t="shared" si="101"/>
        <v>3024.2531866383883</v>
      </c>
      <c r="J212" s="117">
        <f t="shared" si="101"/>
        <v>3236.9432295804772</v>
      </c>
      <c r="K212" s="117">
        <f t="shared" si="101"/>
        <v>3220.9138855827282</v>
      </c>
      <c r="L212" s="117">
        <f t="shared" si="101"/>
        <v>3698.4373959278946</v>
      </c>
      <c r="M212" s="117">
        <f t="shared" si="101"/>
        <v>2924.6206947827204</v>
      </c>
      <c r="N212" s="117">
        <f t="shared" si="101"/>
        <v>3108.697742746941</v>
      </c>
      <c r="O212" s="117">
        <f t="shared" si="101"/>
        <v>3282.3163367313387</v>
      </c>
      <c r="P212" s="117">
        <f t="shared" si="101"/>
        <v>2547.0359956156376</v>
      </c>
      <c r="Q212" s="117">
        <f t="shared" si="101"/>
        <v>2525.8506773039458</v>
      </c>
      <c r="R212" s="117">
        <f t="shared" ref="R212:V212" si="102">R213+R216+R218+R227</f>
        <v>2550.857275526339</v>
      </c>
      <c r="S212" s="117">
        <f t="shared" si="102"/>
        <v>2540.8775256707518</v>
      </c>
      <c r="T212" s="117">
        <f t="shared" si="102"/>
        <v>2501.7445568793878</v>
      </c>
      <c r="U212" s="117">
        <f t="shared" si="102"/>
        <v>2475.1250145348831</v>
      </c>
      <c r="V212" s="117">
        <f t="shared" si="102"/>
        <v>2487.5522356569018</v>
      </c>
      <c r="W212" s="117">
        <f t="shared" ref="W212:Y212" si="103">W213+W216+W218+W227</f>
        <v>2401.7092954438704</v>
      </c>
      <c r="X212" s="117">
        <f t="shared" si="103"/>
        <v>2230.9510116773981</v>
      </c>
      <c r="Y212" s="117">
        <f t="shared" si="103"/>
        <v>2025.6732058269752</v>
      </c>
      <c r="DA212" s="129" t="s">
        <v>2600</v>
      </c>
    </row>
    <row r="213" spans="1:105" ht="12" customHeight="1" x14ac:dyDescent="0.25">
      <c r="A213" s="121" t="s">
        <v>57</v>
      </c>
      <c r="B213" s="122">
        <f t="shared" ref="B213:Q213" si="104">SUM(B214:B215)</f>
        <v>3549.5099389002035</v>
      </c>
      <c r="C213" s="122">
        <f t="shared" si="104"/>
        <v>3711.8954399864192</v>
      </c>
      <c r="D213" s="122">
        <f t="shared" si="104"/>
        <v>3539.0984702166065</v>
      </c>
      <c r="E213" s="122">
        <f t="shared" si="104"/>
        <v>3504.6999039213492</v>
      </c>
      <c r="F213" s="122">
        <f t="shared" si="104"/>
        <v>3360.352293931765</v>
      </c>
      <c r="G213" s="122">
        <f t="shared" si="104"/>
        <v>3154.088964407802</v>
      </c>
      <c r="H213" s="122">
        <f t="shared" si="104"/>
        <v>3317.6670432759424</v>
      </c>
      <c r="I213" s="122">
        <f t="shared" si="104"/>
        <v>3024.2531866383883</v>
      </c>
      <c r="J213" s="122">
        <f t="shared" si="104"/>
        <v>3236.9432295804772</v>
      </c>
      <c r="K213" s="122">
        <f t="shared" si="104"/>
        <v>3220.9138855827282</v>
      </c>
      <c r="L213" s="122">
        <f t="shared" si="104"/>
        <v>3698.4373959278946</v>
      </c>
      <c r="M213" s="122">
        <f t="shared" si="104"/>
        <v>2924.6206947827204</v>
      </c>
      <c r="N213" s="122">
        <f t="shared" si="104"/>
        <v>3108.697742746941</v>
      </c>
      <c r="O213" s="122">
        <f t="shared" si="104"/>
        <v>3282.3163367313387</v>
      </c>
      <c r="P213" s="122">
        <f t="shared" si="104"/>
        <v>2547.0359956156376</v>
      </c>
      <c r="Q213" s="122">
        <f t="shared" si="104"/>
        <v>2525.8506773039458</v>
      </c>
      <c r="R213" s="122">
        <f t="shared" ref="R213:V213" si="105">SUM(R214:R215)</f>
        <v>2550.857275526339</v>
      </c>
      <c r="S213" s="122">
        <f t="shared" si="105"/>
        <v>2540.8775256707518</v>
      </c>
      <c r="T213" s="122">
        <f t="shared" si="105"/>
        <v>2501.7445568793878</v>
      </c>
      <c r="U213" s="122">
        <f t="shared" si="105"/>
        <v>2475.1250145348831</v>
      </c>
      <c r="V213" s="122">
        <f t="shared" si="105"/>
        <v>2487.5522356569018</v>
      </c>
      <c r="W213" s="122">
        <f t="shared" ref="W213:Y213" si="106">SUM(W214:W215)</f>
        <v>2401.7092954438704</v>
      </c>
      <c r="X213" s="122">
        <f t="shared" si="106"/>
        <v>2230.9510116773981</v>
      </c>
      <c r="Y213" s="122">
        <f t="shared" si="106"/>
        <v>2025.6732058269752</v>
      </c>
      <c r="DA213" s="130" t="s">
        <v>2601</v>
      </c>
    </row>
    <row r="214" spans="1:105" ht="12" customHeight="1" x14ac:dyDescent="0.25">
      <c r="A214" s="97" t="s">
        <v>74</v>
      </c>
      <c r="B214" s="98">
        <v>3549.5099389002035</v>
      </c>
      <c r="C214" s="98">
        <v>3711.8954399864192</v>
      </c>
      <c r="D214" s="98">
        <v>3539.0984702166065</v>
      </c>
      <c r="E214" s="98">
        <v>3504.6999039213492</v>
      </c>
      <c r="F214" s="98">
        <v>3360.352293931765</v>
      </c>
      <c r="G214" s="98">
        <v>3154.088964407802</v>
      </c>
      <c r="H214" s="98">
        <v>3317.6670432759424</v>
      </c>
      <c r="I214" s="98">
        <v>3024.2531866383883</v>
      </c>
      <c r="J214" s="98">
        <v>3236.9432295804772</v>
      </c>
      <c r="K214" s="98">
        <v>3220.9138855827282</v>
      </c>
      <c r="L214" s="98">
        <v>3698.4373959278946</v>
      </c>
      <c r="M214" s="98">
        <v>2924.6206947827204</v>
      </c>
      <c r="N214" s="98">
        <v>3108.697742746941</v>
      </c>
      <c r="O214" s="98">
        <v>3282.3163367313387</v>
      </c>
      <c r="P214" s="98">
        <v>2547.0359956156376</v>
      </c>
      <c r="Q214" s="98">
        <v>2525.8506773039458</v>
      </c>
      <c r="R214" s="98">
        <v>2550.857275526339</v>
      </c>
      <c r="S214" s="98">
        <v>2540.8775256707518</v>
      </c>
      <c r="T214" s="98">
        <v>2501.7445568793878</v>
      </c>
      <c r="U214" s="98">
        <v>2475.1250145348831</v>
      </c>
      <c r="V214" s="98">
        <v>2487.5522356569018</v>
      </c>
      <c r="W214" s="98">
        <v>2401.7092954438704</v>
      </c>
      <c r="X214" s="98">
        <v>2230.9510116773981</v>
      </c>
      <c r="Y214" s="98">
        <v>2025.6732058269752</v>
      </c>
      <c r="DA214" s="63" t="s">
        <v>2602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2603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2604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2605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2606</v>
      </c>
    </row>
    <row r="219" spans="1:105" ht="12" customHeight="1" x14ac:dyDescent="0.25">
      <c r="A219" s="97" t="s">
        <v>141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2607</v>
      </c>
    </row>
    <row r="220" spans="1:105" ht="12" customHeight="1" x14ac:dyDescent="0.25">
      <c r="A220" s="97" t="s">
        <v>140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2608</v>
      </c>
    </row>
    <row r="221" spans="1:105" ht="12" customHeight="1" x14ac:dyDescent="0.25">
      <c r="A221" s="100" t="s">
        <v>50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2609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2610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2611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2612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2613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2614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X227" s="122">
        <v>0</v>
      </c>
      <c r="Y227" s="122">
        <v>0</v>
      </c>
      <c r="DA227" s="130" t="s">
        <v>2615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2616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2617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169.08992470104124</v>
      </c>
      <c r="C231" s="118">
        <f t="shared" si="108"/>
        <v>174.45836405245296</v>
      </c>
      <c r="D231" s="118">
        <f t="shared" si="108"/>
        <v>168.29980493527191</v>
      </c>
      <c r="E231" s="118">
        <f t="shared" si="108"/>
        <v>166.31632528423569</v>
      </c>
      <c r="F231" s="118">
        <f t="shared" si="108"/>
        <v>159.20024255998442</v>
      </c>
      <c r="G231" s="118">
        <f t="shared" si="108"/>
        <v>149.8688996912384</v>
      </c>
      <c r="H231" s="118">
        <f t="shared" si="108"/>
        <v>156.35314638257535</v>
      </c>
      <c r="I231" s="118">
        <f t="shared" si="108"/>
        <v>143.52126038523079</v>
      </c>
      <c r="J231" s="118">
        <f t="shared" si="108"/>
        <v>151.06198845196514</v>
      </c>
      <c r="K231" s="118">
        <f t="shared" si="108"/>
        <v>150.18988642737233</v>
      </c>
      <c r="L231" s="118">
        <f t="shared" si="108"/>
        <v>169.88149085087301</v>
      </c>
      <c r="M231" s="118">
        <f t="shared" si="108"/>
        <v>136.65372263947626</v>
      </c>
      <c r="N231" s="118">
        <f t="shared" si="108"/>
        <v>143.50972349717472</v>
      </c>
      <c r="O231" s="118">
        <f t="shared" si="108"/>
        <v>149.77989564389907</v>
      </c>
      <c r="P231" s="118">
        <f t="shared" si="108"/>
        <v>118.73421453592951</v>
      </c>
      <c r="Q231" s="118">
        <f t="shared" si="108"/>
        <v>117.36041838590553</v>
      </c>
      <c r="R231" s="118">
        <f t="shared" ref="R231:V231" si="109">R232+R235+R237+R246</f>
        <v>117.80242632366544</v>
      </c>
      <c r="S231" s="118">
        <f t="shared" si="109"/>
        <v>116.57443737019516</v>
      </c>
      <c r="T231" s="118">
        <f t="shared" si="109"/>
        <v>113.85574943402241</v>
      </c>
      <c r="U231" s="118">
        <f t="shared" si="109"/>
        <v>111.52871522588777</v>
      </c>
      <c r="V231" s="118">
        <f t="shared" si="109"/>
        <v>110.45721236997638</v>
      </c>
      <c r="W231" s="118">
        <f t="shared" ref="W231:Y231" si="110">W232+W235+W237+W246</f>
        <v>105.31336379536837</v>
      </c>
      <c r="X231" s="118">
        <f t="shared" si="110"/>
        <v>96.990836209257495</v>
      </c>
      <c r="Y231" s="118">
        <f t="shared" si="110"/>
        <v>86.418831739691626</v>
      </c>
      <c r="DA231" s="129" t="s">
        <v>2768</v>
      </c>
    </row>
    <row r="232" spans="1:105" ht="12" customHeight="1" x14ac:dyDescent="0.25">
      <c r="A232" s="121" t="s">
        <v>57</v>
      </c>
      <c r="B232" s="123">
        <f t="shared" ref="B232:Q232" si="111">SUM(B233:B234)</f>
        <v>153.70922917598179</v>
      </c>
      <c r="C232" s="123">
        <f t="shared" si="111"/>
        <v>160.48164341676099</v>
      </c>
      <c r="D232" s="123">
        <f t="shared" si="111"/>
        <v>152.73478168277032</v>
      </c>
      <c r="E232" s="123">
        <f t="shared" si="111"/>
        <v>150.95800247851449</v>
      </c>
      <c r="F232" s="123">
        <f t="shared" si="111"/>
        <v>144.41399911276866</v>
      </c>
      <c r="G232" s="123">
        <f t="shared" si="111"/>
        <v>135.20738346438264</v>
      </c>
      <c r="H232" s="123">
        <f t="shared" si="111"/>
        <v>141.80301987585753</v>
      </c>
      <c r="I232" s="123">
        <f t="shared" si="111"/>
        <v>128.80212761459043</v>
      </c>
      <c r="J232" s="123">
        <f t="shared" si="111"/>
        <v>137.39053268563023</v>
      </c>
      <c r="K232" s="123">
        <f t="shared" si="111"/>
        <v>136.16949642129578</v>
      </c>
      <c r="L232" s="123">
        <f t="shared" si="111"/>
        <v>155.71657363864307</v>
      </c>
      <c r="M232" s="123">
        <f t="shared" si="111"/>
        <v>122.48250173417456</v>
      </c>
      <c r="N232" s="123">
        <f t="shared" si="111"/>
        <v>129.63236736778774</v>
      </c>
      <c r="O232" s="123">
        <f t="shared" si="111"/>
        <v>136.12697654506846</v>
      </c>
      <c r="P232" s="123">
        <f t="shared" si="111"/>
        <v>105.03242444842493</v>
      </c>
      <c r="Q232" s="123">
        <f t="shared" si="111"/>
        <v>103.66806908268332</v>
      </c>
      <c r="R232" s="123">
        <f t="shared" ref="R232:V232" si="112">SUM(R233:R234)</f>
        <v>104.054425073785</v>
      </c>
      <c r="S232" s="123">
        <f t="shared" si="112"/>
        <v>103.05548556652352</v>
      </c>
      <c r="T232" s="123">
        <f t="shared" si="112"/>
        <v>100.89384918203329</v>
      </c>
      <c r="U232" s="123">
        <f t="shared" si="112"/>
        <v>99.222247750934471</v>
      </c>
      <c r="V232" s="123">
        <f t="shared" si="112"/>
        <v>99.060371133334783</v>
      </c>
      <c r="W232" s="123">
        <f t="shared" ref="W232:Y232" si="113">SUM(W233:W234)</f>
        <v>95.14053887409932</v>
      </c>
      <c r="X232" s="123">
        <f t="shared" si="113"/>
        <v>87.737614960558702</v>
      </c>
      <c r="Y232" s="123">
        <f t="shared" si="113"/>
        <v>78.991285575327026</v>
      </c>
      <c r="DA232" s="130" t="s">
        <v>2769</v>
      </c>
    </row>
    <row r="233" spans="1:105" ht="12" customHeight="1" x14ac:dyDescent="0.25">
      <c r="A233" s="97" t="s">
        <v>74</v>
      </c>
      <c r="B233" s="99">
        <v>151.99554520499706</v>
      </c>
      <c r="C233" s="99">
        <v>158.7078398523586</v>
      </c>
      <c r="D233" s="99">
        <v>151.06502406352666</v>
      </c>
      <c r="E233" s="99">
        <v>149.3227313752019</v>
      </c>
      <c r="F233" s="99">
        <v>142.86127531721149</v>
      </c>
      <c r="G233" s="99">
        <v>133.76672505568575</v>
      </c>
      <c r="H233" s="99">
        <v>140.3065928483592</v>
      </c>
      <c r="I233" s="99">
        <v>127.46395599322952</v>
      </c>
      <c r="J233" s="99">
        <v>135.94048851524127</v>
      </c>
      <c r="K233" s="99">
        <v>134.73307510098996</v>
      </c>
      <c r="L233" s="99">
        <v>154.01893604157556</v>
      </c>
      <c r="M233" s="99">
        <v>121.20787782468925</v>
      </c>
      <c r="N233" s="99">
        <v>128.25733698953607</v>
      </c>
      <c r="O233" s="99">
        <v>134.64229803365563</v>
      </c>
      <c r="P233" s="99">
        <v>103.95250675951361</v>
      </c>
      <c r="Q233" s="99">
        <v>102.56585515570347</v>
      </c>
      <c r="R233" s="99">
        <v>102.92762574736319</v>
      </c>
      <c r="S233" s="99">
        <v>101.93365614501418</v>
      </c>
      <c r="T233" s="99">
        <v>99.781012094873745</v>
      </c>
      <c r="U233" s="99">
        <v>98.122863547356602</v>
      </c>
      <c r="V233" s="99">
        <v>97.964647320767682</v>
      </c>
      <c r="W233" s="99">
        <v>94.036019614446957</v>
      </c>
      <c r="X233" s="99">
        <v>86.770764925617314</v>
      </c>
      <c r="Y233" s="99">
        <v>78.164102404117003</v>
      </c>
      <c r="DA233" s="63" t="s">
        <v>2770</v>
      </c>
    </row>
    <row r="234" spans="1:105" ht="12" customHeight="1" x14ac:dyDescent="0.25">
      <c r="A234" s="97" t="s">
        <v>53</v>
      </c>
      <c r="B234" s="99">
        <v>1.7136839709847336</v>
      </c>
      <c r="C234" s="99">
        <v>1.7738035644023911</v>
      </c>
      <c r="D234" s="99">
        <v>1.6697576192436476</v>
      </c>
      <c r="E234" s="99">
        <v>1.635271103312578</v>
      </c>
      <c r="F234" s="99">
        <v>1.5527237955571769</v>
      </c>
      <c r="G234" s="99">
        <v>1.4406584086968874</v>
      </c>
      <c r="H234" s="99">
        <v>1.4964270274983276</v>
      </c>
      <c r="I234" s="99">
        <v>1.3381716213609132</v>
      </c>
      <c r="J234" s="99">
        <v>1.4500441703889528</v>
      </c>
      <c r="K234" s="99">
        <v>1.4364213203058034</v>
      </c>
      <c r="L234" s="99">
        <v>1.6976375970675044</v>
      </c>
      <c r="M234" s="99">
        <v>1.2746239094853082</v>
      </c>
      <c r="N234" s="99">
        <v>1.3750303782516662</v>
      </c>
      <c r="O234" s="99">
        <v>1.4846785114128283</v>
      </c>
      <c r="P234" s="99">
        <v>1.0799176889113167</v>
      </c>
      <c r="Q234" s="99">
        <v>1.1022139269798494</v>
      </c>
      <c r="R234" s="99">
        <v>1.1267993264218092</v>
      </c>
      <c r="S234" s="99">
        <v>1.1218294215093352</v>
      </c>
      <c r="T234" s="99">
        <v>1.1128370871595483</v>
      </c>
      <c r="U234" s="99">
        <v>1.0993842035778634</v>
      </c>
      <c r="V234" s="99">
        <v>1.0957238125670952</v>
      </c>
      <c r="W234" s="99">
        <v>1.1045192596523632</v>
      </c>
      <c r="X234" s="99">
        <v>0.96685003494139099</v>
      </c>
      <c r="Y234" s="99">
        <v>0.82718317121002805</v>
      </c>
      <c r="DA234" s="63" t="s">
        <v>2771</v>
      </c>
    </row>
    <row r="235" spans="1:105" ht="12" customHeight="1" x14ac:dyDescent="0.25">
      <c r="A235" s="121" t="s">
        <v>92</v>
      </c>
      <c r="B235" s="123">
        <f t="shared" ref="B235:Y235" si="114">B236</f>
        <v>5.0897030729811013E-2</v>
      </c>
      <c r="C235" s="123">
        <f t="shared" si="114"/>
        <v>5.155955931707825E-2</v>
      </c>
      <c r="D235" s="123">
        <f t="shared" si="114"/>
        <v>5.3689343708997167E-2</v>
      </c>
      <c r="E235" s="123">
        <f t="shared" si="114"/>
        <v>7.5650891641067253E-2</v>
      </c>
      <c r="F235" s="123">
        <f t="shared" si="114"/>
        <v>5.5405978046876643E-2</v>
      </c>
      <c r="G235" s="123">
        <f t="shared" si="114"/>
        <v>6.0901218037421614E-2</v>
      </c>
      <c r="H235" s="123">
        <f t="shared" si="114"/>
        <v>0.10381039109354062</v>
      </c>
      <c r="I235" s="123">
        <f t="shared" si="114"/>
        <v>7.5774176097985813E-2</v>
      </c>
      <c r="J235" s="123">
        <f t="shared" si="114"/>
        <v>8.3604014573542634E-2</v>
      </c>
      <c r="K235" s="123">
        <f t="shared" si="114"/>
        <v>9.5093818962771415E-2</v>
      </c>
      <c r="L235" s="123">
        <f t="shared" si="114"/>
        <v>0.10304481459489696</v>
      </c>
      <c r="M235" s="123">
        <f t="shared" si="114"/>
        <v>0.10404257969673855</v>
      </c>
      <c r="N235" s="123">
        <f t="shared" si="114"/>
        <v>0.12405532405077786</v>
      </c>
      <c r="O235" s="123">
        <f t="shared" si="114"/>
        <v>0.13609812573608118</v>
      </c>
      <c r="P235" s="123">
        <f t="shared" si="114"/>
        <v>0.14914020285748411</v>
      </c>
      <c r="Q235" s="123">
        <f t="shared" si="114"/>
        <v>0.16287188159059796</v>
      </c>
      <c r="R235" s="123">
        <f t="shared" si="114"/>
        <v>0.17974511194297232</v>
      </c>
      <c r="S235" s="123">
        <f t="shared" si="114"/>
        <v>0.17652172621558465</v>
      </c>
      <c r="T235" s="123">
        <f t="shared" si="114"/>
        <v>0.22793661185587516</v>
      </c>
      <c r="U235" s="123">
        <f t="shared" si="114"/>
        <v>0.23293170186173909</v>
      </c>
      <c r="V235" s="123">
        <f t="shared" si="114"/>
        <v>0.27222296252477529</v>
      </c>
      <c r="W235" s="123">
        <f t="shared" si="114"/>
        <v>0.23366918063137154</v>
      </c>
      <c r="X235" s="123">
        <f t="shared" si="114"/>
        <v>0.32863258220189118</v>
      </c>
      <c r="Y235" s="123">
        <f t="shared" si="114"/>
        <v>0.34334498041739508</v>
      </c>
      <c r="DA235" s="130" t="s">
        <v>2772</v>
      </c>
    </row>
    <row r="236" spans="1:105" ht="12" customHeight="1" x14ac:dyDescent="0.25">
      <c r="A236" s="97" t="s">
        <v>53</v>
      </c>
      <c r="B236" s="99">
        <f>RES_hhdet_fecs!B29</f>
        <v>5.0897030729811013E-2</v>
      </c>
      <c r="C236" s="99">
        <f>RES_hhdet_fecs!C29</f>
        <v>5.155955931707825E-2</v>
      </c>
      <c r="D236" s="99">
        <f>RES_hhdet_fecs!D29</f>
        <v>5.3689343708997167E-2</v>
      </c>
      <c r="E236" s="99">
        <f>RES_hhdet_fecs!E29</f>
        <v>7.5650891641067253E-2</v>
      </c>
      <c r="F236" s="99">
        <f>RES_hhdet_fecs!F29</f>
        <v>5.5405978046876643E-2</v>
      </c>
      <c r="G236" s="99">
        <f>RES_hhdet_fecs!G29</f>
        <v>6.0901218037421614E-2</v>
      </c>
      <c r="H236" s="99">
        <f>RES_hhdet_fecs!H29</f>
        <v>0.10381039109354062</v>
      </c>
      <c r="I236" s="99">
        <f>RES_hhdet_fecs!I29</f>
        <v>7.5774176097985813E-2</v>
      </c>
      <c r="J236" s="99">
        <f>RES_hhdet_fecs!J29</f>
        <v>8.3604014573542634E-2</v>
      </c>
      <c r="K236" s="99">
        <f>RES_hhdet_fecs!K29</f>
        <v>9.5093818962771415E-2</v>
      </c>
      <c r="L236" s="99">
        <f>RES_hhdet_fecs!L29</f>
        <v>0.10304481459489696</v>
      </c>
      <c r="M236" s="99">
        <f>RES_hhdet_fecs!M29</f>
        <v>0.10404257969673855</v>
      </c>
      <c r="N236" s="99">
        <f>RES_hhdet_fecs!N29</f>
        <v>0.12405532405077786</v>
      </c>
      <c r="O236" s="99">
        <f>RES_hhdet_fecs!O29</f>
        <v>0.13609812573608118</v>
      </c>
      <c r="P236" s="99">
        <f>RES_hhdet_fecs!P29</f>
        <v>0.14914020285748411</v>
      </c>
      <c r="Q236" s="99">
        <f>RES_hhdet_fecs!Q29</f>
        <v>0.16287188159059796</v>
      </c>
      <c r="R236" s="99">
        <f>RES_hhdet_fecs!R29</f>
        <v>0.17974511194297232</v>
      </c>
      <c r="S236" s="99">
        <f>RES_hhdet_fecs!S29</f>
        <v>0.17652172621558465</v>
      </c>
      <c r="T236" s="99">
        <f>RES_hhdet_fecs!T29</f>
        <v>0.22793661185587516</v>
      </c>
      <c r="U236" s="99">
        <f>RES_hhdet_fecs!U29</f>
        <v>0.23293170186173909</v>
      </c>
      <c r="V236" s="99">
        <f>RES_hhdet_fecs!V29</f>
        <v>0.27222296252477529</v>
      </c>
      <c r="W236" s="99">
        <f>RES_hhdet_fecs!W29</f>
        <v>0.23366918063137154</v>
      </c>
      <c r="X236" s="99">
        <f>RES_hhdet_fecs!X29</f>
        <v>0.32863258220189118</v>
      </c>
      <c r="Y236" s="99">
        <f>RES_hhdet_fecs!Y29</f>
        <v>0.34334498041739508</v>
      </c>
      <c r="DA236" s="63" t="s">
        <v>2773</v>
      </c>
    </row>
    <row r="237" spans="1:105" ht="12" customHeight="1" x14ac:dyDescent="0.25">
      <c r="A237" s="121" t="s">
        <v>55</v>
      </c>
      <c r="B237" s="123">
        <v>13.102437779284188</v>
      </c>
      <c r="C237" s="123">
        <v>11.562335243352988</v>
      </c>
      <c r="D237" s="123">
        <v>13.154435335261219</v>
      </c>
      <c r="E237" s="123">
        <v>12.942201416374111</v>
      </c>
      <c r="F237" s="123">
        <v>12.334417794657556</v>
      </c>
      <c r="G237" s="123">
        <v>12.21148774770084</v>
      </c>
      <c r="H237" s="123">
        <v>11.848194256981076</v>
      </c>
      <c r="I237" s="123">
        <v>12.224829663816976</v>
      </c>
      <c r="J237" s="123">
        <v>11.114765589545891</v>
      </c>
      <c r="K237" s="123">
        <v>11.677734018230982</v>
      </c>
      <c r="L237" s="123">
        <v>11.330966153076961</v>
      </c>
      <c r="M237" s="123">
        <v>11.362412022484236</v>
      </c>
      <c r="N237" s="123">
        <v>11.069948225168325</v>
      </c>
      <c r="O237" s="123">
        <v>10.910911305256484</v>
      </c>
      <c r="P237" s="123">
        <v>11.019240015316743</v>
      </c>
      <c r="Q237" s="123">
        <v>11.062023349351055</v>
      </c>
      <c r="R237" s="123">
        <v>11.171957325139889</v>
      </c>
      <c r="S237" s="123">
        <v>11.01584429492924</v>
      </c>
      <c r="T237" s="123">
        <v>10.479396332577785</v>
      </c>
      <c r="U237" s="123">
        <v>9.8917599623419097</v>
      </c>
      <c r="V237" s="123">
        <v>9.0150831492831749</v>
      </c>
      <c r="W237" s="123">
        <v>7.8793841058421776</v>
      </c>
      <c r="X237" s="123">
        <v>6.9052266551578576</v>
      </c>
      <c r="Y237" s="123">
        <v>5.349962745281303</v>
      </c>
      <c r="DA237" s="130" t="s">
        <v>2774</v>
      </c>
    </row>
    <row r="238" spans="1:105" ht="12" customHeight="1" x14ac:dyDescent="0.25">
      <c r="A238" s="97" t="s">
        <v>141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X238" s="99">
        <v>0</v>
      </c>
      <c r="Y238" s="99">
        <v>0</v>
      </c>
      <c r="DA238" s="63" t="s">
        <v>2775</v>
      </c>
    </row>
    <row r="239" spans="1:105" ht="12" customHeight="1" x14ac:dyDescent="0.25">
      <c r="A239" s="97" t="s">
        <v>140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2776</v>
      </c>
    </row>
    <row r="240" spans="1:105" ht="12" customHeight="1" x14ac:dyDescent="0.25">
      <c r="A240" s="100" t="s">
        <v>50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2777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2778</v>
      </c>
    </row>
    <row r="242" spans="1:105" ht="12" customHeight="1" x14ac:dyDescent="0.25">
      <c r="A242" s="106" t="s">
        <v>122</v>
      </c>
      <c r="B242" s="102">
        <v>13.872011965665431</v>
      </c>
      <c r="C242" s="102">
        <v>12.362874259248798</v>
      </c>
      <c r="D242" s="102">
        <v>14.030805351666046</v>
      </c>
      <c r="E242" s="102">
        <v>13.843262826186796</v>
      </c>
      <c r="F242" s="102">
        <v>13.251362821079445</v>
      </c>
      <c r="G242" s="102">
        <v>13.118928232304675</v>
      </c>
      <c r="H242" s="102">
        <v>12.725051324205062</v>
      </c>
      <c r="I242" s="102">
        <v>13.11487747975397</v>
      </c>
      <c r="J242" s="102">
        <v>12.003641412508575</v>
      </c>
      <c r="K242" s="102">
        <v>12.625897538047571</v>
      </c>
      <c r="L242" s="102">
        <v>12.273919859357802</v>
      </c>
      <c r="M242" s="102">
        <v>12.35756641934231</v>
      </c>
      <c r="N242" s="102">
        <v>12.019108866700414</v>
      </c>
      <c r="O242" s="102">
        <v>11.818823651012989</v>
      </c>
      <c r="P242" s="102">
        <v>11.942262847743901</v>
      </c>
      <c r="Q242" s="102">
        <v>11.935954110573581</v>
      </c>
      <c r="R242" s="102">
        <v>12.015149119992119</v>
      </c>
      <c r="S242" s="102">
        <v>11.792465696410865</v>
      </c>
      <c r="T242" s="102">
        <v>11.159627132607564</v>
      </c>
      <c r="U242" s="102">
        <v>10.514250570961309</v>
      </c>
      <c r="V242" s="102">
        <v>9.5467935510606114</v>
      </c>
      <c r="W242" s="102">
        <v>8.3153421163719123</v>
      </c>
      <c r="X242" s="102">
        <v>7.2638693895384838</v>
      </c>
      <c r="Y242" s="102">
        <v>5.6561885515454273</v>
      </c>
      <c r="DA242" s="131" t="s">
        <v>2779</v>
      </c>
    </row>
    <row r="243" spans="1:105" ht="12" customHeight="1" x14ac:dyDescent="0.25">
      <c r="A243" s="107" t="s">
        <v>121</v>
      </c>
      <c r="B243" s="105">
        <v>11.956367222886259</v>
      </c>
      <c r="C243" s="105">
        <v>10.463783784031341</v>
      </c>
      <c r="D243" s="105">
        <v>11.991119431904359</v>
      </c>
      <c r="E243" s="105">
        <v>11.795947004576604</v>
      </c>
      <c r="F243" s="105">
        <v>11.303219831966665</v>
      </c>
      <c r="G243" s="105">
        <v>11.240983359256456</v>
      </c>
      <c r="H243" s="105">
        <v>10.902823457012</v>
      </c>
      <c r="I243" s="105">
        <v>11.368880932099811</v>
      </c>
      <c r="J243" s="105">
        <v>10.234770030647208</v>
      </c>
      <c r="K243" s="105">
        <v>10.816574561447958</v>
      </c>
      <c r="L243" s="105">
        <v>10.258085085548112</v>
      </c>
      <c r="M243" s="105">
        <v>10.469016439641569</v>
      </c>
      <c r="N243" s="105">
        <v>10.123648416112388</v>
      </c>
      <c r="O243" s="105">
        <v>10.014715871256048</v>
      </c>
      <c r="P243" s="105">
        <v>10.207289827432708</v>
      </c>
      <c r="Q243" s="105">
        <v>10.240591181124188</v>
      </c>
      <c r="R243" s="105">
        <v>10.405261004526713</v>
      </c>
      <c r="S243" s="105">
        <v>10.292748730824856</v>
      </c>
      <c r="T243" s="105">
        <v>9.7925835535071251</v>
      </c>
      <c r="U243" s="105">
        <v>9.2268551639568592</v>
      </c>
      <c r="V243" s="105">
        <v>8.4158248307527881</v>
      </c>
      <c r="W243" s="105">
        <v>7.2826248930975819</v>
      </c>
      <c r="X243" s="105">
        <v>6.4221780956437495</v>
      </c>
      <c r="Y243" s="105">
        <v>5.0112929805517723</v>
      </c>
      <c r="DA243" s="132" t="s">
        <v>2780</v>
      </c>
    </row>
    <row r="244" spans="1:105" ht="12" customHeight="1" x14ac:dyDescent="0.25">
      <c r="A244" s="108" t="s">
        <v>53</v>
      </c>
      <c r="B244" s="99">
        <v>7.3423299283843813</v>
      </c>
      <c r="C244" s="99">
        <v>5.8540160305233933</v>
      </c>
      <c r="D244" s="99">
        <v>6.9667716072521362</v>
      </c>
      <c r="E244" s="99">
        <v>6.6619364093586269</v>
      </c>
      <c r="F244" s="99">
        <v>6.3355183116303895</v>
      </c>
      <c r="G244" s="99">
        <v>6.3259129510539278</v>
      </c>
      <c r="H244" s="99">
        <v>5.9883967333658275</v>
      </c>
      <c r="I244" s="99">
        <v>6.6165169070798218</v>
      </c>
      <c r="J244" s="99">
        <v>5.3956015014688372</v>
      </c>
      <c r="K244" s="99">
        <v>5.8537634909514873</v>
      </c>
      <c r="L244" s="99">
        <v>4.6460916916200894</v>
      </c>
      <c r="M244" s="99">
        <v>5.2160793552195654</v>
      </c>
      <c r="N244" s="99">
        <v>4.7304521962242481</v>
      </c>
      <c r="O244" s="99">
        <v>4.7594941698695781</v>
      </c>
      <c r="P244" s="99">
        <v>5.0982326027844307</v>
      </c>
      <c r="Q244" s="99">
        <v>5.0699198085689385</v>
      </c>
      <c r="R244" s="99">
        <v>5.3383567492345936</v>
      </c>
      <c r="S244" s="99">
        <v>5.3147404813055683</v>
      </c>
      <c r="T244" s="99">
        <v>4.844180131735027</v>
      </c>
      <c r="U244" s="99">
        <v>4.3945953215342328</v>
      </c>
      <c r="V244" s="99">
        <v>3.8638831014993444</v>
      </c>
      <c r="W244" s="99">
        <v>2.8569230843050852</v>
      </c>
      <c r="X244" s="99">
        <v>2.7064649504532645</v>
      </c>
      <c r="Y244" s="99">
        <v>2.1371737355921314</v>
      </c>
      <c r="DA244" s="63" t="s">
        <v>2781</v>
      </c>
    </row>
    <row r="245" spans="1:105" ht="12" customHeight="1" x14ac:dyDescent="0.25">
      <c r="A245" s="108" t="s">
        <v>52</v>
      </c>
      <c r="B245" s="99">
        <v>4.6140372945018795</v>
      </c>
      <c r="C245" s="99">
        <v>4.6097677535079491</v>
      </c>
      <c r="D245" s="99">
        <v>5.0243478246522209</v>
      </c>
      <c r="E245" s="99">
        <v>5.1340105952179798</v>
      </c>
      <c r="F245" s="99">
        <v>4.9677015203362771</v>
      </c>
      <c r="G245" s="99">
        <v>4.9150704082025269</v>
      </c>
      <c r="H245" s="99">
        <v>4.9144267236461729</v>
      </c>
      <c r="I245" s="99">
        <v>4.7523640250199897</v>
      </c>
      <c r="J245" s="99">
        <v>4.8391685291783721</v>
      </c>
      <c r="K245" s="99">
        <v>4.9628110704964712</v>
      </c>
      <c r="L245" s="99">
        <v>5.6119933939280218</v>
      </c>
      <c r="M245" s="99">
        <v>5.252937084422002</v>
      </c>
      <c r="N245" s="99">
        <v>5.3931962198881402</v>
      </c>
      <c r="O245" s="99">
        <v>5.2552217013864695</v>
      </c>
      <c r="P245" s="99">
        <v>5.1090572246482759</v>
      </c>
      <c r="Q245" s="99">
        <v>5.1706713725552511</v>
      </c>
      <c r="R245" s="99">
        <v>5.0669042552921191</v>
      </c>
      <c r="S245" s="99">
        <v>4.9780082495192906</v>
      </c>
      <c r="T245" s="99">
        <v>4.948403421772098</v>
      </c>
      <c r="U245" s="99">
        <v>4.8322598424226273</v>
      </c>
      <c r="V245" s="99">
        <v>4.5519417292534445</v>
      </c>
      <c r="W245" s="99">
        <v>4.4257018087924962</v>
      </c>
      <c r="X245" s="99">
        <v>3.7157131451904841</v>
      </c>
      <c r="Y245" s="99">
        <v>2.8741192449596391</v>
      </c>
      <c r="DA245" s="63" t="s">
        <v>2782</v>
      </c>
    </row>
    <row r="246" spans="1:105" ht="12" customHeight="1" x14ac:dyDescent="0.25">
      <c r="A246" s="121" t="s">
        <v>54</v>
      </c>
      <c r="B246" s="123">
        <v>2.2273607150454566</v>
      </c>
      <c r="C246" s="123">
        <v>2.3628258330219367</v>
      </c>
      <c r="D246" s="123">
        <v>2.3568985735313661</v>
      </c>
      <c r="E246" s="123">
        <v>2.3404704977060318</v>
      </c>
      <c r="F246" s="123">
        <v>2.3964196745113164</v>
      </c>
      <c r="G246" s="123">
        <v>2.3891272611174941</v>
      </c>
      <c r="H246" s="123">
        <v>2.5981218586431973</v>
      </c>
      <c r="I246" s="123">
        <v>2.4185289307254201</v>
      </c>
      <c r="J246" s="123">
        <v>2.4730861622154614</v>
      </c>
      <c r="K246" s="123">
        <v>2.2475621688828116</v>
      </c>
      <c r="L246" s="123">
        <v>2.7309062445580761</v>
      </c>
      <c r="M246" s="123">
        <v>2.7047663031207096</v>
      </c>
      <c r="N246" s="123">
        <v>2.6833525801678677</v>
      </c>
      <c r="O246" s="123">
        <v>2.6059096678380418</v>
      </c>
      <c r="P246" s="123">
        <v>2.5334098693303613</v>
      </c>
      <c r="Q246" s="123">
        <v>2.467454072280566</v>
      </c>
      <c r="R246" s="123">
        <v>2.3962988127975779</v>
      </c>
      <c r="S246" s="123">
        <v>2.3265857825268217</v>
      </c>
      <c r="T246" s="123">
        <v>2.2545673075554413</v>
      </c>
      <c r="U246" s="123">
        <v>2.1817758107496386</v>
      </c>
      <c r="V246" s="123">
        <v>2.1095351248336374</v>
      </c>
      <c r="W246" s="123">
        <v>2.0597716347955033</v>
      </c>
      <c r="X246" s="123">
        <v>2.0193620113390405</v>
      </c>
      <c r="Y246" s="123">
        <v>1.7342384386658964</v>
      </c>
      <c r="DA246" s="130" t="s">
        <v>2783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2784</v>
      </c>
    </row>
    <row r="248" spans="1:105" ht="12" customHeight="1" x14ac:dyDescent="0.25">
      <c r="A248" s="109" t="s">
        <v>120</v>
      </c>
      <c r="B248" s="110">
        <v>2.2273607150454566</v>
      </c>
      <c r="C248" s="110">
        <v>2.3628258330219367</v>
      </c>
      <c r="D248" s="110">
        <v>2.3568985735313661</v>
      </c>
      <c r="E248" s="110">
        <v>2.3404704977060318</v>
      </c>
      <c r="F248" s="110">
        <v>2.3964196745113164</v>
      </c>
      <c r="G248" s="110">
        <v>2.3891272611174941</v>
      </c>
      <c r="H248" s="110">
        <v>2.5981218586431973</v>
      </c>
      <c r="I248" s="110">
        <v>2.4185289307254201</v>
      </c>
      <c r="J248" s="110">
        <v>2.4730861622154614</v>
      </c>
      <c r="K248" s="110">
        <v>2.2475621688828116</v>
      </c>
      <c r="L248" s="110">
        <v>2.7309062445580761</v>
      </c>
      <c r="M248" s="110">
        <v>2.7047663031207096</v>
      </c>
      <c r="N248" s="110">
        <v>2.6833525801678677</v>
      </c>
      <c r="O248" s="110">
        <v>2.6059096678380418</v>
      </c>
      <c r="P248" s="110">
        <v>2.5334098693303613</v>
      </c>
      <c r="Q248" s="110">
        <v>2.467454072280566</v>
      </c>
      <c r="R248" s="110">
        <v>2.3962988127975779</v>
      </c>
      <c r="S248" s="110">
        <v>2.3265857825268217</v>
      </c>
      <c r="T248" s="110">
        <v>2.2545673075554413</v>
      </c>
      <c r="U248" s="110">
        <v>2.1817758107496386</v>
      </c>
      <c r="V248" s="110">
        <v>2.1095351248336374</v>
      </c>
      <c r="W248" s="110">
        <v>2.0597716347955033</v>
      </c>
      <c r="X248" s="110">
        <v>2.0193620113390405</v>
      </c>
      <c r="Y248" s="110">
        <v>1.7342384386658964</v>
      </c>
      <c r="DA248" s="60" t="s">
        <v>2785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86.745009904088718</v>
      </c>
      <c r="C250" s="118">
        <f t="shared" si="115"/>
        <v>89.748636067881051</v>
      </c>
      <c r="D250" s="118">
        <f t="shared" si="115"/>
        <v>87.832567750977105</v>
      </c>
      <c r="E250" s="118">
        <f t="shared" si="115"/>
        <v>87.675191304290365</v>
      </c>
      <c r="F250" s="118">
        <f t="shared" si="115"/>
        <v>85.01999307841939</v>
      </c>
      <c r="G250" s="118">
        <f t="shared" si="115"/>
        <v>81.405028340981971</v>
      </c>
      <c r="H250" s="118">
        <f t="shared" si="115"/>
        <v>86.110296269805943</v>
      </c>
      <c r="I250" s="118">
        <f t="shared" si="115"/>
        <v>80.339179143938054</v>
      </c>
      <c r="J250" s="118">
        <f t="shared" si="115"/>
        <v>85.056885359920059</v>
      </c>
      <c r="K250" s="118">
        <f t="shared" si="115"/>
        <v>85.628958957836645</v>
      </c>
      <c r="L250" s="118">
        <f t="shared" si="115"/>
        <v>97.631348800963778</v>
      </c>
      <c r="M250" s="118">
        <f t="shared" si="115"/>
        <v>80.379588612012768</v>
      </c>
      <c r="N250" s="118">
        <f t="shared" si="115"/>
        <v>85.751862424536228</v>
      </c>
      <c r="O250" s="118">
        <f t="shared" si="115"/>
        <v>91.10829883427742</v>
      </c>
      <c r="P250" s="118">
        <f t="shared" si="115"/>
        <v>73.635905937597641</v>
      </c>
      <c r="Q250" s="118">
        <f t="shared" si="115"/>
        <v>73.539110049541648</v>
      </c>
      <c r="R250" s="118">
        <f t="shared" ref="R250:V250" si="116">R251+R254+R256+R265</f>
        <v>74.79921495755562</v>
      </c>
      <c r="S250" s="118">
        <f t="shared" si="116"/>
        <v>75.381792229815943</v>
      </c>
      <c r="T250" s="118">
        <f t="shared" si="116"/>
        <v>75.336299649119837</v>
      </c>
      <c r="U250" s="118">
        <f t="shared" si="116"/>
        <v>75.306753661114087</v>
      </c>
      <c r="V250" s="118">
        <f t="shared" si="116"/>
        <v>76.094968801500556</v>
      </c>
      <c r="W250" s="118">
        <f t="shared" ref="W250:Y250" si="117">W251+W254+W256+W265</f>
        <v>74.022583643836015</v>
      </c>
      <c r="X250" s="118">
        <f t="shared" si="117"/>
        <v>70.105807466795454</v>
      </c>
      <c r="Y250" s="118">
        <f t="shared" si="117"/>
        <v>63.716143257333329</v>
      </c>
      <c r="DA250" s="129" t="s">
        <v>2936</v>
      </c>
    </row>
    <row r="251" spans="1:105" ht="12" customHeight="1" x14ac:dyDescent="0.25">
      <c r="A251" s="121" t="s">
        <v>57</v>
      </c>
      <c r="B251" s="123">
        <f t="shared" ref="B251:Q251" si="118">SUM(B252:B253)</f>
        <v>75.160135435218592</v>
      </c>
      <c r="C251" s="123">
        <f t="shared" si="118"/>
        <v>79.083859711655293</v>
      </c>
      <c r="D251" s="123">
        <f t="shared" si="118"/>
        <v>75.927105454332988</v>
      </c>
      <c r="E251" s="123">
        <f t="shared" si="118"/>
        <v>75.801459346903371</v>
      </c>
      <c r="F251" s="123">
        <f t="shared" si="118"/>
        <v>73.506023968448517</v>
      </c>
      <c r="G251" s="123">
        <f t="shared" si="118"/>
        <v>69.894699385600944</v>
      </c>
      <c r="H251" s="123">
        <f t="shared" si="118"/>
        <v>74.512621201644066</v>
      </c>
      <c r="I251" s="123">
        <f t="shared" si="118"/>
        <v>68.642574581227237</v>
      </c>
      <c r="J251" s="123">
        <f t="shared" si="118"/>
        <v>74.089554185016681</v>
      </c>
      <c r="K251" s="123">
        <f t="shared" si="118"/>
        <v>74.320113688027959</v>
      </c>
      <c r="L251" s="123">
        <f t="shared" si="118"/>
        <v>86.142242164867611</v>
      </c>
      <c r="M251" s="123">
        <f t="shared" si="118"/>
        <v>68.812028483294071</v>
      </c>
      <c r="N251" s="123">
        <f t="shared" si="118"/>
        <v>74.309294066323304</v>
      </c>
      <c r="O251" s="123">
        <f t="shared" si="118"/>
        <v>79.744772639620365</v>
      </c>
      <c r="P251" s="123">
        <f t="shared" si="118"/>
        <v>62.108736047064191</v>
      </c>
      <c r="Q251" s="123">
        <f t="shared" si="118"/>
        <v>61.912780667831193</v>
      </c>
      <c r="R251" s="123">
        <f t="shared" ref="R251:V251" si="119">SUM(R252:R253)</f>
        <v>62.992260871657777</v>
      </c>
      <c r="S251" s="123">
        <f t="shared" si="119"/>
        <v>63.676402638848195</v>
      </c>
      <c r="T251" s="123">
        <f t="shared" si="119"/>
        <v>63.774374019674944</v>
      </c>
      <c r="U251" s="123">
        <f t="shared" si="119"/>
        <v>64.150403252861821</v>
      </c>
      <c r="V251" s="123">
        <f t="shared" si="119"/>
        <v>65.439887270214214</v>
      </c>
      <c r="W251" s="123">
        <f t="shared" ref="W251:Y251" si="120">SUM(W252:W253)</f>
        <v>64.456607948292145</v>
      </c>
      <c r="X251" s="123">
        <f t="shared" si="120"/>
        <v>60.887865367526231</v>
      </c>
      <c r="Y251" s="123">
        <f t="shared" si="120"/>
        <v>55.914630516093602</v>
      </c>
      <c r="DA251" s="130" t="s">
        <v>2937</v>
      </c>
    </row>
    <row r="252" spans="1:105" ht="12" customHeight="1" x14ac:dyDescent="0.25">
      <c r="A252" s="97" t="s">
        <v>74</v>
      </c>
      <c r="B252" s="99">
        <v>73.44645146423386</v>
      </c>
      <c r="C252" s="99">
        <v>77.310056147252908</v>
      </c>
      <c r="D252" s="99">
        <v>74.257347835089334</v>
      </c>
      <c r="E252" s="99">
        <v>74.166188243590796</v>
      </c>
      <c r="F252" s="99">
        <v>71.953300172891346</v>
      </c>
      <c r="G252" s="99">
        <v>68.454040976904054</v>
      </c>
      <c r="H252" s="99">
        <v>73.016194174145738</v>
      </c>
      <c r="I252" s="99">
        <v>67.304402959866323</v>
      </c>
      <c r="J252" s="99">
        <v>72.639510014627731</v>
      </c>
      <c r="K252" s="99">
        <v>72.883692367722162</v>
      </c>
      <c r="L252" s="99">
        <v>84.444604567800113</v>
      </c>
      <c r="M252" s="99">
        <v>67.537404573808757</v>
      </c>
      <c r="N252" s="99">
        <v>72.934263688071638</v>
      </c>
      <c r="O252" s="99">
        <v>78.260094128207541</v>
      </c>
      <c r="P252" s="99">
        <v>61.028818358152876</v>
      </c>
      <c r="Q252" s="99">
        <v>60.810566740851343</v>
      </c>
      <c r="R252" s="99">
        <v>61.865461545235966</v>
      </c>
      <c r="S252" s="99">
        <v>62.554573217338863</v>
      </c>
      <c r="T252" s="99">
        <v>62.661536932515396</v>
      </c>
      <c r="U252" s="99">
        <v>63.051019049283951</v>
      </c>
      <c r="V252" s="99">
        <v>64.344163457647113</v>
      </c>
      <c r="W252" s="99">
        <v>63.352088688639789</v>
      </c>
      <c r="X252" s="99">
        <v>59.921015332584844</v>
      </c>
      <c r="Y252" s="99">
        <v>55.087447344883572</v>
      </c>
      <c r="DA252" s="63" t="s">
        <v>2938</v>
      </c>
    </row>
    <row r="253" spans="1:105" ht="12" customHeight="1" x14ac:dyDescent="0.25">
      <c r="A253" s="97" t="s">
        <v>53</v>
      </c>
      <c r="B253" s="99">
        <v>1.7136839709847336</v>
      </c>
      <c r="C253" s="99">
        <v>1.7738035644023911</v>
      </c>
      <c r="D253" s="99">
        <v>1.6697576192436476</v>
      </c>
      <c r="E253" s="99">
        <v>1.635271103312578</v>
      </c>
      <c r="F253" s="99">
        <v>1.5527237955571769</v>
      </c>
      <c r="G253" s="99">
        <v>1.4406584086968874</v>
      </c>
      <c r="H253" s="99">
        <v>1.4964270274983276</v>
      </c>
      <c r="I253" s="99">
        <v>1.3381716213609132</v>
      </c>
      <c r="J253" s="99">
        <v>1.4500441703889528</v>
      </c>
      <c r="K253" s="99">
        <v>1.4364213203058034</v>
      </c>
      <c r="L253" s="99">
        <v>1.6976375970675044</v>
      </c>
      <c r="M253" s="99">
        <v>1.2746239094853082</v>
      </c>
      <c r="N253" s="99">
        <v>1.3750303782516662</v>
      </c>
      <c r="O253" s="99">
        <v>1.4846785114128283</v>
      </c>
      <c r="P253" s="99">
        <v>1.0799176889113167</v>
      </c>
      <c r="Q253" s="99">
        <v>1.1022139269798494</v>
      </c>
      <c r="R253" s="99">
        <v>1.1267993264218092</v>
      </c>
      <c r="S253" s="99">
        <v>1.1218294215093352</v>
      </c>
      <c r="T253" s="99">
        <v>1.1128370871595483</v>
      </c>
      <c r="U253" s="99">
        <v>1.0993842035778634</v>
      </c>
      <c r="V253" s="99">
        <v>1.0957238125670952</v>
      </c>
      <c r="W253" s="99">
        <v>1.1045192596523632</v>
      </c>
      <c r="X253" s="99">
        <v>0.96685003494139099</v>
      </c>
      <c r="Y253" s="99">
        <v>0.82718317121002805</v>
      </c>
      <c r="DA253" s="63" t="s">
        <v>2939</v>
      </c>
    </row>
    <row r="254" spans="1:105" ht="12" customHeight="1" x14ac:dyDescent="0.25">
      <c r="A254" s="121" t="s">
        <v>92</v>
      </c>
      <c r="B254" s="123">
        <f t="shared" ref="B254:Y254" si="121">B255</f>
        <v>0.1015325598818891</v>
      </c>
      <c r="C254" s="123">
        <f t="shared" si="121"/>
        <v>0.10743345656105646</v>
      </c>
      <c r="D254" s="123">
        <f t="shared" si="121"/>
        <v>0.11696745134142544</v>
      </c>
      <c r="E254" s="123">
        <f t="shared" si="121"/>
        <v>0.17485740867608079</v>
      </c>
      <c r="F254" s="123">
        <f t="shared" si="121"/>
        <v>0.13819284732327461</v>
      </c>
      <c r="G254" s="123">
        <f t="shared" si="121"/>
        <v>0.16758680953064667</v>
      </c>
      <c r="H254" s="123">
        <f t="shared" si="121"/>
        <v>0.31078702863774849</v>
      </c>
      <c r="I254" s="123">
        <f t="shared" si="121"/>
        <v>0.23457176242230332</v>
      </c>
      <c r="J254" s="123">
        <f t="shared" si="121"/>
        <v>0.26466086747346201</v>
      </c>
      <c r="K254" s="123">
        <f t="shared" si="121"/>
        <v>0.31120613698911098</v>
      </c>
      <c r="L254" s="123">
        <f t="shared" si="121"/>
        <v>0.34808649649073059</v>
      </c>
      <c r="M254" s="123">
        <f t="shared" si="121"/>
        <v>0.36814810427772715</v>
      </c>
      <c r="N254" s="123">
        <f t="shared" si="121"/>
        <v>0.45913667493800714</v>
      </c>
      <c r="O254" s="123">
        <f t="shared" si="121"/>
        <v>0.52808539589126269</v>
      </c>
      <c r="P254" s="123">
        <f t="shared" si="121"/>
        <v>0.60680338535931611</v>
      </c>
      <c r="Q254" s="123">
        <f t="shared" si="121"/>
        <v>0.68431205167525533</v>
      </c>
      <c r="R254" s="123">
        <f t="shared" si="121"/>
        <v>0.77775052613251006</v>
      </c>
      <c r="S254" s="123">
        <f t="shared" si="121"/>
        <v>0.78135418080924179</v>
      </c>
      <c r="T254" s="123">
        <f t="shared" si="121"/>
        <v>1.0300432761720855</v>
      </c>
      <c r="U254" s="123">
        <f t="shared" si="121"/>
        <v>1.0729143225576003</v>
      </c>
      <c r="V254" s="123">
        <f t="shared" si="121"/>
        <v>1.2701141826855482</v>
      </c>
      <c r="W254" s="123">
        <f t="shared" si="121"/>
        <v>1.1001179594746981</v>
      </c>
      <c r="X254" s="123">
        <f t="shared" si="121"/>
        <v>1.5616060684671045</v>
      </c>
      <c r="Y254" s="123">
        <f t="shared" si="121"/>
        <v>1.6471276006961051</v>
      </c>
      <c r="DA254" s="130" t="s">
        <v>2940</v>
      </c>
    </row>
    <row r="255" spans="1:105" ht="12" customHeight="1" x14ac:dyDescent="0.25">
      <c r="A255" s="97" t="s">
        <v>53</v>
      </c>
      <c r="B255" s="99">
        <f>RES_hhdet_tess!B29</f>
        <v>0.1015325598818891</v>
      </c>
      <c r="C255" s="99">
        <f>RES_hhdet_tess!C29</f>
        <v>0.10743345656105646</v>
      </c>
      <c r="D255" s="99">
        <f>RES_hhdet_tess!D29</f>
        <v>0.11696745134142544</v>
      </c>
      <c r="E255" s="99">
        <f>RES_hhdet_tess!E29</f>
        <v>0.17485740867608079</v>
      </c>
      <c r="F255" s="99">
        <f>RES_hhdet_tess!F29</f>
        <v>0.13819284732327461</v>
      </c>
      <c r="G255" s="99">
        <f>RES_hhdet_tess!G29</f>
        <v>0.16758680953064667</v>
      </c>
      <c r="H255" s="99">
        <f>RES_hhdet_tess!H29</f>
        <v>0.31078702863774849</v>
      </c>
      <c r="I255" s="99">
        <f>RES_hhdet_tess!I29</f>
        <v>0.23457176242230332</v>
      </c>
      <c r="J255" s="99">
        <f>RES_hhdet_tess!J29</f>
        <v>0.26466086747346201</v>
      </c>
      <c r="K255" s="99">
        <f>RES_hhdet_tess!K29</f>
        <v>0.31120613698911098</v>
      </c>
      <c r="L255" s="99">
        <f>RES_hhdet_tess!L29</f>
        <v>0.34808649649073059</v>
      </c>
      <c r="M255" s="99">
        <f>RES_hhdet_tess!M29</f>
        <v>0.36814810427772715</v>
      </c>
      <c r="N255" s="99">
        <f>RES_hhdet_tess!N29</f>
        <v>0.45913667493800714</v>
      </c>
      <c r="O255" s="99">
        <f>RES_hhdet_tess!O29</f>
        <v>0.52808539589126269</v>
      </c>
      <c r="P255" s="99">
        <f>RES_hhdet_tess!P29</f>
        <v>0.60680338535931611</v>
      </c>
      <c r="Q255" s="99">
        <f>RES_hhdet_tess!Q29</f>
        <v>0.68431205167525533</v>
      </c>
      <c r="R255" s="99">
        <f>RES_hhdet_tess!R29</f>
        <v>0.77775052613251006</v>
      </c>
      <c r="S255" s="99">
        <f>RES_hhdet_tess!S29</f>
        <v>0.78135418080924179</v>
      </c>
      <c r="T255" s="99">
        <f>RES_hhdet_tess!T29</f>
        <v>1.0300432761720855</v>
      </c>
      <c r="U255" s="99">
        <f>RES_hhdet_tess!U29</f>
        <v>1.0729143225576003</v>
      </c>
      <c r="V255" s="99">
        <f>RES_hhdet_tess!V29</f>
        <v>1.2701141826855482</v>
      </c>
      <c r="W255" s="99">
        <f>RES_hhdet_tess!W29</f>
        <v>1.1001179594746981</v>
      </c>
      <c r="X255" s="99">
        <f>RES_hhdet_tess!X29</f>
        <v>1.5616060684671045</v>
      </c>
      <c r="Y255" s="99">
        <f>RES_hhdet_tess!Y29</f>
        <v>1.6471276006961051</v>
      </c>
      <c r="DA255" s="63" t="s">
        <v>2941</v>
      </c>
    </row>
    <row r="256" spans="1:105" ht="12" customHeight="1" x14ac:dyDescent="0.25">
      <c r="A256" s="121" t="s">
        <v>55</v>
      </c>
      <c r="B256" s="123">
        <v>9.8023119952726887</v>
      </c>
      <c r="C256" s="123">
        <v>8.7694115156796091</v>
      </c>
      <c r="D256" s="123">
        <v>9.9998711601825381</v>
      </c>
      <c r="E256" s="123">
        <v>9.9169949951340683</v>
      </c>
      <c r="F256" s="123">
        <v>9.5444575766338122</v>
      </c>
      <c r="G256" s="123">
        <v>9.5097104508922978</v>
      </c>
      <c r="H256" s="123">
        <v>9.2853854688255772</v>
      </c>
      <c r="I256" s="123">
        <v>9.59502954081991</v>
      </c>
      <c r="J256" s="123">
        <v>8.7915756340275362</v>
      </c>
      <c r="K256" s="123">
        <v>9.2582040223570949</v>
      </c>
      <c r="L256" s="123">
        <v>9.023832148438224</v>
      </c>
      <c r="M256" s="123">
        <v>9.0977855192883634</v>
      </c>
      <c r="N256" s="123">
        <v>8.8920445981390142</v>
      </c>
      <c r="O256" s="123">
        <v>8.7965793509074608</v>
      </c>
      <c r="P256" s="123">
        <v>8.9308611505095694</v>
      </c>
      <c r="Q256" s="123">
        <v>8.9961165256681053</v>
      </c>
      <c r="R256" s="123">
        <v>9.1283461151096823</v>
      </c>
      <c r="S256" s="123">
        <v>9.061251879453156</v>
      </c>
      <c r="T256" s="123">
        <v>8.7040104223910379</v>
      </c>
      <c r="U256" s="123">
        <v>8.2882765538626177</v>
      </c>
      <c r="V256" s="123">
        <v>7.6227114584442734</v>
      </c>
      <c r="W256" s="123">
        <v>6.7178223911625832</v>
      </c>
      <c r="X256" s="123">
        <v>5.9183001354632943</v>
      </c>
      <c r="Y256" s="123">
        <v>4.6430701848469695</v>
      </c>
      <c r="DA256" s="130" t="s">
        <v>2942</v>
      </c>
    </row>
    <row r="257" spans="1:105" ht="12" customHeight="1" x14ac:dyDescent="0.25">
      <c r="A257" s="97" t="s">
        <v>141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X257" s="99">
        <v>0</v>
      </c>
      <c r="Y257" s="99">
        <v>0</v>
      </c>
      <c r="DA257" s="63" t="s">
        <v>2943</v>
      </c>
    </row>
    <row r="258" spans="1:105" ht="12" customHeight="1" x14ac:dyDescent="0.25">
      <c r="A258" s="97" t="s">
        <v>140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2944</v>
      </c>
    </row>
    <row r="259" spans="1:105" ht="12" customHeight="1" x14ac:dyDescent="0.25">
      <c r="A259" s="100" t="s">
        <v>50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2945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2946</v>
      </c>
    </row>
    <row r="261" spans="1:105" ht="12" customHeight="1" x14ac:dyDescent="0.25">
      <c r="A261" s="106" t="s">
        <v>122</v>
      </c>
      <c r="B261" s="102">
        <v>9.8023119952726869</v>
      </c>
      <c r="C261" s="102">
        <v>8.7687318953417144</v>
      </c>
      <c r="D261" s="102">
        <v>9.9991093539154168</v>
      </c>
      <c r="E261" s="102">
        <v>9.9161754624983729</v>
      </c>
      <c r="F261" s="102">
        <v>9.5436311371036417</v>
      </c>
      <c r="G261" s="102">
        <v>9.5092140732594803</v>
      </c>
      <c r="H261" s="102">
        <v>9.2850746492742982</v>
      </c>
      <c r="I261" s="102">
        <v>9.5955720553332995</v>
      </c>
      <c r="J261" s="102">
        <v>8.7918575762048068</v>
      </c>
      <c r="K261" s="102">
        <v>9.258795617261578</v>
      </c>
      <c r="L261" s="102">
        <v>9.0238489674649554</v>
      </c>
      <c r="M261" s="102">
        <v>9.0977924801628163</v>
      </c>
      <c r="N261" s="102">
        <v>8.8922204188703748</v>
      </c>
      <c r="O261" s="102">
        <v>8.7966598994347791</v>
      </c>
      <c r="P261" s="102">
        <v>8.9295250477821284</v>
      </c>
      <c r="Q261" s="102">
        <v>8.99665991046583</v>
      </c>
      <c r="R261" s="102">
        <v>9.1290160567798662</v>
      </c>
      <c r="S261" s="102">
        <v>9.0617364757579999</v>
      </c>
      <c r="T261" s="102">
        <v>8.7042664242509424</v>
      </c>
      <c r="U261" s="102">
        <v>8.288058900555237</v>
      </c>
      <c r="V261" s="102">
        <v>7.6224040994700868</v>
      </c>
      <c r="W261" s="102">
        <v>6.7168438531436436</v>
      </c>
      <c r="X261" s="102">
        <v>5.9176765450948032</v>
      </c>
      <c r="Y261" s="102">
        <v>4.6459806925511034</v>
      </c>
      <c r="DA261" s="131" t="s">
        <v>2947</v>
      </c>
    </row>
    <row r="262" spans="1:105" ht="12" customHeight="1" x14ac:dyDescent="0.25">
      <c r="A262" s="107" t="s">
        <v>121</v>
      </c>
      <c r="B262" s="105">
        <v>9.8023119952726869</v>
      </c>
      <c r="C262" s="105">
        <v>8.7703441347014834</v>
      </c>
      <c r="D262" s="105">
        <v>10.000882401244224</v>
      </c>
      <c r="E262" s="105">
        <v>9.9180375355081747</v>
      </c>
      <c r="F262" s="105">
        <v>9.5453869919588747</v>
      </c>
      <c r="G262" s="105">
        <v>9.5102413250147801</v>
      </c>
      <c r="H262" s="105">
        <v>9.2857205744417843</v>
      </c>
      <c r="I262" s="105">
        <v>9.594507810861856</v>
      </c>
      <c r="J262" s="105">
        <v>8.7912965085777728</v>
      </c>
      <c r="K262" s="105">
        <v>9.2576667125619654</v>
      </c>
      <c r="L262" s="105">
        <v>9.0238130119575715</v>
      </c>
      <c r="M262" s="105">
        <v>9.097779270193243</v>
      </c>
      <c r="N262" s="105">
        <v>8.8918693073428781</v>
      </c>
      <c r="O262" s="105">
        <v>8.7964998418857654</v>
      </c>
      <c r="P262" s="105">
        <v>8.9320364723136088</v>
      </c>
      <c r="Q262" s="105">
        <v>8.9956057829727136</v>
      </c>
      <c r="R262" s="105">
        <v>9.1277369514334108</v>
      </c>
      <c r="S262" s="105">
        <v>9.0608006822060201</v>
      </c>
      <c r="T262" s="105">
        <v>8.7037519434323638</v>
      </c>
      <c r="U262" s="105">
        <v>8.2885090372550714</v>
      </c>
      <c r="V262" s="105">
        <v>7.6230578639714928</v>
      </c>
      <c r="W262" s="105">
        <v>6.7191618586427531</v>
      </c>
      <c r="X262" s="105">
        <v>5.9191400365691855</v>
      </c>
      <c r="Y262" s="105">
        <v>4.639851315178773</v>
      </c>
      <c r="DA262" s="132" t="s">
        <v>2948</v>
      </c>
    </row>
    <row r="263" spans="1:105" ht="12" customHeight="1" x14ac:dyDescent="0.25">
      <c r="A263" s="108" t="s">
        <v>53</v>
      </c>
      <c r="B263" s="99">
        <v>5.1882747007708065</v>
      </c>
      <c r="C263" s="99">
        <v>4.1605763811935352</v>
      </c>
      <c r="D263" s="99">
        <v>4.9765345765920008</v>
      </c>
      <c r="E263" s="99">
        <v>4.7840269402901958</v>
      </c>
      <c r="F263" s="99">
        <v>4.5776854716225976</v>
      </c>
      <c r="G263" s="99">
        <v>4.5951709168122559</v>
      </c>
      <c r="H263" s="99">
        <v>4.3712938507956132</v>
      </c>
      <c r="I263" s="99">
        <v>4.8421437858418654</v>
      </c>
      <c r="J263" s="99">
        <v>3.952127979399402</v>
      </c>
      <c r="K263" s="99">
        <v>4.2948556420654942</v>
      </c>
      <c r="L263" s="99">
        <v>3.4118196180295493</v>
      </c>
      <c r="M263" s="99">
        <v>3.8448421857712405</v>
      </c>
      <c r="N263" s="99">
        <v>3.4986730874547378</v>
      </c>
      <c r="O263" s="99">
        <v>3.5412781404992959</v>
      </c>
      <c r="P263" s="99">
        <v>3.8229792476653306</v>
      </c>
      <c r="Q263" s="99">
        <v>3.8249344104174634</v>
      </c>
      <c r="R263" s="99">
        <v>4.0608326961412917</v>
      </c>
      <c r="S263" s="99">
        <v>4.0827924326867304</v>
      </c>
      <c r="T263" s="99">
        <v>3.7553485216602653</v>
      </c>
      <c r="U263" s="99">
        <v>3.456249194832445</v>
      </c>
      <c r="V263" s="99">
        <v>3.0711161347180491</v>
      </c>
      <c r="W263" s="99">
        <v>2.2934600498502569</v>
      </c>
      <c r="X263" s="99">
        <v>2.2034268913787001</v>
      </c>
      <c r="Y263" s="99">
        <v>1.7657320702191339</v>
      </c>
      <c r="DA263" s="63" t="s">
        <v>2949</v>
      </c>
    </row>
    <row r="264" spans="1:105" ht="12" customHeight="1" x14ac:dyDescent="0.25">
      <c r="A264" s="108" t="s">
        <v>52</v>
      </c>
      <c r="B264" s="99">
        <v>4.6140372945018795</v>
      </c>
      <c r="C264" s="99">
        <v>4.6097677535079491</v>
      </c>
      <c r="D264" s="99">
        <v>5.0243478246522209</v>
      </c>
      <c r="E264" s="99">
        <v>5.1340105952179798</v>
      </c>
      <c r="F264" s="99">
        <v>4.9677015203362771</v>
      </c>
      <c r="G264" s="99">
        <v>4.9150704082025269</v>
      </c>
      <c r="H264" s="99">
        <v>4.9144267236461729</v>
      </c>
      <c r="I264" s="99">
        <v>4.7523640250199897</v>
      </c>
      <c r="J264" s="99">
        <v>4.8391685291783721</v>
      </c>
      <c r="K264" s="99">
        <v>4.9628110704964712</v>
      </c>
      <c r="L264" s="99">
        <v>5.6119933939280218</v>
      </c>
      <c r="M264" s="99">
        <v>5.252937084422002</v>
      </c>
      <c r="N264" s="99">
        <v>5.3931962198881402</v>
      </c>
      <c r="O264" s="99">
        <v>5.2552217013864695</v>
      </c>
      <c r="P264" s="99">
        <v>5.1090572246482759</v>
      </c>
      <c r="Q264" s="99">
        <v>5.1706713725552511</v>
      </c>
      <c r="R264" s="99">
        <v>5.0669042552921191</v>
      </c>
      <c r="S264" s="99">
        <v>4.9780082495192906</v>
      </c>
      <c r="T264" s="99">
        <v>4.948403421772098</v>
      </c>
      <c r="U264" s="99">
        <v>4.8322598424226273</v>
      </c>
      <c r="V264" s="99">
        <v>4.5519417292534445</v>
      </c>
      <c r="W264" s="99">
        <v>4.4257018087924962</v>
      </c>
      <c r="X264" s="99">
        <v>3.7157131451904841</v>
      </c>
      <c r="Y264" s="99">
        <v>2.8741192449596391</v>
      </c>
      <c r="DA264" s="63" t="s">
        <v>2950</v>
      </c>
    </row>
    <row r="265" spans="1:105" ht="12" customHeight="1" x14ac:dyDescent="0.25">
      <c r="A265" s="121" t="s">
        <v>54</v>
      </c>
      <c r="B265" s="123">
        <v>1.6810299137155444</v>
      </c>
      <c r="C265" s="123">
        <v>1.7879313839850945</v>
      </c>
      <c r="D265" s="123">
        <v>1.7886236851201622</v>
      </c>
      <c r="E265" s="123">
        <v>1.7818795535768579</v>
      </c>
      <c r="F265" s="123">
        <v>1.8313186860137813</v>
      </c>
      <c r="G265" s="123">
        <v>1.8330316949580838</v>
      </c>
      <c r="H265" s="123">
        <v>2.0015025706985488</v>
      </c>
      <c r="I265" s="123">
        <v>1.8670032594686068</v>
      </c>
      <c r="J265" s="123">
        <v>1.9110946734023775</v>
      </c>
      <c r="K265" s="123">
        <v>1.7394351104624768</v>
      </c>
      <c r="L265" s="123">
        <v>2.1171879911672042</v>
      </c>
      <c r="M265" s="123">
        <v>2.101626505152606</v>
      </c>
      <c r="N265" s="123">
        <v>2.0913870851359047</v>
      </c>
      <c r="O265" s="123">
        <v>2.038861447858324</v>
      </c>
      <c r="P265" s="123">
        <v>1.9895053546645722</v>
      </c>
      <c r="Q265" s="123">
        <v>1.9459008043670938</v>
      </c>
      <c r="R265" s="123">
        <v>1.9008574446556581</v>
      </c>
      <c r="S265" s="123">
        <v>1.8627835307053615</v>
      </c>
      <c r="T265" s="123">
        <v>1.8278719308817732</v>
      </c>
      <c r="U265" s="123">
        <v>1.7951595318320503</v>
      </c>
      <c r="V265" s="123">
        <v>1.7622558901565226</v>
      </c>
      <c r="W265" s="123">
        <v>1.7480353449065789</v>
      </c>
      <c r="X265" s="123">
        <v>1.7380358953388286</v>
      </c>
      <c r="Y265" s="123">
        <v>1.5113149556966541</v>
      </c>
      <c r="DA265" s="130" t="s">
        <v>2951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2952</v>
      </c>
    </row>
    <row r="267" spans="1:105" ht="12" customHeight="1" x14ac:dyDescent="0.25">
      <c r="A267" s="109" t="s">
        <v>120</v>
      </c>
      <c r="B267" s="110">
        <v>1.6810299137155444</v>
      </c>
      <c r="C267" s="110">
        <v>1.7879313839850945</v>
      </c>
      <c r="D267" s="110">
        <v>1.7886236851201622</v>
      </c>
      <c r="E267" s="110">
        <v>1.7818795535768579</v>
      </c>
      <c r="F267" s="110">
        <v>1.8313186860137813</v>
      </c>
      <c r="G267" s="110">
        <v>1.8330316949580838</v>
      </c>
      <c r="H267" s="110">
        <v>2.0015025706985488</v>
      </c>
      <c r="I267" s="110">
        <v>1.8670032594686068</v>
      </c>
      <c r="J267" s="110">
        <v>1.9110946734023775</v>
      </c>
      <c r="K267" s="110">
        <v>1.7394351104624768</v>
      </c>
      <c r="L267" s="110">
        <v>2.1171879911672042</v>
      </c>
      <c r="M267" s="110">
        <v>2.101626505152606</v>
      </c>
      <c r="N267" s="110">
        <v>2.0913870851359047</v>
      </c>
      <c r="O267" s="110">
        <v>2.038861447858324</v>
      </c>
      <c r="P267" s="110">
        <v>1.9895053546645722</v>
      </c>
      <c r="Q267" s="110">
        <v>1.9459008043670938</v>
      </c>
      <c r="R267" s="110">
        <v>1.9008574446556581</v>
      </c>
      <c r="S267" s="110">
        <v>1.8627835307053615</v>
      </c>
      <c r="T267" s="110">
        <v>1.8278719308817732</v>
      </c>
      <c r="U267" s="110">
        <v>1.7951595318320503</v>
      </c>
      <c r="V267" s="110">
        <v>1.7622558901565226</v>
      </c>
      <c r="W267" s="110">
        <v>1.7480353449065789</v>
      </c>
      <c r="X267" s="110">
        <v>1.7380358953388286</v>
      </c>
      <c r="Y267" s="110">
        <v>1.5113149556966541</v>
      </c>
      <c r="DA267" s="60" t="s">
        <v>2953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34.527308048767139</v>
      </c>
      <c r="C269" s="118">
        <f t="shared" si="122"/>
        <v>36.052072900861781</v>
      </c>
      <c r="D269" s="118">
        <f t="shared" si="122"/>
        <v>34.315930866270726</v>
      </c>
      <c r="E269" s="118">
        <f t="shared" si="122"/>
        <v>33.920151659190864</v>
      </c>
      <c r="F269" s="118">
        <f t="shared" si="122"/>
        <v>32.452367301057762</v>
      </c>
      <c r="G269" s="118">
        <f t="shared" si="122"/>
        <v>30.386449263649581</v>
      </c>
      <c r="H269" s="118">
        <f t="shared" si="122"/>
        <v>31.872045631433281</v>
      </c>
      <c r="I269" s="118">
        <f t="shared" si="122"/>
        <v>28.954712243422026</v>
      </c>
      <c r="J269" s="118">
        <f t="shared" si="122"/>
        <v>30.880241371122221</v>
      </c>
      <c r="K269" s="118">
        <f t="shared" si="122"/>
        <v>30.605965339940894</v>
      </c>
      <c r="L269" s="118">
        <f t="shared" si="122"/>
        <v>34.986941511204307</v>
      </c>
      <c r="M269" s="118">
        <f t="shared" si="122"/>
        <v>27.533581526656416</v>
      </c>
      <c r="N269" s="118">
        <f t="shared" si="122"/>
        <v>29.134936670543027</v>
      </c>
      <c r="O269" s="118">
        <f t="shared" si="122"/>
        <v>30.585344421325225</v>
      </c>
      <c r="P269" s="118">
        <f t="shared" si="122"/>
        <v>23.613851435491117</v>
      </c>
      <c r="Q269" s="118">
        <f t="shared" si="122"/>
        <v>23.298859657169604</v>
      </c>
      <c r="R269" s="118">
        <f t="shared" ref="R269:V269" si="123">R270+R273+R275+R284</f>
        <v>23.381039464771025</v>
      </c>
      <c r="S269" s="118">
        <f t="shared" si="123"/>
        <v>23.155249329901427</v>
      </c>
      <c r="T269" s="118">
        <f t="shared" si="123"/>
        <v>22.666254707471523</v>
      </c>
      <c r="U269" s="118">
        <f t="shared" si="123"/>
        <v>22.289589683417532</v>
      </c>
      <c r="V269" s="118">
        <f t="shared" si="123"/>
        <v>22.253649285385592</v>
      </c>
      <c r="W269" s="118">
        <f t="shared" ref="W269:Y269" si="124">W270+W273+W275+W284</f>
        <v>21.361222215617776</v>
      </c>
      <c r="X269" s="118">
        <f t="shared" si="124"/>
        <v>19.710846960503233</v>
      </c>
      <c r="Y269" s="118">
        <f t="shared" si="124"/>
        <v>17.755757502119224</v>
      </c>
      <c r="DA269" s="129" t="s">
        <v>3104</v>
      </c>
    </row>
    <row r="270" spans="1:105" ht="12" customHeight="1" x14ac:dyDescent="0.25">
      <c r="A270" s="121" t="s">
        <v>57</v>
      </c>
      <c r="B270" s="123">
        <f t="shared" ref="B270:Q270" si="125">SUM(B271:B272)</f>
        <v>34.527308048767139</v>
      </c>
      <c r="C270" s="123">
        <f t="shared" si="125"/>
        <v>36.052072900861781</v>
      </c>
      <c r="D270" s="123">
        <f t="shared" si="125"/>
        <v>34.315930866270726</v>
      </c>
      <c r="E270" s="123">
        <f t="shared" si="125"/>
        <v>33.920151659190864</v>
      </c>
      <c r="F270" s="123">
        <f t="shared" si="125"/>
        <v>32.452367301057762</v>
      </c>
      <c r="G270" s="123">
        <f t="shared" si="125"/>
        <v>30.386449263649581</v>
      </c>
      <c r="H270" s="123">
        <f t="shared" si="125"/>
        <v>31.872045631433281</v>
      </c>
      <c r="I270" s="123">
        <f t="shared" si="125"/>
        <v>28.954712243422026</v>
      </c>
      <c r="J270" s="123">
        <f t="shared" si="125"/>
        <v>30.880241371122221</v>
      </c>
      <c r="K270" s="123">
        <f t="shared" si="125"/>
        <v>30.605965339940894</v>
      </c>
      <c r="L270" s="123">
        <f t="shared" si="125"/>
        <v>34.986941511204307</v>
      </c>
      <c r="M270" s="123">
        <f t="shared" si="125"/>
        <v>27.533581526656416</v>
      </c>
      <c r="N270" s="123">
        <f t="shared" si="125"/>
        <v>29.134936670543027</v>
      </c>
      <c r="O270" s="123">
        <f t="shared" si="125"/>
        <v>30.585344421325225</v>
      </c>
      <c r="P270" s="123">
        <f t="shared" si="125"/>
        <v>23.613851435491117</v>
      </c>
      <c r="Q270" s="123">
        <f t="shared" si="125"/>
        <v>23.298859657169604</v>
      </c>
      <c r="R270" s="123">
        <f t="shared" ref="R270:V270" si="126">SUM(R271:R272)</f>
        <v>23.381039464771025</v>
      </c>
      <c r="S270" s="123">
        <f t="shared" si="126"/>
        <v>23.155249329901427</v>
      </c>
      <c r="T270" s="123">
        <f t="shared" si="126"/>
        <v>22.666254707471523</v>
      </c>
      <c r="U270" s="123">
        <f t="shared" si="126"/>
        <v>22.289589683417532</v>
      </c>
      <c r="V270" s="123">
        <f t="shared" si="126"/>
        <v>22.253649285385592</v>
      </c>
      <c r="W270" s="123">
        <f t="shared" ref="W270:Y270" si="127">SUM(W271:W272)</f>
        <v>21.361222215617776</v>
      </c>
      <c r="X270" s="123">
        <f t="shared" si="127"/>
        <v>19.710846960503233</v>
      </c>
      <c r="Y270" s="123">
        <f t="shared" si="127"/>
        <v>17.755757502119224</v>
      </c>
      <c r="DA270" s="130" t="s">
        <v>3105</v>
      </c>
    </row>
    <row r="271" spans="1:105" ht="12" customHeight="1" x14ac:dyDescent="0.25">
      <c r="A271" s="97" t="s">
        <v>74</v>
      </c>
      <c r="B271" s="99">
        <v>34.527308048767139</v>
      </c>
      <c r="C271" s="99">
        <v>36.052072900861781</v>
      </c>
      <c r="D271" s="99">
        <v>34.315930866270726</v>
      </c>
      <c r="E271" s="99">
        <v>33.920151659190864</v>
      </c>
      <c r="F271" s="99">
        <v>32.452367301057762</v>
      </c>
      <c r="G271" s="99">
        <v>30.386449263649581</v>
      </c>
      <c r="H271" s="99">
        <v>31.872045631433281</v>
      </c>
      <c r="I271" s="99">
        <v>28.954712243422026</v>
      </c>
      <c r="J271" s="99">
        <v>30.880241371122221</v>
      </c>
      <c r="K271" s="99">
        <v>30.605965339940894</v>
      </c>
      <c r="L271" s="99">
        <v>34.986941511204307</v>
      </c>
      <c r="M271" s="99">
        <v>27.533581526656416</v>
      </c>
      <c r="N271" s="99">
        <v>29.134936670543027</v>
      </c>
      <c r="O271" s="99">
        <v>30.585344421325225</v>
      </c>
      <c r="P271" s="99">
        <v>23.613851435491117</v>
      </c>
      <c r="Q271" s="99">
        <v>23.298859657169604</v>
      </c>
      <c r="R271" s="99">
        <v>23.381039464771025</v>
      </c>
      <c r="S271" s="99">
        <v>23.155249329901427</v>
      </c>
      <c r="T271" s="99">
        <v>22.666254707471523</v>
      </c>
      <c r="U271" s="99">
        <v>22.289589683417532</v>
      </c>
      <c r="V271" s="99">
        <v>22.253649285385592</v>
      </c>
      <c r="W271" s="99">
        <v>21.361222215617776</v>
      </c>
      <c r="X271" s="99">
        <v>19.710846960503233</v>
      </c>
      <c r="Y271" s="99">
        <v>17.755757502119224</v>
      </c>
      <c r="DA271" s="63" t="s">
        <v>3106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3107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3108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3109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3110</v>
      </c>
    </row>
    <row r="276" spans="1:105" ht="12" customHeight="1" x14ac:dyDescent="0.25">
      <c r="A276" s="97" t="s">
        <v>141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3111</v>
      </c>
    </row>
    <row r="277" spans="1:105" ht="12" customHeight="1" x14ac:dyDescent="0.25">
      <c r="A277" s="97" t="s">
        <v>140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3112</v>
      </c>
    </row>
    <row r="278" spans="1:105" ht="12" customHeight="1" x14ac:dyDescent="0.25">
      <c r="A278" s="100" t="s">
        <v>50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3113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3114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3115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3116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3117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3118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3119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3120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3121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0.71235380891438294</v>
      </c>
      <c r="D290" s="117">
        <f t="shared" si="129"/>
        <v>0.71172001971147891</v>
      </c>
      <c r="E290" s="117">
        <f t="shared" si="129"/>
        <v>0.74607745876738163</v>
      </c>
      <c r="F290" s="117">
        <f t="shared" si="129"/>
        <v>0.95100824089479774</v>
      </c>
      <c r="G290" s="117">
        <f t="shared" si="129"/>
        <v>1.0504755208739238</v>
      </c>
      <c r="H290" s="117">
        <f t="shared" si="129"/>
        <v>1.3164435203319136</v>
      </c>
      <c r="I290" s="117">
        <f t="shared" si="129"/>
        <v>1.0429784312972792</v>
      </c>
      <c r="J290" s="117">
        <f t="shared" si="129"/>
        <v>0.70574103297468815</v>
      </c>
      <c r="K290" s="117">
        <f t="shared" si="129"/>
        <v>0.68389949890101709</v>
      </c>
      <c r="L290" s="117">
        <f t="shared" si="129"/>
        <v>0.82548007108670673</v>
      </c>
      <c r="M290" s="117">
        <f t="shared" si="129"/>
        <v>0.6814364890383503</v>
      </c>
      <c r="N290" s="117">
        <f t="shared" si="129"/>
        <v>0.70782903973287303</v>
      </c>
      <c r="O290" s="117">
        <f t="shared" si="129"/>
        <v>0.86335222284032331</v>
      </c>
      <c r="P290" s="117">
        <f t="shared" si="129"/>
        <v>0.59497266776873792</v>
      </c>
      <c r="Q290" s="117">
        <f t="shared" si="129"/>
        <v>0.31461030018659064</v>
      </c>
      <c r="R290" s="117">
        <f t="shared" ref="R290:V290" si="130">R291+R294+R296+R305</f>
        <v>0.43157241354322939</v>
      </c>
      <c r="S290" s="117">
        <f t="shared" si="130"/>
        <v>0.52173905865770998</v>
      </c>
      <c r="T290" s="117">
        <f t="shared" si="130"/>
        <v>0.58723644041254297</v>
      </c>
      <c r="U290" s="117">
        <f t="shared" si="130"/>
        <v>0.57542712798605999</v>
      </c>
      <c r="V290" s="117">
        <f t="shared" si="130"/>
        <v>0.52117994302771131</v>
      </c>
      <c r="W290" s="117">
        <f t="shared" ref="W290:Y290" si="131">W291+W294+W296+W305</f>
        <v>0.56612489732833116</v>
      </c>
      <c r="X290" s="117">
        <f t="shared" si="131"/>
        <v>0.63796489842694348</v>
      </c>
      <c r="Y290" s="117">
        <f t="shared" si="131"/>
        <v>0.62257472651734469</v>
      </c>
      <c r="DA290" s="129" t="s">
        <v>3272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0.65354219767062138</v>
      </c>
      <c r="D291" s="122">
        <f t="shared" si="132"/>
        <v>0.64292001785829767</v>
      </c>
      <c r="E291" s="122">
        <f t="shared" si="132"/>
        <v>0.673434625223301</v>
      </c>
      <c r="F291" s="122">
        <f t="shared" si="132"/>
        <v>0.85857005124939068</v>
      </c>
      <c r="G291" s="122">
        <f t="shared" si="132"/>
        <v>0.94108607983925352</v>
      </c>
      <c r="H291" s="122">
        <f t="shared" si="132"/>
        <v>1.1840585746127041</v>
      </c>
      <c r="I291" s="122">
        <f t="shared" si="132"/>
        <v>0.93155148215392769</v>
      </c>
      <c r="J291" s="122">
        <f t="shared" si="132"/>
        <v>0.63712400458239371</v>
      </c>
      <c r="K291" s="122">
        <f t="shared" si="132"/>
        <v>0.61546365398338654</v>
      </c>
      <c r="L291" s="122">
        <f t="shared" si="132"/>
        <v>0.74598455820688936</v>
      </c>
      <c r="M291" s="122">
        <f t="shared" si="132"/>
        <v>0.60436267316702152</v>
      </c>
      <c r="N291" s="122">
        <f t="shared" si="132"/>
        <v>0.62673072930120766</v>
      </c>
      <c r="O291" s="122">
        <f t="shared" si="132"/>
        <v>0.76868347997450392</v>
      </c>
      <c r="P291" s="122">
        <f t="shared" si="132"/>
        <v>0.50945348454520756</v>
      </c>
      <c r="Q291" s="122">
        <f t="shared" si="132"/>
        <v>0.26561526334214181</v>
      </c>
      <c r="R291" s="122">
        <f t="shared" ref="R291:V291" si="133">SUM(R292:R293)</f>
        <v>0.36318712370092093</v>
      </c>
      <c r="S291" s="122">
        <f t="shared" si="133"/>
        <v>0.43830938268055053</v>
      </c>
      <c r="T291" s="122">
        <f t="shared" si="133"/>
        <v>0.49284162392380365</v>
      </c>
      <c r="U291" s="122">
        <f t="shared" si="133"/>
        <v>0.48475717661885803</v>
      </c>
      <c r="V291" s="122">
        <f t="shared" si="133"/>
        <v>0.44093242188900078</v>
      </c>
      <c r="W291" s="122">
        <f t="shared" ref="W291:Y291" si="134">SUM(W292:W293)</f>
        <v>0.4746576675328793</v>
      </c>
      <c r="X291" s="122">
        <f t="shared" si="134"/>
        <v>0.52390248637714854</v>
      </c>
      <c r="Y291" s="122">
        <f t="shared" si="134"/>
        <v>0.50091579752523607</v>
      </c>
      <c r="DA291" s="130" t="s">
        <v>3273</v>
      </c>
    </row>
    <row r="292" spans="1:105" ht="12" customHeight="1" x14ac:dyDescent="0.25">
      <c r="A292" s="97" t="s">
        <v>74</v>
      </c>
      <c r="B292" s="98"/>
      <c r="C292" s="98">
        <v>0.64557194104334881</v>
      </c>
      <c r="D292" s="98">
        <v>0.63516566339881653</v>
      </c>
      <c r="E292" s="98">
        <v>0.66539448199409124</v>
      </c>
      <c r="F292" s="98">
        <v>0.84844344464625621</v>
      </c>
      <c r="G292" s="98">
        <v>0.93015529022342402</v>
      </c>
      <c r="H292" s="98">
        <v>1.1705316456775356</v>
      </c>
      <c r="I292" s="98">
        <v>0.92111965945407337</v>
      </c>
      <c r="J292" s="98">
        <v>0.62988339890357836</v>
      </c>
      <c r="K292" s="98">
        <v>0.60847474499291565</v>
      </c>
      <c r="L292" s="98">
        <v>0.73723275779804109</v>
      </c>
      <c r="M292" s="98">
        <v>0.59754614036973486</v>
      </c>
      <c r="N292" s="98">
        <v>0.61941733887327466</v>
      </c>
      <c r="O292" s="98">
        <v>0.75922354857318153</v>
      </c>
      <c r="P292" s="98">
        <v>0.50329088133943767</v>
      </c>
      <c r="Q292" s="98">
        <v>0.26219324764250218</v>
      </c>
      <c r="R292" s="98">
        <v>0.35841705400254636</v>
      </c>
      <c r="S292" s="98">
        <v>0.43260263453693143</v>
      </c>
      <c r="T292" s="98">
        <v>0.48647315667328656</v>
      </c>
      <c r="U292" s="98">
        <v>0.47860139302362364</v>
      </c>
      <c r="V292" s="98">
        <v>0.43544968374570514</v>
      </c>
      <c r="W292" s="98">
        <v>0.46859537345247593</v>
      </c>
      <c r="X292" s="98">
        <v>0.51768618340725903</v>
      </c>
      <c r="Y292" s="98">
        <v>0.49536640908118934</v>
      </c>
      <c r="DA292" s="63" t="s">
        <v>3274</v>
      </c>
    </row>
    <row r="293" spans="1:105" ht="12" customHeight="1" x14ac:dyDescent="0.25">
      <c r="A293" s="97" t="s">
        <v>53</v>
      </c>
      <c r="B293" s="98"/>
      <c r="C293" s="98">
        <v>7.9702566272725293E-3</v>
      </c>
      <c r="D293" s="98">
        <v>7.7543544594811881E-3</v>
      </c>
      <c r="E293" s="98">
        <v>8.040143229209807E-3</v>
      </c>
      <c r="F293" s="98">
        <v>1.0126606603134424E-2</v>
      </c>
      <c r="G293" s="98">
        <v>1.0930789615829535E-2</v>
      </c>
      <c r="H293" s="98">
        <v>1.3526928935168497E-2</v>
      </c>
      <c r="I293" s="98">
        <v>1.0431822699854345E-2</v>
      </c>
      <c r="J293" s="98">
        <v>7.2406056788153874E-3</v>
      </c>
      <c r="K293" s="98">
        <v>6.988908990470874E-3</v>
      </c>
      <c r="L293" s="98">
        <v>8.7518004088482631E-3</v>
      </c>
      <c r="M293" s="98">
        <v>6.8165327972866882E-3</v>
      </c>
      <c r="N293" s="98">
        <v>7.3133904279330218E-3</v>
      </c>
      <c r="O293" s="98">
        <v>9.4599314013224158E-3</v>
      </c>
      <c r="P293" s="98">
        <v>6.1626032057698465E-3</v>
      </c>
      <c r="Q293" s="98">
        <v>3.4220156996396414E-3</v>
      </c>
      <c r="R293" s="98">
        <v>4.7700696983745501E-3</v>
      </c>
      <c r="S293" s="98">
        <v>5.7067481436190847E-3</v>
      </c>
      <c r="T293" s="98">
        <v>6.3684672505170698E-3</v>
      </c>
      <c r="U293" s="98">
        <v>6.1557835952343798E-3</v>
      </c>
      <c r="V293" s="98">
        <v>5.4827381432956393E-3</v>
      </c>
      <c r="W293" s="98">
        <v>6.0622940804033985E-3</v>
      </c>
      <c r="X293" s="98">
        <v>6.2163029698895445E-3</v>
      </c>
      <c r="Y293" s="98">
        <v>5.5493884440466993E-3</v>
      </c>
      <c r="DA293" s="63" t="s">
        <v>3275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1.4763481254063214E-4</v>
      </c>
      <c r="D294" s="122">
        <f t="shared" si="135"/>
        <v>3.4101299693365093E-5</v>
      </c>
      <c r="E294" s="122">
        <f t="shared" si="135"/>
        <v>3.5294622390445631E-4</v>
      </c>
      <c r="F294" s="122">
        <f t="shared" si="135"/>
        <v>6.0445275990639714E-4</v>
      </c>
      <c r="G294" s="122">
        <f t="shared" si="135"/>
        <v>1.5502585086652567E-3</v>
      </c>
      <c r="H294" s="122">
        <f t="shared" si="135"/>
        <v>2.8855742871260115E-3</v>
      </c>
      <c r="I294" s="122">
        <f t="shared" si="135"/>
        <v>4.3937062027156666E-4</v>
      </c>
      <c r="J294" s="122">
        <f t="shared" si="135"/>
        <v>5.2755381379131379E-4</v>
      </c>
      <c r="K294" s="122">
        <f t="shared" si="135"/>
        <v>9.5974441078589933E-4</v>
      </c>
      <c r="L294" s="122">
        <f t="shared" si="135"/>
        <v>1.2635341322856063E-3</v>
      </c>
      <c r="M294" s="122">
        <f t="shared" si="135"/>
        <v>2.5238140866036484E-3</v>
      </c>
      <c r="N294" s="122">
        <f t="shared" si="135"/>
        <v>2.752768804768939E-3</v>
      </c>
      <c r="O294" s="122">
        <f t="shared" si="135"/>
        <v>2.5027551090355594E-3</v>
      </c>
      <c r="P294" s="122">
        <f t="shared" si="135"/>
        <v>2.7612266270899319E-3</v>
      </c>
      <c r="Q294" s="122">
        <f t="shared" si="135"/>
        <v>1.4110425464065226E-3</v>
      </c>
      <c r="R294" s="122">
        <f t="shared" si="135"/>
        <v>2.1073316212821482E-3</v>
      </c>
      <c r="S294" s="122">
        <f t="shared" si="135"/>
        <v>1.4861352645092892E-3</v>
      </c>
      <c r="T294" s="122">
        <f t="shared" si="135"/>
        <v>1.350373246027835E-3</v>
      </c>
      <c r="U294" s="122">
        <f t="shared" si="135"/>
        <v>9.5885714690618136E-4</v>
      </c>
      <c r="V294" s="122">
        <f t="shared" si="135"/>
        <v>7.5773218500083562E-4</v>
      </c>
      <c r="W294" s="122">
        <f t="shared" si="135"/>
        <v>1.1813001060296414E-3</v>
      </c>
      <c r="X294" s="122">
        <f t="shared" si="135"/>
        <v>3.7406479658842647E-3</v>
      </c>
      <c r="Y294" s="122">
        <f t="shared" si="135"/>
        <v>5.4053236450204885E-3</v>
      </c>
      <c r="DA294" s="130" t="s">
        <v>3276</v>
      </c>
    </row>
    <row r="295" spans="1:105" ht="12" customHeight="1" x14ac:dyDescent="0.25">
      <c r="A295" s="97" t="s">
        <v>53</v>
      </c>
      <c r="B295" s="98"/>
      <c r="C295" s="98">
        <v>1.4763481254063214E-4</v>
      </c>
      <c r="D295" s="98">
        <v>3.4101299693365093E-5</v>
      </c>
      <c r="E295" s="98">
        <v>3.5294622390445631E-4</v>
      </c>
      <c r="F295" s="98">
        <v>6.0445275990639714E-4</v>
      </c>
      <c r="G295" s="98">
        <v>1.5502585086652567E-3</v>
      </c>
      <c r="H295" s="98">
        <v>2.8855742871260115E-3</v>
      </c>
      <c r="I295" s="98">
        <v>4.3937062027156666E-4</v>
      </c>
      <c r="J295" s="98">
        <v>5.2755381379131379E-4</v>
      </c>
      <c r="K295" s="98">
        <v>9.5974441078589933E-4</v>
      </c>
      <c r="L295" s="98">
        <v>1.2635341322856063E-3</v>
      </c>
      <c r="M295" s="98">
        <v>2.5238140866036484E-3</v>
      </c>
      <c r="N295" s="98">
        <v>2.752768804768939E-3</v>
      </c>
      <c r="O295" s="98">
        <v>2.5027551090355594E-3</v>
      </c>
      <c r="P295" s="98">
        <v>2.7612266270899319E-3</v>
      </c>
      <c r="Q295" s="98">
        <v>1.4110425464065226E-3</v>
      </c>
      <c r="R295" s="98">
        <v>2.1073316212821482E-3</v>
      </c>
      <c r="S295" s="98">
        <v>1.4861352645092892E-3</v>
      </c>
      <c r="T295" s="98">
        <v>1.350373246027835E-3</v>
      </c>
      <c r="U295" s="98">
        <v>9.5885714690618136E-4</v>
      </c>
      <c r="V295" s="98">
        <v>7.5773218500083562E-4</v>
      </c>
      <c r="W295" s="98">
        <v>1.1813001060296414E-3</v>
      </c>
      <c r="X295" s="98">
        <v>3.7406479658842647E-3</v>
      </c>
      <c r="Y295" s="98">
        <v>5.4053236450204885E-3</v>
      </c>
      <c r="DA295" s="63" t="s">
        <v>3277</v>
      </c>
    </row>
    <row r="296" spans="1:105" ht="12" customHeight="1" x14ac:dyDescent="0.25">
      <c r="A296" s="121" t="s">
        <v>55</v>
      </c>
      <c r="B296" s="122"/>
      <c r="C296" s="122">
        <v>4.8497351929155989E-2</v>
      </c>
      <c r="D296" s="122">
        <v>5.8201577091105232E-2</v>
      </c>
      <c r="E296" s="122">
        <v>6.1084259022623898E-2</v>
      </c>
      <c r="F296" s="122">
        <v>7.656802131933621E-2</v>
      </c>
      <c r="G296" s="122">
        <v>9.0005720436103206E-2</v>
      </c>
      <c r="H296" s="122">
        <v>0.10609227358193585</v>
      </c>
      <c r="I296" s="122">
        <v>9.2103170149339247E-2</v>
      </c>
      <c r="J296" s="122">
        <v>5.5602311598608734E-2</v>
      </c>
      <c r="K296" s="122">
        <v>5.6190272754784124E-2</v>
      </c>
      <c r="L296" s="122">
        <v>6.3428608408735918E-2</v>
      </c>
      <c r="M296" s="122">
        <v>5.9218587053339405E-2</v>
      </c>
      <c r="N296" s="122">
        <v>6.2842917887057287E-2</v>
      </c>
      <c r="O296" s="122">
        <v>7.3750113485804597E-2</v>
      </c>
      <c r="P296" s="122">
        <v>6.6298407845252871E-2</v>
      </c>
      <c r="Q296" s="122">
        <v>3.8596001605440577E-2</v>
      </c>
      <c r="R296" s="122">
        <v>5.3980703990765204E-2</v>
      </c>
      <c r="S296" s="122">
        <v>6.7062773236334541E-2</v>
      </c>
      <c r="T296" s="122">
        <v>7.6093979148000909E-2</v>
      </c>
      <c r="U296" s="122">
        <v>7.274380107459949E-2</v>
      </c>
      <c r="V296" s="122">
        <v>6.378822564404632E-2</v>
      </c>
      <c r="W296" s="122">
        <v>7.0730109683043205E-2</v>
      </c>
      <c r="X296" s="122">
        <v>8.3225346407813053E-2</v>
      </c>
      <c r="Y296" s="122">
        <v>8.4752751164047901E-2</v>
      </c>
      <c r="DA296" s="130" t="s">
        <v>3278</v>
      </c>
    </row>
    <row r="297" spans="1:105" ht="12" customHeight="1" x14ac:dyDescent="0.25">
      <c r="A297" s="97" t="s">
        <v>141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X297" s="98">
        <v>0</v>
      </c>
      <c r="Y297" s="98">
        <v>0</v>
      </c>
      <c r="DA297" s="63" t="s">
        <v>3279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3280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3281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3282</v>
      </c>
    </row>
    <row r="301" spans="1:105" ht="12" customHeight="1" x14ac:dyDescent="0.25">
      <c r="A301" s="106" t="s">
        <v>122</v>
      </c>
      <c r="B301" s="101"/>
      <c r="C301" s="101">
        <v>2.4688030506930032E-2</v>
      </c>
      <c r="D301" s="101">
        <v>3.39187846679209E-2</v>
      </c>
      <c r="E301" s="101">
        <v>3.47743290710276E-2</v>
      </c>
      <c r="F301" s="101">
        <v>3.5831062899322565E-2</v>
      </c>
      <c r="G301" s="101">
        <v>4.9512138962140337E-2</v>
      </c>
      <c r="H301" s="101">
        <v>6.4147811395378965E-2</v>
      </c>
      <c r="I301" s="101">
        <v>3.5405579436678797E-2</v>
      </c>
      <c r="J301" s="101">
        <v>3.3333364259051736E-2</v>
      </c>
      <c r="K301" s="101">
        <v>2.1507108538066536E-2</v>
      </c>
      <c r="L301" s="101">
        <v>5.6742046270162702E-2</v>
      </c>
      <c r="M301" s="101">
        <v>1.0610499771426469E-2</v>
      </c>
      <c r="N301" s="101">
        <v>4.1478136829376587E-2</v>
      </c>
      <c r="O301" s="101">
        <v>3.9463910087856061E-2</v>
      </c>
      <c r="P301" s="101">
        <v>2.1568932477284052E-2</v>
      </c>
      <c r="Q301" s="101">
        <v>2.4155462335487488E-2</v>
      </c>
      <c r="R301" s="101">
        <v>2.592555750556207E-2</v>
      </c>
      <c r="S301" s="101">
        <v>3.6985478340086995E-2</v>
      </c>
      <c r="T301" s="101">
        <v>5.1055056013817962E-2</v>
      </c>
      <c r="U301" s="101">
        <v>3.8283328719237696E-2</v>
      </c>
      <c r="V301" s="101">
        <v>4.0192703678959413E-2</v>
      </c>
      <c r="W301" s="101">
        <v>5.3719785612309952E-2</v>
      </c>
      <c r="X301" s="101">
        <v>4.3057824813619222E-2</v>
      </c>
      <c r="Y301" s="101">
        <v>3.0066516526416214E-2</v>
      </c>
      <c r="DA301" s="131" t="s">
        <v>3283</v>
      </c>
    </row>
    <row r="302" spans="1:105" ht="12" customHeight="1" x14ac:dyDescent="0.25">
      <c r="A302" s="107" t="s">
        <v>121</v>
      </c>
      <c r="B302" s="104"/>
      <c r="C302" s="104">
        <v>2.3809321422225957E-2</v>
      </c>
      <c r="D302" s="104">
        <v>2.4282792423184332E-2</v>
      </c>
      <c r="E302" s="104">
        <v>2.6309929951596298E-2</v>
      </c>
      <c r="F302" s="104">
        <v>4.0736958420013653E-2</v>
      </c>
      <c r="G302" s="104">
        <v>4.049358147396287E-2</v>
      </c>
      <c r="H302" s="104">
        <v>4.1944462186556876E-2</v>
      </c>
      <c r="I302" s="104">
        <v>5.6697590712660444E-2</v>
      </c>
      <c r="J302" s="104">
        <v>2.2268947339556994E-2</v>
      </c>
      <c r="K302" s="104">
        <v>3.4683164216717584E-2</v>
      </c>
      <c r="L302" s="104">
        <v>6.6865621385732189E-3</v>
      </c>
      <c r="M302" s="104">
        <v>4.8608087281912939E-2</v>
      </c>
      <c r="N302" s="104">
        <v>2.1364781057680703E-2</v>
      </c>
      <c r="O302" s="104">
        <v>3.4286203397948536E-2</v>
      </c>
      <c r="P302" s="104">
        <v>4.472947536796882E-2</v>
      </c>
      <c r="Q302" s="104">
        <v>1.4440539269953093E-2</v>
      </c>
      <c r="R302" s="104">
        <v>2.8055146485203134E-2</v>
      </c>
      <c r="S302" s="104">
        <v>3.0077294896247546E-2</v>
      </c>
      <c r="T302" s="104">
        <v>2.5038923134182947E-2</v>
      </c>
      <c r="U302" s="104">
        <v>3.4460472355361788E-2</v>
      </c>
      <c r="V302" s="104">
        <v>2.3595521965086907E-2</v>
      </c>
      <c r="W302" s="104">
        <v>1.7010324070733253E-2</v>
      </c>
      <c r="X302" s="104">
        <v>4.0167521594193831E-2</v>
      </c>
      <c r="Y302" s="104">
        <v>5.4686234637631684E-2</v>
      </c>
      <c r="DA302" s="132" t="s">
        <v>3284</v>
      </c>
    </row>
    <row r="303" spans="1:105" ht="12" customHeight="1" x14ac:dyDescent="0.25">
      <c r="A303" s="108" t="s">
        <v>53</v>
      </c>
      <c r="B303" s="98"/>
      <c r="C303" s="98">
        <v>1.3178512605151741E-2</v>
      </c>
      <c r="D303" s="98">
        <v>1.3987840602260432E-2</v>
      </c>
      <c r="E303" s="98">
        <v>1.4752707684000726E-2</v>
      </c>
      <c r="F303" s="98">
        <v>2.2716321847420583E-2</v>
      </c>
      <c r="G303" s="98">
        <v>2.2710009949490271E-2</v>
      </c>
      <c r="H303" s="98">
        <v>2.2991023725496423E-2</v>
      </c>
      <c r="I303" s="98">
        <v>3.2946170156373564E-2</v>
      </c>
      <c r="J303" s="98">
        <v>1.1713467056168958E-2</v>
      </c>
      <c r="K303" s="98">
        <v>1.8724168326288457E-2</v>
      </c>
      <c r="L303" s="98">
        <v>3.016886310945887E-3</v>
      </c>
      <c r="M303" s="98">
        <v>2.4120183704073532E-2</v>
      </c>
      <c r="N303" s="98">
        <v>9.915708410500209E-3</v>
      </c>
      <c r="O303" s="98">
        <v>1.6134677176525676E-2</v>
      </c>
      <c r="P303" s="98">
        <v>2.2047139515780193E-2</v>
      </c>
      <c r="Q303" s="98">
        <v>7.023610871250959E-3</v>
      </c>
      <c r="R303" s="98">
        <v>1.4138850529957184E-2</v>
      </c>
      <c r="S303" s="98">
        <v>1.5261111553680914E-2</v>
      </c>
      <c r="T303" s="98">
        <v>1.2161127386525115E-2</v>
      </c>
      <c r="U303" s="98">
        <v>1.6149124322897002E-2</v>
      </c>
      <c r="V303" s="98">
        <v>1.0663121961115586E-2</v>
      </c>
      <c r="W303" s="98">
        <v>6.5631327808907151E-3</v>
      </c>
      <c r="X303" s="98">
        <v>1.6651424654720356E-2</v>
      </c>
      <c r="Y303" s="98">
        <v>2.2955480391011616E-2</v>
      </c>
      <c r="DA303" s="63" t="s">
        <v>3285</v>
      </c>
    </row>
    <row r="304" spans="1:105" ht="12" customHeight="1" x14ac:dyDescent="0.25">
      <c r="A304" s="108" t="s">
        <v>52</v>
      </c>
      <c r="B304" s="98"/>
      <c r="C304" s="98">
        <v>1.0630808817074216E-2</v>
      </c>
      <c r="D304" s="98">
        <v>1.02949518209239E-2</v>
      </c>
      <c r="E304" s="98">
        <v>1.1557222267595571E-2</v>
      </c>
      <c r="F304" s="98">
        <v>1.802063657259307E-2</v>
      </c>
      <c r="G304" s="98">
        <v>1.7783571524472595E-2</v>
      </c>
      <c r="H304" s="98">
        <v>1.8953438461060453E-2</v>
      </c>
      <c r="I304" s="98">
        <v>2.375142055628688E-2</v>
      </c>
      <c r="J304" s="98">
        <v>1.0555480283388036E-2</v>
      </c>
      <c r="K304" s="98">
        <v>1.5958995890429126E-2</v>
      </c>
      <c r="L304" s="98">
        <v>3.6696758276273324E-3</v>
      </c>
      <c r="M304" s="98">
        <v>2.4487903577839407E-2</v>
      </c>
      <c r="N304" s="98">
        <v>1.1449072647180494E-2</v>
      </c>
      <c r="O304" s="98">
        <v>1.8151526221422864E-2</v>
      </c>
      <c r="P304" s="98">
        <v>2.2682335852188627E-2</v>
      </c>
      <c r="Q304" s="98">
        <v>7.4169283987021344E-3</v>
      </c>
      <c r="R304" s="98">
        <v>1.391629595524595E-2</v>
      </c>
      <c r="S304" s="98">
        <v>1.4816183342566631E-2</v>
      </c>
      <c r="T304" s="98">
        <v>1.2877795747657831E-2</v>
      </c>
      <c r="U304" s="98">
        <v>1.8311348032464789E-2</v>
      </c>
      <c r="V304" s="98">
        <v>1.2932400003971323E-2</v>
      </c>
      <c r="W304" s="98">
        <v>1.0447191289842537E-2</v>
      </c>
      <c r="X304" s="98">
        <v>2.3516096939473475E-2</v>
      </c>
      <c r="Y304" s="98">
        <v>3.1730754246620071E-2</v>
      </c>
      <c r="DA304" s="63" t="s">
        <v>3286</v>
      </c>
    </row>
    <row r="305" spans="1:105" ht="12" customHeight="1" x14ac:dyDescent="0.25">
      <c r="A305" s="121" t="s">
        <v>54</v>
      </c>
      <c r="B305" s="122"/>
      <c r="C305" s="122">
        <v>1.0166624502065002E-2</v>
      </c>
      <c r="D305" s="122">
        <v>1.0564323462382679E-2</v>
      </c>
      <c r="E305" s="122">
        <v>1.1205628297552209E-2</v>
      </c>
      <c r="F305" s="122">
        <v>1.5265715566164358E-2</v>
      </c>
      <c r="G305" s="122">
        <v>1.7833462089901889E-2</v>
      </c>
      <c r="H305" s="122">
        <v>2.3407097850147537E-2</v>
      </c>
      <c r="I305" s="122">
        <v>1.8884408373740738E-2</v>
      </c>
      <c r="J305" s="122">
        <v>1.2487162979894436E-2</v>
      </c>
      <c r="K305" s="122">
        <v>1.128582775206049E-2</v>
      </c>
      <c r="L305" s="122">
        <v>1.480337033879587E-2</v>
      </c>
      <c r="M305" s="122">
        <v>1.5331414731385792E-2</v>
      </c>
      <c r="N305" s="122">
        <v>1.5502623739839103E-2</v>
      </c>
      <c r="O305" s="122">
        <v>1.8415874270979286E-2</v>
      </c>
      <c r="P305" s="122">
        <v>1.6459548751187637E-2</v>
      </c>
      <c r="Q305" s="122">
        <v>8.9879926926017296E-3</v>
      </c>
      <c r="R305" s="122">
        <v>1.2297254230261151E-2</v>
      </c>
      <c r="S305" s="122">
        <v>1.4880767476315615E-2</v>
      </c>
      <c r="T305" s="122">
        <v>1.6950464094710627E-2</v>
      </c>
      <c r="U305" s="122">
        <v>1.6967293145696196E-2</v>
      </c>
      <c r="V305" s="122">
        <v>1.5701563309663345E-2</v>
      </c>
      <c r="W305" s="122">
        <v>1.9555820006379041E-2</v>
      </c>
      <c r="X305" s="122">
        <v>2.709641767609761E-2</v>
      </c>
      <c r="Y305" s="122">
        <v>3.1500854183040321E-2</v>
      </c>
      <c r="DA305" s="130" t="s">
        <v>3287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X306" s="98">
        <v>0</v>
      </c>
      <c r="Y306" s="98">
        <v>0</v>
      </c>
      <c r="DA306" s="63" t="s">
        <v>3288</v>
      </c>
    </row>
    <row r="307" spans="1:105" ht="12" customHeight="1" x14ac:dyDescent="0.25">
      <c r="A307" s="109" t="s">
        <v>120</v>
      </c>
      <c r="B307" s="33"/>
      <c r="C307" s="33">
        <v>1.0166624502065002E-2</v>
      </c>
      <c r="D307" s="33">
        <v>1.0564323462382679E-2</v>
      </c>
      <c r="E307" s="33">
        <v>1.1205628297552209E-2</v>
      </c>
      <c r="F307" s="33">
        <v>1.5265715566164358E-2</v>
      </c>
      <c r="G307" s="33">
        <v>1.7833462089901889E-2</v>
      </c>
      <c r="H307" s="33">
        <v>2.3407097850147537E-2</v>
      </c>
      <c r="I307" s="33">
        <v>1.8884408373740738E-2</v>
      </c>
      <c r="J307" s="33">
        <v>1.2487162979894436E-2</v>
      </c>
      <c r="K307" s="33">
        <v>1.128582775206049E-2</v>
      </c>
      <c r="L307" s="33">
        <v>1.480337033879587E-2</v>
      </c>
      <c r="M307" s="33">
        <v>1.5331414731385792E-2</v>
      </c>
      <c r="N307" s="33">
        <v>1.5502623739839103E-2</v>
      </c>
      <c r="O307" s="33">
        <v>1.8415874270979286E-2</v>
      </c>
      <c r="P307" s="33">
        <v>1.6459548751187637E-2</v>
      </c>
      <c r="Q307" s="33">
        <v>8.9879926926017296E-3</v>
      </c>
      <c r="R307" s="33">
        <v>1.2297254230261151E-2</v>
      </c>
      <c r="S307" s="33">
        <v>1.4880767476315615E-2</v>
      </c>
      <c r="T307" s="33">
        <v>1.6950464094710627E-2</v>
      </c>
      <c r="U307" s="33">
        <v>1.6967293145696196E-2</v>
      </c>
      <c r="V307" s="33">
        <v>1.5701563309663345E-2</v>
      </c>
      <c r="W307" s="33">
        <v>1.9555820006379041E-2</v>
      </c>
      <c r="X307" s="33">
        <v>2.709641767609761E-2</v>
      </c>
      <c r="Y307" s="33">
        <v>3.1500854183040321E-2</v>
      </c>
      <c r="DA307" s="60" t="s">
        <v>3289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0.40173773543896119</v>
      </c>
      <c r="D309" s="117">
        <f t="shared" si="136"/>
        <v>0.4060378734787769</v>
      </c>
      <c r="E309" s="117">
        <f t="shared" si="136"/>
        <v>0.43003909203128521</v>
      </c>
      <c r="F309" s="117">
        <f t="shared" si="136"/>
        <v>0.55378382487064137</v>
      </c>
      <c r="G309" s="117">
        <f t="shared" si="136"/>
        <v>0.61955399583925697</v>
      </c>
      <c r="H309" s="117">
        <f t="shared" si="136"/>
        <v>0.78382500441019787</v>
      </c>
      <c r="I309" s="117">
        <f t="shared" si="136"/>
        <v>0.62517813352418128</v>
      </c>
      <c r="J309" s="117">
        <f t="shared" si="136"/>
        <v>0.42520003054140765</v>
      </c>
      <c r="K309" s="117">
        <f t="shared" si="136"/>
        <v>0.41949258794084943</v>
      </c>
      <c r="L309" s="117">
        <f t="shared" si="136"/>
        <v>0.5082374741318173</v>
      </c>
      <c r="M309" s="117">
        <f t="shared" si="136"/>
        <v>0.44015752047328122</v>
      </c>
      <c r="N309" s="117">
        <f t="shared" si="136"/>
        <v>0.46861817896701363</v>
      </c>
      <c r="O309" s="117">
        <f t="shared" si="136"/>
        <v>0.59372336611442866</v>
      </c>
      <c r="P309" s="117">
        <f t="shared" si="136"/>
        <v>0.43624656253012356</v>
      </c>
      <c r="Q309" s="117">
        <f t="shared" si="136"/>
        <v>0.23781468829617108</v>
      </c>
      <c r="R309" s="117">
        <f t="shared" ref="R309:V309" si="137">R310+R313+R315+R324</f>
        <v>0.33213258748213376</v>
      </c>
      <c r="S309" s="117">
        <f t="shared" si="137"/>
        <v>0.39968907445194568</v>
      </c>
      <c r="T309" s="117">
        <f t="shared" si="137"/>
        <v>0.44933265499591535</v>
      </c>
      <c r="U309" s="117">
        <f t="shared" si="137"/>
        <v>0.440761396635384</v>
      </c>
      <c r="V309" s="117">
        <f t="shared" si="137"/>
        <v>0.39926029445033351</v>
      </c>
      <c r="W309" s="117">
        <f t="shared" ref="W309:Y309" si="138">W310+W313+W315+W324</f>
        <v>0.43681165375255582</v>
      </c>
      <c r="X309" s="117">
        <f t="shared" si="138"/>
        <v>0.50711565226021216</v>
      </c>
      <c r="Y309" s="117">
        <f t="shared" si="138"/>
        <v>0.50647342714266375</v>
      </c>
      <c r="DA309" s="129" t="s">
        <v>3440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0.35534862463165201</v>
      </c>
      <c r="D310" s="122">
        <f t="shared" si="139"/>
        <v>0.35260548117277007</v>
      </c>
      <c r="E310" s="122">
        <f t="shared" si="139"/>
        <v>0.37269330381834048</v>
      </c>
      <c r="F310" s="122">
        <f t="shared" si="139"/>
        <v>0.47939407499190212</v>
      </c>
      <c r="G310" s="122">
        <f t="shared" si="139"/>
        <v>0.53031603441423381</v>
      </c>
      <c r="H310" s="122">
        <f t="shared" si="139"/>
        <v>0.67355568513941111</v>
      </c>
      <c r="I310" s="122">
        <f t="shared" si="139"/>
        <v>0.5351086185527193</v>
      </c>
      <c r="J310" s="122">
        <f t="shared" si="139"/>
        <v>0.36995648665587638</v>
      </c>
      <c r="K310" s="122">
        <f t="shared" si="139"/>
        <v>0.36160456781336003</v>
      </c>
      <c r="L310" s="122">
        <f t="shared" si="139"/>
        <v>0.44408754347799534</v>
      </c>
      <c r="M310" s="122">
        <f t="shared" si="139"/>
        <v>0.36799831347397616</v>
      </c>
      <c r="N310" s="122">
        <f t="shared" si="139"/>
        <v>0.3952297262131057</v>
      </c>
      <c r="O310" s="122">
        <f t="shared" si="139"/>
        <v>0.50811005412005972</v>
      </c>
      <c r="P310" s="122">
        <f t="shared" si="139"/>
        <v>0.35442654546737673</v>
      </c>
      <c r="Q310" s="122">
        <f t="shared" si="139"/>
        <v>0.19221904411441662</v>
      </c>
      <c r="R310" s="122">
        <f t="shared" ref="R310:V310" si="140">SUM(R311:R312)</f>
        <v>0.26666458505098378</v>
      </c>
      <c r="S310" s="122">
        <f t="shared" si="140"/>
        <v>0.32392196673062917</v>
      </c>
      <c r="T310" s="122">
        <f t="shared" si="140"/>
        <v>0.36496358456491418</v>
      </c>
      <c r="U310" s="122">
        <f t="shared" si="140"/>
        <v>0.35919744770433965</v>
      </c>
      <c r="V310" s="122">
        <f t="shared" si="140"/>
        <v>0.32744544009569954</v>
      </c>
      <c r="W310" s="122">
        <f t="shared" ref="W310:Y310" si="141">SUM(W311:W312)</f>
        <v>0.35377826995139999</v>
      </c>
      <c r="X310" s="122">
        <f t="shared" si="141"/>
        <v>0.39147479405876223</v>
      </c>
      <c r="Y310" s="122">
        <f t="shared" si="141"/>
        <v>0.37511885545887746</v>
      </c>
      <c r="DA310" s="130" t="s">
        <v>3441</v>
      </c>
    </row>
    <row r="311" spans="1:105" ht="12" customHeight="1" x14ac:dyDescent="0.25">
      <c r="A311" s="97" t="s">
        <v>74</v>
      </c>
      <c r="B311" s="98"/>
      <c r="C311" s="98">
        <v>0.34737836800437949</v>
      </c>
      <c r="D311" s="98">
        <v>0.34485112671328888</v>
      </c>
      <c r="E311" s="98">
        <v>0.36465316058913066</v>
      </c>
      <c r="F311" s="98">
        <v>0.46926746838876771</v>
      </c>
      <c r="G311" s="98">
        <v>0.51938524479840431</v>
      </c>
      <c r="H311" s="98">
        <v>0.66002875620424262</v>
      </c>
      <c r="I311" s="98">
        <v>0.52467679585286497</v>
      </c>
      <c r="J311" s="98">
        <v>0.36271588097706098</v>
      </c>
      <c r="K311" s="98">
        <v>0.35461565882288915</v>
      </c>
      <c r="L311" s="98">
        <v>0.43533574306914707</v>
      </c>
      <c r="M311" s="98">
        <v>0.36118178067668949</v>
      </c>
      <c r="N311" s="98">
        <v>0.38791633578517271</v>
      </c>
      <c r="O311" s="98">
        <v>0.49865012271873727</v>
      </c>
      <c r="P311" s="98">
        <v>0.3482639422616069</v>
      </c>
      <c r="Q311" s="98">
        <v>0.18879702841477697</v>
      </c>
      <c r="R311" s="98">
        <v>0.26189451535260921</v>
      </c>
      <c r="S311" s="98">
        <v>0.31821521858701007</v>
      </c>
      <c r="T311" s="98">
        <v>0.35859511731439708</v>
      </c>
      <c r="U311" s="98">
        <v>0.35304166410910526</v>
      </c>
      <c r="V311" s="98">
        <v>0.3219627019524039</v>
      </c>
      <c r="W311" s="98">
        <v>0.34771597587099662</v>
      </c>
      <c r="X311" s="98">
        <v>0.38525849108887267</v>
      </c>
      <c r="Y311" s="98">
        <v>0.36956946701483079</v>
      </c>
      <c r="DA311" s="63" t="s">
        <v>3442</v>
      </c>
    </row>
    <row r="312" spans="1:105" ht="12" customHeight="1" x14ac:dyDescent="0.25">
      <c r="A312" s="97" t="s">
        <v>53</v>
      </c>
      <c r="B312" s="98"/>
      <c r="C312" s="98">
        <v>7.9702566272725293E-3</v>
      </c>
      <c r="D312" s="98">
        <v>7.7543544594811881E-3</v>
      </c>
      <c r="E312" s="98">
        <v>8.040143229209807E-3</v>
      </c>
      <c r="F312" s="98">
        <v>1.0126606603134424E-2</v>
      </c>
      <c r="G312" s="98">
        <v>1.0930789615829535E-2</v>
      </c>
      <c r="H312" s="98">
        <v>1.3526928935168497E-2</v>
      </c>
      <c r="I312" s="98">
        <v>1.0431822699854345E-2</v>
      </c>
      <c r="J312" s="98">
        <v>7.2406056788153874E-3</v>
      </c>
      <c r="K312" s="98">
        <v>6.988908990470874E-3</v>
      </c>
      <c r="L312" s="98">
        <v>8.7518004088482631E-3</v>
      </c>
      <c r="M312" s="98">
        <v>6.8165327972866882E-3</v>
      </c>
      <c r="N312" s="98">
        <v>7.3133904279330218E-3</v>
      </c>
      <c r="O312" s="98">
        <v>9.4599314013224158E-3</v>
      </c>
      <c r="P312" s="98">
        <v>6.1626032057698465E-3</v>
      </c>
      <c r="Q312" s="98">
        <v>3.4220156996396414E-3</v>
      </c>
      <c r="R312" s="98">
        <v>4.7700696983745501E-3</v>
      </c>
      <c r="S312" s="98">
        <v>5.7067481436190847E-3</v>
      </c>
      <c r="T312" s="98">
        <v>6.3684672505170698E-3</v>
      </c>
      <c r="U312" s="98">
        <v>6.1557835952343798E-3</v>
      </c>
      <c r="V312" s="98">
        <v>5.4827381432956393E-3</v>
      </c>
      <c r="W312" s="98">
        <v>6.0622940804033985E-3</v>
      </c>
      <c r="X312" s="98">
        <v>6.2163029698895445E-3</v>
      </c>
      <c r="Y312" s="98">
        <v>5.5493884440466993E-3</v>
      </c>
      <c r="DA312" s="63" t="s">
        <v>3443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3.8533574158512599E-4</v>
      </c>
      <c r="D313" s="122">
        <f t="shared" si="142"/>
        <v>9.3101872091922252E-5</v>
      </c>
      <c r="E313" s="122">
        <f t="shared" si="142"/>
        <v>1.0066211804676875E-3</v>
      </c>
      <c r="F313" s="122">
        <f t="shared" si="142"/>
        <v>1.7982034473512909E-3</v>
      </c>
      <c r="G313" s="122">
        <f t="shared" si="142"/>
        <v>4.8050174769395226E-3</v>
      </c>
      <c r="H313" s="122">
        <f t="shared" si="142"/>
        <v>9.307822897303036E-3</v>
      </c>
      <c r="I313" s="122">
        <f t="shared" si="142"/>
        <v>1.4734351834341172E-3</v>
      </c>
      <c r="J313" s="122">
        <f t="shared" si="142"/>
        <v>1.8378834158488248E-3</v>
      </c>
      <c r="K313" s="122">
        <f t="shared" si="142"/>
        <v>3.4713773633453645E-3</v>
      </c>
      <c r="L313" s="122">
        <f t="shared" si="142"/>
        <v>4.7422651612516525E-3</v>
      </c>
      <c r="M313" s="122">
        <f t="shared" si="142"/>
        <v>9.8662049806137343E-3</v>
      </c>
      <c r="N313" s="122">
        <f t="shared" si="142"/>
        <v>1.125936672493325E-2</v>
      </c>
      <c r="O313" s="122">
        <f t="shared" si="142"/>
        <v>1.0751114357302098E-2</v>
      </c>
      <c r="P313" s="122">
        <f t="shared" si="142"/>
        <v>1.2441499863318498E-2</v>
      </c>
      <c r="Q313" s="122">
        <f t="shared" si="142"/>
        <v>6.585359711180511E-3</v>
      </c>
      <c r="R313" s="122">
        <f t="shared" si="142"/>
        <v>9.9085723125049725E-3</v>
      </c>
      <c r="S313" s="122">
        <f t="shared" si="142"/>
        <v>6.9935054842459295E-3</v>
      </c>
      <c r="T313" s="122">
        <f t="shared" si="142"/>
        <v>6.3604561010550103E-3</v>
      </c>
      <c r="U313" s="122">
        <f t="shared" si="142"/>
        <v>4.5209528486722245E-3</v>
      </c>
      <c r="V313" s="122">
        <f t="shared" si="142"/>
        <v>3.583037194122268E-3</v>
      </c>
      <c r="W313" s="122">
        <f t="shared" si="142"/>
        <v>5.6390287721331854E-3</v>
      </c>
      <c r="X313" s="122">
        <f t="shared" si="142"/>
        <v>1.8050345833259332E-2</v>
      </c>
      <c r="Y313" s="122">
        <f t="shared" si="142"/>
        <v>2.6399270680264823E-2</v>
      </c>
      <c r="DA313" s="130" t="s">
        <v>3444</v>
      </c>
    </row>
    <row r="314" spans="1:105" ht="12" customHeight="1" x14ac:dyDescent="0.25">
      <c r="A314" s="97" t="s">
        <v>53</v>
      </c>
      <c r="B314" s="98"/>
      <c r="C314" s="98">
        <v>3.8533574158512599E-4</v>
      </c>
      <c r="D314" s="98">
        <v>9.3101872091922252E-5</v>
      </c>
      <c r="E314" s="98">
        <v>1.0066211804676875E-3</v>
      </c>
      <c r="F314" s="98">
        <v>1.7982034473512909E-3</v>
      </c>
      <c r="G314" s="98">
        <v>4.8050174769395226E-3</v>
      </c>
      <c r="H314" s="98">
        <v>9.307822897303036E-3</v>
      </c>
      <c r="I314" s="98">
        <v>1.4734351834341172E-3</v>
      </c>
      <c r="J314" s="98">
        <v>1.8378834158488248E-3</v>
      </c>
      <c r="K314" s="98">
        <v>3.4713773633453645E-3</v>
      </c>
      <c r="L314" s="98">
        <v>4.7422651612516525E-3</v>
      </c>
      <c r="M314" s="98">
        <v>9.8662049806137343E-3</v>
      </c>
      <c r="N314" s="98">
        <v>1.125936672493325E-2</v>
      </c>
      <c r="O314" s="98">
        <v>1.0751114357302098E-2</v>
      </c>
      <c r="P314" s="98">
        <v>1.2441499863318498E-2</v>
      </c>
      <c r="Q314" s="98">
        <v>6.585359711180511E-3</v>
      </c>
      <c r="R314" s="98">
        <v>9.9085723125049725E-3</v>
      </c>
      <c r="S314" s="98">
        <v>6.9935054842459295E-3</v>
      </c>
      <c r="T314" s="98">
        <v>6.3604561010550103E-3</v>
      </c>
      <c r="U314" s="98">
        <v>4.5209528486722245E-3</v>
      </c>
      <c r="V314" s="98">
        <v>3.583037194122268E-3</v>
      </c>
      <c r="W314" s="98">
        <v>5.6390287721331854E-3</v>
      </c>
      <c r="X314" s="98">
        <v>1.8050345833259332E-2</v>
      </c>
      <c r="Y314" s="98">
        <v>2.6399270680264823E-2</v>
      </c>
      <c r="DA314" s="63" t="s">
        <v>3445</v>
      </c>
    </row>
    <row r="315" spans="1:105" ht="12" customHeight="1" x14ac:dyDescent="0.25">
      <c r="A315" s="121" t="s">
        <v>55</v>
      </c>
      <c r="B315" s="122"/>
      <c r="C315" s="122">
        <v>3.8200380878092757E-2</v>
      </c>
      <c r="D315" s="122">
        <v>4.5218354471706718E-2</v>
      </c>
      <c r="E315" s="122">
        <v>4.7711603156638457E-2</v>
      </c>
      <c r="F315" s="122">
        <v>6.0819286645215229E-2</v>
      </c>
      <c r="G315" s="122">
        <v>7.0657793985084399E-2</v>
      </c>
      <c r="H315" s="122">
        <v>8.2850161808698058E-2</v>
      </c>
      <c r="I315" s="122">
        <v>7.3958189126068719E-2</v>
      </c>
      <c r="J315" s="122">
        <v>4.3708037874418584E-2</v>
      </c>
      <c r="K315" s="122">
        <v>4.5633787056662309E-2</v>
      </c>
      <c r="L315" s="122">
        <v>4.7861354510409418E-2</v>
      </c>
      <c r="M315" s="122">
        <v>5.0296277646012022E-2</v>
      </c>
      <c r="N315" s="122">
        <v>4.9945002945583385E-2</v>
      </c>
      <c r="O315" s="122">
        <v>6.0300365550940385E-2</v>
      </c>
      <c r="P315" s="122">
        <v>5.6259441005653395E-2</v>
      </c>
      <c r="Q315" s="122">
        <v>3.177281265278882E-2</v>
      </c>
      <c r="R315" s="122">
        <v>4.552019621263742E-2</v>
      </c>
      <c r="S315" s="122">
        <v>5.6417762402733981E-2</v>
      </c>
      <c r="T315" s="122">
        <v>6.3679831674448906E-2</v>
      </c>
      <c r="U315" s="122">
        <v>6.245660141363054E-2</v>
      </c>
      <c r="V315" s="122">
        <v>5.4545973116621238E-2</v>
      </c>
      <c r="W315" s="122">
        <v>6.0174122162719848E-2</v>
      </c>
      <c r="X315" s="122">
        <v>7.3520923348153439E-2</v>
      </c>
      <c r="Y315" s="122">
        <v>7.6757453566096631E-2</v>
      </c>
      <c r="DA315" s="130" t="s">
        <v>3446</v>
      </c>
    </row>
    <row r="316" spans="1:105" ht="12" customHeight="1" x14ac:dyDescent="0.25">
      <c r="A316" s="97" t="s">
        <v>141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X316" s="98">
        <v>0</v>
      </c>
      <c r="Y316" s="98">
        <v>0</v>
      </c>
      <c r="DA316" s="63" t="s">
        <v>3447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3448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3449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3450</v>
      </c>
    </row>
    <row r="320" spans="1:105" ht="12" customHeight="1" x14ac:dyDescent="0.25">
      <c r="A320" s="106" t="s">
        <v>122</v>
      </c>
      <c r="B320" s="101"/>
      <c r="C320" s="101">
        <v>1.7974665236559866E-2</v>
      </c>
      <c r="D320" s="101">
        <v>2.4726420775881896E-2</v>
      </c>
      <c r="E320" s="101">
        <v>2.5385010304845353E-2</v>
      </c>
      <c r="F320" s="101">
        <v>2.6192820215484122E-2</v>
      </c>
      <c r="G320" s="101">
        <v>3.6248102409527534E-2</v>
      </c>
      <c r="H320" s="101">
        <v>4.7037982001953901E-2</v>
      </c>
      <c r="I320" s="101">
        <v>2.6006645673881099E-2</v>
      </c>
      <c r="J320" s="101">
        <v>2.4531942559245425E-2</v>
      </c>
      <c r="K320" s="101">
        <v>1.5863750897304942E-2</v>
      </c>
      <c r="L320" s="101">
        <v>4.1960693879048307E-2</v>
      </c>
      <c r="M320" s="101">
        <v>7.8846633509072339E-3</v>
      </c>
      <c r="N320" s="101">
        <v>3.1068690362408981E-2</v>
      </c>
      <c r="O320" s="101">
        <v>2.9917271057589838E-2</v>
      </c>
      <c r="P320" s="101">
        <v>1.6604482722628315E-2</v>
      </c>
      <c r="Q320" s="101">
        <v>1.8869311504099928E-2</v>
      </c>
      <c r="R320" s="101">
        <v>2.0450788460337505E-2</v>
      </c>
      <c r="S320" s="101">
        <v>2.9449851260565627E-2</v>
      </c>
      <c r="T320" s="101">
        <v>4.1029063292742772E-2</v>
      </c>
      <c r="U320" s="101">
        <v>3.1048155137836674E-2</v>
      </c>
      <c r="V320" s="101">
        <v>3.2888307132731942E-2</v>
      </c>
      <c r="W320" s="101">
        <v>4.43130514721468E-2</v>
      </c>
      <c r="X320" s="101">
        <v>3.6059723987688842E-2</v>
      </c>
      <c r="Y320" s="101">
        <v>2.553272373591112E-2</v>
      </c>
      <c r="DA320" s="131" t="s">
        <v>3451</v>
      </c>
    </row>
    <row r="321" spans="1:105" ht="12" customHeight="1" x14ac:dyDescent="0.25">
      <c r="A321" s="107" t="s">
        <v>121</v>
      </c>
      <c r="B321" s="104"/>
      <c r="C321" s="104">
        <v>2.0225715641532895E-2</v>
      </c>
      <c r="D321" s="104">
        <v>2.0491933695824822E-2</v>
      </c>
      <c r="E321" s="104">
        <v>2.2326592851793101E-2</v>
      </c>
      <c r="F321" s="104">
        <v>3.4626466429731106E-2</v>
      </c>
      <c r="G321" s="104">
        <v>3.4409691575556872E-2</v>
      </c>
      <c r="H321" s="104">
        <v>3.5812179806744157E-2</v>
      </c>
      <c r="I321" s="104">
        <v>4.795154345218762E-2</v>
      </c>
      <c r="J321" s="104">
        <v>1.9176095315173163E-2</v>
      </c>
      <c r="K321" s="104">
        <v>2.9770036159357367E-2</v>
      </c>
      <c r="L321" s="104">
        <v>5.9006606313611078E-3</v>
      </c>
      <c r="M321" s="104">
        <v>4.2411614295104788E-2</v>
      </c>
      <c r="N321" s="104">
        <v>1.8876312583174404E-2</v>
      </c>
      <c r="O321" s="104">
        <v>3.0383094493350544E-2</v>
      </c>
      <c r="P321" s="104">
        <v>3.965495828302508E-2</v>
      </c>
      <c r="Q321" s="104">
        <v>1.2903501148688889E-2</v>
      </c>
      <c r="R321" s="104">
        <v>2.5069407752299912E-2</v>
      </c>
      <c r="S321" s="104">
        <v>2.6967911142168354E-2</v>
      </c>
      <c r="T321" s="104">
        <v>2.2650768381706141E-2</v>
      </c>
      <c r="U321" s="104">
        <v>3.1408446275793866E-2</v>
      </c>
      <c r="V321" s="104">
        <v>2.1657665983889293E-2</v>
      </c>
      <c r="W321" s="104">
        <v>1.5861070690573048E-2</v>
      </c>
      <c r="X321" s="104">
        <v>3.7461199360464596E-2</v>
      </c>
      <c r="Y321" s="104">
        <v>5.1224729830185514E-2</v>
      </c>
      <c r="DA321" s="132" t="s">
        <v>3452</v>
      </c>
    </row>
    <row r="322" spans="1:105" ht="12" customHeight="1" x14ac:dyDescent="0.25">
      <c r="A322" s="108" t="s">
        <v>53</v>
      </c>
      <c r="B322" s="98"/>
      <c r="C322" s="98">
        <v>9.5949068244586787E-3</v>
      </c>
      <c r="D322" s="98">
        <v>1.0196981874900922E-2</v>
      </c>
      <c r="E322" s="98">
        <v>1.0769370584197531E-2</v>
      </c>
      <c r="F322" s="98">
        <v>1.6605829857138033E-2</v>
      </c>
      <c r="G322" s="98">
        <v>1.662612005108428E-2</v>
      </c>
      <c r="H322" s="98">
        <v>1.6858741345683707E-2</v>
      </c>
      <c r="I322" s="98">
        <v>2.4200122895900743E-2</v>
      </c>
      <c r="J322" s="98">
        <v>8.6206150317851282E-3</v>
      </c>
      <c r="K322" s="98">
        <v>1.3811040268928239E-2</v>
      </c>
      <c r="L322" s="98">
        <v>2.2309848037337749E-3</v>
      </c>
      <c r="M322" s="98">
        <v>1.7923710717265378E-2</v>
      </c>
      <c r="N322" s="98">
        <v>7.4272399359939078E-3</v>
      </c>
      <c r="O322" s="98">
        <v>1.223156827192768E-2</v>
      </c>
      <c r="P322" s="98">
        <v>1.6972622430836456E-2</v>
      </c>
      <c r="Q322" s="98">
        <v>5.4865727499867544E-3</v>
      </c>
      <c r="R322" s="98">
        <v>1.1153111797053961E-2</v>
      </c>
      <c r="S322" s="98">
        <v>1.2151727799601723E-2</v>
      </c>
      <c r="T322" s="98">
        <v>9.7729726340483082E-3</v>
      </c>
      <c r="U322" s="98">
        <v>1.3097098243329081E-2</v>
      </c>
      <c r="V322" s="98">
        <v>8.7252659799179691E-3</v>
      </c>
      <c r="W322" s="98">
        <v>5.4138794007305129E-3</v>
      </c>
      <c r="X322" s="98">
        <v>1.3945102420991123E-2</v>
      </c>
      <c r="Y322" s="98">
        <v>1.9493975583565443E-2</v>
      </c>
      <c r="DA322" s="63" t="s">
        <v>3453</v>
      </c>
    </row>
    <row r="323" spans="1:105" ht="12" customHeight="1" x14ac:dyDescent="0.25">
      <c r="A323" s="108" t="s">
        <v>52</v>
      </c>
      <c r="B323" s="98"/>
      <c r="C323" s="98">
        <v>1.0630808817074216E-2</v>
      </c>
      <c r="D323" s="98">
        <v>1.02949518209239E-2</v>
      </c>
      <c r="E323" s="98">
        <v>1.1557222267595571E-2</v>
      </c>
      <c r="F323" s="98">
        <v>1.802063657259307E-2</v>
      </c>
      <c r="G323" s="98">
        <v>1.7783571524472595E-2</v>
      </c>
      <c r="H323" s="98">
        <v>1.8953438461060453E-2</v>
      </c>
      <c r="I323" s="98">
        <v>2.375142055628688E-2</v>
      </c>
      <c r="J323" s="98">
        <v>1.0555480283388036E-2</v>
      </c>
      <c r="K323" s="98">
        <v>1.5958995890429126E-2</v>
      </c>
      <c r="L323" s="98">
        <v>3.6696758276273324E-3</v>
      </c>
      <c r="M323" s="98">
        <v>2.4487903577839407E-2</v>
      </c>
      <c r="N323" s="98">
        <v>1.1449072647180494E-2</v>
      </c>
      <c r="O323" s="98">
        <v>1.8151526221422864E-2</v>
      </c>
      <c r="P323" s="98">
        <v>2.2682335852188627E-2</v>
      </c>
      <c r="Q323" s="98">
        <v>7.4169283987021344E-3</v>
      </c>
      <c r="R323" s="98">
        <v>1.391629595524595E-2</v>
      </c>
      <c r="S323" s="98">
        <v>1.4816183342566631E-2</v>
      </c>
      <c r="T323" s="98">
        <v>1.2877795747657831E-2</v>
      </c>
      <c r="U323" s="98">
        <v>1.8311348032464789E-2</v>
      </c>
      <c r="V323" s="98">
        <v>1.2932400003971323E-2</v>
      </c>
      <c r="W323" s="98">
        <v>1.0447191289842537E-2</v>
      </c>
      <c r="X323" s="98">
        <v>2.3516096939473475E-2</v>
      </c>
      <c r="Y323" s="98">
        <v>3.1730754246620071E-2</v>
      </c>
      <c r="DA323" s="63" t="s">
        <v>3454</v>
      </c>
    </row>
    <row r="324" spans="1:105" ht="12" customHeight="1" x14ac:dyDescent="0.25">
      <c r="A324" s="121" t="s">
        <v>54</v>
      </c>
      <c r="B324" s="122"/>
      <c r="C324" s="122">
        <v>7.8033941876313045E-3</v>
      </c>
      <c r="D324" s="122">
        <v>8.1209359622081614E-3</v>
      </c>
      <c r="E324" s="122">
        <v>8.6275638758385748E-3</v>
      </c>
      <c r="F324" s="122">
        <v>1.1772259786172848E-2</v>
      </c>
      <c r="G324" s="122">
        <v>1.3775149962999245E-2</v>
      </c>
      <c r="H324" s="122">
        <v>1.8111334564785642E-2</v>
      </c>
      <c r="I324" s="122">
        <v>1.4637890661959061E-2</v>
      </c>
      <c r="J324" s="122">
        <v>9.6976225952638447E-3</v>
      </c>
      <c r="K324" s="122">
        <v>8.7828557074817373E-3</v>
      </c>
      <c r="L324" s="122">
        <v>1.1546310982160898E-2</v>
      </c>
      <c r="M324" s="122">
        <v>1.1996724372679308E-2</v>
      </c>
      <c r="N324" s="122">
        <v>1.2184083083391261E-2</v>
      </c>
      <c r="O324" s="122">
        <v>1.4561832086126433E-2</v>
      </c>
      <c r="P324" s="122">
        <v>1.311907619377495E-2</v>
      </c>
      <c r="Q324" s="122">
        <v>7.237471817785124E-3</v>
      </c>
      <c r="R324" s="122">
        <v>1.0039233906007571E-2</v>
      </c>
      <c r="S324" s="122">
        <v>1.2355839834336555E-2</v>
      </c>
      <c r="T324" s="122">
        <v>1.4328782655497236E-2</v>
      </c>
      <c r="U324" s="122">
        <v>1.4586394668741617E-2</v>
      </c>
      <c r="V324" s="122">
        <v>1.3685844043890465E-2</v>
      </c>
      <c r="W324" s="122">
        <v>1.7220232866302816E-2</v>
      </c>
      <c r="X324" s="122">
        <v>2.4069589020037148E-2</v>
      </c>
      <c r="Y324" s="122">
        <v>2.8197847437424792E-2</v>
      </c>
      <c r="DA324" s="130" t="s">
        <v>3455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3456</v>
      </c>
    </row>
    <row r="326" spans="1:105" ht="12" customHeight="1" x14ac:dyDescent="0.25">
      <c r="A326" s="109" t="s">
        <v>120</v>
      </c>
      <c r="B326" s="33"/>
      <c r="C326" s="33">
        <v>7.8033941876313045E-3</v>
      </c>
      <c r="D326" s="33">
        <v>8.1209359622081614E-3</v>
      </c>
      <c r="E326" s="33">
        <v>8.6275638758385748E-3</v>
      </c>
      <c r="F326" s="33">
        <v>1.1772259786172848E-2</v>
      </c>
      <c r="G326" s="33">
        <v>1.3775149962999245E-2</v>
      </c>
      <c r="H326" s="33">
        <v>1.8111334564785642E-2</v>
      </c>
      <c r="I326" s="33">
        <v>1.4637890661959061E-2</v>
      </c>
      <c r="J326" s="33">
        <v>9.6976225952638447E-3</v>
      </c>
      <c r="K326" s="33">
        <v>8.7828557074817373E-3</v>
      </c>
      <c r="L326" s="33">
        <v>1.1546310982160898E-2</v>
      </c>
      <c r="M326" s="33">
        <v>1.1996724372679308E-2</v>
      </c>
      <c r="N326" s="33">
        <v>1.2184083083391261E-2</v>
      </c>
      <c r="O326" s="33">
        <v>1.4561832086126433E-2</v>
      </c>
      <c r="P326" s="33">
        <v>1.311907619377495E-2</v>
      </c>
      <c r="Q326" s="33">
        <v>7.237471817785124E-3</v>
      </c>
      <c r="R326" s="33">
        <v>1.0039233906007571E-2</v>
      </c>
      <c r="S326" s="33">
        <v>1.2355839834336555E-2</v>
      </c>
      <c r="T326" s="33">
        <v>1.4328782655497236E-2</v>
      </c>
      <c r="U326" s="33">
        <v>1.4586394668741617E-2</v>
      </c>
      <c r="V326" s="33">
        <v>1.3685844043890465E-2</v>
      </c>
      <c r="W326" s="33">
        <v>1.7220232866302816E-2</v>
      </c>
      <c r="X326" s="33">
        <v>2.4069589020037148E-2</v>
      </c>
      <c r="Y326" s="33">
        <v>2.8197847437424792E-2</v>
      </c>
      <c r="DA326" s="60" t="s">
        <v>3457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0.56395814890244467</v>
      </c>
      <c r="D328" s="119">
        <f t="shared" si="143"/>
        <v>0.57050225121302456</v>
      </c>
      <c r="E328" s="119">
        <f t="shared" si="143"/>
        <v>0.57640006004439071</v>
      </c>
      <c r="F328" s="119">
        <f t="shared" si="143"/>
        <v>0.58231233027969309</v>
      </c>
      <c r="G328" s="119">
        <f t="shared" si="143"/>
        <v>0.58978432483969778</v>
      </c>
      <c r="H328" s="119">
        <f t="shared" si="143"/>
        <v>0.59541103914019256</v>
      </c>
      <c r="I328" s="119">
        <f t="shared" si="143"/>
        <v>0.59941616697343503</v>
      </c>
      <c r="J328" s="119">
        <f t="shared" si="143"/>
        <v>0.60248732987679021</v>
      </c>
      <c r="K328" s="119">
        <f t="shared" si="143"/>
        <v>0.61338338252177005</v>
      </c>
      <c r="L328" s="119">
        <f t="shared" si="143"/>
        <v>0.61568715215952574</v>
      </c>
      <c r="M328" s="119">
        <f t="shared" si="143"/>
        <v>0.64592596309956296</v>
      </c>
      <c r="N328" s="119">
        <f t="shared" si="143"/>
        <v>0.6620499480268075</v>
      </c>
      <c r="O328" s="119">
        <f t="shared" si="143"/>
        <v>0.68769541608539719</v>
      </c>
      <c r="P328" s="119">
        <f t="shared" si="143"/>
        <v>0.73322118168239925</v>
      </c>
      <c r="Q328" s="119">
        <f t="shared" si="143"/>
        <v>0.75590242326817259</v>
      </c>
      <c r="R328" s="119">
        <f t="shared" ref="R328:V328" si="144">IF(R309=0,"",R309/R290)</f>
        <v>0.76958715863071492</v>
      </c>
      <c r="S328" s="119">
        <f t="shared" si="144"/>
        <v>0.76607083142334587</v>
      </c>
      <c r="T328" s="119">
        <f t="shared" si="144"/>
        <v>0.76516480257977859</v>
      </c>
      <c r="U328" s="119">
        <f t="shared" si="144"/>
        <v>0.76597257098045901</v>
      </c>
      <c r="V328" s="119">
        <f t="shared" si="144"/>
        <v>0.76606995298187197</v>
      </c>
      <c r="W328" s="119">
        <f t="shared" ref="W328:Y328" si="145">IF(W309=0,"",W309/W290)</f>
        <v>0.77158177606031253</v>
      </c>
      <c r="X328" s="119">
        <f t="shared" si="145"/>
        <v>0.79489585322112277</v>
      </c>
      <c r="Y328" s="119">
        <f t="shared" si="145"/>
        <v>0.81351427478570093</v>
      </c>
      <c r="DA328" s="129" t="s">
        <v>3608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0.54372713177236043</v>
      </c>
      <c r="D329" s="124">
        <f t="shared" si="146"/>
        <v>0.5484437743086199</v>
      </c>
      <c r="E329" s="124">
        <f t="shared" si="146"/>
        <v>0.55342165350461581</v>
      </c>
      <c r="F329" s="124">
        <f t="shared" si="146"/>
        <v>0.55836337907930533</v>
      </c>
      <c r="G329" s="124">
        <f t="shared" si="146"/>
        <v>0.56351490663300097</v>
      </c>
      <c r="H329" s="124">
        <f t="shared" si="146"/>
        <v>0.56885334862739001</v>
      </c>
      <c r="I329" s="124">
        <f t="shared" si="146"/>
        <v>0.57442731701252236</v>
      </c>
      <c r="J329" s="124">
        <f t="shared" si="146"/>
        <v>0.58066637576835034</v>
      </c>
      <c r="K329" s="124">
        <f t="shared" si="146"/>
        <v>0.58753196142939246</v>
      </c>
      <c r="L329" s="124">
        <f t="shared" si="146"/>
        <v>0.59530393570805429</v>
      </c>
      <c r="M329" s="124">
        <f t="shared" si="146"/>
        <v>0.60890311366446059</v>
      </c>
      <c r="N329" s="124">
        <f t="shared" si="146"/>
        <v>0.63062126641497063</v>
      </c>
      <c r="O329" s="124">
        <f t="shared" si="146"/>
        <v>0.66101336552323586</v>
      </c>
      <c r="P329" s="124">
        <f t="shared" si="146"/>
        <v>0.6956995215839491</v>
      </c>
      <c r="Q329" s="124">
        <f t="shared" si="146"/>
        <v>0.72367469284631147</v>
      </c>
      <c r="R329" s="124">
        <f t="shared" ref="R329:V329" si="147">IF(R310=0,"",R310/R291)</f>
        <v>0.73423468963778027</v>
      </c>
      <c r="S329" s="124">
        <f t="shared" si="147"/>
        <v>0.73902585600525594</v>
      </c>
      <c r="T329" s="124">
        <f t="shared" si="147"/>
        <v>0.74052914130755276</v>
      </c>
      <c r="U329" s="124">
        <f t="shared" si="147"/>
        <v>0.74098428043853359</v>
      </c>
      <c r="V329" s="124">
        <f t="shared" si="147"/>
        <v>0.74262046481610244</v>
      </c>
      <c r="W329" s="124">
        <f t="shared" ref="W329:Y329" si="148">IF(W310=0,"",W310/W291)</f>
        <v>0.7453335196084111</v>
      </c>
      <c r="X329" s="124">
        <f t="shared" si="148"/>
        <v>0.74722835687583689</v>
      </c>
      <c r="Y329" s="124">
        <f t="shared" si="148"/>
        <v>0.74886609149111338</v>
      </c>
      <c r="DA329" s="130" t="s">
        <v>3609</v>
      </c>
    </row>
    <row r="330" spans="1:105" ht="12" customHeight="1" x14ac:dyDescent="0.25">
      <c r="A330" s="97" t="s">
        <v>74</v>
      </c>
      <c r="B330" s="111"/>
      <c r="C330" s="111">
        <f t="shared" ref="C330:Q330" si="149">IF(C311=0,"",C311/C292)</f>
        <v>0.53809396895868766</v>
      </c>
      <c r="D330" s="111">
        <f t="shared" si="149"/>
        <v>0.54293099672291167</v>
      </c>
      <c r="E330" s="111">
        <f t="shared" si="149"/>
        <v>0.54802552539407567</v>
      </c>
      <c r="F330" s="111">
        <f t="shared" si="149"/>
        <v>0.55309222005294723</v>
      </c>
      <c r="G330" s="111">
        <f t="shared" si="149"/>
        <v>0.55838551934016045</v>
      </c>
      <c r="H330" s="111">
        <f t="shared" si="149"/>
        <v>0.5638709202280473</v>
      </c>
      <c r="I330" s="111">
        <f t="shared" si="149"/>
        <v>0.56960764051418566</v>
      </c>
      <c r="J330" s="111">
        <f t="shared" si="149"/>
        <v>0.57584607184191716</v>
      </c>
      <c r="K330" s="111">
        <f t="shared" si="149"/>
        <v>0.58279437518317689</v>
      </c>
      <c r="L330" s="111">
        <f t="shared" si="149"/>
        <v>0.59049972815831353</v>
      </c>
      <c r="M330" s="111">
        <f t="shared" si="149"/>
        <v>0.60444165943939721</v>
      </c>
      <c r="N330" s="111">
        <f t="shared" si="149"/>
        <v>0.62626005350576042</v>
      </c>
      <c r="O330" s="111">
        <f t="shared" si="149"/>
        <v>0.65678958938491405</v>
      </c>
      <c r="P330" s="111">
        <f t="shared" si="149"/>
        <v>0.69197347930236996</v>
      </c>
      <c r="Q330" s="111">
        <f t="shared" si="149"/>
        <v>0.72006823254350083</v>
      </c>
      <c r="R330" s="111">
        <f t="shared" ref="R330:V330" si="150">IF(R311=0,"",R311/R292)</f>
        <v>0.73069769540248664</v>
      </c>
      <c r="S330" s="111">
        <f t="shared" si="150"/>
        <v>0.73558317306050514</v>
      </c>
      <c r="T330" s="111">
        <f t="shared" si="150"/>
        <v>0.73713238314447871</v>
      </c>
      <c r="U330" s="111">
        <f t="shared" si="150"/>
        <v>0.73765281350043876</v>
      </c>
      <c r="V330" s="111">
        <f t="shared" si="150"/>
        <v>0.73937980430461026</v>
      </c>
      <c r="W330" s="111">
        <f t="shared" ref="W330:Y330" si="151">IF(W311=0,"",W311/W292)</f>
        <v>0.74203885819257098</v>
      </c>
      <c r="X330" s="111">
        <f t="shared" si="151"/>
        <v>0.7441931104925652</v>
      </c>
      <c r="Y330" s="111">
        <f t="shared" si="151"/>
        <v>0.74605274043573522</v>
      </c>
      <c r="DA330" s="63" t="s">
        <v>3610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3611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2.6100601542002408</v>
      </c>
      <c r="D332" s="124">
        <f t="shared" si="155"/>
        <v>2.7301561210007659</v>
      </c>
      <c r="E332" s="124">
        <f t="shared" si="155"/>
        <v>2.8520525572762132</v>
      </c>
      <c r="F332" s="124">
        <f t="shared" si="155"/>
        <v>2.9749280119587058</v>
      </c>
      <c r="G332" s="124">
        <f t="shared" si="155"/>
        <v>3.0994943424477972</v>
      </c>
      <c r="H332" s="124">
        <f t="shared" si="155"/>
        <v>3.22563967208534</v>
      </c>
      <c r="I332" s="124">
        <f t="shared" si="155"/>
        <v>3.3535132197128128</v>
      </c>
      <c r="J332" s="124">
        <f t="shared" si="155"/>
        <v>3.4837837729590224</v>
      </c>
      <c r="K332" s="124">
        <f t="shared" si="155"/>
        <v>3.6169810673893705</v>
      </c>
      <c r="L332" s="124">
        <f t="shared" si="155"/>
        <v>3.7531753516411714</v>
      </c>
      <c r="M332" s="124">
        <f t="shared" si="155"/>
        <v>3.9092439625340636</v>
      </c>
      <c r="N332" s="124">
        <f t="shared" si="155"/>
        <v>4.0901970065293352</v>
      </c>
      <c r="O332" s="124">
        <f t="shared" si="155"/>
        <v>4.2957116812939233</v>
      </c>
      <c r="P332" s="124">
        <f t="shared" si="155"/>
        <v>4.5057872980279949</v>
      </c>
      <c r="Q332" s="124">
        <f t="shared" si="155"/>
        <v>4.6670171129505142</v>
      </c>
      <c r="R332" s="124">
        <f t="shared" ref="R332:V332" si="156">IF(R313=0,"",R313/R294)</f>
        <v>4.701952085963752</v>
      </c>
      <c r="S332" s="124">
        <f t="shared" si="156"/>
        <v>4.7058337496318901</v>
      </c>
      <c r="T332" s="124">
        <f t="shared" si="156"/>
        <v>4.7101467092631539</v>
      </c>
      <c r="U332" s="124">
        <f t="shared" si="156"/>
        <v>4.7149388866312254</v>
      </c>
      <c r="V332" s="124">
        <f t="shared" si="156"/>
        <v>4.7286327082943123</v>
      </c>
      <c r="W332" s="124">
        <f t="shared" ref="W332:Y332" si="157">IF(W313=0,"",W313/W294)</f>
        <v>4.7735784864068149</v>
      </c>
      <c r="X332" s="124">
        <f t="shared" si="157"/>
        <v>4.8254596524140831</v>
      </c>
      <c r="Y332" s="124">
        <f t="shared" si="157"/>
        <v>4.8839389487037383</v>
      </c>
      <c r="DA332" s="130" t="s">
        <v>3612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2.6100601542002408</v>
      </c>
      <c r="D333" s="111">
        <f t="shared" si="158"/>
        <v>2.7301561210007659</v>
      </c>
      <c r="E333" s="111">
        <f t="shared" si="158"/>
        <v>2.8520525572762132</v>
      </c>
      <c r="F333" s="111">
        <f t="shared" si="158"/>
        <v>2.9749280119587058</v>
      </c>
      <c r="G333" s="111">
        <f t="shared" si="158"/>
        <v>3.0994943424477972</v>
      </c>
      <c r="H333" s="111">
        <f t="shared" si="158"/>
        <v>3.22563967208534</v>
      </c>
      <c r="I333" s="111">
        <f t="shared" si="158"/>
        <v>3.3535132197128128</v>
      </c>
      <c r="J333" s="111">
        <f t="shared" si="158"/>
        <v>3.4837837729590224</v>
      </c>
      <c r="K333" s="111">
        <f t="shared" si="158"/>
        <v>3.6169810673893705</v>
      </c>
      <c r="L333" s="111">
        <f t="shared" si="158"/>
        <v>3.7531753516411714</v>
      </c>
      <c r="M333" s="111">
        <f t="shared" si="158"/>
        <v>3.9092439625340636</v>
      </c>
      <c r="N333" s="111">
        <f t="shared" si="158"/>
        <v>4.0901970065293352</v>
      </c>
      <c r="O333" s="111">
        <f t="shared" si="158"/>
        <v>4.2957116812939233</v>
      </c>
      <c r="P333" s="111">
        <f t="shared" si="158"/>
        <v>4.5057872980279949</v>
      </c>
      <c r="Q333" s="111">
        <f t="shared" si="158"/>
        <v>4.6670171129505142</v>
      </c>
      <c r="R333" s="111">
        <f t="shared" ref="R333:V333" si="159">IF(R314=0,"",R314/R295)</f>
        <v>4.701952085963752</v>
      </c>
      <c r="S333" s="111">
        <f t="shared" si="159"/>
        <v>4.7058337496318901</v>
      </c>
      <c r="T333" s="111">
        <f t="shared" si="159"/>
        <v>4.7101467092631539</v>
      </c>
      <c r="U333" s="111">
        <f t="shared" si="159"/>
        <v>4.7149388866312254</v>
      </c>
      <c r="V333" s="111">
        <f t="shared" si="159"/>
        <v>4.7286327082943123</v>
      </c>
      <c r="W333" s="111">
        <f t="shared" ref="W333:Y333" si="160">IF(W314=0,"",W314/W295)</f>
        <v>4.7735784864068149</v>
      </c>
      <c r="X333" s="111">
        <f t="shared" si="160"/>
        <v>4.8254596524140831</v>
      </c>
      <c r="Y333" s="111">
        <f t="shared" si="160"/>
        <v>4.8839389487037383</v>
      </c>
      <c r="DA333" s="63" t="s">
        <v>3613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0.78767972597545421</v>
      </c>
      <c r="D334" s="124">
        <f t="shared" si="161"/>
        <v>0.77692661834445886</v>
      </c>
      <c r="E334" s="124">
        <f t="shared" si="161"/>
        <v>0.78107852857750826</v>
      </c>
      <c r="F334" s="124">
        <f t="shared" si="161"/>
        <v>0.79431707385464523</v>
      </c>
      <c r="G334" s="124">
        <f t="shared" si="161"/>
        <v>0.78503670258653979</v>
      </c>
      <c r="H334" s="124">
        <f t="shared" si="161"/>
        <v>0.78092550014692885</v>
      </c>
      <c r="I334" s="124">
        <f t="shared" si="161"/>
        <v>0.80299287208193126</v>
      </c>
      <c r="J334" s="124">
        <f t="shared" si="161"/>
        <v>0.78608310729858644</v>
      </c>
      <c r="K334" s="124">
        <f t="shared" si="161"/>
        <v>0.81212965909258694</v>
      </c>
      <c r="L334" s="124">
        <f t="shared" si="161"/>
        <v>0.75457046451325827</v>
      </c>
      <c r="M334" s="124">
        <f t="shared" si="161"/>
        <v>0.84933261917764313</v>
      </c>
      <c r="N334" s="124">
        <f t="shared" si="161"/>
        <v>0.79475945142053517</v>
      </c>
      <c r="O334" s="124">
        <f t="shared" si="161"/>
        <v>0.81763081710439656</v>
      </c>
      <c r="P334" s="124">
        <f t="shared" si="161"/>
        <v>0.84857906598554478</v>
      </c>
      <c r="Q334" s="124">
        <f t="shared" si="161"/>
        <v>0.82321513450009953</v>
      </c>
      <c r="R334" s="124">
        <f t="shared" ref="R334:V334" si="162">IF(R315=0,"",R315/R296)</f>
        <v>0.84326792441285736</v>
      </c>
      <c r="S334" s="124">
        <f t="shared" si="162"/>
        <v>0.84126795955653821</v>
      </c>
      <c r="T334" s="124">
        <f t="shared" si="162"/>
        <v>0.8368576908114268</v>
      </c>
      <c r="U334" s="124">
        <f t="shared" si="162"/>
        <v>0.858583143731803</v>
      </c>
      <c r="V334" s="124">
        <f t="shared" si="162"/>
        <v>0.85511036818927866</v>
      </c>
      <c r="W334" s="124">
        <f t="shared" ref="W334:Y334" si="163">IF(W315=0,"",W315/W296)</f>
        <v>0.85075680544499366</v>
      </c>
      <c r="X334" s="124">
        <f t="shared" si="163"/>
        <v>0.88339582256459581</v>
      </c>
      <c r="Y334" s="124">
        <f t="shared" si="163"/>
        <v>0.90566326770354011</v>
      </c>
      <c r="DA334" s="130" t="s">
        <v>3614</v>
      </c>
    </row>
    <row r="335" spans="1:105" ht="12" customHeight="1" x14ac:dyDescent="0.25">
      <c r="A335" s="97" t="s">
        <v>141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:Y335" si="166">IF(W316=0,"",W316/W297)</f>
        <v/>
      </c>
      <c r="X335" s="111" t="str">
        <f t="shared" si="166"/>
        <v/>
      </c>
      <c r="Y335" s="111" t="str">
        <f t="shared" si="166"/>
        <v/>
      </c>
      <c r="DA335" s="63" t="s">
        <v>3615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3616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3617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3618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0.72807206032552108</v>
      </c>
      <c r="D339" s="112">
        <f t="shared" si="176"/>
        <v>0.72898899586066856</v>
      </c>
      <c r="E339" s="112">
        <f t="shared" si="176"/>
        <v>0.72999281317536613</v>
      </c>
      <c r="F339" s="112">
        <f t="shared" si="176"/>
        <v>0.73100874202588428</v>
      </c>
      <c r="G339" s="112">
        <f t="shared" si="176"/>
        <v>0.73210536182338637</v>
      </c>
      <c r="H339" s="112">
        <f t="shared" si="176"/>
        <v>0.73327493142412015</v>
      </c>
      <c r="I339" s="112">
        <f t="shared" si="176"/>
        <v>0.73453523675252241</v>
      </c>
      <c r="J339" s="112">
        <f t="shared" si="176"/>
        <v>0.73595759397684357</v>
      </c>
      <c r="K339" s="112">
        <f t="shared" si="176"/>
        <v>0.73760500483953362</v>
      </c>
      <c r="L339" s="112">
        <f t="shared" si="176"/>
        <v>0.7394991304906986</v>
      </c>
      <c r="M339" s="112">
        <f t="shared" si="176"/>
        <v>0.74310009149052791</v>
      </c>
      <c r="N339" s="112">
        <f t="shared" si="176"/>
        <v>0.74903775186943322</v>
      </c>
      <c r="O339" s="112">
        <f t="shared" si="176"/>
        <v>0.758091912103663</v>
      </c>
      <c r="P339" s="112">
        <f t="shared" si="176"/>
        <v>0.76983331187650617</v>
      </c>
      <c r="Q339" s="112">
        <f t="shared" si="176"/>
        <v>0.78116126456327339</v>
      </c>
      <c r="R339" s="112">
        <f t="shared" ref="R339:V339" si="177">IF(R320=0,"",R320/R301)</f>
        <v>0.78882733595796317</v>
      </c>
      <c r="S339" s="112">
        <f t="shared" si="177"/>
        <v>0.79625443774904969</v>
      </c>
      <c r="T339" s="112">
        <f t="shared" si="177"/>
        <v>0.80362390125746463</v>
      </c>
      <c r="U339" s="112">
        <f t="shared" si="177"/>
        <v>0.81100980966252068</v>
      </c>
      <c r="V339" s="112">
        <f t="shared" si="177"/>
        <v>0.81826560849024776</v>
      </c>
      <c r="W339" s="112">
        <f t="shared" ref="W339:Y339" si="178">IF(W320=0,"",W320/W301)</f>
        <v>0.82489255992102117</v>
      </c>
      <c r="X339" s="112">
        <f t="shared" si="178"/>
        <v>0.83747203078133958</v>
      </c>
      <c r="Y339" s="112">
        <f t="shared" si="178"/>
        <v>0.84920791251218819</v>
      </c>
      <c r="DA339" s="131" t="s">
        <v>3619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0.84948727781263966</v>
      </c>
      <c r="D340" s="113">
        <f t="shared" si="179"/>
        <v>0.84388703484776584</v>
      </c>
      <c r="E340" s="113">
        <f t="shared" si="179"/>
        <v>0.84859947908901534</v>
      </c>
      <c r="F340" s="113">
        <f t="shared" si="179"/>
        <v>0.85000127090292232</v>
      </c>
      <c r="G340" s="113">
        <f t="shared" si="179"/>
        <v>0.84975668545599248</v>
      </c>
      <c r="H340" s="113">
        <f t="shared" si="179"/>
        <v>0.85379995212388005</v>
      </c>
      <c r="I340" s="113">
        <f t="shared" si="179"/>
        <v>0.84574217086582748</v>
      </c>
      <c r="J340" s="113">
        <f t="shared" si="179"/>
        <v>0.86111368547313838</v>
      </c>
      <c r="K340" s="113">
        <f t="shared" si="179"/>
        <v>0.8583425656707514</v>
      </c>
      <c r="L340" s="113">
        <f t="shared" si="179"/>
        <v>0.88246553446674358</v>
      </c>
      <c r="M340" s="113">
        <f t="shared" si="179"/>
        <v>0.87252176883919774</v>
      </c>
      <c r="N340" s="113">
        <f t="shared" si="179"/>
        <v>0.88352473784833441</v>
      </c>
      <c r="O340" s="113">
        <f t="shared" si="179"/>
        <v>0.88616094761802855</v>
      </c>
      <c r="P340" s="113">
        <f t="shared" si="179"/>
        <v>0.88655093664305196</v>
      </c>
      <c r="Q340" s="113">
        <f t="shared" si="179"/>
        <v>0.89356089183854992</v>
      </c>
      <c r="R340" s="113">
        <f t="shared" ref="R340:V340" si="180">IF(R321=0,"",R321/R302)</f>
        <v>0.89357607758426916</v>
      </c>
      <c r="S340" s="113">
        <f t="shared" si="180"/>
        <v>0.89662023247751843</v>
      </c>
      <c r="T340" s="113">
        <f t="shared" si="180"/>
        <v>0.90462230585242243</v>
      </c>
      <c r="U340" s="113">
        <f t="shared" si="180"/>
        <v>0.91143400333881242</v>
      </c>
      <c r="V340" s="113">
        <f t="shared" si="180"/>
        <v>0.91787187483858323</v>
      </c>
      <c r="W340" s="113">
        <f t="shared" ref="W340:Y340" si="181">IF(W321=0,"",W321/W302)</f>
        <v>0.93243789034345748</v>
      </c>
      <c r="X340" s="113">
        <f t="shared" si="181"/>
        <v>0.93262411703986159</v>
      </c>
      <c r="Y340" s="113">
        <f t="shared" si="181"/>
        <v>0.93670244751017884</v>
      </c>
      <c r="DA340" s="132" t="s">
        <v>3620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0.72807206032552108</v>
      </c>
      <c r="D341" s="111">
        <f t="shared" si="182"/>
        <v>0.72898899586066856</v>
      </c>
      <c r="E341" s="111">
        <f t="shared" si="182"/>
        <v>0.72999281317536613</v>
      </c>
      <c r="F341" s="111">
        <f t="shared" si="182"/>
        <v>0.73100874202588439</v>
      </c>
      <c r="G341" s="111">
        <f t="shared" si="182"/>
        <v>0.73210536182338637</v>
      </c>
      <c r="H341" s="111">
        <f t="shared" si="182"/>
        <v>0.73327493142412015</v>
      </c>
      <c r="I341" s="111">
        <f t="shared" si="182"/>
        <v>0.73453523675252241</v>
      </c>
      <c r="J341" s="111">
        <f t="shared" si="182"/>
        <v>0.73595759397684368</v>
      </c>
      <c r="K341" s="111">
        <f t="shared" si="182"/>
        <v>0.73760500483953362</v>
      </c>
      <c r="L341" s="111">
        <f t="shared" si="182"/>
        <v>0.73949913049069871</v>
      </c>
      <c r="M341" s="111">
        <f t="shared" si="182"/>
        <v>0.74310009149052769</v>
      </c>
      <c r="N341" s="111">
        <f t="shared" si="182"/>
        <v>0.74903775186943322</v>
      </c>
      <c r="O341" s="111">
        <f t="shared" si="182"/>
        <v>0.758091912103663</v>
      </c>
      <c r="P341" s="111">
        <f t="shared" si="182"/>
        <v>0.76983331187650617</v>
      </c>
      <c r="Q341" s="111">
        <f t="shared" si="182"/>
        <v>0.78116126456327351</v>
      </c>
      <c r="R341" s="111">
        <f t="shared" ref="R341:V341" si="183">IF(R322=0,"",R322/R303)</f>
        <v>0.78882733595796317</v>
      </c>
      <c r="S341" s="111">
        <f t="shared" si="183"/>
        <v>0.79625443774904969</v>
      </c>
      <c r="T341" s="111">
        <f t="shared" si="183"/>
        <v>0.80362390125746463</v>
      </c>
      <c r="U341" s="111">
        <f t="shared" si="183"/>
        <v>0.81100980966252068</v>
      </c>
      <c r="V341" s="111">
        <f t="shared" si="183"/>
        <v>0.81826560849024776</v>
      </c>
      <c r="W341" s="111">
        <f t="shared" ref="W341:Y341" si="184">IF(W322=0,"",W322/W303)</f>
        <v>0.82489255992102128</v>
      </c>
      <c r="X341" s="111">
        <f t="shared" si="184"/>
        <v>0.83747203078133958</v>
      </c>
      <c r="Y341" s="111">
        <f t="shared" si="184"/>
        <v>0.84920791251218819</v>
      </c>
      <c r="DA341" s="63" t="s">
        <v>3621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:Y342" si="187">IF(W323=0,"",W323/W304)</f>
        <v>1</v>
      </c>
      <c r="X342" s="111">
        <f t="shared" si="187"/>
        <v>1</v>
      </c>
      <c r="Y342" s="111">
        <f t="shared" si="187"/>
        <v>1</v>
      </c>
      <c r="DA342" s="63" t="s">
        <v>3622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0.76755015256502412</v>
      </c>
      <c r="D343" s="124">
        <f t="shared" si="188"/>
        <v>0.76871330105757329</v>
      </c>
      <c r="E343" s="124">
        <f t="shared" si="188"/>
        <v>0.76993129227061774</v>
      </c>
      <c r="F343" s="124">
        <f t="shared" si="188"/>
        <v>0.77115676203645722</v>
      </c>
      <c r="G343" s="124">
        <f t="shared" si="188"/>
        <v>0.77243273872207663</v>
      </c>
      <c r="H343" s="124">
        <f t="shared" si="188"/>
        <v>0.7737539562031388</v>
      </c>
      <c r="I343" s="124">
        <f t="shared" si="188"/>
        <v>0.77513101667052642</v>
      </c>
      <c r="J343" s="124">
        <f t="shared" si="188"/>
        <v>0.77660735355804789</v>
      </c>
      <c r="K343" s="124">
        <f t="shared" si="188"/>
        <v>0.77821989670879244</v>
      </c>
      <c r="L343" s="124">
        <f t="shared" si="188"/>
        <v>0.779978526369833</v>
      </c>
      <c r="M343" s="124">
        <f t="shared" si="188"/>
        <v>0.78249297816724939</v>
      </c>
      <c r="N343" s="124">
        <f t="shared" si="188"/>
        <v>0.78593683803859871</v>
      </c>
      <c r="O343" s="124">
        <f t="shared" si="188"/>
        <v>0.79072173668527601</v>
      </c>
      <c r="P343" s="124">
        <f t="shared" si="188"/>
        <v>0.79704956630893931</v>
      </c>
      <c r="Q343" s="124">
        <f t="shared" si="188"/>
        <v>0.80523783956149531</v>
      </c>
      <c r="R343" s="124">
        <f t="shared" ref="R343:V343" si="189">IF(R324=0,"",R324/R305)</f>
        <v>0.81638012177571873</v>
      </c>
      <c r="S343" s="124">
        <f t="shared" si="189"/>
        <v>0.83032275411884759</v>
      </c>
      <c r="T343" s="124">
        <f t="shared" si="189"/>
        <v>0.84533276348277198</v>
      </c>
      <c r="U343" s="124">
        <f t="shared" si="189"/>
        <v>0.85967717675942312</v>
      </c>
      <c r="V343" s="124">
        <f t="shared" si="189"/>
        <v>0.87162302084071275</v>
      </c>
      <c r="W343" s="124">
        <f t="shared" ref="W343:Y343" si="190">IF(W324=0,"",W324/W305)</f>
        <v>0.88056818178351182</v>
      </c>
      <c r="X343" s="124">
        <f t="shared" si="190"/>
        <v>0.88829413938616331</v>
      </c>
      <c r="Y343" s="124">
        <f t="shared" si="190"/>
        <v>0.89514548632799207</v>
      </c>
      <c r="DA343" s="130" t="s">
        <v>3623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3624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0.76755015256502412</v>
      </c>
      <c r="D345" s="45">
        <f t="shared" si="194"/>
        <v>0.76871330105757329</v>
      </c>
      <c r="E345" s="45">
        <f t="shared" si="194"/>
        <v>0.76993129227061774</v>
      </c>
      <c r="F345" s="45">
        <f t="shared" si="194"/>
        <v>0.77115676203645722</v>
      </c>
      <c r="G345" s="45">
        <f t="shared" si="194"/>
        <v>0.77243273872207663</v>
      </c>
      <c r="H345" s="45">
        <f t="shared" si="194"/>
        <v>0.7737539562031388</v>
      </c>
      <c r="I345" s="45">
        <f t="shared" si="194"/>
        <v>0.77513101667052642</v>
      </c>
      <c r="J345" s="45">
        <f t="shared" si="194"/>
        <v>0.77660735355804789</v>
      </c>
      <c r="K345" s="45">
        <f t="shared" si="194"/>
        <v>0.77821989670879244</v>
      </c>
      <c r="L345" s="45">
        <f t="shared" si="194"/>
        <v>0.779978526369833</v>
      </c>
      <c r="M345" s="45">
        <f t="shared" si="194"/>
        <v>0.78249297816724939</v>
      </c>
      <c r="N345" s="45">
        <f t="shared" si="194"/>
        <v>0.78593683803859871</v>
      </c>
      <c r="O345" s="45">
        <f t="shared" si="194"/>
        <v>0.79072173668527601</v>
      </c>
      <c r="P345" s="45">
        <f t="shared" si="194"/>
        <v>0.79704956630893931</v>
      </c>
      <c r="Q345" s="45">
        <f t="shared" si="194"/>
        <v>0.80523783956149531</v>
      </c>
      <c r="R345" s="45">
        <f t="shared" ref="R345:V345" si="195">IF(R326=0,"",R326/R307)</f>
        <v>0.81638012177571873</v>
      </c>
      <c r="S345" s="45">
        <f t="shared" si="195"/>
        <v>0.83032275411884759</v>
      </c>
      <c r="T345" s="45">
        <f t="shared" si="195"/>
        <v>0.84533276348277198</v>
      </c>
      <c r="U345" s="45">
        <f t="shared" si="195"/>
        <v>0.85967717675942312</v>
      </c>
      <c r="V345" s="45">
        <f t="shared" si="195"/>
        <v>0.87162302084071275</v>
      </c>
      <c r="W345" s="45">
        <f t="shared" ref="W345:Y345" si="196">IF(W326=0,"",W326/W307)</f>
        <v>0.88056818178351182</v>
      </c>
      <c r="X345" s="45">
        <f t="shared" si="196"/>
        <v>0.88829413938616331</v>
      </c>
      <c r="Y345" s="45">
        <f t="shared" si="196"/>
        <v>0.89514548632799207</v>
      </c>
      <c r="DA345" s="60" t="s">
        <v>3625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1.705517660341745</v>
      </c>
      <c r="D347" s="117">
        <f t="shared" si="197"/>
        <v>1.6780256192959624</v>
      </c>
      <c r="E347" s="117">
        <f t="shared" si="197"/>
        <v>1.7578862524613157</v>
      </c>
      <c r="F347" s="117">
        <f t="shared" si="197"/>
        <v>2.241477961862361</v>
      </c>
      <c r="G347" s="117">
        <f t="shared" si="197"/>
        <v>2.4573501007067899</v>
      </c>
      <c r="H347" s="117">
        <f t="shared" si="197"/>
        <v>3.0923933751914281</v>
      </c>
      <c r="I347" s="117">
        <f t="shared" si="197"/>
        <v>2.4334791316176609</v>
      </c>
      <c r="J347" s="117">
        <f t="shared" si="197"/>
        <v>1.6640705589681162</v>
      </c>
      <c r="K347" s="117">
        <f t="shared" si="197"/>
        <v>1.6075116613342306</v>
      </c>
      <c r="L347" s="117">
        <f t="shared" si="197"/>
        <v>1.9476736956301173</v>
      </c>
      <c r="M347" s="117">
        <f t="shared" si="197"/>
        <v>1.5786396998955041</v>
      </c>
      <c r="N347" s="117">
        <f t="shared" si="197"/>
        <v>1.6364205805830097</v>
      </c>
      <c r="O347" s="117">
        <f t="shared" si="197"/>
        <v>2.0057705236478705</v>
      </c>
      <c r="P347" s="117">
        <f t="shared" si="197"/>
        <v>1.3296294833169255</v>
      </c>
      <c r="Q347" s="117">
        <f t="shared" si="197"/>
        <v>0.69268068490389545</v>
      </c>
      <c r="R347" s="117">
        <f t="shared" ref="R347:V347" si="198">R348+R351+R353+R362</f>
        <v>0.94689154919135055</v>
      </c>
      <c r="S347" s="117">
        <f t="shared" si="198"/>
        <v>1.1428802681861909</v>
      </c>
      <c r="T347" s="117">
        <f t="shared" si="198"/>
        <v>1.2851992275989812</v>
      </c>
      <c r="U347" s="117">
        <f t="shared" si="198"/>
        <v>1.2644030450684351</v>
      </c>
      <c r="V347" s="117">
        <f t="shared" si="198"/>
        <v>1.1504018043570132</v>
      </c>
      <c r="W347" s="117">
        <f t="shared" ref="W347:Y347" si="199">W348+W351+W353+W362</f>
        <v>1.2379684341391914</v>
      </c>
      <c r="X347" s="117">
        <f t="shared" si="199"/>
        <v>1.3676600115070823</v>
      </c>
      <c r="Y347" s="117">
        <f t="shared" si="199"/>
        <v>1.3086940514524492</v>
      </c>
      <c r="DA347" s="129" t="s">
        <v>3776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1.705517660341745</v>
      </c>
      <c r="D348" s="122">
        <f t="shared" si="200"/>
        <v>1.6780256192959624</v>
      </c>
      <c r="E348" s="122">
        <f t="shared" si="200"/>
        <v>1.7578862524613157</v>
      </c>
      <c r="F348" s="122">
        <f t="shared" si="200"/>
        <v>2.241477961862361</v>
      </c>
      <c r="G348" s="122">
        <f t="shared" si="200"/>
        <v>2.4573501007067899</v>
      </c>
      <c r="H348" s="122">
        <f t="shared" si="200"/>
        <v>3.0923933751914281</v>
      </c>
      <c r="I348" s="122">
        <f t="shared" si="200"/>
        <v>2.4334791316176609</v>
      </c>
      <c r="J348" s="122">
        <f t="shared" si="200"/>
        <v>1.6640705589681162</v>
      </c>
      <c r="K348" s="122">
        <f t="shared" si="200"/>
        <v>1.6075116613342306</v>
      </c>
      <c r="L348" s="122">
        <f t="shared" si="200"/>
        <v>1.9476736956301173</v>
      </c>
      <c r="M348" s="122">
        <f t="shared" si="200"/>
        <v>1.5786396998955041</v>
      </c>
      <c r="N348" s="122">
        <f t="shared" si="200"/>
        <v>1.6364205805830097</v>
      </c>
      <c r="O348" s="122">
        <f t="shared" si="200"/>
        <v>2.0057705236478705</v>
      </c>
      <c r="P348" s="122">
        <f t="shared" si="200"/>
        <v>1.3296294833169255</v>
      </c>
      <c r="Q348" s="122">
        <f t="shared" si="200"/>
        <v>0.69268068490389545</v>
      </c>
      <c r="R348" s="122">
        <f t="shared" ref="R348:V348" si="201">SUM(R349:R350)</f>
        <v>0.94689154919135055</v>
      </c>
      <c r="S348" s="122">
        <f t="shared" si="201"/>
        <v>1.1428802681861909</v>
      </c>
      <c r="T348" s="122">
        <f t="shared" si="201"/>
        <v>1.2851992275989812</v>
      </c>
      <c r="U348" s="122">
        <f t="shared" si="201"/>
        <v>1.2644030450684351</v>
      </c>
      <c r="V348" s="122">
        <f t="shared" si="201"/>
        <v>1.1504018043570132</v>
      </c>
      <c r="W348" s="122">
        <f t="shared" ref="W348:Y348" si="202">SUM(W349:W350)</f>
        <v>1.2379684341391914</v>
      </c>
      <c r="X348" s="122">
        <f t="shared" si="202"/>
        <v>1.3676600115070823</v>
      </c>
      <c r="Y348" s="122">
        <f t="shared" si="202"/>
        <v>1.3086940514524492</v>
      </c>
      <c r="DA348" s="130" t="s">
        <v>3777</v>
      </c>
    </row>
    <row r="349" spans="1:105" ht="12" customHeight="1" x14ac:dyDescent="0.25">
      <c r="A349" s="97" t="s">
        <v>74</v>
      </c>
      <c r="B349" s="98"/>
      <c r="C349" s="98">
        <v>1.705517660341745</v>
      </c>
      <c r="D349" s="98">
        <v>1.6780256192959624</v>
      </c>
      <c r="E349" s="98">
        <v>1.7578862524613157</v>
      </c>
      <c r="F349" s="98">
        <v>2.241477961862361</v>
      </c>
      <c r="G349" s="98">
        <v>2.4573501007067899</v>
      </c>
      <c r="H349" s="98">
        <v>3.0923933751914281</v>
      </c>
      <c r="I349" s="98">
        <v>2.4334791316176609</v>
      </c>
      <c r="J349" s="98">
        <v>1.6640705589681162</v>
      </c>
      <c r="K349" s="98">
        <v>1.6075116613342306</v>
      </c>
      <c r="L349" s="98">
        <v>1.9476736956301173</v>
      </c>
      <c r="M349" s="98">
        <v>1.5786396998955041</v>
      </c>
      <c r="N349" s="98">
        <v>1.6364205805830097</v>
      </c>
      <c r="O349" s="98">
        <v>2.0057705236478705</v>
      </c>
      <c r="P349" s="98">
        <v>1.3296294833169255</v>
      </c>
      <c r="Q349" s="98">
        <v>0.69268068490389545</v>
      </c>
      <c r="R349" s="98">
        <v>0.94689154919135055</v>
      </c>
      <c r="S349" s="98">
        <v>1.1428802681861909</v>
      </c>
      <c r="T349" s="98">
        <v>1.2851992275989812</v>
      </c>
      <c r="U349" s="98">
        <v>1.2644030450684351</v>
      </c>
      <c r="V349" s="98">
        <v>1.1504018043570132</v>
      </c>
      <c r="W349" s="98">
        <v>1.2379684341391914</v>
      </c>
      <c r="X349" s="98">
        <v>1.3676600115070823</v>
      </c>
      <c r="Y349" s="98">
        <v>1.3086940514524492</v>
      </c>
      <c r="DA349" s="63" t="s">
        <v>3778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3779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3780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3781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3782</v>
      </c>
    </row>
    <row r="354" spans="1:105" ht="12" customHeight="1" x14ac:dyDescent="0.25">
      <c r="A354" s="97" t="s">
        <v>141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3783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3784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3785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3786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3787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3788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3789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3790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X362" s="122">
        <v>0</v>
      </c>
      <c r="Y362" s="122">
        <v>0</v>
      </c>
      <c r="DA362" s="130" t="s">
        <v>3791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3792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3793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16804.614194065463</v>
      </c>
      <c r="D366" s="117">
        <f t="shared" si="204"/>
        <v>16166.609041493166</v>
      </c>
      <c r="E366" s="117">
        <f t="shared" si="204"/>
        <v>15920.882285256235</v>
      </c>
      <c r="F366" s="117">
        <f t="shared" si="204"/>
        <v>15318.8723567957</v>
      </c>
      <c r="G366" s="117">
        <f t="shared" si="204"/>
        <v>14509.537182617263</v>
      </c>
      <c r="H366" s="117">
        <f t="shared" si="204"/>
        <v>15143.657904510539</v>
      </c>
      <c r="I366" s="117">
        <f t="shared" si="204"/>
        <v>13894.432022895026</v>
      </c>
      <c r="J366" s="117">
        <f t="shared" si="204"/>
        <v>14578.629153633436</v>
      </c>
      <c r="K366" s="117">
        <f t="shared" si="204"/>
        <v>14254.034358815104</v>
      </c>
      <c r="L366" s="117">
        <f t="shared" si="204"/>
        <v>16000.555377897334</v>
      </c>
      <c r="M366" s="117">
        <f t="shared" si="204"/>
        <v>12680.170188025624</v>
      </c>
      <c r="N366" s="117">
        <f t="shared" si="204"/>
        <v>12963.860995422541</v>
      </c>
      <c r="O366" s="117">
        <f t="shared" si="204"/>
        <v>12972.592185572301</v>
      </c>
      <c r="P366" s="117">
        <f t="shared" si="204"/>
        <v>9732.1126950076268</v>
      </c>
      <c r="Q366" s="117">
        <f t="shared" si="204"/>
        <v>9170.2200279951103</v>
      </c>
      <c r="R366" s="117">
        <f t="shared" ref="R366:V366" si="205">R367+R370+R372+R381</f>
        <v>8915.0749014347384</v>
      </c>
      <c r="S366" s="117">
        <f t="shared" si="205"/>
        <v>8631.3303729575618</v>
      </c>
      <c r="T366" s="117">
        <f t="shared" si="205"/>
        <v>8268.2322058085665</v>
      </c>
      <c r="U366" s="117">
        <f t="shared" si="205"/>
        <v>7863.9453566132515</v>
      </c>
      <c r="V366" s="117">
        <f t="shared" si="205"/>
        <v>7501.6370512528247</v>
      </c>
      <c r="W366" s="117">
        <f t="shared" ref="W366:Y366" si="206">W367+W370+W372+W381</f>
        <v>6461.2684552782066</v>
      </c>
      <c r="X366" s="117">
        <f t="shared" si="206"/>
        <v>5214.0068648667275</v>
      </c>
      <c r="Y366" s="117">
        <f t="shared" si="206"/>
        <v>3806.8055044146786</v>
      </c>
      <c r="DA366" s="129" t="s">
        <v>3944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15417.232776692344</v>
      </c>
      <c r="D367" s="122">
        <f t="shared" si="207"/>
        <v>14603.827749398442</v>
      </c>
      <c r="E367" s="122">
        <f t="shared" si="207"/>
        <v>14370.724204306407</v>
      </c>
      <c r="F367" s="122">
        <f t="shared" si="207"/>
        <v>13829.87492524988</v>
      </c>
      <c r="G367" s="122">
        <f t="shared" si="207"/>
        <v>12998.611767850973</v>
      </c>
      <c r="H367" s="122">
        <f t="shared" si="207"/>
        <v>13620.772722795004</v>
      </c>
      <c r="I367" s="122">
        <f t="shared" si="207"/>
        <v>12410.01573591086</v>
      </c>
      <c r="J367" s="122">
        <f t="shared" si="207"/>
        <v>13161.193913487103</v>
      </c>
      <c r="K367" s="122">
        <f t="shared" si="207"/>
        <v>12827.674365280976</v>
      </c>
      <c r="L367" s="122">
        <f t="shared" si="207"/>
        <v>14459.66735324354</v>
      </c>
      <c r="M367" s="122">
        <f t="shared" si="207"/>
        <v>11245.980622291936</v>
      </c>
      <c r="N367" s="122">
        <f t="shared" si="207"/>
        <v>11478.548632713459</v>
      </c>
      <c r="O367" s="122">
        <f t="shared" si="207"/>
        <v>11550.114821839123</v>
      </c>
      <c r="P367" s="122">
        <f t="shared" si="207"/>
        <v>8333.2546065552233</v>
      </c>
      <c r="Q367" s="122">
        <f t="shared" si="207"/>
        <v>7742.1190793712012</v>
      </c>
      <c r="R367" s="122">
        <f t="shared" ref="R367:V367" si="208">SUM(R368:R369)</f>
        <v>7502.4267293813682</v>
      </c>
      <c r="S367" s="122">
        <f t="shared" si="208"/>
        <v>7251.1210818987229</v>
      </c>
      <c r="T367" s="122">
        <f t="shared" si="208"/>
        <v>6939.1623320022236</v>
      </c>
      <c r="U367" s="122">
        <f t="shared" si="208"/>
        <v>6624.824869656074</v>
      </c>
      <c r="V367" s="122">
        <f t="shared" si="208"/>
        <v>6346.5891912983661</v>
      </c>
      <c r="W367" s="122">
        <f t="shared" ref="W367:Y367" si="209">SUM(W368:W369)</f>
        <v>5417.3392280739808</v>
      </c>
      <c r="X367" s="122">
        <f t="shared" si="209"/>
        <v>4281.7891191610952</v>
      </c>
      <c r="Y367" s="122">
        <f t="shared" si="209"/>
        <v>3062.907847118031</v>
      </c>
      <c r="DA367" s="130" t="s">
        <v>3945</v>
      </c>
    </row>
    <row r="368" spans="1:105" ht="12" customHeight="1" x14ac:dyDescent="0.25">
      <c r="A368" s="97" t="s">
        <v>74</v>
      </c>
      <c r="B368" s="98"/>
      <c r="C368" s="98">
        <v>15229.212321164598</v>
      </c>
      <c r="D368" s="98">
        <v>14427.688799469212</v>
      </c>
      <c r="E368" s="98">
        <v>14199.151973561984</v>
      </c>
      <c r="F368" s="98">
        <v>13666.755209468089</v>
      </c>
      <c r="G368" s="98">
        <v>12847.631859024254</v>
      </c>
      <c r="H368" s="98">
        <v>13465.166210909732</v>
      </c>
      <c r="I368" s="98">
        <v>12271.044260539375</v>
      </c>
      <c r="J368" s="98">
        <v>13011.6233201574</v>
      </c>
      <c r="K368" s="98">
        <v>12682.009470013636</v>
      </c>
      <c r="L368" s="98">
        <v>14290.028288652031</v>
      </c>
      <c r="M368" s="98">
        <v>11119.138580000026</v>
      </c>
      <c r="N368" s="98">
        <v>11344.604174954622</v>
      </c>
      <c r="O368" s="98">
        <v>11407.971408147418</v>
      </c>
      <c r="P368" s="98">
        <v>8232.4514064383402</v>
      </c>
      <c r="Q368" s="98">
        <v>7642.3746117350884</v>
      </c>
      <c r="R368" s="98">
        <v>7403.8904761094391</v>
      </c>
      <c r="S368" s="98">
        <v>7156.7121474601881</v>
      </c>
      <c r="T368" s="98">
        <v>6849.4949299156451</v>
      </c>
      <c r="U368" s="98">
        <v>6540.6982383839522</v>
      </c>
      <c r="V368" s="98">
        <v>6267.6730469833556</v>
      </c>
      <c r="W368" s="98">
        <v>5348.149355497836</v>
      </c>
      <c r="X368" s="98">
        <v>4230.9840569405642</v>
      </c>
      <c r="Y368" s="98">
        <v>3028.9754666741492</v>
      </c>
      <c r="DA368" s="63" t="s">
        <v>3946</v>
      </c>
    </row>
    <row r="369" spans="1:105" ht="12" customHeight="1" x14ac:dyDescent="0.25">
      <c r="A369" s="97" t="s">
        <v>53</v>
      </c>
      <c r="B369" s="98"/>
      <c r="C369" s="98">
        <v>188.02045552774749</v>
      </c>
      <c r="D369" s="98">
        <v>176.1389499292309</v>
      </c>
      <c r="E369" s="98">
        <v>171.57223074442211</v>
      </c>
      <c r="F369" s="98">
        <v>163.11971578179134</v>
      </c>
      <c r="G369" s="98">
        <v>150.97990882671911</v>
      </c>
      <c r="H369" s="98">
        <v>155.60651188527163</v>
      </c>
      <c r="I369" s="98">
        <v>138.97147537148456</v>
      </c>
      <c r="J369" s="98">
        <v>149.57059332970331</v>
      </c>
      <c r="K369" s="98">
        <v>145.66489526734097</v>
      </c>
      <c r="L369" s="98">
        <v>169.63906459150886</v>
      </c>
      <c r="M369" s="98">
        <v>126.84204229191069</v>
      </c>
      <c r="N369" s="98">
        <v>133.94445775883628</v>
      </c>
      <c r="O369" s="98">
        <v>142.14341369170504</v>
      </c>
      <c r="P369" s="98">
        <v>100.80320011688231</v>
      </c>
      <c r="Q369" s="98">
        <v>99.744467636112859</v>
      </c>
      <c r="R369" s="98">
        <v>98.536253271928985</v>
      </c>
      <c r="S369" s="98">
        <v>94.4089344385348</v>
      </c>
      <c r="T369" s="98">
        <v>89.667402086578107</v>
      </c>
      <c r="U369" s="98">
        <v>84.126631272122026</v>
      </c>
      <c r="V369" s="98">
        <v>78.916144315010257</v>
      </c>
      <c r="W369" s="98">
        <v>69.189872576144779</v>
      </c>
      <c r="X369" s="98">
        <v>50.805062220530857</v>
      </c>
      <c r="Y369" s="98">
        <v>33.932380443881762</v>
      </c>
      <c r="DA369" s="63" t="s">
        <v>3947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3.4827441579057843</v>
      </c>
      <c r="D370" s="122">
        <f t="shared" si="210"/>
        <v>0.7746056942067111</v>
      </c>
      <c r="E370" s="122">
        <f t="shared" si="210"/>
        <v>7.531678135796013</v>
      </c>
      <c r="F370" s="122">
        <f t="shared" si="210"/>
        <v>9.7365451491847619</v>
      </c>
      <c r="G370" s="122">
        <f t="shared" si="210"/>
        <v>21.412715505673322</v>
      </c>
      <c r="H370" s="122">
        <f t="shared" si="210"/>
        <v>33.194093926088534</v>
      </c>
      <c r="I370" s="122">
        <f t="shared" si="210"/>
        <v>5.8532420547059791</v>
      </c>
      <c r="J370" s="122">
        <f t="shared" si="210"/>
        <v>10.897781268904049</v>
      </c>
      <c r="K370" s="122">
        <f t="shared" si="210"/>
        <v>20.00327508501794</v>
      </c>
      <c r="L370" s="122">
        <f t="shared" si="210"/>
        <v>24.491503264136</v>
      </c>
      <c r="M370" s="122">
        <f t="shared" si="210"/>
        <v>46.963132523520692</v>
      </c>
      <c r="N370" s="122">
        <f t="shared" si="210"/>
        <v>50.416852282618521</v>
      </c>
      <c r="O370" s="122">
        <f t="shared" si="210"/>
        <v>37.605997310185472</v>
      </c>
      <c r="P370" s="122">
        <f t="shared" si="210"/>
        <v>45.166055798953451</v>
      </c>
      <c r="Q370" s="122">
        <f t="shared" si="210"/>
        <v>41.128884247388115</v>
      </c>
      <c r="R370" s="122">
        <f t="shared" si="210"/>
        <v>43.531557292204944</v>
      </c>
      <c r="S370" s="122">
        <f t="shared" si="210"/>
        <v>24.5857085721807</v>
      </c>
      <c r="T370" s="122">
        <f t="shared" si="210"/>
        <v>19.013124517316854</v>
      </c>
      <c r="U370" s="122">
        <f t="shared" si="210"/>
        <v>13.104005427166733</v>
      </c>
      <c r="V370" s="122">
        <f t="shared" si="210"/>
        <v>10.906466969752127</v>
      </c>
      <c r="W370" s="122">
        <f t="shared" si="210"/>
        <v>13.482355479023287</v>
      </c>
      <c r="X370" s="122">
        <f t="shared" si="210"/>
        <v>30.571845286882642</v>
      </c>
      <c r="Y370" s="122">
        <f t="shared" si="210"/>
        <v>33.051479490845573</v>
      </c>
      <c r="DA370" s="130" t="s">
        <v>3948</v>
      </c>
    </row>
    <row r="371" spans="1:105" ht="12" customHeight="1" x14ac:dyDescent="0.25">
      <c r="A371" s="97" t="s">
        <v>53</v>
      </c>
      <c r="B371" s="98"/>
      <c r="C371" s="98">
        <f>RES_hhdet_in_fech!C29</f>
        <v>3.4827441579057843</v>
      </c>
      <c r="D371" s="98">
        <f>RES_hhdet_in_fech!D29</f>
        <v>0.7746056942067111</v>
      </c>
      <c r="E371" s="98">
        <f>RES_hhdet_in_fech!E29</f>
        <v>7.531678135796013</v>
      </c>
      <c r="F371" s="98">
        <f>RES_hhdet_in_fech!F29</f>
        <v>9.7365451491847619</v>
      </c>
      <c r="G371" s="98">
        <f>RES_hhdet_in_fech!G29</f>
        <v>21.412715505673322</v>
      </c>
      <c r="H371" s="98">
        <f>RES_hhdet_in_fech!H29</f>
        <v>33.194093926088534</v>
      </c>
      <c r="I371" s="98">
        <f>RES_hhdet_in_fech!I29</f>
        <v>5.8532420547059791</v>
      </c>
      <c r="J371" s="98">
        <f>RES_hhdet_in_fech!J29</f>
        <v>10.897781268904049</v>
      </c>
      <c r="K371" s="98">
        <f>RES_hhdet_in_fech!K29</f>
        <v>20.00327508501794</v>
      </c>
      <c r="L371" s="98">
        <f>RES_hhdet_in_fech!L29</f>
        <v>24.491503264136</v>
      </c>
      <c r="M371" s="98">
        <f>RES_hhdet_in_fech!M29</f>
        <v>46.963132523520692</v>
      </c>
      <c r="N371" s="98">
        <f>RES_hhdet_in_fech!N29</f>
        <v>50.416852282618521</v>
      </c>
      <c r="O371" s="98">
        <f>RES_hhdet_in_fech!O29</f>
        <v>37.605997310185472</v>
      </c>
      <c r="P371" s="98">
        <f>RES_hhdet_in_fech!P29</f>
        <v>45.166055798953451</v>
      </c>
      <c r="Q371" s="98">
        <f>RES_hhdet_in_fech!Q29</f>
        <v>41.128884247388115</v>
      </c>
      <c r="R371" s="98">
        <f>RES_hhdet_in_fech!R29</f>
        <v>43.531557292204944</v>
      </c>
      <c r="S371" s="98">
        <f>RES_hhdet_in_fech!S29</f>
        <v>24.5857085721807</v>
      </c>
      <c r="T371" s="98">
        <f>RES_hhdet_in_fech!T29</f>
        <v>19.013124517316854</v>
      </c>
      <c r="U371" s="98">
        <f>RES_hhdet_in_fech!U29</f>
        <v>13.104005427166733</v>
      </c>
      <c r="V371" s="98">
        <f>RES_hhdet_in_fech!V29</f>
        <v>10.906466969752127</v>
      </c>
      <c r="W371" s="98">
        <f>RES_hhdet_in_fech!W29</f>
        <v>13.482355479023287</v>
      </c>
      <c r="X371" s="98">
        <f>RES_hhdet_in_fech!X29</f>
        <v>30.571845286882642</v>
      </c>
      <c r="Y371" s="98">
        <f>RES_hhdet_in_fech!Y29</f>
        <v>33.051479490845573</v>
      </c>
      <c r="DA371" s="63" t="s">
        <v>3949</v>
      </c>
    </row>
    <row r="372" spans="1:105" ht="12" customHeight="1" x14ac:dyDescent="0.25">
      <c r="A372" s="121" t="s">
        <v>55</v>
      </c>
      <c r="B372" s="122"/>
      <c r="C372" s="122">
        <v>1144.0653203571685</v>
      </c>
      <c r="D372" s="122">
        <v>1322.0397296280348</v>
      </c>
      <c r="E372" s="122">
        <v>1303.5044631800292</v>
      </c>
      <c r="F372" s="122">
        <v>1233.3602326092523</v>
      </c>
      <c r="G372" s="122">
        <v>1243.1906516293116</v>
      </c>
      <c r="H372" s="122">
        <v>1220.4284290384905</v>
      </c>
      <c r="I372" s="122">
        <v>1226.987249526707</v>
      </c>
      <c r="J372" s="122">
        <v>1148.5877156160207</v>
      </c>
      <c r="K372" s="122">
        <v>1171.134179459031</v>
      </c>
      <c r="L372" s="122">
        <v>1229.4578596559977</v>
      </c>
      <c r="M372" s="122">
        <v>1101.9394678885396</v>
      </c>
      <c r="N372" s="122">
        <v>1150.9655669708286</v>
      </c>
      <c r="O372" s="122">
        <v>1108.1573899740406</v>
      </c>
      <c r="P372" s="122">
        <v>1084.4591888049099</v>
      </c>
      <c r="Q372" s="122">
        <v>1124.991224740035</v>
      </c>
      <c r="R372" s="122">
        <v>1115.0898533083468</v>
      </c>
      <c r="S372" s="122">
        <v>1109.4453097276967</v>
      </c>
      <c r="T372" s="122">
        <v>1071.3958565269377</v>
      </c>
      <c r="U372" s="122">
        <v>994.13678789376263</v>
      </c>
      <c r="V372" s="122">
        <v>918.13993099041932</v>
      </c>
      <c r="W372" s="122">
        <v>807.25336174071867</v>
      </c>
      <c r="X372" s="122">
        <v>680.19028722618816</v>
      </c>
      <c r="Y372" s="122">
        <v>518.23054470971465</v>
      </c>
      <c r="DA372" s="130" t="s">
        <v>3950</v>
      </c>
    </row>
    <row r="373" spans="1:105" ht="12" customHeight="1" x14ac:dyDescent="0.25">
      <c r="A373" s="97" t="s">
        <v>141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3951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3952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3953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3954</v>
      </c>
    </row>
    <row r="377" spans="1:105" ht="12" customHeight="1" x14ac:dyDescent="0.25">
      <c r="A377" s="106" t="s">
        <v>122</v>
      </c>
      <c r="B377" s="101"/>
      <c r="C377" s="101">
        <v>1237.5939430844667</v>
      </c>
      <c r="D377" s="101">
        <v>1408.8409488854288</v>
      </c>
      <c r="E377" s="101">
        <v>1394.5705072277622</v>
      </c>
      <c r="F377" s="101">
        <v>1339.9204550454065</v>
      </c>
      <c r="G377" s="101">
        <v>1332.9309632631762</v>
      </c>
      <c r="H377" s="101">
        <v>1299.7195932548036</v>
      </c>
      <c r="I377" s="101">
        <v>1341.2602242624573</v>
      </c>
      <c r="J377" s="101">
        <v>1226.7943871290242</v>
      </c>
      <c r="K377" s="101">
        <v>1289.3178984418237</v>
      </c>
      <c r="L377" s="101">
        <v>1254.5817454790727</v>
      </c>
      <c r="M377" s="101">
        <v>1259.1848198131615</v>
      </c>
      <c r="N377" s="101">
        <v>1221.2423577864549</v>
      </c>
      <c r="O377" s="101">
        <v>1195.2220685462655</v>
      </c>
      <c r="P377" s="101">
        <v>1194.5080224324454</v>
      </c>
      <c r="Q377" s="101">
        <v>1185.3503247329934</v>
      </c>
      <c r="R377" s="101">
        <v>1191.755864781371</v>
      </c>
      <c r="S377" s="101">
        <v>1172.0466296872255</v>
      </c>
      <c r="T377" s="101">
        <v>1116.1095891742536</v>
      </c>
      <c r="U377" s="101">
        <v>1052.5652789710032</v>
      </c>
      <c r="V377" s="101">
        <v>959.8380775899343</v>
      </c>
      <c r="W377" s="101">
        <v>833.0148088948863</v>
      </c>
      <c r="X377" s="101">
        <v>717.42478879998794</v>
      </c>
      <c r="Y377" s="101">
        <v>551.53562650192521</v>
      </c>
      <c r="DA377" s="131" t="s">
        <v>3955</v>
      </c>
    </row>
    <row r="378" spans="1:105" ht="12" customHeight="1" x14ac:dyDescent="0.25">
      <c r="A378" s="107" t="s">
        <v>121</v>
      </c>
      <c r="B378" s="104"/>
      <c r="C378" s="104">
        <v>1060.9287668217926</v>
      </c>
      <c r="D378" s="104">
        <v>1217.2796374208353</v>
      </c>
      <c r="E378" s="104">
        <v>1199.9391581845684</v>
      </c>
      <c r="F378" s="104">
        <v>1152.727071593087</v>
      </c>
      <c r="G378" s="104">
        <v>1148.635006200459</v>
      </c>
      <c r="H378" s="104">
        <v>1116.2793941182069</v>
      </c>
      <c r="I378" s="104">
        <v>1165.0052649968923</v>
      </c>
      <c r="J378" s="104">
        <v>1048.5338362714485</v>
      </c>
      <c r="K378" s="104">
        <v>1108.1461534077623</v>
      </c>
      <c r="L378" s="104">
        <v>1050.8745631298179</v>
      </c>
      <c r="M378" s="104">
        <v>1072.6983967526519</v>
      </c>
      <c r="N378" s="104">
        <v>1035.3016820867774</v>
      </c>
      <c r="O378" s="104">
        <v>1022.4321679952345</v>
      </c>
      <c r="P378" s="104">
        <v>1038.3309351885775</v>
      </c>
      <c r="Q378" s="104">
        <v>1036.6880969725585</v>
      </c>
      <c r="R378" s="104">
        <v>1052.5204955577819</v>
      </c>
      <c r="S378" s="104">
        <v>1041.0682727480921</v>
      </c>
      <c r="T378" s="104">
        <v>990.48529268893765</v>
      </c>
      <c r="U378" s="104">
        <v>936.3908726468635</v>
      </c>
      <c r="V378" s="104">
        <v>854.87825686592123</v>
      </c>
      <c r="W378" s="104">
        <v>735.42776558597666</v>
      </c>
      <c r="X378" s="104">
        <v>644.34244984892996</v>
      </c>
      <c r="Y378" s="104">
        <v>501.5780038136092</v>
      </c>
      <c r="DA378" s="132" t="s">
        <v>3956</v>
      </c>
    </row>
    <row r="379" spans="1:105" ht="12" customHeight="1" x14ac:dyDescent="0.25">
      <c r="A379" s="108" t="s">
        <v>53</v>
      </c>
      <c r="B379" s="98"/>
      <c r="C379" s="98">
        <v>587.22644290388791</v>
      </c>
      <c r="D379" s="98">
        <v>701.20080260469319</v>
      </c>
      <c r="E379" s="98">
        <v>672.83917790168016</v>
      </c>
      <c r="F379" s="98">
        <v>642.80005616910307</v>
      </c>
      <c r="G379" s="98">
        <v>644.1888188111509</v>
      </c>
      <c r="H379" s="98">
        <v>611.86637512019081</v>
      </c>
      <c r="I379" s="98">
        <v>676.96812529792328</v>
      </c>
      <c r="J379" s="98">
        <v>551.5288334544332</v>
      </c>
      <c r="K379" s="98">
        <v>598.24746602949108</v>
      </c>
      <c r="L379" s="98">
        <v>474.14037562568461</v>
      </c>
      <c r="M379" s="98">
        <v>532.29172007281829</v>
      </c>
      <c r="N379" s="98">
        <v>480.49870339215596</v>
      </c>
      <c r="O379" s="98">
        <v>481.14434759741948</v>
      </c>
      <c r="P379" s="98">
        <v>511.79287937829076</v>
      </c>
      <c r="Q379" s="98">
        <v>504.22589155955956</v>
      </c>
      <c r="R379" s="98">
        <v>530.43494084968393</v>
      </c>
      <c r="S379" s="98">
        <v>528.234307646753</v>
      </c>
      <c r="T379" s="98">
        <v>481.06772620845942</v>
      </c>
      <c r="U379" s="98">
        <v>438.81849503572926</v>
      </c>
      <c r="V379" s="98">
        <v>386.33055578745876</v>
      </c>
      <c r="W379" s="98">
        <v>283.75180015523796</v>
      </c>
      <c r="X379" s="98">
        <v>267.11181894399687</v>
      </c>
      <c r="Y379" s="98">
        <v>210.54592819200718</v>
      </c>
      <c r="DA379" s="63" t="s">
        <v>3957</v>
      </c>
    </row>
    <row r="380" spans="1:105" ht="12" customHeight="1" x14ac:dyDescent="0.25">
      <c r="A380" s="108" t="s">
        <v>52</v>
      </c>
      <c r="B380" s="98"/>
      <c r="C380" s="98">
        <v>473.70232391790466</v>
      </c>
      <c r="D380" s="98">
        <v>516.07883481614203</v>
      </c>
      <c r="E380" s="98">
        <v>527.09998028288817</v>
      </c>
      <c r="F380" s="98">
        <v>509.9270154239839</v>
      </c>
      <c r="G380" s="98">
        <v>504.44618738930802</v>
      </c>
      <c r="H380" s="98">
        <v>504.41301899801618</v>
      </c>
      <c r="I380" s="98">
        <v>488.03713969896893</v>
      </c>
      <c r="J380" s="98">
        <v>497.00500281701568</v>
      </c>
      <c r="K380" s="98">
        <v>509.89868737827129</v>
      </c>
      <c r="L380" s="98">
        <v>576.7341875041335</v>
      </c>
      <c r="M380" s="98">
        <v>540.40667667983359</v>
      </c>
      <c r="N380" s="98">
        <v>554.80297869462152</v>
      </c>
      <c r="O380" s="98">
        <v>541.28782039781504</v>
      </c>
      <c r="P380" s="98">
        <v>526.53805581028701</v>
      </c>
      <c r="Q380" s="98">
        <v>532.46220541299897</v>
      </c>
      <c r="R380" s="98">
        <v>522.08555470809802</v>
      </c>
      <c r="S380" s="98">
        <v>512.83396510133912</v>
      </c>
      <c r="T380" s="98">
        <v>509.41756648047817</v>
      </c>
      <c r="U380" s="98">
        <v>497.57237761113436</v>
      </c>
      <c r="V380" s="98">
        <v>468.54770107846252</v>
      </c>
      <c r="W380" s="98">
        <v>451.6759654307387</v>
      </c>
      <c r="X380" s="98">
        <v>377.23063090493309</v>
      </c>
      <c r="Y380" s="98">
        <v>291.03207562160208</v>
      </c>
      <c r="DA380" s="63" t="s">
        <v>3958</v>
      </c>
    </row>
    <row r="381" spans="1:105" ht="12" customHeight="1" x14ac:dyDescent="0.25">
      <c r="A381" s="121" t="s">
        <v>54</v>
      </c>
      <c r="B381" s="122"/>
      <c r="C381" s="122">
        <v>239.83335285804455</v>
      </c>
      <c r="D381" s="122">
        <v>239.96695677248155</v>
      </c>
      <c r="E381" s="122">
        <v>239.12193963400404</v>
      </c>
      <c r="F381" s="122">
        <v>245.9006537873843</v>
      </c>
      <c r="G381" s="122">
        <v>246.3220476313052</v>
      </c>
      <c r="H381" s="122">
        <v>269.26265875095532</v>
      </c>
      <c r="I381" s="122">
        <v>251.57579540275461</v>
      </c>
      <c r="J381" s="122">
        <v>257.94974326140726</v>
      </c>
      <c r="K381" s="122">
        <v>235.22253899007791</v>
      </c>
      <c r="L381" s="122">
        <v>286.9386617336599</v>
      </c>
      <c r="M381" s="122">
        <v>285.28696532162678</v>
      </c>
      <c r="N381" s="122">
        <v>283.92994345563585</v>
      </c>
      <c r="O381" s="122">
        <v>276.71397644895234</v>
      </c>
      <c r="P381" s="122">
        <v>269.23284384854037</v>
      </c>
      <c r="Q381" s="122">
        <v>261.98083963648651</v>
      </c>
      <c r="R381" s="122">
        <v>254.02676145281919</v>
      </c>
      <c r="S381" s="122">
        <v>246.17827275896249</v>
      </c>
      <c r="T381" s="122">
        <v>238.66089276208788</v>
      </c>
      <c r="U381" s="122">
        <v>231.87969363624765</v>
      </c>
      <c r="V381" s="122">
        <v>226.00146199428801</v>
      </c>
      <c r="W381" s="122">
        <v>223.19350998448306</v>
      </c>
      <c r="X381" s="122">
        <v>221.45561319256163</v>
      </c>
      <c r="Y381" s="122">
        <v>192.61563309608778</v>
      </c>
      <c r="DA381" s="130" t="s">
        <v>3959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3960</v>
      </c>
    </row>
    <row r="383" spans="1:105" ht="12" customHeight="1" x14ac:dyDescent="0.25">
      <c r="A383" s="109" t="s">
        <v>120</v>
      </c>
      <c r="B383" s="33"/>
      <c r="C383" s="33">
        <v>239.83335285804455</v>
      </c>
      <c r="D383" s="33">
        <v>239.96695677248155</v>
      </c>
      <c r="E383" s="33">
        <v>239.12193963400404</v>
      </c>
      <c r="F383" s="33">
        <v>245.9006537873843</v>
      </c>
      <c r="G383" s="33">
        <v>246.3220476313052</v>
      </c>
      <c r="H383" s="33">
        <v>269.26265875095532</v>
      </c>
      <c r="I383" s="33">
        <v>251.57579540275461</v>
      </c>
      <c r="J383" s="33">
        <v>257.94974326140726</v>
      </c>
      <c r="K383" s="33">
        <v>235.22253899007791</v>
      </c>
      <c r="L383" s="33">
        <v>286.9386617336599</v>
      </c>
      <c r="M383" s="33">
        <v>285.28696532162678</v>
      </c>
      <c r="N383" s="33">
        <v>283.92994345563585</v>
      </c>
      <c r="O383" s="33">
        <v>276.71397644895234</v>
      </c>
      <c r="P383" s="33">
        <v>269.23284384854037</v>
      </c>
      <c r="Q383" s="33">
        <v>261.98083963648651</v>
      </c>
      <c r="R383" s="33">
        <v>254.02676145281919</v>
      </c>
      <c r="S383" s="33">
        <v>246.17827275896249</v>
      </c>
      <c r="T383" s="33">
        <v>238.66089276208788</v>
      </c>
      <c r="U383" s="33">
        <v>231.87969363624765</v>
      </c>
      <c r="V383" s="33">
        <v>226.00146199428801</v>
      </c>
      <c r="W383" s="33">
        <v>223.19350998448306</v>
      </c>
      <c r="X383" s="33">
        <v>221.45561319256163</v>
      </c>
      <c r="Y383" s="33">
        <v>192.61563309608778</v>
      </c>
      <c r="DA383" s="60" t="s">
        <v>3961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9477.0991139049074</v>
      </c>
      <c r="D385" s="117">
        <f t="shared" si="211"/>
        <v>9223.0868526526847</v>
      </c>
      <c r="E385" s="117">
        <f t="shared" si="211"/>
        <v>9176.7975051813701</v>
      </c>
      <c r="F385" s="117">
        <f t="shared" si="211"/>
        <v>8920.3682593428821</v>
      </c>
      <c r="G385" s="117">
        <f t="shared" si="211"/>
        <v>8557.4975909864133</v>
      </c>
      <c r="H385" s="117">
        <f t="shared" si="211"/>
        <v>9016.7010893082115</v>
      </c>
      <c r="I385" s="117">
        <f t="shared" si="211"/>
        <v>8328.547185436686</v>
      </c>
      <c r="J385" s="117">
        <f t="shared" si="211"/>
        <v>8783.4393520365375</v>
      </c>
      <c r="K385" s="117">
        <f t="shared" si="211"/>
        <v>8743.1878095915399</v>
      </c>
      <c r="L385" s="117">
        <f t="shared" si="211"/>
        <v>9851.3363735883922</v>
      </c>
      <c r="M385" s="117">
        <f t="shared" si="211"/>
        <v>8190.4511409668166</v>
      </c>
      <c r="N385" s="117">
        <f t="shared" si="211"/>
        <v>8582.7234982462505</v>
      </c>
      <c r="O385" s="117">
        <f t="shared" si="211"/>
        <v>8921.1921807633134</v>
      </c>
      <c r="P385" s="117">
        <f t="shared" si="211"/>
        <v>7135.7911704997714</v>
      </c>
      <c r="Q385" s="117">
        <f t="shared" si="211"/>
        <v>6931.7915410638334</v>
      </c>
      <c r="R385" s="117">
        <f t="shared" ref="R385:V385" si="212">R386+R389+R391+R400</f>
        <v>6860.9271623751602</v>
      </c>
      <c r="S385" s="117">
        <f t="shared" si="212"/>
        <v>6612.2104351011776</v>
      </c>
      <c r="T385" s="117">
        <f t="shared" si="212"/>
        <v>6326.560263441278</v>
      </c>
      <c r="U385" s="117">
        <f t="shared" si="212"/>
        <v>6023.5664428548962</v>
      </c>
      <c r="V385" s="117">
        <f t="shared" si="212"/>
        <v>5746.7787431403203</v>
      </c>
      <c r="W385" s="117">
        <f t="shared" ref="W385:Y385" si="213">W386+W389+W391+W400</f>
        <v>4985.3969903260295</v>
      </c>
      <c r="X385" s="117">
        <f t="shared" si="213"/>
        <v>4144.5924355490288</v>
      </c>
      <c r="Y385" s="117">
        <f t="shared" si="213"/>
        <v>3096.8906191741212</v>
      </c>
      <c r="DA385" s="129" t="s">
        <v>4112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8382.7677575377547</v>
      </c>
      <c r="D386" s="122">
        <f t="shared" si="214"/>
        <v>8009.3784102330392</v>
      </c>
      <c r="E386" s="122">
        <f t="shared" si="214"/>
        <v>7953.0699512060546</v>
      </c>
      <c r="F386" s="122">
        <f t="shared" si="214"/>
        <v>7722.0956955066786</v>
      </c>
      <c r="G386" s="122">
        <f t="shared" si="214"/>
        <v>7324.911496719169</v>
      </c>
      <c r="H386" s="122">
        <f t="shared" si="214"/>
        <v>7748.2221742545516</v>
      </c>
      <c r="I386" s="122">
        <f t="shared" si="214"/>
        <v>7128.6520432624575</v>
      </c>
      <c r="J386" s="122">
        <f t="shared" si="214"/>
        <v>7642.262770529027</v>
      </c>
      <c r="K386" s="122">
        <f t="shared" si="214"/>
        <v>7536.6686804110705</v>
      </c>
      <c r="L386" s="122">
        <f t="shared" si="214"/>
        <v>8607.8968844151423</v>
      </c>
      <c r="M386" s="122">
        <f t="shared" si="214"/>
        <v>6847.7126171237478</v>
      </c>
      <c r="N386" s="122">
        <f t="shared" si="214"/>
        <v>7238.6168753675911</v>
      </c>
      <c r="O386" s="122">
        <f t="shared" si="214"/>
        <v>7634.7802705636868</v>
      </c>
      <c r="P386" s="122">
        <f t="shared" si="214"/>
        <v>5797.441243017709</v>
      </c>
      <c r="Q386" s="122">
        <f t="shared" si="214"/>
        <v>5602.775646743522</v>
      </c>
      <c r="R386" s="122">
        <f t="shared" ref="R386:V386" si="215">SUM(R387:R388)</f>
        <v>5508.541961177516</v>
      </c>
      <c r="S386" s="122">
        <f t="shared" si="215"/>
        <v>5358.7659645479616</v>
      </c>
      <c r="T386" s="122">
        <f t="shared" si="215"/>
        <v>5138.6519231113216</v>
      </c>
      <c r="U386" s="122">
        <f t="shared" si="215"/>
        <v>4908.8910890734078</v>
      </c>
      <c r="V386" s="122">
        <f t="shared" si="215"/>
        <v>4713.1070152388438</v>
      </c>
      <c r="W386" s="122">
        <f t="shared" ref="W386:Y386" si="216">SUM(W387:W388)</f>
        <v>4037.7245137730933</v>
      </c>
      <c r="X386" s="122">
        <f t="shared" si="216"/>
        <v>3199.4742479995821</v>
      </c>
      <c r="Y386" s="122">
        <f t="shared" si="216"/>
        <v>2293.7078280687406</v>
      </c>
      <c r="DA386" s="130" t="s">
        <v>4113</v>
      </c>
    </row>
    <row r="387" spans="1:105" ht="12" customHeight="1" x14ac:dyDescent="0.25">
      <c r="A387" s="97" t="s">
        <v>74</v>
      </c>
      <c r="B387" s="98"/>
      <c r="C387" s="98">
        <v>8194.7473020100078</v>
      </c>
      <c r="D387" s="98">
        <v>7833.2394603038083</v>
      </c>
      <c r="E387" s="98">
        <v>7781.4977204616325</v>
      </c>
      <c r="F387" s="98">
        <v>7558.9759797248871</v>
      </c>
      <c r="G387" s="98">
        <v>7173.9315878924499</v>
      </c>
      <c r="H387" s="98">
        <v>7592.6156623692796</v>
      </c>
      <c r="I387" s="98">
        <v>6989.6805678909732</v>
      </c>
      <c r="J387" s="98">
        <v>7492.6921771993239</v>
      </c>
      <c r="K387" s="98">
        <v>7391.0037851437291</v>
      </c>
      <c r="L387" s="98">
        <v>8438.2578198236333</v>
      </c>
      <c r="M387" s="98">
        <v>6720.8705748318371</v>
      </c>
      <c r="N387" s="98">
        <v>7104.6724176087546</v>
      </c>
      <c r="O387" s="98">
        <v>7492.6368568719818</v>
      </c>
      <c r="P387" s="98">
        <v>5696.6380429008268</v>
      </c>
      <c r="Q387" s="98">
        <v>5503.0311791074091</v>
      </c>
      <c r="R387" s="98">
        <v>5410.0057079055869</v>
      </c>
      <c r="S387" s="98">
        <v>5264.3570301094269</v>
      </c>
      <c r="T387" s="98">
        <v>5048.9845210247431</v>
      </c>
      <c r="U387" s="98">
        <v>4824.764457801286</v>
      </c>
      <c r="V387" s="98">
        <v>4634.1908709238332</v>
      </c>
      <c r="W387" s="98">
        <v>3968.5346411969485</v>
      </c>
      <c r="X387" s="98">
        <v>3148.6691857790511</v>
      </c>
      <c r="Y387" s="98">
        <v>2259.7754476248588</v>
      </c>
      <c r="DA387" s="63" t="s">
        <v>4114</v>
      </c>
    </row>
    <row r="388" spans="1:105" ht="12" customHeight="1" x14ac:dyDescent="0.25">
      <c r="A388" s="97" t="s">
        <v>53</v>
      </c>
      <c r="B388" s="98"/>
      <c r="C388" s="98">
        <v>188.02045552774749</v>
      </c>
      <c r="D388" s="98">
        <v>176.1389499292309</v>
      </c>
      <c r="E388" s="98">
        <v>171.57223074442211</v>
      </c>
      <c r="F388" s="98">
        <v>163.11971578179134</v>
      </c>
      <c r="G388" s="98">
        <v>150.97990882671911</v>
      </c>
      <c r="H388" s="98">
        <v>155.60651188527163</v>
      </c>
      <c r="I388" s="98">
        <v>138.97147537148456</v>
      </c>
      <c r="J388" s="98">
        <v>149.57059332970331</v>
      </c>
      <c r="K388" s="98">
        <v>145.66489526734097</v>
      </c>
      <c r="L388" s="98">
        <v>169.63906459150886</v>
      </c>
      <c r="M388" s="98">
        <v>126.84204229191069</v>
      </c>
      <c r="N388" s="98">
        <v>133.94445775883628</v>
      </c>
      <c r="O388" s="98">
        <v>142.14341369170504</v>
      </c>
      <c r="P388" s="98">
        <v>100.80320011688231</v>
      </c>
      <c r="Q388" s="98">
        <v>99.744467636112859</v>
      </c>
      <c r="R388" s="98">
        <v>98.536253271928985</v>
      </c>
      <c r="S388" s="98">
        <v>94.4089344385348</v>
      </c>
      <c r="T388" s="98">
        <v>89.667402086578107</v>
      </c>
      <c r="U388" s="98">
        <v>84.126631272122026</v>
      </c>
      <c r="V388" s="98">
        <v>78.916144315010257</v>
      </c>
      <c r="W388" s="98">
        <v>69.189872576144779</v>
      </c>
      <c r="X388" s="98">
        <v>50.805062220530857</v>
      </c>
      <c r="Y388" s="98">
        <v>33.932380443881762</v>
      </c>
      <c r="DA388" s="63" t="s">
        <v>4115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9.0901717538235598</v>
      </c>
      <c r="D389" s="122">
        <f t="shared" si="217"/>
        <v>2.1147944774004994</v>
      </c>
      <c r="E389" s="122">
        <f t="shared" si="217"/>
        <v>21.480741887778358</v>
      </c>
      <c r="F389" s="122">
        <f t="shared" si="217"/>
        <v>28.965520904010408</v>
      </c>
      <c r="G389" s="122">
        <f t="shared" si="217"/>
        <v>66.368590566278684</v>
      </c>
      <c r="H389" s="122">
        <f t="shared" si="217"/>
        <v>107.07218624691821</v>
      </c>
      <c r="I389" s="122">
        <f t="shared" si="217"/>
        <v>19.62892460863549</v>
      </c>
      <c r="J389" s="122">
        <f t="shared" si="217"/>
        <v>37.965513545864709</v>
      </c>
      <c r="K389" s="122">
        <f t="shared" si="217"/>
        <v>72.351467268291373</v>
      </c>
      <c r="L389" s="122">
        <f t="shared" si="217"/>
        <v>91.920906375594527</v>
      </c>
      <c r="M389" s="122">
        <f t="shared" si="217"/>
        <v>183.59034227926037</v>
      </c>
      <c r="N389" s="122">
        <f t="shared" si="217"/>
        <v>206.21485828499797</v>
      </c>
      <c r="O389" s="122">
        <f t="shared" si="217"/>
        <v>161.54452193207158</v>
      </c>
      <c r="P389" s="122">
        <f t="shared" si="217"/>
        <v>203.50864052094815</v>
      </c>
      <c r="Q389" s="122">
        <f t="shared" si="217"/>
        <v>191.94920661912116</v>
      </c>
      <c r="R389" s="122">
        <f t="shared" si="217"/>
        <v>204.6832966153336</v>
      </c>
      <c r="S389" s="122">
        <f t="shared" si="217"/>
        <v>115.69625715758202</v>
      </c>
      <c r="T389" s="122">
        <f t="shared" si="217"/>
        <v>89.554605878050566</v>
      </c>
      <c r="U389" s="122">
        <f t="shared" si="217"/>
        <v>61.784584759175047</v>
      </c>
      <c r="V389" s="122">
        <f t="shared" si="217"/>
        <v>51.572676445101457</v>
      </c>
      <c r="W389" s="122">
        <f t="shared" si="217"/>
        <v>64.359082060754616</v>
      </c>
      <c r="X389" s="122">
        <f t="shared" si="217"/>
        <v>147.52320593169785</v>
      </c>
      <c r="Y389" s="122">
        <f t="shared" si="217"/>
        <v>161.42140799762348</v>
      </c>
      <c r="DA389" s="130" t="s">
        <v>4116</v>
      </c>
    </row>
    <row r="390" spans="1:105" ht="12" customHeight="1" x14ac:dyDescent="0.25">
      <c r="A390" s="97" t="s">
        <v>53</v>
      </c>
      <c r="B390" s="98"/>
      <c r="C390" s="98">
        <f>RES_hhdet_in_tesh!C29</f>
        <v>9.0901717538235598</v>
      </c>
      <c r="D390" s="98">
        <f>RES_hhdet_in_tesh!D29</f>
        <v>2.1147944774004994</v>
      </c>
      <c r="E390" s="98">
        <f>RES_hhdet_in_tesh!E29</f>
        <v>21.480741887778358</v>
      </c>
      <c r="F390" s="98">
        <f>RES_hhdet_in_tesh!F29</f>
        <v>28.965520904010408</v>
      </c>
      <c r="G390" s="98">
        <f>RES_hhdet_in_tesh!G29</f>
        <v>66.368590566278684</v>
      </c>
      <c r="H390" s="98">
        <f>RES_hhdet_in_tesh!H29</f>
        <v>107.07218624691821</v>
      </c>
      <c r="I390" s="98">
        <f>RES_hhdet_in_tesh!I29</f>
        <v>19.62892460863549</v>
      </c>
      <c r="J390" s="98">
        <f>RES_hhdet_in_tesh!J29</f>
        <v>37.965513545864709</v>
      </c>
      <c r="K390" s="98">
        <f>RES_hhdet_in_tesh!K29</f>
        <v>72.351467268291373</v>
      </c>
      <c r="L390" s="98">
        <f>RES_hhdet_in_tesh!L29</f>
        <v>91.920906375594527</v>
      </c>
      <c r="M390" s="98">
        <f>RES_hhdet_in_tesh!M29</f>
        <v>183.59034227926037</v>
      </c>
      <c r="N390" s="98">
        <f>RES_hhdet_in_tesh!N29</f>
        <v>206.21485828499797</v>
      </c>
      <c r="O390" s="98">
        <f>RES_hhdet_in_tesh!O29</f>
        <v>161.54452193207158</v>
      </c>
      <c r="P390" s="98">
        <f>RES_hhdet_in_tesh!P29</f>
        <v>203.50864052094815</v>
      </c>
      <c r="Q390" s="98">
        <f>RES_hhdet_in_tesh!Q29</f>
        <v>191.94920661912116</v>
      </c>
      <c r="R390" s="98">
        <f>RES_hhdet_in_tesh!R29</f>
        <v>204.6832966153336</v>
      </c>
      <c r="S390" s="98">
        <f>RES_hhdet_in_tesh!S29</f>
        <v>115.69625715758202</v>
      </c>
      <c r="T390" s="98">
        <f>RES_hhdet_in_tesh!T29</f>
        <v>89.554605878050566</v>
      </c>
      <c r="U390" s="98">
        <f>RES_hhdet_in_tesh!U29</f>
        <v>61.784584759175047</v>
      </c>
      <c r="V390" s="98">
        <f>RES_hhdet_in_tesh!V29</f>
        <v>51.572676445101457</v>
      </c>
      <c r="W390" s="98">
        <f>RES_hhdet_in_tesh!W29</f>
        <v>64.359082060754616</v>
      </c>
      <c r="X390" s="98">
        <f>RES_hhdet_in_tesh!X29</f>
        <v>147.52320593169785</v>
      </c>
      <c r="Y390" s="98">
        <f>RES_hhdet_in_tesh!Y29</f>
        <v>161.42140799762348</v>
      </c>
      <c r="DA390" s="63" t="s">
        <v>4117</v>
      </c>
    </row>
    <row r="391" spans="1:105" ht="12" customHeight="1" x14ac:dyDescent="0.25">
      <c r="A391" s="121" t="s">
        <v>55</v>
      </c>
      <c r="B391" s="122"/>
      <c r="C391" s="122">
        <v>901.15705803695482</v>
      </c>
      <c r="D391" s="122">
        <v>1027.127856456932</v>
      </c>
      <c r="E391" s="122">
        <v>1018.1393480948722</v>
      </c>
      <c r="F391" s="122">
        <v>979.67909097486586</v>
      </c>
      <c r="G391" s="122">
        <v>975.95028984148632</v>
      </c>
      <c r="H391" s="122">
        <v>953.06368134041384</v>
      </c>
      <c r="I391" s="122">
        <v>985.26201550535995</v>
      </c>
      <c r="J391" s="122">
        <v>902.88540049642654</v>
      </c>
      <c r="K391" s="122">
        <v>951.11280191573962</v>
      </c>
      <c r="L391" s="122">
        <v>927.71258826010262</v>
      </c>
      <c r="M391" s="122">
        <v>935.91313443699164</v>
      </c>
      <c r="N391" s="122">
        <v>914.74076260966103</v>
      </c>
      <c r="O391" s="122">
        <v>906.06363224475024</v>
      </c>
      <c r="P391" s="122">
        <v>920.24936553551197</v>
      </c>
      <c r="Q391" s="122">
        <v>926.10980238579941</v>
      </c>
      <c r="R391" s="122">
        <v>940.31950613316735</v>
      </c>
      <c r="S391" s="122">
        <v>933.34079195419099</v>
      </c>
      <c r="T391" s="122">
        <v>896.60586243806381</v>
      </c>
      <c r="U391" s="122">
        <v>853.54908864926347</v>
      </c>
      <c r="V391" s="122">
        <v>785.11097443849644</v>
      </c>
      <c r="W391" s="122">
        <v>686.77629121926577</v>
      </c>
      <c r="X391" s="122">
        <v>600.87725828462715</v>
      </c>
      <c r="Y391" s="122">
        <v>469.3423685455856</v>
      </c>
      <c r="DA391" s="130" t="s">
        <v>4118</v>
      </c>
    </row>
    <row r="392" spans="1:105" ht="12" customHeight="1" x14ac:dyDescent="0.25">
      <c r="A392" s="97" t="s">
        <v>141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4119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4120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4121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4122</v>
      </c>
    </row>
    <row r="396" spans="1:105" ht="12" customHeight="1" x14ac:dyDescent="0.25">
      <c r="A396" s="106" t="s">
        <v>122</v>
      </c>
      <c r="B396" s="101"/>
      <c r="C396" s="101">
        <v>901.05757198789331</v>
      </c>
      <c r="D396" s="101">
        <v>1027.0295486553803</v>
      </c>
      <c r="E396" s="101">
        <v>1018.0264477425911</v>
      </c>
      <c r="F396" s="101">
        <v>979.49356625749306</v>
      </c>
      <c r="G396" s="101">
        <v>975.8459051453824</v>
      </c>
      <c r="H396" s="101">
        <v>953.05179561450166</v>
      </c>
      <c r="I396" s="101">
        <v>985.2028963753653</v>
      </c>
      <c r="J396" s="101">
        <v>902.86864545577316</v>
      </c>
      <c r="K396" s="101">
        <v>951.00733471987871</v>
      </c>
      <c r="L396" s="101">
        <v>927.76210991127721</v>
      </c>
      <c r="M396" s="101">
        <v>935.70035480664421</v>
      </c>
      <c r="N396" s="101">
        <v>914.75663016409214</v>
      </c>
      <c r="O396" s="101">
        <v>906.08818333273393</v>
      </c>
      <c r="P396" s="101">
        <v>919.57206697222523</v>
      </c>
      <c r="Q396" s="101">
        <v>925.94975861891214</v>
      </c>
      <c r="R396" s="101">
        <v>940.0896039277676</v>
      </c>
      <c r="S396" s="101">
        <v>933.24733013727041</v>
      </c>
      <c r="T396" s="101">
        <v>896.93234228307972</v>
      </c>
      <c r="U396" s="101">
        <v>853.64076655565134</v>
      </c>
      <c r="V396" s="101">
        <v>785.40248861123723</v>
      </c>
      <c r="W396" s="101">
        <v>687.14771816142309</v>
      </c>
      <c r="X396" s="101">
        <v>600.82319480919955</v>
      </c>
      <c r="Y396" s="101">
        <v>468.36841805780182</v>
      </c>
      <c r="DA396" s="131" t="s">
        <v>4123</v>
      </c>
    </row>
    <row r="397" spans="1:105" ht="12" customHeight="1" x14ac:dyDescent="0.25">
      <c r="A397" s="107" t="s">
        <v>121</v>
      </c>
      <c r="B397" s="104"/>
      <c r="C397" s="104">
        <v>901.24549008056533</v>
      </c>
      <c r="D397" s="104">
        <v>1027.2465038036321</v>
      </c>
      <c r="E397" s="104">
        <v>1018.2677445739363</v>
      </c>
      <c r="F397" s="104">
        <v>979.81947585832779</v>
      </c>
      <c r="G397" s="104">
        <v>976.06027566762543</v>
      </c>
      <c r="H397" s="104">
        <v>953.07929325499902</v>
      </c>
      <c r="I397" s="104">
        <v>985.29408188859009</v>
      </c>
      <c r="J397" s="104">
        <v>902.90683609499547</v>
      </c>
      <c r="K397" s="104">
        <v>951.16901245419285</v>
      </c>
      <c r="L397" s="104">
        <v>927.36058300986065</v>
      </c>
      <c r="M397" s="104">
        <v>935.95270256559513</v>
      </c>
      <c r="N397" s="104">
        <v>914.71464725965973</v>
      </c>
      <c r="O397" s="104">
        <v>906.03945886581232</v>
      </c>
      <c r="P397" s="104">
        <v>920.53326313688967</v>
      </c>
      <c r="Q397" s="104">
        <v>926.34394048920865</v>
      </c>
      <c r="R397" s="104">
        <v>940.5071359975741</v>
      </c>
      <c r="S397" s="104">
        <v>933.44287673636302</v>
      </c>
      <c r="T397" s="104">
        <v>896.01508938517816</v>
      </c>
      <c r="U397" s="104">
        <v>853.45848174645482</v>
      </c>
      <c r="V397" s="104">
        <v>784.6687083882631</v>
      </c>
      <c r="W397" s="104">
        <v>685.74071424299098</v>
      </c>
      <c r="X397" s="104">
        <v>600.92930836165965</v>
      </c>
      <c r="Y397" s="104">
        <v>469.82934378947755</v>
      </c>
      <c r="DA397" s="132" t="s">
        <v>4124</v>
      </c>
    </row>
    <row r="398" spans="1:105" ht="12" customHeight="1" x14ac:dyDescent="0.25">
      <c r="A398" s="108" t="s">
        <v>53</v>
      </c>
      <c r="B398" s="98"/>
      <c r="C398" s="98">
        <v>427.54316616266061</v>
      </c>
      <c r="D398" s="98">
        <v>511.16766898749012</v>
      </c>
      <c r="E398" s="98">
        <v>491.16776429104817</v>
      </c>
      <c r="F398" s="98">
        <v>469.89246043434389</v>
      </c>
      <c r="G398" s="98">
        <v>471.61408827831747</v>
      </c>
      <c r="H398" s="98">
        <v>448.66627425698289</v>
      </c>
      <c r="I398" s="98">
        <v>497.25694218962127</v>
      </c>
      <c r="J398" s="98">
        <v>405.9018332779799</v>
      </c>
      <c r="K398" s="98">
        <v>441.27032507592145</v>
      </c>
      <c r="L398" s="98">
        <v>350.62639550572703</v>
      </c>
      <c r="M398" s="98">
        <v>395.54602588576159</v>
      </c>
      <c r="N398" s="98">
        <v>359.9116685650381</v>
      </c>
      <c r="O398" s="98">
        <v>364.75163846799717</v>
      </c>
      <c r="P398" s="98">
        <v>393.99520732660278</v>
      </c>
      <c r="Q398" s="98">
        <v>393.88173507620962</v>
      </c>
      <c r="R398" s="98">
        <v>418.42158128947602</v>
      </c>
      <c r="S398" s="98">
        <v>420.6089116350239</v>
      </c>
      <c r="T398" s="98">
        <v>386.5975229047001</v>
      </c>
      <c r="U398" s="98">
        <v>355.88610413532058</v>
      </c>
      <c r="V398" s="98">
        <v>316.12100730980058</v>
      </c>
      <c r="W398" s="98">
        <v>234.06474881225228</v>
      </c>
      <c r="X398" s="98">
        <v>223.69867745672659</v>
      </c>
      <c r="Y398" s="98">
        <v>178.79726816787547</v>
      </c>
      <c r="DA398" s="63" t="s">
        <v>4125</v>
      </c>
    </row>
    <row r="399" spans="1:105" ht="12" customHeight="1" x14ac:dyDescent="0.25">
      <c r="A399" s="108" t="s">
        <v>52</v>
      </c>
      <c r="B399" s="98"/>
      <c r="C399" s="98">
        <v>473.70232391790466</v>
      </c>
      <c r="D399" s="98">
        <v>516.07883481614203</v>
      </c>
      <c r="E399" s="98">
        <v>527.09998028288817</v>
      </c>
      <c r="F399" s="98">
        <v>509.9270154239839</v>
      </c>
      <c r="G399" s="98">
        <v>504.44618738930802</v>
      </c>
      <c r="H399" s="98">
        <v>504.41301899801618</v>
      </c>
      <c r="I399" s="98">
        <v>488.03713969896893</v>
      </c>
      <c r="J399" s="98">
        <v>497.00500281701568</v>
      </c>
      <c r="K399" s="98">
        <v>509.89868737827129</v>
      </c>
      <c r="L399" s="98">
        <v>576.7341875041335</v>
      </c>
      <c r="M399" s="98">
        <v>540.40667667983359</v>
      </c>
      <c r="N399" s="98">
        <v>554.80297869462152</v>
      </c>
      <c r="O399" s="98">
        <v>541.28782039781504</v>
      </c>
      <c r="P399" s="98">
        <v>526.53805581028701</v>
      </c>
      <c r="Q399" s="98">
        <v>532.46220541299897</v>
      </c>
      <c r="R399" s="98">
        <v>522.08555470809802</v>
      </c>
      <c r="S399" s="98">
        <v>512.83396510133912</v>
      </c>
      <c r="T399" s="98">
        <v>509.41756648047817</v>
      </c>
      <c r="U399" s="98">
        <v>497.57237761113436</v>
      </c>
      <c r="V399" s="98">
        <v>468.54770107846252</v>
      </c>
      <c r="W399" s="98">
        <v>451.6759654307387</v>
      </c>
      <c r="X399" s="98">
        <v>377.23063090493309</v>
      </c>
      <c r="Y399" s="98">
        <v>291.03207562160208</v>
      </c>
      <c r="DA399" s="63" t="s">
        <v>4126</v>
      </c>
    </row>
    <row r="400" spans="1:105" ht="12" customHeight="1" x14ac:dyDescent="0.25">
      <c r="A400" s="121" t="s">
        <v>54</v>
      </c>
      <c r="B400" s="122"/>
      <c r="C400" s="122">
        <v>184.08412657637334</v>
      </c>
      <c r="D400" s="122">
        <v>184.46579148531427</v>
      </c>
      <c r="E400" s="122">
        <v>184.10746399266537</v>
      </c>
      <c r="F400" s="122">
        <v>189.62795195732716</v>
      </c>
      <c r="G400" s="122">
        <v>190.26721385947889</v>
      </c>
      <c r="H400" s="122">
        <v>208.34304746632742</v>
      </c>
      <c r="I400" s="122">
        <v>195.00420206023355</v>
      </c>
      <c r="J400" s="122">
        <v>200.32566746521937</v>
      </c>
      <c r="K400" s="122">
        <v>183.05485999643838</v>
      </c>
      <c r="L400" s="122">
        <v>223.8059945375521</v>
      </c>
      <c r="M400" s="122">
        <v>223.23504712681654</v>
      </c>
      <c r="N400" s="122">
        <v>223.15100198400057</v>
      </c>
      <c r="O400" s="122">
        <v>218.80375602280415</v>
      </c>
      <c r="P400" s="122">
        <v>214.59192142560147</v>
      </c>
      <c r="Q400" s="122">
        <v>210.95688531539093</v>
      </c>
      <c r="R400" s="122">
        <v>207.38239844914398</v>
      </c>
      <c r="S400" s="122">
        <v>204.40742144144258</v>
      </c>
      <c r="T400" s="122">
        <v>201.74787201384123</v>
      </c>
      <c r="U400" s="122">
        <v>199.34168037304937</v>
      </c>
      <c r="V400" s="122">
        <v>196.98807701787882</v>
      </c>
      <c r="W400" s="122">
        <v>196.53710327291634</v>
      </c>
      <c r="X400" s="122">
        <v>196.71772333312163</v>
      </c>
      <c r="Y400" s="122">
        <v>172.41901456217161</v>
      </c>
      <c r="DA400" s="130" t="s">
        <v>4127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4128</v>
      </c>
    </row>
    <row r="402" spans="1:105" ht="12" customHeight="1" x14ac:dyDescent="0.25">
      <c r="A402" s="109" t="s">
        <v>120</v>
      </c>
      <c r="B402" s="33"/>
      <c r="C402" s="33">
        <v>184.08412657637334</v>
      </c>
      <c r="D402" s="33">
        <v>184.46579148531427</v>
      </c>
      <c r="E402" s="33">
        <v>184.10746399266537</v>
      </c>
      <c r="F402" s="33">
        <v>189.62795195732716</v>
      </c>
      <c r="G402" s="33">
        <v>190.26721385947889</v>
      </c>
      <c r="H402" s="33">
        <v>208.34304746632742</v>
      </c>
      <c r="I402" s="33">
        <v>195.00420206023355</v>
      </c>
      <c r="J402" s="33">
        <v>200.32566746521937</v>
      </c>
      <c r="K402" s="33">
        <v>183.05485999643838</v>
      </c>
      <c r="L402" s="33">
        <v>223.8059945375521</v>
      </c>
      <c r="M402" s="33">
        <v>223.23504712681654</v>
      </c>
      <c r="N402" s="33">
        <v>223.15100198400057</v>
      </c>
      <c r="O402" s="33">
        <v>218.80375602280415</v>
      </c>
      <c r="P402" s="33">
        <v>214.59192142560147</v>
      </c>
      <c r="Q402" s="33">
        <v>210.95688531539093</v>
      </c>
      <c r="R402" s="33">
        <v>207.38239844914398</v>
      </c>
      <c r="S402" s="33">
        <v>204.40742144144258</v>
      </c>
      <c r="T402" s="33">
        <v>201.74787201384123</v>
      </c>
      <c r="U402" s="33">
        <v>199.34168037304937</v>
      </c>
      <c r="V402" s="33">
        <v>196.98807701787882</v>
      </c>
      <c r="W402" s="33">
        <v>196.53710327291634</v>
      </c>
      <c r="X402" s="33">
        <v>196.71772333312163</v>
      </c>
      <c r="Y402" s="33">
        <v>172.41901456217161</v>
      </c>
      <c r="DA402" s="60" t="s">
        <v>4129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3459.4678708757506</v>
      </c>
      <c r="D404" s="117">
        <f t="shared" si="218"/>
        <v>3277.3937876874265</v>
      </c>
      <c r="E404" s="117">
        <f t="shared" si="218"/>
        <v>3225.4793623143405</v>
      </c>
      <c r="F404" s="117">
        <f t="shared" si="218"/>
        <v>3104.5401133827713</v>
      </c>
      <c r="G404" s="117">
        <f t="shared" si="218"/>
        <v>2918.4680530959504</v>
      </c>
      <c r="H404" s="117">
        <f t="shared" si="218"/>
        <v>3058.7471564702555</v>
      </c>
      <c r="I404" s="117">
        <f t="shared" si="218"/>
        <v>2787.4904142241248</v>
      </c>
      <c r="J404" s="117">
        <f t="shared" si="218"/>
        <v>2955.7203534069558</v>
      </c>
      <c r="K404" s="117">
        <f t="shared" si="218"/>
        <v>2880.8452712082985</v>
      </c>
      <c r="L404" s="117">
        <f t="shared" si="218"/>
        <v>3246.1228260501957</v>
      </c>
      <c r="M404" s="117">
        <f t="shared" si="218"/>
        <v>2525.8235198328066</v>
      </c>
      <c r="N404" s="117">
        <f t="shared" si="218"/>
        <v>2577.0402843826923</v>
      </c>
      <c r="O404" s="117">
        <f t="shared" si="218"/>
        <v>2591.4347850747681</v>
      </c>
      <c r="P404" s="117">
        <f t="shared" si="218"/>
        <v>1870.0836614865339</v>
      </c>
      <c r="Q404" s="117">
        <f t="shared" si="218"/>
        <v>1736.0418168017432</v>
      </c>
      <c r="R404" s="117">
        <f t="shared" ref="R404:V404" si="219">R405+R408+R410+R419</f>
        <v>1681.8677605530206</v>
      </c>
      <c r="S404" s="117">
        <f t="shared" si="219"/>
        <v>1625.7187314170567</v>
      </c>
      <c r="T404" s="117">
        <f t="shared" si="219"/>
        <v>1555.9312682796383</v>
      </c>
      <c r="U404" s="117">
        <f t="shared" si="219"/>
        <v>1485.7850118312986</v>
      </c>
      <c r="V404" s="117">
        <f t="shared" si="219"/>
        <v>1423.7646093527392</v>
      </c>
      <c r="W404" s="117">
        <f t="shared" ref="W404:Y404" si="220">W405+W408+W410+W419</f>
        <v>1214.8856075948886</v>
      </c>
      <c r="X404" s="117">
        <f t="shared" si="220"/>
        <v>961.11033837461855</v>
      </c>
      <c r="Y404" s="117">
        <f t="shared" si="220"/>
        <v>688.06206700969994</v>
      </c>
      <c r="DA404" s="129" t="s">
        <v>4279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3459.4678708757506</v>
      </c>
      <c r="D405" s="122">
        <f t="shared" si="221"/>
        <v>3277.3937876874265</v>
      </c>
      <c r="E405" s="122">
        <f t="shared" si="221"/>
        <v>3225.4793623143405</v>
      </c>
      <c r="F405" s="122">
        <f t="shared" si="221"/>
        <v>3104.5401133827713</v>
      </c>
      <c r="G405" s="122">
        <f t="shared" si="221"/>
        <v>2918.4680530959504</v>
      </c>
      <c r="H405" s="122">
        <f t="shared" si="221"/>
        <v>3058.7471564702555</v>
      </c>
      <c r="I405" s="122">
        <f t="shared" si="221"/>
        <v>2787.4904142241248</v>
      </c>
      <c r="J405" s="122">
        <f t="shared" si="221"/>
        <v>2955.7203534069558</v>
      </c>
      <c r="K405" s="122">
        <f t="shared" si="221"/>
        <v>2880.8452712082985</v>
      </c>
      <c r="L405" s="122">
        <f t="shared" si="221"/>
        <v>3246.1228260501957</v>
      </c>
      <c r="M405" s="122">
        <f t="shared" si="221"/>
        <v>2525.8235198328066</v>
      </c>
      <c r="N405" s="122">
        <f t="shared" si="221"/>
        <v>2577.0402843826923</v>
      </c>
      <c r="O405" s="122">
        <f t="shared" si="221"/>
        <v>2591.4347850747681</v>
      </c>
      <c r="P405" s="122">
        <f t="shared" si="221"/>
        <v>1870.0836614865339</v>
      </c>
      <c r="Q405" s="122">
        <f t="shared" si="221"/>
        <v>1736.0418168017432</v>
      </c>
      <c r="R405" s="122">
        <f t="shared" ref="R405:V405" si="222">SUM(R406:R407)</f>
        <v>1681.8677605530206</v>
      </c>
      <c r="S405" s="122">
        <f t="shared" si="222"/>
        <v>1625.7187314170567</v>
      </c>
      <c r="T405" s="122">
        <f t="shared" si="222"/>
        <v>1555.9312682796383</v>
      </c>
      <c r="U405" s="122">
        <f t="shared" si="222"/>
        <v>1485.7850118312986</v>
      </c>
      <c r="V405" s="122">
        <f t="shared" si="222"/>
        <v>1423.7646093527392</v>
      </c>
      <c r="W405" s="122">
        <f t="shared" ref="W405:Y405" si="223">SUM(W406:W407)</f>
        <v>1214.8856075948886</v>
      </c>
      <c r="X405" s="122">
        <f t="shared" si="223"/>
        <v>961.11033837461855</v>
      </c>
      <c r="Y405" s="122">
        <f t="shared" si="223"/>
        <v>688.06206700969994</v>
      </c>
      <c r="DA405" s="130" t="s">
        <v>4280</v>
      </c>
    </row>
    <row r="406" spans="1:105" ht="12" customHeight="1" x14ac:dyDescent="0.25">
      <c r="A406" s="97" t="s">
        <v>74</v>
      </c>
      <c r="B406" s="98"/>
      <c r="C406" s="98">
        <v>3459.4678708757506</v>
      </c>
      <c r="D406" s="98">
        <v>3277.3937876874265</v>
      </c>
      <c r="E406" s="98">
        <v>3225.4793623143405</v>
      </c>
      <c r="F406" s="98">
        <v>3104.5401133827713</v>
      </c>
      <c r="G406" s="98">
        <v>2918.4680530959504</v>
      </c>
      <c r="H406" s="98">
        <v>3058.7471564702555</v>
      </c>
      <c r="I406" s="98">
        <v>2787.4904142241248</v>
      </c>
      <c r="J406" s="98">
        <v>2955.7203534069558</v>
      </c>
      <c r="K406" s="98">
        <v>2880.8452712082985</v>
      </c>
      <c r="L406" s="98">
        <v>3246.1228260501957</v>
      </c>
      <c r="M406" s="98">
        <v>2525.8235198328066</v>
      </c>
      <c r="N406" s="98">
        <v>2577.0402843826923</v>
      </c>
      <c r="O406" s="98">
        <v>2591.4347850747681</v>
      </c>
      <c r="P406" s="98">
        <v>1870.0836614865339</v>
      </c>
      <c r="Q406" s="98">
        <v>1736.0418168017432</v>
      </c>
      <c r="R406" s="98">
        <v>1681.8677605530206</v>
      </c>
      <c r="S406" s="98">
        <v>1625.7187314170567</v>
      </c>
      <c r="T406" s="98">
        <v>1555.9312682796383</v>
      </c>
      <c r="U406" s="98">
        <v>1485.7850118312986</v>
      </c>
      <c r="V406" s="98">
        <v>1423.7646093527392</v>
      </c>
      <c r="W406" s="98">
        <v>1214.8856075948886</v>
      </c>
      <c r="X406" s="98">
        <v>961.11033837461855</v>
      </c>
      <c r="Y406" s="98">
        <v>688.06206700969994</v>
      </c>
      <c r="DA406" s="63" t="s">
        <v>4281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4282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4283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4284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4285</v>
      </c>
    </row>
    <row r="411" spans="1:105" ht="12" customHeight="1" x14ac:dyDescent="0.25">
      <c r="A411" s="97" t="s">
        <v>141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4286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4287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4288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4289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4290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4291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4292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4293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X419" s="122">
        <v>0</v>
      </c>
      <c r="Y419" s="122">
        <v>0</v>
      </c>
      <c r="DA419" s="130" t="s">
        <v>4294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4295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4296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155.93691579600414</v>
      </c>
      <c r="D423" s="118">
        <f t="shared" si="225"/>
        <v>149.0352267241326</v>
      </c>
      <c r="E423" s="118">
        <f t="shared" si="225"/>
        <v>145.72127393613869</v>
      </c>
      <c r="F423" s="118">
        <f t="shared" si="225"/>
        <v>137.92051736979937</v>
      </c>
      <c r="G423" s="118">
        <f t="shared" si="225"/>
        <v>128.88378527719266</v>
      </c>
      <c r="H423" s="118">
        <f t="shared" si="225"/>
        <v>133.41928284525835</v>
      </c>
      <c r="I423" s="118">
        <f t="shared" si="225"/>
        <v>120.31992032452177</v>
      </c>
      <c r="J423" s="118">
        <f t="shared" si="225"/>
        <v>124.62836129286472</v>
      </c>
      <c r="K423" s="118">
        <f t="shared" si="225"/>
        <v>121.54037534751106</v>
      </c>
      <c r="L423" s="118">
        <f t="shared" si="225"/>
        <v>135.48192145043896</v>
      </c>
      <c r="M423" s="118">
        <f t="shared" si="225"/>
        <v>105.03947126823535</v>
      </c>
      <c r="N423" s="118">
        <f t="shared" si="225"/>
        <v>106.83936569119763</v>
      </c>
      <c r="O423" s="118">
        <f t="shared" si="225"/>
        <v>105.72212001070535</v>
      </c>
      <c r="P423" s="118">
        <f t="shared" si="225"/>
        <v>78.776573008432322</v>
      </c>
      <c r="Q423" s="118">
        <f t="shared" si="225"/>
        <v>73.726917034109405</v>
      </c>
      <c r="R423" s="118">
        <f t="shared" ref="R423:V423" si="226">R424+R427+R429+R438</f>
        <v>71.287792653642555</v>
      </c>
      <c r="S423" s="118">
        <f t="shared" si="226"/>
        <v>68.581574177704681</v>
      </c>
      <c r="T423" s="118">
        <f t="shared" si="226"/>
        <v>65.275396823387112</v>
      </c>
      <c r="U423" s="118">
        <f t="shared" si="226"/>
        <v>61.764718503083749</v>
      </c>
      <c r="V423" s="118">
        <f t="shared" si="226"/>
        <v>58.610876546754461</v>
      </c>
      <c r="W423" s="118">
        <f t="shared" ref="W423:Y423" si="227">W424+W427+W429+W438</f>
        <v>50.04175250438243</v>
      </c>
      <c r="X423" s="118">
        <f t="shared" si="227"/>
        <v>39.943894570894059</v>
      </c>
      <c r="Y423" s="118">
        <f t="shared" si="227"/>
        <v>29.01154860678767</v>
      </c>
      <c r="DA423" s="129" t="s">
        <v>4447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143.06283390638512</v>
      </c>
      <c r="D424" s="123">
        <f t="shared" si="228"/>
        <v>134.62840439115078</v>
      </c>
      <c r="E424" s="123">
        <f t="shared" si="228"/>
        <v>131.53292643685475</v>
      </c>
      <c r="F424" s="123">
        <f t="shared" si="228"/>
        <v>124.51461572521784</v>
      </c>
      <c r="G424" s="123">
        <f t="shared" si="228"/>
        <v>115.46269649429978</v>
      </c>
      <c r="H424" s="123">
        <f t="shared" si="228"/>
        <v>120.00229666653334</v>
      </c>
      <c r="I424" s="123">
        <f t="shared" si="228"/>
        <v>107.46550144046411</v>
      </c>
      <c r="J424" s="123">
        <f t="shared" si="228"/>
        <v>112.51112932567607</v>
      </c>
      <c r="K424" s="123">
        <f t="shared" si="228"/>
        <v>109.37818149903052</v>
      </c>
      <c r="L424" s="123">
        <f t="shared" si="228"/>
        <v>122.43471993839361</v>
      </c>
      <c r="M424" s="123">
        <f t="shared" si="228"/>
        <v>93.158990844924631</v>
      </c>
      <c r="N424" s="123">
        <f t="shared" si="228"/>
        <v>94.598426765582417</v>
      </c>
      <c r="O424" s="123">
        <f t="shared" si="228"/>
        <v>94.129423623597248</v>
      </c>
      <c r="P424" s="123">
        <f t="shared" si="228"/>
        <v>67.45351810896166</v>
      </c>
      <c r="Q424" s="123">
        <f t="shared" si="228"/>
        <v>62.245242675795517</v>
      </c>
      <c r="R424" s="123">
        <f t="shared" ref="R424:V424" si="229">SUM(R425:R426)</f>
        <v>59.991805677057407</v>
      </c>
      <c r="S424" s="123">
        <f t="shared" si="229"/>
        <v>57.614907188329049</v>
      </c>
      <c r="T424" s="123">
        <f t="shared" si="229"/>
        <v>54.782759309195043</v>
      </c>
      <c r="U424" s="123">
        <f t="shared" si="229"/>
        <v>52.032462669953851</v>
      </c>
      <c r="V424" s="123">
        <f t="shared" si="229"/>
        <v>49.586397348033742</v>
      </c>
      <c r="W424" s="123">
        <f t="shared" ref="W424:Y424" si="230">SUM(W425:W426)</f>
        <v>41.956645318165741</v>
      </c>
      <c r="X424" s="123">
        <f t="shared" si="230"/>
        <v>32.802283844891669</v>
      </c>
      <c r="Y424" s="123">
        <f t="shared" si="230"/>
        <v>23.342327256206616</v>
      </c>
      <c r="DA424" s="130" t="s">
        <v>4448</v>
      </c>
    </row>
    <row r="425" spans="1:105" ht="12" customHeight="1" x14ac:dyDescent="0.25">
      <c r="A425" s="97" t="s">
        <v>74</v>
      </c>
      <c r="B425" s="99"/>
      <c r="C425" s="99">
        <v>141.3181148903478</v>
      </c>
      <c r="D425" s="99">
        <v>133.00463107726176</v>
      </c>
      <c r="E425" s="99">
        <v>129.96255341429332</v>
      </c>
      <c r="F425" s="99">
        <v>123.04599877549444</v>
      </c>
      <c r="G425" s="99">
        <v>114.12158809742375</v>
      </c>
      <c r="H425" s="99">
        <v>118.63136572285417</v>
      </c>
      <c r="I425" s="99">
        <v>106.26206708513921</v>
      </c>
      <c r="J425" s="99">
        <v>111.2324948431166</v>
      </c>
      <c r="K425" s="99">
        <v>108.13613552102291</v>
      </c>
      <c r="L425" s="99">
        <v>120.99833064557814</v>
      </c>
      <c r="M425" s="99">
        <v>92.108261962002601</v>
      </c>
      <c r="N425" s="99">
        <v>93.49454722615674</v>
      </c>
      <c r="O425" s="99">
        <v>92.971004178502909</v>
      </c>
      <c r="P425" s="99">
        <v>66.63756674235195</v>
      </c>
      <c r="Q425" s="99">
        <v>61.443315124704149</v>
      </c>
      <c r="R425" s="99">
        <v>59.203878254149764</v>
      </c>
      <c r="S425" s="99">
        <v>56.864766357140375</v>
      </c>
      <c r="T425" s="99">
        <v>54.074860074191491</v>
      </c>
      <c r="U425" s="99">
        <v>51.371718289937824</v>
      </c>
      <c r="V425" s="99">
        <v>48.969819345073645</v>
      </c>
      <c r="W425" s="99">
        <v>41.420778018543359</v>
      </c>
      <c r="X425" s="99">
        <v>32.41307222672544</v>
      </c>
      <c r="Y425" s="99">
        <v>23.083729620091489</v>
      </c>
      <c r="DA425" s="63" t="s">
        <v>4449</v>
      </c>
    </row>
    <row r="426" spans="1:105" ht="12" customHeight="1" x14ac:dyDescent="0.25">
      <c r="A426" s="97" t="s">
        <v>53</v>
      </c>
      <c r="B426" s="99"/>
      <c r="C426" s="99">
        <v>1.7447190160373214</v>
      </c>
      <c r="D426" s="99">
        <v>1.6237733138890214</v>
      </c>
      <c r="E426" s="99">
        <v>1.5703730225614154</v>
      </c>
      <c r="F426" s="99">
        <v>1.4686169497233919</v>
      </c>
      <c r="G426" s="99">
        <v>1.3411083968760305</v>
      </c>
      <c r="H426" s="99">
        <v>1.370930943679167</v>
      </c>
      <c r="I426" s="99">
        <v>1.2034343553248956</v>
      </c>
      <c r="J426" s="99">
        <v>1.2786344825594642</v>
      </c>
      <c r="K426" s="99">
        <v>1.2420459780076047</v>
      </c>
      <c r="L426" s="99">
        <v>1.4363892928154716</v>
      </c>
      <c r="M426" s="99">
        <v>1.0507288829220343</v>
      </c>
      <c r="N426" s="99">
        <v>1.1038795394256731</v>
      </c>
      <c r="O426" s="99">
        <v>1.1584194450943355</v>
      </c>
      <c r="P426" s="99">
        <v>0.81595136660971146</v>
      </c>
      <c r="Q426" s="99">
        <v>0.80192755109136449</v>
      </c>
      <c r="R426" s="99">
        <v>0.78792742290764273</v>
      </c>
      <c r="S426" s="99">
        <v>0.75014083118867392</v>
      </c>
      <c r="T426" s="99">
        <v>0.70789923500354968</v>
      </c>
      <c r="U426" s="99">
        <v>0.66074438001602731</v>
      </c>
      <c r="V426" s="99">
        <v>0.61657800296009524</v>
      </c>
      <c r="W426" s="99">
        <v>0.53586729962237933</v>
      </c>
      <c r="X426" s="99">
        <v>0.3892116181662274</v>
      </c>
      <c r="Y426" s="99">
        <v>0.25859763611512637</v>
      </c>
      <c r="DA426" s="63" t="s">
        <v>4450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3.2317813204076465E-2</v>
      </c>
      <c r="D427" s="123">
        <f t="shared" si="231"/>
        <v>7.1408626856506738E-3</v>
      </c>
      <c r="E427" s="123">
        <f t="shared" si="231"/>
        <v>6.8936238153179286E-2</v>
      </c>
      <c r="F427" s="123">
        <f t="shared" si="231"/>
        <v>8.7661109322727276E-2</v>
      </c>
      <c r="G427" s="123">
        <f t="shared" si="231"/>
        <v>0.19020260899438313</v>
      </c>
      <c r="H427" s="123">
        <f t="shared" si="231"/>
        <v>0.29244798279534434</v>
      </c>
      <c r="I427" s="123">
        <f t="shared" si="231"/>
        <v>5.0686607160472075E-2</v>
      </c>
      <c r="J427" s="123">
        <f t="shared" si="231"/>
        <v>9.3161888333862297E-2</v>
      </c>
      <c r="K427" s="123">
        <f t="shared" si="231"/>
        <v>0.17056262815229353</v>
      </c>
      <c r="L427" s="123">
        <f t="shared" si="231"/>
        <v>0.20737754678305975</v>
      </c>
      <c r="M427" s="123">
        <f t="shared" si="231"/>
        <v>0.3890312619012864</v>
      </c>
      <c r="N427" s="123">
        <f t="shared" si="231"/>
        <v>0.41550156391862836</v>
      </c>
      <c r="O427" s="123">
        <f t="shared" si="231"/>
        <v>0.30647581484689174</v>
      </c>
      <c r="P427" s="123">
        <f t="shared" si="231"/>
        <v>0.36559657739828477</v>
      </c>
      <c r="Q427" s="123">
        <f t="shared" si="231"/>
        <v>0.33066882008889237</v>
      </c>
      <c r="R427" s="123">
        <f t="shared" si="231"/>
        <v>0.34809226668835341</v>
      </c>
      <c r="S427" s="123">
        <f t="shared" si="231"/>
        <v>0.19534956064677686</v>
      </c>
      <c r="T427" s="123">
        <f t="shared" si="231"/>
        <v>0.15010333730690861</v>
      </c>
      <c r="U427" s="123">
        <f t="shared" si="231"/>
        <v>0.1029210109898834</v>
      </c>
      <c r="V427" s="123">
        <f t="shared" si="231"/>
        <v>8.5213078793066915E-2</v>
      </c>
      <c r="W427" s="123">
        <f t="shared" si="231"/>
        <v>0.10441923296132999</v>
      </c>
      <c r="X427" s="123">
        <f t="shared" si="231"/>
        <v>0.2342073182153622</v>
      </c>
      <c r="Y427" s="123">
        <f t="shared" si="231"/>
        <v>0.25188431682756679</v>
      </c>
      <c r="DA427" s="130" t="s">
        <v>4451</v>
      </c>
    </row>
    <row r="428" spans="1:105" ht="12" customHeight="1" x14ac:dyDescent="0.25">
      <c r="A428" s="97" t="s">
        <v>53</v>
      </c>
      <c r="B428" s="99"/>
      <c r="C428" s="99">
        <f>RES_hhdet_in_fecs!C29</f>
        <v>3.2317813204076465E-2</v>
      </c>
      <c r="D428" s="99">
        <f>RES_hhdet_in_fecs!D29</f>
        <v>7.1408626856506738E-3</v>
      </c>
      <c r="E428" s="99">
        <f>RES_hhdet_in_fecs!E29</f>
        <v>6.8936238153179286E-2</v>
      </c>
      <c r="F428" s="99">
        <f>RES_hhdet_in_fecs!F29</f>
        <v>8.7661109322727276E-2</v>
      </c>
      <c r="G428" s="99">
        <f>RES_hhdet_in_fecs!G29</f>
        <v>0.19020260899438313</v>
      </c>
      <c r="H428" s="99">
        <f>RES_hhdet_in_fecs!H29</f>
        <v>0.29244798279534434</v>
      </c>
      <c r="I428" s="99">
        <f>RES_hhdet_in_fecs!I29</f>
        <v>5.0686607160472075E-2</v>
      </c>
      <c r="J428" s="99">
        <f>RES_hhdet_in_fecs!J29</f>
        <v>9.3161888333862297E-2</v>
      </c>
      <c r="K428" s="99">
        <f>RES_hhdet_in_fecs!K29</f>
        <v>0.17056262815229353</v>
      </c>
      <c r="L428" s="99">
        <f>RES_hhdet_in_fecs!L29</f>
        <v>0.20737754678305975</v>
      </c>
      <c r="M428" s="99">
        <f>RES_hhdet_in_fecs!M29</f>
        <v>0.3890312619012864</v>
      </c>
      <c r="N428" s="99">
        <f>RES_hhdet_in_fecs!N29</f>
        <v>0.41550156391862836</v>
      </c>
      <c r="O428" s="99">
        <f>RES_hhdet_in_fecs!O29</f>
        <v>0.30647581484689174</v>
      </c>
      <c r="P428" s="99">
        <f>RES_hhdet_in_fecs!P29</f>
        <v>0.36559657739828477</v>
      </c>
      <c r="Q428" s="99">
        <f>RES_hhdet_in_fecs!Q29</f>
        <v>0.33066882008889237</v>
      </c>
      <c r="R428" s="99">
        <f>RES_hhdet_in_fecs!R29</f>
        <v>0.34809226668835341</v>
      </c>
      <c r="S428" s="99">
        <f>RES_hhdet_in_fecs!S29</f>
        <v>0.19534956064677686</v>
      </c>
      <c r="T428" s="99">
        <f>RES_hhdet_in_fecs!T29</f>
        <v>0.15010333730690861</v>
      </c>
      <c r="U428" s="99">
        <f>RES_hhdet_in_fecs!U29</f>
        <v>0.1029210109898834</v>
      </c>
      <c r="V428" s="99">
        <f>RES_hhdet_in_fecs!V29</f>
        <v>8.5213078793066915E-2</v>
      </c>
      <c r="W428" s="99">
        <f>RES_hhdet_in_fecs!W29</f>
        <v>0.10441923296132999</v>
      </c>
      <c r="X428" s="99">
        <f>RES_hhdet_in_fecs!X29</f>
        <v>0.2342073182153622</v>
      </c>
      <c r="Y428" s="99">
        <f>RES_hhdet_in_fecs!Y29</f>
        <v>0.25188431682756679</v>
      </c>
      <c r="DA428" s="63" t="s">
        <v>4452</v>
      </c>
    </row>
    <row r="429" spans="1:105" ht="12" customHeight="1" x14ac:dyDescent="0.25">
      <c r="A429" s="121" t="s">
        <v>55</v>
      </c>
      <c r="B429" s="123"/>
      <c r="C429" s="123">
        <v>10.616251909470604</v>
      </c>
      <c r="D429" s="123">
        <v>12.187496483506676</v>
      </c>
      <c r="E429" s="123">
        <v>11.930766621642624</v>
      </c>
      <c r="F429" s="123">
        <v>11.104321350999607</v>
      </c>
      <c r="G429" s="123">
        <v>11.042882690645774</v>
      </c>
      <c r="H429" s="123">
        <v>10.752269154058355</v>
      </c>
      <c r="I429" s="123">
        <v>10.625192009215882</v>
      </c>
      <c r="J429" s="123">
        <v>9.8189345026766883</v>
      </c>
      <c r="K429" s="123">
        <v>9.9859509364605099</v>
      </c>
      <c r="L429" s="123">
        <v>10.410220722627686</v>
      </c>
      <c r="M429" s="123">
        <v>9.1282007544281463</v>
      </c>
      <c r="N429" s="123">
        <v>9.4854789904791748</v>
      </c>
      <c r="O429" s="123">
        <v>9.0310977865999273</v>
      </c>
      <c r="P429" s="123">
        <v>8.7781534327463255</v>
      </c>
      <c r="Q429" s="123">
        <v>9.0447267827054922</v>
      </c>
      <c r="R429" s="123">
        <v>8.9166154106044697</v>
      </c>
      <c r="S429" s="123">
        <v>8.8152697808420086</v>
      </c>
      <c r="T429" s="123">
        <v>8.458372714858875</v>
      </c>
      <c r="U429" s="123">
        <v>7.808113621514563</v>
      </c>
      <c r="V429" s="123">
        <v>7.1734990349790362</v>
      </c>
      <c r="W429" s="123">
        <v>6.2520808748566967</v>
      </c>
      <c r="X429" s="123">
        <v>5.2108579496094451</v>
      </c>
      <c r="Y429" s="123">
        <v>3.9494191704652422</v>
      </c>
      <c r="DA429" s="130" t="s">
        <v>4453</v>
      </c>
    </row>
    <row r="430" spans="1:105" ht="12" customHeight="1" x14ac:dyDescent="0.25">
      <c r="A430" s="97" t="s">
        <v>141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4454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4455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4456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4457</v>
      </c>
    </row>
    <row r="434" spans="1:105" ht="12" customHeight="1" x14ac:dyDescent="0.25">
      <c r="A434" s="106" t="s">
        <v>122</v>
      </c>
      <c r="B434" s="102"/>
      <c r="C434" s="102">
        <v>11.484142406587369</v>
      </c>
      <c r="D434" s="102">
        <v>12.987691463094185</v>
      </c>
      <c r="E434" s="102">
        <v>12.764279470566159</v>
      </c>
      <c r="F434" s="102">
        <v>12.063715793823299</v>
      </c>
      <c r="G434" s="102">
        <v>11.840018457952244</v>
      </c>
      <c r="H434" s="102">
        <v>11.450843457071048</v>
      </c>
      <c r="I434" s="102">
        <v>11.614747767435841</v>
      </c>
      <c r="J434" s="102">
        <v>10.487500059158094</v>
      </c>
      <c r="K434" s="102">
        <v>10.993672203545167</v>
      </c>
      <c r="L434" s="102">
        <v>10.622952858808008</v>
      </c>
      <c r="M434" s="102">
        <v>10.430783320799968</v>
      </c>
      <c r="N434" s="102">
        <v>10.064652722456527</v>
      </c>
      <c r="O434" s="102">
        <v>9.740644673223203</v>
      </c>
      <c r="P434" s="102">
        <v>9.6689435672666075</v>
      </c>
      <c r="Q434" s="102">
        <v>9.530003073116081</v>
      </c>
      <c r="R434" s="102">
        <v>9.5296613793591636</v>
      </c>
      <c r="S434" s="102">
        <v>9.3126782779003285</v>
      </c>
      <c r="T434" s="102">
        <v>8.8113752151947935</v>
      </c>
      <c r="U434" s="102">
        <v>8.2670205874576617</v>
      </c>
      <c r="V434" s="102">
        <v>7.4992899131400215</v>
      </c>
      <c r="W434" s="102">
        <v>6.4516002063264306</v>
      </c>
      <c r="X434" s="102">
        <v>5.4961070955753595</v>
      </c>
      <c r="Y434" s="102">
        <v>4.2032361826943232</v>
      </c>
      <c r="DA434" s="131" t="s">
        <v>4458</v>
      </c>
    </row>
    <row r="435" spans="1:105" ht="12" customHeight="1" x14ac:dyDescent="0.25">
      <c r="A435" s="107" t="s">
        <v>121</v>
      </c>
      <c r="B435" s="105"/>
      <c r="C435" s="105">
        <v>9.844793689811258</v>
      </c>
      <c r="D435" s="105">
        <v>11.221743921935545</v>
      </c>
      <c r="E435" s="105">
        <v>10.982850048357037</v>
      </c>
      <c r="F435" s="105">
        <v>10.378356212999197</v>
      </c>
      <c r="G435" s="105">
        <v>10.202973784605785</v>
      </c>
      <c r="H435" s="105">
        <v>9.8346910077670806</v>
      </c>
      <c r="I435" s="105">
        <v>10.088454168626614</v>
      </c>
      <c r="J435" s="105">
        <v>8.9636036692834651</v>
      </c>
      <c r="K435" s="105">
        <v>9.4488687226846224</v>
      </c>
      <c r="L435" s="105">
        <v>8.8980977005891955</v>
      </c>
      <c r="M435" s="105">
        <v>8.8859747743438255</v>
      </c>
      <c r="N435" s="105">
        <v>8.5322555565997877</v>
      </c>
      <c r="O435" s="105">
        <v>8.3324670059247037</v>
      </c>
      <c r="P435" s="105">
        <v>8.4047683464204592</v>
      </c>
      <c r="Q435" s="105">
        <v>8.3347855430307387</v>
      </c>
      <c r="R435" s="105">
        <v>8.4162907973949928</v>
      </c>
      <c r="S435" s="105">
        <v>8.2719694284003289</v>
      </c>
      <c r="T435" s="105">
        <v>7.8196062856795967</v>
      </c>
      <c r="U435" s="105">
        <v>7.354567718257714</v>
      </c>
      <c r="V435" s="105">
        <v>6.6792306310400935</v>
      </c>
      <c r="W435" s="105">
        <v>5.6958002109076302</v>
      </c>
      <c r="X435" s="105">
        <v>4.9362318752864001</v>
      </c>
      <c r="Y435" s="105">
        <v>3.8225106643507001</v>
      </c>
      <c r="DA435" s="132" t="s">
        <v>4459</v>
      </c>
    </row>
    <row r="436" spans="1:105" ht="12" customHeight="1" x14ac:dyDescent="0.25">
      <c r="A436" s="108" t="s">
        <v>53</v>
      </c>
      <c r="B436" s="99"/>
      <c r="C436" s="99">
        <v>5.4491153038567566</v>
      </c>
      <c r="D436" s="99">
        <v>6.4641645212744105</v>
      </c>
      <c r="E436" s="99">
        <v>6.1583887375874209</v>
      </c>
      <c r="F436" s="99">
        <v>5.787326524256196</v>
      </c>
      <c r="G436" s="99">
        <v>5.7221324399713502</v>
      </c>
      <c r="H436" s="99">
        <v>5.3906905108671772</v>
      </c>
      <c r="I436" s="99">
        <v>5.8622584042205137</v>
      </c>
      <c r="J436" s="99">
        <v>4.7148558341687563</v>
      </c>
      <c r="K436" s="99">
        <v>5.1010976781429607</v>
      </c>
      <c r="L436" s="99">
        <v>4.0147012156675652</v>
      </c>
      <c r="M436" s="99">
        <v>4.4093762156053629</v>
      </c>
      <c r="N436" s="99">
        <v>3.9599450120598592</v>
      </c>
      <c r="O436" s="99">
        <v>3.9211592973484679</v>
      </c>
      <c r="P436" s="99">
        <v>4.1427067678965193</v>
      </c>
      <c r="Q436" s="99">
        <v>4.0538853331733069</v>
      </c>
      <c r="R436" s="99">
        <v>4.2415275808231216</v>
      </c>
      <c r="S436" s="99">
        <v>4.1971676193262057</v>
      </c>
      <c r="T436" s="99">
        <v>3.7978960853471682</v>
      </c>
      <c r="U436" s="99">
        <v>3.4465525370208421</v>
      </c>
      <c r="V436" s="99">
        <v>3.0184308247379437</v>
      </c>
      <c r="W436" s="99">
        <v>2.1976238031778252</v>
      </c>
      <c r="X436" s="99">
        <v>2.0463122913075549</v>
      </c>
      <c r="Y436" s="99">
        <v>1.6045640951763909</v>
      </c>
      <c r="DA436" s="63" t="s">
        <v>4460</v>
      </c>
    </row>
    <row r="437" spans="1:105" ht="12" customHeight="1" x14ac:dyDescent="0.25">
      <c r="A437" s="108" t="s">
        <v>52</v>
      </c>
      <c r="B437" s="99"/>
      <c r="C437" s="99">
        <v>4.3956783859545014</v>
      </c>
      <c r="D437" s="99">
        <v>4.7575794006611343</v>
      </c>
      <c r="E437" s="99">
        <v>4.8244613107696148</v>
      </c>
      <c r="F437" s="99">
        <v>4.5910296887430002</v>
      </c>
      <c r="G437" s="99">
        <v>4.4808413446344355</v>
      </c>
      <c r="H437" s="99">
        <v>4.4440004968999043</v>
      </c>
      <c r="I437" s="99">
        <v>4.2261957644060999</v>
      </c>
      <c r="J437" s="99">
        <v>4.2487478351147114</v>
      </c>
      <c r="K437" s="99">
        <v>4.3477710445416617</v>
      </c>
      <c r="L437" s="99">
        <v>4.8833964849216311</v>
      </c>
      <c r="M437" s="99">
        <v>4.4765985587384627</v>
      </c>
      <c r="N437" s="99">
        <v>4.5723105445399295</v>
      </c>
      <c r="O437" s="99">
        <v>4.4113077085762349</v>
      </c>
      <c r="P437" s="99">
        <v>4.2620615785239417</v>
      </c>
      <c r="Q437" s="99">
        <v>4.2809002098574318</v>
      </c>
      <c r="R437" s="99">
        <v>4.1747632165718702</v>
      </c>
      <c r="S437" s="99">
        <v>4.0748018090741231</v>
      </c>
      <c r="T437" s="99">
        <v>4.0217102003324277</v>
      </c>
      <c r="U437" s="99">
        <v>3.9080151812368733</v>
      </c>
      <c r="V437" s="99">
        <v>3.6607998063021507</v>
      </c>
      <c r="W437" s="99">
        <v>3.498176407729805</v>
      </c>
      <c r="X437" s="99">
        <v>2.8899195839788456</v>
      </c>
      <c r="Y437" s="99">
        <v>2.2179465691743094</v>
      </c>
      <c r="DA437" s="63" t="s">
        <v>4461</v>
      </c>
    </row>
    <row r="438" spans="1:105" ht="12" customHeight="1" x14ac:dyDescent="0.25">
      <c r="A438" s="121" t="s">
        <v>54</v>
      </c>
      <c r="B438" s="123"/>
      <c r="C438" s="123">
        <v>2.2255121669443398</v>
      </c>
      <c r="D438" s="123">
        <v>2.2121849867895218</v>
      </c>
      <c r="E438" s="123">
        <v>2.1886446394881256</v>
      </c>
      <c r="F438" s="123">
        <v>2.2139191842592005</v>
      </c>
      <c r="G438" s="123">
        <v>2.1880034832527291</v>
      </c>
      <c r="H438" s="123">
        <v>2.3722690418713022</v>
      </c>
      <c r="I438" s="123">
        <v>2.1785402676813193</v>
      </c>
      <c r="J438" s="123">
        <v>2.2051355761781033</v>
      </c>
      <c r="K438" s="123">
        <v>2.0056802838677275</v>
      </c>
      <c r="L438" s="123">
        <v>2.4296032426345961</v>
      </c>
      <c r="M438" s="123">
        <v>2.3632484069812798</v>
      </c>
      <c r="N438" s="123">
        <v>2.3399583712174024</v>
      </c>
      <c r="O438" s="123">
        <v>2.2551227856612854</v>
      </c>
      <c r="P438" s="123">
        <v>2.1793048893260667</v>
      </c>
      <c r="Q438" s="123">
        <v>2.1062787555195026</v>
      </c>
      <c r="R438" s="123">
        <v>2.0312792992923185</v>
      </c>
      <c r="S438" s="123">
        <v>1.956047647886854</v>
      </c>
      <c r="T438" s="123">
        <v>1.8841614620262899</v>
      </c>
      <c r="U438" s="123">
        <v>1.8212212006254522</v>
      </c>
      <c r="V438" s="123">
        <v>1.7657670849486162</v>
      </c>
      <c r="W438" s="123">
        <v>1.7286070783986642</v>
      </c>
      <c r="X438" s="123">
        <v>1.6965454581775814</v>
      </c>
      <c r="Y438" s="123">
        <v>1.4679178632882464</v>
      </c>
      <c r="DA438" s="130" t="s">
        <v>4462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X439" s="99">
        <v>0</v>
      </c>
      <c r="Y439" s="99">
        <v>0</v>
      </c>
      <c r="DA439" s="63" t="s">
        <v>4463</v>
      </c>
    </row>
    <row r="440" spans="1:105" ht="12" customHeight="1" x14ac:dyDescent="0.25">
      <c r="A440" s="109" t="s">
        <v>120</v>
      </c>
      <c r="B440" s="110"/>
      <c r="C440" s="110">
        <v>2.2255121669443398</v>
      </c>
      <c r="D440" s="110">
        <v>2.2121849867895218</v>
      </c>
      <c r="E440" s="110">
        <v>2.1886446394881256</v>
      </c>
      <c r="F440" s="110">
        <v>2.2139191842592005</v>
      </c>
      <c r="G440" s="110">
        <v>2.1880034832527291</v>
      </c>
      <c r="H440" s="110">
        <v>2.3722690418713022</v>
      </c>
      <c r="I440" s="110">
        <v>2.1785402676813193</v>
      </c>
      <c r="J440" s="110">
        <v>2.2051355761781033</v>
      </c>
      <c r="K440" s="110">
        <v>2.0056802838677275</v>
      </c>
      <c r="L440" s="110">
        <v>2.4296032426345961</v>
      </c>
      <c r="M440" s="110">
        <v>2.3632484069812798</v>
      </c>
      <c r="N440" s="110">
        <v>2.3399583712174024</v>
      </c>
      <c r="O440" s="110">
        <v>2.2551227856612854</v>
      </c>
      <c r="P440" s="110">
        <v>2.1793048893260667</v>
      </c>
      <c r="Q440" s="110">
        <v>2.1062787555195026</v>
      </c>
      <c r="R440" s="110">
        <v>2.0312792992923185</v>
      </c>
      <c r="S440" s="110">
        <v>1.956047647886854</v>
      </c>
      <c r="T440" s="110">
        <v>1.8841614620262899</v>
      </c>
      <c r="U440" s="110">
        <v>1.8212212006254522</v>
      </c>
      <c r="V440" s="110">
        <v>1.7657670849486162</v>
      </c>
      <c r="W440" s="110">
        <v>1.7286070783986642</v>
      </c>
      <c r="X440" s="110">
        <v>1.6965454581775814</v>
      </c>
      <c r="Y440" s="110">
        <v>1.4679178632882464</v>
      </c>
      <c r="DA440" s="60" t="s">
        <v>4464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87.941894377870881</v>
      </c>
      <c r="D442" s="118">
        <f t="shared" si="232"/>
        <v>85.024932356161159</v>
      </c>
      <c r="E442" s="118">
        <f t="shared" si="232"/>
        <v>83.993751046535436</v>
      </c>
      <c r="F442" s="118">
        <f t="shared" si="232"/>
        <v>80.31281786298878</v>
      </c>
      <c r="G442" s="118">
        <f t="shared" si="232"/>
        <v>76.013636282493664</v>
      </c>
      <c r="H442" s="118">
        <f t="shared" si="232"/>
        <v>79.439313840234533</v>
      </c>
      <c r="I442" s="118">
        <f t="shared" si="232"/>
        <v>72.121705451473943</v>
      </c>
      <c r="J442" s="118">
        <f t="shared" si="232"/>
        <v>75.087008622257983</v>
      </c>
      <c r="K442" s="118">
        <f t="shared" si="232"/>
        <v>74.550846543621887</v>
      </c>
      <c r="L442" s="118">
        <f t="shared" si="232"/>
        <v>83.414478386921317</v>
      </c>
      <c r="M442" s="118">
        <f t="shared" si="232"/>
        <v>67.847721642403769</v>
      </c>
      <c r="N442" s="118">
        <f t="shared" si="232"/>
        <v>70.73299650307446</v>
      </c>
      <c r="O442" s="118">
        <f t="shared" si="232"/>
        <v>72.70461731019229</v>
      </c>
      <c r="P442" s="118">
        <f t="shared" si="232"/>
        <v>57.760651950132562</v>
      </c>
      <c r="Q442" s="118">
        <f t="shared" si="232"/>
        <v>55.730355246174817</v>
      </c>
      <c r="R442" s="118">
        <f t="shared" ref="R442:V442" si="233">R443+R446+R448+R457</f>
        <v>54.862169793372317</v>
      </c>
      <c r="S442" s="118">
        <f t="shared" si="233"/>
        <v>52.538343550636085</v>
      </c>
      <c r="T442" s="118">
        <f t="shared" si="233"/>
        <v>49.946436123683689</v>
      </c>
      <c r="U442" s="118">
        <f t="shared" si="233"/>
        <v>47.310080227691387</v>
      </c>
      <c r="V442" s="118">
        <f t="shared" si="233"/>
        <v>44.900031440398493</v>
      </c>
      <c r="W442" s="118">
        <f t="shared" ref="W442:Y442" si="234">W443+W446+W448+W457</f>
        <v>38.611304274501983</v>
      </c>
      <c r="X442" s="118">
        <f t="shared" si="234"/>
        <v>31.751236155905406</v>
      </c>
      <c r="Y442" s="118">
        <f t="shared" si="234"/>
        <v>23.60130892526098</v>
      </c>
      <c r="DA442" s="129" t="s">
        <v>4615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77.787144343144391</v>
      </c>
      <c r="D443" s="123">
        <f t="shared" si="235"/>
        <v>73.836110233429906</v>
      </c>
      <c r="E443" s="123">
        <f t="shared" si="235"/>
        <v>72.793169638985134</v>
      </c>
      <c r="F443" s="123">
        <f t="shared" si="235"/>
        <v>69.524401581093841</v>
      </c>
      <c r="G443" s="123">
        <f t="shared" si="235"/>
        <v>65.064950634579873</v>
      </c>
      <c r="H443" s="123">
        <f t="shared" si="235"/>
        <v>68.263708301734979</v>
      </c>
      <c r="I443" s="123">
        <f t="shared" si="235"/>
        <v>61.731119663851146</v>
      </c>
      <c r="J443" s="123">
        <f t="shared" si="235"/>
        <v>65.331429699144479</v>
      </c>
      <c r="K443" s="123">
        <f t="shared" si="235"/>
        <v>64.263177513705486</v>
      </c>
      <c r="L443" s="123">
        <f t="shared" si="235"/>
        <v>72.885870646639091</v>
      </c>
      <c r="M443" s="123">
        <f t="shared" si="235"/>
        <v>56.724799591313584</v>
      </c>
      <c r="N443" s="123">
        <f t="shared" si="235"/>
        <v>59.655779687775436</v>
      </c>
      <c r="O443" s="123">
        <f t="shared" si="235"/>
        <v>62.220807104196389</v>
      </c>
      <c r="P443" s="123">
        <f t="shared" si="235"/>
        <v>46.927380277558882</v>
      </c>
      <c r="Q443" s="123">
        <f t="shared" si="235"/>
        <v>45.045306874550441</v>
      </c>
      <c r="R443" s="123">
        <f t="shared" ref="R443:V443" si="236">SUM(R444:R445)</f>
        <v>44.048064822104273</v>
      </c>
      <c r="S443" s="123">
        <f t="shared" si="236"/>
        <v>42.57890610351825</v>
      </c>
      <c r="T443" s="123">
        <f t="shared" si="236"/>
        <v>40.568229709696539</v>
      </c>
      <c r="U443" s="123">
        <f t="shared" si="236"/>
        <v>38.555236910940607</v>
      </c>
      <c r="V443" s="123">
        <f t="shared" si="236"/>
        <v>36.823873447152764</v>
      </c>
      <c r="W443" s="123">
        <f t="shared" ref="W443:Y443" si="237">SUM(W444:W445)</f>
        <v>31.271694125950233</v>
      </c>
      <c r="X443" s="123">
        <f t="shared" si="237"/>
        <v>24.510796659193211</v>
      </c>
      <c r="Y443" s="123">
        <f t="shared" si="237"/>
        <v>17.480277378661935</v>
      </c>
      <c r="DA443" s="130" t="s">
        <v>4616</v>
      </c>
    </row>
    <row r="444" spans="1:105" ht="12" customHeight="1" x14ac:dyDescent="0.25">
      <c r="A444" s="97" t="s">
        <v>74</v>
      </c>
      <c r="B444" s="99"/>
      <c r="C444" s="99">
        <v>76.042425327107068</v>
      </c>
      <c r="D444" s="99">
        <v>72.212336919540888</v>
      </c>
      <c r="E444" s="99">
        <v>71.222796616423722</v>
      </c>
      <c r="F444" s="99">
        <v>68.055784631370443</v>
      </c>
      <c r="G444" s="99">
        <v>63.723842237703842</v>
      </c>
      <c r="H444" s="99">
        <v>66.89277735805581</v>
      </c>
      <c r="I444" s="99">
        <v>60.527685308526252</v>
      </c>
      <c r="J444" s="99">
        <v>64.052795216585011</v>
      </c>
      <c r="K444" s="99">
        <v>63.021131535697883</v>
      </c>
      <c r="L444" s="99">
        <v>71.449481353823614</v>
      </c>
      <c r="M444" s="99">
        <v>55.674070708391547</v>
      </c>
      <c r="N444" s="99">
        <v>58.551900148349766</v>
      </c>
      <c r="O444" s="99">
        <v>61.06238765910205</v>
      </c>
      <c r="P444" s="99">
        <v>46.111428910949172</v>
      </c>
      <c r="Q444" s="99">
        <v>44.243379323459074</v>
      </c>
      <c r="R444" s="99">
        <v>43.26013739919663</v>
      </c>
      <c r="S444" s="99">
        <v>41.828765272329576</v>
      </c>
      <c r="T444" s="99">
        <v>39.860330474692987</v>
      </c>
      <c r="U444" s="99">
        <v>37.89449253092458</v>
      </c>
      <c r="V444" s="99">
        <v>36.207295444192667</v>
      </c>
      <c r="W444" s="99">
        <v>30.735826826327855</v>
      </c>
      <c r="X444" s="99">
        <v>24.121585041026982</v>
      </c>
      <c r="Y444" s="99">
        <v>17.221679742546808</v>
      </c>
      <c r="DA444" s="63" t="s">
        <v>4617</v>
      </c>
    </row>
    <row r="445" spans="1:105" ht="12" customHeight="1" x14ac:dyDescent="0.25">
      <c r="A445" s="97" t="s">
        <v>53</v>
      </c>
      <c r="B445" s="99"/>
      <c r="C445" s="99">
        <v>1.7447190160373214</v>
      </c>
      <c r="D445" s="99">
        <v>1.6237733138890214</v>
      </c>
      <c r="E445" s="99">
        <v>1.5703730225614154</v>
      </c>
      <c r="F445" s="99">
        <v>1.4686169497233919</v>
      </c>
      <c r="G445" s="99">
        <v>1.3411083968760305</v>
      </c>
      <c r="H445" s="99">
        <v>1.370930943679167</v>
      </c>
      <c r="I445" s="99">
        <v>1.2034343553248956</v>
      </c>
      <c r="J445" s="99">
        <v>1.2786344825594642</v>
      </c>
      <c r="K445" s="99">
        <v>1.2420459780076047</v>
      </c>
      <c r="L445" s="99">
        <v>1.4363892928154716</v>
      </c>
      <c r="M445" s="99">
        <v>1.0507288829220343</v>
      </c>
      <c r="N445" s="99">
        <v>1.1038795394256731</v>
      </c>
      <c r="O445" s="99">
        <v>1.1584194450943355</v>
      </c>
      <c r="P445" s="99">
        <v>0.81595136660971146</v>
      </c>
      <c r="Q445" s="99">
        <v>0.80192755109136449</v>
      </c>
      <c r="R445" s="99">
        <v>0.78792742290764273</v>
      </c>
      <c r="S445" s="99">
        <v>0.75014083118867392</v>
      </c>
      <c r="T445" s="99">
        <v>0.70789923500354968</v>
      </c>
      <c r="U445" s="99">
        <v>0.66074438001602731</v>
      </c>
      <c r="V445" s="99">
        <v>0.61657800296009524</v>
      </c>
      <c r="W445" s="99">
        <v>0.53586729962237933</v>
      </c>
      <c r="X445" s="99">
        <v>0.3892116181662274</v>
      </c>
      <c r="Y445" s="99">
        <v>0.25859763611512637</v>
      </c>
      <c r="DA445" s="63" t="s">
        <v>4618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8.4351436514846403E-2</v>
      </c>
      <c r="D446" s="123">
        <f t="shared" si="238"/>
        <v>1.949566997045515E-2</v>
      </c>
      <c r="E446" s="123">
        <f t="shared" si="238"/>
        <v>0.19660977431377699</v>
      </c>
      <c r="F446" s="123">
        <f t="shared" si="238"/>
        <v>0.26078548968355586</v>
      </c>
      <c r="G446" s="123">
        <f t="shared" si="238"/>
        <v>0.5895319104969009</v>
      </c>
      <c r="H446" s="123">
        <f t="shared" si="238"/>
        <v>0.94333181532599375</v>
      </c>
      <c r="I446" s="123">
        <f t="shared" si="238"/>
        <v>0.16997820717503323</v>
      </c>
      <c r="J446" s="123">
        <f t="shared" si="238"/>
        <v>0.32455587483572995</v>
      </c>
      <c r="K446" s="123">
        <f t="shared" si="238"/>
        <v>0.61692179683101878</v>
      </c>
      <c r="L446" s="123">
        <f t="shared" si="238"/>
        <v>0.77832429706999384</v>
      </c>
      <c r="M446" s="123">
        <f t="shared" si="238"/>
        <v>1.5208181118246118</v>
      </c>
      <c r="N446" s="123">
        <f t="shared" si="238"/>
        <v>1.6994832529482309</v>
      </c>
      <c r="O446" s="123">
        <f t="shared" si="238"/>
        <v>1.3165317378718662</v>
      </c>
      <c r="P446" s="123">
        <f t="shared" si="238"/>
        <v>1.6473004146437005</v>
      </c>
      <c r="Q446" s="123">
        <f t="shared" si="238"/>
        <v>1.5432370420740154</v>
      </c>
      <c r="R446" s="123">
        <f t="shared" si="238"/>
        <v>1.6367131594631539</v>
      </c>
      <c r="S446" s="123">
        <f t="shared" si="238"/>
        <v>0.91928255546736448</v>
      </c>
      <c r="T446" s="123">
        <f t="shared" si="238"/>
        <v>0.70700874026555272</v>
      </c>
      <c r="U446" s="123">
        <f t="shared" si="238"/>
        <v>0.48526627696760094</v>
      </c>
      <c r="V446" s="123">
        <f t="shared" si="238"/>
        <v>0.4029413515553566</v>
      </c>
      <c r="W446" s="123">
        <f t="shared" si="238"/>
        <v>0.49845340403130628</v>
      </c>
      <c r="X446" s="123">
        <f t="shared" si="238"/>
        <v>1.1301579643483364</v>
      </c>
      <c r="Y446" s="123">
        <f t="shared" si="238"/>
        <v>1.2301876255217858</v>
      </c>
      <c r="DA446" s="130" t="s">
        <v>4619</v>
      </c>
    </row>
    <row r="447" spans="1:105" ht="12" customHeight="1" x14ac:dyDescent="0.25">
      <c r="A447" s="97" t="s">
        <v>53</v>
      </c>
      <c r="B447" s="99"/>
      <c r="C447" s="99">
        <f>RES_hhdet_in_tess!C29</f>
        <v>8.4351436514846403E-2</v>
      </c>
      <c r="D447" s="99">
        <f>RES_hhdet_in_tess!D29</f>
        <v>1.949566997045515E-2</v>
      </c>
      <c r="E447" s="99">
        <f>RES_hhdet_in_tess!E29</f>
        <v>0.19660977431377699</v>
      </c>
      <c r="F447" s="99">
        <f>RES_hhdet_in_tess!F29</f>
        <v>0.26078548968355586</v>
      </c>
      <c r="G447" s="99">
        <f>RES_hhdet_in_tess!G29</f>
        <v>0.5895319104969009</v>
      </c>
      <c r="H447" s="99">
        <f>RES_hhdet_in_tess!H29</f>
        <v>0.94333181532599375</v>
      </c>
      <c r="I447" s="99">
        <f>RES_hhdet_in_tess!I29</f>
        <v>0.16997820717503323</v>
      </c>
      <c r="J447" s="99">
        <f>RES_hhdet_in_tess!J29</f>
        <v>0.32455587483572995</v>
      </c>
      <c r="K447" s="99">
        <f>RES_hhdet_in_tess!K29</f>
        <v>0.61692179683101878</v>
      </c>
      <c r="L447" s="99">
        <f>RES_hhdet_in_tess!L29</f>
        <v>0.77832429706999384</v>
      </c>
      <c r="M447" s="99">
        <f>RES_hhdet_in_tess!M29</f>
        <v>1.5208181118246118</v>
      </c>
      <c r="N447" s="99">
        <f>RES_hhdet_in_tess!N29</f>
        <v>1.6994832529482309</v>
      </c>
      <c r="O447" s="99">
        <f>RES_hhdet_in_tess!O29</f>
        <v>1.3165317378718662</v>
      </c>
      <c r="P447" s="99">
        <f>RES_hhdet_in_tess!P29</f>
        <v>1.6473004146437005</v>
      </c>
      <c r="Q447" s="99">
        <f>RES_hhdet_in_tess!Q29</f>
        <v>1.5432370420740154</v>
      </c>
      <c r="R447" s="99">
        <f>RES_hhdet_in_tess!R29</f>
        <v>1.6367131594631539</v>
      </c>
      <c r="S447" s="99">
        <f>RES_hhdet_in_tess!S29</f>
        <v>0.91928255546736448</v>
      </c>
      <c r="T447" s="99">
        <f>RES_hhdet_in_tess!T29</f>
        <v>0.70700874026555272</v>
      </c>
      <c r="U447" s="99">
        <f>RES_hhdet_in_tess!U29</f>
        <v>0.48526627696760094</v>
      </c>
      <c r="V447" s="99">
        <f>RES_hhdet_in_tess!V29</f>
        <v>0.4029413515553566</v>
      </c>
      <c r="W447" s="99">
        <f>RES_hhdet_in_tess!W29</f>
        <v>0.49845340403130628</v>
      </c>
      <c r="X447" s="99">
        <f>RES_hhdet_in_tess!X29</f>
        <v>1.1301579643483364</v>
      </c>
      <c r="Y447" s="99">
        <f>RES_hhdet_in_tess!Y29</f>
        <v>1.2301876255217858</v>
      </c>
      <c r="DA447" s="63" t="s">
        <v>4620</v>
      </c>
    </row>
    <row r="448" spans="1:105" ht="12" customHeight="1" x14ac:dyDescent="0.25">
      <c r="A448" s="121" t="s">
        <v>55</v>
      </c>
      <c r="B448" s="123"/>
      <c r="C448" s="123">
        <v>8.3622063949381982</v>
      </c>
      <c r="D448" s="123">
        <v>9.4687904290158276</v>
      </c>
      <c r="E448" s="123">
        <v>9.3188656376342713</v>
      </c>
      <c r="F448" s="123">
        <v>8.8203520426676683</v>
      </c>
      <c r="G448" s="123">
        <v>8.6690682145145335</v>
      </c>
      <c r="H448" s="123">
        <v>8.3967211668474171</v>
      </c>
      <c r="I448" s="123">
        <v>8.5319534479022483</v>
      </c>
      <c r="J448" s="123">
        <v>7.7184985442253904</v>
      </c>
      <c r="K448" s="123">
        <v>8.1098869297429754</v>
      </c>
      <c r="L448" s="123">
        <v>7.8552450863587211</v>
      </c>
      <c r="M448" s="123">
        <v>7.7528786551377955</v>
      </c>
      <c r="N448" s="123">
        <v>7.5386740789342417</v>
      </c>
      <c r="O448" s="123">
        <v>7.3841038626074056</v>
      </c>
      <c r="P448" s="123">
        <v>7.4489572410376814</v>
      </c>
      <c r="Q448" s="123">
        <v>7.4457559749415525</v>
      </c>
      <c r="R448" s="123">
        <v>7.5190957700881293</v>
      </c>
      <c r="S448" s="123">
        <v>7.4160040214693685</v>
      </c>
      <c r="T448" s="123">
        <v>7.0784542581791774</v>
      </c>
      <c r="U448" s="123">
        <v>6.7039147397750876</v>
      </c>
      <c r="V448" s="123">
        <v>6.13413340100636</v>
      </c>
      <c r="W448" s="123">
        <v>5.3190003524768255</v>
      </c>
      <c r="X448" s="123">
        <v>4.6032501446624989</v>
      </c>
      <c r="Y448" s="123">
        <v>3.576843871454555</v>
      </c>
      <c r="DA448" s="130" t="s">
        <v>4621</v>
      </c>
    </row>
    <row r="449" spans="1:105" ht="12" customHeight="1" x14ac:dyDescent="0.25">
      <c r="A449" s="97" t="s">
        <v>141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X449" s="99">
        <v>0</v>
      </c>
      <c r="Y449" s="99">
        <v>0</v>
      </c>
      <c r="DA449" s="63" t="s">
        <v>4622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4623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4624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4625</v>
      </c>
    </row>
    <row r="453" spans="1:105" ht="12" customHeight="1" x14ac:dyDescent="0.25">
      <c r="A453" s="106" t="s">
        <v>122</v>
      </c>
      <c r="B453" s="102"/>
      <c r="C453" s="102">
        <v>8.3612832230357537</v>
      </c>
      <c r="D453" s="102">
        <v>9.4678841582292073</v>
      </c>
      <c r="E453" s="102">
        <v>9.3178322788751604</v>
      </c>
      <c r="F453" s="102">
        <v>8.8186817066005627</v>
      </c>
      <c r="G453" s="102">
        <v>8.6681409971546994</v>
      </c>
      <c r="H453" s="102">
        <v>8.3966164507321093</v>
      </c>
      <c r="I453" s="102">
        <v>8.5314415011743154</v>
      </c>
      <c r="J453" s="102">
        <v>7.7183553103699971</v>
      </c>
      <c r="K453" s="102">
        <v>8.1089876389001798</v>
      </c>
      <c r="L453" s="102">
        <v>7.8556644023322031</v>
      </c>
      <c r="M453" s="102">
        <v>7.7511160400043293</v>
      </c>
      <c r="N453" s="102">
        <v>7.5388048485754071</v>
      </c>
      <c r="O453" s="102">
        <v>7.3843039454461383</v>
      </c>
      <c r="P453" s="102">
        <v>7.4434748487358906</v>
      </c>
      <c r="Q453" s="102">
        <v>7.4444692518872415</v>
      </c>
      <c r="R453" s="102">
        <v>7.5172573984613793</v>
      </c>
      <c r="S453" s="102">
        <v>7.4152614061073141</v>
      </c>
      <c r="T453" s="102">
        <v>7.0810317258781712</v>
      </c>
      <c r="U453" s="102">
        <v>6.704634793110178</v>
      </c>
      <c r="V453" s="102">
        <v>6.1364110240202967</v>
      </c>
      <c r="W453" s="102">
        <v>5.3218770097835986</v>
      </c>
      <c r="X453" s="102">
        <v>4.602835970723226</v>
      </c>
      <c r="Y453" s="102">
        <v>3.5694214245015452</v>
      </c>
      <c r="DA453" s="131" t="s">
        <v>4626</v>
      </c>
    </row>
    <row r="454" spans="1:105" ht="12" customHeight="1" x14ac:dyDescent="0.25">
      <c r="A454" s="107" t="s">
        <v>121</v>
      </c>
      <c r="B454" s="105"/>
      <c r="C454" s="105">
        <v>8.3630269921848175</v>
      </c>
      <c r="D454" s="105">
        <v>9.4698842041031241</v>
      </c>
      <c r="E454" s="105">
        <v>9.3200408299485478</v>
      </c>
      <c r="F454" s="105">
        <v>8.821615970932557</v>
      </c>
      <c r="G454" s="105">
        <v>8.6700451850009959</v>
      </c>
      <c r="H454" s="105">
        <v>8.396858711584688</v>
      </c>
      <c r="I454" s="105">
        <v>8.5322311292546775</v>
      </c>
      <c r="J454" s="105">
        <v>7.7186817907772314</v>
      </c>
      <c r="K454" s="105">
        <v>8.1103662221152337</v>
      </c>
      <c r="L454" s="105">
        <v>7.852264543087748</v>
      </c>
      <c r="M454" s="105">
        <v>7.7532064279709632</v>
      </c>
      <c r="N454" s="105">
        <v>7.5384588538998223</v>
      </c>
      <c r="O454" s="105">
        <v>7.383906857966192</v>
      </c>
      <c r="P454" s="105">
        <v>7.4512552497869349</v>
      </c>
      <c r="Q454" s="105">
        <v>7.4476384031136007</v>
      </c>
      <c r="R454" s="105">
        <v>7.5205961185447991</v>
      </c>
      <c r="S454" s="105">
        <v>7.4168151519392298</v>
      </c>
      <c r="T454" s="105">
        <v>7.0737902690095718</v>
      </c>
      <c r="U454" s="105">
        <v>6.7032030982780233</v>
      </c>
      <c r="V454" s="105">
        <v>6.1306779417920643</v>
      </c>
      <c r="W454" s="105">
        <v>5.3109799324765321</v>
      </c>
      <c r="X454" s="105">
        <v>4.6036488941929994</v>
      </c>
      <c r="Y454" s="105">
        <v>3.5805550949310603</v>
      </c>
      <c r="DA454" s="132" t="s">
        <v>4627</v>
      </c>
    </row>
    <row r="455" spans="1:105" ht="12" customHeight="1" x14ac:dyDescent="0.25">
      <c r="A455" s="108" t="s">
        <v>53</v>
      </c>
      <c r="B455" s="99"/>
      <c r="C455" s="99">
        <v>3.9673486062303165</v>
      </c>
      <c r="D455" s="99">
        <v>4.7123048034419917</v>
      </c>
      <c r="E455" s="99">
        <v>4.4955795191789329</v>
      </c>
      <c r="F455" s="99">
        <v>4.2305862821895559</v>
      </c>
      <c r="G455" s="99">
        <v>4.1892038403665612</v>
      </c>
      <c r="H455" s="99">
        <v>3.9528582146847846</v>
      </c>
      <c r="I455" s="99">
        <v>4.3060353648485785</v>
      </c>
      <c r="J455" s="99">
        <v>3.4699339556625213</v>
      </c>
      <c r="K455" s="99">
        <v>3.7625951775735715</v>
      </c>
      <c r="L455" s="99">
        <v>2.9688680581661155</v>
      </c>
      <c r="M455" s="99">
        <v>3.2766078692325014</v>
      </c>
      <c r="N455" s="99">
        <v>2.9661483093598924</v>
      </c>
      <c r="O455" s="99">
        <v>2.9725991493899553</v>
      </c>
      <c r="P455" s="99">
        <v>3.189193671262994</v>
      </c>
      <c r="Q455" s="99">
        <v>3.1667381932561685</v>
      </c>
      <c r="R455" s="99">
        <v>3.345832901972928</v>
      </c>
      <c r="S455" s="99">
        <v>3.3420133428651062</v>
      </c>
      <c r="T455" s="99">
        <v>3.0520800686771445</v>
      </c>
      <c r="U455" s="99">
        <v>2.7951879170411509</v>
      </c>
      <c r="V455" s="99">
        <v>2.469878135489914</v>
      </c>
      <c r="W455" s="99">
        <v>1.8128035247467267</v>
      </c>
      <c r="X455" s="99">
        <v>1.7137293102141542</v>
      </c>
      <c r="Y455" s="99">
        <v>1.3626085257567506</v>
      </c>
      <c r="DA455" s="63" t="s">
        <v>4628</v>
      </c>
    </row>
    <row r="456" spans="1:105" ht="12" customHeight="1" x14ac:dyDescent="0.25">
      <c r="A456" s="108" t="s">
        <v>52</v>
      </c>
      <c r="B456" s="99"/>
      <c r="C456" s="99">
        <v>4.3956783859545014</v>
      </c>
      <c r="D456" s="99">
        <v>4.7575794006611343</v>
      </c>
      <c r="E456" s="99">
        <v>4.8244613107696148</v>
      </c>
      <c r="F456" s="99">
        <v>4.5910296887430002</v>
      </c>
      <c r="G456" s="99">
        <v>4.4808413446344355</v>
      </c>
      <c r="H456" s="99">
        <v>4.4440004968999043</v>
      </c>
      <c r="I456" s="99">
        <v>4.2261957644060999</v>
      </c>
      <c r="J456" s="99">
        <v>4.2487478351147114</v>
      </c>
      <c r="K456" s="99">
        <v>4.3477710445416617</v>
      </c>
      <c r="L456" s="99">
        <v>4.8833964849216311</v>
      </c>
      <c r="M456" s="99">
        <v>4.4765985587384627</v>
      </c>
      <c r="N456" s="99">
        <v>4.5723105445399295</v>
      </c>
      <c r="O456" s="99">
        <v>4.4113077085762349</v>
      </c>
      <c r="P456" s="99">
        <v>4.2620615785239417</v>
      </c>
      <c r="Q456" s="99">
        <v>4.2809002098574318</v>
      </c>
      <c r="R456" s="99">
        <v>4.1747632165718702</v>
      </c>
      <c r="S456" s="99">
        <v>4.0748018090741231</v>
      </c>
      <c r="T456" s="99">
        <v>4.0217102003324277</v>
      </c>
      <c r="U456" s="99">
        <v>3.9080151812368733</v>
      </c>
      <c r="V456" s="99">
        <v>3.6607998063021507</v>
      </c>
      <c r="W456" s="99">
        <v>3.498176407729805</v>
      </c>
      <c r="X456" s="99">
        <v>2.8899195839788456</v>
      </c>
      <c r="Y456" s="99">
        <v>2.2179465691743094</v>
      </c>
      <c r="DA456" s="63" t="s">
        <v>4629</v>
      </c>
    </row>
    <row r="457" spans="1:105" ht="12" customHeight="1" x14ac:dyDescent="0.25">
      <c r="A457" s="121" t="s">
        <v>54</v>
      </c>
      <c r="B457" s="123"/>
      <c r="C457" s="123">
        <v>1.7081922032734453</v>
      </c>
      <c r="D457" s="123">
        <v>1.7005360237449774</v>
      </c>
      <c r="E457" s="123">
        <v>1.6851059956022529</v>
      </c>
      <c r="F457" s="123">
        <v>1.7072787495437198</v>
      </c>
      <c r="G457" s="123">
        <v>1.690085522902349</v>
      </c>
      <c r="H457" s="123">
        <v>1.8355525563261497</v>
      </c>
      <c r="I457" s="123">
        <v>1.688654132545502</v>
      </c>
      <c r="J457" s="123">
        <v>1.7125245040523778</v>
      </c>
      <c r="K457" s="123">
        <v>1.5608603033424049</v>
      </c>
      <c r="L457" s="123">
        <v>1.8950383568535005</v>
      </c>
      <c r="M457" s="123">
        <v>1.8492252841277894</v>
      </c>
      <c r="N457" s="123">
        <v>1.8390594834165548</v>
      </c>
      <c r="O457" s="123">
        <v>1.7831746055166291</v>
      </c>
      <c r="P457" s="123">
        <v>1.7370140168922925</v>
      </c>
      <c r="Q457" s="123">
        <v>1.6960553546087991</v>
      </c>
      <c r="R457" s="123">
        <v>1.6582960417167596</v>
      </c>
      <c r="S457" s="123">
        <v>1.6241508701811063</v>
      </c>
      <c r="T457" s="123">
        <v>1.5927434155424236</v>
      </c>
      <c r="U457" s="123">
        <v>1.5656623000080958</v>
      </c>
      <c r="V457" s="123">
        <v>1.539083240684012</v>
      </c>
      <c r="W457" s="123">
        <v>1.5221563920436203</v>
      </c>
      <c r="X457" s="123">
        <v>1.507031387701359</v>
      </c>
      <c r="Y457" s="123">
        <v>1.3140000496227047</v>
      </c>
      <c r="DA457" s="130" t="s">
        <v>4630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X458" s="99">
        <v>0</v>
      </c>
      <c r="Y458" s="99">
        <v>0</v>
      </c>
      <c r="DA458" s="63" t="s">
        <v>4631</v>
      </c>
    </row>
    <row r="459" spans="1:105" ht="12" customHeight="1" x14ac:dyDescent="0.25">
      <c r="A459" s="109" t="s">
        <v>120</v>
      </c>
      <c r="B459" s="110"/>
      <c r="C459" s="110">
        <v>1.7081922032734453</v>
      </c>
      <c r="D459" s="110">
        <v>1.7005360237449774</v>
      </c>
      <c r="E459" s="110">
        <v>1.6851059956022529</v>
      </c>
      <c r="F459" s="110">
        <v>1.7072787495437198</v>
      </c>
      <c r="G459" s="110">
        <v>1.690085522902349</v>
      </c>
      <c r="H459" s="110">
        <v>1.8355525563261497</v>
      </c>
      <c r="I459" s="110">
        <v>1.688654132545502</v>
      </c>
      <c r="J459" s="110">
        <v>1.7125245040523778</v>
      </c>
      <c r="K459" s="110">
        <v>1.5608603033424049</v>
      </c>
      <c r="L459" s="110">
        <v>1.8950383568535005</v>
      </c>
      <c r="M459" s="110">
        <v>1.8492252841277894</v>
      </c>
      <c r="N459" s="110">
        <v>1.8390594834165548</v>
      </c>
      <c r="O459" s="110">
        <v>1.7831746055166291</v>
      </c>
      <c r="P459" s="110">
        <v>1.7370140168922925</v>
      </c>
      <c r="Q459" s="110">
        <v>1.6960553546087991</v>
      </c>
      <c r="R459" s="110">
        <v>1.6582960417167596</v>
      </c>
      <c r="S459" s="110">
        <v>1.6241508701811063</v>
      </c>
      <c r="T459" s="110">
        <v>1.5927434155424236</v>
      </c>
      <c r="U459" s="110">
        <v>1.5656623000080958</v>
      </c>
      <c r="V459" s="110">
        <v>1.539083240684012</v>
      </c>
      <c r="W459" s="110">
        <v>1.5221563920436203</v>
      </c>
      <c r="X459" s="110">
        <v>1.507031387701359</v>
      </c>
      <c r="Y459" s="110">
        <v>1.3140000496227047</v>
      </c>
      <c r="DA459" s="60" t="s">
        <v>4632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32.101822978491413</v>
      </c>
      <c r="D461" s="118">
        <f t="shared" si="239"/>
        <v>30.213331995510789</v>
      </c>
      <c r="E461" s="118">
        <f t="shared" si="239"/>
        <v>29.522293633590877</v>
      </c>
      <c r="F461" s="118">
        <f t="shared" si="239"/>
        <v>27.951129081841319</v>
      </c>
      <c r="G461" s="118">
        <f t="shared" si="239"/>
        <v>25.923859952210787</v>
      </c>
      <c r="H461" s="118">
        <f t="shared" si="239"/>
        <v>26.94830103760356</v>
      </c>
      <c r="I461" s="118">
        <f t="shared" si="239"/>
        <v>24.138491159060226</v>
      </c>
      <c r="J461" s="118">
        <f t="shared" si="239"/>
        <v>25.267573528562373</v>
      </c>
      <c r="K461" s="118">
        <f t="shared" si="239"/>
        <v>24.564204544955572</v>
      </c>
      <c r="L461" s="118">
        <f t="shared" si="239"/>
        <v>27.485980789449535</v>
      </c>
      <c r="M461" s="118">
        <f t="shared" si="239"/>
        <v>20.923312787288516</v>
      </c>
      <c r="N461" s="118">
        <f t="shared" si="239"/>
        <v>21.23822134789377</v>
      </c>
      <c r="O461" s="118">
        <f t="shared" si="239"/>
        <v>21.119293309188727</v>
      </c>
      <c r="P461" s="118">
        <f t="shared" si="239"/>
        <v>15.137389661192673</v>
      </c>
      <c r="Q461" s="118">
        <f t="shared" si="239"/>
        <v>13.9574634637278</v>
      </c>
      <c r="R461" s="118">
        <f t="shared" ref="R461:V461" si="240">R462+R465+R467+R476</f>
        <v>13.448752984212664</v>
      </c>
      <c r="S461" s="118">
        <f t="shared" si="240"/>
        <v>12.917400325688011</v>
      </c>
      <c r="T461" s="118">
        <f t="shared" si="240"/>
        <v>12.28364521445334</v>
      </c>
      <c r="U461" s="118">
        <f t="shared" si="240"/>
        <v>11.669599526742275</v>
      </c>
      <c r="V461" s="118">
        <f t="shared" si="240"/>
        <v>11.123984162426931</v>
      </c>
      <c r="W461" s="118">
        <f t="shared" ref="W461:Y461" si="241">W462+W465+W467+W476</f>
        <v>9.4091439346923114</v>
      </c>
      <c r="X461" s="118">
        <f t="shared" si="241"/>
        <v>7.3629534870229509</v>
      </c>
      <c r="Y461" s="118">
        <f t="shared" si="241"/>
        <v>5.2437000204999844</v>
      </c>
      <c r="DA461" s="129" t="s">
        <v>4783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32.101822978491413</v>
      </c>
      <c r="D462" s="123">
        <f t="shared" si="242"/>
        <v>30.213331995510789</v>
      </c>
      <c r="E462" s="123">
        <f t="shared" si="242"/>
        <v>29.522293633590877</v>
      </c>
      <c r="F462" s="123">
        <f t="shared" si="242"/>
        <v>27.951129081841319</v>
      </c>
      <c r="G462" s="123">
        <f t="shared" si="242"/>
        <v>25.923859952210787</v>
      </c>
      <c r="H462" s="123">
        <f t="shared" si="242"/>
        <v>26.94830103760356</v>
      </c>
      <c r="I462" s="123">
        <f t="shared" si="242"/>
        <v>24.138491159060226</v>
      </c>
      <c r="J462" s="123">
        <f t="shared" si="242"/>
        <v>25.267573528562373</v>
      </c>
      <c r="K462" s="123">
        <f t="shared" si="242"/>
        <v>24.564204544955572</v>
      </c>
      <c r="L462" s="123">
        <f t="shared" si="242"/>
        <v>27.485980789449535</v>
      </c>
      <c r="M462" s="123">
        <f t="shared" si="242"/>
        <v>20.923312787288516</v>
      </c>
      <c r="N462" s="123">
        <f t="shared" si="242"/>
        <v>21.23822134789377</v>
      </c>
      <c r="O462" s="123">
        <f t="shared" si="242"/>
        <v>21.119293309188727</v>
      </c>
      <c r="P462" s="123">
        <f t="shared" si="242"/>
        <v>15.137389661192673</v>
      </c>
      <c r="Q462" s="123">
        <f t="shared" si="242"/>
        <v>13.9574634637278</v>
      </c>
      <c r="R462" s="123">
        <f t="shared" ref="R462:V462" si="243">SUM(R463:R464)</f>
        <v>13.448752984212664</v>
      </c>
      <c r="S462" s="123">
        <f t="shared" si="243"/>
        <v>12.917400325688011</v>
      </c>
      <c r="T462" s="123">
        <f t="shared" si="243"/>
        <v>12.28364521445334</v>
      </c>
      <c r="U462" s="123">
        <f t="shared" si="243"/>
        <v>11.669599526742275</v>
      </c>
      <c r="V462" s="123">
        <f t="shared" si="243"/>
        <v>11.123984162426931</v>
      </c>
      <c r="W462" s="123">
        <f t="shared" ref="W462:Y462" si="244">SUM(W463:W464)</f>
        <v>9.4091439346923114</v>
      </c>
      <c r="X462" s="123">
        <f t="shared" si="244"/>
        <v>7.3629534870229509</v>
      </c>
      <c r="Y462" s="123">
        <f t="shared" si="244"/>
        <v>5.2437000204999844</v>
      </c>
      <c r="DA462" s="130" t="s">
        <v>4784</v>
      </c>
    </row>
    <row r="463" spans="1:105" ht="12" customHeight="1" x14ac:dyDescent="0.25">
      <c r="A463" s="97" t="s">
        <v>74</v>
      </c>
      <c r="B463" s="99"/>
      <c r="C463" s="99">
        <v>32.101822978491413</v>
      </c>
      <c r="D463" s="99">
        <v>30.213331995510789</v>
      </c>
      <c r="E463" s="99">
        <v>29.522293633590877</v>
      </c>
      <c r="F463" s="99">
        <v>27.951129081841319</v>
      </c>
      <c r="G463" s="99">
        <v>25.923859952210787</v>
      </c>
      <c r="H463" s="99">
        <v>26.94830103760356</v>
      </c>
      <c r="I463" s="99">
        <v>24.138491159060226</v>
      </c>
      <c r="J463" s="99">
        <v>25.267573528562373</v>
      </c>
      <c r="K463" s="99">
        <v>24.564204544955572</v>
      </c>
      <c r="L463" s="99">
        <v>27.485980789449535</v>
      </c>
      <c r="M463" s="99">
        <v>20.923312787288516</v>
      </c>
      <c r="N463" s="99">
        <v>21.23822134789377</v>
      </c>
      <c r="O463" s="99">
        <v>21.119293309188727</v>
      </c>
      <c r="P463" s="99">
        <v>15.137389661192673</v>
      </c>
      <c r="Q463" s="99">
        <v>13.9574634637278</v>
      </c>
      <c r="R463" s="99">
        <v>13.448752984212664</v>
      </c>
      <c r="S463" s="99">
        <v>12.917400325688011</v>
      </c>
      <c r="T463" s="99">
        <v>12.28364521445334</v>
      </c>
      <c r="U463" s="99">
        <v>11.669599526742275</v>
      </c>
      <c r="V463" s="99">
        <v>11.123984162426931</v>
      </c>
      <c r="W463" s="99">
        <v>9.4091439346923114</v>
      </c>
      <c r="X463" s="99">
        <v>7.3629534870229509</v>
      </c>
      <c r="Y463" s="99">
        <v>5.2437000204999844</v>
      </c>
      <c r="DA463" s="63" t="s">
        <v>4785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4786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4787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4788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4789</v>
      </c>
    </row>
    <row r="468" spans="1:105" ht="12" customHeight="1" x14ac:dyDescent="0.25">
      <c r="A468" s="97" t="s">
        <v>141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4790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4791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4792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4793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4794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4795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4796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4797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X476" s="123">
        <v>0</v>
      </c>
      <c r="Y476" s="123">
        <v>0</v>
      </c>
      <c r="DA476" s="130" t="s">
        <v>4798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4799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4800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36452</v>
      </c>
      <c r="C5" s="120">
        <v>32933</v>
      </c>
      <c r="D5" s="120">
        <v>28605</v>
      </c>
      <c r="E5" s="120">
        <v>24076</v>
      </c>
      <c r="F5" s="120">
        <v>19914</v>
      </c>
      <c r="G5" s="120">
        <v>16131</v>
      </c>
      <c r="H5" s="120">
        <v>13054</v>
      </c>
      <c r="I5" s="120">
        <v>11823</v>
      </c>
      <c r="J5" s="120">
        <v>10844</v>
      </c>
      <c r="K5" s="120">
        <v>10647</v>
      </c>
      <c r="L5" s="120">
        <v>10483</v>
      </c>
      <c r="M5" s="120">
        <v>11101</v>
      </c>
      <c r="N5" s="120">
        <v>11790</v>
      </c>
      <c r="O5" s="120">
        <v>16403</v>
      </c>
      <c r="P5" s="120">
        <v>24953</v>
      </c>
      <c r="Q5" s="120">
        <v>39572</v>
      </c>
      <c r="R5" s="120">
        <v>46066</v>
      </c>
      <c r="S5" s="120">
        <v>48814</v>
      </c>
      <c r="T5" s="120">
        <v>47585</v>
      </c>
      <c r="U5" s="120">
        <v>45890</v>
      </c>
      <c r="V5" s="120">
        <v>44180</v>
      </c>
      <c r="W5" s="120">
        <v>42299</v>
      </c>
      <c r="X5" s="120">
        <v>42890</v>
      </c>
      <c r="Y5" s="120">
        <v>45749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210</v>
      </c>
      <c r="B7" s="52">
        <v>36452</v>
      </c>
      <c r="C7" s="52">
        <v>32933</v>
      </c>
      <c r="D7" s="52">
        <v>28605</v>
      </c>
      <c r="E7" s="52">
        <v>24076</v>
      </c>
      <c r="F7" s="52">
        <v>19914</v>
      </c>
      <c r="G7" s="52">
        <v>16131</v>
      </c>
      <c r="H7" s="52">
        <v>13054</v>
      </c>
      <c r="I7" s="52">
        <v>11823</v>
      </c>
      <c r="J7" s="52">
        <v>10844</v>
      </c>
      <c r="K7" s="52">
        <v>10647</v>
      </c>
      <c r="L7" s="52">
        <v>10483</v>
      </c>
      <c r="M7" s="52">
        <v>11101</v>
      </c>
      <c r="N7" s="52">
        <v>11790</v>
      </c>
      <c r="O7" s="52">
        <v>16403</v>
      </c>
      <c r="P7" s="52">
        <v>24953</v>
      </c>
      <c r="Q7" s="52">
        <v>39572</v>
      </c>
      <c r="R7" s="52">
        <v>46066</v>
      </c>
      <c r="S7" s="52">
        <v>48814</v>
      </c>
      <c r="T7" s="52">
        <v>47585</v>
      </c>
      <c r="U7" s="52">
        <v>45890</v>
      </c>
      <c r="V7" s="52">
        <v>44180</v>
      </c>
      <c r="W7" s="52">
        <v>42299</v>
      </c>
      <c r="X7" s="52">
        <v>42890</v>
      </c>
      <c r="Y7" s="52">
        <v>45749</v>
      </c>
      <c r="DA7" s="63" t="s">
        <v>1077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810</v>
      </c>
      <c r="C9" s="52">
        <v>807</v>
      </c>
      <c r="D9" s="52">
        <v>783</v>
      </c>
      <c r="E9" s="52">
        <v>659</v>
      </c>
      <c r="F9" s="52">
        <v>531</v>
      </c>
      <c r="G9" s="52">
        <v>399</v>
      </c>
      <c r="H9" s="52">
        <v>256</v>
      </c>
      <c r="I9" s="52">
        <v>172</v>
      </c>
      <c r="J9" s="52">
        <v>124</v>
      </c>
      <c r="K9" s="52">
        <v>61</v>
      </c>
      <c r="L9" s="52">
        <v>150</v>
      </c>
      <c r="M9" s="52">
        <v>650</v>
      </c>
      <c r="N9" s="52">
        <v>1290</v>
      </c>
      <c r="O9" s="52">
        <v>2249</v>
      </c>
      <c r="P9" s="52">
        <v>4619</v>
      </c>
      <c r="Q9" s="52">
        <v>8201</v>
      </c>
      <c r="R9" s="52">
        <v>12940</v>
      </c>
      <c r="S9" s="52">
        <v>14956</v>
      </c>
      <c r="T9" s="52">
        <v>15161</v>
      </c>
      <c r="U9" s="52">
        <v>14104</v>
      </c>
      <c r="V9" s="52">
        <v>12360</v>
      </c>
      <c r="W9" s="52">
        <v>10110</v>
      </c>
      <c r="X9" s="52">
        <v>7480</v>
      </c>
      <c r="Y9" s="52">
        <v>6241</v>
      </c>
      <c r="DA9" s="63" t="s">
        <v>1078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138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1079</v>
      </c>
    </row>
    <row r="12" spans="1:105" ht="12" customHeight="1" x14ac:dyDescent="0.25">
      <c r="A12" s="97" t="s">
        <v>137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1080</v>
      </c>
    </row>
    <row r="13" spans="1:105" ht="12" customHeight="1" x14ac:dyDescent="0.25">
      <c r="A13" s="97" t="s">
        <v>122</v>
      </c>
      <c r="B13" s="52">
        <v>21808</v>
      </c>
      <c r="C13" s="52">
        <v>19427</v>
      </c>
      <c r="D13" s="52">
        <v>16767</v>
      </c>
      <c r="E13" s="52">
        <v>13982</v>
      </c>
      <c r="F13" s="52">
        <v>11229</v>
      </c>
      <c r="G13" s="52">
        <v>8809</v>
      </c>
      <c r="H13" s="52">
        <v>6919</v>
      </c>
      <c r="I13" s="52">
        <v>5820</v>
      </c>
      <c r="J13" s="52">
        <v>5346</v>
      </c>
      <c r="K13" s="52">
        <v>5017</v>
      </c>
      <c r="L13" s="52">
        <v>5899</v>
      </c>
      <c r="M13" s="52">
        <v>5097</v>
      </c>
      <c r="N13" s="52">
        <v>5983</v>
      </c>
      <c r="O13" s="52">
        <v>8325</v>
      </c>
      <c r="P13" s="52">
        <v>10745</v>
      </c>
      <c r="Q13" s="52">
        <v>19469</v>
      </c>
      <c r="R13" s="52">
        <v>22268</v>
      </c>
      <c r="S13" s="52">
        <v>23743</v>
      </c>
      <c r="T13" s="52">
        <v>23603</v>
      </c>
      <c r="U13" s="52">
        <v>23129</v>
      </c>
      <c r="V13" s="52">
        <v>22876</v>
      </c>
      <c r="W13" s="52">
        <v>23786</v>
      </c>
      <c r="X13" s="52">
        <v>24253</v>
      </c>
      <c r="Y13" s="52">
        <v>23125</v>
      </c>
      <c r="DA13" s="63" t="s">
        <v>1081</v>
      </c>
    </row>
    <row r="14" spans="1:105" ht="12" customHeight="1" x14ac:dyDescent="0.25">
      <c r="A14" s="97" t="s">
        <v>121</v>
      </c>
      <c r="B14" s="52">
        <v>14644</v>
      </c>
      <c r="C14" s="52">
        <v>13506</v>
      </c>
      <c r="D14" s="52">
        <v>11838</v>
      </c>
      <c r="E14" s="52">
        <v>10094</v>
      </c>
      <c r="F14" s="52">
        <v>8685</v>
      </c>
      <c r="G14" s="52">
        <v>7322</v>
      </c>
      <c r="H14" s="52">
        <v>6135</v>
      </c>
      <c r="I14" s="52">
        <v>6003</v>
      </c>
      <c r="J14" s="52">
        <v>5498</v>
      </c>
      <c r="K14" s="52">
        <v>5630</v>
      </c>
      <c r="L14" s="52">
        <v>4584</v>
      </c>
      <c r="M14" s="52">
        <v>6004</v>
      </c>
      <c r="N14" s="52">
        <v>5807</v>
      </c>
      <c r="O14" s="52">
        <v>8078</v>
      </c>
      <c r="P14" s="52">
        <v>14208</v>
      </c>
      <c r="Q14" s="52">
        <v>20103</v>
      </c>
      <c r="R14" s="52">
        <v>23798</v>
      </c>
      <c r="S14" s="52">
        <v>25071</v>
      </c>
      <c r="T14" s="52">
        <v>23982</v>
      </c>
      <c r="U14" s="52">
        <v>22761</v>
      </c>
      <c r="V14" s="52">
        <v>21304</v>
      </c>
      <c r="W14" s="52">
        <v>18513</v>
      </c>
      <c r="X14" s="52">
        <v>18637</v>
      </c>
      <c r="Y14" s="52">
        <v>22624</v>
      </c>
      <c r="DA14" s="63" t="s">
        <v>1082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1083</v>
      </c>
    </row>
    <row r="17" spans="1:105" ht="12" customHeight="1" x14ac:dyDescent="0.25">
      <c r="A17" s="109" t="s">
        <v>120</v>
      </c>
      <c r="B17" s="36">
        <v>36452</v>
      </c>
      <c r="C17" s="36">
        <v>32933</v>
      </c>
      <c r="D17" s="36">
        <v>28605</v>
      </c>
      <c r="E17" s="36">
        <v>24076</v>
      </c>
      <c r="F17" s="36">
        <v>19914</v>
      </c>
      <c r="G17" s="36">
        <v>16131</v>
      </c>
      <c r="H17" s="36">
        <v>13054</v>
      </c>
      <c r="I17" s="36">
        <v>11823</v>
      </c>
      <c r="J17" s="36">
        <v>10844</v>
      </c>
      <c r="K17" s="36">
        <v>10647</v>
      </c>
      <c r="L17" s="36">
        <v>10483</v>
      </c>
      <c r="M17" s="36">
        <v>11101</v>
      </c>
      <c r="N17" s="36">
        <v>11790</v>
      </c>
      <c r="O17" s="36">
        <v>16403</v>
      </c>
      <c r="P17" s="36">
        <v>24953</v>
      </c>
      <c r="Q17" s="36">
        <v>39572</v>
      </c>
      <c r="R17" s="36">
        <v>46066</v>
      </c>
      <c r="S17" s="36">
        <v>48814</v>
      </c>
      <c r="T17" s="36">
        <v>47585</v>
      </c>
      <c r="U17" s="36">
        <v>45890</v>
      </c>
      <c r="V17" s="36">
        <v>44180</v>
      </c>
      <c r="W17" s="36">
        <v>42299</v>
      </c>
      <c r="X17" s="36">
        <v>42890</v>
      </c>
      <c r="Y17" s="36">
        <v>45749</v>
      </c>
      <c r="DA17" s="60" t="s">
        <v>1084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1157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210</v>
      </c>
      <c r="B21" s="52"/>
      <c r="C21" s="52">
        <v>3519</v>
      </c>
      <c r="D21" s="52">
        <v>4328</v>
      </c>
      <c r="E21" s="52">
        <v>4529</v>
      </c>
      <c r="F21" s="52">
        <v>4162</v>
      </c>
      <c r="G21" s="52">
        <v>3783</v>
      </c>
      <c r="H21" s="52">
        <v>3077</v>
      </c>
      <c r="I21" s="52">
        <v>1231</v>
      </c>
      <c r="J21" s="52">
        <v>979</v>
      </c>
      <c r="K21" s="52">
        <v>197</v>
      </c>
      <c r="L21" s="52">
        <v>2673</v>
      </c>
      <c r="M21" s="52">
        <v>2848</v>
      </c>
      <c r="N21" s="52">
        <v>2854</v>
      </c>
      <c r="O21" s="52">
        <v>2295</v>
      </c>
      <c r="P21" s="52">
        <v>45</v>
      </c>
      <c r="Q21" s="52">
        <v>95</v>
      </c>
      <c r="R21" s="52">
        <v>192</v>
      </c>
      <c r="S21" s="52">
        <v>341</v>
      </c>
      <c r="T21" s="52">
        <v>1229</v>
      </c>
      <c r="U21" s="52">
        <v>1695</v>
      </c>
      <c r="V21" s="52">
        <v>1710</v>
      </c>
      <c r="W21" s="52">
        <v>1881</v>
      </c>
      <c r="X21" s="52">
        <v>758</v>
      </c>
      <c r="Y21" s="52">
        <v>2058</v>
      </c>
      <c r="DA21" s="63" t="s">
        <v>1158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127</v>
      </c>
      <c r="D23" s="52">
        <v>126</v>
      </c>
      <c r="E23" s="52">
        <v>129</v>
      </c>
      <c r="F23" s="52">
        <v>133</v>
      </c>
      <c r="G23" s="52">
        <v>138</v>
      </c>
      <c r="H23" s="52">
        <v>149</v>
      </c>
      <c r="I23" s="52">
        <v>86</v>
      </c>
      <c r="J23" s="52">
        <v>50</v>
      </c>
      <c r="K23" s="52">
        <v>68</v>
      </c>
      <c r="L23" s="52">
        <v>37</v>
      </c>
      <c r="M23" s="52">
        <v>5</v>
      </c>
      <c r="N23" s="52">
        <v>8</v>
      </c>
      <c r="O23" s="52">
        <v>37</v>
      </c>
      <c r="P23" s="52">
        <v>38</v>
      </c>
      <c r="Q23" s="52">
        <v>93</v>
      </c>
      <c r="R23" s="52">
        <v>205</v>
      </c>
      <c r="S23" s="52">
        <v>412</v>
      </c>
      <c r="T23" s="52">
        <v>782</v>
      </c>
      <c r="U23" s="52">
        <v>1270</v>
      </c>
      <c r="V23" s="52">
        <v>1784</v>
      </c>
      <c r="W23" s="52">
        <v>2381</v>
      </c>
      <c r="X23" s="52">
        <v>2956</v>
      </c>
      <c r="Y23" s="52">
        <v>3006</v>
      </c>
      <c r="DA23" s="63" t="s">
        <v>1159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138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1160</v>
      </c>
    </row>
    <row r="26" spans="1:105" ht="12" customHeight="1" x14ac:dyDescent="0.25">
      <c r="A26" s="97" t="s">
        <v>137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1161</v>
      </c>
    </row>
    <row r="27" spans="1:105" ht="12" customHeight="1" x14ac:dyDescent="0.25">
      <c r="A27" s="97" t="s">
        <v>122</v>
      </c>
      <c r="B27" s="52"/>
      <c r="C27" s="52">
        <v>3407</v>
      </c>
      <c r="D27" s="52">
        <v>3410</v>
      </c>
      <c r="E27" s="52">
        <v>3422</v>
      </c>
      <c r="F27" s="52">
        <v>3458</v>
      </c>
      <c r="G27" s="52">
        <v>3519</v>
      </c>
      <c r="H27" s="52">
        <v>3620</v>
      </c>
      <c r="I27" s="52">
        <v>1725</v>
      </c>
      <c r="J27" s="52">
        <v>580</v>
      </c>
      <c r="K27" s="52">
        <v>874</v>
      </c>
      <c r="L27" s="52">
        <v>1317</v>
      </c>
      <c r="M27" s="52">
        <v>1345</v>
      </c>
      <c r="N27" s="52">
        <v>1339</v>
      </c>
      <c r="O27" s="52">
        <v>1144</v>
      </c>
      <c r="P27" s="52">
        <v>213</v>
      </c>
      <c r="Q27" s="52">
        <v>436</v>
      </c>
      <c r="R27" s="52">
        <v>793</v>
      </c>
      <c r="S27" s="52">
        <v>1393</v>
      </c>
      <c r="T27" s="52">
        <v>2278</v>
      </c>
      <c r="U27" s="52">
        <v>2566</v>
      </c>
      <c r="V27" s="52">
        <v>3582</v>
      </c>
      <c r="W27" s="52">
        <v>4182</v>
      </c>
      <c r="X27" s="52">
        <v>4302</v>
      </c>
      <c r="Y27" s="52">
        <v>5181</v>
      </c>
      <c r="DA27" s="63" t="s">
        <v>1162</v>
      </c>
    </row>
    <row r="28" spans="1:105" ht="12" customHeight="1" x14ac:dyDescent="0.25">
      <c r="A28" s="97" t="s">
        <v>121</v>
      </c>
      <c r="B28" s="52"/>
      <c r="C28" s="52">
        <v>2288</v>
      </c>
      <c r="D28" s="52">
        <v>2290</v>
      </c>
      <c r="E28" s="52">
        <v>2305</v>
      </c>
      <c r="F28" s="52">
        <v>2341</v>
      </c>
      <c r="G28" s="52">
        <v>2405</v>
      </c>
      <c r="H28" s="52">
        <v>2506</v>
      </c>
      <c r="I28" s="52">
        <v>1284</v>
      </c>
      <c r="J28" s="52">
        <v>588</v>
      </c>
      <c r="K28" s="52">
        <v>887</v>
      </c>
      <c r="L28" s="52">
        <v>1356</v>
      </c>
      <c r="M28" s="52">
        <v>1507</v>
      </c>
      <c r="N28" s="52">
        <v>1550</v>
      </c>
      <c r="O28" s="52">
        <v>1281</v>
      </c>
      <c r="P28" s="52">
        <v>152</v>
      </c>
      <c r="Q28" s="52">
        <v>360</v>
      </c>
      <c r="R28" s="52">
        <v>728</v>
      </c>
      <c r="S28" s="52">
        <v>1341</v>
      </c>
      <c r="T28" s="52">
        <v>2265</v>
      </c>
      <c r="U28" s="52">
        <v>3372</v>
      </c>
      <c r="V28" s="52">
        <v>3646</v>
      </c>
      <c r="W28" s="52">
        <v>4624</v>
      </c>
      <c r="X28" s="52">
        <v>4850</v>
      </c>
      <c r="Y28" s="52">
        <v>4134</v>
      </c>
      <c r="DA28" s="63" t="s">
        <v>1163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1164</v>
      </c>
    </row>
    <row r="31" spans="1:105" ht="12" customHeight="1" x14ac:dyDescent="0.25">
      <c r="A31" s="109" t="s">
        <v>120</v>
      </c>
      <c r="B31" s="36"/>
      <c r="C31" s="36">
        <v>5696</v>
      </c>
      <c r="D31" s="36">
        <v>5699</v>
      </c>
      <c r="E31" s="36">
        <v>5729</v>
      </c>
      <c r="F31" s="36">
        <v>5796</v>
      </c>
      <c r="G31" s="36">
        <v>5924</v>
      </c>
      <c r="H31" s="36">
        <v>6125</v>
      </c>
      <c r="I31" s="36">
        <v>3011</v>
      </c>
      <c r="J31" s="36">
        <v>1169</v>
      </c>
      <c r="K31" s="36">
        <v>1760</v>
      </c>
      <c r="L31" s="36">
        <v>2673</v>
      </c>
      <c r="M31" s="36">
        <v>2853</v>
      </c>
      <c r="N31" s="36">
        <v>2887</v>
      </c>
      <c r="O31" s="36">
        <v>2426</v>
      </c>
      <c r="P31" s="36">
        <v>371</v>
      </c>
      <c r="Q31" s="36">
        <v>791</v>
      </c>
      <c r="R31" s="36">
        <v>1534</v>
      </c>
      <c r="S31" s="36">
        <v>2724</v>
      </c>
      <c r="T31" s="36">
        <v>4554</v>
      </c>
      <c r="U31" s="36">
        <v>5936</v>
      </c>
      <c r="V31" s="36">
        <v>7240</v>
      </c>
      <c r="W31" s="36">
        <v>8814</v>
      </c>
      <c r="X31" s="36">
        <v>9145</v>
      </c>
      <c r="Y31" s="36">
        <v>9316</v>
      </c>
      <c r="DA31" s="60" t="s">
        <v>1165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1244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210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2509</v>
      </c>
      <c r="M35" s="52">
        <v>3466</v>
      </c>
      <c r="N35" s="52">
        <v>3543</v>
      </c>
      <c r="O35" s="52">
        <v>6908</v>
      </c>
      <c r="P35" s="52">
        <v>8595</v>
      </c>
      <c r="Q35" s="52">
        <v>14714</v>
      </c>
      <c r="R35" s="52">
        <v>6686</v>
      </c>
      <c r="S35" s="52">
        <v>3089</v>
      </c>
      <c r="T35" s="52">
        <v>0</v>
      </c>
      <c r="U35" s="52">
        <v>0</v>
      </c>
      <c r="V35" s="52">
        <v>0</v>
      </c>
      <c r="W35" s="52">
        <v>0</v>
      </c>
      <c r="X35" s="52">
        <v>1349</v>
      </c>
      <c r="Y35" s="52">
        <v>4917</v>
      </c>
      <c r="DA35" s="63" t="s">
        <v>1245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124</v>
      </c>
      <c r="D37" s="52">
        <v>102</v>
      </c>
      <c r="E37" s="52">
        <v>5</v>
      </c>
      <c r="F37" s="52">
        <v>5</v>
      </c>
      <c r="G37" s="52">
        <v>6</v>
      </c>
      <c r="H37" s="52">
        <v>6</v>
      </c>
      <c r="I37" s="52">
        <v>2</v>
      </c>
      <c r="J37" s="52">
        <v>2</v>
      </c>
      <c r="K37" s="52">
        <v>5</v>
      </c>
      <c r="L37" s="52">
        <v>126</v>
      </c>
      <c r="M37" s="52">
        <v>505</v>
      </c>
      <c r="N37" s="52">
        <v>648</v>
      </c>
      <c r="O37" s="52">
        <v>996</v>
      </c>
      <c r="P37" s="52">
        <v>2408</v>
      </c>
      <c r="Q37" s="52">
        <v>3675</v>
      </c>
      <c r="R37" s="52">
        <v>4944</v>
      </c>
      <c r="S37" s="52">
        <v>2428</v>
      </c>
      <c r="T37" s="52">
        <v>987</v>
      </c>
      <c r="U37" s="52">
        <v>213</v>
      </c>
      <c r="V37" s="52">
        <v>40</v>
      </c>
      <c r="W37" s="52">
        <v>131</v>
      </c>
      <c r="X37" s="52">
        <v>326</v>
      </c>
      <c r="Y37" s="52">
        <v>1767</v>
      </c>
      <c r="DA37" s="63" t="s">
        <v>1246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138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1247</v>
      </c>
    </row>
    <row r="40" spans="1:105" ht="12" customHeight="1" x14ac:dyDescent="0.25">
      <c r="A40" s="97" t="s">
        <v>137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1248</v>
      </c>
    </row>
    <row r="41" spans="1:105" ht="12" customHeight="1" x14ac:dyDescent="0.25">
      <c r="A41" s="97" t="s">
        <v>122</v>
      </c>
      <c r="B41" s="52"/>
      <c r="C41" s="52">
        <v>1026</v>
      </c>
      <c r="D41" s="52">
        <v>750</v>
      </c>
      <c r="E41" s="52">
        <v>637</v>
      </c>
      <c r="F41" s="52">
        <v>705</v>
      </c>
      <c r="G41" s="52">
        <v>1099</v>
      </c>
      <c r="H41" s="52">
        <v>1730</v>
      </c>
      <c r="I41" s="52">
        <v>626</v>
      </c>
      <c r="J41" s="52">
        <v>106</v>
      </c>
      <c r="K41" s="52">
        <v>545</v>
      </c>
      <c r="L41" s="52">
        <v>2199</v>
      </c>
      <c r="M41" s="52">
        <v>543</v>
      </c>
      <c r="N41" s="52">
        <v>2225</v>
      </c>
      <c r="O41" s="52">
        <v>3486</v>
      </c>
      <c r="P41" s="52">
        <v>2633</v>
      </c>
      <c r="Q41" s="52">
        <v>9160</v>
      </c>
      <c r="R41" s="52">
        <v>3592</v>
      </c>
      <c r="S41" s="52">
        <v>2868</v>
      </c>
      <c r="T41" s="52">
        <v>2138</v>
      </c>
      <c r="U41" s="52">
        <v>2092</v>
      </c>
      <c r="V41" s="52">
        <v>3329</v>
      </c>
      <c r="W41" s="52">
        <v>5092</v>
      </c>
      <c r="X41" s="52">
        <v>4769</v>
      </c>
      <c r="Y41" s="52">
        <v>4053</v>
      </c>
      <c r="DA41" s="63" t="s">
        <v>1249</v>
      </c>
    </row>
    <row r="42" spans="1:105" ht="12" customHeight="1" x14ac:dyDescent="0.25">
      <c r="A42" s="97" t="s">
        <v>121</v>
      </c>
      <c r="B42" s="52"/>
      <c r="C42" s="52">
        <v>1150</v>
      </c>
      <c r="D42" s="52">
        <v>622</v>
      </c>
      <c r="E42" s="52">
        <v>561</v>
      </c>
      <c r="F42" s="52">
        <v>932</v>
      </c>
      <c r="G42" s="52">
        <v>1042</v>
      </c>
      <c r="H42" s="52">
        <v>1319</v>
      </c>
      <c r="I42" s="52">
        <v>1152</v>
      </c>
      <c r="J42" s="52">
        <v>83</v>
      </c>
      <c r="K42" s="52">
        <v>1019</v>
      </c>
      <c r="L42" s="52">
        <v>310</v>
      </c>
      <c r="M42" s="52">
        <v>2927</v>
      </c>
      <c r="N42" s="52">
        <v>1353</v>
      </c>
      <c r="O42" s="52">
        <v>3552</v>
      </c>
      <c r="P42" s="52">
        <v>6282</v>
      </c>
      <c r="Q42" s="52">
        <v>6255</v>
      </c>
      <c r="R42" s="52">
        <v>4423</v>
      </c>
      <c r="S42" s="52">
        <v>2614</v>
      </c>
      <c r="T42" s="52">
        <v>1176</v>
      </c>
      <c r="U42" s="52">
        <v>2151</v>
      </c>
      <c r="V42" s="52">
        <v>2189</v>
      </c>
      <c r="W42" s="52">
        <v>1833</v>
      </c>
      <c r="X42" s="52">
        <v>4974</v>
      </c>
      <c r="Y42" s="52">
        <v>8121</v>
      </c>
      <c r="DA42" s="63" t="s">
        <v>1250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1251</v>
      </c>
    </row>
    <row r="45" spans="1:105" ht="12" customHeight="1" x14ac:dyDescent="0.25">
      <c r="A45" s="109" t="s">
        <v>120</v>
      </c>
      <c r="B45" s="36"/>
      <c r="C45" s="36">
        <v>2177</v>
      </c>
      <c r="D45" s="36">
        <v>1371</v>
      </c>
      <c r="E45" s="36">
        <v>1200</v>
      </c>
      <c r="F45" s="36">
        <v>1634</v>
      </c>
      <c r="G45" s="36">
        <v>2141</v>
      </c>
      <c r="H45" s="36">
        <v>3048</v>
      </c>
      <c r="I45" s="36">
        <v>1780</v>
      </c>
      <c r="J45" s="36">
        <v>190</v>
      </c>
      <c r="K45" s="36">
        <v>1563</v>
      </c>
      <c r="L45" s="36">
        <v>2509</v>
      </c>
      <c r="M45" s="36">
        <v>3471</v>
      </c>
      <c r="N45" s="36">
        <v>3576</v>
      </c>
      <c r="O45" s="36">
        <v>7039</v>
      </c>
      <c r="P45" s="36">
        <v>8921</v>
      </c>
      <c r="Q45" s="36">
        <v>15410</v>
      </c>
      <c r="R45" s="36">
        <v>8028</v>
      </c>
      <c r="S45" s="36">
        <v>5472</v>
      </c>
      <c r="T45" s="36">
        <v>3325</v>
      </c>
      <c r="U45" s="36">
        <v>4241</v>
      </c>
      <c r="V45" s="36">
        <v>5530</v>
      </c>
      <c r="W45" s="36">
        <v>6933</v>
      </c>
      <c r="X45" s="36">
        <v>9736</v>
      </c>
      <c r="Y45" s="36">
        <v>12175</v>
      </c>
      <c r="DA45" s="60" t="s">
        <v>1252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1331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210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835</v>
      </c>
      <c r="M49" s="52">
        <v>1040</v>
      </c>
      <c r="N49" s="52">
        <v>929</v>
      </c>
      <c r="O49" s="52">
        <v>2265</v>
      </c>
      <c r="P49" s="52">
        <v>4670</v>
      </c>
      <c r="Q49" s="52">
        <v>6142</v>
      </c>
      <c r="R49" s="52">
        <v>2919</v>
      </c>
      <c r="S49" s="52">
        <v>1066</v>
      </c>
      <c r="T49" s="52">
        <v>0</v>
      </c>
      <c r="U49" s="52">
        <v>0</v>
      </c>
      <c r="V49" s="52">
        <v>0</v>
      </c>
      <c r="W49" s="52">
        <v>0</v>
      </c>
      <c r="X49" s="52">
        <v>466</v>
      </c>
      <c r="Y49" s="52">
        <v>1961</v>
      </c>
      <c r="DA49" s="63" t="s">
        <v>1332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120</v>
      </c>
      <c r="M51" s="52">
        <v>337</v>
      </c>
      <c r="N51" s="52">
        <v>312</v>
      </c>
      <c r="O51" s="52">
        <v>572</v>
      </c>
      <c r="P51" s="52">
        <v>1522</v>
      </c>
      <c r="Q51" s="52">
        <v>1914</v>
      </c>
      <c r="R51" s="52">
        <v>971</v>
      </c>
      <c r="S51" s="52">
        <v>208</v>
      </c>
      <c r="T51" s="52">
        <v>0</v>
      </c>
      <c r="U51" s="52">
        <v>0</v>
      </c>
      <c r="V51" s="52">
        <v>0</v>
      </c>
      <c r="W51" s="52">
        <v>0</v>
      </c>
      <c r="X51" s="52">
        <v>95</v>
      </c>
      <c r="Y51" s="52">
        <v>552</v>
      </c>
      <c r="DA51" s="63" t="s">
        <v>1333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138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1334</v>
      </c>
    </row>
    <row r="54" spans="1:105" ht="12" customHeight="1" x14ac:dyDescent="0.25">
      <c r="A54" s="108" t="s">
        <v>137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1335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732</v>
      </c>
      <c r="M55" s="52">
        <v>163</v>
      </c>
      <c r="N55" s="52">
        <v>578</v>
      </c>
      <c r="O55" s="52">
        <v>1124</v>
      </c>
      <c r="P55" s="52">
        <v>1381</v>
      </c>
      <c r="Q55" s="52">
        <v>3648</v>
      </c>
      <c r="R55" s="52">
        <v>1310</v>
      </c>
      <c r="S55" s="52">
        <v>557</v>
      </c>
      <c r="T55" s="52">
        <v>0</v>
      </c>
      <c r="U55" s="52">
        <v>0</v>
      </c>
      <c r="V55" s="52">
        <v>0</v>
      </c>
      <c r="W55" s="52">
        <v>0</v>
      </c>
      <c r="X55" s="52">
        <v>229</v>
      </c>
      <c r="Y55" s="52">
        <v>653</v>
      </c>
      <c r="DA55" s="63" t="s">
        <v>1336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103</v>
      </c>
      <c r="M56" s="52">
        <v>877</v>
      </c>
      <c r="N56" s="52">
        <v>351</v>
      </c>
      <c r="O56" s="52">
        <v>1141</v>
      </c>
      <c r="P56" s="52">
        <v>3289</v>
      </c>
      <c r="Q56" s="52">
        <v>2494</v>
      </c>
      <c r="R56" s="52">
        <v>1609</v>
      </c>
      <c r="S56" s="52">
        <v>509</v>
      </c>
      <c r="T56" s="52">
        <v>0</v>
      </c>
      <c r="U56" s="52">
        <v>0</v>
      </c>
      <c r="V56" s="52">
        <v>0</v>
      </c>
      <c r="W56" s="52">
        <v>0</v>
      </c>
      <c r="X56" s="52">
        <v>237</v>
      </c>
      <c r="Y56" s="52">
        <v>1308</v>
      </c>
      <c r="DA56" s="63" t="s">
        <v>1337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1338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835</v>
      </c>
      <c r="M59" s="36">
        <v>1040</v>
      </c>
      <c r="N59" s="36">
        <v>929</v>
      </c>
      <c r="O59" s="36">
        <v>2265</v>
      </c>
      <c r="P59" s="36">
        <v>4670</v>
      </c>
      <c r="Q59" s="36">
        <v>6142</v>
      </c>
      <c r="R59" s="36">
        <v>2919</v>
      </c>
      <c r="S59" s="36">
        <v>1066</v>
      </c>
      <c r="T59" s="36">
        <v>0</v>
      </c>
      <c r="U59" s="36">
        <v>0</v>
      </c>
      <c r="V59" s="36">
        <v>0</v>
      </c>
      <c r="W59" s="36">
        <v>0</v>
      </c>
      <c r="X59" s="36">
        <v>466</v>
      </c>
      <c r="Y59" s="36">
        <v>1961</v>
      </c>
      <c r="DA59" s="60" t="s">
        <v>1339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1418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210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1674</v>
      </c>
      <c r="M63" s="52">
        <v>2426</v>
      </c>
      <c r="N63" s="52">
        <v>2614</v>
      </c>
      <c r="O63" s="52">
        <v>4643</v>
      </c>
      <c r="P63" s="52">
        <v>3925</v>
      </c>
      <c r="Q63" s="52">
        <v>8572</v>
      </c>
      <c r="R63" s="52">
        <v>3767</v>
      </c>
      <c r="S63" s="52">
        <v>2023</v>
      </c>
      <c r="T63" s="52">
        <v>0</v>
      </c>
      <c r="U63" s="52">
        <v>0</v>
      </c>
      <c r="V63" s="52">
        <v>0</v>
      </c>
      <c r="W63" s="52">
        <v>0</v>
      </c>
      <c r="X63" s="52">
        <v>883</v>
      </c>
      <c r="Y63" s="52">
        <v>2956</v>
      </c>
      <c r="DA63" s="63" t="s">
        <v>1419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124</v>
      </c>
      <c r="D65" s="52">
        <v>102</v>
      </c>
      <c r="E65" s="52">
        <v>5</v>
      </c>
      <c r="F65" s="52">
        <v>5</v>
      </c>
      <c r="G65" s="52">
        <v>6</v>
      </c>
      <c r="H65" s="52">
        <v>6</v>
      </c>
      <c r="I65" s="52">
        <v>2</v>
      </c>
      <c r="J65" s="52">
        <v>2</v>
      </c>
      <c r="K65" s="52">
        <v>5</v>
      </c>
      <c r="L65" s="52">
        <v>6</v>
      </c>
      <c r="M65" s="52">
        <v>168</v>
      </c>
      <c r="N65" s="52">
        <v>336</v>
      </c>
      <c r="O65" s="52">
        <v>424</v>
      </c>
      <c r="P65" s="52">
        <v>886</v>
      </c>
      <c r="Q65" s="52">
        <v>1761</v>
      </c>
      <c r="R65" s="52">
        <v>3973</v>
      </c>
      <c r="S65" s="52">
        <v>2220</v>
      </c>
      <c r="T65" s="52">
        <v>987</v>
      </c>
      <c r="U65" s="52">
        <v>213</v>
      </c>
      <c r="V65" s="52">
        <v>40</v>
      </c>
      <c r="W65" s="52">
        <v>131</v>
      </c>
      <c r="X65" s="52">
        <v>231</v>
      </c>
      <c r="Y65" s="52">
        <v>1215</v>
      </c>
      <c r="DA65" s="63" t="s">
        <v>1420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1421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1422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1026</v>
      </c>
      <c r="D69" s="52">
        <f t="shared" si="6"/>
        <v>750</v>
      </c>
      <c r="E69" s="52">
        <f t="shared" si="6"/>
        <v>637</v>
      </c>
      <c r="F69" s="52">
        <f t="shared" si="6"/>
        <v>705</v>
      </c>
      <c r="G69" s="52">
        <f t="shared" si="6"/>
        <v>1099</v>
      </c>
      <c r="H69" s="52">
        <f t="shared" si="6"/>
        <v>1730</v>
      </c>
      <c r="I69" s="52">
        <f t="shared" si="6"/>
        <v>626</v>
      </c>
      <c r="J69" s="52">
        <f t="shared" si="6"/>
        <v>106</v>
      </c>
      <c r="K69" s="52">
        <f t="shared" si="6"/>
        <v>545</v>
      </c>
      <c r="L69" s="52">
        <f t="shared" si="6"/>
        <v>1467</v>
      </c>
      <c r="M69" s="52">
        <f t="shared" si="6"/>
        <v>380</v>
      </c>
      <c r="N69" s="52">
        <f t="shared" si="6"/>
        <v>1647</v>
      </c>
      <c r="O69" s="52">
        <f t="shared" si="6"/>
        <v>2362</v>
      </c>
      <c r="P69" s="52">
        <f t="shared" si="6"/>
        <v>1252</v>
      </c>
      <c r="Q69" s="52">
        <f t="shared" si="6"/>
        <v>5512</v>
      </c>
      <c r="R69" s="52">
        <f t="shared" ref="R69:V69" si="7">R41-R55</f>
        <v>2282</v>
      </c>
      <c r="S69" s="52">
        <f t="shared" si="7"/>
        <v>2311</v>
      </c>
      <c r="T69" s="52">
        <f t="shared" si="7"/>
        <v>2138</v>
      </c>
      <c r="U69" s="52">
        <f t="shared" si="7"/>
        <v>2092</v>
      </c>
      <c r="V69" s="52">
        <f t="shared" si="7"/>
        <v>3329</v>
      </c>
      <c r="W69" s="52">
        <f t="shared" ref="W69:Y69" si="8">W41-W55</f>
        <v>5092</v>
      </c>
      <c r="X69" s="52">
        <f t="shared" si="8"/>
        <v>4540</v>
      </c>
      <c r="Y69" s="52">
        <f t="shared" si="8"/>
        <v>3400</v>
      </c>
      <c r="DA69" s="63" t="s">
        <v>1423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1150</v>
      </c>
      <c r="D70" s="52">
        <f t="shared" si="9"/>
        <v>622</v>
      </c>
      <c r="E70" s="52">
        <f t="shared" si="9"/>
        <v>561</v>
      </c>
      <c r="F70" s="52">
        <f t="shared" si="9"/>
        <v>932</v>
      </c>
      <c r="G70" s="52">
        <f t="shared" si="9"/>
        <v>1042</v>
      </c>
      <c r="H70" s="52">
        <f t="shared" si="9"/>
        <v>1319</v>
      </c>
      <c r="I70" s="52">
        <f t="shared" si="9"/>
        <v>1152</v>
      </c>
      <c r="J70" s="52">
        <f t="shared" si="9"/>
        <v>83</v>
      </c>
      <c r="K70" s="52">
        <f t="shared" si="9"/>
        <v>1019</v>
      </c>
      <c r="L70" s="52">
        <f t="shared" si="9"/>
        <v>207</v>
      </c>
      <c r="M70" s="52">
        <f t="shared" si="9"/>
        <v>2050</v>
      </c>
      <c r="N70" s="52">
        <f t="shared" si="9"/>
        <v>1002</v>
      </c>
      <c r="O70" s="52">
        <f t="shared" si="9"/>
        <v>2411</v>
      </c>
      <c r="P70" s="52">
        <f t="shared" si="9"/>
        <v>2993</v>
      </c>
      <c r="Q70" s="52">
        <f t="shared" si="9"/>
        <v>3761</v>
      </c>
      <c r="R70" s="52">
        <f t="shared" ref="R70:V70" si="10">R42-R56</f>
        <v>2814</v>
      </c>
      <c r="S70" s="52">
        <f t="shared" si="10"/>
        <v>2105</v>
      </c>
      <c r="T70" s="52">
        <f t="shared" si="10"/>
        <v>1176</v>
      </c>
      <c r="U70" s="52">
        <f t="shared" si="10"/>
        <v>2151</v>
      </c>
      <c r="V70" s="52">
        <f t="shared" si="10"/>
        <v>2189</v>
      </c>
      <c r="W70" s="52">
        <f t="shared" ref="W70:Y70" si="11">W42-W56</f>
        <v>1833</v>
      </c>
      <c r="X70" s="52">
        <f t="shared" si="11"/>
        <v>4737</v>
      </c>
      <c r="Y70" s="52">
        <f t="shared" si="11"/>
        <v>6813</v>
      </c>
      <c r="DA70" s="63" t="s">
        <v>1424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1425</v>
      </c>
    </row>
    <row r="73" spans="1:105" ht="12" customHeight="1" x14ac:dyDescent="0.25">
      <c r="A73" s="115" t="s">
        <v>120</v>
      </c>
      <c r="B73" s="36"/>
      <c r="C73" s="36">
        <v>2177</v>
      </c>
      <c r="D73" s="36">
        <v>1371</v>
      </c>
      <c r="E73" s="36">
        <v>1200</v>
      </c>
      <c r="F73" s="36">
        <v>1634</v>
      </c>
      <c r="G73" s="36">
        <v>2141</v>
      </c>
      <c r="H73" s="36">
        <v>3048</v>
      </c>
      <c r="I73" s="36">
        <v>1780</v>
      </c>
      <c r="J73" s="36">
        <v>190</v>
      </c>
      <c r="K73" s="36">
        <v>1563</v>
      </c>
      <c r="L73" s="36">
        <v>1674</v>
      </c>
      <c r="M73" s="36">
        <v>2431</v>
      </c>
      <c r="N73" s="36">
        <v>2647</v>
      </c>
      <c r="O73" s="36">
        <v>4774</v>
      </c>
      <c r="P73" s="36">
        <v>4251</v>
      </c>
      <c r="Q73" s="36">
        <v>9268</v>
      </c>
      <c r="R73" s="36">
        <v>5109</v>
      </c>
      <c r="S73" s="36">
        <v>4406</v>
      </c>
      <c r="T73" s="36">
        <v>3325</v>
      </c>
      <c r="U73" s="36">
        <v>4241</v>
      </c>
      <c r="V73" s="36">
        <v>5530</v>
      </c>
      <c r="W73" s="36">
        <v>6933</v>
      </c>
      <c r="X73" s="36">
        <v>9270</v>
      </c>
      <c r="Y73" s="36">
        <v>10214</v>
      </c>
      <c r="DA73" s="60" t="s">
        <v>1426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1505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X78" s="128">
        <f>RES_hhdet_numvin!X44</f>
        <v>0</v>
      </c>
      <c r="Y78" s="128">
        <f>RES_hhdet_numvin!Y44</f>
        <v>0</v>
      </c>
      <c r="DA78" s="133"/>
    </row>
    <row r="79" spans="1:105" ht="12" customHeight="1" x14ac:dyDescent="0.25">
      <c r="A79" s="97" t="s">
        <v>210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0</v>
      </c>
      <c r="I79" s="52">
        <f>RES_hhdet_numvin!I45</f>
        <v>0</v>
      </c>
      <c r="J79" s="52">
        <f>RES_hhdet_numvin!J45</f>
        <v>0</v>
      </c>
      <c r="K79" s="52">
        <f>RES_hhdet_numvin!K45</f>
        <v>0</v>
      </c>
      <c r="L79" s="52">
        <f>RES_hhdet_numvin!L45</f>
        <v>1163</v>
      </c>
      <c r="M79" s="52">
        <f>RES_hhdet_numvin!M45</f>
        <v>2004</v>
      </c>
      <c r="N79" s="52">
        <f>RES_hhdet_numvin!N45</f>
        <v>2392</v>
      </c>
      <c r="O79" s="52">
        <f>RES_hhdet_numvin!O45</f>
        <v>5220</v>
      </c>
      <c r="P79" s="52">
        <f>RES_hhdet_numvin!P45</f>
        <v>7064</v>
      </c>
      <c r="Q79" s="52">
        <f>RES_hhdet_numvin!Q45</f>
        <v>12876</v>
      </c>
      <c r="R79" s="52">
        <f>RES_hhdet_numvin!R45</f>
        <v>5989</v>
      </c>
      <c r="S79" s="52">
        <f>RES_hhdet_numvin!S45</f>
        <v>2775</v>
      </c>
      <c r="T79" s="52">
        <f>RES_hhdet_numvin!T45</f>
        <v>0</v>
      </c>
      <c r="U79" s="52">
        <f>RES_hhdet_numvin!U45</f>
        <v>0</v>
      </c>
      <c r="V79" s="52">
        <f>RES_hhdet_numvin!V45</f>
        <v>0</v>
      </c>
      <c r="W79" s="52">
        <f>RES_hhdet_numvin!W45</f>
        <v>0</v>
      </c>
      <c r="X79" s="52">
        <f>RES_hhdet_numvin!X45</f>
        <v>1349</v>
      </c>
      <c r="Y79" s="52">
        <f>RES_hhdet_numvin!Y45</f>
        <v>4917</v>
      </c>
      <c r="DA79" s="63" t="s">
        <v>1506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X80" s="138">
        <f>RES_hhdet_numvin!X46</f>
        <v>0</v>
      </c>
      <c r="Y80" s="138">
        <f>RES_hhdet_numvin!Y46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X81" s="150">
        <f>RES_hhdet_numvin!X47</f>
        <v>0</v>
      </c>
      <c r="Y81" s="150">
        <f>RES_hhdet_numvin!Y47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0</v>
      </c>
      <c r="Q82" s="138">
        <f>RES_hhdet_numvin!Q48</f>
        <v>0</v>
      </c>
      <c r="R82" s="138">
        <f>RES_hhdet_numvin!R48</f>
        <v>1630</v>
      </c>
      <c r="S82" s="138">
        <f>RES_hhdet_numvin!S48</f>
        <v>1408</v>
      </c>
      <c r="T82" s="138">
        <f>RES_hhdet_numvin!T48</f>
        <v>749</v>
      </c>
      <c r="U82" s="138">
        <f>RES_hhdet_numvin!U48</f>
        <v>190</v>
      </c>
      <c r="V82" s="138">
        <f>RES_hhdet_numvin!V48</f>
        <v>40</v>
      </c>
      <c r="W82" s="138">
        <f>RES_hhdet_numvin!W48</f>
        <v>131</v>
      </c>
      <c r="X82" s="138">
        <f>RES_hhdet_numvin!X48</f>
        <v>326</v>
      </c>
      <c r="Y82" s="138">
        <f>RES_hhdet_numvin!Y48</f>
        <v>1767</v>
      </c>
      <c r="DA82" s="63" t="s">
        <v>1507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X83" s="150">
        <f>RES_hhdet_numvin!X49</f>
        <v>0</v>
      </c>
      <c r="Y83" s="150">
        <f>RES_hhdet_numvin!Y49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0</v>
      </c>
      <c r="I84" s="138">
        <f>RES_hhdet_numvin!I50</f>
        <v>0</v>
      </c>
      <c r="J84" s="138">
        <f>RES_hhdet_numvin!J50</f>
        <v>0</v>
      </c>
      <c r="K84" s="138">
        <f>RES_hhdet_numvin!K50</f>
        <v>0</v>
      </c>
      <c r="L84" s="138">
        <f>RES_hhdet_numvin!L50</f>
        <v>0</v>
      </c>
      <c r="M84" s="138">
        <f>RES_hhdet_numvin!M50</f>
        <v>0</v>
      </c>
      <c r="N84" s="138">
        <f>RES_hhdet_numvin!N50</f>
        <v>0</v>
      </c>
      <c r="O84" s="138">
        <f>RES_hhdet_numvin!O50</f>
        <v>0</v>
      </c>
      <c r="P84" s="138">
        <f>RES_hhdet_numvin!P50</f>
        <v>0</v>
      </c>
      <c r="Q84" s="138">
        <f>RES_hhdet_numvin!Q50</f>
        <v>0</v>
      </c>
      <c r="R84" s="138">
        <f>RES_hhdet_numvin!R50</f>
        <v>0</v>
      </c>
      <c r="S84" s="138">
        <f>RES_hhdet_numvin!S50</f>
        <v>0</v>
      </c>
      <c r="T84" s="138">
        <f>RES_hhdet_numvin!T50</f>
        <v>0</v>
      </c>
      <c r="U84" s="138">
        <f>RES_hhdet_numvin!U50</f>
        <v>0</v>
      </c>
      <c r="V84" s="138">
        <f>RES_hhdet_numvin!V50</f>
        <v>0</v>
      </c>
      <c r="W84" s="138">
        <f>RES_hhdet_numvin!W50</f>
        <v>0</v>
      </c>
      <c r="X84" s="138">
        <f>RES_hhdet_numvin!X50</f>
        <v>0</v>
      </c>
      <c r="Y84" s="138">
        <f>RES_hhdet_numvin!Y50</f>
        <v>0</v>
      </c>
      <c r="DA84" s="63" t="s">
        <v>1508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0</v>
      </c>
      <c r="K85" s="138">
        <f>RES_hhdet_numvin!K51</f>
        <v>0</v>
      </c>
      <c r="L85" s="138">
        <f>RES_hhdet_numvin!L51</f>
        <v>0</v>
      </c>
      <c r="M85" s="138">
        <f>RES_hhdet_numvin!M51</f>
        <v>0</v>
      </c>
      <c r="N85" s="138">
        <f>RES_hhdet_numvin!N51</f>
        <v>0</v>
      </c>
      <c r="O85" s="138">
        <f>RES_hhdet_numvin!O51</f>
        <v>0</v>
      </c>
      <c r="P85" s="138">
        <f>RES_hhdet_numvin!P51</f>
        <v>0</v>
      </c>
      <c r="Q85" s="138">
        <f>RES_hhdet_numvin!Q51</f>
        <v>0</v>
      </c>
      <c r="R85" s="138">
        <f>RES_hhdet_numvin!R51</f>
        <v>0</v>
      </c>
      <c r="S85" s="138">
        <f>RES_hhdet_numvin!S51</f>
        <v>0</v>
      </c>
      <c r="T85" s="138">
        <f>RES_hhdet_numvin!T51</f>
        <v>0</v>
      </c>
      <c r="U85" s="138">
        <f>RES_hhdet_numvin!U51</f>
        <v>0</v>
      </c>
      <c r="V85" s="138">
        <f>RES_hhdet_numvin!V51</f>
        <v>0</v>
      </c>
      <c r="W85" s="138">
        <f>RES_hhdet_numvin!W51</f>
        <v>0</v>
      </c>
      <c r="X85" s="138">
        <f>RES_hhdet_numvin!X51</f>
        <v>0</v>
      </c>
      <c r="Y85" s="138">
        <f>RES_hhdet_numvin!Y51</f>
        <v>0</v>
      </c>
      <c r="DA85" s="63" t="s">
        <v>1509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X86" s="138">
        <f>RES_hhdet_numvin!X52</f>
        <v>0</v>
      </c>
      <c r="Y86" s="138">
        <f>RES_hhdet_numvin!Y52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X87" s="138">
        <f>RES_hhdet_numvin!X53</f>
        <v>0</v>
      </c>
      <c r="Y87" s="138">
        <f>RES_hhdet_numvin!Y53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0</v>
      </c>
      <c r="Q88" s="138">
        <f>RES_hhdet_numvin!Q54</f>
        <v>0</v>
      </c>
      <c r="R88" s="138">
        <f>RES_hhdet_numvin!R54</f>
        <v>1183</v>
      </c>
      <c r="S88" s="138">
        <f>RES_hhdet_numvin!S54</f>
        <v>1658</v>
      </c>
      <c r="T88" s="138">
        <f>RES_hhdet_numvin!T54</f>
        <v>1609</v>
      </c>
      <c r="U88" s="138">
        <f>RES_hhdet_numvin!U54</f>
        <v>1824</v>
      </c>
      <c r="V88" s="138">
        <f>RES_hhdet_numvin!V54</f>
        <v>3120</v>
      </c>
      <c r="W88" s="138">
        <f>RES_hhdet_numvin!W54</f>
        <v>4952</v>
      </c>
      <c r="X88" s="138">
        <f>RES_hhdet_numvin!X54</f>
        <v>4726</v>
      </c>
      <c r="Y88" s="138">
        <f>RES_hhdet_numvin!Y54</f>
        <v>4053</v>
      </c>
      <c r="DA88" s="63" t="s">
        <v>1510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0</v>
      </c>
      <c r="Q89" s="138">
        <f>RES_hhdet_numvin!Q55</f>
        <v>0</v>
      </c>
      <c r="R89" s="138">
        <f>RES_hhdet_numvin!R55</f>
        <v>1456</v>
      </c>
      <c r="S89" s="138">
        <f>RES_hhdet_numvin!S55</f>
        <v>1514</v>
      </c>
      <c r="T89" s="138">
        <f>RES_hhdet_numvin!T55</f>
        <v>894</v>
      </c>
      <c r="U89" s="138">
        <f>RES_hhdet_numvin!U55</f>
        <v>1871</v>
      </c>
      <c r="V89" s="138">
        <f>RES_hhdet_numvin!V55</f>
        <v>2059</v>
      </c>
      <c r="W89" s="138">
        <f>RES_hhdet_numvin!W55</f>
        <v>1791</v>
      </c>
      <c r="X89" s="138">
        <f>RES_hhdet_numvin!X55</f>
        <v>4918</v>
      </c>
      <c r="Y89" s="138">
        <f>RES_hhdet_numvin!Y55</f>
        <v>8121</v>
      </c>
      <c r="DA89" s="63" t="s">
        <v>1511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X90" s="138">
        <f>RES_hhdet_numvin!X56</f>
        <v>0</v>
      </c>
      <c r="Y90" s="138">
        <f>RES_hhdet_numvin!Y56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X91" s="148">
        <f>RES_hhdet_numvin!X57</f>
        <v>0</v>
      </c>
      <c r="Y91" s="148">
        <f>RES_hhdet_numvin!Y57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X92" s="150">
        <f>RES_hhdet_numvin!X58</f>
        <v>0</v>
      </c>
      <c r="Y92" s="150">
        <f>RES_hhdet_numvin!Y58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0</v>
      </c>
      <c r="Q93" s="138">
        <f>RES_hhdet_numvin!Q59</f>
        <v>0</v>
      </c>
      <c r="R93" s="138">
        <f>RES_hhdet_numvin!R59</f>
        <v>0</v>
      </c>
      <c r="S93" s="138">
        <f>RES_hhdet_numvin!S59</f>
        <v>0</v>
      </c>
      <c r="T93" s="138">
        <f>RES_hhdet_numvin!T59</f>
        <v>0</v>
      </c>
      <c r="U93" s="138">
        <f>RES_hhdet_numvin!U59</f>
        <v>0</v>
      </c>
      <c r="V93" s="138">
        <f>RES_hhdet_numvin!V59</f>
        <v>0</v>
      </c>
      <c r="W93" s="138">
        <f>RES_hhdet_numvin!W59</f>
        <v>0</v>
      </c>
      <c r="X93" s="138">
        <f>RES_hhdet_numvin!X59</f>
        <v>0</v>
      </c>
      <c r="Y93" s="138">
        <f>RES_hhdet_numvin!Y59</f>
        <v>0</v>
      </c>
      <c r="DA93" s="63" t="s">
        <v>1512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0</v>
      </c>
      <c r="Q94" s="39">
        <f>RES_hhdet_numvin!Q60</f>
        <v>0</v>
      </c>
      <c r="R94" s="39">
        <f>RES_hhdet_numvin!R60</f>
        <v>2644</v>
      </c>
      <c r="S94" s="39">
        <f>RES_hhdet_numvin!S60</f>
        <v>3160</v>
      </c>
      <c r="T94" s="39">
        <f>RES_hhdet_numvin!T60</f>
        <v>2503</v>
      </c>
      <c r="U94" s="39">
        <f>RES_hhdet_numvin!U60</f>
        <v>3692</v>
      </c>
      <c r="V94" s="39">
        <f>RES_hhdet_numvin!V60</f>
        <v>5182</v>
      </c>
      <c r="W94" s="39">
        <f>RES_hhdet_numvin!W60</f>
        <v>6750</v>
      </c>
      <c r="X94" s="39">
        <f>RES_hhdet_numvin!X60</f>
        <v>9643</v>
      </c>
      <c r="Y94" s="39">
        <f>RES_hhdet_numvin!Y60</f>
        <v>12175</v>
      </c>
      <c r="DA94" s="60" t="s">
        <v>1513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57.011334071273602</v>
      </c>
      <c r="C98" s="117">
        <f t="shared" si="12"/>
        <v>49.890765396535343</v>
      </c>
      <c r="D98" s="117">
        <f t="shared" si="12"/>
        <v>43.523722219611884</v>
      </c>
      <c r="E98" s="117">
        <f t="shared" si="12"/>
        <v>36.616276222234447</v>
      </c>
      <c r="F98" s="117">
        <f t="shared" si="12"/>
        <v>29.70500997136433</v>
      </c>
      <c r="G98" s="117">
        <f t="shared" si="12"/>
        <v>22.936608687081929</v>
      </c>
      <c r="H98" s="117">
        <f t="shared" si="12"/>
        <v>16.261439234035095</v>
      </c>
      <c r="I98" s="117">
        <f t="shared" si="12"/>
        <v>16.113085851814965</v>
      </c>
      <c r="J98" s="117">
        <f t="shared" si="12"/>
        <v>15.902356015467936</v>
      </c>
      <c r="K98" s="117">
        <f t="shared" si="12"/>
        <v>15.913486340333408</v>
      </c>
      <c r="L98" s="117">
        <f t="shared" si="12"/>
        <v>15.925348091446038</v>
      </c>
      <c r="M98" s="117">
        <f t="shared" si="12"/>
        <v>14.965058858741889</v>
      </c>
      <c r="N98" s="117">
        <f t="shared" si="12"/>
        <v>15.044925472631073</v>
      </c>
      <c r="O98" s="117">
        <f t="shared" si="12"/>
        <v>15.616238024531386</v>
      </c>
      <c r="P98" s="117">
        <f t="shared" si="12"/>
        <v>16.682947001478187</v>
      </c>
      <c r="Q98" s="117">
        <f t="shared" si="12"/>
        <v>49.34915379515293</v>
      </c>
      <c r="R98" s="117">
        <f t="shared" ref="R98:V98" si="13">R99+R102+R104+R113</f>
        <v>49.673238722987676</v>
      </c>
      <c r="S98" s="117">
        <f t="shared" si="13"/>
        <v>49.678874091808446</v>
      </c>
      <c r="T98" s="117">
        <f t="shared" si="13"/>
        <v>48.32559221451988</v>
      </c>
      <c r="U98" s="117">
        <f t="shared" si="13"/>
        <v>46.636933953993228</v>
      </c>
      <c r="V98" s="117">
        <f t="shared" si="13"/>
        <v>44.969968759230042</v>
      </c>
      <c r="W98" s="117">
        <f t="shared" ref="W98:Y98" si="14">W99+W102+W104+W113</f>
        <v>42.784515924992789</v>
      </c>
      <c r="X98" s="117">
        <f t="shared" si="14"/>
        <v>40.952697955734813</v>
      </c>
      <c r="Y98" s="117">
        <f t="shared" si="14"/>
        <v>39.02269317795097</v>
      </c>
      <c r="DA98" s="129" t="s">
        <v>1610</v>
      </c>
    </row>
    <row r="99" spans="1:105" ht="12" customHeight="1" x14ac:dyDescent="0.25">
      <c r="A99" s="121" t="s">
        <v>57</v>
      </c>
      <c r="B99" s="122">
        <f t="shared" ref="B99:Q99" si="15">SUM(B100:B101)</f>
        <v>52.055436215858407</v>
      </c>
      <c r="C99" s="122">
        <f t="shared" si="15"/>
        <v>45.800167449217582</v>
      </c>
      <c r="D99" s="122">
        <f t="shared" si="15"/>
        <v>39.54599660441734</v>
      </c>
      <c r="E99" s="122">
        <f t="shared" si="15"/>
        <v>33.294906999903155</v>
      </c>
      <c r="F99" s="122">
        <f t="shared" si="15"/>
        <v>27.046031489020027</v>
      </c>
      <c r="G99" s="122">
        <f t="shared" si="15"/>
        <v>20.799325530762161</v>
      </c>
      <c r="H99" s="122">
        <f t="shared" si="15"/>
        <v>14.555707466204357</v>
      </c>
      <c r="I99" s="122">
        <f t="shared" si="15"/>
        <v>14.551416713326086</v>
      </c>
      <c r="J99" s="122">
        <f t="shared" si="15"/>
        <v>14.568819217286439</v>
      </c>
      <c r="K99" s="122">
        <f t="shared" si="15"/>
        <v>14.56703803573461</v>
      </c>
      <c r="L99" s="122">
        <f t="shared" si="15"/>
        <v>14.575934223992075</v>
      </c>
      <c r="M99" s="122">
        <f t="shared" si="15"/>
        <v>13.535822773711933</v>
      </c>
      <c r="N99" s="122">
        <f t="shared" si="15"/>
        <v>13.545494929347257</v>
      </c>
      <c r="O99" s="122">
        <f t="shared" si="15"/>
        <v>13.558179479221804</v>
      </c>
      <c r="P99" s="122">
        <f t="shared" si="15"/>
        <v>13.551954645055703</v>
      </c>
      <c r="Q99" s="122">
        <f t="shared" si="15"/>
        <v>44.366167730583356</v>
      </c>
      <c r="R99" s="122">
        <f t="shared" ref="R99:V99" si="16">SUM(R100:R101)</f>
        <v>43.769255891242061</v>
      </c>
      <c r="S99" s="122">
        <f t="shared" si="16"/>
        <v>43.446270676989208</v>
      </c>
      <c r="T99" s="122">
        <f t="shared" si="16"/>
        <v>42.384633445662118</v>
      </c>
      <c r="U99" s="122">
        <f t="shared" si="16"/>
        <v>41.132229508069337</v>
      </c>
      <c r="V99" s="122">
        <f t="shared" si="16"/>
        <v>40.003834371010505</v>
      </c>
      <c r="W99" s="122">
        <f t="shared" ref="W99:Y99" si="17">SUM(W100:W101)</f>
        <v>38.531355894794579</v>
      </c>
      <c r="X99" s="122">
        <f t="shared" si="17"/>
        <v>37.047297386337078</v>
      </c>
      <c r="Y99" s="122">
        <f t="shared" si="17"/>
        <v>35.72566086892428</v>
      </c>
      <c r="DA99" s="130" t="s">
        <v>1611</v>
      </c>
    </row>
    <row r="100" spans="1:105" ht="12" customHeight="1" x14ac:dyDescent="0.25">
      <c r="A100" s="97" t="s">
        <v>211</v>
      </c>
      <c r="B100" s="98">
        <v>51.471281169389499</v>
      </c>
      <c r="C100" s="98">
        <v>45.294668959587284</v>
      </c>
      <c r="D100" s="98">
        <v>39.118142734307824</v>
      </c>
      <c r="E100" s="98">
        <v>32.941616509028364</v>
      </c>
      <c r="F100" s="98">
        <v>26.765090283748922</v>
      </c>
      <c r="G100" s="98">
        <v>20.588564058469469</v>
      </c>
      <c r="H100" s="98">
        <v>14.412037833190023</v>
      </c>
      <c r="I100" s="98">
        <v>14.412037833190027</v>
      </c>
      <c r="J100" s="98">
        <v>14.428718830610489</v>
      </c>
      <c r="K100" s="98">
        <v>14.428718830610489</v>
      </c>
      <c r="L100" s="98">
        <v>14.428718830610491</v>
      </c>
      <c r="M100" s="98">
        <v>13.399226139294921</v>
      </c>
      <c r="N100" s="98">
        <v>13.39922613929493</v>
      </c>
      <c r="O100" s="98">
        <v>13.39922613929493</v>
      </c>
      <c r="P100" s="98">
        <v>13.399226139294921</v>
      </c>
      <c r="Q100" s="98">
        <v>43.835941530524508</v>
      </c>
      <c r="R100" s="98">
        <v>43.237919174548594</v>
      </c>
      <c r="S100" s="98">
        <v>42.924333619948385</v>
      </c>
      <c r="T100" s="98">
        <v>41.879965606190879</v>
      </c>
      <c r="U100" s="98">
        <v>40.650902837489241</v>
      </c>
      <c r="V100" s="98">
        <v>39.54617368873604</v>
      </c>
      <c r="W100" s="98">
        <v>38.079621668099755</v>
      </c>
      <c r="X100" s="98">
        <v>36.64350816852965</v>
      </c>
      <c r="Y100" s="98">
        <v>35.359845227859012</v>
      </c>
      <c r="DA100" s="63" t="s">
        <v>1612</v>
      </c>
    </row>
    <row r="101" spans="1:105" ht="12" customHeight="1" x14ac:dyDescent="0.25">
      <c r="A101" s="97" t="s">
        <v>53</v>
      </c>
      <c r="B101" s="98">
        <v>0.58415504646890914</v>
      </c>
      <c r="C101" s="98">
        <v>0.5054984896302982</v>
      </c>
      <c r="D101" s="98">
        <v>0.42785387010951564</v>
      </c>
      <c r="E101" s="98">
        <v>0.35329049087478775</v>
      </c>
      <c r="F101" s="98">
        <v>0.28094120527110389</v>
      </c>
      <c r="G101" s="98">
        <v>0.21076147229269088</v>
      </c>
      <c r="H101" s="98">
        <v>0.14366963301433391</v>
      </c>
      <c r="I101" s="98">
        <v>0.13937888013605848</v>
      </c>
      <c r="J101" s="98">
        <v>0.14010038667595098</v>
      </c>
      <c r="K101" s="98">
        <v>0.13831920512412085</v>
      </c>
      <c r="L101" s="98">
        <v>0.14721539338158454</v>
      </c>
      <c r="M101" s="98">
        <v>0.13659663441701164</v>
      </c>
      <c r="N101" s="98">
        <v>0.14626879005232668</v>
      </c>
      <c r="O101" s="98">
        <v>0.15895333992687422</v>
      </c>
      <c r="P101" s="98">
        <v>0.15272850576078223</v>
      </c>
      <c r="Q101" s="98">
        <v>0.5302262000588509</v>
      </c>
      <c r="R101" s="98">
        <v>0.53133671669346816</v>
      </c>
      <c r="S101" s="98">
        <v>0.52193705704082283</v>
      </c>
      <c r="T101" s="98">
        <v>0.5046678394712415</v>
      </c>
      <c r="U101" s="98">
        <v>0.48132667058009487</v>
      </c>
      <c r="V101" s="98">
        <v>0.45766068227446299</v>
      </c>
      <c r="W101" s="98">
        <v>0.4517342266948271</v>
      </c>
      <c r="X101" s="98">
        <v>0.4037892178074301</v>
      </c>
      <c r="Y101" s="98">
        <v>0.36581564106526659</v>
      </c>
      <c r="DA101" s="63" t="s">
        <v>1613</v>
      </c>
    </row>
    <row r="102" spans="1:105" ht="12" customHeight="1" x14ac:dyDescent="0.25">
      <c r="A102" s="121" t="s">
        <v>92</v>
      </c>
      <c r="B102" s="122">
        <f t="shared" ref="B102:Y102" si="18">B103</f>
        <v>1.6390600708819744E-2</v>
      </c>
      <c r="C102" s="122">
        <f t="shared" si="18"/>
        <v>1.6168065264920484E-2</v>
      </c>
      <c r="D102" s="122">
        <f t="shared" si="18"/>
        <v>1.6473147213248052E-2</v>
      </c>
      <c r="E102" s="122">
        <f t="shared" si="18"/>
        <v>1.97403302366078E-2</v>
      </c>
      <c r="F102" s="122">
        <f t="shared" si="18"/>
        <v>1.1536419048715557E-2</v>
      </c>
      <c r="G102" s="122">
        <f t="shared" si="18"/>
        <v>8.1060405124668018E-3</v>
      </c>
      <c r="H102" s="122">
        <f t="shared" si="18"/>
        <v>7.0170172438708553E-3</v>
      </c>
      <c r="I102" s="122">
        <f t="shared" si="18"/>
        <v>3.1564802323760729E-3</v>
      </c>
      <c r="J102" s="122">
        <f t="shared" si="18"/>
        <v>2.3360506284573253E-3</v>
      </c>
      <c r="K102" s="122">
        <f t="shared" si="18"/>
        <v>1.137203776009675E-3</v>
      </c>
      <c r="L102" s="122">
        <f t="shared" si="18"/>
        <v>2.2701846841514891E-3</v>
      </c>
      <c r="M102" s="122">
        <f t="shared" si="18"/>
        <v>8.2543327016415952E-3</v>
      </c>
      <c r="N102" s="122">
        <f t="shared" si="18"/>
        <v>1.7460632749463596E-2</v>
      </c>
      <c r="O102" s="122">
        <f t="shared" si="18"/>
        <v>3.0731792423634816E-2</v>
      </c>
      <c r="P102" s="122">
        <f t="shared" si="18"/>
        <v>5.9455012593417324E-2</v>
      </c>
      <c r="Q102" s="122">
        <f t="shared" si="18"/>
        <v>0.10146320069687852</v>
      </c>
      <c r="R102" s="122">
        <f t="shared" si="18"/>
        <v>0.15925092444986422</v>
      </c>
      <c r="S102" s="122">
        <f t="shared" si="18"/>
        <v>0.17958919378254237</v>
      </c>
      <c r="T102" s="122">
        <f t="shared" si="18"/>
        <v>0.23522402557660879</v>
      </c>
      <c r="U102" s="122">
        <f t="shared" si="18"/>
        <v>0.22133124652503464</v>
      </c>
      <c r="V102" s="122">
        <f t="shared" si="18"/>
        <v>0.2216153557759602</v>
      </c>
      <c r="W102" s="122">
        <f t="shared" si="18"/>
        <v>0.16009739652208882</v>
      </c>
      <c r="X102" s="122">
        <f t="shared" si="18"/>
        <v>0.15251596166650758</v>
      </c>
      <c r="Y102" s="122">
        <f t="shared" si="18"/>
        <v>0.11009188346887186</v>
      </c>
      <c r="DA102" s="130" t="s">
        <v>1614</v>
      </c>
    </row>
    <row r="103" spans="1:105" ht="12" customHeight="1" x14ac:dyDescent="0.25">
      <c r="A103" s="97" t="s">
        <v>53</v>
      </c>
      <c r="B103" s="98">
        <v>1.6390600708819744E-2</v>
      </c>
      <c r="C103" s="98">
        <v>1.6168065264920484E-2</v>
      </c>
      <c r="D103" s="98">
        <v>1.6473147213248052E-2</v>
      </c>
      <c r="E103" s="98">
        <v>1.97403302366078E-2</v>
      </c>
      <c r="F103" s="98">
        <v>1.1536419048715557E-2</v>
      </c>
      <c r="G103" s="98">
        <v>8.1060405124668018E-3</v>
      </c>
      <c r="H103" s="98">
        <v>7.0170172438708553E-3</v>
      </c>
      <c r="I103" s="98">
        <v>3.1564802323760729E-3</v>
      </c>
      <c r="J103" s="98">
        <v>2.3360506284573253E-3</v>
      </c>
      <c r="K103" s="98">
        <v>1.137203776009675E-3</v>
      </c>
      <c r="L103" s="98">
        <v>2.2701846841514891E-3</v>
      </c>
      <c r="M103" s="98">
        <v>8.2543327016415952E-3</v>
      </c>
      <c r="N103" s="98">
        <v>1.7460632749463596E-2</v>
      </c>
      <c r="O103" s="98">
        <v>3.0731792423634816E-2</v>
      </c>
      <c r="P103" s="98">
        <v>5.9455012593417324E-2</v>
      </c>
      <c r="Q103" s="98">
        <v>0.10146320069687852</v>
      </c>
      <c r="R103" s="98">
        <v>0.15925092444986422</v>
      </c>
      <c r="S103" s="98">
        <v>0.17958919378254237</v>
      </c>
      <c r="T103" s="98">
        <v>0.23522402557660879</v>
      </c>
      <c r="U103" s="98">
        <v>0.22133124652503464</v>
      </c>
      <c r="V103" s="98">
        <v>0.2216153557759602</v>
      </c>
      <c r="W103" s="98">
        <v>0.16009739652208882</v>
      </c>
      <c r="X103" s="98">
        <v>0.15251596166650758</v>
      </c>
      <c r="Y103" s="98">
        <v>0.11009188346887186</v>
      </c>
      <c r="DA103" s="63" t="s">
        <v>1615</v>
      </c>
    </row>
    <row r="104" spans="1:105" ht="12" customHeight="1" x14ac:dyDescent="0.25">
      <c r="A104" s="121" t="s">
        <v>55</v>
      </c>
      <c r="B104" s="122">
        <v>4.2218156278253991</v>
      </c>
      <c r="C104" s="122">
        <v>3.3845033897449319</v>
      </c>
      <c r="D104" s="122">
        <v>3.3613761904144726</v>
      </c>
      <c r="E104" s="122">
        <v>2.7984003845934202</v>
      </c>
      <c r="F104" s="122">
        <v>2.2197560829750902</v>
      </c>
      <c r="G104" s="122">
        <v>1.7830321270281519</v>
      </c>
      <c r="H104" s="122">
        <v>1.3943218850490411</v>
      </c>
      <c r="I104" s="122">
        <v>1.3017035121039542</v>
      </c>
      <c r="J104" s="122">
        <v>1.0893532844083662</v>
      </c>
      <c r="K104" s="122">
        <v>1.1287070023462129</v>
      </c>
      <c r="L104" s="122">
        <v>1.0870246992890242</v>
      </c>
      <c r="M104" s="122">
        <v>1.1471818446277016</v>
      </c>
      <c r="N104" s="122">
        <v>1.1925096497485483</v>
      </c>
      <c r="O104" s="122">
        <v>1.6348970182466491</v>
      </c>
      <c r="P104" s="122">
        <v>2.4888959791965393</v>
      </c>
      <c r="Q104" s="122">
        <v>3.9799362637190718</v>
      </c>
      <c r="R104" s="122">
        <v>4.7179033194319233</v>
      </c>
      <c r="S104" s="122">
        <v>4.9858768934640789</v>
      </c>
      <c r="T104" s="122">
        <v>4.6842200843451387</v>
      </c>
      <c r="U104" s="122">
        <v>4.3175216762772388</v>
      </c>
      <c r="V104" s="122">
        <v>3.8361157386340539</v>
      </c>
      <c r="W104" s="122">
        <v>3.2392470355112715</v>
      </c>
      <c r="X104" s="122">
        <v>2.9043982357154929</v>
      </c>
      <c r="Y104" s="122">
        <v>2.4105722743660483</v>
      </c>
      <c r="DA104" s="130" t="s">
        <v>1616</v>
      </c>
    </row>
    <row r="105" spans="1:105" ht="12" customHeight="1" x14ac:dyDescent="0.25">
      <c r="A105" s="97" t="s">
        <v>138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X105" s="98">
        <v>0</v>
      </c>
      <c r="Y105" s="98">
        <v>0</v>
      </c>
      <c r="DA105" s="63" t="s">
        <v>1617</v>
      </c>
    </row>
    <row r="106" spans="1:105" ht="12" customHeight="1" x14ac:dyDescent="0.25">
      <c r="A106" s="97" t="s">
        <v>137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1618</v>
      </c>
    </row>
    <row r="107" spans="1:105" ht="12" customHeight="1" x14ac:dyDescent="0.25">
      <c r="A107" s="100" t="s">
        <v>211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1619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1620</v>
      </c>
    </row>
    <row r="109" spans="1:105" ht="12" customHeight="1" x14ac:dyDescent="0.25">
      <c r="A109" s="106" t="s">
        <v>122</v>
      </c>
      <c r="B109" s="101">
        <v>2.6741222376295402</v>
      </c>
      <c r="C109" s="101">
        <v>2.1309967591856291</v>
      </c>
      <c r="D109" s="101">
        <v>2.0976660681469772</v>
      </c>
      <c r="E109" s="101">
        <v>1.7346698738890389</v>
      </c>
      <c r="F109" s="101">
        <v>1.339727756191057</v>
      </c>
      <c r="G109" s="101">
        <v>1.043621997903694</v>
      </c>
      <c r="H109" s="101">
        <v>0.79330221944793955</v>
      </c>
      <c r="I109" s="101">
        <v>0.68715349509132717</v>
      </c>
      <c r="J109" s="101">
        <v>0.58046848027400855</v>
      </c>
      <c r="K109" s="101">
        <v>0.57546094610660226</v>
      </c>
      <c r="L109" s="101">
        <v>0.65808627220602733</v>
      </c>
      <c r="M109" s="101">
        <v>0.57411352851464814</v>
      </c>
      <c r="N109" s="101">
        <v>0.65556595833801357</v>
      </c>
      <c r="O109" s="101">
        <v>0.89587952284455519</v>
      </c>
      <c r="P109" s="101">
        <v>1.1680391051023662</v>
      </c>
      <c r="Q109" s="101">
        <v>2.1005864514215524</v>
      </c>
      <c r="R109" s="101">
        <v>2.4405027853548438</v>
      </c>
      <c r="S109" s="101">
        <v>2.5884910923370965</v>
      </c>
      <c r="T109" s="101">
        <v>2.4797044603422695</v>
      </c>
      <c r="U109" s="101">
        <v>2.3209990286631994</v>
      </c>
      <c r="V109" s="101">
        <v>2.1129776382487671</v>
      </c>
      <c r="W109" s="101">
        <v>1.9318654358899567</v>
      </c>
      <c r="X109" s="101">
        <v>1.7311839933619941</v>
      </c>
      <c r="Y109" s="101">
        <v>1.2902258543018303</v>
      </c>
      <c r="DA109" s="131" t="s">
        <v>1621</v>
      </c>
    </row>
    <row r="110" spans="1:105" ht="12" customHeight="1" x14ac:dyDescent="0.25">
      <c r="A110" s="107" t="s">
        <v>121</v>
      </c>
      <c r="B110" s="104">
        <v>1.5476933901958592</v>
      </c>
      <c r="C110" s="104">
        <v>1.2535066305593028</v>
      </c>
      <c r="D110" s="104">
        <v>1.2637101222674954</v>
      </c>
      <c r="E110" s="104">
        <v>1.0637305107043813</v>
      </c>
      <c r="F110" s="104">
        <v>0.88002832678403298</v>
      </c>
      <c r="G110" s="104">
        <v>0.7394101291244578</v>
      </c>
      <c r="H110" s="104">
        <v>0.60101966560110154</v>
      </c>
      <c r="I110" s="104">
        <v>0.61455001701262701</v>
      </c>
      <c r="J110" s="104">
        <v>0.50888480413435755</v>
      </c>
      <c r="K110" s="104">
        <v>0.55324605623961065</v>
      </c>
      <c r="L110" s="104">
        <v>0.4289384270829969</v>
      </c>
      <c r="M110" s="104">
        <v>0.57306831611305342</v>
      </c>
      <c r="N110" s="104">
        <v>0.53694369141053477</v>
      </c>
      <c r="O110" s="104">
        <v>0.73901749540209383</v>
      </c>
      <c r="P110" s="104">
        <v>1.3208568740941733</v>
      </c>
      <c r="Q110" s="104">
        <v>1.8793498122975194</v>
      </c>
      <c r="R110" s="104">
        <v>2.2774005340770795</v>
      </c>
      <c r="S110" s="104">
        <v>2.3973858011269824</v>
      </c>
      <c r="T110" s="104">
        <v>2.2045156240028696</v>
      </c>
      <c r="U110" s="104">
        <v>1.9965226476140394</v>
      </c>
      <c r="V110" s="104">
        <v>1.7231381003852868</v>
      </c>
      <c r="W110" s="104">
        <v>1.3073815996213147</v>
      </c>
      <c r="X110" s="104">
        <v>1.1732142423534988</v>
      </c>
      <c r="Y110" s="104">
        <v>1.1203464200642177</v>
      </c>
      <c r="DA110" s="132" t="s">
        <v>1622</v>
      </c>
    </row>
    <row r="111" spans="1:105" ht="12" customHeight="1" x14ac:dyDescent="0.25">
      <c r="A111" s="108" t="s">
        <v>53</v>
      </c>
      <c r="B111" s="98">
        <v>0.95042877882221466</v>
      </c>
      <c r="C111" s="98">
        <v>0.70229039009598393</v>
      </c>
      <c r="D111" s="98">
        <v>0.73616337182164582</v>
      </c>
      <c r="E111" s="98">
        <v>0.60314423146433083</v>
      </c>
      <c r="F111" s="98">
        <v>0.49558137489310344</v>
      </c>
      <c r="G111" s="98">
        <v>0.41780143229425498</v>
      </c>
      <c r="H111" s="98">
        <v>0.33066426064284177</v>
      </c>
      <c r="I111" s="98">
        <v>0.35766487418517656</v>
      </c>
      <c r="J111" s="98">
        <v>0.26833425837099034</v>
      </c>
      <c r="K111" s="98">
        <v>0.29943915971520046</v>
      </c>
      <c r="L111" s="98">
        <v>0.1942799389496469</v>
      </c>
      <c r="M111" s="98">
        <v>0.28519791090926416</v>
      </c>
      <c r="N111" s="98">
        <v>0.25038218841730686</v>
      </c>
      <c r="O111" s="98">
        <v>0.34963384095364458</v>
      </c>
      <c r="P111" s="98">
        <v>0.65577330134721468</v>
      </c>
      <c r="Q111" s="98">
        <v>0.92335003116554004</v>
      </c>
      <c r="R111" s="98">
        <v>1.1610780137526608</v>
      </c>
      <c r="S111" s="98">
        <v>1.2333212760476473</v>
      </c>
      <c r="T111" s="98">
        <v>1.0891367446718274</v>
      </c>
      <c r="U111" s="98">
        <v>0.95321162412346816</v>
      </c>
      <c r="V111" s="98">
        <v>0.79440498759893452</v>
      </c>
      <c r="W111" s="98">
        <v>0.51543647070096332</v>
      </c>
      <c r="X111" s="98">
        <v>0.49538100446986144</v>
      </c>
      <c r="Y111" s="98">
        <v>0.47691711006562021</v>
      </c>
      <c r="DA111" s="63" t="s">
        <v>1623</v>
      </c>
    </row>
    <row r="112" spans="1:105" ht="12" customHeight="1" x14ac:dyDescent="0.25">
      <c r="A112" s="108" t="s">
        <v>52</v>
      </c>
      <c r="B112" s="98">
        <v>0.59726461137364451</v>
      </c>
      <c r="C112" s="98">
        <v>0.55121624046331874</v>
      </c>
      <c r="D112" s="98">
        <v>0.52754675044584964</v>
      </c>
      <c r="E112" s="98">
        <v>0.46058627924005047</v>
      </c>
      <c r="F112" s="98">
        <v>0.38444695189092959</v>
      </c>
      <c r="G112" s="98">
        <v>0.32160869683020282</v>
      </c>
      <c r="H112" s="98">
        <v>0.27035540495825983</v>
      </c>
      <c r="I112" s="98">
        <v>0.2568851428274504</v>
      </c>
      <c r="J112" s="98">
        <v>0.24055054576336718</v>
      </c>
      <c r="K112" s="98">
        <v>0.25380689652441024</v>
      </c>
      <c r="L112" s="98">
        <v>0.23465848813335</v>
      </c>
      <c r="M112" s="98">
        <v>0.2878704052037892</v>
      </c>
      <c r="N112" s="98">
        <v>0.28656150299322786</v>
      </c>
      <c r="O112" s="98">
        <v>0.38938365444844925</v>
      </c>
      <c r="P112" s="98">
        <v>0.66508357274695862</v>
      </c>
      <c r="Q112" s="98">
        <v>0.95599978113197936</v>
      </c>
      <c r="R112" s="98">
        <v>1.1163225203244187</v>
      </c>
      <c r="S112" s="98">
        <v>1.1640645250793351</v>
      </c>
      <c r="T112" s="98">
        <v>1.1153788793310424</v>
      </c>
      <c r="U112" s="98">
        <v>1.0433110234905714</v>
      </c>
      <c r="V112" s="98">
        <v>0.92873311278635229</v>
      </c>
      <c r="W112" s="98">
        <v>0.79194512892035129</v>
      </c>
      <c r="X112" s="98">
        <v>0.67783323788363736</v>
      </c>
      <c r="Y112" s="98">
        <v>0.64342930999859738</v>
      </c>
      <c r="DA112" s="63" t="s">
        <v>1624</v>
      </c>
    </row>
    <row r="113" spans="1:105" ht="12" customHeight="1" x14ac:dyDescent="0.25">
      <c r="A113" s="121" t="s">
        <v>54</v>
      </c>
      <c r="B113" s="122">
        <v>0.71769162688097465</v>
      </c>
      <c r="C113" s="122">
        <v>0.68992649230790515</v>
      </c>
      <c r="D113" s="122">
        <v>0.59987627756681938</v>
      </c>
      <c r="E113" s="122">
        <v>0.50322850750126069</v>
      </c>
      <c r="F113" s="122">
        <v>0.42768598032049471</v>
      </c>
      <c r="G113" s="122">
        <v>0.34614498877915328</v>
      </c>
      <c r="H113" s="122">
        <v>0.3043928655378263</v>
      </c>
      <c r="I113" s="122">
        <v>0.25680914615255068</v>
      </c>
      <c r="J113" s="122">
        <v>0.24184746314467334</v>
      </c>
      <c r="K113" s="122">
        <v>0.21660409847657724</v>
      </c>
      <c r="L113" s="122">
        <v>0.2601189834807861</v>
      </c>
      <c r="M113" s="122">
        <v>0.27379990770061324</v>
      </c>
      <c r="N113" s="122">
        <v>0.28946026078580489</v>
      </c>
      <c r="O113" s="122">
        <v>0.39242973463929715</v>
      </c>
      <c r="P113" s="122">
        <v>0.58264136463252481</v>
      </c>
      <c r="Q113" s="122">
        <v>0.90158660015361858</v>
      </c>
      <c r="R113" s="122">
        <v>1.0268285878638268</v>
      </c>
      <c r="S113" s="122">
        <v>1.0671373275726177</v>
      </c>
      <c r="T113" s="122">
        <v>1.0215146589360211</v>
      </c>
      <c r="U113" s="122">
        <v>0.96585152312162381</v>
      </c>
      <c r="V113" s="122">
        <v>0.90840329380952189</v>
      </c>
      <c r="W113" s="122">
        <v>0.85381559816485264</v>
      </c>
      <c r="X113" s="122">
        <v>0.84848637201573252</v>
      </c>
      <c r="Y113" s="122">
        <v>0.77636815119177194</v>
      </c>
      <c r="DA113" s="130" t="s">
        <v>1625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X114" s="98">
        <v>0</v>
      </c>
      <c r="Y114" s="98">
        <v>0</v>
      </c>
      <c r="DA114" s="63" t="s">
        <v>1626</v>
      </c>
    </row>
    <row r="115" spans="1:105" ht="12" customHeight="1" x14ac:dyDescent="0.25">
      <c r="A115" s="109" t="s">
        <v>120</v>
      </c>
      <c r="B115" s="33">
        <v>0.71769162688097465</v>
      </c>
      <c r="C115" s="33">
        <v>0.68992649230790515</v>
      </c>
      <c r="D115" s="33">
        <v>0.59987627756681938</v>
      </c>
      <c r="E115" s="33">
        <v>0.50322850750126069</v>
      </c>
      <c r="F115" s="33">
        <v>0.42768598032049471</v>
      </c>
      <c r="G115" s="33">
        <v>0.34614498877915328</v>
      </c>
      <c r="H115" s="33">
        <v>0.3043928655378263</v>
      </c>
      <c r="I115" s="33">
        <v>0.25680914615255068</v>
      </c>
      <c r="J115" s="33">
        <v>0.24184746314467334</v>
      </c>
      <c r="K115" s="33">
        <v>0.21660409847657724</v>
      </c>
      <c r="L115" s="33">
        <v>0.2601189834807861</v>
      </c>
      <c r="M115" s="33">
        <v>0.27379990770061324</v>
      </c>
      <c r="N115" s="33">
        <v>0.28946026078580489</v>
      </c>
      <c r="O115" s="33">
        <v>0.39242973463929715</v>
      </c>
      <c r="P115" s="33">
        <v>0.58264136463252481</v>
      </c>
      <c r="Q115" s="33">
        <v>0.90158660015361858</v>
      </c>
      <c r="R115" s="33">
        <v>1.0268285878638268</v>
      </c>
      <c r="S115" s="33">
        <v>1.0671373275726177</v>
      </c>
      <c r="T115" s="33">
        <v>1.0215146589360211</v>
      </c>
      <c r="U115" s="33">
        <v>0.96585152312162381</v>
      </c>
      <c r="V115" s="33">
        <v>0.90840329380952189</v>
      </c>
      <c r="W115" s="33">
        <v>0.85381559816485264</v>
      </c>
      <c r="X115" s="33">
        <v>0.84848637201573252</v>
      </c>
      <c r="Y115" s="33">
        <v>0.77636815119177194</v>
      </c>
      <c r="DA115" s="60" t="s">
        <v>1627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29.353159121587435</v>
      </c>
      <c r="C117" s="117">
        <f t="shared" si="19"/>
        <v>25.648939610766629</v>
      </c>
      <c r="D117" s="117">
        <f t="shared" si="19"/>
        <v>22.481531237143738</v>
      </c>
      <c r="E117" s="117">
        <f t="shared" si="19"/>
        <v>18.922722052993954</v>
      </c>
      <c r="F117" s="117">
        <f t="shared" si="19"/>
        <v>15.343773414832901</v>
      </c>
      <c r="G117" s="117">
        <f t="shared" si="19"/>
        <v>11.878821123013287</v>
      </c>
      <c r="H117" s="117">
        <f t="shared" si="19"/>
        <v>8.492334504290044</v>
      </c>
      <c r="I117" s="117">
        <f t="shared" si="19"/>
        <v>8.3777620206858341</v>
      </c>
      <c r="J117" s="117">
        <f t="shared" si="19"/>
        <v>8.2135195123494427</v>
      </c>
      <c r="K117" s="117">
        <f t="shared" si="19"/>
        <v>8.2227947724928754</v>
      </c>
      <c r="L117" s="117">
        <f t="shared" si="19"/>
        <v>8.5415645761670191</v>
      </c>
      <c r="M117" s="117">
        <f t="shared" si="19"/>
        <v>8.5410611601332391</v>
      </c>
      <c r="N117" s="117">
        <f t="shared" si="19"/>
        <v>9.1593899326835562</v>
      </c>
      <c r="O117" s="117">
        <f t="shared" si="19"/>
        <v>10.296375594918837</v>
      </c>
      <c r="P117" s="117">
        <f t="shared" si="19"/>
        <v>11.544772901488292</v>
      </c>
      <c r="Q117" s="117">
        <f t="shared" si="19"/>
        <v>34.228801880882266</v>
      </c>
      <c r="R117" s="117">
        <f t="shared" ref="R117:V117" si="20">R118+R121+R123+R132</f>
        <v>35.144088283461244</v>
      </c>
      <c r="S117" s="117">
        <f t="shared" si="20"/>
        <v>35.434266818879976</v>
      </c>
      <c r="T117" s="117">
        <f t="shared" si="20"/>
        <v>34.728582368819069</v>
      </c>
      <c r="U117" s="117">
        <f t="shared" si="20"/>
        <v>33.509531196113294</v>
      </c>
      <c r="V117" s="117">
        <f t="shared" si="20"/>
        <v>32.342340135684907</v>
      </c>
      <c r="W117" s="117">
        <f t="shared" ref="W117:Y117" si="21">W118+W121+W123+W132</f>
        <v>30.577385306943643</v>
      </c>
      <c r="X117" s="117">
        <f t="shared" si="21"/>
        <v>29.357554355642758</v>
      </c>
      <c r="Y117" s="117">
        <f t="shared" si="21"/>
        <v>28.031438246802445</v>
      </c>
      <c r="DA117" s="129" t="s">
        <v>1778</v>
      </c>
    </row>
    <row r="118" spans="1:105" ht="12" customHeight="1" x14ac:dyDescent="0.25">
      <c r="A118" s="121" t="s">
        <v>57</v>
      </c>
      <c r="B118" s="122">
        <f t="shared" ref="B118:Q118" si="22">SUM(B119:B120)</f>
        <v>25.620343745492583</v>
      </c>
      <c r="C118" s="122">
        <f t="shared" si="22"/>
        <v>22.537316104584917</v>
      </c>
      <c r="D118" s="122">
        <f t="shared" si="22"/>
        <v>19.455342224798336</v>
      </c>
      <c r="E118" s="122">
        <f t="shared" si="22"/>
        <v>16.376449585297806</v>
      </c>
      <c r="F118" s="122">
        <f t="shared" si="22"/>
        <v>13.299771039428331</v>
      </c>
      <c r="G118" s="122">
        <f t="shared" si="22"/>
        <v>10.22526204618412</v>
      </c>
      <c r="H118" s="122">
        <f t="shared" si="22"/>
        <v>7.1538409466399715</v>
      </c>
      <c r="I118" s="122">
        <f t="shared" si="22"/>
        <v>7.1495501937616979</v>
      </c>
      <c r="J118" s="122">
        <f t="shared" si="22"/>
        <v>7.1583855181358933</v>
      </c>
      <c r="K118" s="122">
        <f t="shared" si="22"/>
        <v>7.1566043365840626</v>
      </c>
      <c r="L118" s="122">
        <f t="shared" si="22"/>
        <v>7.4700655127918019</v>
      </c>
      <c r="M118" s="122">
        <f t="shared" si="22"/>
        <v>7.3743254212303393</v>
      </c>
      <c r="N118" s="122">
        <f t="shared" si="22"/>
        <v>7.9046475660731357</v>
      </c>
      <c r="O118" s="122">
        <f t="shared" si="22"/>
        <v>8.5376718631932107</v>
      </c>
      <c r="P118" s="122">
        <f t="shared" si="22"/>
        <v>8.783793939630451</v>
      </c>
      <c r="Q118" s="122">
        <f t="shared" si="22"/>
        <v>29.783490867813523</v>
      </c>
      <c r="R118" s="122">
        <f t="shared" ref="R118:V118" si="23">SUM(R119:R120)</f>
        <v>29.703692826060315</v>
      </c>
      <c r="S118" s="122">
        <f t="shared" si="23"/>
        <v>29.625782279405385</v>
      </c>
      <c r="T118" s="122">
        <f t="shared" si="23"/>
        <v>28.921462019467967</v>
      </c>
      <c r="U118" s="122">
        <f t="shared" si="23"/>
        <v>28.08599569975863</v>
      </c>
      <c r="V118" s="122">
        <f t="shared" si="23"/>
        <v>27.332858072951925</v>
      </c>
      <c r="W118" s="122">
        <f t="shared" ref="W118:Y118" si="24">SUM(W119:W120)</f>
        <v>26.361926867674331</v>
      </c>
      <c r="X118" s="122">
        <f t="shared" si="24"/>
        <v>25.428828300355686</v>
      </c>
      <c r="Y118" s="122">
        <f t="shared" si="24"/>
        <v>24.727831898769058</v>
      </c>
      <c r="DA118" s="130" t="s">
        <v>1779</v>
      </c>
    </row>
    <row r="119" spans="1:105" ht="12" customHeight="1" x14ac:dyDescent="0.25">
      <c r="A119" s="97" t="s">
        <v>211</v>
      </c>
      <c r="B119" s="98">
        <v>25.036188699023675</v>
      </c>
      <c r="C119" s="98">
        <v>22.031817614954619</v>
      </c>
      <c r="D119" s="98">
        <v>19.02748835468882</v>
      </c>
      <c r="E119" s="98">
        <v>16.023159094423018</v>
      </c>
      <c r="F119" s="98">
        <v>13.018829834157227</v>
      </c>
      <c r="G119" s="98">
        <v>10.01450057389143</v>
      </c>
      <c r="H119" s="98">
        <v>7.0101713136256372</v>
      </c>
      <c r="I119" s="98">
        <v>7.0101713136256389</v>
      </c>
      <c r="J119" s="98">
        <v>7.0182851314599421</v>
      </c>
      <c r="K119" s="98">
        <v>7.0182851314599421</v>
      </c>
      <c r="L119" s="98">
        <v>7.3228501194102176</v>
      </c>
      <c r="M119" s="98">
        <v>7.237728786813328</v>
      </c>
      <c r="N119" s="98">
        <v>7.7583787760208089</v>
      </c>
      <c r="O119" s="98">
        <v>8.3787185232663361</v>
      </c>
      <c r="P119" s="98">
        <v>8.6310654338696686</v>
      </c>
      <c r="Q119" s="98">
        <v>29.253264667754671</v>
      </c>
      <c r="R119" s="98">
        <v>29.172356109366849</v>
      </c>
      <c r="S119" s="98">
        <v>29.103845222364562</v>
      </c>
      <c r="T119" s="98">
        <v>28.416794179996725</v>
      </c>
      <c r="U119" s="98">
        <v>27.604669029178535</v>
      </c>
      <c r="V119" s="98">
        <v>26.875197390677464</v>
      </c>
      <c r="W119" s="98">
        <v>25.910192640979503</v>
      </c>
      <c r="X119" s="98">
        <v>25.025039082548258</v>
      </c>
      <c r="Y119" s="98">
        <v>24.36201625770379</v>
      </c>
      <c r="DA119" s="63" t="s">
        <v>1780</v>
      </c>
    </row>
    <row r="120" spans="1:105" ht="12" customHeight="1" x14ac:dyDescent="0.25">
      <c r="A120" s="97" t="s">
        <v>53</v>
      </c>
      <c r="B120" s="98">
        <v>0.58415504646890914</v>
      </c>
      <c r="C120" s="98">
        <v>0.5054984896302982</v>
      </c>
      <c r="D120" s="98">
        <v>0.42785387010951564</v>
      </c>
      <c r="E120" s="98">
        <v>0.35329049087478775</v>
      </c>
      <c r="F120" s="98">
        <v>0.28094120527110389</v>
      </c>
      <c r="G120" s="98">
        <v>0.21076147229269088</v>
      </c>
      <c r="H120" s="98">
        <v>0.14366963301433391</v>
      </c>
      <c r="I120" s="98">
        <v>0.13937888013605848</v>
      </c>
      <c r="J120" s="98">
        <v>0.14010038667595098</v>
      </c>
      <c r="K120" s="98">
        <v>0.13831920512412085</v>
      </c>
      <c r="L120" s="98">
        <v>0.14721539338158454</v>
      </c>
      <c r="M120" s="98">
        <v>0.13659663441701164</v>
      </c>
      <c r="N120" s="98">
        <v>0.14626879005232668</v>
      </c>
      <c r="O120" s="98">
        <v>0.15895333992687422</v>
      </c>
      <c r="P120" s="98">
        <v>0.15272850576078223</v>
      </c>
      <c r="Q120" s="98">
        <v>0.5302262000588509</v>
      </c>
      <c r="R120" s="98">
        <v>0.53133671669346816</v>
      </c>
      <c r="S120" s="98">
        <v>0.52193705704082283</v>
      </c>
      <c r="T120" s="98">
        <v>0.5046678394712415</v>
      </c>
      <c r="U120" s="98">
        <v>0.48132667058009487</v>
      </c>
      <c r="V120" s="98">
        <v>0.45766068227446299</v>
      </c>
      <c r="W120" s="98">
        <v>0.4517342266948271</v>
      </c>
      <c r="X120" s="98">
        <v>0.4037892178074301</v>
      </c>
      <c r="Y120" s="98">
        <v>0.36581564106526659</v>
      </c>
      <c r="DA120" s="63" t="s">
        <v>1781</v>
      </c>
    </row>
    <row r="121" spans="1:105" ht="12" customHeight="1" x14ac:dyDescent="0.25">
      <c r="A121" s="121" t="s">
        <v>92</v>
      </c>
      <c r="B121" s="122">
        <f t="shared" ref="B121:Y121" si="25">B122</f>
        <v>3.2696988883354337E-2</v>
      </c>
      <c r="C121" s="122">
        <f t="shared" si="25"/>
        <v>3.3465065870691361E-2</v>
      </c>
      <c r="D121" s="122">
        <f t="shared" si="25"/>
        <v>3.5426972148194145E-2</v>
      </c>
      <c r="E121" s="122">
        <f t="shared" si="25"/>
        <v>4.3160132661783673E-2</v>
      </c>
      <c r="F121" s="122">
        <f t="shared" si="25"/>
        <v>2.5816939125065552E-2</v>
      </c>
      <c r="G121" s="122">
        <f t="shared" si="25"/>
        <v>1.887125733613421E-2</v>
      </c>
      <c r="H121" s="122">
        <f t="shared" si="25"/>
        <v>1.7714013991787209E-2</v>
      </c>
      <c r="I121" s="122">
        <f t="shared" si="25"/>
        <v>8.5816513942939422E-3</v>
      </c>
      <c r="J121" s="122">
        <f t="shared" si="25"/>
        <v>6.4324889317852862E-3</v>
      </c>
      <c r="K121" s="122">
        <f t="shared" si="25"/>
        <v>3.3229188002545165E-3</v>
      </c>
      <c r="L121" s="122">
        <f t="shared" si="25"/>
        <v>8.3029200820278811E-3</v>
      </c>
      <c r="M121" s="122">
        <f t="shared" si="25"/>
        <v>3.1838623449187822E-2</v>
      </c>
      <c r="N121" s="122">
        <f t="shared" si="25"/>
        <v>6.9393771417823963E-2</v>
      </c>
      <c r="O121" s="122">
        <f t="shared" si="25"/>
        <v>0.12645096550192936</v>
      </c>
      <c r="P121" s="122">
        <f t="shared" si="25"/>
        <v>0.25612300585979969</v>
      </c>
      <c r="Q121" s="122">
        <f t="shared" si="25"/>
        <v>0.45276655447052333</v>
      </c>
      <c r="R121" s="122">
        <f t="shared" si="25"/>
        <v>0.72548587173340495</v>
      </c>
      <c r="S121" s="122">
        <f t="shared" si="25"/>
        <v>0.8242581404448287</v>
      </c>
      <c r="T121" s="122">
        <f t="shared" si="25"/>
        <v>1.0853462608912479</v>
      </c>
      <c r="U121" s="122">
        <f t="shared" si="25"/>
        <v>1.0265377433816421</v>
      </c>
      <c r="V121" s="122">
        <f t="shared" si="25"/>
        <v>1.032603184514411</v>
      </c>
      <c r="W121" s="122">
        <f t="shared" si="25"/>
        <v>0.74936933615638501</v>
      </c>
      <c r="X121" s="122">
        <f t="shared" si="25"/>
        <v>0.71758036308343498</v>
      </c>
      <c r="Y121" s="122">
        <f t="shared" si="25"/>
        <v>0.52369314912835763</v>
      </c>
      <c r="DA121" s="130" t="s">
        <v>1782</v>
      </c>
    </row>
    <row r="122" spans="1:105" ht="12" customHeight="1" x14ac:dyDescent="0.25">
      <c r="A122" s="97" t="s">
        <v>53</v>
      </c>
      <c r="B122" s="98">
        <v>3.2696988883354337E-2</v>
      </c>
      <c r="C122" s="98">
        <v>3.3465065870691361E-2</v>
      </c>
      <c r="D122" s="98">
        <v>3.5426972148194145E-2</v>
      </c>
      <c r="E122" s="98">
        <v>4.3160132661783673E-2</v>
      </c>
      <c r="F122" s="98">
        <v>2.5816939125065552E-2</v>
      </c>
      <c r="G122" s="98">
        <v>1.887125733613421E-2</v>
      </c>
      <c r="H122" s="98">
        <v>1.7714013991787209E-2</v>
      </c>
      <c r="I122" s="98">
        <v>8.5816513942939422E-3</v>
      </c>
      <c r="J122" s="98">
        <v>6.4324889317852862E-3</v>
      </c>
      <c r="K122" s="98">
        <v>3.3229188002545165E-3</v>
      </c>
      <c r="L122" s="98">
        <v>8.3029200820278811E-3</v>
      </c>
      <c r="M122" s="98">
        <v>3.1838623449187822E-2</v>
      </c>
      <c r="N122" s="98">
        <v>6.9393771417823963E-2</v>
      </c>
      <c r="O122" s="98">
        <v>0.12645096550192936</v>
      </c>
      <c r="P122" s="98">
        <v>0.25612300585979969</v>
      </c>
      <c r="Q122" s="98">
        <v>0.45276655447052333</v>
      </c>
      <c r="R122" s="98">
        <v>0.72548587173340495</v>
      </c>
      <c r="S122" s="98">
        <v>0.8242581404448287</v>
      </c>
      <c r="T122" s="98">
        <v>1.0853462608912479</v>
      </c>
      <c r="U122" s="98">
        <v>1.0265377433816421</v>
      </c>
      <c r="V122" s="98">
        <v>1.032603184514411</v>
      </c>
      <c r="W122" s="98">
        <v>0.74936933615638501</v>
      </c>
      <c r="X122" s="98">
        <v>0.71758036308343498</v>
      </c>
      <c r="Y122" s="98">
        <v>0.52369314912835763</v>
      </c>
      <c r="DA122" s="63" t="s">
        <v>1783</v>
      </c>
    </row>
    <row r="123" spans="1:105" ht="12" customHeight="1" x14ac:dyDescent="0.25">
      <c r="A123" s="121" t="s">
        <v>55</v>
      </c>
      <c r="B123" s="122">
        <v>3.158463375762004</v>
      </c>
      <c r="C123" s="122">
        <v>2.5568822115457848</v>
      </c>
      <c r="D123" s="122">
        <v>2.5370523269179808</v>
      </c>
      <c r="E123" s="122">
        <v>2.1219798068239255</v>
      </c>
      <c r="F123" s="122">
        <v>1.6934862930913519</v>
      </c>
      <c r="G123" s="122">
        <v>1.3707840854631741</v>
      </c>
      <c r="H123" s="122">
        <v>1.0869265650146525</v>
      </c>
      <c r="I123" s="122">
        <v>1.0213898762213178</v>
      </c>
      <c r="J123" s="122">
        <v>0.86191461465469177</v>
      </c>
      <c r="K123" s="122">
        <v>0.89528496385128586</v>
      </c>
      <c r="L123" s="122">
        <v>0.86146284658320238</v>
      </c>
      <c r="M123" s="122">
        <v>0.9218160958359316</v>
      </c>
      <c r="N123" s="122">
        <v>0.95912758802222986</v>
      </c>
      <c r="O123" s="122">
        <v>1.3236510456697803</v>
      </c>
      <c r="P123" s="122">
        <v>2.0444335815068082</v>
      </c>
      <c r="Q123" s="122">
        <v>3.2747468777125257</v>
      </c>
      <c r="R123" s="122">
        <v>3.8934755730313819</v>
      </c>
      <c r="S123" s="122">
        <v>4.1262776569624684</v>
      </c>
      <c r="T123" s="122">
        <v>3.8963078382639234</v>
      </c>
      <c r="U123" s="122">
        <v>3.6104294200135034</v>
      </c>
      <c r="V123" s="122">
        <v>3.2285613165117866</v>
      </c>
      <c r="W123" s="122">
        <v>2.7512719980964975</v>
      </c>
      <c r="X123" s="122">
        <v>2.4856750856896523</v>
      </c>
      <c r="Y123" s="122">
        <v>2.1016674983715111</v>
      </c>
      <c r="DA123" s="130" t="s">
        <v>1784</v>
      </c>
    </row>
    <row r="124" spans="1:105" ht="12" customHeight="1" x14ac:dyDescent="0.25">
      <c r="A124" s="97" t="s">
        <v>138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DA124" s="63" t="s">
        <v>1785</v>
      </c>
    </row>
    <row r="125" spans="1:105" ht="12" customHeight="1" x14ac:dyDescent="0.25">
      <c r="A125" s="97" t="s">
        <v>137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1786</v>
      </c>
    </row>
    <row r="126" spans="1:105" ht="12" customHeight="1" x14ac:dyDescent="0.25">
      <c r="A126" s="100" t="s">
        <v>211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1787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1788</v>
      </c>
    </row>
    <row r="128" spans="1:105" ht="12" customHeight="1" x14ac:dyDescent="0.25">
      <c r="A128" s="106" t="s">
        <v>122</v>
      </c>
      <c r="B128" s="101">
        <v>1.8896019230390044</v>
      </c>
      <c r="C128" s="101">
        <v>1.508162106759418</v>
      </c>
      <c r="D128" s="101">
        <v>1.4869791240873884</v>
      </c>
      <c r="E128" s="101">
        <v>1.2322052492689042</v>
      </c>
      <c r="F128" s="101">
        <v>0.95477545898521865</v>
      </c>
      <c r="G128" s="101">
        <v>0.74849873346202411</v>
      </c>
      <c r="H128" s="101">
        <v>0.57609490805795383</v>
      </c>
      <c r="I128" s="101">
        <v>0.50276661916937726</v>
      </c>
      <c r="J128" s="101">
        <v>0.42490747998789696</v>
      </c>
      <c r="K128" s="101">
        <v>0.42183158752970118</v>
      </c>
      <c r="L128" s="101">
        <v>0.484143386286779</v>
      </c>
      <c r="M128" s="101">
        <v>0.42324141982620811</v>
      </c>
      <c r="N128" s="101">
        <v>0.48666796867161471</v>
      </c>
      <c r="O128" s="101">
        <v>0.67187773344490853</v>
      </c>
      <c r="P128" s="101">
        <v>0.88168466958374037</v>
      </c>
      <c r="Q128" s="101">
        <v>1.6115591521654626</v>
      </c>
      <c r="R128" s="101">
        <v>1.8824846789681933</v>
      </c>
      <c r="S128" s="101">
        <v>2.007487145920388</v>
      </c>
      <c r="T128" s="101">
        <v>1.9344667632360502</v>
      </c>
      <c r="U128" s="101">
        <v>1.820895510650288</v>
      </c>
      <c r="V128" s="101">
        <v>1.6732280807065314</v>
      </c>
      <c r="W128" s="101">
        <v>1.5489299212290606</v>
      </c>
      <c r="X128" s="101">
        <v>1.405885096608382</v>
      </c>
      <c r="Y128" s="101">
        <v>1.0629436056669543</v>
      </c>
      <c r="DA128" s="131" t="s">
        <v>1789</v>
      </c>
    </row>
    <row r="129" spans="1:105" ht="12" customHeight="1" x14ac:dyDescent="0.25">
      <c r="A129" s="107" t="s">
        <v>121</v>
      </c>
      <c r="B129" s="104">
        <v>1.2688614527229998</v>
      </c>
      <c r="C129" s="104">
        <v>1.0487201047863668</v>
      </c>
      <c r="D129" s="104">
        <v>1.0500732028305921</v>
      </c>
      <c r="E129" s="104">
        <v>0.88977455755502155</v>
      </c>
      <c r="F129" s="104">
        <v>0.73871083410613325</v>
      </c>
      <c r="G129" s="104">
        <v>0.62228535200114998</v>
      </c>
      <c r="H129" s="104">
        <v>0.51083165695669874</v>
      </c>
      <c r="I129" s="104">
        <v>0.51862325705194046</v>
      </c>
      <c r="J129" s="104">
        <v>0.43700713466679481</v>
      </c>
      <c r="K129" s="104">
        <v>0.47345337632158468</v>
      </c>
      <c r="L129" s="104">
        <v>0.37731946029642333</v>
      </c>
      <c r="M129" s="104">
        <v>0.49857467600972355</v>
      </c>
      <c r="N129" s="104">
        <v>0.47245961935061515</v>
      </c>
      <c r="O129" s="104">
        <v>0.65177331222487167</v>
      </c>
      <c r="P129" s="104">
        <v>1.1627489119230678</v>
      </c>
      <c r="Q129" s="104">
        <v>1.6631877255470631</v>
      </c>
      <c r="R129" s="104">
        <v>2.0109908940631884</v>
      </c>
      <c r="S129" s="104">
        <v>2.1187905110420804</v>
      </c>
      <c r="T129" s="104">
        <v>1.961841075027873</v>
      </c>
      <c r="U129" s="104">
        <v>1.7895339093632154</v>
      </c>
      <c r="V129" s="104">
        <v>1.555333235805255</v>
      </c>
      <c r="W129" s="104">
        <v>1.2023420768674369</v>
      </c>
      <c r="X129" s="104">
        <v>1.0797899890812701</v>
      </c>
      <c r="Y129" s="104">
        <v>1.038723892704557</v>
      </c>
      <c r="DA129" s="132" t="s">
        <v>1790</v>
      </c>
    </row>
    <row r="130" spans="1:105" ht="12" customHeight="1" x14ac:dyDescent="0.25">
      <c r="A130" s="108" t="s">
        <v>53</v>
      </c>
      <c r="B130" s="98">
        <v>0.67159684134935538</v>
      </c>
      <c r="C130" s="98">
        <v>0.49750386432304805</v>
      </c>
      <c r="D130" s="98">
        <v>0.52252645238474238</v>
      </c>
      <c r="E130" s="98">
        <v>0.42918827831497108</v>
      </c>
      <c r="F130" s="98">
        <v>0.35426388221520372</v>
      </c>
      <c r="G130" s="98">
        <v>0.30067665517094716</v>
      </c>
      <c r="H130" s="98">
        <v>0.24047625199843892</v>
      </c>
      <c r="I130" s="98">
        <v>0.26173811422449006</v>
      </c>
      <c r="J130" s="98">
        <v>0.19645658890342763</v>
      </c>
      <c r="K130" s="98">
        <v>0.21964647979717447</v>
      </c>
      <c r="L130" s="98">
        <v>0.14266097216307333</v>
      </c>
      <c r="M130" s="98">
        <v>0.21070427080593435</v>
      </c>
      <c r="N130" s="98">
        <v>0.18589811635738729</v>
      </c>
      <c r="O130" s="98">
        <v>0.26238965777642242</v>
      </c>
      <c r="P130" s="98">
        <v>0.49766533917610922</v>
      </c>
      <c r="Q130" s="98">
        <v>0.70718794441508359</v>
      </c>
      <c r="R130" s="98">
        <v>0.89466837373876951</v>
      </c>
      <c r="S130" s="98">
        <v>0.95472598596274516</v>
      </c>
      <c r="T130" s="98">
        <v>0.84646219569683068</v>
      </c>
      <c r="U130" s="98">
        <v>0.74622288587264407</v>
      </c>
      <c r="V130" s="98">
        <v>0.62660012301890267</v>
      </c>
      <c r="W130" s="98">
        <v>0.41039694794708564</v>
      </c>
      <c r="X130" s="98">
        <v>0.40195675119763263</v>
      </c>
      <c r="Y130" s="98">
        <v>0.39529458270595963</v>
      </c>
      <c r="DA130" s="63" t="s">
        <v>1791</v>
      </c>
    </row>
    <row r="131" spans="1:105" ht="12" customHeight="1" x14ac:dyDescent="0.25">
      <c r="A131" s="108" t="s">
        <v>52</v>
      </c>
      <c r="B131" s="98">
        <v>0.59726461137364451</v>
      </c>
      <c r="C131" s="98">
        <v>0.55121624046331874</v>
      </c>
      <c r="D131" s="98">
        <v>0.52754675044584964</v>
      </c>
      <c r="E131" s="98">
        <v>0.46058627924005047</v>
      </c>
      <c r="F131" s="98">
        <v>0.38444695189092959</v>
      </c>
      <c r="G131" s="98">
        <v>0.32160869683020282</v>
      </c>
      <c r="H131" s="98">
        <v>0.27035540495825983</v>
      </c>
      <c r="I131" s="98">
        <v>0.2568851428274504</v>
      </c>
      <c r="J131" s="98">
        <v>0.24055054576336718</v>
      </c>
      <c r="K131" s="98">
        <v>0.25380689652441024</v>
      </c>
      <c r="L131" s="98">
        <v>0.23465848813335</v>
      </c>
      <c r="M131" s="98">
        <v>0.2878704052037892</v>
      </c>
      <c r="N131" s="98">
        <v>0.28656150299322786</v>
      </c>
      <c r="O131" s="98">
        <v>0.38938365444844925</v>
      </c>
      <c r="P131" s="98">
        <v>0.66508357274695862</v>
      </c>
      <c r="Q131" s="98">
        <v>0.95599978113197936</v>
      </c>
      <c r="R131" s="98">
        <v>1.1163225203244187</v>
      </c>
      <c r="S131" s="98">
        <v>1.1640645250793351</v>
      </c>
      <c r="T131" s="98">
        <v>1.1153788793310424</v>
      </c>
      <c r="U131" s="98">
        <v>1.0433110234905714</v>
      </c>
      <c r="V131" s="98">
        <v>0.92873311278635229</v>
      </c>
      <c r="W131" s="98">
        <v>0.79194512892035129</v>
      </c>
      <c r="X131" s="98">
        <v>0.67783323788363736</v>
      </c>
      <c r="Y131" s="98">
        <v>0.64342930999859738</v>
      </c>
      <c r="DA131" s="63" t="s">
        <v>1792</v>
      </c>
    </row>
    <row r="132" spans="1:105" ht="12" customHeight="1" x14ac:dyDescent="0.25">
      <c r="A132" s="121" t="s">
        <v>54</v>
      </c>
      <c r="B132" s="122">
        <v>0.54165501144949113</v>
      </c>
      <c r="C132" s="122">
        <v>0.52127622876523683</v>
      </c>
      <c r="D132" s="122">
        <v>0.45370971327922743</v>
      </c>
      <c r="E132" s="122">
        <v>0.38113252821043953</v>
      </c>
      <c r="F132" s="122">
        <v>0.32469914318815252</v>
      </c>
      <c r="G132" s="122">
        <v>0.26390373402985839</v>
      </c>
      <c r="H132" s="122">
        <v>0.23385297864363183</v>
      </c>
      <c r="I132" s="122">
        <v>0.1982402993085246</v>
      </c>
      <c r="J132" s="122">
        <v>0.18678689062707132</v>
      </c>
      <c r="K132" s="122">
        <v>0.16758255325727248</v>
      </c>
      <c r="L132" s="122">
        <v>0.20173329670998785</v>
      </c>
      <c r="M132" s="122">
        <v>0.21308101961778073</v>
      </c>
      <c r="N132" s="122">
        <v>0.22622100717036681</v>
      </c>
      <c r="O132" s="122">
        <v>0.3086017205539171</v>
      </c>
      <c r="P132" s="122">
        <v>0.46042237449123263</v>
      </c>
      <c r="Q132" s="122">
        <v>0.71779758088569712</v>
      </c>
      <c r="R132" s="122">
        <v>0.82143401263613625</v>
      </c>
      <c r="S132" s="122">
        <v>0.85794874206729044</v>
      </c>
      <c r="T132" s="122">
        <v>0.82546625019592823</v>
      </c>
      <c r="U132" s="122">
        <v>0.78656833295952144</v>
      </c>
      <c r="V132" s="122">
        <v>0.74831756170678265</v>
      </c>
      <c r="W132" s="122">
        <v>0.7148171050164297</v>
      </c>
      <c r="X132" s="122">
        <v>0.72547060651398199</v>
      </c>
      <c r="Y132" s="122">
        <v>0.67824570053351696</v>
      </c>
      <c r="DA132" s="130" t="s">
        <v>1793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X133" s="98">
        <v>0</v>
      </c>
      <c r="Y133" s="98">
        <v>0</v>
      </c>
      <c r="DA133" s="63" t="s">
        <v>1794</v>
      </c>
    </row>
    <row r="134" spans="1:105" ht="12" customHeight="1" x14ac:dyDescent="0.25">
      <c r="A134" s="109" t="s">
        <v>120</v>
      </c>
      <c r="B134" s="33">
        <v>0.54165501144949113</v>
      </c>
      <c r="C134" s="33">
        <v>0.52127622876523683</v>
      </c>
      <c r="D134" s="33">
        <v>0.45370971327922743</v>
      </c>
      <c r="E134" s="33">
        <v>0.38113252821043953</v>
      </c>
      <c r="F134" s="33">
        <v>0.32469914318815252</v>
      </c>
      <c r="G134" s="33">
        <v>0.26390373402985839</v>
      </c>
      <c r="H134" s="33">
        <v>0.23385297864363183</v>
      </c>
      <c r="I134" s="33">
        <v>0.1982402993085246</v>
      </c>
      <c r="J134" s="33">
        <v>0.18678689062707132</v>
      </c>
      <c r="K134" s="33">
        <v>0.16758255325727248</v>
      </c>
      <c r="L134" s="33">
        <v>0.20173329670998785</v>
      </c>
      <c r="M134" s="33">
        <v>0.21308101961778073</v>
      </c>
      <c r="N134" s="33">
        <v>0.22622100717036681</v>
      </c>
      <c r="O134" s="33">
        <v>0.3086017205539171</v>
      </c>
      <c r="P134" s="33">
        <v>0.46042237449123263</v>
      </c>
      <c r="Q134" s="33">
        <v>0.71779758088569712</v>
      </c>
      <c r="R134" s="33">
        <v>0.82143401263613625</v>
      </c>
      <c r="S134" s="33">
        <v>0.85794874206729044</v>
      </c>
      <c r="T134" s="33">
        <v>0.82546625019592823</v>
      </c>
      <c r="U134" s="33">
        <v>0.78656833295952144</v>
      </c>
      <c r="V134" s="33">
        <v>0.74831756170678265</v>
      </c>
      <c r="W134" s="33">
        <v>0.7148171050164297</v>
      </c>
      <c r="X134" s="33">
        <v>0.72547060651398199</v>
      </c>
      <c r="Y134" s="33">
        <v>0.67824570053351696</v>
      </c>
      <c r="DA134" s="60" t="s">
        <v>1795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0.51486532633828785</v>
      </c>
      <c r="C136" s="119">
        <f t="shared" si="26"/>
        <v>0.51410194666101106</v>
      </c>
      <c r="D136" s="119">
        <f t="shared" si="26"/>
        <v>0.51653512362078058</v>
      </c>
      <c r="E136" s="119">
        <f t="shared" si="26"/>
        <v>0.51678444684398406</v>
      </c>
      <c r="F136" s="119">
        <f t="shared" si="26"/>
        <v>0.51653823478343619</v>
      </c>
      <c r="G136" s="119">
        <f t="shared" si="26"/>
        <v>0.5178978847776885</v>
      </c>
      <c r="H136" s="119">
        <f t="shared" si="26"/>
        <v>0.52223756963132995</v>
      </c>
      <c r="I136" s="119">
        <f t="shared" si="26"/>
        <v>0.51993529344611356</v>
      </c>
      <c r="J136" s="119">
        <f t="shared" si="26"/>
        <v>0.51649702121876151</v>
      </c>
      <c r="K136" s="119">
        <f t="shared" si="26"/>
        <v>0.51671862448216965</v>
      </c>
      <c r="L136" s="119">
        <f t="shared" si="26"/>
        <v>0.53635025916670165</v>
      </c>
      <c r="M136" s="119">
        <f t="shared" si="26"/>
        <v>0.57073354944701404</v>
      </c>
      <c r="N136" s="119">
        <f t="shared" si="26"/>
        <v>0.60880261250518197</v>
      </c>
      <c r="O136" s="119">
        <f t="shared" si="26"/>
        <v>0.65933777256368453</v>
      </c>
      <c r="P136" s="119">
        <f t="shared" si="26"/>
        <v>0.69201040442467221</v>
      </c>
      <c r="Q136" s="119">
        <f t="shared" si="26"/>
        <v>0.69360463652457227</v>
      </c>
      <c r="R136" s="119">
        <f t="shared" ref="R136:V136" si="27">IF(R117=0,"",R117/R98)</f>
        <v>0.70750547350956883</v>
      </c>
      <c r="S136" s="119">
        <f t="shared" si="27"/>
        <v>0.71326630215886344</v>
      </c>
      <c r="T136" s="119">
        <f t="shared" si="27"/>
        <v>0.71863749159362689</v>
      </c>
      <c r="U136" s="119">
        <f t="shared" si="27"/>
        <v>0.7185191725761827</v>
      </c>
      <c r="V136" s="119">
        <f t="shared" si="27"/>
        <v>0.71919863473435641</v>
      </c>
      <c r="W136" s="119">
        <f t="shared" ref="W136:Y136" si="28">IF(W117=0,"",W117/W98)</f>
        <v>0.7146834467065154</v>
      </c>
      <c r="X136" s="119">
        <f t="shared" si="28"/>
        <v>0.71686496424179236</v>
      </c>
      <c r="Y136" s="119">
        <f t="shared" si="28"/>
        <v>0.71833684361491168</v>
      </c>
      <c r="DA136" s="129" t="s">
        <v>1946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0.49217422056080062</v>
      </c>
      <c r="C137" s="124">
        <f t="shared" si="29"/>
        <v>0.49207933856516783</v>
      </c>
      <c r="D137" s="124">
        <f t="shared" si="29"/>
        <v>0.49196742768710877</v>
      </c>
      <c r="E137" s="124">
        <f t="shared" si="29"/>
        <v>0.49186049942549592</v>
      </c>
      <c r="F137" s="124">
        <f t="shared" si="29"/>
        <v>0.49174575001244397</v>
      </c>
      <c r="G137" s="124">
        <f t="shared" si="29"/>
        <v>0.49161507814573019</v>
      </c>
      <c r="H137" s="124">
        <f t="shared" si="29"/>
        <v>0.49148012648989126</v>
      </c>
      <c r="I137" s="124">
        <f t="shared" si="29"/>
        <v>0.49133018005141654</v>
      </c>
      <c r="J137" s="124">
        <f t="shared" si="29"/>
        <v>0.49134973887535138</v>
      </c>
      <c r="K137" s="124">
        <f t="shared" si="29"/>
        <v>0.49128754377026362</v>
      </c>
      <c r="L137" s="124">
        <f t="shared" si="29"/>
        <v>0.51249308606895527</v>
      </c>
      <c r="M137" s="124">
        <f t="shared" si="29"/>
        <v>0.54480067776538088</v>
      </c>
      <c r="N137" s="124">
        <f t="shared" si="29"/>
        <v>0.58356284560316563</v>
      </c>
      <c r="O137" s="124">
        <f t="shared" si="29"/>
        <v>0.62970636111414313</v>
      </c>
      <c r="P137" s="124">
        <f t="shared" si="29"/>
        <v>0.64815697585256682</v>
      </c>
      <c r="Q137" s="124">
        <f t="shared" si="29"/>
        <v>0.67131087473400552</v>
      </c>
      <c r="R137" s="124">
        <f t="shared" ref="R137:V137" si="30">IF(R118=0,"",R118/R99)</f>
        <v>0.67864285606929475</v>
      </c>
      <c r="S137" s="124">
        <f t="shared" si="30"/>
        <v>0.68189471311967687</v>
      </c>
      <c r="T137" s="124">
        <f t="shared" si="30"/>
        <v>0.68235725234113009</v>
      </c>
      <c r="U137" s="124">
        <f t="shared" si="30"/>
        <v>0.68282210898022699</v>
      </c>
      <c r="V137" s="124">
        <f t="shared" si="30"/>
        <v>0.68325595540309436</v>
      </c>
      <c r="W137" s="124">
        <f t="shared" ref="W137:Y137" si="31">IF(W118=0,"",W118/W99)</f>
        <v>0.68416816007338366</v>
      </c>
      <c r="X137" s="124">
        <f t="shared" si="31"/>
        <v>0.6863882143730613</v>
      </c>
      <c r="Y137" s="124">
        <f t="shared" si="31"/>
        <v>0.69215883757880015</v>
      </c>
      <c r="DA137" s="130" t="s">
        <v>1947</v>
      </c>
    </row>
    <row r="138" spans="1:105" ht="12" customHeight="1" x14ac:dyDescent="0.25">
      <c r="A138" s="97" t="s">
        <v>211</v>
      </c>
      <c r="B138" s="111">
        <f t="shared" ref="B138:Q138" si="32">IF(B119=0,"",B119/B100)</f>
        <v>0.48641083202554813</v>
      </c>
      <c r="C138" s="111">
        <f t="shared" si="32"/>
        <v>0.48641083202554813</v>
      </c>
      <c r="D138" s="111">
        <f t="shared" si="32"/>
        <v>0.48641083202554819</v>
      </c>
      <c r="E138" s="111">
        <f t="shared" si="32"/>
        <v>0.48641083202554813</v>
      </c>
      <c r="F138" s="111">
        <f t="shared" si="32"/>
        <v>0.48641083202554813</v>
      </c>
      <c r="G138" s="111">
        <f t="shared" si="32"/>
        <v>0.48641083202554813</v>
      </c>
      <c r="H138" s="111">
        <f t="shared" si="32"/>
        <v>0.48641083202554813</v>
      </c>
      <c r="I138" s="111">
        <f t="shared" si="32"/>
        <v>0.48641083202554813</v>
      </c>
      <c r="J138" s="111">
        <f t="shared" si="32"/>
        <v>0.48641083202554813</v>
      </c>
      <c r="K138" s="111">
        <f t="shared" si="32"/>
        <v>0.48641083202554813</v>
      </c>
      <c r="L138" s="111">
        <f t="shared" si="32"/>
        <v>0.50751908089544373</v>
      </c>
      <c r="M138" s="111">
        <f t="shared" si="32"/>
        <v>0.54016020862486791</v>
      </c>
      <c r="N138" s="111">
        <f t="shared" si="32"/>
        <v>0.57901692943806504</v>
      </c>
      <c r="O138" s="111">
        <f t="shared" si="32"/>
        <v>0.62531361409706199</v>
      </c>
      <c r="P138" s="111">
        <f t="shared" si="32"/>
        <v>0.64414656071502374</v>
      </c>
      <c r="Q138" s="111">
        <f t="shared" si="32"/>
        <v>0.66733515116550179</v>
      </c>
      <c r="R138" s="111">
        <f t="shared" ref="R138:V138" si="33">IF(R119=0,"",R119/R100)</f>
        <v>0.67469380271515833</v>
      </c>
      <c r="S138" s="111">
        <f t="shared" si="33"/>
        <v>0.67802672209310721</v>
      </c>
      <c r="T138" s="111">
        <f t="shared" si="33"/>
        <v>0.67852954912159791</v>
      </c>
      <c r="U138" s="111">
        <f t="shared" si="33"/>
        <v>0.67906656684930611</v>
      </c>
      <c r="V138" s="111">
        <f t="shared" si="33"/>
        <v>0.67959033412965419</v>
      </c>
      <c r="W138" s="111">
        <f t="shared" ref="W138:Y138" si="34">IF(W119=0,"",W119/W100)</f>
        <v>0.68042148282909842</v>
      </c>
      <c r="X138" s="111">
        <f t="shared" si="34"/>
        <v>0.6829324028543855</v>
      </c>
      <c r="Y138" s="111">
        <f t="shared" si="34"/>
        <v>0.68897406367914904</v>
      </c>
      <c r="DA138" s="63" t="s">
        <v>1948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1949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1.9948621447266519</v>
      </c>
      <c r="C140" s="124">
        <f t="shared" si="38"/>
        <v>2.0698250113635934</v>
      </c>
      <c r="D140" s="124">
        <f t="shared" si="38"/>
        <v>2.1505891794436844</v>
      </c>
      <c r="E140" s="124">
        <f t="shared" si="38"/>
        <v>2.1863936491672571</v>
      </c>
      <c r="F140" s="124">
        <f t="shared" si="38"/>
        <v>2.2378641947771447</v>
      </c>
      <c r="G140" s="124">
        <f t="shared" si="38"/>
        <v>2.3280487319438987</v>
      </c>
      <c r="H140" s="124">
        <f t="shared" si="38"/>
        <v>2.5244364344778893</v>
      </c>
      <c r="I140" s="124">
        <f t="shared" si="38"/>
        <v>2.7187407373161387</v>
      </c>
      <c r="J140" s="124">
        <f t="shared" si="38"/>
        <v>2.7535742819209168</v>
      </c>
      <c r="K140" s="124">
        <f t="shared" si="38"/>
        <v>2.92200823665419</v>
      </c>
      <c r="L140" s="124">
        <f t="shared" si="38"/>
        <v>3.6573764857070228</v>
      </c>
      <c r="M140" s="124">
        <f t="shared" si="38"/>
        <v>3.8572013753281182</v>
      </c>
      <c r="N140" s="124">
        <f t="shared" si="38"/>
        <v>3.9742987790609017</v>
      </c>
      <c r="O140" s="124">
        <f t="shared" si="38"/>
        <v>4.1146628793665823</v>
      </c>
      <c r="P140" s="124">
        <f t="shared" si="38"/>
        <v>4.3078454563838884</v>
      </c>
      <c r="Q140" s="124">
        <f t="shared" si="38"/>
        <v>4.4623720852564484</v>
      </c>
      <c r="R140" s="124">
        <f t="shared" ref="R140:V140" si="39">IF(R121=0,"",R121/R102)</f>
        <v>4.5556148213243448</v>
      </c>
      <c r="S140" s="124">
        <f t="shared" si="39"/>
        <v>4.5896867349540589</v>
      </c>
      <c r="T140" s="124">
        <f t="shared" si="39"/>
        <v>4.6140961078729923</v>
      </c>
      <c r="U140" s="124">
        <f t="shared" si="39"/>
        <v>4.6380154609825102</v>
      </c>
      <c r="V140" s="124">
        <f t="shared" si="39"/>
        <v>4.6594387870771499</v>
      </c>
      <c r="W140" s="124">
        <f t="shared" ref="W140:Y140" si="40">IF(W121=0,"",W121/W102)</f>
        <v>4.6807090710747046</v>
      </c>
      <c r="X140" s="124">
        <f t="shared" si="40"/>
        <v>4.7049525521302549</v>
      </c>
      <c r="Y140" s="124">
        <f t="shared" si="40"/>
        <v>4.7568733736527475</v>
      </c>
      <c r="DA140" s="130" t="s">
        <v>1950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1.9948621447266519</v>
      </c>
      <c r="C141" s="111">
        <f t="shared" si="41"/>
        <v>2.0698250113635934</v>
      </c>
      <c r="D141" s="111">
        <f t="shared" si="41"/>
        <v>2.1505891794436844</v>
      </c>
      <c r="E141" s="111">
        <f t="shared" si="41"/>
        <v>2.1863936491672571</v>
      </c>
      <c r="F141" s="111">
        <f t="shared" si="41"/>
        <v>2.2378641947771447</v>
      </c>
      <c r="G141" s="111">
        <f t="shared" si="41"/>
        <v>2.3280487319438987</v>
      </c>
      <c r="H141" s="111">
        <f t="shared" si="41"/>
        <v>2.5244364344778893</v>
      </c>
      <c r="I141" s="111">
        <f t="shared" si="41"/>
        <v>2.7187407373161387</v>
      </c>
      <c r="J141" s="111">
        <f t="shared" si="41"/>
        <v>2.7535742819209168</v>
      </c>
      <c r="K141" s="111">
        <f t="shared" si="41"/>
        <v>2.92200823665419</v>
      </c>
      <c r="L141" s="111">
        <f t="shared" si="41"/>
        <v>3.6573764857070228</v>
      </c>
      <c r="M141" s="111">
        <f t="shared" si="41"/>
        <v>3.8572013753281182</v>
      </c>
      <c r="N141" s="111">
        <f t="shared" si="41"/>
        <v>3.9742987790609017</v>
      </c>
      <c r="O141" s="111">
        <f t="shared" si="41"/>
        <v>4.1146628793665823</v>
      </c>
      <c r="P141" s="111">
        <f t="shared" si="41"/>
        <v>4.3078454563838884</v>
      </c>
      <c r="Q141" s="111">
        <f t="shared" si="41"/>
        <v>4.4623720852564484</v>
      </c>
      <c r="R141" s="111">
        <f t="shared" ref="R141:V141" si="42">IF(R122=0,"",R122/R103)</f>
        <v>4.5556148213243448</v>
      </c>
      <c r="S141" s="111">
        <f t="shared" si="42"/>
        <v>4.5896867349540589</v>
      </c>
      <c r="T141" s="111">
        <f t="shared" si="42"/>
        <v>4.6140961078729923</v>
      </c>
      <c r="U141" s="111">
        <f t="shared" si="42"/>
        <v>4.6380154609825102</v>
      </c>
      <c r="V141" s="111">
        <f t="shared" si="42"/>
        <v>4.6594387870771499</v>
      </c>
      <c r="W141" s="111">
        <f t="shared" ref="W141:Y141" si="43">IF(W122=0,"",W122/W103)</f>
        <v>4.6807090710747046</v>
      </c>
      <c r="X141" s="111">
        <f t="shared" si="43"/>
        <v>4.7049525521302549</v>
      </c>
      <c r="Y141" s="111">
        <f t="shared" si="43"/>
        <v>4.7568733736527475</v>
      </c>
      <c r="DA141" s="63" t="s">
        <v>1951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0.74812915915726197</v>
      </c>
      <c r="C142" s="124">
        <f t="shared" si="44"/>
        <v>0.75546746955348165</v>
      </c>
      <c r="D142" s="124">
        <f t="shared" si="44"/>
        <v>0.75476595989250195</v>
      </c>
      <c r="E142" s="124">
        <f t="shared" si="44"/>
        <v>0.75828313150129445</v>
      </c>
      <c r="F142" s="124">
        <f t="shared" si="44"/>
        <v>0.76291548701225298</v>
      </c>
      <c r="G142" s="124">
        <f t="shared" si="44"/>
        <v>0.76879382299628696</v>
      </c>
      <c r="H142" s="124">
        <f t="shared" si="44"/>
        <v>0.77953776432077093</v>
      </c>
      <c r="I142" s="124">
        <f t="shared" si="44"/>
        <v>0.7846563113058187</v>
      </c>
      <c r="J142" s="124">
        <f t="shared" si="44"/>
        <v>0.79121679531429734</v>
      </c>
      <c r="K142" s="124">
        <f t="shared" si="44"/>
        <v>0.79319518882250317</v>
      </c>
      <c r="L142" s="124">
        <f t="shared" si="44"/>
        <v>0.79249611084885918</v>
      </c>
      <c r="M142" s="124">
        <f t="shared" si="44"/>
        <v>0.80354836519844974</v>
      </c>
      <c r="N142" s="124">
        <f t="shared" si="44"/>
        <v>0.80429335580175032</v>
      </c>
      <c r="O142" s="124">
        <f t="shared" si="44"/>
        <v>0.80962349976595738</v>
      </c>
      <c r="P142" s="124">
        <f t="shared" si="44"/>
        <v>0.82142186680167661</v>
      </c>
      <c r="Q142" s="124">
        <f t="shared" si="44"/>
        <v>0.82281389970110264</v>
      </c>
      <c r="R142" s="124">
        <f t="shared" ref="R142:V142" si="45">IF(R123=0,"",R123/R104)</f>
        <v>0.82525548096653034</v>
      </c>
      <c r="S142" s="124">
        <f t="shared" si="45"/>
        <v>0.82759316869045685</v>
      </c>
      <c r="T142" s="124">
        <f t="shared" si="45"/>
        <v>0.83179435810147961</v>
      </c>
      <c r="U142" s="124">
        <f t="shared" si="45"/>
        <v>0.8362272828532914</v>
      </c>
      <c r="V142" s="124">
        <f t="shared" si="45"/>
        <v>0.84162249954986956</v>
      </c>
      <c r="W142" s="124">
        <f t="shared" ref="W142:Y142" si="46">IF(W123=0,"",W123/W104)</f>
        <v>0.84935541128379743</v>
      </c>
      <c r="X142" s="124">
        <f t="shared" si="46"/>
        <v>0.85583135780872388</v>
      </c>
      <c r="Y142" s="124">
        <f t="shared" si="46"/>
        <v>0.87185417368339413</v>
      </c>
      <c r="DA142" s="130" t="s">
        <v>1952</v>
      </c>
    </row>
    <row r="143" spans="1:105" ht="12" customHeight="1" x14ac:dyDescent="0.25">
      <c r="A143" s="97" t="s">
        <v>138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:Y143" si="49">IF(W124=0,"",W124/W105)</f>
        <v/>
      </c>
      <c r="X143" s="111" t="str">
        <f t="shared" si="49"/>
        <v/>
      </c>
      <c r="Y143" s="111" t="str">
        <f t="shared" si="49"/>
        <v/>
      </c>
      <c r="DA143" s="63" t="s">
        <v>1953</v>
      </c>
    </row>
    <row r="144" spans="1:105" ht="12" customHeight="1" x14ac:dyDescent="0.25">
      <c r="A144" s="97" t="s">
        <v>137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1954</v>
      </c>
    </row>
    <row r="145" spans="1:105" ht="12" customHeight="1" x14ac:dyDescent="0.25">
      <c r="A145" s="100" t="s">
        <v>211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1955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1956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0.7066251110173748</v>
      </c>
      <c r="C147" s="112">
        <f t="shared" si="59"/>
        <v>0.70772613813630081</v>
      </c>
      <c r="D147" s="112">
        <f t="shared" si="59"/>
        <v>0.70887313603778057</v>
      </c>
      <c r="E147" s="112">
        <f t="shared" si="59"/>
        <v>0.71033991413384301</v>
      </c>
      <c r="F147" s="112">
        <f t="shared" si="59"/>
        <v>0.7126637890221178</v>
      </c>
      <c r="G147" s="112">
        <f t="shared" si="59"/>
        <v>0.71721249165456546</v>
      </c>
      <c r="H147" s="112">
        <f t="shared" si="59"/>
        <v>0.72619853308725058</v>
      </c>
      <c r="I147" s="112">
        <f t="shared" si="59"/>
        <v>0.73166566532933996</v>
      </c>
      <c r="J147" s="112">
        <f t="shared" si="59"/>
        <v>0.73200784267790142</v>
      </c>
      <c r="K147" s="112">
        <f t="shared" si="59"/>
        <v>0.73303252007575548</v>
      </c>
      <c r="L147" s="112">
        <f t="shared" si="59"/>
        <v>0.7356837647803236</v>
      </c>
      <c r="M147" s="112">
        <f t="shared" si="59"/>
        <v>0.73720858123866584</v>
      </c>
      <c r="N147" s="112">
        <f t="shared" si="59"/>
        <v>0.74236308716427568</v>
      </c>
      <c r="O147" s="112">
        <f t="shared" si="59"/>
        <v>0.74996438283530964</v>
      </c>
      <c r="P147" s="112">
        <f t="shared" si="59"/>
        <v>0.75484173922967257</v>
      </c>
      <c r="Q147" s="112">
        <f t="shared" si="59"/>
        <v>0.76719487125838359</v>
      </c>
      <c r="R147" s="112">
        <f t="shared" ref="R147:V147" si="60">IF(R128=0,"",R128/R109)</f>
        <v>0.77135117003953102</v>
      </c>
      <c r="S147" s="112">
        <f t="shared" si="60"/>
        <v>0.77554338582168669</v>
      </c>
      <c r="T147" s="112">
        <f t="shared" si="60"/>
        <v>0.78011988693565482</v>
      </c>
      <c r="U147" s="112">
        <f t="shared" si="60"/>
        <v>0.78453092317709816</v>
      </c>
      <c r="V147" s="112">
        <f t="shared" si="60"/>
        <v>0.79188158474469261</v>
      </c>
      <c r="W147" s="112">
        <f t="shared" ref="W147:Y147" si="61">IF(W128=0,"",W128/W109)</f>
        <v>0.80177940577704454</v>
      </c>
      <c r="X147" s="112">
        <f t="shared" si="61"/>
        <v>0.81209455609517556</v>
      </c>
      <c r="Y147" s="112">
        <f t="shared" si="61"/>
        <v>0.82384305206946618</v>
      </c>
      <c r="DA147" s="131" t="s">
        <v>1957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0.81984032545517727</v>
      </c>
      <c r="C148" s="113">
        <f t="shared" si="62"/>
        <v>0.83662908453738116</v>
      </c>
      <c r="D148" s="113">
        <f t="shared" si="62"/>
        <v>0.83094467973907571</v>
      </c>
      <c r="E148" s="113">
        <f t="shared" si="62"/>
        <v>0.83646614307023159</v>
      </c>
      <c r="F148" s="113">
        <f t="shared" si="62"/>
        <v>0.83941710922609847</v>
      </c>
      <c r="G148" s="113">
        <f t="shared" si="62"/>
        <v>0.84159700752003985</v>
      </c>
      <c r="H148" s="113">
        <f t="shared" si="62"/>
        <v>0.84994166779184754</v>
      </c>
      <c r="I148" s="113">
        <f t="shared" si="62"/>
        <v>0.84390731868010738</v>
      </c>
      <c r="J148" s="113">
        <f t="shared" si="62"/>
        <v>0.85875453760143061</v>
      </c>
      <c r="K148" s="113">
        <f t="shared" si="62"/>
        <v>0.85577361281095554</v>
      </c>
      <c r="L148" s="113">
        <f t="shared" si="62"/>
        <v>0.87965879593113339</v>
      </c>
      <c r="M148" s="113">
        <f t="shared" si="62"/>
        <v>0.87000914549141828</v>
      </c>
      <c r="N148" s="113">
        <f t="shared" si="62"/>
        <v>0.87990533627367529</v>
      </c>
      <c r="O148" s="113">
        <f t="shared" si="62"/>
        <v>0.88194571343706385</v>
      </c>
      <c r="P148" s="113">
        <f t="shared" si="62"/>
        <v>0.88029894436554013</v>
      </c>
      <c r="Q148" s="113">
        <f t="shared" si="62"/>
        <v>0.88498038771919929</v>
      </c>
      <c r="R148" s="113">
        <f t="shared" ref="R148:V148" si="63">IF(R129=0,"",R129/R110)</f>
        <v>0.88302029615451283</v>
      </c>
      <c r="S148" s="113">
        <f t="shared" si="63"/>
        <v>0.8837920496759688</v>
      </c>
      <c r="T148" s="113">
        <f t="shared" si="63"/>
        <v>0.88991933360201902</v>
      </c>
      <c r="U148" s="113">
        <f t="shared" si="63"/>
        <v>0.89632537427101688</v>
      </c>
      <c r="V148" s="113">
        <f t="shared" si="63"/>
        <v>0.90261670579826925</v>
      </c>
      <c r="W148" s="113">
        <f t="shared" ref="W148:Y148" si="64">IF(W129=0,"",W129/W110)</f>
        <v>0.91965656944819885</v>
      </c>
      <c r="X148" s="113">
        <f t="shared" si="64"/>
        <v>0.92036897448089516</v>
      </c>
      <c r="Y148" s="113">
        <f t="shared" si="64"/>
        <v>0.92714527765886723</v>
      </c>
      <c r="DA148" s="132" t="s">
        <v>1958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0.7066251110173748</v>
      </c>
      <c r="C149" s="111">
        <f t="shared" si="65"/>
        <v>0.70840192509974809</v>
      </c>
      <c r="D149" s="111">
        <f t="shared" si="65"/>
        <v>0.70979686355726157</v>
      </c>
      <c r="E149" s="111">
        <f t="shared" si="65"/>
        <v>0.71158481823323672</v>
      </c>
      <c r="F149" s="111">
        <f t="shared" si="65"/>
        <v>0.71484502881412404</v>
      </c>
      <c r="G149" s="111">
        <f t="shared" si="65"/>
        <v>0.71966401244690426</v>
      </c>
      <c r="H149" s="111">
        <f t="shared" si="65"/>
        <v>0.7272520215245849</v>
      </c>
      <c r="I149" s="111">
        <f t="shared" si="65"/>
        <v>0.73179709028116191</v>
      </c>
      <c r="J149" s="111">
        <f t="shared" si="65"/>
        <v>0.73213383224371242</v>
      </c>
      <c r="K149" s="111">
        <f t="shared" si="65"/>
        <v>0.73352623620131185</v>
      </c>
      <c r="L149" s="111">
        <f t="shared" si="65"/>
        <v>0.73430624352856078</v>
      </c>
      <c r="M149" s="111">
        <f t="shared" si="65"/>
        <v>0.73880019013522857</v>
      </c>
      <c r="N149" s="111">
        <f t="shared" si="65"/>
        <v>0.74245743090780369</v>
      </c>
      <c r="O149" s="111">
        <f t="shared" si="65"/>
        <v>0.75046985457912463</v>
      </c>
      <c r="P149" s="111">
        <f t="shared" si="65"/>
        <v>0.75889844577952492</v>
      </c>
      <c r="Q149" s="111">
        <f t="shared" si="65"/>
        <v>0.76589367038023903</v>
      </c>
      <c r="R149" s="111">
        <f t="shared" ref="R149:V149" si="66">IF(R130=0,"",R130/R111)</f>
        <v>0.77054975044024621</v>
      </c>
      <c r="S149" s="111">
        <f t="shared" si="66"/>
        <v>0.77410971861468225</v>
      </c>
      <c r="T149" s="111">
        <f t="shared" si="66"/>
        <v>0.77718633572672446</v>
      </c>
      <c r="U149" s="111">
        <f t="shared" si="66"/>
        <v>0.78285122315712219</v>
      </c>
      <c r="V149" s="111">
        <f t="shared" si="66"/>
        <v>0.78876660242627994</v>
      </c>
      <c r="W149" s="111">
        <f t="shared" ref="W149:Y149" si="67">IF(W130=0,"",W130/W111)</f>
        <v>0.79621247481570312</v>
      </c>
      <c r="X149" s="111">
        <f t="shared" si="67"/>
        <v>0.81140929420132291</v>
      </c>
      <c r="Y149" s="111">
        <f t="shared" si="67"/>
        <v>0.82885384978444177</v>
      </c>
      <c r="DA149" s="63" t="s">
        <v>1959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1960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0.75471830959415909</v>
      </c>
      <c r="C151" s="124">
        <f t="shared" si="71"/>
        <v>0.75555328658491072</v>
      </c>
      <c r="D151" s="124">
        <f t="shared" si="71"/>
        <v>0.75633881559633664</v>
      </c>
      <c r="E151" s="124">
        <f t="shared" si="71"/>
        <v>0.75737467677044257</v>
      </c>
      <c r="F151" s="124">
        <f t="shared" si="71"/>
        <v>0.7591998759109031</v>
      </c>
      <c r="G151" s="124">
        <f t="shared" si="71"/>
        <v>0.76240807345107553</v>
      </c>
      <c r="H151" s="124">
        <f t="shared" si="71"/>
        <v>0.76826038031621136</v>
      </c>
      <c r="I151" s="124">
        <f t="shared" si="71"/>
        <v>0.77193628918015711</v>
      </c>
      <c r="J151" s="124">
        <f t="shared" si="71"/>
        <v>0.77233347085115078</v>
      </c>
      <c r="K151" s="124">
        <f t="shared" si="71"/>
        <v>0.77368135892125889</v>
      </c>
      <c r="L151" s="124">
        <f t="shared" si="71"/>
        <v>0.77554238452915158</v>
      </c>
      <c r="M151" s="124">
        <f t="shared" si="71"/>
        <v>0.77823627263882922</v>
      </c>
      <c r="N151" s="124">
        <f t="shared" si="71"/>
        <v>0.78152699288060845</v>
      </c>
      <c r="O151" s="124">
        <f t="shared" si="71"/>
        <v>0.78638720085155933</v>
      </c>
      <c r="P151" s="124">
        <f t="shared" si="71"/>
        <v>0.79023289872600033</v>
      </c>
      <c r="Q151" s="124">
        <f t="shared" si="71"/>
        <v>0.79614934468124721</v>
      </c>
      <c r="R151" s="124">
        <f t="shared" ref="R151:V151" si="72">IF(R132=0,"",R132/R113)</f>
        <v>0.79997189632693688</v>
      </c>
      <c r="S151" s="124">
        <f t="shared" si="72"/>
        <v>0.80397219729801628</v>
      </c>
      <c r="T151" s="124">
        <f t="shared" si="72"/>
        <v>0.80808067018412544</v>
      </c>
      <c r="U151" s="124">
        <f t="shared" si="72"/>
        <v>0.81437810484300877</v>
      </c>
      <c r="V151" s="124">
        <f t="shared" si="72"/>
        <v>0.82377240021731279</v>
      </c>
      <c r="W151" s="124">
        <f t="shared" ref="W151:Y151" si="73">IF(W132=0,"",W132/W113)</f>
        <v>0.83720314615101998</v>
      </c>
      <c r="X151" s="124">
        <f t="shared" si="73"/>
        <v>0.85501739384510755</v>
      </c>
      <c r="Y151" s="124">
        <f t="shared" si="73"/>
        <v>0.87361350345498967</v>
      </c>
      <c r="DA151" s="130" t="s">
        <v>1961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:Y152" si="76">IF(W133=0,"",W133/W114)</f>
        <v/>
      </c>
      <c r="X152" s="111" t="str">
        <f t="shared" si="76"/>
        <v/>
      </c>
      <c r="Y152" s="111" t="str">
        <f t="shared" si="76"/>
        <v/>
      </c>
      <c r="DA152" s="63" t="s">
        <v>1962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0.75471830959415909</v>
      </c>
      <c r="C153" s="45">
        <f t="shared" si="77"/>
        <v>0.75555328658491072</v>
      </c>
      <c r="D153" s="45">
        <f t="shared" si="77"/>
        <v>0.75633881559633664</v>
      </c>
      <c r="E153" s="45">
        <f t="shared" si="77"/>
        <v>0.75737467677044257</v>
      </c>
      <c r="F153" s="45">
        <f t="shared" si="77"/>
        <v>0.7591998759109031</v>
      </c>
      <c r="G153" s="45">
        <f t="shared" si="77"/>
        <v>0.76240807345107553</v>
      </c>
      <c r="H153" s="45">
        <f t="shared" si="77"/>
        <v>0.76826038031621136</v>
      </c>
      <c r="I153" s="45">
        <f t="shared" si="77"/>
        <v>0.77193628918015711</v>
      </c>
      <c r="J153" s="45">
        <f t="shared" si="77"/>
        <v>0.77233347085115078</v>
      </c>
      <c r="K153" s="45">
        <f t="shared" si="77"/>
        <v>0.77368135892125889</v>
      </c>
      <c r="L153" s="45">
        <f t="shared" si="77"/>
        <v>0.77554238452915158</v>
      </c>
      <c r="M153" s="45">
        <f t="shared" si="77"/>
        <v>0.77823627263882922</v>
      </c>
      <c r="N153" s="45">
        <f t="shared" si="77"/>
        <v>0.78152699288060845</v>
      </c>
      <c r="O153" s="45">
        <f t="shared" si="77"/>
        <v>0.78638720085155933</v>
      </c>
      <c r="P153" s="45">
        <f t="shared" si="77"/>
        <v>0.79023289872600033</v>
      </c>
      <c r="Q153" s="45">
        <f t="shared" si="77"/>
        <v>0.79614934468124721</v>
      </c>
      <c r="R153" s="45">
        <f t="shared" ref="R153:V153" si="78">IF(R134=0,"",R134/R115)</f>
        <v>0.79997189632693688</v>
      </c>
      <c r="S153" s="45">
        <f t="shared" si="78"/>
        <v>0.80397219729801628</v>
      </c>
      <c r="T153" s="45">
        <f t="shared" si="78"/>
        <v>0.80808067018412544</v>
      </c>
      <c r="U153" s="45">
        <f t="shared" si="78"/>
        <v>0.81437810484300877</v>
      </c>
      <c r="V153" s="45">
        <f t="shared" si="78"/>
        <v>0.82377240021731279</v>
      </c>
      <c r="W153" s="45">
        <f t="shared" ref="W153:Y153" si="79">IF(W134=0,"",W134/W115)</f>
        <v>0.83720314615101998</v>
      </c>
      <c r="X153" s="45">
        <f t="shared" si="79"/>
        <v>0.85501739384510755</v>
      </c>
      <c r="Y153" s="45">
        <f t="shared" si="79"/>
        <v>0.87361350345498967</v>
      </c>
      <c r="DA153" s="60" t="s">
        <v>1963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158.54762771999998</v>
      </c>
      <c r="C155" s="117">
        <f t="shared" si="80"/>
        <v>139.48001604000004</v>
      </c>
      <c r="D155" s="117">
        <f t="shared" si="80"/>
        <v>120.41266320000001</v>
      </c>
      <c r="E155" s="117">
        <f t="shared" si="80"/>
        <v>101.34531036</v>
      </c>
      <c r="F155" s="117">
        <f t="shared" si="80"/>
        <v>82.183139279999992</v>
      </c>
      <c r="G155" s="117">
        <f t="shared" si="80"/>
        <v>63.115786439999994</v>
      </c>
      <c r="H155" s="117">
        <f t="shared" si="80"/>
        <v>44.04843360000001</v>
      </c>
      <c r="I155" s="117">
        <f t="shared" si="80"/>
        <v>44.04843360000001</v>
      </c>
      <c r="J155" s="117">
        <f t="shared" si="80"/>
        <v>44.100185040000014</v>
      </c>
      <c r="K155" s="117">
        <f t="shared" si="80"/>
        <v>44.100185040000014</v>
      </c>
      <c r="L155" s="117">
        <f t="shared" si="80"/>
        <v>44.100185040000007</v>
      </c>
      <c r="M155" s="117">
        <f t="shared" si="80"/>
        <v>41.001093719999979</v>
      </c>
      <c r="N155" s="117">
        <f t="shared" si="80"/>
        <v>41.00109372</v>
      </c>
      <c r="O155" s="117">
        <f t="shared" si="80"/>
        <v>41.00109372</v>
      </c>
      <c r="P155" s="117">
        <f t="shared" si="80"/>
        <v>41.001093719999965</v>
      </c>
      <c r="Q155" s="117">
        <f t="shared" si="80"/>
        <v>129.32608248000005</v>
      </c>
      <c r="R155" s="117">
        <f t="shared" ref="R155:V155" si="81">R156+R159+R161+R170</f>
        <v>127.56652020000003</v>
      </c>
      <c r="S155" s="117">
        <f t="shared" si="81"/>
        <v>126.64798343999993</v>
      </c>
      <c r="T155" s="117">
        <f t="shared" si="81"/>
        <v>123.60650039999997</v>
      </c>
      <c r="U155" s="117">
        <f t="shared" si="81"/>
        <v>120.01892256000001</v>
      </c>
      <c r="V155" s="117">
        <f t="shared" si="81"/>
        <v>116.79581592000008</v>
      </c>
      <c r="W155" s="117">
        <f t="shared" ref="W155:Y155" si="82">W156+W159+W161+W170</f>
        <v>112.53382632000003</v>
      </c>
      <c r="X155" s="117">
        <f t="shared" si="82"/>
        <v>108.35291519999997</v>
      </c>
      <c r="Y155" s="117">
        <f t="shared" si="82"/>
        <v>104.61686220000007</v>
      </c>
      <c r="DA155" s="129" t="s">
        <v>2114</v>
      </c>
    </row>
    <row r="156" spans="1:105" ht="12" customHeight="1" x14ac:dyDescent="0.25">
      <c r="A156" s="121" t="s">
        <v>57</v>
      </c>
      <c r="B156" s="122">
        <f t="shared" ref="B156:Q156" si="83">SUM(B157:B158)</f>
        <v>158.54762771999998</v>
      </c>
      <c r="C156" s="122">
        <f t="shared" si="83"/>
        <v>139.48001604000004</v>
      </c>
      <c r="D156" s="122">
        <f t="shared" si="83"/>
        <v>120.41266320000001</v>
      </c>
      <c r="E156" s="122">
        <f t="shared" si="83"/>
        <v>101.34531036</v>
      </c>
      <c r="F156" s="122">
        <f t="shared" si="83"/>
        <v>82.183139279999992</v>
      </c>
      <c r="G156" s="122">
        <f t="shared" si="83"/>
        <v>63.115786439999994</v>
      </c>
      <c r="H156" s="122">
        <f t="shared" si="83"/>
        <v>44.04843360000001</v>
      </c>
      <c r="I156" s="122">
        <f t="shared" si="83"/>
        <v>44.04843360000001</v>
      </c>
      <c r="J156" s="122">
        <f t="shared" si="83"/>
        <v>44.100185040000014</v>
      </c>
      <c r="K156" s="122">
        <f t="shared" si="83"/>
        <v>44.100185040000014</v>
      </c>
      <c r="L156" s="122">
        <f t="shared" si="83"/>
        <v>44.100185040000007</v>
      </c>
      <c r="M156" s="122">
        <f t="shared" si="83"/>
        <v>41.001093719999979</v>
      </c>
      <c r="N156" s="122">
        <f t="shared" si="83"/>
        <v>41.00109372</v>
      </c>
      <c r="O156" s="122">
        <f t="shared" si="83"/>
        <v>41.00109372</v>
      </c>
      <c r="P156" s="122">
        <f t="shared" si="83"/>
        <v>41.001093719999965</v>
      </c>
      <c r="Q156" s="122">
        <f t="shared" si="83"/>
        <v>129.32608248000005</v>
      </c>
      <c r="R156" s="122">
        <f t="shared" ref="R156:V156" si="84">SUM(R157:R158)</f>
        <v>127.56652020000003</v>
      </c>
      <c r="S156" s="122">
        <f t="shared" si="84"/>
        <v>126.64798343999993</v>
      </c>
      <c r="T156" s="122">
        <f t="shared" si="84"/>
        <v>123.60650039999997</v>
      </c>
      <c r="U156" s="122">
        <f t="shared" si="84"/>
        <v>120.01892256000001</v>
      </c>
      <c r="V156" s="122">
        <f t="shared" si="84"/>
        <v>116.79581592000008</v>
      </c>
      <c r="W156" s="122">
        <f t="shared" ref="W156:Y156" si="85">SUM(W157:W158)</f>
        <v>112.53382632000003</v>
      </c>
      <c r="X156" s="122">
        <f t="shared" si="85"/>
        <v>108.35291519999997</v>
      </c>
      <c r="Y156" s="122">
        <f t="shared" si="85"/>
        <v>104.61686220000007</v>
      </c>
      <c r="DA156" s="130" t="s">
        <v>2115</v>
      </c>
    </row>
    <row r="157" spans="1:105" ht="12" customHeight="1" x14ac:dyDescent="0.25">
      <c r="A157" s="97" t="s">
        <v>211</v>
      </c>
      <c r="B157" s="98">
        <v>158.54762771999998</v>
      </c>
      <c r="C157" s="98">
        <v>139.48001604000004</v>
      </c>
      <c r="D157" s="98">
        <v>120.41266320000001</v>
      </c>
      <c r="E157" s="98">
        <v>101.34531036</v>
      </c>
      <c r="F157" s="98">
        <v>82.183139279999992</v>
      </c>
      <c r="G157" s="98">
        <v>63.115786439999994</v>
      </c>
      <c r="H157" s="98">
        <v>44.04843360000001</v>
      </c>
      <c r="I157" s="98">
        <v>44.04843360000001</v>
      </c>
      <c r="J157" s="98">
        <v>44.100185040000014</v>
      </c>
      <c r="K157" s="98">
        <v>44.100185040000014</v>
      </c>
      <c r="L157" s="98">
        <v>44.100185040000007</v>
      </c>
      <c r="M157" s="98">
        <v>41.001093719999979</v>
      </c>
      <c r="N157" s="98">
        <v>41.00109372</v>
      </c>
      <c r="O157" s="98">
        <v>41.00109372</v>
      </c>
      <c r="P157" s="98">
        <v>41.001093719999965</v>
      </c>
      <c r="Q157" s="98">
        <v>129.32608248000005</v>
      </c>
      <c r="R157" s="98">
        <v>127.56652020000003</v>
      </c>
      <c r="S157" s="98">
        <v>126.64798343999993</v>
      </c>
      <c r="T157" s="98">
        <v>123.60650039999997</v>
      </c>
      <c r="U157" s="98">
        <v>120.01892256000001</v>
      </c>
      <c r="V157" s="98">
        <v>116.79581592000008</v>
      </c>
      <c r="W157" s="98">
        <v>112.53382632000003</v>
      </c>
      <c r="X157" s="98">
        <v>108.35291519999997</v>
      </c>
      <c r="Y157" s="98">
        <v>104.61686220000007</v>
      </c>
      <c r="DA157" s="63" t="s">
        <v>2116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2117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2118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2119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2120</v>
      </c>
    </row>
    <row r="162" spans="1:105" ht="12" customHeight="1" x14ac:dyDescent="0.25">
      <c r="A162" s="97" t="s">
        <v>138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2121</v>
      </c>
    </row>
    <row r="163" spans="1:105" ht="12" customHeight="1" x14ac:dyDescent="0.25">
      <c r="A163" s="97" t="s">
        <v>137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2122</v>
      </c>
    </row>
    <row r="164" spans="1:105" ht="12" customHeight="1" x14ac:dyDescent="0.25">
      <c r="A164" s="100" t="s">
        <v>211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2123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2124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2125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2126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2127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2128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X170" s="122">
        <v>0</v>
      </c>
      <c r="Y170" s="122">
        <v>0</v>
      </c>
      <c r="DA170" s="130" t="s">
        <v>2129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X171" s="98">
        <v>0</v>
      </c>
      <c r="Y171" s="98">
        <v>0</v>
      </c>
      <c r="DA171" s="63" t="s">
        <v>2130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2131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18189.449556921758</v>
      </c>
      <c r="C174" s="117">
        <f t="shared" si="87"/>
        <v>17618.486064485653</v>
      </c>
      <c r="D174" s="117">
        <f t="shared" si="87"/>
        <v>17695.538871319219</v>
      </c>
      <c r="E174" s="117">
        <f t="shared" si="87"/>
        <v>17687.626369188678</v>
      </c>
      <c r="F174" s="117">
        <f t="shared" si="87"/>
        <v>17348.059956159843</v>
      </c>
      <c r="G174" s="117">
        <f t="shared" si="87"/>
        <v>16536.653588169542</v>
      </c>
      <c r="H174" s="117">
        <f t="shared" si="87"/>
        <v>14487.554641629245</v>
      </c>
      <c r="I174" s="117">
        <f t="shared" si="87"/>
        <v>15850.054001235561</v>
      </c>
      <c r="J174" s="117">
        <f t="shared" si="87"/>
        <v>17054.998198071935</v>
      </c>
      <c r="K174" s="117">
        <f t="shared" si="87"/>
        <v>17382.722469998829</v>
      </c>
      <c r="L174" s="117">
        <f t="shared" si="87"/>
        <v>17667.823934323897</v>
      </c>
      <c r="M174" s="117">
        <f t="shared" si="87"/>
        <v>15678.194264225582</v>
      </c>
      <c r="N174" s="117">
        <f t="shared" si="87"/>
        <v>14840.753456038963</v>
      </c>
      <c r="O174" s="117">
        <f t="shared" si="87"/>
        <v>11072.172665079559</v>
      </c>
      <c r="P174" s="117">
        <f t="shared" si="87"/>
        <v>7775.524931959736</v>
      </c>
      <c r="Q174" s="117">
        <f t="shared" si="87"/>
        <v>14503.453417508048</v>
      </c>
      <c r="R174" s="117">
        <f t="shared" ref="R174:V174" si="88">R175+R178+R180+R189</f>
        <v>12540.697398262204</v>
      </c>
      <c r="S174" s="117">
        <f t="shared" si="88"/>
        <v>11836.057395168027</v>
      </c>
      <c r="T174" s="117">
        <f t="shared" si="88"/>
        <v>11811.004254594227</v>
      </c>
      <c r="U174" s="117">
        <f t="shared" si="88"/>
        <v>11819.297055675339</v>
      </c>
      <c r="V174" s="117">
        <f t="shared" si="88"/>
        <v>11837.952391802748</v>
      </c>
      <c r="W174" s="117">
        <f t="shared" ref="W174:Y174" si="89">W175+W178+W180+W189</f>
        <v>11763.49134040205</v>
      </c>
      <c r="X174" s="117">
        <f t="shared" si="89"/>
        <v>11104.683544537093</v>
      </c>
      <c r="Y174" s="117">
        <f t="shared" si="89"/>
        <v>9920.0839725364422</v>
      </c>
      <c r="DA174" s="129" t="s">
        <v>2282</v>
      </c>
    </row>
    <row r="175" spans="1:105" ht="12" customHeight="1" x14ac:dyDescent="0.25">
      <c r="A175" s="121" t="s">
        <v>57</v>
      </c>
      <c r="B175" s="122">
        <f t="shared" ref="B175:Q175" si="90">SUM(B176:B177)</f>
        <v>16608.27178729379</v>
      </c>
      <c r="C175" s="122">
        <f t="shared" si="90"/>
        <v>16173.927289782299</v>
      </c>
      <c r="D175" s="122">
        <f t="shared" si="90"/>
        <v>16078.305908385726</v>
      </c>
      <c r="E175" s="122">
        <f t="shared" si="90"/>
        <v>16083.226798840076</v>
      </c>
      <c r="F175" s="122">
        <f t="shared" si="90"/>
        <v>15795.186613302343</v>
      </c>
      <c r="G175" s="122">
        <f t="shared" si="90"/>
        <v>14995.73218788444</v>
      </c>
      <c r="H175" s="122">
        <f t="shared" si="90"/>
        <v>12967.893199935397</v>
      </c>
      <c r="I175" s="122">
        <f t="shared" si="90"/>
        <v>14313.877727817166</v>
      </c>
      <c r="J175" s="122">
        <f t="shared" si="90"/>
        <v>15624.803347200412</v>
      </c>
      <c r="K175" s="122">
        <f t="shared" si="90"/>
        <v>15911.96133705208</v>
      </c>
      <c r="L175" s="122">
        <f t="shared" si="90"/>
        <v>16170.763619672596</v>
      </c>
      <c r="M175" s="122">
        <f t="shared" si="90"/>
        <v>14180.850270990883</v>
      </c>
      <c r="N175" s="122">
        <f t="shared" si="90"/>
        <v>13361.671418855691</v>
      </c>
      <c r="O175" s="122">
        <f t="shared" si="90"/>
        <v>9612.9749035755394</v>
      </c>
      <c r="P175" s="122">
        <f t="shared" si="90"/>
        <v>6316.2438392977929</v>
      </c>
      <c r="Q175" s="122">
        <f t="shared" si="90"/>
        <v>13038.980357492277</v>
      </c>
      <c r="R175" s="122">
        <f t="shared" ref="R175:V175" si="91">SUM(R176:R177)</f>
        <v>11050.15512558384</v>
      </c>
      <c r="S175" s="122">
        <f t="shared" si="91"/>
        <v>10351.131396185201</v>
      </c>
      <c r="T175" s="122">
        <f t="shared" si="91"/>
        <v>10359.005715520656</v>
      </c>
      <c r="U175" s="122">
        <f t="shared" si="91"/>
        <v>10424.228136388023</v>
      </c>
      <c r="V175" s="122">
        <f t="shared" si="91"/>
        <v>10530.660790739072</v>
      </c>
      <c r="W175" s="122">
        <f t="shared" ref="W175:Y175" si="92">SUM(W176:W177)</f>
        <v>10594.096055615051</v>
      </c>
      <c r="X175" s="122">
        <f t="shared" si="92"/>
        <v>10045.699897484268</v>
      </c>
      <c r="Y175" s="122">
        <f t="shared" si="92"/>
        <v>9081.9348161837261</v>
      </c>
      <c r="DA175" s="130" t="s">
        <v>2283</v>
      </c>
    </row>
    <row r="176" spans="1:105" ht="12" customHeight="1" x14ac:dyDescent="0.25">
      <c r="A176" s="97" t="s">
        <v>211</v>
      </c>
      <c r="B176" s="98">
        <v>16421.897289586301</v>
      </c>
      <c r="C176" s="98">
        <v>15995.414933349532</v>
      </c>
      <c r="D176" s="98">
        <v>15904.352385946513</v>
      </c>
      <c r="E176" s="98">
        <v>15912.568532978896</v>
      </c>
      <c r="F176" s="98">
        <v>15631.113789293961</v>
      </c>
      <c r="G176" s="98">
        <v>14843.779058954802</v>
      </c>
      <c r="H176" s="98">
        <v>12839.895817373983</v>
      </c>
      <c r="I176" s="98">
        <v>14176.77408441174</v>
      </c>
      <c r="J176" s="98">
        <v>15474.548137218735</v>
      </c>
      <c r="K176" s="98">
        <v>15760.87160702545</v>
      </c>
      <c r="L176" s="98">
        <v>16007.440618143661</v>
      </c>
      <c r="M176" s="98">
        <v>14037.744347356089</v>
      </c>
      <c r="N176" s="98">
        <v>13217.387616624261</v>
      </c>
      <c r="O176" s="98">
        <v>9500.2743400597465</v>
      </c>
      <c r="P176" s="98">
        <v>6245.0607141425853</v>
      </c>
      <c r="Q176" s="98">
        <v>12883.14970180936</v>
      </c>
      <c r="R176" s="98">
        <v>10916.011809143407</v>
      </c>
      <c r="S176" s="98">
        <v>10226.779202687747</v>
      </c>
      <c r="T176" s="98">
        <v>10235.662498686559</v>
      </c>
      <c r="U176" s="98">
        <v>10302.244497711918</v>
      </c>
      <c r="V176" s="98">
        <v>10410.185604345861</v>
      </c>
      <c r="W176" s="98">
        <v>10469.892905269633</v>
      </c>
      <c r="X176" s="98">
        <v>9936.2089065050095</v>
      </c>
      <c r="Y176" s="98">
        <v>8988.9396489540813</v>
      </c>
      <c r="DA176" s="63" t="s">
        <v>2284</v>
      </c>
    </row>
    <row r="177" spans="1:105" ht="12" customHeight="1" x14ac:dyDescent="0.25">
      <c r="A177" s="97" t="s">
        <v>53</v>
      </c>
      <c r="B177" s="98">
        <v>186.37449770748964</v>
      </c>
      <c r="C177" s="98">
        <v>178.5123564327686</v>
      </c>
      <c r="D177" s="98">
        <v>173.95352243921226</v>
      </c>
      <c r="E177" s="98">
        <v>170.6582658611805</v>
      </c>
      <c r="F177" s="98">
        <v>164.07282400838298</v>
      </c>
      <c r="G177" s="98">
        <v>151.95312892963827</v>
      </c>
      <c r="H177" s="98">
        <v>127.99738256141438</v>
      </c>
      <c r="I177" s="98">
        <v>137.10364340542674</v>
      </c>
      <c r="J177" s="98">
        <v>150.25520998167741</v>
      </c>
      <c r="K177" s="98">
        <v>151.08973002662961</v>
      </c>
      <c r="L177" s="98">
        <v>163.32300152893527</v>
      </c>
      <c r="M177" s="98">
        <v>143.10592363479375</v>
      </c>
      <c r="N177" s="98">
        <v>144.28380223142995</v>
      </c>
      <c r="O177" s="98">
        <v>112.70056351579267</v>
      </c>
      <c r="P177" s="98">
        <v>71.183125155207676</v>
      </c>
      <c r="Q177" s="98">
        <v>155.83065568291812</v>
      </c>
      <c r="R177" s="98">
        <v>134.14331644043403</v>
      </c>
      <c r="S177" s="98">
        <v>124.35219349745502</v>
      </c>
      <c r="T177" s="98">
        <v>123.3432168340977</v>
      </c>
      <c r="U177" s="98">
        <v>121.98363867610597</v>
      </c>
      <c r="V177" s="98">
        <v>120.47518639320971</v>
      </c>
      <c r="W177" s="98">
        <v>124.20315034541807</v>
      </c>
      <c r="X177" s="98">
        <v>109.49099097925885</v>
      </c>
      <c r="Y177" s="98">
        <v>92.995167229645475</v>
      </c>
      <c r="DA177" s="63" t="s">
        <v>2285</v>
      </c>
    </row>
    <row r="178" spans="1:105" ht="12" customHeight="1" x14ac:dyDescent="0.25">
      <c r="A178" s="121" t="s">
        <v>92</v>
      </c>
      <c r="B178" s="122">
        <f t="shared" ref="B178:Y178" si="93">B179</f>
        <v>5.2294163898708881</v>
      </c>
      <c r="C178" s="122">
        <f t="shared" si="93"/>
        <v>5.7096103917354997</v>
      </c>
      <c r="D178" s="122">
        <f t="shared" si="93"/>
        <v>6.6975249812995923</v>
      </c>
      <c r="E178" s="122">
        <f t="shared" si="93"/>
        <v>9.5356388375041004</v>
      </c>
      <c r="F178" s="122">
        <f t="shared" si="93"/>
        <v>6.7373984903365436</v>
      </c>
      <c r="G178" s="122">
        <f t="shared" si="93"/>
        <v>5.8442285760330357</v>
      </c>
      <c r="H178" s="122">
        <f t="shared" si="93"/>
        <v>6.2515635472819095</v>
      </c>
      <c r="I178" s="122">
        <f t="shared" si="93"/>
        <v>3.1049534891764972</v>
      </c>
      <c r="J178" s="122">
        <f t="shared" si="93"/>
        <v>2.5053733685871169</v>
      </c>
      <c r="K178" s="122">
        <f t="shared" si="93"/>
        <v>1.24219779421363</v>
      </c>
      <c r="L178" s="122">
        <f t="shared" si="93"/>
        <v>2.5185774946753621</v>
      </c>
      <c r="M178" s="122">
        <f t="shared" si="93"/>
        <v>8.6476794270869046</v>
      </c>
      <c r="N178" s="122">
        <f t="shared" si="93"/>
        <v>17.223677597647296</v>
      </c>
      <c r="O178" s="122">
        <f t="shared" si="93"/>
        <v>21.789352306704437</v>
      </c>
      <c r="P178" s="122">
        <f t="shared" si="93"/>
        <v>27.710567725782209</v>
      </c>
      <c r="Q178" s="122">
        <f t="shared" si="93"/>
        <v>29.819494190455302</v>
      </c>
      <c r="R178" s="122">
        <f t="shared" si="93"/>
        <v>40.205102491032882</v>
      </c>
      <c r="S178" s="122">
        <f t="shared" si="93"/>
        <v>42.787362717477926</v>
      </c>
      <c r="T178" s="122">
        <f t="shared" si="93"/>
        <v>57.489869022926555</v>
      </c>
      <c r="U178" s="122">
        <f t="shared" si="93"/>
        <v>56.092447092746845</v>
      </c>
      <c r="V178" s="122">
        <f t="shared" si="93"/>
        <v>58.338311174160637</v>
      </c>
      <c r="W178" s="122">
        <f t="shared" si="93"/>
        <v>44.018362645733774</v>
      </c>
      <c r="X178" s="122">
        <f t="shared" si="93"/>
        <v>41.356041832163278</v>
      </c>
      <c r="Y178" s="122">
        <f t="shared" si="93"/>
        <v>27.986810744343693</v>
      </c>
      <c r="DA178" s="130" t="s">
        <v>2286</v>
      </c>
    </row>
    <row r="179" spans="1:105" ht="12" customHeight="1" x14ac:dyDescent="0.25">
      <c r="A179" s="97" t="s">
        <v>53</v>
      </c>
      <c r="B179" s="98">
        <f>RES_hhdet_fech!B48</f>
        <v>5.2294163898708881</v>
      </c>
      <c r="C179" s="98">
        <f>RES_hhdet_fech!C48</f>
        <v>5.7096103917354997</v>
      </c>
      <c r="D179" s="98">
        <f>RES_hhdet_fech!D48</f>
        <v>6.6975249812995923</v>
      </c>
      <c r="E179" s="98">
        <f>RES_hhdet_fech!E48</f>
        <v>9.5356388375041004</v>
      </c>
      <c r="F179" s="98">
        <f>RES_hhdet_fech!F48</f>
        <v>6.7373984903365436</v>
      </c>
      <c r="G179" s="98">
        <f>RES_hhdet_fech!G48</f>
        <v>5.8442285760330357</v>
      </c>
      <c r="H179" s="98">
        <f>RES_hhdet_fech!H48</f>
        <v>6.2515635472819095</v>
      </c>
      <c r="I179" s="98">
        <f>RES_hhdet_fech!I48</f>
        <v>3.1049534891764972</v>
      </c>
      <c r="J179" s="98">
        <f>RES_hhdet_fech!J48</f>
        <v>2.5053733685871169</v>
      </c>
      <c r="K179" s="98">
        <f>RES_hhdet_fech!K48</f>
        <v>1.24219779421363</v>
      </c>
      <c r="L179" s="98">
        <f>RES_hhdet_fech!L48</f>
        <v>2.5185774946753621</v>
      </c>
      <c r="M179" s="98">
        <f>RES_hhdet_fech!M48</f>
        <v>8.6476794270869046</v>
      </c>
      <c r="N179" s="98">
        <f>RES_hhdet_fech!N48</f>
        <v>17.223677597647296</v>
      </c>
      <c r="O179" s="98">
        <f>RES_hhdet_fech!O48</f>
        <v>21.789352306704437</v>
      </c>
      <c r="P179" s="98">
        <f>RES_hhdet_fech!P48</f>
        <v>27.710567725782209</v>
      </c>
      <c r="Q179" s="98">
        <f>RES_hhdet_fech!Q48</f>
        <v>29.819494190455302</v>
      </c>
      <c r="R179" s="98">
        <f>RES_hhdet_fech!R48</f>
        <v>40.205102491032882</v>
      </c>
      <c r="S179" s="98">
        <f>RES_hhdet_fech!S48</f>
        <v>42.787362717477926</v>
      </c>
      <c r="T179" s="98">
        <f>RES_hhdet_fech!T48</f>
        <v>57.489869022926555</v>
      </c>
      <c r="U179" s="98">
        <f>RES_hhdet_fech!U48</f>
        <v>56.092447092746845</v>
      </c>
      <c r="V179" s="98">
        <f>RES_hhdet_fech!V48</f>
        <v>58.338311174160637</v>
      </c>
      <c r="W179" s="98">
        <f>RES_hhdet_fech!W48</f>
        <v>44.018362645733774</v>
      </c>
      <c r="X179" s="98">
        <f>RES_hhdet_fech!X48</f>
        <v>41.356041832163278</v>
      </c>
      <c r="Y179" s="98">
        <f>RES_hhdet_fech!Y48</f>
        <v>27.986810744343693</v>
      </c>
      <c r="DA179" s="63" t="s">
        <v>2287</v>
      </c>
    </row>
    <row r="180" spans="1:105" ht="12" customHeight="1" x14ac:dyDescent="0.25">
      <c r="A180" s="121" t="s">
        <v>55</v>
      </c>
      <c r="B180" s="122">
        <v>1346.9690483816908</v>
      </c>
      <c r="C180" s="122">
        <v>1195.2076768813517</v>
      </c>
      <c r="D180" s="122">
        <v>1366.6423735193259</v>
      </c>
      <c r="E180" s="122">
        <v>1351.777557435682</v>
      </c>
      <c r="F180" s="122">
        <v>1296.3625210907051</v>
      </c>
      <c r="G180" s="122">
        <v>1285.5163125247911</v>
      </c>
      <c r="H180" s="122">
        <v>1242.2218111782095</v>
      </c>
      <c r="I180" s="122">
        <v>1280.454355558571</v>
      </c>
      <c r="J180" s="122">
        <v>1168.3123107404369</v>
      </c>
      <c r="K180" s="122">
        <v>1232.9165433724481</v>
      </c>
      <c r="L180" s="122">
        <v>1205.961771700024</v>
      </c>
      <c r="M180" s="122">
        <v>1201.8489192883676</v>
      </c>
      <c r="N180" s="122">
        <v>1176.3263126866511</v>
      </c>
      <c r="O180" s="122">
        <v>1159.1691960134444</v>
      </c>
      <c r="P180" s="122">
        <v>1160.0152381699897</v>
      </c>
      <c r="Q180" s="122">
        <v>1169.6820667909835</v>
      </c>
      <c r="R180" s="122">
        <v>1191.1000652323464</v>
      </c>
      <c r="S180" s="122">
        <v>1187.8917579175491</v>
      </c>
      <c r="T180" s="122">
        <v>1144.8456358292312</v>
      </c>
      <c r="U180" s="122">
        <v>1094.198672806805</v>
      </c>
      <c r="V180" s="122">
        <v>1009.8240389387516</v>
      </c>
      <c r="W180" s="122">
        <v>890.62254481184152</v>
      </c>
      <c r="X180" s="122">
        <v>787.55307720613632</v>
      </c>
      <c r="Y180" s="122">
        <v>612.79930820077254</v>
      </c>
      <c r="DA180" s="130" t="s">
        <v>2288</v>
      </c>
    </row>
    <row r="181" spans="1:105" ht="12" customHeight="1" x14ac:dyDescent="0.25">
      <c r="A181" s="97" t="s">
        <v>138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2289</v>
      </c>
    </row>
    <row r="182" spans="1:105" ht="12" customHeight="1" x14ac:dyDescent="0.25">
      <c r="A182" s="97" t="s">
        <v>137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2290</v>
      </c>
    </row>
    <row r="183" spans="1:105" ht="12" customHeight="1" x14ac:dyDescent="0.25">
      <c r="A183" s="100" t="s">
        <v>211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2291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2292</v>
      </c>
    </row>
    <row r="185" spans="1:105" ht="12" customHeight="1" x14ac:dyDescent="0.25">
      <c r="A185" s="106" t="s">
        <v>122</v>
      </c>
      <c r="B185" s="101">
        <v>1426.0840803205958</v>
      </c>
      <c r="C185" s="101">
        <v>1275.7241112538668</v>
      </c>
      <c r="D185" s="101">
        <v>1454.9923285351788</v>
      </c>
      <c r="E185" s="101">
        <v>1442.8701640201346</v>
      </c>
      <c r="F185" s="101">
        <v>1387.5709149970605</v>
      </c>
      <c r="G185" s="101">
        <v>1377.8321983902783</v>
      </c>
      <c r="H185" s="101">
        <v>1333.4448348286655</v>
      </c>
      <c r="I185" s="101">
        <v>1373.1263140742501</v>
      </c>
      <c r="J185" s="101">
        <v>1262.784965504437</v>
      </c>
      <c r="K185" s="101">
        <v>1333.9866061829348</v>
      </c>
      <c r="L185" s="101">
        <v>1297.4306400671467</v>
      </c>
      <c r="M185" s="101">
        <v>1309.9745608446847</v>
      </c>
      <c r="N185" s="101">
        <v>1274.3159109929966</v>
      </c>
      <c r="O185" s="101">
        <v>1251.5410030849462</v>
      </c>
      <c r="P185" s="101">
        <v>1264.2433496826914</v>
      </c>
      <c r="Q185" s="101">
        <v>1254.8061240963921</v>
      </c>
      <c r="R185" s="101">
        <v>1274.6114331631413</v>
      </c>
      <c r="S185" s="101">
        <v>1267.9169188342009</v>
      </c>
      <c r="T185" s="101">
        <v>1221.8346343168494</v>
      </c>
      <c r="U185" s="101">
        <v>1167.0724503157512</v>
      </c>
      <c r="V185" s="101">
        <v>1074.2232004211035</v>
      </c>
      <c r="W185" s="101">
        <v>944.57222817624643</v>
      </c>
      <c r="X185" s="101">
        <v>830.15172732445433</v>
      </c>
      <c r="Y185" s="101">
        <v>648.87899180671513</v>
      </c>
      <c r="DA185" s="131" t="s">
        <v>2293</v>
      </c>
    </row>
    <row r="186" spans="1:105" ht="12" customHeight="1" x14ac:dyDescent="0.25">
      <c r="A186" s="107" t="s">
        <v>121</v>
      </c>
      <c r="B186" s="104">
        <v>1229.1501043415626</v>
      </c>
      <c r="C186" s="104">
        <v>1079.3930189104615</v>
      </c>
      <c r="D186" s="104">
        <v>1241.5060586223155</v>
      </c>
      <c r="E186" s="104">
        <v>1225.5979630960921</v>
      </c>
      <c r="F186" s="104">
        <v>1178.4374715599658</v>
      </c>
      <c r="G186" s="104">
        <v>1174.452308347097</v>
      </c>
      <c r="H186" s="104">
        <v>1139.3412731769863</v>
      </c>
      <c r="I186" s="104">
        <v>1190.6074792365237</v>
      </c>
      <c r="J186" s="104">
        <v>1076.4514863736956</v>
      </c>
      <c r="K186" s="104">
        <v>1142.8510895322686</v>
      </c>
      <c r="L186" s="104">
        <v>1088.2534701080399</v>
      </c>
      <c r="M186" s="104">
        <v>1110.0573811450386</v>
      </c>
      <c r="N186" s="104">
        <v>1075.3668212682142</v>
      </c>
      <c r="O186" s="104">
        <v>1063.972947700712</v>
      </c>
      <c r="P186" s="104">
        <v>1081.1912616635161</v>
      </c>
      <c r="Q186" s="104">
        <v>1087.2426163766677</v>
      </c>
      <c r="R186" s="104">
        <v>1112.9577364197175</v>
      </c>
      <c r="S186" s="104">
        <v>1112.10549507825</v>
      </c>
      <c r="T186" s="104">
        <v>1069.073334465573</v>
      </c>
      <c r="U186" s="104">
        <v>1020.1466715764368</v>
      </c>
      <c r="V186" s="104">
        <v>940.67293031735278</v>
      </c>
      <c r="W186" s="104">
        <v>821.30654154355807</v>
      </c>
      <c r="X186" s="104">
        <v>732.11791804320387</v>
      </c>
      <c r="Y186" s="104">
        <v>575.9206535248785</v>
      </c>
      <c r="DA186" s="132" t="s">
        <v>2294</v>
      </c>
    </row>
    <row r="187" spans="1:105" ht="12" customHeight="1" x14ac:dyDescent="0.25">
      <c r="A187" s="108" t="s">
        <v>53</v>
      </c>
      <c r="B187" s="98">
        <v>754.81335002064702</v>
      </c>
      <c r="C187" s="98">
        <v>604.74139173821209</v>
      </c>
      <c r="D187" s="98">
        <v>723.22858711655192</v>
      </c>
      <c r="E187" s="98">
        <v>694.92445135032369</v>
      </c>
      <c r="F187" s="98">
        <v>663.62825446249769</v>
      </c>
      <c r="G187" s="98">
        <v>663.62068527481358</v>
      </c>
      <c r="H187" s="98">
        <v>626.83379808903828</v>
      </c>
      <c r="I187" s="98">
        <v>692.92728415352371</v>
      </c>
      <c r="J187" s="98">
        <v>567.61139047919562</v>
      </c>
      <c r="K187" s="98">
        <v>618.557269536018</v>
      </c>
      <c r="L187" s="98">
        <v>492.90481893202298</v>
      </c>
      <c r="M187" s="98">
        <v>552.44032376328153</v>
      </c>
      <c r="N187" s="98">
        <v>501.4542537098809</v>
      </c>
      <c r="O187" s="98">
        <v>503.37231620337786</v>
      </c>
      <c r="P187" s="98">
        <v>536.785155874726</v>
      </c>
      <c r="Q187" s="98">
        <v>534.17703141099503</v>
      </c>
      <c r="R187" s="98">
        <v>567.4147953585782</v>
      </c>
      <c r="S187" s="98">
        <v>572.11624747453777</v>
      </c>
      <c r="T187" s="98">
        <v>528.17364442220639</v>
      </c>
      <c r="U187" s="98">
        <v>487.05466317630754</v>
      </c>
      <c r="V187" s="98">
        <v>433.67114184076269</v>
      </c>
      <c r="W187" s="98">
        <v>323.80090499930878</v>
      </c>
      <c r="X187" s="98">
        <v>309.13135601140146</v>
      </c>
      <c r="Y187" s="98">
        <v>245.16203987195738</v>
      </c>
      <c r="DA187" s="63" t="s">
        <v>2295</v>
      </c>
    </row>
    <row r="188" spans="1:105" ht="12" customHeight="1" x14ac:dyDescent="0.25">
      <c r="A188" s="108" t="s">
        <v>52</v>
      </c>
      <c r="B188" s="98">
        <v>474.33675432091547</v>
      </c>
      <c r="C188" s="98">
        <v>474.65162717224911</v>
      </c>
      <c r="D188" s="98">
        <v>518.27747150576374</v>
      </c>
      <c r="E188" s="98">
        <v>530.67351174576845</v>
      </c>
      <c r="F188" s="98">
        <v>514.80921709746815</v>
      </c>
      <c r="G188" s="98">
        <v>510.83162307228338</v>
      </c>
      <c r="H188" s="98">
        <v>512.50747508794814</v>
      </c>
      <c r="I188" s="98">
        <v>497.68019508299977</v>
      </c>
      <c r="J188" s="98">
        <v>508.84009589449988</v>
      </c>
      <c r="K188" s="98">
        <v>524.2938199962507</v>
      </c>
      <c r="L188" s="98">
        <v>595.34865117601657</v>
      </c>
      <c r="M188" s="98">
        <v>557.61705738175692</v>
      </c>
      <c r="N188" s="98">
        <v>573.91256755833308</v>
      </c>
      <c r="O188" s="98">
        <v>560.60063149733412</v>
      </c>
      <c r="P188" s="98">
        <v>544.40610578879</v>
      </c>
      <c r="Q188" s="98">
        <v>553.06558496567288</v>
      </c>
      <c r="R188" s="98">
        <v>545.54294106113912</v>
      </c>
      <c r="S188" s="98">
        <v>539.9892476037121</v>
      </c>
      <c r="T188" s="98">
        <v>540.89969004336683</v>
      </c>
      <c r="U188" s="98">
        <v>533.09200840012932</v>
      </c>
      <c r="V188" s="98">
        <v>507.00178847659021</v>
      </c>
      <c r="W188" s="98">
        <v>497.50563654424923</v>
      </c>
      <c r="X188" s="98">
        <v>422.98656203180246</v>
      </c>
      <c r="Y188" s="98">
        <v>330.7586136529211</v>
      </c>
      <c r="DA188" s="63" t="s">
        <v>2296</v>
      </c>
    </row>
    <row r="189" spans="1:105" ht="12" customHeight="1" x14ac:dyDescent="0.25">
      <c r="A189" s="121" t="s">
        <v>54</v>
      </c>
      <c r="B189" s="122">
        <v>228.97930485640666</v>
      </c>
      <c r="C189" s="122">
        <v>243.64148743026558</v>
      </c>
      <c r="D189" s="122">
        <v>243.89306443286523</v>
      </c>
      <c r="E189" s="122">
        <v>243.08637407541377</v>
      </c>
      <c r="F189" s="122">
        <v>249.77342327645647</v>
      </c>
      <c r="G189" s="122">
        <v>249.56085918427578</v>
      </c>
      <c r="H189" s="122">
        <v>271.18806696835605</v>
      </c>
      <c r="I189" s="122">
        <v>252.61696437064742</v>
      </c>
      <c r="J189" s="122">
        <v>259.37716676250011</v>
      </c>
      <c r="K189" s="122">
        <v>236.60239178008763</v>
      </c>
      <c r="L189" s="122">
        <v>288.57996545660046</v>
      </c>
      <c r="M189" s="122">
        <v>286.8473945192444</v>
      </c>
      <c r="N189" s="122">
        <v>285.53204689897461</v>
      </c>
      <c r="O189" s="122">
        <v>278.23921318387039</v>
      </c>
      <c r="P189" s="122">
        <v>271.55528676617092</v>
      </c>
      <c r="Q189" s="122">
        <v>264.97149903433194</v>
      </c>
      <c r="R189" s="122">
        <v>259.23710495498426</v>
      </c>
      <c r="S189" s="122">
        <v>254.2468783478007</v>
      </c>
      <c r="T189" s="122">
        <v>249.66303422141272</v>
      </c>
      <c r="U189" s="122">
        <v>244.77779938776391</v>
      </c>
      <c r="V189" s="122">
        <v>239.12925095076369</v>
      </c>
      <c r="W189" s="122">
        <v>234.75437732942234</v>
      </c>
      <c r="X189" s="122">
        <v>230.07452801452482</v>
      </c>
      <c r="Y189" s="122">
        <v>197.36303740760033</v>
      </c>
      <c r="DA189" s="130" t="s">
        <v>2297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2298</v>
      </c>
    </row>
    <row r="191" spans="1:105" ht="12" customHeight="1" x14ac:dyDescent="0.25">
      <c r="A191" s="109" t="s">
        <v>120</v>
      </c>
      <c r="B191" s="33">
        <v>228.97930485640666</v>
      </c>
      <c r="C191" s="33">
        <v>243.64148743026558</v>
      </c>
      <c r="D191" s="33">
        <v>243.89306443286523</v>
      </c>
      <c r="E191" s="33">
        <v>243.08637407541377</v>
      </c>
      <c r="F191" s="33">
        <v>249.77342327645647</v>
      </c>
      <c r="G191" s="33">
        <v>249.56085918427578</v>
      </c>
      <c r="H191" s="33">
        <v>271.18806696835605</v>
      </c>
      <c r="I191" s="33">
        <v>252.61696437064742</v>
      </c>
      <c r="J191" s="33">
        <v>259.37716676250011</v>
      </c>
      <c r="K191" s="33">
        <v>236.60239178008763</v>
      </c>
      <c r="L191" s="33">
        <v>288.57996545660046</v>
      </c>
      <c r="M191" s="33">
        <v>286.8473945192444</v>
      </c>
      <c r="N191" s="33">
        <v>285.53204689897461</v>
      </c>
      <c r="O191" s="33">
        <v>278.23921318387039</v>
      </c>
      <c r="P191" s="33">
        <v>271.55528676617092</v>
      </c>
      <c r="Q191" s="33">
        <v>264.97149903433194</v>
      </c>
      <c r="R191" s="33">
        <v>259.23710495498426</v>
      </c>
      <c r="S191" s="33">
        <v>254.2468783478007</v>
      </c>
      <c r="T191" s="33">
        <v>249.66303422141272</v>
      </c>
      <c r="U191" s="33">
        <v>244.77779938776391</v>
      </c>
      <c r="V191" s="33">
        <v>239.12925095076369</v>
      </c>
      <c r="W191" s="33">
        <v>234.75437732942234</v>
      </c>
      <c r="X191" s="33">
        <v>230.07452801452482</v>
      </c>
      <c r="Y191" s="33">
        <v>197.36303740760033</v>
      </c>
      <c r="DA191" s="60" t="s">
        <v>2299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9365.1168820383464</v>
      </c>
      <c r="C193" s="117">
        <f t="shared" si="94"/>
        <v>9057.6979829719712</v>
      </c>
      <c r="D193" s="117">
        <f t="shared" si="94"/>
        <v>9140.3673584331991</v>
      </c>
      <c r="E193" s="117">
        <f t="shared" si="94"/>
        <v>9140.6902091842367</v>
      </c>
      <c r="F193" s="117">
        <f t="shared" si="94"/>
        <v>8960.9362666720208</v>
      </c>
      <c r="G193" s="117">
        <f t="shared" si="94"/>
        <v>8564.2979146143789</v>
      </c>
      <c r="H193" s="117">
        <f t="shared" si="94"/>
        <v>7565.9453259455486</v>
      </c>
      <c r="I193" s="117">
        <f t="shared" si="94"/>
        <v>8241.0024782691562</v>
      </c>
      <c r="J193" s="117">
        <f t="shared" si="94"/>
        <v>8808.8557661955001</v>
      </c>
      <c r="K193" s="117">
        <f t="shared" si="94"/>
        <v>8981.9764444530992</v>
      </c>
      <c r="L193" s="117">
        <f t="shared" si="94"/>
        <v>9476.141946086278</v>
      </c>
      <c r="M193" s="117">
        <f t="shared" si="94"/>
        <v>8948.071461341282</v>
      </c>
      <c r="N193" s="117">
        <f t="shared" si="94"/>
        <v>9035.0894755818299</v>
      </c>
      <c r="O193" s="117">
        <f t="shared" si="94"/>
        <v>7300.3016624340707</v>
      </c>
      <c r="P193" s="117">
        <f t="shared" si="94"/>
        <v>5380.7441527795791</v>
      </c>
      <c r="Q193" s="117">
        <f t="shared" si="94"/>
        <v>10059.662536001735</v>
      </c>
      <c r="R193" s="117">
        <f t="shared" ref="R193:V193" si="95">R194+R197+R199+R208</f>
        <v>8872.6120508977183</v>
      </c>
      <c r="S193" s="117">
        <f t="shared" si="95"/>
        <v>8442.2608903915698</v>
      </c>
      <c r="T193" s="117">
        <f t="shared" si="95"/>
        <v>8487.8304707232473</v>
      </c>
      <c r="U193" s="117">
        <f t="shared" si="95"/>
        <v>8492.3915408759567</v>
      </c>
      <c r="V193" s="117">
        <f t="shared" si="95"/>
        <v>8513.8391982348458</v>
      </c>
      <c r="W193" s="117">
        <f t="shared" ref="W193:Y193" si="96">W194+W197+W199+W208</f>
        <v>8407.172536460781</v>
      </c>
      <c r="X193" s="117">
        <f t="shared" si="96"/>
        <v>7960.5585720710023</v>
      </c>
      <c r="Y193" s="117">
        <f t="shared" si="96"/>
        <v>7125.9618092267019</v>
      </c>
      <c r="DA193" s="129" t="s">
        <v>2450</v>
      </c>
    </row>
    <row r="194" spans="1:105" ht="12" customHeight="1" x14ac:dyDescent="0.25">
      <c r="A194" s="121" t="s">
        <v>57</v>
      </c>
      <c r="B194" s="122">
        <f t="shared" ref="B194:Q194" si="97">SUM(B195:B196)</f>
        <v>8174.1632217732567</v>
      </c>
      <c r="C194" s="122">
        <f t="shared" si="97"/>
        <v>7958.8554427571917</v>
      </c>
      <c r="D194" s="122">
        <f t="shared" si="97"/>
        <v>7910.002799314967</v>
      </c>
      <c r="E194" s="122">
        <f t="shared" si="97"/>
        <v>7910.7039656509996</v>
      </c>
      <c r="F194" s="122">
        <f t="shared" si="97"/>
        <v>7767.2158877448765</v>
      </c>
      <c r="G194" s="122">
        <f t="shared" si="97"/>
        <v>7372.1280513992524</v>
      </c>
      <c r="H194" s="122">
        <f t="shared" si="97"/>
        <v>6373.4617902116488</v>
      </c>
      <c r="I194" s="122">
        <f t="shared" si="97"/>
        <v>7032.8401212423696</v>
      </c>
      <c r="J194" s="122">
        <f t="shared" si="97"/>
        <v>7677.2430446256394</v>
      </c>
      <c r="K194" s="122">
        <f t="shared" si="97"/>
        <v>7817.3484018477175</v>
      </c>
      <c r="L194" s="122">
        <f t="shared" si="97"/>
        <v>8287.4045515376001</v>
      </c>
      <c r="M194" s="122">
        <f t="shared" si="97"/>
        <v>7725.7368389252179</v>
      </c>
      <c r="N194" s="122">
        <f t="shared" si="97"/>
        <v>7797.3749952019152</v>
      </c>
      <c r="O194" s="122">
        <f t="shared" si="97"/>
        <v>6053.3514460121341</v>
      </c>
      <c r="P194" s="122">
        <f t="shared" si="97"/>
        <v>4093.9175056266636</v>
      </c>
      <c r="Q194" s="122">
        <f t="shared" si="97"/>
        <v>8753.2093094276552</v>
      </c>
      <c r="R194" s="122">
        <f t="shared" ref="R194:V194" si="98">SUM(R195:R196)</f>
        <v>7499.1088344349737</v>
      </c>
      <c r="S194" s="122">
        <f t="shared" si="98"/>
        <v>7058.3817738657881</v>
      </c>
      <c r="T194" s="122">
        <f t="shared" si="98"/>
        <v>7068.5426770287377</v>
      </c>
      <c r="U194" s="122">
        <f t="shared" si="98"/>
        <v>7117.8934405794926</v>
      </c>
      <c r="V194" s="122">
        <f t="shared" si="98"/>
        <v>7195.1366996023289</v>
      </c>
      <c r="W194" s="122">
        <f t="shared" ref="W194:Y194" si="99">SUM(W195:W196)</f>
        <v>7248.1432060108382</v>
      </c>
      <c r="X194" s="122">
        <f t="shared" si="99"/>
        <v>6895.2500147618712</v>
      </c>
      <c r="Y194" s="122">
        <f t="shared" si="99"/>
        <v>6286.141445336164</v>
      </c>
      <c r="DA194" s="130" t="s">
        <v>2451</v>
      </c>
    </row>
    <row r="195" spans="1:105" ht="12" customHeight="1" x14ac:dyDescent="0.25">
      <c r="A195" s="97" t="s">
        <v>211</v>
      </c>
      <c r="B195" s="98">
        <v>7987.7887240657674</v>
      </c>
      <c r="C195" s="98">
        <v>7780.343086324423</v>
      </c>
      <c r="D195" s="98">
        <v>7736.0492768757549</v>
      </c>
      <c r="E195" s="98">
        <v>7740.0456997898191</v>
      </c>
      <c r="F195" s="98">
        <v>7603.1430637364938</v>
      </c>
      <c r="G195" s="98">
        <v>7220.1749224696141</v>
      </c>
      <c r="H195" s="98">
        <v>6245.4644076502345</v>
      </c>
      <c r="I195" s="98">
        <v>6895.7364778369429</v>
      </c>
      <c r="J195" s="98">
        <v>7526.9878346439618</v>
      </c>
      <c r="K195" s="98">
        <v>7666.2586718210878</v>
      </c>
      <c r="L195" s="98">
        <v>8124.0815500086655</v>
      </c>
      <c r="M195" s="98">
        <v>7582.6309152904241</v>
      </c>
      <c r="N195" s="98">
        <v>7653.0911929704853</v>
      </c>
      <c r="O195" s="98">
        <v>5940.6508824963412</v>
      </c>
      <c r="P195" s="98">
        <v>4022.734380471456</v>
      </c>
      <c r="Q195" s="98">
        <v>8597.3786537447377</v>
      </c>
      <c r="R195" s="98">
        <v>7364.9655179945394</v>
      </c>
      <c r="S195" s="98">
        <v>6934.029580368333</v>
      </c>
      <c r="T195" s="98">
        <v>6945.1994601946399</v>
      </c>
      <c r="U195" s="98">
        <v>6995.9098019033863</v>
      </c>
      <c r="V195" s="98">
        <v>7074.6615132091192</v>
      </c>
      <c r="W195" s="98">
        <v>7123.94005566542</v>
      </c>
      <c r="X195" s="98">
        <v>6785.7590237826125</v>
      </c>
      <c r="Y195" s="98">
        <v>6193.1462781065184</v>
      </c>
      <c r="DA195" s="63" t="s">
        <v>2452</v>
      </c>
    </row>
    <row r="196" spans="1:105" ht="12" customHeight="1" x14ac:dyDescent="0.25">
      <c r="A196" s="97" t="s">
        <v>53</v>
      </c>
      <c r="B196" s="98">
        <v>186.37449770748964</v>
      </c>
      <c r="C196" s="98">
        <v>178.5123564327686</v>
      </c>
      <c r="D196" s="98">
        <v>173.95352243921226</v>
      </c>
      <c r="E196" s="98">
        <v>170.6582658611805</v>
      </c>
      <c r="F196" s="98">
        <v>164.07282400838298</v>
      </c>
      <c r="G196" s="98">
        <v>151.95312892963827</v>
      </c>
      <c r="H196" s="98">
        <v>127.99738256141438</v>
      </c>
      <c r="I196" s="98">
        <v>137.10364340542674</v>
      </c>
      <c r="J196" s="98">
        <v>150.25520998167741</v>
      </c>
      <c r="K196" s="98">
        <v>151.08973002662961</v>
      </c>
      <c r="L196" s="98">
        <v>163.32300152893527</v>
      </c>
      <c r="M196" s="98">
        <v>143.10592363479375</v>
      </c>
      <c r="N196" s="98">
        <v>144.28380223142995</v>
      </c>
      <c r="O196" s="98">
        <v>112.70056351579267</v>
      </c>
      <c r="P196" s="98">
        <v>71.183125155207676</v>
      </c>
      <c r="Q196" s="98">
        <v>155.83065568291812</v>
      </c>
      <c r="R196" s="98">
        <v>134.14331644043403</v>
      </c>
      <c r="S196" s="98">
        <v>124.35219349745502</v>
      </c>
      <c r="T196" s="98">
        <v>123.3432168340977</v>
      </c>
      <c r="U196" s="98">
        <v>121.98363867610597</v>
      </c>
      <c r="V196" s="98">
        <v>120.47518639320971</v>
      </c>
      <c r="W196" s="98">
        <v>124.20315034541807</v>
      </c>
      <c r="X196" s="98">
        <v>109.49099097925885</v>
      </c>
      <c r="Y196" s="98">
        <v>92.995167229645475</v>
      </c>
      <c r="DA196" s="63" t="s">
        <v>2453</v>
      </c>
    </row>
    <row r="197" spans="1:105" ht="12" customHeight="1" x14ac:dyDescent="0.25">
      <c r="A197" s="121" t="s">
        <v>92</v>
      </c>
      <c r="B197" s="122">
        <f t="shared" ref="B197:Y197" si="100">B198</f>
        <v>10.431964795166547</v>
      </c>
      <c r="C197" s="122">
        <f t="shared" si="100"/>
        <v>11.817894393955623</v>
      </c>
      <c r="D197" s="122">
        <f t="shared" si="100"/>
        <v>14.40362475383667</v>
      </c>
      <c r="E197" s="122">
        <f t="shared" si="100"/>
        <v>20.848660195071609</v>
      </c>
      <c r="F197" s="122">
        <f t="shared" si="100"/>
        <v>15.077382847469739</v>
      </c>
      <c r="G197" s="122">
        <f t="shared" si="100"/>
        <v>13.605648925624006</v>
      </c>
      <c r="H197" s="122">
        <f t="shared" si="100"/>
        <v>15.781674791212289</v>
      </c>
      <c r="I197" s="122">
        <f t="shared" si="100"/>
        <v>8.4415635384960286</v>
      </c>
      <c r="J197" s="122">
        <f t="shared" si="100"/>
        <v>6.8987316743510583</v>
      </c>
      <c r="K197" s="122">
        <f t="shared" si="100"/>
        <v>3.629712186245893</v>
      </c>
      <c r="L197" s="122">
        <f t="shared" si="100"/>
        <v>9.2113861064565743</v>
      </c>
      <c r="M197" s="122">
        <f t="shared" si="100"/>
        <v>33.355840979556284</v>
      </c>
      <c r="N197" s="122">
        <f t="shared" si="100"/>
        <v>68.45204084726825</v>
      </c>
      <c r="O197" s="122">
        <f t="shared" si="100"/>
        <v>89.655839101837373</v>
      </c>
      <c r="P197" s="122">
        <f t="shared" si="100"/>
        <v>119.37284327132893</v>
      </c>
      <c r="Q197" s="122">
        <f t="shared" si="100"/>
        <v>133.06567847195456</v>
      </c>
      <c r="R197" s="122">
        <f t="shared" si="100"/>
        <v>183.15896080101373</v>
      </c>
      <c r="S197" s="122">
        <f t="shared" si="100"/>
        <v>196.3805910880763</v>
      </c>
      <c r="T197" s="122">
        <f t="shared" si="100"/>
        <v>265.26378090081352</v>
      </c>
      <c r="U197" s="122">
        <f t="shared" si="100"/>
        <v>260.15763686050332</v>
      </c>
      <c r="V197" s="122">
        <f t="shared" si="100"/>
        <v>271.82378985746038</v>
      </c>
      <c r="W197" s="122">
        <f t="shared" si="100"/>
        <v>206.03714932974202</v>
      </c>
      <c r="X197" s="122">
        <f t="shared" si="100"/>
        <v>194.57821456424222</v>
      </c>
      <c r="Y197" s="122">
        <f t="shared" si="100"/>
        <v>133.12971484322716</v>
      </c>
      <c r="DA197" s="130" t="s">
        <v>2454</v>
      </c>
    </row>
    <row r="198" spans="1:105" ht="12" customHeight="1" x14ac:dyDescent="0.25">
      <c r="A198" s="97" t="s">
        <v>53</v>
      </c>
      <c r="B198" s="98">
        <f>RES_hhdet_tesh!B48</f>
        <v>10.431964795166547</v>
      </c>
      <c r="C198" s="98">
        <f>RES_hhdet_tesh!C48</f>
        <v>11.817894393955623</v>
      </c>
      <c r="D198" s="98">
        <f>RES_hhdet_tesh!D48</f>
        <v>14.40362475383667</v>
      </c>
      <c r="E198" s="98">
        <f>RES_hhdet_tesh!E48</f>
        <v>20.848660195071609</v>
      </c>
      <c r="F198" s="98">
        <f>RES_hhdet_tesh!F48</f>
        <v>15.077382847469739</v>
      </c>
      <c r="G198" s="98">
        <f>RES_hhdet_tesh!G48</f>
        <v>13.605648925624006</v>
      </c>
      <c r="H198" s="98">
        <f>RES_hhdet_tesh!H48</f>
        <v>15.781674791212289</v>
      </c>
      <c r="I198" s="98">
        <f>RES_hhdet_tesh!I48</f>
        <v>8.4415635384960286</v>
      </c>
      <c r="J198" s="98">
        <f>RES_hhdet_tesh!J48</f>
        <v>6.8987316743510583</v>
      </c>
      <c r="K198" s="98">
        <f>RES_hhdet_tesh!K48</f>
        <v>3.629712186245893</v>
      </c>
      <c r="L198" s="98">
        <f>RES_hhdet_tesh!L48</f>
        <v>9.2113861064565743</v>
      </c>
      <c r="M198" s="98">
        <f>RES_hhdet_tesh!M48</f>
        <v>33.355840979556284</v>
      </c>
      <c r="N198" s="98">
        <f>RES_hhdet_tesh!N48</f>
        <v>68.45204084726825</v>
      </c>
      <c r="O198" s="98">
        <f>RES_hhdet_tesh!O48</f>
        <v>89.655839101837373</v>
      </c>
      <c r="P198" s="98">
        <f>RES_hhdet_tesh!P48</f>
        <v>119.37284327132893</v>
      </c>
      <c r="Q198" s="98">
        <f>RES_hhdet_tesh!Q48</f>
        <v>133.06567847195456</v>
      </c>
      <c r="R198" s="98">
        <f>RES_hhdet_tesh!R48</f>
        <v>183.15896080101373</v>
      </c>
      <c r="S198" s="98">
        <f>RES_hhdet_tesh!S48</f>
        <v>196.3805910880763</v>
      </c>
      <c r="T198" s="98">
        <f>RES_hhdet_tesh!T48</f>
        <v>265.26378090081352</v>
      </c>
      <c r="U198" s="98">
        <f>RES_hhdet_tesh!U48</f>
        <v>260.15763686050332</v>
      </c>
      <c r="V198" s="98">
        <f>RES_hhdet_tesh!V48</f>
        <v>271.82378985746038</v>
      </c>
      <c r="W198" s="98">
        <f>RES_hhdet_tesh!W48</f>
        <v>206.03714932974202</v>
      </c>
      <c r="X198" s="98">
        <f>RES_hhdet_tesh!X48</f>
        <v>194.57821456424222</v>
      </c>
      <c r="Y198" s="98">
        <f>RES_hhdet_tesh!Y48</f>
        <v>133.12971484322716</v>
      </c>
      <c r="DA198" s="63" t="s">
        <v>2455</v>
      </c>
    </row>
    <row r="199" spans="1:105" ht="12" customHeight="1" x14ac:dyDescent="0.25">
      <c r="A199" s="121" t="s">
        <v>55</v>
      </c>
      <c r="B199" s="122">
        <v>1007.7068215766516</v>
      </c>
      <c r="C199" s="122">
        <v>902.94051924445012</v>
      </c>
      <c r="D199" s="122">
        <v>1031.495142879081</v>
      </c>
      <c r="E199" s="122">
        <v>1025.0301193454998</v>
      </c>
      <c r="F199" s="122">
        <v>989.01504412234715</v>
      </c>
      <c r="G199" s="122">
        <v>988.2970004300239</v>
      </c>
      <c r="H199" s="122">
        <v>968.35881347636041</v>
      </c>
      <c r="I199" s="122">
        <v>1004.7165914280578</v>
      </c>
      <c r="J199" s="122">
        <v>924.38832243028992</v>
      </c>
      <c r="K199" s="122">
        <v>977.94347042269692</v>
      </c>
      <c r="L199" s="122">
        <v>955.7200139046688</v>
      </c>
      <c r="M199" s="122">
        <v>965.74373430969138</v>
      </c>
      <c r="N199" s="122">
        <v>946.11143754864577</v>
      </c>
      <c r="O199" s="122">
        <v>938.490621297296</v>
      </c>
      <c r="P199" s="122">
        <v>952.86188245598441</v>
      </c>
      <c r="Q199" s="122">
        <v>962.43066278673496</v>
      </c>
      <c r="R199" s="122">
        <v>982.96185721258564</v>
      </c>
      <c r="S199" s="122">
        <v>983.09110399626138</v>
      </c>
      <c r="T199" s="122">
        <v>952.27614077985561</v>
      </c>
      <c r="U199" s="122">
        <v>914.99878306291225</v>
      </c>
      <c r="V199" s="122">
        <v>849.89063175717695</v>
      </c>
      <c r="W199" s="122">
        <v>756.45507784728397</v>
      </c>
      <c r="X199" s="122">
        <v>674.01261941176631</v>
      </c>
      <c r="Y199" s="122">
        <v>534.27163448514</v>
      </c>
      <c r="DA199" s="130" t="s">
        <v>2456</v>
      </c>
    </row>
    <row r="200" spans="1:105" ht="12" customHeight="1" x14ac:dyDescent="0.25">
      <c r="A200" s="97" t="s">
        <v>138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X200" s="98">
        <v>0</v>
      </c>
      <c r="Y200" s="98">
        <v>0</v>
      </c>
      <c r="DA200" s="63" t="s">
        <v>2457</v>
      </c>
    </row>
    <row r="201" spans="1:105" ht="12" customHeight="1" x14ac:dyDescent="0.25">
      <c r="A201" s="97" t="s">
        <v>137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2458</v>
      </c>
    </row>
    <row r="202" spans="1:105" ht="12" customHeight="1" x14ac:dyDescent="0.25">
      <c r="A202" s="100" t="s">
        <v>211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2459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2460</v>
      </c>
    </row>
    <row r="204" spans="1:105" ht="12" customHeight="1" x14ac:dyDescent="0.25">
      <c r="A204" s="106" t="s">
        <v>122</v>
      </c>
      <c r="B204" s="101">
        <v>1007.7068215766518</v>
      </c>
      <c r="C204" s="101">
        <v>902.8632985850636</v>
      </c>
      <c r="D204" s="101">
        <v>1031.4049748396449</v>
      </c>
      <c r="E204" s="101">
        <v>1024.9282684163463</v>
      </c>
      <c r="F204" s="101">
        <v>988.87154581869208</v>
      </c>
      <c r="G204" s="101">
        <v>988.19846408937906</v>
      </c>
      <c r="H204" s="101">
        <v>968.34568300534806</v>
      </c>
      <c r="I204" s="101">
        <v>1004.6693781683604</v>
      </c>
      <c r="J204" s="101">
        <v>924.36849836499096</v>
      </c>
      <c r="K204" s="101">
        <v>977.85556367758113</v>
      </c>
      <c r="L204" s="101">
        <v>954.49865782594338</v>
      </c>
      <c r="M204" s="101">
        <v>965.72448745905444</v>
      </c>
      <c r="N204" s="101">
        <v>946.00509370731731</v>
      </c>
      <c r="O204" s="101">
        <v>938.61117597168595</v>
      </c>
      <c r="P204" s="101">
        <v>954.30364888402983</v>
      </c>
      <c r="Q204" s="101">
        <v>962.68082283036267</v>
      </c>
      <c r="R204" s="101">
        <v>983.1730203161527</v>
      </c>
      <c r="S204" s="101">
        <v>983.3245801732769</v>
      </c>
      <c r="T204" s="101">
        <v>953.17749677732763</v>
      </c>
      <c r="U204" s="101">
        <v>915.60442686077442</v>
      </c>
      <c r="V204" s="101">
        <v>850.65757031897897</v>
      </c>
      <c r="W204" s="101">
        <v>757.33855982064961</v>
      </c>
      <c r="X204" s="101">
        <v>674.16169849319601</v>
      </c>
      <c r="Y204" s="101">
        <v>534.57444903380224</v>
      </c>
      <c r="DA204" s="131" t="s">
        <v>2461</v>
      </c>
    </row>
    <row r="205" spans="1:105" ht="12" customHeight="1" x14ac:dyDescent="0.25">
      <c r="A205" s="107" t="s">
        <v>121</v>
      </c>
      <c r="B205" s="104">
        <v>1007.7068215766516</v>
      </c>
      <c r="C205" s="104">
        <v>903.05159326709952</v>
      </c>
      <c r="D205" s="104">
        <v>1031.6228542760421</v>
      </c>
      <c r="E205" s="104">
        <v>1025.1712011457203</v>
      </c>
      <c r="F205" s="104">
        <v>989.20057578057902</v>
      </c>
      <c r="G205" s="104">
        <v>988.41554817991994</v>
      </c>
      <c r="H205" s="104">
        <v>968.37362190813474</v>
      </c>
      <c r="I205" s="104">
        <v>1004.7623654029763</v>
      </c>
      <c r="J205" s="104">
        <v>924.40759843121555</v>
      </c>
      <c r="K205" s="104">
        <v>978.02180579396622</v>
      </c>
      <c r="L205" s="104">
        <v>957.29173718311586</v>
      </c>
      <c r="M205" s="104">
        <v>965.76007361643667</v>
      </c>
      <c r="N205" s="104">
        <v>946.22100448556125</v>
      </c>
      <c r="O205" s="104">
        <v>938.36638043764015</v>
      </c>
      <c r="P205" s="104">
        <v>951.77152629963962</v>
      </c>
      <c r="Q205" s="104">
        <v>962.18839218586004</v>
      </c>
      <c r="R205" s="104">
        <v>982.76427002079515</v>
      </c>
      <c r="S205" s="104">
        <v>982.86999495111468</v>
      </c>
      <c r="T205" s="104">
        <v>951.38902937929117</v>
      </c>
      <c r="U205" s="104">
        <v>914.38334721208184</v>
      </c>
      <c r="V205" s="104">
        <v>849.06710159665386</v>
      </c>
      <c r="W205" s="104">
        <v>755.31995646131315</v>
      </c>
      <c r="X205" s="104">
        <v>673.81861742851163</v>
      </c>
      <c r="Y205" s="104">
        <v>533.96211422179977</v>
      </c>
      <c r="DA205" s="132" t="s">
        <v>2462</v>
      </c>
    </row>
    <row r="206" spans="1:105" ht="12" customHeight="1" x14ac:dyDescent="0.25">
      <c r="A206" s="108" t="s">
        <v>53</v>
      </c>
      <c r="B206" s="98">
        <v>533.37006725573644</v>
      </c>
      <c r="C206" s="98">
        <v>428.3999660948503</v>
      </c>
      <c r="D206" s="98">
        <v>513.34538277027821</v>
      </c>
      <c r="E206" s="98">
        <v>494.49768939995175</v>
      </c>
      <c r="F206" s="98">
        <v>474.39135868311104</v>
      </c>
      <c r="G206" s="98">
        <v>477.58392510763667</v>
      </c>
      <c r="H206" s="98">
        <v>455.86614682018654</v>
      </c>
      <c r="I206" s="98">
        <v>507.08217031997657</v>
      </c>
      <c r="J206" s="98">
        <v>415.56750253671572</v>
      </c>
      <c r="K206" s="98">
        <v>453.72798579771563</v>
      </c>
      <c r="L206" s="98">
        <v>361.94308600709923</v>
      </c>
      <c r="M206" s="98">
        <v>408.14301623467964</v>
      </c>
      <c r="N206" s="98">
        <v>372.30843692722823</v>
      </c>
      <c r="O206" s="98">
        <v>377.76574894030608</v>
      </c>
      <c r="P206" s="98">
        <v>407.36542051084956</v>
      </c>
      <c r="Q206" s="98">
        <v>409.1228072201871</v>
      </c>
      <c r="R206" s="98">
        <v>437.22132895965581</v>
      </c>
      <c r="S206" s="98">
        <v>442.88074734740246</v>
      </c>
      <c r="T206" s="98">
        <v>410.48933933592446</v>
      </c>
      <c r="U206" s="98">
        <v>381.29133881195247</v>
      </c>
      <c r="V206" s="98">
        <v>342.06531312006376</v>
      </c>
      <c r="W206" s="98">
        <v>257.81431991706404</v>
      </c>
      <c r="X206" s="98">
        <v>250.83205539670911</v>
      </c>
      <c r="Y206" s="98">
        <v>203.20350056887864</v>
      </c>
      <c r="DA206" s="63" t="s">
        <v>2463</v>
      </c>
    </row>
    <row r="207" spans="1:105" ht="12" customHeight="1" x14ac:dyDescent="0.25">
      <c r="A207" s="108" t="s">
        <v>52</v>
      </c>
      <c r="B207" s="98">
        <v>474.33675432091547</v>
      </c>
      <c r="C207" s="98">
        <v>474.65162717224911</v>
      </c>
      <c r="D207" s="98">
        <v>518.27747150576374</v>
      </c>
      <c r="E207" s="98">
        <v>530.67351174576845</v>
      </c>
      <c r="F207" s="98">
        <v>514.80921709746815</v>
      </c>
      <c r="G207" s="98">
        <v>510.83162307228338</v>
      </c>
      <c r="H207" s="98">
        <v>512.50747508794814</v>
      </c>
      <c r="I207" s="98">
        <v>497.68019508299977</v>
      </c>
      <c r="J207" s="98">
        <v>508.84009589449988</v>
      </c>
      <c r="K207" s="98">
        <v>524.2938199962507</v>
      </c>
      <c r="L207" s="98">
        <v>595.34865117601657</v>
      </c>
      <c r="M207" s="98">
        <v>557.61705738175692</v>
      </c>
      <c r="N207" s="98">
        <v>573.91256755833308</v>
      </c>
      <c r="O207" s="98">
        <v>560.60063149733412</v>
      </c>
      <c r="P207" s="98">
        <v>544.40610578879</v>
      </c>
      <c r="Q207" s="98">
        <v>553.06558496567288</v>
      </c>
      <c r="R207" s="98">
        <v>545.54294106113912</v>
      </c>
      <c r="S207" s="98">
        <v>539.9892476037121</v>
      </c>
      <c r="T207" s="98">
        <v>540.89969004336683</v>
      </c>
      <c r="U207" s="98">
        <v>533.09200840012932</v>
      </c>
      <c r="V207" s="98">
        <v>507.00178847659021</v>
      </c>
      <c r="W207" s="98">
        <v>497.50563654424923</v>
      </c>
      <c r="X207" s="98">
        <v>422.98656203180246</v>
      </c>
      <c r="Y207" s="98">
        <v>330.7586136529211</v>
      </c>
      <c r="DA207" s="63" t="s">
        <v>2464</v>
      </c>
    </row>
    <row r="208" spans="1:105" ht="12" customHeight="1" x14ac:dyDescent="0.25">
      <c r="A208" s="121" t="s">
        <v>54</v>
      </c>
      <c r="B208" s="122">
        <v>172.81487389327285</v>
      </c>
      <c r="C208" s="122">
        <v>184.08412657637336</v>
      </c>
      <c r="D208" s="122">
        <v>184.46579148531427</v>
      </c>
      <c r="E208" s="122">
        <v>184.10746399266537</v>
      </c>
      <c r="F208" s="122">
        <v>189.62795195732718</v>
      </c>
      <c r="G208" s="122">
        <v>190.26721385947886</v>
      </c>
      <c r="H208" s="122">
        <v>208.34304746632745</v>
      </c>
      <c r="I208" s="122">
        <v>195.00420206023352</v>
      </c>
      <c r="J208" s="122">
        <v>200.3256674652194</v>
      </c>
      <c r="K208" s="122">
        <v>183.05485999643832</v>
      </c>
      <c r="L208" s="122">
        <v>223.80599453755212</v>
      </c>
      <c r="M208" s="122">
        <v>223.23504712681648</v>
      </c>
      <c r="N208" s="122">
        <v>223.15100198400052</v>
      </c>
      <c r="O208" s="122">
        <v>218.80375602280409</v>
      </c>
      <c r="P208" s="122">
        <v>214.59192142560153</v>
      </c>
      <c r="Q208" s="122">
        <v>210.95688531539113</v>
      </c>
      <c r="R208" s="122">
        <v>207.38239844914392</v>
      </c>
      <c r="S208" s="122">
        <v>204.40742144144278</v>
      </c>
      <c r="T208" s="122">
        <v>201.74787201384146</v>
      </c>
      <c r="U208" s="122">
        <v>199.34168037304934</v>
      </c>
      <c r="V208" s="122">
        <v>196.98807701787874</v>
      </c>
      <c r="W208" s="122">
        <v>196.53710327291608</v>
      </c>
      <c r="X208" s="122">
        <v>196.71772333312217</v>
      </c>
      <c r="Y208" s="122">
        <v>172.4190145621719</v>
      </c>
      <c r="DA208" s="130" t="s">
        <v>2465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2466</v>
      </c>
    </row>
    <row r="210" spans="1:105" ht="12" customHeight="1" x14ac:dyDescent="0.25">
      <c r="A210" s="109" t="s">
        <v>120</v>
      </c>
      <c r="B210" s="33">
        <v>172.81487389327285</v>
      </c>
      <c r="C210" s="33">
        <v>184.08412657637336</v>
      </c>
      <c r="D210" s="33">
        <v>184.46579148531427</v>
      </c>
      <c r="E210" s="33">
        <v>184.10746399266537</v>
      </c>
      <c r="F210" s="33">
        <v>189.62795195732718</v>
      </c>
      <c r="G210" s="33">
        <v>190.26721385947886</v>
      </c>
      <c r="H210" s="33">
        <v>208.34304746632745</v>
      </c>
      <c r="I210" s="33">
        <v>195.00420206023352</v>
      </c>
      <c r="J210" s="33">
        <v>200.3256674652194</v>
      </c>
      <c r="K210" s="33">
        <v>183.05485999643832</v>
      </c>
      <c r="L210" s="33">
        <v>223.80599453755212</v>
      </c>
      <c r="M210" s="33">
        <v>223.23504712681648</v>
      </c>
      <c r="N210" s="33">
        <v>223.15100198400052</v>
      </c>
      <c r="O210" s="33">
        <v>218.80375602280409</v>
      </c>
      <c r="P210" s="33">
        <v>214.59192142560153</v>
      </c>
      <c r="Q210" s="33">
        <v>210.95688531539113</v>
      </c>
      <c r="R210" s="33">
        <v>207.38239844914392</v>
      </c>
      <c r="S210" s="33">
        <v>204.40742144144278</v>
      </c>
      <c r="T210" s="33">
        <v>201.74787201384146</v>
      </c>
      <c r="U210" s="33">
        <v>199.34168037304934</v>
      </c>
      <c r="V210" s="33">
        <v>196.98807701787874</v>
      </c>
      <c r="W210" s="33">
        <v>196.53710327291608</v>
      </c>
      <c r="X210" s="33">
        <v>196.71772333312217</v>
      </c>
      <c r="Y210" s="33">
        <v>172.4190145621719</v>
      </c>
      <c r="DA210" s="60" t="s">
        <v>2467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4349.4905003840659</v>
      </c>
      <c r="C212" s="117">
        <f t="shared" si="101"/>
        <v>4235.2660261743558</v>
      </c>
      <c r="D212" s="117">
        <f t="shared" si="101"/>
        <v>4209.497052962769</v>
      </c>
      <c r="E212" s="117">
        <f t="shared" si="101"/>
        <v>4209.3915251702938</v>
      </c>
      <c r="F212" s="117">
        <f t="shared" si="101"/>
        <v>4126.9026453751121</v>
      </c>
      <c r="G212" s="117">
        <f t="shared" si="101"/>
        <v>3912.701409708015</v>
      </c>
      <c r="H212" s="117">
        <f t="shared" si="101"/>
        <v>3374.324620805884</v>
      </c>
      <c r="I212" s="117">
        <f t="shared" si="101"/>
        <v>3725.6562293834058</v>
      </c>
      <c r="J212" s="117">
        <f t="shared" si="101"/>
        <v>4066.7820951678359</v>
      </c>
      <c r="K212" s="117">
        <f t="shared" si="101"/>
        <v>4142.0292138630612</v>
      </c>
      <c r="L212" s="117">
        <f t="shared" si="101"/>
        <v>4206.8286788133173</v>
      </c>
      <c r="M212" s="117">
        <f t="shared" si="101"/>
        <v>3693.4594829294638</v>
      </c>
      <c r="N212" s="117">
        <f t="shared" si="101"/>
        <v>3477.6160916030535</v>
      </c>
      <c r="O212" s="117">
        <f t="shared" si="101"/>
        <v>2499.6094446137899</v>
      </c>
      <c r="P212" s="117">
        <f t="shared" si="101"/>
        <v>1643.132838536447</v>
      </c>
      <c r="Q212" s="117">
        <f t="shared" si="101"/>
        <v>3268.1209562316803</v>
      </c>
      <c r="R212" s="117">
        <f t="shared" ref="R212:V212" si="102">R213+R216+R218+R227</f>
        <v>2769.2120045152615</v>
      </c>
      <c r="S212" s="117">
        <f t="shared" si="102"/>
        <v>2594.5012381693764</v>
      </c>
      <c r="T212" s="117">
        <f t="shared" si="102"/>
        <v>2597.5937879583898</v>
      </c>
      <c r="U212" s="117">
        <f t="shared" si="102"/>
        <v>2615.3611366310743</v>
      </c>
      <c r="V212" s="117">
        <f t="shared" si="102"/>
        <v>2643.635489361704</v>
      </c>
      <c r="W212" s="117">
        <f t="shared" ref="W212:Y212" si="103">W213+W216+W218+W227</f>
        <v>2660.4370391735038</v>
      </c>
      <c r="X212" s="117">
        <f t="shared" si="103"/>
        <v>2526.2978596409412</v>
      </c>
      <c r="Y212" s="117">
        <f t="shared" si="103"/>
        <v>2286.7573542591113</v>
      </c>
      <c r="DA212" s="129" t="s">
        <v>2618</v>
      </c>
    </row>
    <row r="213" spans="1:105" ht="12" customHeight="1" x14ac:dyDescent="0.25">
      <c r="A213" s="121" t="s">
        <v>57</v>
      </c>
      <c r="B213" s="122">
        <f t="shared" ref="B213:Q213" si="104">SUM(B214:B215)</f>
        <v>4349.4905003840659</v>
      </c>
      <c r="C213" s="122">
        <f t="shared" si="104"/>
        <v>4235.2660261743558</v>
      </c>
      <c r="D213" s="122">
        <f t="shared" si="104"/>
        <v>4209.497052962769</v>
      </c>
      <c r="E213" s="122">
        <f t="shared" si="104"/>
        <v>4209.3915251702938</v>
      </c>
      <c r="F213" s="122">
        <f t="shared" si="104"/>
        <v>4126.9026453751121</v>
      </c>
      <c r="G213" s="122">
        <f t="shared" si="104"/>
        <v>3912.701409708015</v>
      </c>
      <c r="H213" s="122">
        <f t="shared" si="104"/>
        <v>3374.324620805884</v>
      </c>
      <c r="I213" s="122">
        <f t="shared" si="104"/>
        <v>3725.6562293834058</v>
      </c>
      <c r="J213" s="122">
        <f t="shared" si="104"/>
        <v>4066.7820951678359</v>
      </c>
      <c r="K213" s="122">
        <f t="shared" si="104"/>
        <v>4142.0292138630612</v>
      </c>
      <c r="L213" s="122">
        <f t="shared" si="104"/>
        <v>4206.8286788133173</v>
      </c>
      <c r="M213" s="122">
        <f t="shared" si="104"/>
        <v>3693.4594829294638</v>
      </c>
      <c r="N213" s="122">
        <f t="shared" si="104"/>
        <v>3477.6160916030535</v>
      </c>
      <c r="O213" s="122">
        <f t="shared" si="104"/>
        <v>2499.6094446137899</v>
      </c>
      <c r="P213" s="122">
        <f t="shared" si="104"/>
        <v>1643.132838536447</v>
      </c>
      <c r="Q213" s="122">
        <f t="shared" si="104"/>
        <v>3268.1209562316803</v>
      </c>
      <c r="R213" s="122">
        <f t="shared" ref="R213:V213" si="105">SUM(R214:R215)</f>
        <v>2769.2120045152615</v>
      </c>
      <c r="S213" s="122">
        <f t="shared" si="105"/>
        <v>2594.5012381693764</v>
      </c>
      <c r="T213" s="122">
        <f t="shared" si="105"/>
        <v>2597.5937879583898</v>
      </c>
      <c r="U213" s="122">
        <f t="shared" si="105"/>
        <v>2615.3611366310743</v>
      </c>
      <c r="V213" s="122">
        <f t="shared" si="105"/>
        <v>2643.635489361704</v>
      </c>
      <c r="W213" s="122">
        <f t="shared" ref="W213:Y213" si="106">SUM(W214:W215)</f>
        <v>2660.4370391735038</v>
      </c>
      <c r="X213" s="122">
        <f t="shared" si="106"/>
        <v>2526.2978596409412</v>
      </c>
      <c r="Y213" s="122">
        <f t="shared" si="106"/>
        <v>2286.7573542591113</v>
      </c>
      <c r="DA213" s="130" t="s">
        <v>2619</v>
      </c>
    </row>
    <row r="214" spans="1:105" ht="12" customHeight="1" x14ac:dyDescent="0.25">
      <c r="A214" s="97" t="s">
        <v>211</v>
      </c>
      <c r="B214" s="98">
        <v>4349.4905003840659</v>
      </c>
      <c r="C214" s="98">
        <v>4235.2660261743558</v>
      </c>
      <c r="D214" s="98">
        <v>4209.497052962769</v>
      </c>
      <c r="E214" s="98">
        <v>4209.3915251702938</v>
      </c>
      <c r="F214" s="98">
        <v>4126.9026453751121</v>
      </c>
      <c r="G214" s="98">
        <v>3912.701409708015</v>
      </c>
      <c r="H214" s="98">
        <v>3374.324620805884</v>
      </c>
      <c r="I214" s="98">
        <v>3725.6562293834058</v>
      </c>
      <c r="J214" s="98">
        <v>4066.7820951678359</v>
      </c>
      <c r="K214" s="98">
        <v>4142.0292138630612</v>
      </c>
      <c r="L214" s="98">
        <v>4206.8286788133173</v>
      </c>
      <c r="M214" s="98">
        <v>3693.4594829294638</v>
      </c>
      <c r="N214" s="98">
        <v>3477.6160916030535</v>
      </c>
      <c r="O214" s="98">
        <v>2499.6094446137899</v>
      </c>
      <c r="P214" s="98">
        <v>1643.132838536447</v>
      </c>
      <c r="Q214" s="98">
        <v>3268.1209562316803</v>
      </c>
      <c r="R214" s="98">
        <v>2769.2120045152615</v>
      </c>
      <c r="S214" s="98">
        <v>2594.5012381693764</v>
      </c>
      <c r="T214" s="98">
        <v>2597.5937879583898</v>
      </c>
      <c r="U214" s="98">
        <v>2615.3611366310743</v>
      </c>
      <c r="V214" s="98">
        <v>2643.635489361704</v>
      </c>
      <c r="W214" s="98">
        <v>2660.4370391735038</v>
      </c>
      <c r="X214" s="98">
        <v>2526.2978596409412</v>
      </c>
      <c r="Y214" s="98">
        <v>2286.7573542591113</v>
      </c>
      <c r="DA214" s="63" t="s">
        <v>2620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2621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2622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2623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2624</v>
      </c>
    </row>
    <row r="219" spans="1:105" ht="12" customHeight="1" x14ac:dyDescent="0.25">
      <c r="A219" s="97" t="s">
        <v>138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2625</v>
      </c>
    </row>
    <row r="220" spans="1:105" ht="12" customHeight="1" x14ac:dyDescent="0.25">
      <c r="A220" s="97" t="s">
        <v>137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2626</v>
      </c>
    </row>
    <row r="221" spans="1:105" ht="12" customHeight="1" x14ac:dyDescent="0.25">
      <c r="A221" s="100" t="s">
        <v>211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2627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2628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2629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2630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2631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2632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X227" s="122">
        <v>0</v>
      </c>
      <c r="Y227" s="122">
        <v>0</v>
      </c>
      <c r="DA227" s="130" t="s">
        <v>2633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2634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2635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176.93505269742701</v>
      </c>
      <c r="C231" s="118">
        <f t="shared" si="108"/>
        <v>171.12091497975445</v>
      </c>
      <c r="D231" s="118">
        <f t="shared" si="108"/>
        <v>171.58010540250135</v>
      </c>
      <c r="E231" s="118">
        <f t="shared" si="108"/>
        <v>171.18925596530829</v>
      </c>
      <c r="F231" s="118">
        <f t="shared" si="108"/>
        <v>167.53767593794535</v>
      </c>
      <c r="G231" s="118">
        <f t="shared" si="108"/>
        <v>159.31389092628461</v>
      </c>
      <c r="H231" s="118">
        <f t="shared" si="108"/>
        <v>139.17852412638416</v>
      </c>
      <c r="I231" s="118">
        <f t="shared" si="108"/>
        <v>151.7511016194394</v>
      </c>
      <c r="J231" s="118">
        <f t="shared" si="108"/>
        <v>162.70364463845533</v>
      </c>
      <c r="K231" s="118">
        <f t="shared" si="108"/>
        <v>165.17517087680341</v>
      </c>
      <c r="L231" s="118">
        <f t="shared" si="108"/>
        <v>167.13629472302065</v>
      </c>
      <c r="M231" s="118">
        <f t="shared" si="108"/>
        <v>147.6009660790842</v>
      </c>
      <c r="N231" s="118">
        <f t="shared" si="108"/>
        <v>139.08859846334551</v>
      </c>
      <c r="O231" s="118">
        <f t="shared" si="108"/>
        <v>103.17293633893863</v>
      </c>
      <c r="P231" s="118">
        <f t="shared" si="108"/>
        <v>72.087748619302289</v>
      </c>
      <c r="Q231" s="118">
        <f t="shared" si="108"/>
        <v>133.78222582797372</v>
      </c>
      <c r="R231" s="118">
        <f t="shared" ref="R231:V231" si="109">R232+R235+R237+R246</f>
        <v>114.94745064637871</v>
      </c>
      <c r="S231" s="118">
        <f t="shared" si="109"/>
        <v>107.86307379998175</v>
      </c>
      <c r="T231" s="118">
        <f t="shared" si="109"/>
        <v>107.0098184283046</v>
      </c>
      <c r="U231" s="118">
        <f t="shared" si="109"/>
        <v>106.43796986833587</v>
      </c>
      <c r="V231" s="118">
        <f t="shared" si="109"/>
        <v>105.90235533876235</v>
      </c>
      <c r="W231" s="118">
        <f t="shared" ref="W231:Y231" si="110">W232+W235+W237+W246</f>
        <v>104.62654786343863</v>
      </c>
      <c r="X231" s="118">
        <f t="shared" si="110"/>
        <v>98.111844117373337</v>
      </c>
      <c r="Y231" s="118">
        <f t="shared" si="110"/>
        <v>86.953120034536141</v>
      </c>
      <c r="DA231" s="129" t="s">
        <v>2786</v>
      </c>
    </row>
    <row r="232" spans="1:105" ht="12" customHeight="1" x14ac:dyDescent="0.25">
      <c r="A232" s="121" t="s">
        <v>57</v>
      </c>
      <c r="B232" s="123">
        <f t="shared" ref="B232:Q232" si="111">SUM(B233:B234)</f>
        <v>161.55439089578039</v>
      </c>
      <c r="C232" s="123">
        <f t="shared" si="111"/>
        <v>157.09052562822265</v>
      </c>
      <c r="D232" s="123">
        <f t="shared" si="111"/>
        <v>155.89903435638172</v>
      </c>
      <c r="E232" s="123">
        <f t="shared" si="111"/>
        <v>155.66111425843238</v>
      </c>
      <c r="F232" s="123">
        <f t="shared" si="111"/>
        <v>152.54091021625692</v>
      </c>
      <c r="G232" s="123">
        <f t="shared" si="111"/>
        <v>144.46867556381105</v>
      </c>
      <c r="H232" s="123">
        <f t="shared" si="111"/>
        <v>124.57949469328878</v>
      </c>
      <c r="I232" s="123">
        <f t="shared" si="111"/>
        <v>137.04348978703086</v>
      </c>
      <c r="J232" s="123">
        <f t="shared" si="111"/>
        <v>149.05967281990331</v>
      </c>
      <c r="K232" s="123">
        <f t="shared" si="111"/>
        <v>151.19961429337849</v>
      </c>
      <c r="L232" s="123">
        <f t="shared" si="111"/>
        <v>152.97421596913406</v>
      </c>
      <c r="M232" s="123">
        <f t="shared" si="111"/>
        <v>133.50435417152204</v>
      </c>
      <c r="N232" s="123">
        <f t="shared" si="111"/>
        <v>125.22653625919111</v>
      </c>
      <c r="O232" s="123">
        <f t="shared" si="111"/>
        <v>89.575811157862518</v>
      </c>
      <c r="P232" s="123">
        <f t="shared" si="111"/>
        <v>58.558592775389201</v>
      </c>
      <c r="Q232" s="123">
        <f t="shared" si="111"/>
        <v>120.27368686183306</v>
      </c>
      <c r="R232" s="123">
        <f t="shared" ref="R232:V232" si="112">SUM(R233:R234)</f>
        <v>101.28520931450673</v>
      </c>
      <c r="S232" s="123">
        <f t="shared" si="112"/>
        <v>94.330807330812391</v>
      </c>
      <c r="T232" s="123">
        <f t="shared" si="112"/>
        <v>93.854451054358591</v>
      </c>
      <c r="U232" s="123">
        <f t="shared" si="112"/>
        <v>93.874760491678842</v>
      </c>
      <c r="V232" s="123">
        <f t="shared" si="112"/>
        <v>94.207321004691849</v>
      </c>
      <c r="W232" s="123">
        <f t="shared" ref="W232:Y232" si="113">SUM(W233:W234)</f>
        <v>94.225741827663157</v>
      </c>
      <c r="X232" s="123">
        <f t="shared" si="113"/>
        <v>88.755536205869916</v>
      </c>
      <c r="Y232" s="123">
        <f t="shared" si="113"/>
        <v>79.606439865199988</v>
      </c>
      <c r="DA232" s="130" t="s">
        <v>2787</v>
      </c>
    </row>
    <row r="233" spans="1:105" ht="12" customHeight="1" x14ac:dyDescent="0.25">
      <c r="A233" s="97" t="s">
        <v>211</v>
      </c>
      <c r="B233" s="99">
        <v>159.74146184203767</v>
      </c>
      <c r="C233" s="99">
        <v>155.35671049472245</v>
      </c>
      <c r="D233" s="99">
        <v>154.21234010353632</v>
      </c>
      <c r="E233" s="99">
        <v>154.00940243756327</v>
      </c>
      <c r="F233" s="99">
        <v>150.95638839143007</v>
      </c>
      <c r="G233" s="99">
        <v>143.00476123077314</v>
      </c>
      <c r="H233" s="99">
        <v>123.34985399562757</v>
      </c>
      <c r="I233" s="99">
        <v>135.73083628306233</v>
      </c>
      <c r="J233" s="99">
        <v>147.62624726300709</v>
      </c>
      <c r="K233" s="99">
        <v>149.7639202001229</v>
      </c>
      <c r="L233" s="99">
        <v>151.42919257405953</v>
      </c>
      <c r="M233" s="99">
        <v>132.1570961758527</v>
      </c>
      <c r="N233" s="99">
        <v>123.8742981876688</v>
      </c>
      <c r="O233" s="99">
        <v>88.525642558013118</v>
      </c>
      <c r="P233" s="99">
        <v>57.898646176667199</v>
      </c>
      <c r="Q233" s="99">
        <v>118.83627941345755</v>
      </c>
      <c r="R233" s="99">
        <v>100.05565789831395</v>
      </c>
      <c r="S233" s="99">
        <v>93.197574415780963</v>
      </c>
      <c r="T233" s="99">
        <v>92.736939371755838</v>
      </c>
      <c r="U233" s="99">
        <v>92.776244158881966</v>
      </c>
      <c r="V233" s="99">
        <v>93.129549648916495</v>
      </c>
      <c r="W233" s="99">
        <v>93.12105730175432</v>
      </c>
      <c r="X233" s="99">
        <v>87.788163925864836</v>
      </c>
      <c r="Y233" s="99">
        <v>78.791303626319589</v>
      </c>
      <c r="DA233" s="63" t="s">
        <v>2788</v>
      </c>
    </row>
    <row r="234" spans="1:105" ht="12" customHeight="1" x14ac:dyDescent="0.25">
      <c r="A234" s="97" t="s">
        <v>53</v>
      </c>
      <c r="B234" s="99">
        <v>1.8129290537427238</v>
      </c>
      <c r="C234" s="99">
        <v>1.733815133500189</v>
      </c>
      <c r="D234" s="99">
        <v>1.6866942528453956</v>
      </c>
      <c r="E234" s="99">
        <v>1.6517118208691186</v>
      </c>
      <c r="F234" s="99">
        <v>1.5845218248268504</v>
      </c>
      <c r="G234" s="99">
        <v>1.4639143330379025</v>
      </c>
      <c r="H234" s="99">
        <v>1.2296406976612064</v>
      </c>
      <c r="I234" s="99">
        <v>1.3126535039685312</v>
      </c>
      <c r="J234" s="99">
        <v>1.433425556896222</v>
      </c>
      <c r="K234" s="99">
        <v>1.4356940932555957</v>
      </c>
      <c r="L234" s="99">
        <v>1.5450233950745491</v>
      </c>
      <c r="M234" s="99">
        <v>1.3472579956693471</v>
      </c>
      <c r="N234" s="99">
        <v>1.352238071522305</v>
      </c>
      <c r="O234" s="99">
        <v>1.050168599849399</v>
      </c>
      <c r="P234" s="99">
        <v>0.65994659872200068</v>
      </c>
      <c r="Q234" s="99">
        <v>1.4374074483755139</v>
      </c>
      <c r="R234" s="99">
        <v>1.2295514161927759</v>
      </c>
      <c r="S234" s="99">
        <v>1.1332329150314318</v>
      </c>
      <c r="T234" s="99">
        <v>1.1175116826027469</v>
      </c>
      <c r="U234" s="99">
        <v>1.0985163327968717</v>
      </c>
      <c r="V234" s="99">
        <v>1.0777713557753521</v>
      </c>
      <c r="W234" s="99">
        <v>1.1046845259088371</v>
      </c>
      <c r="X234" s="99">
        <v>0.96737228000508302</v>
      </c>
      <c r="Y234" s="99">
        <v>0.81513623888040321</v>
      </c>
      <c r="DA234" s="63" t="s">
        <v>2789</v>
      </c>
    </row>
    <row r="235" spans="1:105" ht="12" customHeight="1" x14ac:dyDescent="0.25">
      <c r="A235" s="121" t="s">
        <v>92</v>
      </c>
      <c r="B235" s="123">
        <f t="shared" ref="B235:Y235" si="114">B236</f>
        <v>5.0868337803355673E-2</v>
      </c>
      <c r="C235" s="123">
        <f t="shared" si="114"/>
        <v>5.5455034606017715E-2</v>
      </c>
      <c r="D235" s="123">
        <f t="shared" si="114"/>
        <v>6.4940776914673232E-2</v>
      </c>
      <c r="E235" s="123">
        <f t="shared" si="114"/>
        <v>9.2290445516749225E-2</v>
      </c>
      <c r="F235" s="123">
        <f t="shared" si="114"/>
        <v>6.506595479790292E-2</v>
      </c>
      <c r="G235" s="123">
        <f t="shared" si="114"/>
        <v>5.6303216908195716E-2</v>
      </c>
      <c r="H235" s="123">
        <f t="shared" si="114"/>
        <v>6.0057298109707141E-2</v>
      </c>
      <c r="I235" s="123">
        <f t="shared" si="114"/>
        <v>2.9727350608579988E-2</v>
      </c>
      <c r="J235" s="123">
        <f t="shared" si="114"/>
        <v>2.390110942933614E-2</v>
      </c>
      <c r="K235" s="123">
        <f t="shared" si="114"/>
        <v>1.1803688017003612E-2</v>
      </c>
      <c r="L235" s="123">
        <f t="shared" si="114"/>
        <v>2.3825554974828706E-2</v>
      </c>
      <c r="M235" s="123">
        <f t="shared" si="114"/>
        <v>8.1412809171062805E-2</v>
      </c>
      <c r="N235" s="123">
        <f t="shared" si="114"/>
        <v>0.16142153324880315</v>
      </c>
      <c r="O235" s="123">
        <f t="shared" si="114"/>
        <v>0.20303796972896732</v>
      </c>
      <c r="P235" s="123">
        <f t="shared" si="114"/>
        <v>0.25690772749035062</v>
      </c>
      <c r="Q235" s="123">
        <f t="shared" si="114"/>
        <v>0.27505989029121025</v>
      </c>
      <c r="R235" s="123">
        <f t="shared" si="114"/>
        <v>0.36851810450039318</v>
      </c>
      <c r="S235" s="123">
        <f t="shared" si="114"/>
        <v>0.38992515061527294</v>
      </c>
      <c r="T235" s="123">
        <f t="shared" si="114"/>
        <v>0.52086853183694304</v>
      </c>
      <c r="U235" s="123">
        <f t="shared" si="114"/>
        <v>0.50513716385799667</v>
      </c>
      <c r="V235" s="123">
        <f t="shared" si="114"/>
        <v>0.52189469558158996</v>
      </c>
      <c r="W235" s="123">
        <f t="shared" si="114"/>
        <v>0.39150701037253954</v>
      </c>
      <c r="X235" s="123">
        <f t="shared" si="114"/>
        <v>0.36538794764168264</v>
      </c>
      <c r="Y235" s="123">
        <f t="shared" si="114"/>
        <v>0.24531450749549821</v>
      </c>
      <c r="DA235" s="130" t="s">
        <v>2790</v>
      </c>
    </row>
    <row r="236" spans="1:105" ht="12" customHeight="1" x14ac:dyDescent="0.25">
      <c r="A236" s="97" t="s">
        <v>53</v>
      </c>
      <c r="B236" s="99">
        <f>RES_hhdet_fecs!B48</f>
        <v>5.0868337803355673E-2</v>
      </c>
      <c r="C236" s="99">
        <f>RES_hhdet_fecs!C48</f>
        <v>5.5455034606017715E-2</v>
      </c>
      <c r="D236" s="99">
        <f>RES_hhdet_fecs!D48</f>
        <v>6.4940776914673232E-2</v>
      </c>
      <c r="E236" s="99">
        <f>RES_hhdet_fecs!E48</f>
        <v>9.2290445516749225E-2</v>
      </c>
      <c r="F236" s="99">
        <f>RES_hhdet_fecs!F48</f>
        <v>6.506595479790292E-2</v>
      </c>
      <c r="G236" s="99">
        <f>RES_hhdet_fecs!G48</f>
        <v>5.6303216908195716E-2</v>
      </c>
      <c r="H236" s="99">
        <f>RES_hhdet_fecs!H48</f>
        <v>6.0057298109707141E-2</v>
      </c>
      <c r="I236" s="99">
        <f>RES_hhdet_fecs!I48</f>
        <v>2.9727350608579988E-2</v>
      </c>
      <c r="J236" s="99">
        <f>RES_hhdet_fecs!J48</f>
        <v>2.390110942933614E-2</v>
      </c>
      <c r="K236" s="99">
        <f>RES_hhdet_fecs!K48</f>
        <v>1.1803688017003612E-2</v>
      </c>
      <c r="L236" s="99">
        <f>RES_hhdet_fecs!L48</f>
        <v>2.3825554974828706E-2</v>
      </c>
      <c r="M236" s="99">
        <f>RES_hhdet_fecs!M48</f>
        <v>8.1412809171062805E-2</v>
      </c>
      <c r="N236" s="99">
        <f>RES_hhdet_fecs!N48</f>
        <v>0.16142153324880315</v>
      </c>
      <c r="O236" s="99">
        <f>RES_hhdet_fecs!O48</f>
        <v>0.20303796972896732</v>
      </c>
      <c r="P236" s="99">
        <f>RES_hhdet_fecs!P48</f>
        <v>0.25690772749035062</v>
      </c>
      <c r="Q236" s="99">
        <f>RES_hhdet_fecs!Q48</f>
        <v>0.27505989029121025</v>
      </c>
      <c r="R236" s="99">
        <f>RES_hhdet_fecs!R48</f>
        <v>0.36851810450039318</v>
      </c>
      <c r="S236" s="99">
        <f>RES_hhdet_fecs!S48</f>
        <v>0.38992515061527294</v>
      </c>
      <c r="T236" s="99">
        <f>RES_hhdet_fecs!T48</f>
        <v>0.52086853183694304</v>
      </c>
      <c r="U236" s="99">
        <f>RES_hhdet_fecs!U48</f>
        <v>0.50513716385799667</v>
      </c>
      <c r="V236" s="99">
        <f>RES_hhdet_fecs!V48</f>
        <v>0.52189469558158996</v>
      </c>
      <c r="W236" s="99">
        <f>RES_hhdet_fecs!W48</f>
        <v>0.39150701037253954</v>
      </c>
      <c r="X236" s="99">
        <f>RES_hhdet_fecs!X48</f>
        <v>0.36538794764168264</v>
      </c>
      <c r="Y236" s="99">
        <f>RES_hhdet_fecs!Y48</f>
        <v>0.24531450749549821</v>
      </c>
      <c r="DA236" s="63" t="s">
        <v>2791</v>
      </c>
    </row>
    <row r="237" spans="1:105" ht="12" customHeight="1" x14ac:dyDescent="0.25">
      <c r="A237" s="121" t="s">
        <v>55</v>
      </c>
      <c r="B237" s="123">
        <v>13.102432748797817</v>
      </c>
      <c r="C237" s="123">
        <v>11.608547437627662</v>
      </c>
      <c r="D237" s="123">
        <v>13.251285773276324</v>
      </c>
      <c r="E237" s="123">
        <v>13.083145779872718</v>
      </c>
      <c r="F237" s="123">
        <v>12.519530397372995</v>
      </c>
      <c r="G237" s="123">
        <v>12.384646295309119</v>
      </c>
      <c r="H237" s="123">
        <v>11.933732268425397</v>
      </c>
      <c r="I237" s="123">
        <v>12.259286877778173</v>
      </c>
      <c r="J237" s="123">
        <v>11.145628327004699</v>
      </c>
      <c r="K237" s="123">
        <v>11.71549514639381</v>
      </c>
      <c r="L237" s="123">
        <v>11.408308281133243</v>
      </c>
      <c r="M237" s="123">
        <v>11.314699803971889</v>
      </c>
      <c r="N237" s="123">
        <v>11.024613989565616</v>
      </c>
      <c r="O237" s="123">
        <v>10.80139312165382</v>
      </c>
      <c r="P237" s="123">
        <v>10.754629123500482</v>
      </c>
      <c r="Q237" s="123">
        <v>10.789338642440988</v>
      </c>
      <c r="R237" s="123">
        <v>10.917567948188122</v>
      </c>
      <c r="S237" s="123">
        <v>10.825366257767429</v>
      </c>
      <c r="T237" s="123">
        <v>10.372506941640403</v>
      </c>
      <c r="U237" s="123">
        <v>9.8537404396871882</v>
      </c>
      <c r="V237" s="123">
        <v>9.0338886879937892</v>
      </c>
      <c r="W237" s="123">
        <v>7.9213525658810822</v>
      </c>
      <c r="X237" s="123">
        <v>6.9581707965931159</v>
      </c>
      <c r="Y237" s="123">
        <v>5.3714073339077002</v>
      </c>
      <c r="DA237" s="130" t="s">
        <v>2792</v>
      </c>
    </row>
    <row r="238" spans="1:105" ht="12" customHeight="1" x14ac:dyDescent="0.25">
      <c r="A238" s="97" t="s">
        <v>138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X238" s="99">
        <v>0</v>
      </c>
      <c r="Y238" s="99">
        <v>0</v>
      </c>
      <c r="DA238" s="63" t="s">
        <v>2793</v>
      </c>
    </row>
    <row r="239" spans="1:105" ht="12" customHeight="1" x14ac:dyDescent="0.25">
      <c r="A239" s="97" t="s">
        <v>137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2794</v>
      </c>
    </row>
    <row r="240" spans="1:105" ht="12" customHeight="1" x14ac:dyDescent="0.25">
      <c r="A240" s="100" t="s">
        <v>211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2795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2796</v>
      </c>
    </row>
    <row r="242" spans="1:105" ht="12" customHeight="1" x14ac:dyDescent="0.25">
      <c r="A242" s="106" t="s">
        <v>122</v>
      </c>
      <c r="B242" s="102">
        <v>13.872011965665429</v>
      </c>
      <c r="C242" s="102">
        <v>12.390569563155525</v>
      </c>
      <c r="D242" s="102">
        <v>14.107947709607409</v>
      </c>
      <c r="E242" s="102">
        <v>13.964783328045796</v>
      </c>
      <c r="F242" s="102">
        <v>13.400369083642213</v>
      </c>
      <c r="G242" s="102">
        <v>13.274016257201483</v>
      </c>
      <c r="H242" s="102">
        <v>12.810090364189508</v>
      </c>
      <c r="I242" s="102">
        <v>13.146543904971205</v>
      </c>
      <c r="J242" s="102">
        <v>12.046891702717692</v>
      </c>
      <c r="K242" s="102">
        <v>12.675889292021132</v>
      </c>
      <c r="L242" s="102">
        <v>12.273596943631658</v>
      </c>
      <c r="M242" s="102">
        <v>12.332639043827424</v>
      </c>
      <c r="N242" s="102">
        <v>11.942979484470445</v>
      </c>
      <c r="O242" s="102">
        <v>11.662133904766625</v>
      </c>
      <c r="P242" s="102">
        <v>11.72093943277738</v>
      </c>
      <c r="Q242" s="102">
        <v>11.574536865926042</v>
      </c>
      <c r="R242" s="102">
        <v>11.683029272928071</v>
      </c>
      <c r="S242" s="102">
        <v>11.554642869870721</v>
      </c>
      <c r="T242" s="102">
        <v>11.070041086201599</v>
      </c>
      <c r="U242" s="102">
        <v>10.510000866864161</v>
      </c>
      <c r="V242" s="102">
        <v>9.6100037674516958</v>
      </c>
      <c r="W242" s="102">
        <v>8.401190478402583</v>
      </c>
      <c r="X242" s="102">
        <v>7.3345374083256045</v>
      </c>
      <c r="Y242" s="102">
        <v>5.6876587958994538</v>
      </c>
      <c r="DA242" s="131" t="s">
        <v>2797</v>
      </c>
    </row>
    <row r="243" spans="1:105" ht="12" customHeight="1" x14ac:dyDescent="0.25">
      <c r="A243" s="107" t="s">
        <v>121</v>
      </c>
      <c r="B243" s="105">
        <v>11.956367222886259</v>
      </c>
      <c r="C243" s="105">
        <v>10.48368857248404</v>
      </c>
      <c r="D243" s="105">
        <v>12.037934642471853</v>
      </c>
      <c r="E243" s="105">
        <v>11.861919685306043</v>
      </c>
      <c r="F243" s="105">
        <v>11.380677477612824</v>
      </c>
      <c r="G243" s="105">
        <v>11.314657222062761</v>
      </c>
      <c r="H243" s="105">
        <v>10.94538317884237</v>
      </c>
      <c r="I243" s="105">
        <v>11.39907766600682</v>
      </c>
      <c r="J243" s="105">
        <v>10.269281654294319</v>
      </c>
      <c r="K243" s="105">
        <v>10.859669670618985</v>
      </c>
      <c r="L243" s="105">
        <v>10.294796540278501</v>
      </c>
      <c r="M243" s="105">
        <v>10.450536528564886</v>
      </c>
      <c r="N243" s="105">
        <v>10.078414444875484</v>
      </c>
      <c r="O243" s="105">
        <v>9.9143335748087953</v>
      </c>
      <c r="P243" s="105">
        <v>10.023843349768764</v>
      </c>
      <c r="Q243" s="105">
        <v>10.028903671887816</v>
      </c>
      <c r="R243" s="105">
        <v>10.201318986959901</v>
      </c>
      <c r="S243" s="105">
        <v>10.134719111615764</v>
      </c>
      <c r="T243" s="105">
        <v>9.6859962913994746</v>
      </c>
      <c r="U243" s="105">
        <v>9.1868695895410539</v>
      </c>
      <c r="V243" s="105">
        <v>8.4152626760862077</v>
      </c>
      <c r="W243" s="105">
        <v>7.3048439185934253</v>
      </c>
      <c r="X243" s="105">
        <v>6.4683913559992394</v>
      </c>
      <c r="Y243" s="105">
        <v>5.0481526018285221</v>
      </c>
      <c r="DA243" s="132" t="s">
        <v>2798</v>
      </c>
    </row>
    <row r="244" spans="1:105" ht="12" customHeight="1" x14ac:dyDescent="0.25">
      <c r="A244" s="108" t="s">
        <v>53</v>
      </c>
      <c r="B244" s="99">
        <v>7.3423299283843795</v>
      </c>
      <c r="C244" s="99">
        <v>5.873597759853495</v>
      </c>
      <c r="D244" s="99">
        <v>7.0125944233711239</v>
      </c>
      <c r="E244" s="99">
        <v>6.7258091784431349</v>
      </c>
      <c r="F244" s="99">
        <v>6.4089434622875041</v>
      </c>
      <c r="G244" s="99">
        <v>6.3933124623190825</v>
      </c>
      <c r="H244" s="99">
        <v>6.0218446141271755</v>
      </c>
      <c r="I244" s="99">
        <v>6.6342031834255319</v>
      </c>
      <c r="J244" s="99">
        <v>5.4149781135542412</v>
      </c>
      <c r="K244" s="99">
        <v>5.8776927992170602</v>
      </c>
      <c r="L244" s="99">
        <v>4.6628427696391528</v>
      </c>
      <c r="M244" s="99">
        <v>5.2009003150676358</v>
      </c>
      <c r="N244" s="99">
        <v>4.6996649832228758</v>
      </c>
      <c r="O244" s="99">
        <v>4.690533782789597</v>
      </c>
      <c r="P244" s="99">
        <v>4.9765943415883855</v>
      </c>
      <c r="Q244" s="99">
        <v>4.927336282686599</v>
      </c>
      <c r="R244" s="99">
        <v>5.2008976944570362</v>
      </c>
      <c r="S244" s="99">
        <v>5.2137477002018731</v>
      </c>
      <c r="T244" s="99">
        <v>4.7853480169775775</v>
      </c>
      <c r="U244" s="99">
        <v>4.3861415208698435</v>
      </c>
      <c r="V244" s="99">
        <v>3.8796232526825758</v>
      </c>
      <c r="W244" s="99">
        <v>2.8799418391017451</v>
      </c>
      <c r="X244" s="99">
        <v>2.7312302319234769</v>
      </c>
      <c r="Y244" s="99">
        <v>2.1489338537773888</v>
      </c>
      <c r="DA244" s="63" t="s">
        <v>2799</v>
      </c>
    </row>
    <row r="245" spans="1:105" ht="12" customHeight="1" x14ac:dyDescent="0.25">
      <c r="A245" s="108" t="s">
        <v>52</v>
      </c>
      <c r="B245" s="99">
        <v>4.6140372945018795</v>
      </c>
      <c r="C245" s="99">
        <v>4.6100908126305411</v>
      </c>
      <c r="D245" s="99">
        <v>5.0253402191007313</v>
      </c>
      <c r="E245" s="99">
        <v>5.1361105068629094</v>
      </c>
      <c r="F245" s="99">
        <v>4.9717340153253202</v>
      </c>
      <c r="G245" s="99">
        <v>4.9213447597436799</v>
      </c>
      <c r="H245" s="99">
        <v>4.9235385647151952</v>
      </c>
      <c r="I245" s="99">
        <v>4.7648744825812859</v>
      </c>
      <c r="J245" s="99">
        <v>4.8543035407400774</v>
      </c>
      <c r="K245" s="99">
        <v>4.9819768714019252</v>
      </c>
      <c r="L245" s="99">
        <v>5.6319537706393454</v>
      </c>
      <c r="M245" s="99">
        <v>5.249636213497249</v>
      </c>
      <c r="N245" s="99">
        <v>5.3787494616526059</v>
      </c>
      <c r="O245" s="99">
        <v>5.2237997920191983</v>
      </c>
      <c r="P245" s="99">
        <v>5.047249008180378</v>
      </c>
      <c r="Q245" s="99">
        <v>5.1015673892012199</v>
      </c>
      <c r="R245" s="99">
        <v>5.000421292502863</v>
      </c>
      <c r="S245" s="99">
        <v>4.9209714114138894</v>
      </c>
      <c r="T245" s="99">
        <v>4.9006482744218998</v>
      </c>
      <c r="U245" s="99">
        <v>4.8007280686712122</v>
      </c>
      <c r="V245" s="99">
        <v>4.5356394234036337</v>
      </c>
      <c r="W245" s="99">
        <v>4.4249020794916802</v>
      </c>
      <c r="X245" s="99">
        <v>3.737161124075763</v>
      </c>
      <c r="Y245" s="99">
        <v>2.8992187480511329</v>
      </c>
      <c r="DA245" s="63" t="s">
        <v>2800</v>
      </c>
    </row>
    <row r="246" spans="1:105" ht="12" customHeight="1" x14ac:dyDescent="0.25">
      <c r="A246" s="121" t="s">
        <v>54</v>
      </c>
      <c r="B246" s="123">
        <v>2.2273607150454571</v>
      </c>
      <c r="C246" s="123">
        <v>2.3663868792981066</v>
      </c>
      <c r="D246" s="123">
        <v>2.3648444959286126</v>
      </c>
      <c r="E246" s="123">
        <v>2.3527054814864625</v>
      </c>
      <c r="F246" s="123">
        <v>2.4121693695175197</v>
      </c>
      <c r="G246" s="123">
        <v>2.4042658502562544</v>
      </c>
      <c r="H246" s="123">
        <v>2.6052398665602721</v>
      </c>
      <c r="I246" s="123">
        <v>2.4185976040217971</v>
      </c>
      <c r="J246" s="123">
        <v>2.4744423821179922</v>
      </c>
      <c r="K246" s="123">
        <v>2.2482577490140985</v>
      </c>
      <c r="L246" s="123">
        <v>2.7299449177785364</v>
      </c>
      <c r="M246" s="123">
        <v>2.7004992944192225</v>
      </c>
      <c r="N246" s="123">
        <v>2.6760266813399682</v>
      </c>
      <c r="O246" s="123">
        <v>2.5926940896933317</v>
      </c>
      <c r="P246" s="123">
        <v>2.5176189929222446</v>
      </c>
      <c r="Q246" s="123">
        <v>2.4441404334084731</v>
      </c>
      <c r="R246" s="123">
        <v>2.3761552791834708</v>
      </c>
      <c r="S246" s="123">
        <v>2.3169750607866573</v>
      </c>
      <c r="T246" s="123">
        <v>2.2619919004686553</v>
      </c>
      <c r="U246" s="123">
        <v>2.2043317731118401</v>
      </c>
      <c r="V246" s="123">
        <v>2.1392509504951067</v>
      </c>
      <c r="W246" s="123">
        <v>2.087946459521862</v>
      </c>
      <c r="X246" s="123">
        <v>2.032749167268618</v>
      </c>
      <c r="Y246" s="123">
        <v>1.7299583279329618</v>
      </c>
      <c r="DA246" s="130" t="s">
        <v>2801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2802</v>
      </c>
    </row>
    <row r="248" spans="1:105" ht="12" customHeight="1" x14ac:dyDescent="0.25">
      <c r="A248" s="109" t="s">
        <v>120</v>
      </c>
      <c r="B248" s="110">
        <v>2.2273607150454571</v>
      </c>
      <c r="C248" s="110">
        <v>2.3663868792981066</v>
      </c>
      <c r="D248" s="110">
        <v>2.3648444959286126</v>
      </c>
      <c r="E248" s="110">
        <v>2.3527054814864625</v>
      </c>
      <c r="F248" s="110">
        <v>2.4121693695175197</v>
      </c>
      <c r="G248" s="110">
        <v>2.4042658502562544</v>
      </c>
      <c r="H248" s="110">
        <v>2.6052398665602721</v>
      </c>
      <c r="I248" s="110">
        <v>2.4185976040217971</v>
      </c>
      <c r="J248" s="110">
        <v>2.4744423821179922</v>
      </c>
      <c r="K248" s="110">
        <v>2.2482577490140985</v>
      </c>
      <c r="L248" s="110">
        <v>2.7299449177785364</v>
      </c>
      <c r="M248" s="110">
        <v>2.7004992944192225</v>
      </c>
      <c r="N248" s="110">
        <v>2.6760266813399682</v>
      </c>
      <c r="O248" s="110">
        <v>2.5926940896933317</v>
      </c>
      <c r="P248" s="110">
        <v>2.5176189929222446</v>
      </c>
      <c r="Q248" s="110">
        <v>2.4441404334084731</v>
      </c>
      <c r="R248" s="110">
        <v>2.3761552791834708</v>
      </c>
      <c r="S248" s="110">
        <v>2.3169750607866573</v>
      </c>
      <c r="T248" s="110">
        <v>2.2619919004686553</v>
      </c>
      <c r="U248" s="110">
        <v>2.2043317731118401</v>
      </c>
      <c r="V248" s="110">
        <v>2.1392509504951067</v>
      </c>
      <c r="W248" s="110">
        <v>2.087946459521862</v>
      </c>
      <c r="X248" s="110">
        <v>2.032749167268618</v>
      </c>
      <c r="Y248" s="110">
        <v>1.7299583279329618</v>
      </c>
      <c r="DA248" s="60" t="s">
        <v>2803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91.097723647742953</v>
      </c>
      <c r="C250" s="118">
        <f t="shared" si="115"/>
        <v>87.973595505505131</v>
      </c>
      <c r="D250" s="118">
        <f t="shared" si="115"/>
        <v>88.627150954947567</v>
      </c>
      <c r="E250" s="118">
        <f t="shared" si="115"/>
        <v>88.467944949665082</v>
      </c>
      <c r="F250" s="118">
        <f t="shared" si="115"/>
        <v>86.53961538870567</v>
      </c>
      <c r="G250" s="118">
        <f t="shared" si="115"/>
        <v>82.508327126426195</v>
      </c>
      <c r="H250" s="118">
        <f t="shared" si="115"/>
        <v>72.684254184638263</v>
      </c>
      <c r="I250" s="118">
        <f t="shared" si="115"/>
        <v>78.900753551274235</v>
      </c>
      <c r="J250" s="118">
        <f t="shared" si="115"/>
        <v>84.035947797198105</v>
      </c>
      <c r="K250" s="118">
        <f t="shared" si="115"/>
        <v>85.349087094069191</v>
      </c>
      <c r="L250" s="118">
        <f t="shared" si="115"/>
        <v>89.64359499085441</v>
      </c>
      <c r="M250" s="118">
        <f t="shared" si="115"/>
        <v>84.240823272124061</v>
      </c>
      <c r="N250" s="118">
        <f t="shared" si="115"/>
        <v>84.677502114168973</v>
      </c>
      <c r="O250" s="118">
        <f t="shared" si="115"/>
        <v>68.025814034570629</v>
      </c>
      <c r="P250" s="118">
        <f t="shared" si="115"/>
        <v>49.885472076107476</v>
      </c>
      <c r="Q250" s="118">
        <f t="shared" si="115"/>
        <v>92.791972118859988</v>
      </c>
      <c r="R250" s="118">
        <f t="shared" ref="R250:V250" si="116">R251+R254+R256+R265</f>
        <v>81.32595049828393</v>
      </c>
      <c r="S250" s="118">
        <f t="shared" si="116"/>
        <v>76.935095788801561</v>
      </c>
      <c r="T250" s="118">
        <f t="shared" si="116"/>
        <v>76.901267491206255</v>
      </c>
      <c r="U250" s="118">
        <f t="shared" si="116"/>
        <v>76.477722040485347</v>
      </c>
      <c r="V250" s="118">
        <f t="shared" si="116"/>
        <v>76.164829374790557</v>
      </c>
      <c r="W250" s="118">
        <f t="shared" ref="W250:Y250" si="117">W251+W254+W256+W265</f>
        <v>74.774861844046484</v>
      </c>
      <c r="X250" s="118">
        <f t="shared" si="117"/>
        <v>70.33294362489714</v>
      </c>
      <c r="Y250" s="118">
        <f t="shared" si="117"/>
        <v>62.461629788077239</v>
      </c>
      <c r="DA250" s="129" t="s">
        <v>2954</v>
      </c>
    </row>
    <row r="251" spans="1:105" ht="12" customHeight="1" x14ac:dyDescent="0.25">
      <c r="A251" s="121" t="s">
        <v>57</v>
      </c>
      <c r="B251" s="123">
        <f t="shared" ref="B251:Q251" si="118">SUM(B252:B253)</f>
        <v>79.512906417305629</v>
      </c>
      <c r="C251" s="123">
        <f t="shared" si="118"/>
        <v>77.301001945990336</v>
      </c>
      <c r="D251" s="123">
        <f t="shared" si="118"/>
        <v>76.697246911213298</v>
      </c>
      <c r="E251" s="123">
        <f t="shared" si="118"/>
        <v>76.563553400281748</v>
      </c>
      <c r="F251" s="123">
        <f t="shared" si="118"/>
        <v>75.011344301874146</v>
      </c>
      <c r="G251" s="123">
        <f t="shared" si="118"/>
        <v>71.022979226913122</v>
      </c>
      <c r="H251" s="123">
        <f t="shared" si="118"/>
        <v>61.22834580990429</v>
      </c>
      <c r="I251" s="123">
        <f t="shared" si="118"/>
        <v>67.333602511936348</v>
      </c>
      <c r="J251" s="123">
        <f t="shared" si="118"/>
        <v>73.240431316904818</v>
      </c>
      <c r="K251" s="123">
        <f t="shared" si="118"/>
        <v>74.282487125205165</v>
      </c>
      <c r="L251" s="123">
        <f t="shared" si="118"/>
        <v>78.398228031000414</v>
      </c>
      <c r="M251" s="123">
        <f t="shared" si="118"/>
        <v>72.733262637274677</v>
      </c>
      <c r="N251" s="123">
        <f t="shared" si="118"/>
        <v>73.077553844441567</v>
      </c>
      <c r="O251" s="123">
        <f t="shared" si="118"/>
        <v>56.406458088065271</v>
      </c>
      <c r="P251" s="123">
        <f t="shared" si="118"/>
        <v>37.955160403478239</v>
      </c>
      <c r="Q251" s="123">
        <f t="shared" si="118"/>
        <v>80.741033934701008</v>
      </c>
      <c r="R251" s="123">
        <f t="shared" ref="R251:V251" si="119">SUM(R252:R253)</f>
        <v>68.736483726773173</v>
      </c>
      <c r="S251" s="123">
        <f t="shared" si="119"/>
        <v>64.323678803191825</v>
      </c>
      <c r="T251" s="123">
        <f t="shared" si="119"/>
        <v>64.042265341437201</v>
      </c>
      <c r="U251" s="123">
        <f t="shared" si="119"/>
        <v>64.099761938941839</v>
      </c>
      <c r="V251" s="123">
        <f t="shared" si="119"/>
        <v>64.367713119026732</v>
      </c>
      <c r="W251" s="123">
        <f t="shared" ref="W251:Y251" si="120">SUM(W252:W253)</f>
        <v>64.466252417781931</v>
      </c>
      <c r="X251" s="123">
        <f t="shared" si="120"/>
        <v>60.920754012070638</v>
      </c>
      <c r="Y251" s="123">
        <f t="shared" si="120"/>
        <v>55.100300880883495</v>
      </c>
      <c r="DA251" s="130" t="s">
        <v>2955</v>
      </c>
    </row>
    <row r="252" spans="1:105" ht="12" customHeight="1" x14ac:dyDescent="0.25">
      <c r="A252" s="97" t="s">
        <v>211</v>
      </c>
      <c r="B252" s="99">
        <v>77.699977363562908</v>
      </c>
      <c r="C252" s="99">
        <v>75.567186812490149</v>
      </c>
      <c r="D252" s="99">
        <v>75.010552658367899</v>
      </c>
      <c r="E252" s="99">
        <v>74.911841579412624</v>
      </c>
      <c r="F252" s="99">
        <v>73.426822477047295</v>
      </c>
      <c r="G252" s="99">
        <v>69.559064893875217</v>
      </c>
      <c r="H252" s="99">
        <v>59.998705112243087</v>
      </c>
      <c r="I252" s="99">
        <v>66.020949007967815</v>
      </c>
      <c r="J252" s="99">
        <v>71.807005760008593</v>
      </c>
      <c r="K252" s="99">
        <v>72.846793031949574</v>
      </c>
      <c r="L252" s="99">
        <v>76.853204635925863</v>
      </c>
      <c r="M252" s="99">
        <v>71.386004641605325</v>
      </c>
      <c r="N252" s="99">
        <v>71.725315772919259</v>
      </c>
      <c r="O252" s="99">
        <v>55.356289488215872</v>
      </c>
      <c r="P252" s="99">
        <v>37.295213804756237</v>
      </c>
      <c r="Q252" s="99">
        <v>79.303626486325498</v>
      </c>
      <c r="R252" s="99">
        <v>67.506932310580396</v>
      </c>
      <c r="S252" s="99">
        <v>63.19044588816039</v>
      </c>
      <c r="T252" s="99">
        <v>62.924753658834454</v>
      </c>
      <c r="U252" s="99">
        <v>63.00124560614497</v>
      </c>
      <c r="V252" s="99">
        <v>63.289941763251377</v>
      </c>
      <c r="W252" s="99">
        <v>63.361567891873101</v>
      </c>
      <c r="X252" s="99">
        <v>59.953381732065559</v>
      </c>
      <c r="Y252" s="99">
        <v>54.285164642003089</v>
      </c>
      <c r="DA252" s="63" t="s">
        <v>2956</v>
      </c>
    </row>
    <row r="253" spans="1:105" ht="12" customHeight="1" x14ac:dyDescent="0.25">
      <c r="A253" s="97" t="s">
        <v>53</v>
      </c>
      <c r="B253" s="99">
        <v>1.8129290537427238</v>
      </c>
      <c r="C253" s="99">
        <v>1.733815133500189</v>
      </c>
      <c r="D253" s="99">
        <v>1.6866942528453956</v>
      </c>
      <c r="E253" s="99">
        <v>1.6517118208691186</v>
      </c>
      <c r="F253" s="99">
        <v>1.5845218248268504</v>
      </c>
      <c r="G253" s="99">
        <v>1.4639143330379025</v>
      </c>
      <c r="H253" s="99">
        <v>1.2296406976612064</v>
      </c>
      <c r="I253" s="99">
        <v>1.3126535039685312</v>
      </c>
      <c r="J253" s="99">
        <v>1.433425556896222</v>
      </c>
      <c r="K253" s="99">
        <v>1.4356940932555957</v>
      </c>
      <c r="L253" s="99">
        <v>1.5450233950745491</v>
      </c>
      <c r="M253" s="99">
        <v>1.3472579956693471</v>
      </c>
      <c r="N253" s="99">
        <v>1.352238071522305</v>
      </c>
      <c r="O253" s="99">
        <v>1.050168599849399</v>
      </c>
      <c r="P253" s="99">
        <v>0.65994659872200068</v>
      </c>
      <c r="Q253" s="99">
        <v>1.4374074483755139</v>
      </c>
      <c r="R253" s="99">
        <v>1.2295514161927759</v>
      </c>
      <c r="S253" s="99">
        <v>1.1332329150314318</v>
      </c>
      <c r="T253" s="99">
        <v>1.1175116826027469</v>
      </c>
      <c r="U253" s="99">
        <v>1.0985163327968717</v>
      </c>
      <c r="V253" s="99">
        <v>1.0777713557753521</v>
      </c>
      <c r="W253" s="99">
        <v>1.1046845259088371</v>
      </c>
      <c r="X253" s="99">
        <v>0.96737228000508302</v>
      </c>
      <c r="Y253" s="99">
        <v>0.81513623888040321</v>
      </c>
      <c r="DA253" s="63" t="s">
        <v>2957</v>
      </c>
    </row>
    <row r="254" spans="1:105" ht="12" customHeight="1" x14ac:dyDescent="0.25">
      <c r="A254" s="121" t="s">
        <v>92</v>
      </c>
      <c r="B254" s="123">
        <f t="shared" ref="B254:Y254" si="121">B255</f>
        <v>0.10147532144908193</v>
      </c>
      <c r="C254" s="123">
        <f t="shared" si="121"/>
        <v>0.11478221763356909</v>
      </c>
      <c r="D254" s="123">
        <f t="shared" si="121"/>
        <v>0.1396609321373625</v>
      </c>
      <c r="E254" s="123">
        <f t="shared" si="121"/>
        <v>0.20178324395663724</v>
      </c>
      <c r="F254" s="123">
        <f t="shared" si="121"/>
        <v>0.1456087705412151</v>
      </c>
      <c r="G254" s="123">
        <f t="shared" si="121"/>
        <v>0.13107663272748732</v>
      </c>
      <c r="H254" s="123">
        <f t="shared" si="121"/>
        <v>0.15161083150444477</v>
      </c>
      <c r="I254" s="123">
        <f t="shared" si="121"/>
        <v>8.0820959112026136E-2</v>
      </c>
      <c r="J254" s="123">
        <f t="shared" si="121"/>
        <v>6.5813480233997509E-2</v>
      </c>
      <c r="K254" s="123">
        <f t="shared" si="121"/>
        <v>3.4490473608580915E-2</v>
      </c>
      <c r="L254" s="123">
        <f t="shared" si="121"/>
        <v>8.7139024523858494E-2</v>
      </c>
      <c r="M254" s="123">
        <f t="shared" si="121"/>
        <v>0.31402559950394915</v>
      </c>
      <c r="N254" s="123">
        <f t="shared" si="121"/>
        <v>0.64153740250485702</v>
      </c>
      <c r="O254" s="123">
        <f t="shared" si="121"/>
        <v>0.8354327971457377</v>
      </c>
      <c r="P254" s="123">
        <f t="shared" si="121"/>
        <v>1.1067187865792172</v>
      </c>
      <c r="Q254" s="123">
        <f t="shared" si="121"/>
        <v>1.2274195762091975</v>
      </c>
      <c r="R254" s="123">
        <f t="shared" si="121"/>
        <v>1.678826538788345</v>
      </c>
      <c r="S254" s="123">
        <f t="shared" si="121"/>
        <v>1.7896342914038819</v>
      </c>
      <c r="T254" s="123">
        <f t="shared" si="121"/>
        <v>2.4033374654623585</v>
      </c>
      <c r="U254" s="123">
        <f t="shared" si="121"/>
        <v>2.3428339758902443</v>
      </c>
      <c r="V254" s="123">
        <f t="shared" si="121"/>
        <v>2.4317363873626818</v>
      </c>
      <c r="W254" s="123">
        <f t="shared" si="121"/>
        <v>1.8325304148400843</v>
      </c>
      <c r="X254" s="123">
        <f t="shared" si="121"/>
        <v>1.7191329567743709</v>
      </c>
      <c r="Y254" s="123">
        <f t="shared" si="121"/>
        <v>1.166930048876073</v>
      </c>
      <c r="DA254" s="130" t="s">
        <v>2958</v>
      </c>
    </row>
    <row r="255" spans="1:105" ht="12" customHeight="1" x14ac:dyDescent="0.25">
      <c r="A255" s="97" t="s">
        <v>53</v>
      </c>
      <c r="B255" s="99">
        <f>RES_hhdet_tess!B48</f>
        <v>0.10147532144908193</v>
      </c>
      <c r="C255" s="99">
        <f>RES_hhdet_tess!C48</f>
        <v>0.11478221763356909</v>
      </c>
      <c r="D255" s="99">
        <f>RES_hhdet_tess!D48</f>
        <v>0.1396609321373625</v>
      </c>
      <c r="E255" s="99">
        <f>RES_hhdet_tess!E48</f>
        <v>0.20178324395663724</v>
      </c>
      <c r="F255" s="99">
        <f>RES_hhdet_tess!F48</f>
        <v>0.1456087705412151</v>
      </c>
      <c r="G255" s="99">
        <f>RES_hhdet_tess!G48</f>
        <v>0.13107663272748732</v>
      </c>
      <c r="H255" s="99">
        <f>RES_hhdet_tess!H48</f>
        <v>0.15161083150444477</v>
      </c>
      <c r="I255" s="99">
        <f>RES_hhdet_tess!I48</f>
        <v>8.0820959112026136E-2</v>
      </c>
      <c r="J255" s="99">
        <f>RES_hhdet_tess!J48</f>
        <v>6.5813480233997509E-2</v>
      </c>
      <c r="K255" s="99">
        <f>RES_hhdet_tess!K48</f>
        <v>3.4490473608580915E-2</v>
      </c>
      <c r="L255" s="99">
        <f>RES_hhdet_tess!L48</f>
        <v>8.7139024523858494E-2</v>
      </c>
      <c r="M255" s="99">
        <f>RES_hhdet_tess!M48</f>
        <v>0.31402559950394915</v>
      </c>
      <c r="N255" s="99">
        <f>RES_hhdet_tess!N48</f>
        <v>0.64153740250485702</v>
      </c>
      <c r="O255" s="99">
        <f>RES_hhdet_tess!O48</f>
        <v>0.8354327971457377</v>
      </c>
      <c r="P255" s="99">
        <f>RES_hhdet_tess!P48</f>
        <v>1.1067187865792172</v>
      </c>
      <c r="Q255" s="99">
        <f>RES_hhdet_tess!Q48</f>
        <v>1.2274195762091975</v>
      </c>
      <c r="R255" s="99">
        <f>RES_hhdet_tess!R48</f>
        <v>1.678826538788345</v>
      </c>
      <c r="S255" s="99">
        <f>RES_hhdet_tess!S48</f>
        <v>1.7896342914038819</v>
      </c>
      <c r="T255" s="99">
        <f>RES_hhdet_tess!T48</f>
        <v>2.4033374654623585</v>
      </c>
      <c r="U255" s="99">
        <f>RES_hhdet_tess!U48</f>
        <v>2.3428339758902443</v>
      </c>
      <c r="V255" s="99">
        <f>RES_hhdet_tess!V48</f>
        <v>2.4317363873626818</v>
      </c>
      <c r="W255" s="99">
        <f>RES_hhdet_tess!W48</f>
        <v>1.8325304148400843</v>
      </c>
      <c r="X255" s="99">
        <f>RES_hhdet_tess!X48</f>
        <v>1.7191329567743709</v>
      </c>
      <c r="Y255" s="99">
        <f>RES_hhdet_tess!Y48</f>
        <v>1.166930048876073</v>
      </c>
      <c r="DA255" s="63" t="s">
        <v>2959</v>
      </c>
    </row>
    <row r="256" spans="1:105" ht="12" customHeight="1" x14ac:dyDescent="0.25">
      <c r="A256" s="121" t="s">
        <v>55</v>
      </c>
      <c r="B256" s="123">
        <v>9.8023119952726834</v>
      </c>
      <c r="C256" s="123">
        <v>8.7698799578961228</v>
      </c>
      <c r="D256" s="123">
        <v>10.001619426476758</v>
      </c>
      <c r="E256" s="123">
        <v>9.9207287518498291</v>
      </c>
      <c r="F256" s="123">
        <v>9.5513436302765218</v>
      </c>
      <c r="G256" s="123">
        <v>9.5212395718275022</v>
      </c>
      <c r="H256" s="123">
        <v>9.3027949725309771</v>
      </c>
      <c r="I256" s="123">
        <v>9.6193268207572498</v>
      </c>
      <c r="J256" s="123">
        <v>8.8186083266569089</v>
      </c>
      <c r="K256" s="123">
        <v>9.2926743847929583</v>
      </c>
      <c r="L256" s="123">
        <v>9.0410399441629288</v>
      </c>
      <c r="M256" s="123">
        <v>9.091908530192832</v>
      </c>
      <c r="N256" s="123">
        <v>8.8670237820866511</v>
      </c>
      <c r="O256" s="123">
        <v>8.7450617015013066</v>
      </c>
      <c r="P256" s="123">
        <v>8.8340875313854443</v>
      </c>
      <c r="Q256" s="123">
        <v>8.8776178035826732</v>
      </c>
      <c r="R256" s="123">
        <v>9.0097827880667634</v>
      </c>
      <c r="S256" s="123">
        <v>8.9589991635004989</v>
      </c>
      <c r="T256" s="123">
        <v>8.6277927534249201</v>
      </c>
      <c r="U256" s="123">
        <v>8.2399665938212152</v>
      </c>
      <c r="V256" s="123">
        <v>7.603123978244624</v>
      </c>
      <c r="W256" s="123">
        <v>6.7280436665178902</v>
      </c>
      <c r="X256" s="123">
        <v>5.9550207607132961</v>
      </c>
      <c r="Y256" s="123">
        <v>4.6830839026210205</v>
      </c>
      <c r="DA256" s="130" t="s">
        <v>2960</v>
      </c>
    </row>
    <row r="257" spans="1:105" ht="12" customHeight="1" x14ac:dyDescent="0.25">
      <c r="A257" s="97" t="s">
        <v>138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X257" s="99">
        <v>0</v>
      </c>
      <c r="Y257" s="99">
        <v>0</v>
      </c>
      <c r="DA257" s="63" t="s">
        <v>2961</v>
      </c>
    </row>
    <row r="258" spans="1:105" ht="12" customHeight="1" x14ac:dyDescent="0.25">
      <c r="A258" s="97" t="s">
        <v>137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2962</v>
      </c>
    </row>
    <row r="259" spans="1:105" ht="12" customHeight="1" x14ac:dyDescent="0.25">
      <c r="A259" s="100" t="s">
        <v>211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2963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2964</v>
      </c>
    </row>
    <row r="261" spans="1:105" ht="12" customHeight="1" x14ac:dyDescent="0.25">
      <c r="A261" s="106" t="s">
        <v>122</v>
      </c>
      <c r="B261" s="102">
        <v>9.8023119952726852</v>
      </c>
      <c r="C261" s="102">
        <v>8.7691299462412502</v>
      </c>
      <c r="D261" s="102">
        <v>10.000745135966428</v>
      </c>
      <c r="E261" s="102">
        <v>9.9197429901417724</v>
      </c>
      <c r="F261" s="102">
        <v>9.5499578054433041</v>
      </c>
      <c r="G261" s="102">
        <v>9.5202902740906854</v>
      </c>
      <c r="H261" s="102">
        <v>9.3026688311895445</v>
      </c>
      <c r="I261" s="102">
        <v>9.6188747930121341</v>
      </c>
      <c r="J261" s="102">
        <v>8.8184192062806872</v>
      </c>
      <c r="K261" s="102">
        <v>9.2918390719315358</v>
      </c>
      <c r="L261" s="102">
        <v>9.0294860068872094</v>
      </c>
      <c r="M261" s="102">
        <v>9.0917273324285919</v>
      </c>
      <c r="N261" s="102">
        <v>8.8660271200310898</v>
      </c>
      <c r="O261" s="102">
        <v>8.7461850564310417</v>
      </c>
      <c r="P261" s="102">
        <v>8.8474543068433285</v>
      </c>
      <c r="Q261" s="102">
        <v>8.8799253207295425</v>
      </c>
      <c r="R261" s="102">
        <v>9.0117182992791598</v>
      </c>
      <c r="S261" s="102">
        <v>8.96112685325995</v>
      </c>
      <c r="T261" s="102">
        <v>8.6359592005406451</v>
      </c>
      <c r="U261" s="102">
        <v>8.2454206826730427</v>
      </c>
      <c r="V261" s="102">
        <v>7.6099850127721149</v>
      </c>
      <c r="W261" s="102">
        <v>6.7359015095933854</v>
      </c>
      <c r="X261" s="102">
        <v>5.9563379007776414</v>
      </c>
      <c r="Y261" s="102">
        <v>4.6857381815435506</v>
      </c>
      <c r="DA261" s="131" t="s">
        <v>2965</v>
      </c>
    </row>
    <row r="262" spans="1:105" ht="12" customHeight="1" x14ac:dyDescent="0.25">
      <c r="A262" s="107" t="s">
        <v>121</v>
      </c>
      <c r="B262" s="105">
        <v>9.8023119952726834</v>
      </c>
      <c r="C262" s="105">
        <v>8.7709587729723264</v>
      </c>
      <c r="D262" s="105">
        <v>10.002857746208699</v>
      </c>
      <c r="E262" s="105">
        <v>9.9220942085768016</v>
      </c>
      <c r="F262" s="105">
        <v>9.5531353892923221</v>
      </c>
      <c r="G262" s="105">
        <v>9.5223816592030275</v>
      </c>
      <c r="H262" s="105">
        <v>9.3029372336461176</v>
      </c>
      <c r="I262" s="105">
        <v>9.619765068546112</v>
      </c>
      <c r="J262" s="105">
        <v>8.8187922185323728</v>
      </c>
      <c r="K262" s="105">
        <v>9.2934187479591674</v>
      </c>
      <c r="L262" s="105">
        <v>9.0559083289773827</v>
      </c>
      <c r="M262" s="105">
        <v>9.0920623551435895</v>
      </c>
      <c r="N262" s="105">
        <v>8.8680506512236299</v>
      </c>
      <c r="O262" s="105">
        <v>8.7439039978877791</v>
      </c>
      <c r="P262" s="105">
        <v>8.8239787192869823</v>
      </c>
      <c r="Q262" s="105">
        <v>8.875383059945781</v>
      </c>
      <c r="R262" s="105">
        <v>9.007971713031985</v>
      </c>
      <c r="S262" s="105">
        <v>8.9569841765451095</v>
      </c>
      <c r="T262" s="105">
        <v>8.6197553649138499</v>
      </c>
      <c r="U262" s="105">
        <v>8.2344243232244096</v>
      </c>
      <c r="V262" s="105">
        <v>7.5957566751160615</v>
      </c>
      <c r="W262" s="105">
        <v>6.7179476985281665</v>
      </c>
      <c r="X262" s="105">
        <v>5.9533067188621072</v>
      </c>
      <c r="Y262" s="105">
        <v>4.680370845686638</v>
      </c>
      <c r="DA262" s="132" t="s">
        <v>2966</v>
      </c>
    </row>
    <row r="263" spans="1:105" ht="12" customHeight="1" x14ac:dyDescent="0.25">
      <c r="A263" s="108" t="s">
        <v>53</v>
      </c>
      <c r="B263" s="99">
        <v>5.1882747007708065</v>
      </c>
      <c r="C263" s="99">
        <v>4.1608679603417835</v>
      </c>
      <c r="D263" s="99">
        <v>4.9775175271079668</v>
      </c>
      <c r="E263" s="99">
        <v>4.7859837017138922</v>
      </c>
      <c r="F263" s="99">
        <v>4.5814013739670028</v>
      </c>
      <c r="G263" s="99">
        <v>4.6010368994593493</v>
      </c>
      <c r="H263" s="99">
        <v>4.3793986689309214</v>
      </c>
      <c r="I263" s="99">
        <v>4.8548905859648261</v>
      </c>
      <c r="J263" s="99">
        <v>3.964488677792295</v>
      </c>
      <c r="K263" s="99">
        <v>4.3114418765572431</v>
      </c>
      <c r="L263" s="99">
        <v>3.4239545583380364</v>
      </c>
      <c r="M263" s="99">
        <v>3.8424261416463397</v>
      </c>
      <c r="N263" s="99">
        <v>3.4893011895710235</v>
      </c>
      <c r="O263" s="99">
        <v>3.5201042058685799</v>
      </c>
      <c r="P263" s="99">
        <v>3.7767297111066038</v>
      </c>
      <c r="Q263" s="99">
        <v>3.7738156707445611</v>
      </c>
      <c r="R263" s="99">
        <v>4.007550420529121</v>
      </c>
      <c r="S263" s="99">
        <v>4.0360127651312201</v>
      </c>
      <c r="T263" s="99">
        <v>3.7191070904919505</v>
      </c>
      <c r="U263" s="99">
        <v>3.4336962545531966</v>
      </c>
      <c r="V263" s="99">
        <v>3.0601172517124287</v>
      </c>
      <c r="W263" s="99">
        <v>2.2930456190364881</v>
      </c>
      <c r="X263" s="99">
        <v>2.2161455947863433</v>
      </c>
      <c r="Y263" s="99">
        <v>1.7811520976355049</v>
      </c>
      <c r="DA263" s="63" t="s">
        <v>2967</v>
      </c>
    </row>
    <row r="264" spans="1:105" ht="12" customHeight="1" x14ac:dyDescent="0.25">
      <c r="A264" s="108" t="s">
        <v>52</v>
      </c>
      <c r="B264" s="99">
        <v>4.6140372945018795</v>
      </c>
      <c r="C264" s="99">
        <v>4.6100908126305411</v>
      </c>
      <c r="D264" s="99">
        <v>5.0253402191007313</v>
      </c>
      <c r="E264" s="99">
        <v>5.1361105068629094</v>
      </c>
      <c r="F264" s="99">
        <v>4.9717340153253202</v>
      </c>
      <c r="G264" s="99">
        <v>4.9213447597436799</v>
      </c>
      <c r="H264" s="99">
        <v>4.9235385647151952</v>
      </c>
      <c r="I264" s="99">
        <v>4.7648744825812859</v>
      </c>
      <c r="J264" s="99">
        <v>4.8543035407400774</v>
      </c>
      <c r="K264" s="99">
        <v>4.9819768714019252</v>
      </c>
      <c r="L264" s="99">
        <v>5.6319537706393454</v>
      </c>
      <c r="M264" s="99">
        <v>5.249636213497249</v>
      </c>
      <c r="N264" s="99">
        <v>5.3787494616526059</v>
      </c>
      <c r="O264" s="99">
        <v>5.2237997920191983</v>
      </c>
      <c r="P264" s="99">
        <v>5.047249008180378</v>
      </c>
      <c r="Q264" s="99">
        <v>5.1015673892012199</v>
      </c>
      <c r="R264" s="99">
        <v>5.000421292502863</v>
      </c>
      <c r="S264" s="99">
        <v>4.9209714114138894</v>
      </c>
      <c r="T264" s="99">
        <v>4.9006482744218998</v>
      </c>
      <c r="U264" s="99">
        <v>4.8007280686712122</v>
      </c>
      <c r="V264" s="99">
        <v>4.5356394234036337</v>
      </c>
      <c r="W264" s="99">
        <v>4.4249020794916802</v>
      </c>
      <c r="X264" s="99">
        <v>3.737161124075763</v>
      </c>
      <c r="Y264" s="99">
        <v>2.8992187480511329</v>
      </c>
      <c r="DA264" s="63" t="s">
        <v>2968</v>
      </c>
    </row>
    <row r="265" spans="1:105" ht="12" customHeight="1" x14ac:dyDescent="0.25">
      <c r="A265" s="121" t="s">
        <v>54</v>
      </c>
      <c r="B265" s="123">
        <v>1.6810299137155447</v>
      </c>
      <c r="C265" s="123">
        <v>1.7879313839850948</v>
      </c>
      <c r="D265" s="123">
        <v>1.7886236851201622</v>
      </c>
      <c r="E265" s="123">
        <v>1.7818795535768579</v>
      </c>
      <c r="F265" s="123">
        <v>1.831318686013782</v>
      </c>
      <c r="G265" s="123">
        <v>1.8330316949580832</v>
      </c>
      <c r="H265" s="123">
        <v>2.0015025706985505</v>
      </c>
      <c r="I265" s="123">
        <v>1.867003259468605</v>
      </c>
      <c r="J265" s="123">
        <v>1.9110946734023779</v>
      </c>
      <c r="K265" s="123">
        <v>1.7394351104624788</v>
      </c>
      <c r="L265" s="123">
        <v>2.1171879911672047</v>
      </c>
      <c r="M265" s="123">
        <v>2.1016265051526037</v>
      </c>
      <c r="N265" s="123">
        <v>2.0913870851358998</v>
      </c>
      <c r="O265" s="123">
        <v>2.0388614478583205</v>
      </c>
      <c r="P265" s="123">
        <v>1.9895053546645789</v>
      </c>
      <c r="Q265" s="123">
        <v>1.9459008043670956</v>
      </c>
      <c r="R265" s="123">
        <v>1.9008574446556632</v>
      </c>
      <c r="S265" s="123">
        <v>1.8627835307053537</v>
      </c>
      <c r="T265" s="123">
        <v>1.8278719308817748</v>
      </c>
      <c r="U265" s="123">
        <v>1.7951595318320495</v>
      </c>
      <c r="V265" s="123">
        <v>1.7622558901565217</v>
      </c>
      <c r="W265" s="123">
        <v>1.7480353449065862</v>
      </c>
      <c r="X265" s="123">
        <v>1.7380358953388262</v>
      </c>
      <c r="Y265" s="123">
        <v>1.5113149556966508</v>
      </c>
      <c r="DA265" s="130" t="s">
        <v>2969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2970</v>
      </c>
    </row>
    <row r="267" spans="1:105" ht="12" customHeight="1" x14ac:dyDescent="0.25">
      <c r="A267" s="109" t="s">
        <v>120</v>
      </c>
      <c r="B267" s="110">
        <v>1.6810299137155447</v>
      </c>
      <c r="C267" s="110">
        <v>1.7879313839850948</v>
      </c>
      <c r="D267" s="110">
        <v>1.7886236851201622</v>
      </c>
      <c r="E267" s="110">
        <v>1.7818795535768579</v>
      </c>
      <c r="F267" s="110">
        <v>1.831318686013782</v>
      </c>
      <c r="G267" s="110">
        <v>1.8330316949580832</v>
      </c>
      <c r="H267" s="110">
        <v>2.0015025706985505</v>
      </c>
      <c r="I267" s="110">
        <v>1.867003259468605</v>
      </c>
      <c r="J267" s="110">
        <v>1.9110946734023779</v>
      </c>
      <c r="K267" s="110">
        <v>1.7394351104624788</v>
      </c>
      <c r="L267" s="110">
        <v>2.1171879911672047</v>
      </c>
      <c r="M267" s="110">
        <v>2.1016265051526037</v>
      </c>
      <c r="N267" s="110">
        <v>2.0913870851358998</v>
      </c>
      <c r="O267" s="110">
        <v>2.0388614478583205</v>
      </c>
      <c r="P267" s="110">
        <v>1.9895053546645789</v>
      </c>
      <c r="Q267" s="110">
        <v>1.9459008043670956</v>
      </c>
      <c r="R267" s="110">
        <v>1.9008574446556632</v>
      </c>
      <c r="S267" s="110">
        <v>1.8627835307053537</v>
      </c>
      <c r="T267" s="110">
        <v>1.8278719308817748</v>
      </c>
      <c r="U267" s="110">
        <v>1.7951595318320495</v>
      </c>
      <c r="V267" s="110">
        <v>1.7622558901565217</v>
      </c>
      <c r="W267" s="110">
        <v>1.7480353449065862</v>
      </c>
      <c r="X267" s="110">
        <v>1.7380358953388262</v>
      </c>
      <c r="Y267" s="110">
        <v>1.5113149556966508</v>
      </c>
      <c r="DA267" s="60" t="s">
        <v>2971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42.30899502945983</v>
      </c>
      <c r="C269" s="118">
        <f t="shared" si="122"/>
        <v>41.135350388732853</v>
      </c>
      <c r="D269" s="118">
        <f t="shared" si="122"/>
        <v>40.816273146081656</v>
      </c>
      <c r="E269" s="118">
        <f t="shared" si="122"/>
        <v>40.740492150820501</v>
      </c>
      <c r="F269" s="118">
        <f t="shared" si="122"/>
        <v>39.855273717958454</v>
      </c>
      <c r="G269" s="118">
        <f t="shared" si="122"/>
        <v>37.694911022341955</v>
      </c>
      <c r="H269" s="118">
        <f t="shared" si="122"/>
        <v>32.416341630050937</v>
      </c>
      <c r="I269" s="118">
        <f t="shared" si="122"/>
        <v>35.670063775188794</v>
      </c>
      <c r="J269" s="118">
        <f t="shared" si="122"/>
        <v>38.796853634908224</v>
      </c>
      <c r="K269" s="118">
        <f t="shared" si="122"/>
        <v>39.358643869356378</v>
      </c>
      <c r="L269" s="118">
        <f t="shared" si="122"/>
        <v>39.796285073083325</v>
      </c>
      <c r="M269" s="118">
        <f t="shared" si="122"/>
        <v>34.77174594642463</v>
      </c>
      <c r="N269" s="118">
        <f t="shared" si="122"/>
        <v>32.592465713243236</v>
      </c>
      <c r="O269" s="118">
        <f t="shared" si="122"/>
        <v>23.291909718380033</v>
      </c>
      <c r="P269" s="118">
        <f t="shared" si="122"/>
        <v>15.233665643032287</v>
      </c>
      <c r="Q269" s="118">
        <f t="shared" si="122"/>
        <v>30.145682080926193</v>
      </c>
      <c r="R269" s="118">
        <f t="shared" ref="R269:V269" si="123">R270+R273+R275+R284</f>
        <v>25.382468782197634</v>
      </c>
      <c r="S269" s="118">
        <f t="shared" si="123"/>
        <v>23.64392712737725</v>
      </c>
      <c r="T269" s="118">
        <f t="shared" si="123"/>
        <v>23.534665944413288</v>
      </c>
      <c r="U269" s="118">
        <f t="shared" si="123"/>
        <v>23.552477659564925</v>
      </c>
      <c r="V269" s="118">
        <f t="shared" si="123"/>
        <v>23.649970511320085</v>
      </c>
      <c r="W269" s="118">
        <f t="shared" ref="W269:Y269" si="124">W270+W273+W275+W284</f>
        <v>23.662391985680514</v>
      </c>
      <c r="X269" s="118">
        <f t="shared" si="124"/>
        <v>22.320288624620879</v>
      </c>
      <c r="Y269" s="118">
        <f t="shared" si="124"/>
        <v>20.044254389906104</v>
      </c>
      <c r="DA269" s="129" t="s">
        <v>3122</v>
      </c>
    </row>
    <row r="270" spans="1:105" ht="12" customHeight="1" x14ac:dyDescent="0.25">
      <c r="A270" s="121" t="s">
        <v>57</v>
      </c>
      <c r="B270" s="123">
        <f t="shared" ref="B270:Q270" si="125">SUM(B271:B272)</f>
        <v>42.30899502945983</v>
      </c>
      <c r="C270" s="123">
        <f t="shared" si="125"/>
        <v>41.135350388732853</v>
      </c>
      <c r="D270" s="123">
        <f t="shared" si="125"/>
        <v>40.816273146081656</v>
      </c>
      <c r="E270" s="123">
        <f t="shared" si="125"/>
        <v>40.740492150820501</v>
      </c>
      <c r="F270" s="123">
        <f t="shared" si="125"/>
        <v>39.855273717958454</v>
      </c>
      <c r="G270" s="123">
        <f t="shared" si="125"/>
        <v>37.694911022341955</v>
      </c>
      <c r="H270" s="123">
        <f t="shared" si="125"/>
        <v>32.416341630050937</v>
      </c>
      <c r="I270" s="123">
        <f t="shared" si="125"/>
        <v>35.670063775188794</v>
      </c>
      <c r="J270" s="123">
        <f t="shared" si="125"/>
        <v>38.796853634908224</v>
      </c>
      <c r="K270" s="123">
        <f t="shared" si="125"/>
        <v>39.358643869356378</v>
      </c>
      <c r="L270" s="123">
        <f t="shared" si="125"/>
        <v>39.796285073083325</v>
      </c>
      <c r="M270" s="123">
        <f t="shared" si="125"/>
        <v>34.77174594642463</v>
      </c>
      <c r="N270" s="123">
        <f t="shared" si="125"/>
        <v>32.592465713243236</v>
      </c>
      <c r="O270" s="123">
        <f t="shared" si="125"/>
        <v>23.291909718380033</v>
      </c>
      <c r="P270" s="123">
        <f t="shared" si="125"/>
        <v>15.233665643032287</v>
      </c>
      <c r="Q270" s="123">
        <f t="shared" si="125"/>
        <v>30.145682080926193</v>
      </c>
      <c r="R270" s="123">
        <f t="shared" ref="R270:V270" si="126">SUM(R271:R272)</f>
        <v>25.382468782197634</v>
      </c>
      <c r="S270" s="123">
        <f t="shared" si="126"/>
        <v>23.64392712737725</v>
      </c>
      <c r="T270" s="123">
        <f t="shared" si="126"/>
        <v>23.534665944413288</v>
      </c>
      <c r="U270" s="123">
        <f t="shared" si="126"/>
        <v>23.552477659564925</v>
      </c>
      <c r="V270" s="123">
        <f t="shared" si="126"/>
        <v>23.649970511320085</v>
      </c>
      <c r="W270" s="123">
        <f t="shared" ref="W270:Y270" si="127">SUM(W271:W272)</f>
        <v>23.662391985680514</v>
      </c>
      <c r="X270" s="123">
        <f t="shared" si="127"/>
        <v>22.320288624620879</v>
      </c>
      <c r="Y270" s="123">
        <f t="shared" si="127"/>
        <v>20.044254389906104</v>
      </c>
      <c r="DA270" s="130" t="s">
        <v>3123</v>
      </c>
    </row>
    <row r="271" spans="1:105" ht="12" customHeight="1" x14ac:dyDescent="0.25">
      <c r="A271" s="97" t="s">
        <v>211</v>
      </c>
      <c r="B271" s="99">
        <v>42.30899502945983</v>
      </c>
      <c r="C271" s="99">
        <v>41.135350388732853</v>
      </c>
      <c r="D271" s="99">
        <v>40.816273146081656</v>
      </c>
      <c r="E271" s="99">
        <v>40.740492150820501</v>
      </c>
      <c r="F271" s="99">
        <v>39.855273717958454</v>
      </c>
      <c r="G271" s="99">
        <v>37.694911022341955</v>
      </c>
      <c r="H271" s="99">
        <v>32.416341630050937</v>
      </c>
      <c r="I271" s="99">
        <v>35.670063775188794</v>
      </c>
      <c r="J271" s="99">
        <v>38.796853634908224</v>
      </c>
      <c r="K271" s="99">
        <v>39.358643869356378</v>
      </c>
      <c r="L271" s="99">
        <v>39.796285073083325</v>
      </c>
      <c r="M271" s="99">
        <v>34.77174594642463</v>
      </c>
      <c r="N271" s="99">
        <v>32.592465713243236</v>
      </c>
      <c r="O271" s="99">
        <v>23.291909718380033</v>
      </c>
      <c r="P271" s="99">
        <v>15.233665643032287</v>
      </c>
      <c r="Q271" s="99">
        <v>30.145682080926193</v>
      </c>
      <c r="R271" s="99">
        <v>25.382468782197634</v>
      </c>
      <c r="S271" s="99">
        <v>23.64392712737725</v>
      </c>
      <c r="T271" s="99">
        <v>23.534665944413288</v>
      </c>
      <c r="U271" s="99">
        <v>23.552477659564925</v>
      </c>
      <c r="V271" s="99">
        <v>23.649970511320085</v>
      </c>
      <c r="W271" s="99">
        <v>23.662391985680514</v>
      </c>
      <c r="X271" s="99">
        <v>22.320288624620879</v>
      </c>
      <c r="Y271" s="99">
        <v>20.044254389906104</v>
      </c>
      <c r="DA271" s="63" t="s">
        <v>3124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3125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3126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3127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3128</v>
      </c>
    </row>
    <row r="276" spans="1:105" ht="12" customHeight="1" x14ac:dyDescent="0.25">
      <c r="A276" s="97" t="s">
        <v>138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3129</v>
      </c>
    </row>
    <row r="277" spans="1:105" ht="12" customHeight="1" x14ac:dyDescent="0.25">
      <c r="A277" s="97" t="s">
        <v>137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3130</v>
      </c>
    </row>
    <row r="278" spans="1:105" ht="12" customHeight="1" x14ac:dyDescent="0.25">
      <c r="A278" s="100" t="s">
        <v>211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3131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3132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3133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3134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3135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3136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3137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3138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3139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1.0595921582832817</v>
      </c>
      <c r="M290" s="117">
        <f t="shared" si="129"/>
        <v>1.2014167549810861</v>
      </c>
      <c r="N290" s="117">
        <f t="shared" si="129"/>
        <v>1.0344481593517931</v>
      </c>
      <c r="O290" s="117">
        <f t="shared" si="129"/>
        <v>1.9093628749026441</v>
      </c>
      <c r="P290" s="117">
        <f t="shared" si="129"/>
        <v>2.6939103961585995</v>
      </c>
      <c r="Q290" s="117">
        <f t="shared" si="129"/>
        <v>6.3708852007567467</v>
      </c>
      <c r="R290" s="117">
        <f t="shared" ref="R290:V290" si="130">R291+R294+R296+R305</f>
        <v>2.5215572700726154</v>
      </c>
      <c r="S290" s="117">
        <f t="shared" si="130"/>
        <v>0.83082356767012511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:Y290" si="131">W291+W294+W296+W305</f>
        <v>0</v>
      </c>
      <c r="X290" s="117">
        <f t="shared" si="131"/>
        <v>0.20463311478133708</v>
      </c>
      <c r="Y290" s="117">
        <f t="shared" si="131"/>
        <v>0.61597907020869513</v>
      </c>
      <c r="DA290" s="129" t="s">
        <v>3290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0.94895654223845527</v>
      </c>
      <c r="M291" s="122">
        <f t="shared" si="132"/>
        <v>1.0731561850067022</v>
      </c>
      <c r="N291" s="122">
        <f t="shared" si="132"/>
        <v>0.91579513576870952</v>
      </c>
      <c r="O291" s="122">
        <f t="shared" si="132"/>
        <v>1.6323442243364226</v>
      </c>
      <c r="P291" s="122">
        <f t="shared" si="132"/>
        <v>2.1321229332808289</v>
      </c>
      <c r="Q291" s="122">
        <f t="shared" si="132"/>
        <v>5.6166249029866719</v>
      </c>
      <c r="R291" s="122">
        <f t="shared" ref="R291:V291" si="133">SUM(R292:R293)</f>
        <v>2.1670027318374077</v>
      </c>
      <c r="S291" s="122">
        <f t="shared" si="133"/>
        <v>0.70432222316429072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:Y291" si="134">SUM(W292:W293)</f>
        <v>0</v>
      </c>
      <c r="X291" s="122">
        <f t="shared" si="134"/>
        <v>0.16727298675030025</v>
      </c>
      <c r="Y291" s="122">
        <f t="shared" si="134"/>
        <v>0.49055546760052737</v>
      </c>
      <c r="DA291" s="130" t="s">
        <v>3291</v>
      </c>
    </row>
    <row r="292" spans="1:105" ht="12" customHeight="1" x14ac:dyDescent="0.25">
      <c r="A292" s="97" t="s">
        <v>211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0.93782610703548752</v>
      </c>
      <c r="M292" s="98">
        <v>1.0610726199926734</v>
      </c>
      <c r="N292" s="98">
        <v>0.90514956891282827</v>
      </c>
      <c r="O292" s="98">
        <v>1.612387873393837</v>
      </c>
      <c r="P292" s="98">
        <v>2.106575946455099</v>
      </c>
      <c r="Q292" s="98">
        <v>5.5451002624888179</v>
      </c>
      <c r="R292" s="98">
        <v>2.1388890651355297</v>
      </c>
      <c r="S292" s="98">
        <v>0.69526535725162963</v>
      </c>
      <c r="T292" s="98">
        <v>0</v>
      </c>
      <c r="U292" s="98">
        <v>0</v>
      </c>
      <c r="V292" s="98">
        <v>0</v>
      </c>
      <c r="W292" s="98">
        <v>0</v>
      </c>
      <c r="X292" s="98">
        <v>0.16531848390743023</v>
      </c>
      <c r="Y292" s="98">
        <v>0.48521152248153282</v>
      </c>
      <c r="DA292" s="63" t="s">
        <v>3292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1.1130435202967793E-2</v>
      </c>
      <c r="M293" s="98">
        <v>1.208356501402871E-2</v>
      </c>
      <c r="N293" s="98">
        <v>1.0645566855881196E-2</v>
      </c>
      <c r="O293" s="98">
        <v>1.9956350942585604E-2</v>
      </c>
      <c r="P293" s="98">
        <v>2.5546986825729943E-2</v>
      </c>
      <c r="Q293" s="98">
        <v>7.1524640497853897E-2</v>
      </c>
      <c r="R293" s="98">
        <v>2.8113666701877833E-2</v>
      </c>
      <c r="S293" s="98">
        <v>9.056865912661069E-3</v>
      </c>
      <c r="T293" s="98">
        <v>0</v>
      </c>
      <c r="U293" s="98">
        <v>0</v>
      </c>
      <c r="V293" s="98">
        <v>0</v>
      </c>
      <c r="W293" s="98">
        <v>0</v>
      </c>
      <c r="X293" s="98">
        <v>1.9545028428700289E-3</v>
      </c>
      <c r="Y293" s="98">
        <v>5.3439451189945539E-3</v>
      </c>
      <c r="DA293" s="63" t="s">
        <v>3293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1.7630708822589855E-3</v>
      </c>
      <c r="M294" s="122">
        <f t="shared" si="135"/>
        <v>4.2105215207199473E-3</v>
      </c>
      <c r="N294" s="122">
        <f t="shared" si="135"/>
        <v>4.0322247281122494E-3</v>
      </c>
      <c r="O294" s="122">
        <f t="shared" si="135"/>
        <v>7.3039587875935712E-3</v>
      </c>
      <c r="P294" s="122">
        <f t="shared" si="135"/>
        <v>1.8193016997536261E-2</v>
      </c>
      <c r="Q294" s="122">
        <f t="shared" si="135"/>
        <v>2.178012446630713E-2</v>
      </c>
      <c r="R294" s="122">
        <f t="shared" si="135"/>
        <v>1.0942347616390194E-2</v>
      </c>
      <c r="S294" s="122">
        <f t="shared" si="135"/>
        <v>2.2399719928835665E-3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X294" s="122">
        <f t="shared" si="135"/>
        <v>1.2296247638719901E-3</v>
      </c>
      <c r="Y294" s="122">
        <f t="shared" si="135"/>
        <v>5.5666765896479654E-3</v>
      </c>
      <c r="DA294" s="130" t="s">
        <v>3294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1.7630708822589855E-3</v>
      </c>
      <c r="M295" s="98">
        <v>4.2105215207199473E-3</v>
      </c>
      <c r="N295" s="98">
        <v>4.0322247281122494E-3</v>
      </c>
      <c r="O295" s="98">
        <v>7.3039587875935712E-3</v>
      </c>
      <c r="P295" s="98">
        <v>1.8193016997536261E-2</v>
      </c>
      <c r="Q295" s="98">
        <v>2.178012446630713E-2</v>
      </c>
      <c r="R295" s="98">
        <v>1.0942347616390194E-2</v>
      </c>
      <c r="S295" s="98">
        <v>2.2399719928835665E-3</v>
      </c>
      <c r="T295" s="98">
        <v>0</v>
      </c>
      <c r="U295" s="98">
        <v>0</v>
      </c>
      <c r="V295" s="98">
        <v>0</v>
      </c>
      <c r="W295" s="98">
        <v>0</v>
      </c>
      <c r="X295" s="98">
        <v>1.2296247638719901E-3</v>
      </c>
      <c r="Y295" s="98">
        <v>5.5666765896479654E-3</v>
      </c>
      <c r="DA295" s="63" t="s">
        <v>3295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8.827118810774312E-2</v>
      </c>
      <c r="M296" s="122">
        <v>9.8538574340638049E-2</v>
      </c>
      <c r="N296" s="122">
        <v>9.1940582391490097E-2</v>
      </c>
      <c r="O296" s="122">
        <v>0.21582327676083962</v>
      </c>
      <c r="P296" s="122">
        <v>0.43548461090407897</v>
      </c>
      <c r="Q296" s="122">
        <v>0.59412365421113689</v>
      </c>
      <c r="R296" s="122">
        <v>0.27985431300224139</v>
      </c>
      <c r="S296" s="122">
        <v>0.10169679480348782</v>
      </c>
      <c r="T296" s="122">
        <v>0</v>
      </c>
      <c r="U296" s="122">
        <v>0</v>
      </c>
      <c r="V296" s="122">
        <v>0</v>
      </c>
      <c r="W296" s="122">
        <v>0</v>
      </c>
      <c r="X296" s="122">
        <v>2.72570453352875E-2</v>
      </c>
      <c r="Y296" s="122">
        <v>8.737891600120018E-2</v>
      </c>
      <c r="DA296" s="130" t="s">
        <v>3296</v>
      </c>
    </row>
    <row r="297" spans="1:105" ht="12" customHeight="1" x14ac:dyDescent="0.25">
      <c r="A297" s="97" t="s">
        <v>138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X297" s="98">
        <v>0</v>
      </c>
      <c r="Y297" s="98">
        <v>0</v>
      </c>
      <c r="DA297" s="63" t="s">
        <v>3297</v>
      </c>
    </row>
    <row r="298" spans="1:105" ht="12" customHeight="1" x14ac:dyDescent="0.25">
      <c r="A298" s="97" t="s">
        <v>137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3298</v>
      </c>
    </row>
    <row r="299" spans="1:105" ht="12" customHeight="1" x14ac:dyDescent="0.25">
      <c r="A299" s="100" t="s">
        <v>211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3299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3300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7.8964216482431751E-2</v>
      </c>
      <c r="M301" s="101">
        <v>1.7648076150433817E-2</v>
      </c>
      <c r="N301" s="101">
        <v>6.0694590094632073E-2</v>
      </c>
      <c r="O301" s="101">
        <v>0.11551415348632865</v>
      </c>
      <c r="P301" s="101">
        <v>0.14184140833871081</v>
      </c>
      <c r="Q301" s="101">
        <v>0.37181066075889602</v>
      </c>
      <c r="R301" s="101">
        <v>0.13423905269678382</v>
      </c>
      <c r="S301" s="101">
        <v>5.6133273666017586E-2</v>
      </c>
      <c r="T301" s="101">
        <v>0</v>
      </c>
      <c r="U301" s="101">
        <v>0</v>
      </c>
      <c r="V301" s="101">
        <v>0</v>
      </c>
      <c r="W301" s="101">
        <v>0</v>
      </c>
      <c r="X301" s="101">
        <v>1.4126421034840689E-2</v>
      </c>
      <c r="Y301" s="101">
        <v>3.0967563551655818E-2</v>
      </c>
      <c r="DA301" s="131" t="s">
        <v>3301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9.3069716253113728E-3</v>
      </c>
      <c r="M302" s="104">
        <v>8.0890498190204232E-2</v>
      </c>
      <c r="N302" s="104">
        <v>3.1245992296858024E-2</v>
      </c>
      <c r="O302" s="104">
        <v>0.10030912327451096</v>
      </c>
      <c r="P302" s="104">
        <v>0.29364320256536813</v>
      </c>
      <c r="Q302" s="104">
        <v>0.22231299345224087</v>
      </c>
      <c r="R302" s="104">
        <v>0.14561526030545757</v>
      </c>
      <c r="S302" s="104">
        <v>4.5563521137470239E-2</v>
      </c>
      <c r="T302" s="104">
        <v>0</v>
      </c>
      <c r="U302" s="104">
        <v>0</v>
      </c>
      <c r="V302" s="104">
        <v>0</v>
      </c>
      <c r="W302" s="104">
        <v>0</v>
      </c>
      <c r="X302" s="104">
        <v>1.313062430044681E-2</v>
      </c>
      <c r="Y302" s="104">
        <v>5.6411352449544358E-2</v>
      </c>
      <c r="DA302" s="132" t="s">
        <v>3302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4.1991795949652211E-3</v>
      </c>
      <c r="M303" s="98">
        <v>4.0139281040744747E-2</v>
      </c>
      <c r="N303" s="98">
        <v>1.4501723550356553E-2</v>
      </c>
      <c r="O303" s="98">
        <v>4.7204273483117412E-2</v>
      </c>
      <c r="P303" s="98">
        <v>0.14473661051377457</v>
      </c>
      <c r="Q303" s="98">
        <v>0.10812892291913517</v>
      </c>
      <c r="R303" s="98">
        <v>7.3385195170003595E-2</v>
      </c>
      <c r="S303" s="98">
        <v>2.3118767204832098E-2</v>
      </c>
      <c r="T303" s="98">
        <v>0</v>
      </c>
      <c r="U303" s="98">
        <v>0</v>
      </c>
      <c r="V303" s="98">
        <v>0</v>
      </c>
      <c r="W303" s="98">
        <v>0</v>
      </c>
      <c r="X303" s="98">
        <v>5.4432933009223783E-3</v>
      </c>
      <c r="Y303" s="98">
        <v>2.367962803741577E-2</v>
      </c>
      <c r="DA303" s="63" t="s">
        <v>3303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5.1077920303461508E-3</v>
      </c>
      <c r="M304" s="98">
        <v>4.0751217149459486E-2</v>
      </c>
      <c r="N304" s="98">
        <v>1.6744268746501471E-2</v>
      </c>
      <c r="O304" s="98">
        <v>5.3104849791393544E-2</v>
      </c>
      <c r="P304" s="98">
        <v>0.14890659205159357</v>
      </c>
      <c r="Q304" s="98">
        <v>0.11418407053310571</v>
      </c>
      <c r="R304" s="98">
        <v>7.2230065135453964E-2</v>
      </c>
      <c r="S304" s="98">
        <v>2.2444753932638145E-2</v>
      </c>
      <c r="T304" s="98">
        <v>0</v>
      </c>
      <c r="U304" s="98">
        <v>0</v>
      </c>
      <c r="V304" s="98">
        <v>0</v>
      </c>
      <c r="W304" s="98">
        <v>0</v>
      </c>
      <c r="X304" s="98">
        <v>7.6873309995244329E-3</v>
      </c>
      <c r="Y304" s="98">
        <v>3.2731724412128585E-2</v>
      </c>
      <c r="DA304" s="63" t="s">
        <v>3304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2.0601357054824257E-2</v>
      </c>
      <c r="M305" s="122">
        <v>2.5511474113025959E-2</v>
      </c>
      <c r="N305" s="122">
        <v>2.2680216463481138E-2</v>
      </c>
      <c r="O305" s="122">
        <v>5.389141501778822E-2</v>
      </c>
      <c r="P305" s="122">
        <v>0.1081098349761551</v>
      </c>
      <c r="Q305" s="122">
        <v>0.13835651909263119</v>
      </c>
      <c r="R305" s="122">
        <v>6.3757877616576017E-2</v>
      </c>
      <c r="S305" s="122">
        <v>2.2564577709462939E-2</v>
      </c>
      <c r="T305" s="122">
        <v>0</v>
      </c>
      <c r="U305" s="122">
        <v>0</v>
      </c>
      <c r="V305" s="122">
        <v>0</v>
      </c>
      <c r="W305" s="122">
        <v>0</v>
      </c>
      <c r="X305" s="122">
        <v>8.873457931877363E-3</v>
      </c>
      <c r="Y305" s="122">
        <v>3.2478010017319703E-2</v>
      </c>
      <c r="DA305" s="130" t="s">
        <v>3305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X306" s="98">
        <v>0</v>
      </c>
      <c r="Y306" s="98">
        <v>0</v>
      </c>
      <c r="DA306" s="63" t="s">
        <v>3306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2.0601357054824257E-2</v>
      </c>
      <c r="M307" s="33">
        <v>2.5511474113025959E-2</v>
      </c>
      <c r="N307" s="33">
        <v>2.2680216463481138E-2</v>
      </c>
      <c r="O307" s="33">
        <v>5.389141501778822E-2</v>
      </c>
      <c r="P307" s="33">
        <v>0.1081098349761551</v>
      </c>
      <c r="Q307" s="33">
        <v>0.13835651909263119</v>
      </c>
      <c r="R307" s="33">
        <v>6.3757877616576017E-2</v>
      </c>
      <c r="S307" s="33">
        <v>2.2564577709462939E-2</v>
      </c>
      <c r="T307" s="33">
        <v>0</v>
      </c>
      <c r="U307" s="33">
        <v>0</v>
      </c>
      <c r="V307" s="33">
        <v>0</v>
      </c>
      <c r="W307" s="33">
        <v>0</v>
      </c>
      <c r="X307" s="33">
        <v>8.873457931877363E-3</v>
      </c>
      <c r="Y307" s="33">
        <v>3.2478010017319703E-2</v>
      </c>
      <c r="DA307" s="60" t="s">
        <v>3307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0.65407801373326113</v>
      </c>
      <c r="M309" s="117">
        <f t="shared" si="136"/>
        <v>0.77246057998450524</v>
      </c>
      <c r="N309" s="117">
        <f t="shared" si="136"/>
        <v>0.6826939257223068</v>
      </c>
      <c r="O309" s="117">
        <f t="shared" si="136"/>
        <v>1.3223409516276159</v>
      </c>
      <c r="P309" s="117">
        <f t="shared" si="136"/>
        <v>2.0069370286575472</v>
      </c>
      <c r="Q309" s="117">
        <f t="shared" si="136"/>
        <v>4.7197838887108947</v>
      </c>
      <c r="R309" s="117">
        <f t="shared" ref="R309:V309" si="137">R310+R313+R315+R324</f>
        <v>1.9111690284663734</v>
      </c>
      <c r="S309" s="117">
        <f t="shared" si="137"/>
        <v>0.62890508791392397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:Y309" si="138">W310+W313+W315+W324</f>
        <v>0</v>
      </c>
      <c r="X309" s="117">
        <f t="shared" si="138"/>
        <v>0.16097796055541277</v>
      </c>
      <c r="Y309" s="117">
        <f t="shared" si="138"/>
        <v>0.49663002441248383</v>
      </c>
      <c r="DA309" s="129" t="s">
        <v>3458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0.56478523231969513</v>
      </c>
      <c r="M310" s="122">
        <f t="shared" si="139"/>
        <v>0.65234506722915264</v>
      </c>
      <c r="N310" s="122">
        <f t="shared" si="139"/>
        <v>0.57530696812837667</v>
      </c>
      <c r="O310" s="122">
        <f t="shared" si="139"/>
        <v>1.071891764041607</v>
      </c>
      <c r="P310" s="122">
        <f t="shared" si="139"/>
        <v>1.4692703692599554</v>
      </c>
      <c r="Q310" s="122">
        <f t="shared" si="139"/>
        <v>4.0176314879480408</v>
      </c>
      <c r="R310" s="122">
        <f t="shared" ref="R310:V310" si="140">SUM(R311:R312)</f>
        <v>1.5716582229128775</v>
      </c>
      <c r="S310" s="122">
        <f t="shared" si="140"/>
        <v>0.51407872662561094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:Y310" si="141">SUM(W311:W312)</f>
        <v>0</v>
      </c>
      <c r="X310" s="122">
        <f t="shared" si="141"/>
        <v>0.12308579578665636</v>
      </c>
      <c r="Y310" s="122">
        <f t="shared" si="141"/>
        <v>0.36123161982340812</v>
      </c>
      <c r="DA310" s="130" t="s">
        <v>3459</v>
      </c>
    </row>
    <row r="311" spans="1:105" ht="12" customHeight="1" x14ac:dyDescent="0.25">
      <c r="A311" s="97" t="s">
        <v>211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0.55365479711672738</v>
      </c>
      <c r="M311" s="98">
        <v>0.6402615022151239</v>
      </c>
      <c r="N311" s="98">
        <v>0.56466140127249542</v>
      </c>
      <c r="O311" s="98">
        <v>1.0519354130990215</v>
      </c>
      <c r="P311" s="98">
        <v>1.4437233824342255</v>
      </c>
      <c r="Q311" s="98">
        <v>3.9461068474501868</v>
      </c>
      <c r="R311" s="98">
        <v>1.5435445562109997</v>
      </c>
      <c r="S311" s="98">
        <v>0.50502186071294985</v>
      </c>
      <c r="T311" s="98">
        <v>0</v>
      </c>
      <c r="U311" s="98">
        <v>0</v>
      </c>
      <c r="V311" s="98">
        <v>0</v>
      </c>
      <c r="W311" s="98">
        <v>0</v>
      </c>
      <c r="X311" s="98">
        <v>0.12113129294378633</v>
      </c>
      <c r="Y311" s="98">
        <v>0.35588767470441357</v>
      </c>
      <c r="DA311" s="63" t="s">
        <v>3460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1.1130435202967793E-2</v>
      </c>
      <c r="M312" s="98">
        <v>1.208356501402871E-2</v>
      </c>
      <c r="N312" s="98">
        <v>1.0645566855881196E-2</v>
      </c>
      <c r="O312" s="98">
        <v>1.9956350942585604E-2</v>
      </c>
      <c r="P312" s="98">
        <v>2.5546986825729943E-2</v>
      </c>
      <c r="Q312" s="98">
        <v>7.1524640497853897E-2</v>
      </c>
      <c r="R312" s="98">
        <v>2.8113666701877833E-2</v>
      </c>
      <c r="S312" s="98">
        <v>9.056865912661069E-3</v>
      </c>
      <c r="T312" s="98">
        <v>0</v>
      </c>
      <c r="U312" s="98">
        <v>0</v>
      </c>
      <c r="V312" s="98">
        <v>0</v>
      </c>
      <c r="W312" s="98">
        <v>0</v>
      </c>
      <c r="X312" s="98">
        <v>1.9545028428700289E-3</v>
      </c>
      <c r="Y312" s="98">
        <v>5.3439451189945539E-3</v>
      </c>
      <c r="DA312" s="63" t="s">
        <v>3461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6.6171141784906783E-3</v>
      </c>
      <c r="M313" s="122">
        <f t="shared" si="142"/>
        <v>1.6459955833994195E-2</v>
      </c>
      <c r="N313" s="122">
        <f t="shared" si="142"/>
        <v>1.6492593512578285E-2</v>
      </c>
      <c r="O313" s="122">
        <f t="shared" si="142"/>
        <v>3.1375701083555106E-2</v>
      </c>
      <c r="P313" s="122">
        <f t="shared" si="142"/>
        <v>8.1973864900306295E-2</v>
      </c>
      <c r="Q313" s="122">
        <f t="shared" si="142"/>
        <v>0.10164821360644756</v>
      </c>
      <c r="R313" s="122">
        <f t="shared" si="142"/>
        <v>5.145039420022636E-2</v>
      </c>
      <c r="S313" s="122">
        <f t="shared" si="142"/>
        <v>1.0540935802341691E-2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X313" s="122">
        <f t="shared" si="142"/>
        <v>5.9335046856734824E-3</v>
      </c>
      <c r="Y313" s="122">
        <f t="shared" si="142"/>
        <v>2.7187308611018996E-2</v>
      </c>
      <c r="DA313" s="130" t="s">
        <v>3462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6.6171141784906783E-3</v>
      </c>
      <c r="M314" s="98">
        <v>1.6459955833994195E-2</v>
      </c>
      <c r="N314" s="98">
        <v>1.6492593512578285E-2</v>
      </c>
      <c r="O314" s="98">
        <v>3.1375701083555106E-2</v>
      </c>
      <c r="P314" s="98">
        <v>8.1973864900306295E-2</v>
      </c>
      <c r="Q314" s="98">
        <v>0.10164821360644756</v>
      </c>
      <c r="R314" s="98">
        <v>5.145039420022636E-2</v>
      </c>
      <c r="S314" s="98">
        <v>1.0540935802341691E-2</v>
      </c>
      <c r="T314" s="98">
        <v>0</v>
      </c>
      <c r="U314" s="98">
        <v>0</v>
      </c>
      <c r="V314" s="98">
        <v>0</v>
      </c>
      <c r="W314" s="98">
        <v>0</v>
      </c>
      <c r="X314" s="98">
        <v>5.9335046856734824E-3</v>
      </c>
      <c r="Y314" s="98">
        <v>2.7187308611018996E-2</v>
      </c>
      <c r="DA314" s="63" t="s">
        <v>3463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6.6607051118234784E-2</v>
      </c>
      <c r="M315" s="122">
        <v>8.3693007565220079E-2</v>
      </c>
      <c r="N315" s="122">
        <v>7.3069146468012533E-2</v>
      </c>
      <c r="O315" s="122">
        <v>0.17646037322716115</v>
      </c>
      <c r="P315" s="122">
        <v>0.36952389741581021</v>
      </c>
      <c r="Q315" s="122">
        <v>0.48909428263300758</v>
      </c>
      <c r="R315" s="122">
        <v>0.2360097474604877</v>
      </c>
      <c r="S315" s="122">
        <v>8.5549543176721268E-2</v>
      </c>
      <c r="T315" s="122">
        <v>0</v>
      </c>
      <c r="U315" s="122">
        <v>0</v>
      </c>
      <c r="V315" s="122">
        <v>0</v>
      </c>
      <c r="W315" s="122">
        <v>0</v>
      </c>
      <c r="X315" s="122">
        <v>2.4076419406106622E-2</v>
      </c>
      <c r="Y315" s="122">
        <v>7.913855190613768E-2</v>
      </c>
      <c r="DA315" s="130" t="s">
        <v>3464</v>
      </c>
    </row>
    <row r="316" spans="1:105" ht="12" customHeight="1" x14ac:dyDescent="0.25">
      <c r="A316" s="97" t="s">
        <v>138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X316" s="98">
        <v>0</v>
      </c>
      <c r="Y316" s="98">
        <v>0</v>
      </c>
      <c r="DA316" s="63" t="s">
        <v>3465</v>
      </c>
    </row>
    <row r="317" spans="1:105" ht="12" customHeight="1" x14ac:dyDescent="0.25">
      <c r="A317" s="97" t="s">
        <v>137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3466</v>
      </c>
    </row>
    <row r="318" spans="1:105" ht="12" customHeight="1" x14ac:dyDescent="0.25">
      <c r="A318" s="100" t="s">
        <v>211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3467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3468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5.8393969428637574E-2</v>
      </c>
      <c r="M320" s="101">
        <v>1.3114287002019172E-2</v>
      </c>
      <c r="N320" s="101">
        <v>4.5462539315119975E-2</v>
      </c>
      <c r="O320" s="101">
        <v>8.7570345491486901E-2</v>
      </c>
      <c r="P320" s="101">
        <v>0.10919424114261762</v>
      </c>
      <c r="Q320" s="101">
        <v>0.29044408593652549</v>
      </c>
      <c r="R320" s="101">
        <v>0.10589143432032462</v>
      </c>
      <c r="S320" s="101">
        <v>4.4696368261948373E-2</v>
      </c>
      <c r="T320" s="101">
        <v>0</v>
      </c>
      <c r="U320" s="101">
        <v>0</v>
      </c>
      <c r="V320" s="101">
        <v>0</v>
      </c>
      <c r="W320" s="101">
        <v>0</v>
      </c>
      <c r="X320" s="101">
        <v>1.1830482511720265E-2</v>
      </c>
      <c r="Y320" s="101">
        <v>2.6297899999290161E-2</v>
      </c>
      <c r="DA320" s="131" t="s">
        <v>3469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8.2130816895972167E-3</v>
      </c>
      <c r="M321" s="104">
        <v>7.0578720563200914E-2</v>
      </c>
      <c r="N321" s="104">
        <v>2.7606607152892558E-2</v>
      </c>
      <c r="O321" s="104">
        <v>8.8890027735674254E-2</v>
      </c>
      <c r="P321" s="104">
        <v>0.2603296562731926</v>
      </c>
      <c r="Q321" s="104">
        <v>0.19865019669648207</v>
      </c>
      <c r="R321" s="104">
        <v>0.13011831314016309</v>
      </c>
      <c r="S321" s="104">
        <v>4.0853174914772895E-2</v>
      </c>
      <c r="T321" s="104">
        <v>0</v>
      </c>
      <c r="U321" s="104">
        <v>0</v>
      </c>
      <c r="V321" s="104">
        <v>0</v>
      </c>
      <c r="W321" s="104">
        <v>0</v>
      </c>
      <c r="X321" s="104">
        <v>1.2245936894386359E-2</v>
      </c>
      <c r="Y321" s="104">
        <v>5.2840651906847516E-2</v>
      </c>
      <c r="DA321" s="132" t="s">
        <v>3470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3.105289659251065E-3</v>
      </c>
      <c r="M322" s="98">
        <v>2.9827503413741428E-2</v>
      </c>
      <c r="N322" s="98">
        <v>1.0862338406391088E-2</v>
      </c>
      <c r="O322" s="98">
        <v>3.5785177944280717E-2</v>
      </c>
      <c r="P322" s="98">
        <v>0.11142306422159902</v>
      </c>
      <c r="Q322" s="98">
        <v>8.4466126163376357E-2</v>
      </c>
      <c r="R322" s="98">
        <v>5.7888248004709125E-2</v>
      </c>
      <c r="S322" s="98">
        <v>1.840842098213475E-2</v>
      </c>
      <c r="T322" s="98">
        <v>0</v>
      </c>
      <c r="U322" s="98">
        <v>0</v>
      </c>
      <c r="V322" s="98">
        <v>0</v>
      </c>
      <c r="W322" s="98">
        <v>0</v>
      </c>
      <c r="X322" s="98">
        <v>4.5586058948619253E-3</v>
      </c>
      <c r="Y322" s="98">
        <v>2.0108927494718928E-2</v>
      </c>
      <c r="DA322" s="63" t="s">
        <v>3471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5.1077920303461508E-3</v>
      </c>
      <c r="M323" s="98">
        <v>4.0751217149459486E-2</v>
      </c>
      <c r="N323" s="98">
        <v>1.6744268746501471E-2</v>
      </c>
      <c r="O323" s="98">
        <v>5.3104849791393544E-2</v>
      </c>
      <c r="P323" s="98">
        <v>0.14890659205159357</v>
      </c>
      <c r="Q323" s="98">
        <v>0.11418407053310571</v>
      </c>
      <c r="R323" s="98">
        <v>7.2230065135453964E-2</v>
      </c>
      <c r="S323" s="98">
        <v>2.2444753932638145E-2</v>
      </c>
      <c r="T323" s="98">
        <v>0</v>
      </c>
      <c r="U323" s="98">
        <v>0</v>
      </c>
      <c r="V323" s="98">
        <v>0</v>
      </c>
      <c r="W323" s="98">
        <v>0</v>
      </c>
      <c r="X323" s="98">
        <v>7.6873309995244329E-3</v>
      </c>
      <c r="Y323" s="98">
        <v>3.2731724412128585E-2</v>
      </c>
      <c r="DA323" s="63" t="s">
        <v>3472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1.6068616116840587E-2</v>
      </c>
      <c r="M324" s="122">
        <v>1.9962549356138368E-2</v>
      </c>
      <c r="N324" s="122">
        <v>1.7825217613339335E-2</v>
      </c>
      <c r="O324" s="122">
        <v>4.2613113275292464E-2</v>
      </c>
      <c r="P324" s="122">
        <v>8.6168897081475418E-2</v>
      </c>
      <c r="Q324" s="122">
        <v>0.11140990452339912</v>
      </c>
      <c r="R324" s="122">
        <v>5.20506638927817E-2</v>
      </c>
      <c r="S324" s="122">
        <v>1.8735882309250024E-2</v>
      </c>
      <c r="T324" s="122">
        <v>0</v>
      </c>
      <c r="U324" s="122">
        <v>0</v>
      </c>
      <c r="V324" s="122">
        <v>0</v>
      </c>
      <c r="W324" s="122">
        <v>0</v>
      </c>
      <c r="X324" s="122">
        <v>7.8822406769763261E-3</v>
      </c>
      <c r="Y324" s="122">
        <v>2.9072544071919042E-2</v>
      </c>
      <c r="DA324" s="130" t="s">
        <v>3473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3474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1.6068616116840587E-2</v>
      </c>
      <c r="M326" s="33">
        <v>1.9962549356138368E-2</v>
      </c>
      <c r="N326" s="33">
        <v>1.7825217613339335E-2</v>
      </c>
      <c r="O326" s="33">
        <v>4.2613113275292464E-2</v>
      </c>
      <c r="P326" s="33">
        <v>8.6168897081475418E-2</v>
      </c>
      <c r="Q326" s="33">
        <v>0.11140990452339912</v>
      </c>
      <c r="R326" s="33">
        <v>5.20506638927817E-2</v>
      </c>
      <c r="S326" s="33">
        <v>1.8735882309250024E-2</v>
      </c>
      <c r="T326" s="33">
        <v>0</v>
      </c>
      <c r="U326" s="33">
        <v>0</v>
      </c>
      <c r="V326" s="33">
        <v>0</v>
      </c>
      <c r="W326" s="33">
        <v>0</v>
      </c>
      <c r="X326" s="33">
        <v>7.8822406769763261E-3</v>
      </c>
      <c r="Y326" s="33">
        <v>2.9072544071919042E-2</v>
      </c>
      <c r="DA326" s="60" t="s">
        <v>3475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>
        <f t="shared" si="143"/>
        <v>0.61729223703672742</v>
      </c>
      <c r="M328" s="119">
        <f t="shared" si="143"/>
        <v>0.64295805496458724</v>
      </c>
      <c r="N328" s="119">
        <f t="shared" si="143"/>
        <v>0.65995953451171208</v>
      </c>
      <c r="O328" s="119">
        <f t="shared" si="143"/>
        <v>0.69255612383007092</v>
      </c>
      <c r="P328" s="119">
        <f t="shared" si="143"/>
        <v>0.74499026824327685</v>
      </c>
      <c r="Q328" s="119">
        <f t="shared" si="143"/>
        <v>0.74083643637940133</v>
      </c>
      <c r="R328" s="119">
        <f t="shared" ref="R328:V328" si="144">IF(R309=0,"",R309/R290)</f>
        <v>0.75793203317223723</v>
      </c>
      <c r="S328" s="119">
        <f t="shared" si="144"/>
        <v>0.75696587384679004</v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:Y328" si="145">IF(W309=0,"",W309/W290)</f>
        <v/>
      </c>
      <c r="X328" s="119">
        <f t="shared" si="145"/>
        <v>0.78666622812943798</v>
      </c>
      <c r="Y328" s="119">
        <f t="shared" si="145"/>
        <v>0.80624496583012861</v>
      </c>
      <c r="DA328" s="129" t="s">
        <v>3626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>
        <f t="shared" si="146"/>
        <v>0.59516448560167579</v>
      </c>
      <c r="M329" s="124">
        <f t="shared" si="146"/>
        <v>0.60787523413945432</v>
      </c>
      <c r="N329" s="124">
        <f t="shared" si="146"/>
        <v>0.62820487427624261</v>
      </c>
      <c r="O329" s="124">
        <f t="shared" si="146"/>
        <v>0.65665792059107531</v>
      </c>
      <c r="P329" s="124">
        <f t="shared" si="146"/>
        <v>0.68911147022798469</v>
      </c>
      <c r="Q329" s="124">
        <f t="shared" si="146"/>
        <v>0.71531062824075053</v>
      </c>
      <c r="R329" s="124">
        <f t="shared" ref="R329:V329" si="147">IF(R310=0,"",R310/R291)</f>
        <v>0.72526822408768454</v>
      </c>
      <c r="S329" s="124">
        <f t="shared" si="147"/>
        <v>0.72989139021628824</v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:Y329" si="148">IF(W310=0,"",W310/W291)</f>
        <v/>
      </c>
      <c r="X329" s="124">
        <f t="shared" si="148"/>
        <v>0.73583785510086508</v>
      </c>
      <c r="Y329" s="124">
        <f t="shared" si="148"/>
        <v>0.73637262997049868</v>
      </c>
      <c r="DA329" s="130" t="s">
        <v>3627</v>
      </c>
    </row>
    <row r="330" spans="1:105" ht="12" customHeight="1" x14ac:dyDescent="0.25">
      <c r="A330" s="97" t="s">
        <v>211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>
        <f t="shared" si="149"/>
        <v>0.5903597617546138</v>
      </c>
      <c r="M330" s="111">
        <f t="shared" si="149"/>
        <v>0.60340969143049306</v>
      </c>
      <c r="N330" s="111">
        <f t="shared" si="149"/>
        <v>0.62383214958684463</v>
      </c>
      <c r="O330" s="111">
        <f t="shared" si="149"/>
        <v>0.65240841267607252</v>
      </c>
      <c r="P330" s="111">
        <f t="shared" si="149"/>
        <v>0.68534124528654772</v>
      </c>
      <c r="Q330" s="111">
        <f t="shared" si="149"/>
        <v>0.7116385025794012</v>
      </c>
      <c r="R330" s="111">
        <f t="shared" ref="R330:V330" si="150">IF(R311=0,"",R311/R292)</f>
        <v>0.72165713564634726</v>
      </c>
      <c r="S330" s="111">
        <f t="shared" si="150"/>
        <v>0.72637282362131694</v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:Y330" si="151">IF(W311=0,"",W311/W292)</f>
        <v/>
      </c>
      <c r="X330" s="111">
        <f t="shared" si="151"/>
        <v>0.73271475808847586</v>
      </c>
      <c r="Y330" s="111">
        <f t="shared" si="151"/>
        <v>0.73346913297583261</v>
      </c>
      <c r="DA330" s="63" t="s">
        <v>3628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:Y331" si="154">IF(W312=0,"",W312/W293)</f>
        <v/>
      </c>
      <c r="X331" s="111">
        <f t="shared" si="154"/>
        <v>1</v>
      </c>
      <c r="Y331" s="111">
        <f t="shared" si="154"/>
        <v>1</v>
      </c>
      <c r="DA331" s="63" t="s">
        <v>3629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>
        <f t="shared" si="155"/>
        <v>3.7531753516411714</v>
      </c>
      <c r="M332" s="124">
        <f t="shared" si="155"/>
        <v>3.9092439625340627</v>
      </c>
      <c r="N332" s="124">
        <f t="shared" si="155"/>
        <v>4.0901970065293352</v>
      </c>
      <c r="O332" s="124">
        <f t="shared" si="155"/>
        <v>4.2957116812939233</v>
      </c>
      <c r="P332" s="124">
        <f t="shared" si="155"/>
        <v>4.5057872980279949</v>
      </c>
      <c r="Q332" s="124">
        <f t="shared" si="155"/>
        <v>4.6670171129505142</v>
      </c>
      <c r="R332" s="124">
        <f t="shared" ref="R332:V332" si="156">IF(R313=0,"",R313/R294)</f>
        <v>4.701952085963752</v>
      </c>
      <c r="S332" s="124">
        <f t="shared" si="156"/>
        <v>4.7058337496318901</v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:Y332" si="157">IF(W313=0,"",W313/W294)</f>
        <v/>
      </c>
      <c r="X332" s="124">
        <f t="shared" si="157"/>
        <v>4.8254596524140831</v>
      </c>
      <c r="Y332" s="124">
        <f t="shared" si="157"/>
        <v>4.8839389487037383</v>
      </c>
      <c r="DA332" s="130" t="s">
        <v>3630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>
        <f t="shared" si="158"/>
        <v>3.7531753516411714</v>
      </c>
      <c r="M333" s="111">
        <f t="shared" si="158"/>
        <v>3.9092439625340627</v>
      </c>
      <c r="N333" s="111">
        <f t="shared" si="158"/>
        <v>4.0901970065293352</v>
      </c>
      <c r="O333" s="111">
        <f t="shared" si="158"/>
        <v>4.2957116812939233</v>
      </c>
      <c r="P333" s="111">
        <f t="shared" si="158"/>
        <v>4.5057872980279949</v>
      </c>
      <c r="Q333" s="111">
        <f t="shared" si="158"/>
        <v>4.6670171129505142</v>
      </c>
      <c r="R333" s="111">
        <f t="shared" ref="R333:V333" si="159">IF(R314=0,"",R314/R295)</f>
        <v>4.701952085963752</v>
      </c>
      <c r="S333" s="111">
        <f t="shared" si="159"/>
        <v>4.7058337496318901</v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:Y333" si="160">IF(W314=0,"",W314/W295)</f>
        <v/>
      </c>
      <c r="X333" s="111">
        <f t="shared" si="160"/>
        <v>4.8254596524140831</v>
      </c>
      <c r="Y333" s="111">
        <f t="shared" si="160"/>
        <v>4.8839389487037383</v>
      </c>
      <c r="DA333" s="63" t="s">
        <v>3631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>
        <f t="shared" si="161"/>
        <v>0.75457295348664322</v>
      </c>
      <c r="M334" s="124">
        <f t="shared" si="161"/>
        <v>0.84934258614196789</v>
      </c>
      <c r="N334" s="124">
        <f t="shared" si="161"/>
        <v>0.79474313265581098</v>
      </c>
      <c r="O334" s="124">
        <f t="shared" si="161"/>
        <v>0.81761511490117122</v>
      </c>
      <c r="P334" s="124">
        <f t="shared" si="161"/>
        <v>0.84853491527213243</v>
      </c>
      <c r="Q334" s="124">
        <f t="shared" si="161"/>
        <v>0.82321967685736264</v>
      </c>
      <c r="R334" s="124">
        <f t="shared" ref="R334:V334" si="162">IF(R315=0,"",R315/R296)</f>
        <v>0.84333074923378959</v>
      </c>
      <c r="S334" s="124">
        <f t="shared" si="162"/>
        <v>0.8412216269158882</v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:Y334" si="163">IF(W315=0,"",W315/W296)</f>
        <v/>
      </c>
      <c r="X334" s="124">
        <f t="shared" si="163"/>
        <v>0.88330995197549245</v>
      </c>
      <c r="Y334" s="124">
        <f t="shared" si="163"/>
        <v>0.90569390795659088</v>
      </c>
      <c r="DA334" s="130" t="s">
        <v>3632</v>
      </c>
    </row>
    <row r="335" spans="1:105" ht="12" customHeight="1" x14ac:dyDescent="0.25">
      <c r="A335" s="97" t="s">
        <v>138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:Y335" si="166">IF(W316=0,"",W316/W297)</f>
        <v/>
      </c>
      <c r="X335" s="111" t="str">
        <f t="shared" si="166"/>
        <v/>
      </c>
      <c r="Y335" s="111" t="str">
        <f t="shared" si="166"/>
        <v/>
      </c>
      <c r="DA335" s="63" t="s">
        <v>3633</v>
      </c>
    </row>
    <row r="336" spans="1:105" ht="12" customHeight="1" x14ac:dyDescent="0.25">
      <c r="A336" s="97" t="s">
        <v>137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3634</v>
      </c>
    </row>
    <row r="337" spans="1:105" ht="12" customHeight="1" x14ac:dyDescent="0.25">
      <c r="A337" s="100" t="s">
        <v>211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3635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3636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>
        <f t="shared" si="176"/>
        <v>0.7394991304906986</v>
      </c>
      <c r="M339" s="112">
        <f t="shared" si="176"/>
        <v>0.7431000914905278</v>
      </c>
      <c r="N339" s="112">
        <f t="shared" si="176"/>
        <v>0.74903775186943322</v>
      </c>
      <c r="O339" s="112">
        <f t="shared" si="176"/>
        <v>0.758091912103663</v>
      </c>
      <c r="P339" s="112">
        <f t="shared" si="176"/>
        <v>0.76983331187650617</v>
      </c>
      <c r="Q339" s="112">
        <f t="shared" si="176"/>
        <v>0.78116126456327351</v>
      </c>
      <c r="R339" s="112">
        <f t="shared" ref="R339:V339" si="177">IF(R320=0,"",R320/R301)</f>
        <v>0.78882733595796317</v>
      </c>
      <c r="S339" s="112">
        <f t="shared" si="177"/>
        <v>0.79625443774904969</v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:Y339" si="178">IF(W320=0,"",W320/W301)</f>
        <v/>
      </c>
      <c r="X339" s="112">
        <f t="shared" si="178"/>
        <v>0.83747203078133958</v>
      </c>
      <c r="Y339" s="112">
        <f t="shared" si="178"/>
        <v>0.84920791251218819</v>
      </c>
      <c r="DA339" s="131" t="s">
        <v>3637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>
        <f t="shared" si="179"/>
        <v>0.88246553446674347</v>
      </c>
      <c r="M340" s="113">
        <f t="shared" si="179"/>
        <v>0.87252176883919763</v>
      </c>
      <c r="N340" s="113">
        <f t="shared" si="179"/>
        <v>0.8835247378483343</v>
      </c>
      <c r="O340" s="113">
        <f t="shared" si="179"/>
        <v>0.88616094761802833</v>
      </c>
      <c r="P340" s="113">
        <f t="shared" si="179"/>
        <v>0.88655093664305207</v>
      </c>
      <c r="Q340" s="113">
        <f t="shared" si="179"/>
        <v>0.89356089183854992</v>
      </c>
      <c r="R340" s="113">
        <f t="shared" ref="R340:V340" si="180">IF(R321=0,"",R321/R302)</f>
        <v>0.89357607758426905</v>
      </c>
      <c r="S340" s="113">
        <f t="shared" si="180"/>
        <v>0.89662023247751854</v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>
        <f t="shared" si="181"/>
        <v>0.93262411703986181</v>
      </c>
      <c r="Y340" s="113">
        <f t="shared" si="181"/>
        <v>0.93670244751017873</v>
      </c>
      <c r="DA340" s="132" t="s">
        <v>3638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>
        <f t="shared" si="182"/>
        <v>0.7394991304906986</v>
      </c>
      <c r="M341" s="111">
        <f t="shared" si="182"/>
        <v>0.7431000914905278</v>
      </c>
      <c r="N341" s="111">
        <f t="shared" si="182"/>
        <v>0.74903775186943322</v>
      </c>
      <c r="O341" s="111">
        <f t="shared" si="182"/>
        <v>0.758091912103663</v>
      </c>
      <c r="P341" s="111">
        <f t="shared" si="182"/>
        <v>0.76983331187650617</v>
      </c>
      <c r="Q341" s="111">
        <f t="shared" si="182"/>
        <v>0.78116126456327351</v>
      </c>
      <c r="R341" s="111">
        <f t="shared" ref="R341:V341" si="183">IF(R322=0,"",R322/R303)</f>
        <v>0.78882733595796317</v>
      </c>
      <c r="S341" s="111">
        <f t="shared" si="183"/>
        <v>0.79625443774904969</v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>
        <f t="shared" si="184"/>
        <v>0.83747203078133958</v>
      </c>
      <c r="Y341" s="111">
        <f t="shared" si="184"/>
        <v>0.84920791251218808</v>
      </c>
      <c r="DA341" s="63" t="s">
        <v>3639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>
        <f t="shared" si="187"/>
        <v>1</v>
      </c>
      <c r="Y342" s="111">
        <f t="shared" si="187"/>
        <v>1</v>
      </c>
      <c r="DA342" s="63" t="s">
        <v>3640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>
        <f t="shared" si="188"/>
        <v>0.779978526369833</v>
      </c>
      <c r="M343" s="124">
        <f t="shared" si="188"/>
        <v>0.78249297816724928</v>
      </c>
      <c r="N343" s="124">
        <f t="shared" si="188"/>
        <v>0.78593683803859871</v>
      </c>
      <c r="O343" s="124">
        <f t="shared" si="188"/>
        <v>0.79072173668527601</v>
      </c>
      <c r="P343" s="124">
        <f t="shared" si="188"/>
        <v>0.79704956630893931</v>
      </c>
      <c r="Q343" s="124">
        <f t="shared" si="188"/>
        <v>0.80523783956149531</v>
      </c>
      <c r="R343" s="124">
        <f t="shared" ref="R343:V343" si="189">IF(R324=0,"",R324/R305)</f>
        <v>0.81638012177571873</v>
      </c>
      <c r="S343" s="124">
        <f t="shared" si="189"/>
        <v>0.83032275411884759</v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:Y343" si="190">IF(W324=0,"",W324/W305)</f>
        <v/>
      </c>
      <c r="X343" s="124">
        <f t="shared" si="190"/>
        <v>0.8882941393861632</v>
      </c>
      <c r="Y343" s="124">
        <f t="shared" si="190"/>
        <v>0.89514548632799207</v>
      </c>
      <c r="DA343" s="130" t="s">
        <v>3641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3642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>
        <f t="shared" si="194"/>
        <v>0.779978526369833</v>
      </c>
      <c r="M345" s="45">
        <f t="shared" si="194"/>
        <v>0.78249297816724928</v>
      </c>
      <c r="N345" s="45">
        <f t="shared" si="194"/>
        <v>0.78593683803859871</v>
      </c>
      <c r="O345" s="45">
        <f t="shared" si="194"/>
        <v>0.79072173668527601</v>
      </c>
      <c r="P345" s="45">
        <f t="shared" si="194"/>
        <v>0.79704956630893931</v>
      </c>
      <c r="Q345" s="45">
        <f t="shared" si="194"/>
        <v>0.80523783956149531</v>
      </c>
      <c r="R345" s="45">
        <f t="shared" ref="R345:V345" si="195">IF(R326=0,"",R326/R307)</f>
        <v>0.81638012177571873</v>
      </c>
      <c r="S345" s="45">
        <f t="shared" si="195"/>
        <v>0.83032275411884759</v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:Y345" si="196">IF(W326=0,"",W326/W307)</f>
        <v/>
      </c>
      <c r="X345" s="45">
        <f t="shared" si="196"/>
        <v>0.8882941393861632</v>
      </c>
      <c r="Y345" s="45">
        <f t="shared" si="196"/>
        <v>0.89514548632799207</v>
      </c>
      <c r="DA345" s="60" t="s">
        <v>3643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2.86638788524081</v>
      </c>
      <c r="M347" s="117">
        <f t="shared" si="197"/>
        <v>3.2468395923598319</v>
      </c>
      <c r="N347" s="117">
        <f t="shared" si="197"/>
        <v>2.7697213197093875</v>
      </c>
      <c r="O347" s="117">
        <f t="shared" si="197"/>
        <v>4.9338421206383867</v>
      </c>
      <c r="P347" s="117">
        <f t="shared" si="197"/>
        <v>6.4460377719580837</v>
      </c>
      <c r="Q347" s="117">
        <f t="shared" si="197"/>
        <v>16.35931769384122</v>
      </c>
      <c r="R347" s="117">
        <f t="shared" ref="R347:V347" si="198">R348+R351+R353+R362</f>
        <v>6.3104478740452539</v>
      </c>
      <c r="S347" s="117">
        <f t="shared" si="198"/>
        <v>2.0513761781659525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:Y347" si="199">W348+W351+W353+W362</f>
        <v>0</v>
      </c>
      <c r="X347" s="117">
        <f t="shared" si="199"/>
        <v>0.48883801150890488</v>
      </c>
      <c r="Y347" s="117">
        <f t="shared" si="199"/>
        <v>1.4355636077645886</v>
      </c>
      <c r="DA347" s="129" t="s">
        <v>3794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2.86638788524081</v>
      </c>
      <c r="M348" s="122">
        <f t="shared" si="200"/>
        <v>3.2468395923598319</v>
      </c>
      <c r="N348" s="122">
        <f t="shared" si="200"/>
        <v>2.7697213197093875</v>
      </c>
      <c r="O348" s="122">
        <f t="shared" si="200"/>
        <v>4.9338421206383867</v>
      </c>
      <c r="P348" s="122">
        <f t="shared" si="200"/>
        <v>6.4460377719580837</v>
      </c>
      <c r="Q348" s="122">
        <f t="shared" si="200"/>
        <v>16.35931769384122</v>
      </c>
      <c r="R348" s="122">
        <f t="shared" ref="R348:V348" si="201">SUM(R349:R350)</f>
        <v>6.3104478740452539</v>
      </c>
      <c r="S348" s="122">
        <f t="shared" si="201"/>
        <v>2.0513761781659525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0.48883801150890488</v>
      </c>
      <c r="Y348" s="122">
        <f t="shared" si="202"/>
        <v>1.4355636077645886</v>
      </c>
      <c r="DA348" s="130" t="s">
        <v>3795</v>
      </c>
    </row>
    <row r="349" spans="1:105" ht="12" customHeight="1" x14ac:dyDescent="0.25">
      <c r="A349" s="97" t="s">
        <v>211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2.86638788524081</v>
      </c>
      <c r="M349" s="98">
        <v>3.2468395923598319</v>
      </c>
      <c r="N349" s="98">
        <v>2.7697213197093875</v>
      </c>
      <c r="O349" s="98">
        <v>4.9338421206383867</v>
      </c>
      <c r="P349" s="98">
        <v>6.4460377719580837</v>
      </c>
      <c r="Q349" s="98">
        <v>16.35931769384122</v>
      </c>
      <c r="R349" s="98">
        <v>6.3104478740452539</v>
      </c>
      <c r="S349" s="98">
        <v>2.0513761781659525</v>
      </c>
      <c r="T349" s="98">
        <v>0</v>
      </c>
      <c r="U349" s="98">
        <v>0</v>
      </c>
      <c r="V349" s="98">
        <v>0</v>
      </c>
      <c r="W349" s="98">
        <v>0</v>
      </c>
      <c r="X349" s="98">
        <v>0.48883801150890488</v>
      </c>
      <c r="Y349" s="98">
        <v>1.4355636077645886</v>
      </c>
      <c r="DA349" s="63" t="s">
        <v>3796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3797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3798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3799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3800</v>
      </c>
    </row>
    <row r="354" spans="1:105" ht="12" customHeight="1" x14ac:dyDescent="0.25">
      <c r="A354" s="97" t="s">
        <v>138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3801</v>
      </c>
    </row>
    <row r="355" spans="1:105" ht="12" customHeight="1" x14ac:dyDescent="0.25">
      <c r="A355" s="97" t="s">
        <v>137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3802</v>
      </c>
    </row>
    <row r="356" spans="1:105" ht="12" customHeight="1" x14ac:dyDescent="0.25">
      <c r="A356" s="100" t="s">
        <v>211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3803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3804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3805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3806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3807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3808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X362" s="122">
        <v>0</v>
      </c>
      <c r="Y362" s="122">
        <v>0</v>
      </c>
      <c r="DA362" s="130" t="s">
        <v>3809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3810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3811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14758.151857286904</v>
      </c>
      <c r="M366" s="117">
        <f t="shared" si="204"/>
        <v>13435.073904259645</v>
      </c>
      <c r="N366" s="117">
        <f t="shared" si="204"/>
        <v>12950.088367342685</v>
      </c>
      <c r="O366" s="117">
        <f t="shared" si="204"/>
        <v>9803.9250486171059</v>
      </c>
      <c r="P366" s="117">
        <f t="shared" si="204"/>
        <v>6708.81753904165</v>
      </c>
      <c r="Q366" s="117">
        <f t="shared" si="204"/>
        <v>12063.398711299409</v>
      </c>
      <c r="R366" s="117">
        <f t="shared" ref="R366:V366" si="205">R367+R370+R372+R381</f>
        <v>10046.492309333509</v>
      </c>
      <c r="S366" s="117">
        <f t="shared" si="205"/>
        <v>9064.2383602284735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:Y366" si="206">W367+W370+W372+W381</f>
        <v>0</v>
      </c>
      <c r="X366" s="117">
        <f t="shared" si="206"/>
        <v>5107.0453324183491</v>
      </c>
      <c r="Y366" s="117">
        <f t="shared" si="206"/>
        <v>3653.1548120995039</v>
      </c>
      <c r="DA366" s="129" t="s">
        <v>3962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13217.203097285312</v>
      </c>
      <c r="M367" s="122">
        <f t="shared" si="207"/>
        <v>12000.77541502687</v>
      </c>
      <c r="N367" s="122">
        <f t="shared" si="207"/>
        <v>11464.69045101194</v>
      </c>
      <c r="O367" s="122">
        <f t="shared" si="207"/>
        <v>8381.5290635905476</v>
      </c>
      <c r="P367" s="122">
        <f t="shared" si="207"/>
        <v>5309.762251403863</v>
      </c>
      <c r="Q367" s="122">
        <f t="shared" si="207"/>
        <v>10635.191732617226</v>
      </c>
      <c r="R367" s="122">
        <f t="shared" ref="R367:V367" si="208">SUM(R368:R369)</f>
        <v>8633.8615180777851</v>
      </c>
      <c r="S367" s="122">
        <f t="shared" si="208"/>
        <v>7684.1158118205449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:Y367" si="209">SUM(W368:W369)</f>
        <v>0</v>
      </c>
      <c r="X367" s="122">
        <f t="shared" si="209"/>
        <v>4174.6455706137167</v>
      </c>
      <c r="Y367" s="122">
        <f t="shared" si="209"/>
        <v>2909.3116207007315</v>
      </c>
      <c r="DA367" s="130" t="s">
        <v>3963</v>
      </c>
    </row>
    <row r="368" spans="1:105" ht="12" customHeight="1" x14ac:dyDescent="0.25">
      <c r="A368" s="97" t="s">
        <v>211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13062.176796194874</v>
      </c>
      <c r="M368" s="98">
        <v>11865.648625494992</v>
      </c>
      <c r="N368" s="98">
        <v>11331.420329877496</v>
      </c>
      <c r="O368" s="98">
        <v>8279.0600298323716</v>
      </c>
      <c r="P368" s="98">
        <v>5246.1409544481376</v>
      </c>
      <c r="Q368" s="98">
        <v>10499.758393478502</v>
      </c>
      <c r="R368" s="98">
        <v>8521.8498895259381</v>
      </c>
      <c r="S368" s="98">
        <v>7585.3059144807248</v>
      </c>
      <c r="T368" s="98">
        <v>0</v>
      </c>
      <c r="U368" s="98">
        <v>0</v>
      </c>
      <c r="V368" s="98">
        <v>0</v>
      </c>
      <c r="W368" s="98">
        <v>0</v>
      </c>
      <c r="X368" s="98">
        <v>4125.8668837841496</v>
      </c>
      <c r="Y368" s="98">
        <v>2877.6185652525382</v>
      </c>
      <c r="DA368" s="63" t="s">
        <v>3964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155.02630109043764</v>
      </c>
      <c r="M369" s="98">
        <v>135.12678953187876</v>
      </c>
      <c r="N369" s="98">
        <v>133.27012113444383</v>
      </c>
      <c r="O369" s="98">
        <v>102.46903375817686</v>
      </c>
      <c r="P369" s="98">
        <v>63.621296955725754</v>
      </c>
      <c r="Q369" s="98">
        <v>135.43333913872368</v>
      </c>
      <c r="R369" s="98">
        <v>112.01162855184626</v>
      </c>
      <c r="S369" s="98">
        <v>98.809897339820111</v>
      </c>
      <c r="T369" s="98">
        <v>0</v>
      </c>
      <c r="U369" s="98">
        <v>0</v>
      </c>
      <c r="V369" s="98">
        <v>0</v>
      </c>
      <c r="W369" s="98">
        <v>0</v>
      </c>
      <c r="X369" s="98">
        <v>48.778686829567462</v>
      </c>
      <c r="Y369" s="98">
        <v>31.693055448193096</v>
      </c>
      <c r="DA369" s="63" t="s">
        <v>3965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24.556304623559281</v>
      </c>
      <c r="M370" s="122">
        <f t="shared" si="210"/>
        <v>47.084966621127869</v>
      </c>
      <c r="N370" s="122">
        <f t="shared" si="210"/>
        <v>50.478765971954203</v>
      </c>
      <c r="O370" s="122">
        <f t="shared" si="210"/>
        <v>37.503329227246461</v>
      </c>
      <c r="P370" s="122">
        <f t="shared" si="210"/>
        <v>45.307235049538917</v>
      </c>
      <c r="Q370" s="122">
        <f t="shared" si="210"/>
        <v>41.241101846817308</v>
      </c>
      <c r="R370" s="122">
        <f t="shared" si="210"/>
        <v>43.596951962527562</v>
      </c>
      <c r="S370" s="122">
        <f t="shared" si="210"/>
        <v>24.437968365136847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X370" s="122">
        <f t="shared" si="210"/>
        <v>30.687845501783787</v>
      </c>
      <c r="Y370" s="122">
        <f t="shared" si="210"/>
        <v>33.013997316474168</v>
      </c>
      <c r="DA370" s="130" t="s">
        <v>3966</v>
      </c>
    </row>
    <row r="371" spans="1:105" ht="12" customHeight="1" x14ac:dyDescent="0.25">
      <c r="A371" s="97" t="s">
        <v>53</v>
      </c>
      <c r="B371" s="98"/>
      <c r="C371" s="98">
        <f>RES_hhdet_in_fech!C48</f>
        <v>0</v>
      </c>
      <c r="D371" s="98">
        <f>RES_hhdet_in_fech!D48</f>
        <v>0</v>
      </c>
      <c r="E371" s="98">
        <f>RES_hhdet_in_fech!E48</f>
        <v>0</v>
      </c>
      <c r="F371" s="98">
        <f>RES_hhdet_in_fech!F48</f>
        <v>0</v>
      </c>
      <c r="G371" s="98">
        <f>RES_hhdet_in_fech!G48</f>
        <v>0</v>
      </c>
      <c r="H371" s="98">
        <f>RES_hhdet_in_fech!H48</f>
        <v>0</v>
      </c>
      <c r="I371" s="98">
        <f>RES_hhdet_in_fech!I48</f>
        <v>0</v>
      </c>
      <c r="J371" s="98">
        <f>RES_hhdet_in_fech!J48</f>
        <v>0</v>
      </c>
      <c r="K371" s="98">
        <f>RES_hhdet_in_fech!K48</f>
        <v>0</v>
      </c>
      <c r="L371" s="98">
        <f>RES_hhdet_in_fech!L48</f>
        <v>24.556304623559281</v>
      </c>
      <c r="M371" s="98">
        <f>RES_hhdet_in_fech!M48</f>
        <v>47.084966621127869</v>
      </c>
      <c r="N371" s="98">
        <f>RES_hhdet_in_fech!N48</f>
        <v>50.478765971954203</v>
      </c>
      <c r="O371" s="98">
        <f>RES_hhdet_in_fech!O48</f>
        <v>37.503329227246461</v>
      </c>
      <c r="P371" s="98">
        <f>RES_hhdet_in_fech!P48</f>
        <v>45.307235049538917</v>
      </c>
      <c r="Q371" s="98">
        <f>RES_hhdet_in_fech!Q48</f>
        <v>41.241101846817308</v>
      </c>
      <c r="R371" s="98">
        <f>RES_hhdet_in_fech!R48</f>
        <v>43.596951962527562</v>
      </c>
      <c r="S371" s="98">
        <f>RES_hhdet_in_fech!S48</f>
        <v>24.437968365136847</v>
      </c>
      <c r="T371" s="98">
        <f>RES_hhdet_in_fech!T48</f>
        <v>0</v>
      </c>
      <c r="U371" s="98">
        <f>RES_hhdet_in_fech!U48</f>
        <v>0</v>
      </c>
      <c r="V371" s="98">
        <f>RES_hhdet_in_fech!V48</f>
        <v>0</v>
      </c>
      <c r="W371" s="98">
        <f>RES_hhdet_in_fech!W48</f>
        <v>0</v>
      </c>
      <c r="X371" s="98">
        <f>RES_hhdet_in_fech!X48</f>
        <v>30.687845501783787</v>
      </c>
      <c r="Y371" s="98">
        <f>RES_hhdet_in_fech!Y48</f>
        <v>33.013997316474168</v>
      </c>
      <c r="DA371" s="63" t="s">
        <v>3967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1229.4537936443742</v>
      </c>
      <c r="M372" s="122">
        <v>1101.9265572900199</v>
      </c>
      <c r="N372" s="122">
        <v>1150.9892069031537</v>
      </c>
      <c r="O372" s="122">
        <v>1108.1786793503597</v>
      </c>
      <c r="P372" s="122">
        <v>1084.5152087397084</v>
      </c>
      <c r="Q372" s="122">
        <v>1124.9850371988803</v>
      </c>
      <c r="R372" s="122">
        <v>1115.0070778403795</v>
      </c>
      <c r="S372" s="122">
        <v>1109.5063072838304</v>
      </c>
      <c r="T372" s="122">
        <v>0</v>
      </c>
      <c r="U372" s="122">
        <v>0</v>
      </c>
      <c r="V372" s="122">
        <v>0</v>
      </c>
      <c r="W372" s="122">
        <v>0</v>
      </c>
      <c r="X372" s="122">
        <v>680.25630311028669</v>
      </c>
      <c r="Y372" s="122">
        <v>518.21356098621015</v>
      </c>
      <c r="DA372" s="130" t="s">
        <v>3968</v>
      </c>
    </row>
    <row r="373" spans="1:105" ht="12" customHeight="1" x14ac:dyDescent="0.25">
      <c r="A373" s="97" t="s">
        <v>138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3969</v>
      </c>
    </row>
    <row r="374" spans="1:105" ht="12" customHeight="1" x14ac:dyDescent="0.25">
      <c r="A374" s="97" t="s">
        <v>137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3970</v>
      </c>
    </row>
    <row r="375" spans="1:105" ht="12" customHeight="1" x14ac:dyDescent="0.25">
      <c r="A375" s="100" t="s">
        <v>211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3971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3972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1254.5817454790729</v>
      </c>
      <c r="M377" s="101">
        <v>1259.1848198131613</v>
      </c>
      <c r="N377" s="101">
        <v>1221.2423577864549</v>
      </c>
      <c r="O377" s="101">
        <v>1195.2220685462653</v>
      </c>
      <c r="P377" s="101">
        <v>1194.5080224324452</v>
      </c>
      <c r="Q377" s="101">
        <v>1185.3503247329936</v>
      </c>
      <c r="R377" s="101">
        <v>1191.755864781371</v>
      </c>
      <c r="S377" s="101">
        <v>1172.0466296872253</v>
      </c>
      <c r="T377" s="101">
        <v>0</v>
      </c>
      <c r="U377" s="101">
        <v>0</v>
      </c>
      <c r="V377" s="101">
        <v>0</v>
      </c>
      <c r="W377" s="101">
        <v>0</v>
      </c>
      <c r="X377" s="101">
        <v>717.42478879998782</v>
      </c>
      <c r="Y377" s="101">
        <v>551.53562650192521</v>
      </c>
      <c r="DA377" s="131" t="s">
        <v>3973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1050.8745631298182</v>
      </c>
      <c r="M378" s="104">
        <v>1072.6983967526512</v>
      </c>
      <c r="N378" s="104">
        <v>1035.3016820867772</v>
      </c>
      <c r="O378" s="104">
        <v>1022.4321679952344</v>
      </c>
      <c r="P378" s="104">
        <v>1038.3309351885775</v>
      </c>
      <c r="Q378" s="104">
        <v>1036.6880969725587</v>
      </c>
      <c r="R378" s="104">
        <v>1052.5204955577822</v>
      </c>
      <c r="S378" s="104">
        <v>1041.0682727480923</v>
      </c>
      <c r="T378" s="104">
        <v>0</v>
      </c>
      <c r="U378" s="104">
        <v>0</v>
      </c>
      <c r="V378" s="104">
        <v>0</v>
      </c>
      <c r="W378" s="104">
        <v>0</v>
      </c>
      <c r="X378" s="104">
        <v>644.34244984893007</v>
      </c>
      <c r="Y378" s="104">
        <v>501.57800381360926</v>
      </c>
      <c r="DA378" s="132" t="s">
        <v>3974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474.14037562568467</v>
      </c>
      <c r="M379" s="98">
        <v>532.29172007281795</v>
      </c>
      <c r="N379" s="98">
        <v>480.49870339215585</v>
      </c>
      <c r="O379" s="98">
        <v>481.14434759741943</v>
      </c>
      <c r="P379" s="98">
        <v>511.79287937829071</v>
      </c>
      <c r="Q379" s="98">
        <v>504.22589155955973</v>
      </c>
      <c r="R379" s="98">
        <v>530.43494084968415</v>
      </c>
      <c r="S379" s="98">
        <v>528.234307646753</v>
      </c>
      <c r="T379" s="98">
        <v>0</v>
      </c>
      <c r="U379" s="98">
        <v>0</v>
      </c>
      <c r="V379" s="98">
        <v>0</v>
      </c>
      <c r="W379" s="98">
        <v>0</v>
      </c>
      <c r="X379" s="98">
        <v>267.11181894399687</v>
      </c>
      <c r="Y379" s="98">
        <v>210.54592819200721</v>
      </c>
      <c r="DA379" s="63" t="s">
        <v>3975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576.73418750413339</v>
      </c>
      <c r="M380" s="98">
        <v>540.40667667983325</v>
      </c>
      <c r="N380" s="98">
        <v>554.8029786946214</v>
      </c>
      <c r="O380" s="98">
        <v>541.28782039781504</v>
      </c>
      <c r="P380" s="98">
        <v>526.53805581028678</v>
      </c>
      <c r="Q380" s="98">
        <v>532.46220541299886</v>
      </c>
      <c r="R380" s="98">
        <v>522.08555470809802</v>
      </c>
      <c r="S380" s="98">
        <v>512.83396510133912</v>
      </c>
      <c r="T380" s="98">
        <v>0</v>
      </c>
      <c r="U380" s="98">
        <v>0</v>
      </c>
      <c r="V380" s="98">
        <v>0</v>
      </c>
      <c r="W380" s="98">
        <v>0</v>
      </c>
      <c r="X380" s="98">
        <v>377.23063090493309</v>
      </c>
      <c r="Y380" s="98">
        <v>291.03207562160202</v>
      </c>
      <c r="DA380" s="63" t="s">
        <v>3976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286.93866173366001</v>
      </c>
      <c r="M381" s="122">
        <v>285.28696532162689</v>
      </c>
      <c r="N381" s="122">
        <v>283.92994345563579</v>
      </c>
      <c r="O381" s="122">
        <v>276.71397644895234</v>
      </c>
      <c r="P381" s="122">
        <v>269.23284384854048</v>
      </c>
      <c r="Q381" s="122">
        <v>261.98083963648662</v>
      </c>
      <c r="R381" s="122">
        <v>254.02676145281913</v>
      </c>
      <c r="S381" s="122">
        <v>246.17827275896246</v>
      </c>
      <c r="T381" s="122">
        <v>0</v>
      </c>
      <c r="U381" s="122">
        <v>0</v>
      </c>
      <c r="V381" s="122">
        <v>0</v>
      </c>
      <c r="W381" s="122">
        <v>0</v>
      </c>
      <c r="X381" s="122">
        <v>221.45561319256166</v>
      </c>
      <c r="Y381" s="122">
        <v>192.61563309608778</v>
      </c>
      <c r="DA381" s="130" t="s">
        <v>3977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3978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286.93866173366001</v>
      </c>
      <c r="M383" s="33">
        <v>285.28696532162689</v>
      </c>
      <c r="N383" s="33">
        <v>283.92994345563579</v>
      </c>
      <c r="O383" s="33">
        <v>276.71397644895234</v>
      </c>
      <c r="P383" s="33">
        <v>269.23284384854048</v>
      </c>
      <c r="Q383" s="33">
        <v>261.98083963648662</v>
      </c>
      <c r="R383" s="33">
        <v>254.02676145281913</v>
      </c>
      <c r="S383" s="33">
        <v>246.17827275896246</v>
      </c>
      <c r="T383" s="33">
        <v>0</v>
      </c>
      <c r="U383" s="33">
        <v>0</v>
      </c>
      <c r="V383" s="33">
        <v>0</v>
      </c>
      <c r="W383" s="33">
        <v>0</v>
      </c>
      <c r="X383" s="33">
        <v>221.45561319256166</v>
      </c>
      <c r="Y383" s="33">
        <v>192.61563309608778</v>
      </c>
      <c r="DA383" s="60" t="s">
        <v>3979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9110.0925745123695</v>
      </c>
      <c r="M385" s="117">
        <f t="shared" si="211"/>
        <v>8638.1889857882652</v>
      </c>
      <c r="N385" s="117">
        <f t="shared" si="211"/>
        <v>8546.5342907970171</v>
      </c>
      <c r="O385" s="117">
        <f t="shared" si="211"/>
        <v>6789.7683299908049</v>
      </c>
      <c r="P385" s="117">
        <f t="shared" si="211"/>
        <v>4998.003778005841</v>
      </c>
      <c r="Q385" s="117">
        <f t="shared" si="211"/>
        <v>8937.0053119029162</v>
      </c>
      <c r="R385" s="117">
        <f t="shared" ref="R385:V385" si="212">R386+R389+R391+R400</f>
        <v>7614.5583422623922</v>
      </c>
      <c r="S385" s="117">
        <f t="shared" si="212"/>
        <v>6861.3191111059423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:Y385" si="213">W386+W389+W391+W400</f>
        <v>0</v>
      </c>
      <c r="X385" s="117">
        <f t="shared" si="213"/>
        <v>4017.5400885395943</v>
      </c>
      <c r="Y385" s="117">
        <f t="shared" si="213"/>
        <v>2945.3376766533333</v>
      </c>
      <c r="DA385" s="129" t="s">
        <v>4130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7866.4098824886887</v>
      </c>
      <c r="M386" s="122">
        <f t="shared" si="214"/>
        <v>7294.9741652644661</v>
      </c>
      <c r="N386" s="122">
        <f t="shared" si="214"/>
        <v>7202.1744233939944</v>
      </c>
      <c r="O386" s="122">
        <f t="shared" si="214"/>
        <v>5503.7974462710336</v>
      </c>
      <c r="P386" s="122">
        <f t="shared" si="214"/>
        <v>3659.0180716259706</v>
      </c>
      <c r="Q386" s="122">
        <f t="shared" si="214"/>
        <v>7607.4656797192638</v>
      </c>
      <c r="R386" s="122">
        <f t="shared" ref="R386:V386" si="215">SUM(R387:R388)</f>
        <v>6261.8654102352748</v>
      </c>
      <c r="S386" s="122">
        <f t="shared" si="215"/>
        <v>5608.5699724726592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:Y386" si="216">SUM(W387:W388)</f>
        <v>0</v>
      </c>
      <c r="X386" s="122">
        <f t="shared" si="216"/>
        <v>3071.8622424867244</v>
      </c>
      <c r="Y386" s="122">
        <f t="shared" si="216"/>
        <v>2142.3374495391313</v>
      </c>
      <c r="DA386" s="130" t="s">
        <v>4131</v>
      </c>
    </row>
    <row r="387" spans="1:105" ht="12" customHeight="1" x14ac:dyDescent="0.25">
      <c r="A387" s="97" t="s">
        <v>211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7711.3835813982514</v>
      </c>
      <c r="M387" s="98">
        <v>7159.8473757325874</v>
      </c>
      <c r="N387" s="98">
        <v>7068.9043022595506</v>
      </c>
      <c r="O387" s="98">
        <v>5401.3284125128566</v>
      </c>
      <c r="P387" s="98">
        <v>3595.3967746702447</v>
      </c>
      <c r="Q387" s="98">
        <v>7472.0323405805402</v>
      </c>
      <c r="R387" s="98">
        <v>6149.8537816834287</v>
      </c>
      <c r="S387" s="98">
        <v>5509.7600751328391</v>
      </c>
      <c r="T387" s="98">
        <v>0</v>
      </c>
      <c r="U387" s="98">
        <v>0</v>
      </c>
      <c r="V387" s="98">
        <v>0</v>
      </c>
      <c r="W387" s="98">
        <v>0</v>
      </c>
      <c r="X387" s="98">
        <v>3023.0835556571569</v>
      </c>
      <c r="Y387" s="98">
        <v>2110.644394090938</v>
      </c>
      <c r="DA387" s="63" t="s">
        <v>4132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155.02630109043764</v>
      </c>
      <c r="M388" s="98">
        <v>135.12678953187876</v>
      </c>
      <c r="N388" s="98">
        <v>133.27012113444383</v>
      </c>
      <c r="O388" s="98">
        <v>102.46903375817686</v>
      </c>
      <c r="P388" s="98">
        <v>63.621296955725754</v>
      </c>
      <c r="Q388" s="98">
        <v>135.43333913872368</v>
      </c>
      <c r="R388" s="98">
        <v>112.01162855184626</v>
      </c>
      <c r="S388" s="98">
        <v>98.809897339820111</v>
      </c>
      <c r="T388" s="98">
        <v>0</v>
      </c>
      <c r="U388" s="98">
        <v>0</v>
      </c>
      <c r="V388" s="98">
        <v>0</v>
      </c>
      <c r="W388" s="98">
        <v>0</v>
      </c>
      <c r="X388" s="98">
        <v>48.778686829567462</v>
      </c>
      <c r="Y388" s="98">
        <v>31.693055448193096</v>
      </c>
      <c r="DA388" s="63" t="s">
        <v>4133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92.164117240534836</v>
      </c>
      <c r="M389" s="122">
        <f t="shared" si="217"/>
        <v>184.06662148976199</v>
      </c>
      <c r="N389" s="122">
        <f t="shared" si="217"/>
        <v>206.46809747178196</v>
      </c>
      <c r="O389" s="122">
        <f t="shared" si="217"/>
        <v>161.10348944889444</v>
      </c>
      <c r="P389" s="122">
        <f t="shared" si="217"/>
        <v>204.14476419498121</v>
      </c>
      <c r="Q389" s="122">
        <f t="shared" si="217"/>
        <v>192.47292807603142</v>
      </c>
      <c r="R389" s="122">
        <f t="shared" si="217"/>
        <v>204.99077922186797</v>
      </c>
      <c r="S389" s="122">
        <f t="shared" si="217"/>
        <v>115.00101630509744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X389" s="122">
        <f t="shared" si="217"/>
        <v>148.08296028837469</v>
      </c>
      <c r="Y389" s="122">
        <f t="shared" si="217"/>
        <v>161.23834734632888</v>
      </c>
      <c r="DA389" s="130" t="s">
        <v>4134</v>
      </c>
    </row>
    <row r="390" spans="1:105" ht="12" customHeight="1" x14ac:dyDescent="0.25">
      <c r="A390" s="97" t="s">
        <v>53</v>
      </c>
      <c r="B390" s="98"/>
      <c r="C390" s="98">
        <f>RES_hhdet_in_tesh!C48</f>
        <v>0</v>
      </c>
      <c r="D390" s="98">
        <f>RES_hhdet_in_tesh!D48</f>
        <v>0</v>
      </c>
      <c r="E390" s="98">
        <f>RES_hhdet_in_tesh!E48</f>
        <v>0</v>
      </c>
      <c r="F390" s="98">
        <f>RES_hhdet_in_tesh!F48</f>
        <v>0</v>
      </c>
      <c r="G390" s="98">
        <f>RES_hhdet_in_tesh!G48</f>
        <v>0</v>
      </c>
      <c r="H390" s="98">
        <f>RES_hhdet_in_tesh!H48</f>
        <v>0</v>
      </c>
      <c r="I390" s="98">
        <f>RES_hhdet_in_tesh!I48</f>
        <v>0</v>
      </c>
      <c r="J390" s="98">
        <f>RES_hhdet_in_tesh!J48</f>
        <v>0</v>
      </c>
      <c r="K390" s="98">
        <f>RES_hhdet_in_tesh!K48</f>
        <v>0</v>
      </c>
      <c r="L390" s="98">
        <f>RES_hhdet_in_tesh!L48</f>
        <v>92.164117240534836</v>
      </c>
      <c r="M390" s="98">
        <f>RES_hhdet_in_tesh!M48</f>
        <v>184.06662148976199</v>
      </c>
      <c r="N390" s="98">
        <f>RES_hhdet_in_tesh!N48</f>
        <v>206.46809747178196</v>
      </c>
      <c r="O390" s="98">
        <f>RES_hhdet_in_tesh!O48</f>
        <v>161.10348944889444</v>
      </c>
      <c r="P390" s="98">
        <f>RES_hhdet_in_tesh!P48</f>
        <v>204.14476419498121</v>
      </c>
      <c r="Q390" s="98">
        <f>RES_hhdet_in_tesh!Q48</f>
        <v>192.47292807603142</v>
      </c>
      <c r="R390" s="98">
        <f>RES_hhdet_in_tesh!R48</f>
        <v>204.99077922186797</v>
      </c>
      <c r="S390" s="98">
        <f>RES_hhdet_in_tesh!S48</f>
        <v>115.00101630509744</v>
      </c>
      <c r="T390" s="98">
        <f>RES_hhdet_in_tesh!T48</f>
        <v>0</v>
      </c>
      <c r="U390" s="98">
        <f>RES_hhdet_in_tesh!U48</f>
        <v>0</v>
      </c>
      <c r="V390" s="98">
        <f>RES_hhdet_in_tesh!V48</f>
        <v>0</v>
      </c>
      <c r="W390" s="98">
        <f>RES_hhdet_in_tesh!W48</f>
        <v>0</v>
      </c>
      <c r="X390" s="98">
        <f>RES_hhdet_in_tesh!X48</f>
        <v>148.08296028837469</v>
      </c>
      <c r="Y390" s="98">
        <f>RES_hhdet_in_tesh!Y48</f>
        <v>161.23834734632888</v>
      </c>
      <c r="DA390" s="63" t="s">
        <v>4135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927.71258024559359</v>
      </c>
      <c r="M391" s="122">
        <v>935.91315190722071</v>
      </c>
      <c r="N391" s="122">
        <v>914.74076794723976</v>
      </c>
      <c r="O391" s="122">
        <v>906.06363824807249</v>
      </c>
      <c r="P391" s="122">
        <v>920.24902075928765</v>
      </c>
      <c r="Q391" s="122">
        <v>926.10981879223016</v>
      </c>
      <c r="R391" s="122">
        <v>940.31975435610536</v>
      </c>
      <c r="S391" s="122">
        <v>933.34070088674332</v>
      </c>
      <c r="T391" s="122">
        <v>0</v>
      </c>
      <c r="U391" s="122">
        <v>0</v>
      </c>
      <c r="V391" s="122">
        <v>0</v>
      </c>
      <c r="W391" s="122">
        <v>0</v>
      </c>
      <c r="X391" s="122">
        <v>600.87716243137345</v>
      </c>
      <c r="Y391" s="122">
        <v>469.3428652057018</v>
      </c>
      <c r="DA391" s="130" t="s">
        <v>4136</v>
      </c>
    </row>
    <row r="392" spans="1:105" ht="12" customHeight="1" x14ac:dyDescent="0.25">
      <c r="A392" s="97" t="s">
        <v>138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4137</v>
      </c>
    </row>
    <row r="393" spans="1:105" ht="12" customHeight="1" x14ac:dyDescent="0.25">
      <c r="A393" s="97" t="s">
        <v>137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4138</v>
      </c>
    </row>
    <row r="394" spans="1:105" ht="12" customHeight="1" x14ac:dyDescent="0.25">
      <c r="A394" s="100" t="s">
        <v>211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4139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4140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927.76210991127732</v>
      </c>
      <c r="M396" s="101">
        <v>935.7003548066441</v>
      </c>
      <c r="N396" s="101">
        <v>914.75663016409214</v>
      </c>
      <c r="O396" s="101">
        <v>906.08818333273359</v>
      </c>
      <c r="P396" s="101">
        <v>919.57206697222512</v>
      </c>
      <c r="Q396" s="101">
        <v>925.94975861891203</v>
      </c>
      <c r="R396" s="101">
        <v>940.08960392776737</v>
      </c>
      <c r="S396" s="101">
        <v>933.24733013727041</v>
      </c>
      <c r="T396" s="101">
        <v>0</v>
      </c>
      <c r="U396" s="101">
        <v>0</v>
      </c>
      <c r="V396" s="101">
        <v>0</v>
      </c>
      <c r="W396" s="101">
        <v>0</v>
      </c>
      <c r="X396" s="101">
        <v>600.82319480919944</v>
      </c>
      <c r="Y396" s="101">
        <v>468.36841805780182</v>
      </c>
      <c r="DA396" s="131" t="s">
        <v>4141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927.36058300986053</v>
      </c>
      <c r="M397" s="104">
        <v>935.95270256559468</v>
      </c>
      <c r="N397" s="104">
        <v>914.71464725965939</v>
      </c>
      <c r="O397" s="104">
        <v>906.03945886581209</v>
      </c>
      <c r="P397" s="104">
        <v>920.53326313688956</v>
      </c>
      <c r="Q397" s="104">
        <v>926.34394048920865</v>
      </c>
      <c r="R397" s="104">
        <v>940.5071359975741</v>
      </c>
      <c r="S397" s="104">
        <v>933.44287673636302</v>
      </c>
      <c r="T397" s="104">
        <v>0</v>
      </c>
      <c r="U397" s="104">
        <v>0</v>
      </c>
      <c r="V397" s="104">
        <v>0</v>
      </c>
      <c r="W397" s="104">
        <v>0</v>
      </c>
      <c r="X397" s="104">
        <v>600.92930836165976</v>
      </c>
      <c r="Y397" s="104">
        <v>469.82934378947749</v>
      </c>
      <c r="DA397" s="132" t="s">
        <v>4142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350.62639550572703</v>
      </c>
      <c r="M398" s="98">
        <v>395.54602588576148</v>
      </c>
      <c r="N398" s="98">
        <v>359.91166856503804</v>
      </c>
      <c r="O398" s="98">
        <v>364.75163846799711</v>
      </c>
      <c r="P398" s="98">
        <v>393.99520732660278</v>
      </c>
      <c r="Q398" s="98">
        <v>393.88173507620974</v>
      </c>
      <c r="R398" s="98">
        <v>418.42158128947614</v>
      </c>
      <c r="S398" s="98">
        <v>420.60891163502384</v>
      </c>
      <c r="T398" s="98">
        <v>0</v>
      </c>
      <c r="U398" s="98">
        <v>0</v>
      </c>
      <c r="V398" s="98">
        <v>0</v>
      </c>
      <c r="W398" s="98">
        <v>0</v>
      </c>
      <c r="X398" s="98">
        <v>223.69867745672656</v>
      </c>
      <c r="Y398" s="98">
        <v>178.79726816787547</v>
      </c>
      <c r="DA398" s="63" t="s">
        <v>4143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576.73418750413339</v>
      </c>
      <c r="M399" s="98">
        <v>540.40667667983325</v>
      </c>
      <c r="N399" s="98">
        <v>554.8029786946214</v>
      </c>
      <c r="O399" s="98">
        <v>541.28782039781504</v>
      </c>
      <c r="P399" s="98">
        <v>526.53805581028678</v>
      </c>
      <c r="Q399" s="98">
        <v>532.46220541299886</v>
      </c>
      <c r="R399" s="98">
        <v>522.08555470809802</v>
      </c>
      <c r="S399" s="98">
        <v>512.83396510133912</v>
      </c>
      <c r="T399" s="98">
        <v>0</v>
      </c>
      <c r="U399" s="98">
        <v>0</v>
      </c>
      <c r="V399" s="98">
        <v>0</v>
      </c>
      <c r="W399" s="98">
        <v>0</v>
      </c>
      <c r="X399" s="98">
        <v>377.23063090493309</v>
      </c>
      <c r="Y399" s="98">
        <v>291.03207562160202</v>
      </c>
      <c r="DA399" s="63" t="s">
        <v>4144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223.80599453755212</v>
      </c>
      <c r="M400" s="122">
        <v>223.23504712681657</v>
      </c>
      <c r="N400" s="122">
        <v>223.15100198400049</v>
      </c>
      <c r="O400" s="122">
        <v>218.80375602280412</v>
      </c>
      <c r="P400" s="122">
        <v>214.5919214256015</v>
      </c>
      <c r="Q400" s="122">
        <v>210.95688531539105</v>
      </c>
      <c r="R400" s="122">
        <v>207.38239844914392</v>
      </c>
      <c r="S400" s="122">
        <v>204.40742144144258</v>
      </c>
      <c r="T400" s="122">
        <v>0</v>
      </c>
      <c r="U400" s="122">
        <v>0</v>
      </c>
      <c r="V400" s="122">
        <v>0</v>
      </c>
      <c r="W400" s="122">
        <v>0</v>
      </c>
      <c r="X400" s="122">
        <v>196.7177233331216</v>
      </c>
      <c r="Y400" s="122">
        <v>172.41901456217158</v>
      </c>
      <c r="DA400" s="130" t="s">
        <v>4145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4146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223.80599453755212</v>
      </c>
      <c r="M402" s="33">
        <v>223.23504712681657</v>
      </c>
      <c r="N402" s="33">
        <v>223.15100198400049</v>
      </c>
      <c r="O402" s="33">
        <v>218.80375602280412</v>
      </c>
      <c r="P402" s="33">
        <v>214.5919214256015</v>
      </c>
      <c r="Q402" s="33">
        <v>210.95688531539105</v>
      </c>
      <c r="R402" s="33">
        <v>207.38239844914392</v>
      </c>
      <c r="S402" s="33">
        <v>204.40742144144258</v>
      </c>
      <c r="T402" s="33">
        <v>0</v>
      </c>
      <c r="U402" s="33">
        <v>0</v>
      </c>
      <c r="V402" s="33">
        <v>0</v>
      </c>
      <c r="W402" s="33">
        <v>0</v>
      </c>
      <c r="X402" s="33">
        <v>196.7177233331216</v>
      </c>
      <c r="Y402" s="33">
        <v>172.41901456217158</v>
      </c>
      <c r="DA402" s="60" t="s">
        <v>4147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3432.7998625638443</v>
      </c>
      <c r="M404" s="117">
        <f t="shared" si="218"/>
        <v>3121.9611464998384</v>
      </c>
      <c r="N404" s="117">
        <f t="shared" si="218"/>
        <v>2981.4007747140877</v>
      </c>
      <c r="O404" s="117">
        <f t="shared" si="218"/>
        <v>2178.2967420037025</v>
      </c>
      <c r="P404" s="117">
        <f t="shared" si="218"/>
        <v>1380.3078740809601</v>
      </c>
      <c r="Q404" s="117">
        <f t="shared" si="218"/>
        <v>2663.5163943082416</v>
      </c>
      <c r="R404" s="117">
        <f t="shared" ref="R404:V404" si="219">R405+R408+R410+R419</f>
        <v>2161.8526461271854</v>
      </c>
      <c r="S404" s="117">
        <f t="shared" si="219"/>
        <v>1924.3678969661844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:Y404" si="220">W405+W408+W410+W419</f>
        <v>0</v>
      </c>
      <c r="X404" s="117">
        <f t="shared" si="220"/>
        <v>1049.0086083882079</v>
      </c>
      <c r="Y404" s="117">
        <f t="shared" si="220"/>
        <v>732.05691369943327</v>
      </c>
      <c r="DA404" s="129" t="s">
        <v>4297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3432.7998625638443</v>
      </c>
      <c r="M405" s="122">
        <f t="shared" si="221"/>
        <v>3121.9611464998384</v>
      </c>
      <c r="N405" s="122">
        <f t="shared" si="221"/>
        <v>2981.4007747140877</v>
      </c>
      <c r="O405" s="122">
        <f t="shared" si="221"/>
        <v>2178.2967420037025</v>
      </c>
      <c r="P405" s="122">
        <f t="shared" si="221"/>
        <v>1380.3078740809601</v>
      </c>
      <c r="Q405" s="122">
        <f t="shared" si="221"/>
        <v>2663.5163943082416</v>
      </c>
      <c r="R405" s="122">
        <f t="shared" ref="R405:V405" si="222">SUM(R406:R407)</f>
        <v>2161.8526461271854</v>
      </c>
      <c r="S405" s="122">
        <f t="shared" si="222"/>
        <v>1924.3678969661844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1049.0086083882079</v>
      </c>
      <c r="Y405" s="122">
        <f t="shared" si="223"/>
        <v>732.05691369943327</v>
      </c>
      <c r="DA405" s="130" t="s">
        <v>4298</v>
      </c>
    </row>
    <row r="406" spans="1:105" ht="12" customHeight="1" x14ac:dyDescent="0.25">
      <c r="A406" s="97" t="s">
        <v>211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3432.7998625638443</v>
      </c>
      <c r="M406" s="98">
        <v>3121.9611464998384</v>
      </c>
      <c r="N406" s="98">
        <v>2981.4007747140877</v>
      </c>
      <c r="O406" s="98">
        <v>2178.2967420037025</v>
      </c>
      <c r="P406" s="98">
        <v>1380.3078740809601</v>
      </c>
      <c r="Q406" s="98">
        <v>2663.5163943082416</v>
      </c>
      <c r="R406" s="98">
        <v>2161.8526461271854</v>
      </c>
      <c r="S406" s="98">
        <v>1924.3678969661844</v>
      </c>
      <c r="T406" s="98">
        <v>0</v>
      </c>
      <c r="U406" s="98">
        <v>0</v>
      </c>
      <c r="V406" s="98">
        <v>0</v>
      </c>
      <c r="W406" s="98">
        <v>0</v>
      </c>
      <c r="X406" s="98">
        <v>1049.0086083882079</v>
      </c>
      <c r="Y406" s="98">
        <v>732.05691369943327</v>
      </c>
      <c r="DA406" s="63" t="s">
        <v>4299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4300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4301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4302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4303</v>
      </c>
    </row>
    <row r="411" spans="1:105" ht="12" customHeight="1" x14ac:dyDescent="0.25">
      <c r="A411" s="97" t="s">
        <v>138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4304</v>
      </c>
    </row>
    <row r="412" spans="1:105" ht="12" customHeight="1" x14ac:dyDescent="0.25">
      <c r="A412" s="97" t="s">
        <v>137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4305</v>
      </c>
    </row>
    <row r="413" spans="1:105" ht="12" customHeight="1" x14ac:dyDescent="0.25">
      <c r="A413" s="100" t="s">
        <v>211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4306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4307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4308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4309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4310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4311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X419" s="122">
        <v>0</v>
      </c>
      <c r="Y419" s="122">
        <v>0</v>
      </c>
      <c r="DA419" s="130" t="s">
        <v>4312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4313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4314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124.96208559389066</v>
      </c>
      <c r="M423" s="118">
        <f t="shared" si="225"/>
        <v>111.29291156405478</v>
      </c>
      <c r="N423" s="118">
        <f t="shared" si="225"/>
        <v>106.72586101473802</v>
      </c>
      <c r="O423" s="118">
        <f t="shared" si="225"/>
        <v>79.898583547443266</v>
      </c>
      <c r="P423" s="118">
        <f t="shared" si="225"/>
        <v>54.304514469471194</v>
      </c>
      <c r="Q423" s="118">
        <f t="shared" si="225"/>
        <v>96.987552449360706</v>
      </c>
      <c r="R423" s="118">
        <f t="shared" ref="R423:V423" si="226">R424+R427+R429+R438</f>
        <v>80.334968417250451</v>
      </c>
      <c r="S423" s="118">
        <f t="shared" si="226"/>
        <v>72.02131173359291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:Y423" si="227">W424+W427+W429+W438</f>
        <v>0</v>
      </c>
      <c r="X423" s="118">
        <f t="shared" si="227"/>
        <v>39.124474825966566</v>
      </c>
      <c r="Y423" s="118">
        <f t="shared" si="227"/>
        <v>27.840581368403981</v>
      </c>
      <c r="DA423" s="129" t="s">
        <v>4465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111.91436981584482</v>
      </c>
      <c r="M424" s="123">
        <f t="shared" si="228"/>
        <v>99.411528844750933</v>
      </c>
      <c r="N424" s="123">
        <f t="shared" si="228"/>
        <v>94.484217014093531</v>
      </c>
      <c r="O424" s="123">
        <f t="shared" si="228"/>
        <v>68.306550368525507</v>
      </c>
      <c r="P424" s="123">
        <f t="shared" si="228"/>
        <v>42.979863341461922</v>
      </c>
      <c r="Q424" s="123">
        <f t="shared" si="228"/>
        <v>85.505025628479331</v>
      </c>
      <c r="R424" s="123">
        <f t="shared" ref="R424:V424" si="229">SUM(R425:R426)</f>
        <v>69.039120423086914</v>
      </c>
      <c r="S424" s="123">
        <f t="shared" si="229"/>
        <v>61.05533397140367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:Y424" si="230">SUM(W425:W426)</f>
        <v>0</v>
      </c>
      <c r="X424" s="123">
        <f t="shared" si="230"/>
        <v>31.981469695994814</v>
      </c>
      <c r="Y424" s="123">
        <f t="shared" si="230"/>
        <v>22.171775100768933</v>
      </c>
      <c r="DA424" s="130" t="s">
        <v>4466</v>
      </c>
    </row>
    <row r="425" spans="1:105" ht="12" customHeight="1" x14ac:dyDescent="0.25">
      <c r="A425" s="97" t="s">
        <v>211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110.60171155798835</v>
      </c>
      <c r="M425" s="99">
        <v>98.29217111404742</v>
      </c>
      <c r="N425" s="99">
        <v>93.385894900595048</v>
      </c>
      <c r="O425" s="99">
        <v>67.471463338162266</v>
      </c>
      <c r="P425" s="99">
        <v>42.464880839554105</v>
      </c>
      <c r="Q425" s="99">
        <v>84.416165979763122</v>
      </c>
      <c r="R425" s="99">
        <v>68.143439585933677</v>
      </c>
      <c r="S425" s="99">
        <v>60.270224606903668</v>
      </c>
      <c r="T425" s="99">
        <v>0</v>
      </c>
      <c r="U425" s="99">
        <v>0</v>
      </c>
      <c r="V425" s="99">
        <v>0</v>
      </c>
      <c r="W425" s="99">
        <v>0</v>
      </c>
      <c r="X425" s="99">
        <v>31.607781901842532</v>
      </c>
      <c r="Y425" s="99">
        <v>21.930243292126072</v>
      </c>
      <c r="DA425" s="63" t="s">
        <v>4467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1.3126582578564754</v>
      </c>
      <c r="M426" s="99">
        <v>1.1193577307035101</v>
      </c>
      <c r="N426" s="99">
        <v>1.0983221134984842</v>
      </c>
      <c r="O426" s="99">
        <v>0.8350870303632435</v>
      </c>
      <c r="P426" s="99">
        <v>0.51498250190782002</v>
      </c>
      <c r="Q426" s="99">
        <v>1.088859648716207</v>
      </c>
      <c r="R426" s="99">
        <v>0.89568083715323299</v>
      </c>
      <c r="S426" s="99">
        <v>0.7851093644999998</v>
      </c>
      <c r="T426" s="99">
        <v>0</v>
      </c>
      <c r="U426" s="99">
        <v>0</v>
      </c>
      <c r="V426" s="99">
        <v>0</v>
      </c>
      <c r="W426" s="99">
        <v>0</v>
      </c>
      <c r="X426" s="99">
        <v>0.3736877941522817</v>
      </c>
      <c r="Y426" s="99">
        <v>0.24153180864285961</v>
      </c>
      <c r="DA426" s="63" t="s">
        <v>4468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0.20792624103022286</v>
      </c>
      <c r="M427" s="123">
        <f t="shared" si="231"/>
        <v>0.39004050617840069</v>
      </c>
      <c r="N427" s="123">
        <f t="shared" si="231"/>
        <v>0.41601181463009168</v>
      </c>
      <c r="O427" s="123">
        <f t="shared" si="231"/>
        <v>0.30563910563484858</v>
      </c>
      <c r="P427" s="123">
        <f t="shared" si="231"/>
        <v>0.36673935265064356</v>
      </c>
      <c r="Q427" s="123">
        <f t="shared" si="231"/>
        <v>0.33157102937259825</v>
      </c>
      <c r="R427" s="123">
        <f t="shared" si="231"/>
        <v>0.34861518340527992</v>
      </c>
      <c r="S427" s="123">
        <f t="shared" si="231"/>
        <v>0.19417566791754565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X427" s="123">
        <f t="shared" si="231"/>
        <v>0.23509598224559852</v>
      </c>
      <c r="Y427" s="123">
        <f t="shared" si="231"/>
        <v>0.25159866632023115</v>
      </c>
      <c r="DA427" s="130" t="s">
        <v>4469</v>
      </c>
    </row>
    <row r="428" spans="1:105" ht="12" customHeight="1" x14ac:dyDescent="0.25">
      <c r="A428" s="97" t="s">
        <v>53</v>
      </c>
      <c r="B428" s="99"/>
      <c r="C428" s="99">
        <f>RES_hhdet_in_fecs!C48</f>
        <v>0</v>
      </c>
      <c r="D428" s="99">
        <f>RES_hhdet_in_fecs!D48</f>
        <v>0</v>
      </c>
      <c r="E428" s="99">
        <f>RES_hhdet_in_fecs!E48</f>
        <v>0</v>
      </c>
      <c r="F428" s="99">
        <f>RES_hhdet_in_fecs!F48</f>
        <v>0</v>
      </c>
      <c r="G428" s="99">
        <f>RES_hhdet_in_fecs!G48</f>
        <v>0</v>
      </c>
      <c r="H428" s="99">
        <f>RES_hhdet_in_fecs!H48</f>
        <v>0</v>
      </c>
      <c r="I428" s="99">
        <f>RES_hhdet_in_fecs!I48</f>
        <v>0</v>
      </c>
      <c r="J428" s="99">
        <f>RES_hhdet_in_fecs!J48</f>
        <v>0</v>
      </c>
      <c r="K428" s="99">
        <f>RES_hhdet_in_fecs!K48</f>
        <v>0</v>
      </c>
      <c r="L428" s="99">
        <f>RES_hhdet_in_fecs!L48</f>
        <v>0.20792624103022286</v>
      </c>
      <c r="M428" s="99">
        <f>RES_hhdet_in_fecs!M48</f>
        <v>0.39004050617840069</v>
      </c>
      <c r="N428" s="99">
        <f>RES_hhdet_in_fecs!N48</f>
        <v>0.41601181463009168</v>
      </c>
      <c r="O428" s="99">
        <f>RES_hhdet_in_fecs!O48</f>
        <v>0.30563910563484858</v>
      </c>
      <c r="P428" s="99">
        <f>RES_hhdet_in_fecs!P48</f>
        <v>0.36673935265064356</v>
      </c>
      <c r="Q428" s="99">
        <f>RES_hhdet_in_fecs!Q48</f>
        <v>0.33157102937259825</v>
      </c>
      <c r="R428" s="99">
        <f>RES_hhdet_in_fecs!R48</f>
        <v>0.34861518340527992</v>
      </c>
      <c r="S428" s="99">
        <f>RES_hhdet_in_fecs!S48</f>
        <v>0.19417566791754565</v>
      </c>
      <c r="T428" s="99">
        <f>RES_hhdet_in_fecs!T48</f>
        <v>0</v>
      </c>
      <c r="U428" s="99">
        <f>RES_hhdet_in_fecs!U48</f>
        <v>0</v>
      </c>
      <c r="V428" s="99">
        <f>RES_hhdet_in_fecs!V48</f>
        <v>0</v>
      </c>
      <c r="W428" s="99">
        <f>RES_hhdet_in_fecs!W48</f>
        <v>0</v>
      </c>
      <c r="X428" s="99">
        <f>RES_hhdet_in_fecs!X48</f>
        <v>0.23509598224559852</v>
      </c>
      <c r="Y428" s="99">
        <f>RES_hhdet_in_fecs!Y48</f>
        <v>0.25159866632023115</v>
      </c>
      <c r="DA428" s="63" t="s">
        <v>4470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10.410186294381017</v>
      </c>
      <c r="M429" s="123">
        <v>9.128093806144161</v>
      </c>
      <c r="N429" s="123">
        <v>9.4856738147969839</v>
      </c>
      <c r="O429" s="123">
        <v>9.0312712876216175</v>
      </c>
      <c r="P429" s="123">
        <v>8.7786068860325646</v>
      </c>
      <c r="Q429" s="123">
        <v>9.0446770359892774</v>
      </c>
      <c r="R429" s="123">
        <v>8.915953511465931</v>
      </c>
      <c r="S429" s="123">
        <v>8.8157544463848492</v>
      </c>
      <c r="T429" s="123">
        <v>0</v>
      </c>
      <c r="U429" s="123">
        <v>0</v>
      </c>
      <c r="V429" s="123">
        <v>0</v>
      </c>
      <c r="W429" s="123">
        <v>0</v>
      </c>
      <c r="X429" s="123">
        <v>5.2113636895485707</v>
      </c>
      <c r="Y429" s="123">
        <v>3.949289738026573</v>
      </c>
      <c r="DA429" s="130" t="s">
        <v>4471</v>
      </c>
    </row>
    <row r="430" spans="1:105" ht="12" customHeight="1" x14ac:dyDescent="0.25">
      <c r="A430" s="97" t="s">
        <v>138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4472</v>
      </c>
    </row>
    <row r="431" spans="1:105" ht="12" customHeight="1" x14ac:dyDescent="0.25">
      <c r="A431" s="97" t="s">
        <v>137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4473</v>
      </c>
    </row>
    <row r="432" spans="1:105" ht="12" customHeight="1" x14ac:dyDescent="0.25">
      <c r="A432" s="100" t="s">
        <v>211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4474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4475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10.622952858808009</v>
      </c>
      <c r="M434" s="102">
        <v>10.430783320799966</v>
      </c>
      <c r="N434" s="102">
        <v>10.064652722456527</v>
      </c>
      <c r="O434" s="102">
        <v>9.7406446732232013</v>
      </c>
      <c r="P434" s="102">
        <v>9.6689435672666058</v>
      </c>
      <c r="Q434" s="102">
        <v>9.5300030731160827</v>
      </c>
      <c r="R434" s="102">
        <v>9.5296613793591636</v>
      </c>
      <c r="S434" s="102">
        <v>9.3126782779003268</v>
      </c>
      <c r="T434" s="102">
        <v>0</v>
      </c>
      <c r="U434" s="102">
        <v>0</v>
      </c>
      <c r="V434" s="102">
        <v>0</v>
      </c>
      <c r="W434" s="102">
        <v>0</v>
      </c>
      <c r="X434" s="102">
        <v>5.4961070955753586</v>
      </c>
      <c r="Y434" s="102">
        <v>4.2032361826943232</v>
      </c>
      <c r="DA434" s="131" t="s">
        <v>4476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8.8980977005891972</v>
      </c>
      <c r="M435" s="105">
        <v>8.8859747743438202</v>
      </c>
      <c r="N435" s="105">
        <v>8.532255556599786</v>
      </c>
      <c r="O435" s="105">
        <v>8.3324670059247019</v>
      </c>
      <c r="P435" s="105">
        <v>8.4047683464204592</v>
      </c>
      <c r="Q435" s="105">
        <v>8.3347855430307405</v>
      </c>
      <c r="R435" s="105">
        <v>8.4162907973949945</v>
      </c>
      <c r="S435" s="105">
        <v>8.2719694284003307</v>
      </c>
      <c r="T435" s="105">
        <v>0</v>
      </c>
      <c r="U435" s="105">
        <v>0</v>
      </c>
      <c r="V435" s="105">
        <v>0</v>
      </c>
      <c r="W435" s="105">
        <v>0</v>
      </c>
      <c r="X435" s="105">
        <v>4.9362318752864009</v>
      </c>
      <c r="Y435" s="105">
        <v>3.8225106643507005</v>
      </c>
      <c r="DA435" s="132" t="s">
        <v>4477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4.0147012156675661</v>
      </c>
      <c r="M436" s="99">
        <v>4.4093762156053602</v>
      </c>
      <c r="N436" s="99">
        <v>3.9599450120598578</v>
      </c>
      <c r="O436" s="99">
        <v>3.9211592973484675</v>
      </c>
      <c r="P436" s="99">
        <v>4.1427067678965193</v>
      </c>
      <c r="Q436" s="99">
        <v>4.0538853331733087</v>
      </c>
      <c r="R436" s="99">
        <v>4.2415275808231234</v>
      </c>
      <c r="S436" s="99">
        <v>4.1971676193262057</v>
      </c>
      <c r="T436" s="99">
        <v>0</v>
      </c>
      <c r="U436" s="99">
        <v>0</v>
      </c>
      <c r="V436" s="99">
        <v>0</v>
      </c>
      <c r="W436" s="99">
        <v>0</v>
      </c>
      <c r="X436" s="99">
        <v>2.0463122913075549</v>
      </c>
      <c r="Y436" s="99">
        <v>1.6045640951763911</v>
      </c>
      <c r="DA436" s="63" t="s">
        <v>4478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4.8833964849216303</v>
      </c>
      <c r="M437" s="99">
        <v>4.47659855873846</v>
      </c>
      <c r="N437" s="99">
        <v>4.5723105445399286</v>
      </c>
      <c r="O437" s="99">
        <v>4.4113077085762349</v>
      </c>
      <c r="P437" s="99">
        <v>4.26206157852394</v>
      </c>
      <c r="Q437" s="99">
        <v>4.2809002098574309</v>
      </c>
      <c r="R437" s="99">
        <v>4.1747632165718702</v>
      </c>
      <c r="S437" s="99">
        <v>4.0748018090741231</v>
      </c>
      <c r="T437" s="99">
        <v>0</v>
      </c>
      <c r="U437" s="99">
        <v>0</v>
      </c>
      <c r="V437" s="99">
        <v>0</v>
      </c>
      <c r="W437" s="99">
        <v>0</v>
      </c>
      <c r="X437" s="99">
        <v>2.8899195839788456</v>
      </c>
      <c r="Y437" s="99">
        <v>2.217946569174309</v>
      </c>
      <c r="DA437" s="63" t="s">
        <v>4479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2.429603242634597</v>
      </c>
      <c r="M438" s="123">
        <v>2.3632484069812807</v>
      </c>
      <c r="N438" s="123">
        <v>2.3399583712174019</v>
      </c>
      <c r="O438" s="123">
        <v>2.2551227856612854</v>
      </c>
      <c r="P438" s="123">
        <v>2.1793048893260676</v>
      </c>
      <c r="Q438" s="123">
        <v>2.1062787555195035</v>
      </c>
      <c r="R438" s="123">
        <v>2.0312792992923181</v>
      </c>
      <c r="S438" s="123">
        <v>1.9560476478868538</v>
      </c>
      <c r="T438" s="123">
        <v>0</v>
      </c>
      <c r="U438" s="123">
        <v>0</v>
      </c>
      <c r="V438" s="123">
        <v>0</v>
      </c>
      <c r="W438" s="123">
        <v>0</v>
      </c>
      <c r="X438" s="123">
        <v>1.6965454581775816</v>
      </c>
      <c r="Y438" s="123">
        <v>1.4679178632882464</v>
      </c>
      <c r="DA438" s="130" t="s">
        <v>4480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X439" s="99">
        <v>0</v>
      </c>
      <c r="Y439" s="99">
        <v>0</v>
      </c>
      <c r="DA439" s="63" t="s">
        <v>4481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2.429603242634597</v>
      </c>
      <c r="M440" s="110">
        <v>2.3632484069812807</v>
      </c>
      <c r="N440" s="110">
        <v>2.3399583712174019</v>
      </c>
      <c r="O440" s="110">
        <v>2.2551227856612854</v>
      </c>
      <c r="P440" s="110">
        <v>2.1793048893260676</v>
      </c>
      <c r="Q440" s="110">
        <v>2.1062787555195035</v>
      </c>
      <c r="R440" s="110">
        <v>2.0312792992923181</v>
      </c>
      <c r="S440" s="110">
        <v>1.9560476478868538</v>
      </c>
      <c r="T440" s="110">
        <v>0</v>
      </c>
      <c r="U440" s="110">
        <v>0</v>
      </c>
      <c r="V440" s="110">
        <v>0</v>
      </c>
      <c r="W440" s="110">
        <v>0</v>
      </c>
      <c r="X440" s="110">
        <v>1.6965454581775816</v>
      </c>
      <c r="Y440" s="110">
        <v>1.4679178632882464</v>
      </c>
      <c r="DA440" s="60" t="s">
        <v>4482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77.138125361027804</v>
      </c>
      <c r="M442" s="118">
        <f t="shared" si="232"/>
        <v>71.55667395057047</v>
      </c>
      <c r="N442" s="118">
        <f t="shared" si="232"/>
        <v>70.434749555648182</v>
      </c>
      <c r="O442" s="118">
        <f t="shared" si="232"/>
        <v>55.33425332113039</v>
      </c>
      <c r="P442" s="118">
        <f t="shared" si="232"/>
        <v>40.45633480143227</v>
      </c>
      <c r="Q442" s="118">
        <f t="shared" si="232"/>
        <v>71.851912729744669</v>
      </c>
      <c r="R442" s="118">
        <f t="shared" ref="R442:V442" si="233">R443+R446+R448+R457</f>
        <v>60.888445947314082</v>
      </c>
      <c r="S442" s="118">
        <f t="shared" si="233"/>
        <v>54.517675172011238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:Y442" si="234">W443+W446+W448+W457</f>
        <v>0</v>
      </c>
      <c r="X442" s="118">
        <f t="shared" si="234"/>
        <v>30.777903038888269</v>
      </c>
      <c r="Y442" s="118">
        <f t="shared" si="234"/>
        <v>22.44632857405978</v>
      </c>
      <c r="DA442" s="129" t="s">
        <v>4633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66.607458342883007</v>
      </c>
      <c r="M443" s="123">
        <f t="shared" si="235"/>
        <v>60.429806372664089</v>
      </c>
      <c r="N443" s="123">
        <f t="shared" si="235"/>
        <v>59.355445670427848</v>
      </c>
      <c r="O443" s="123">
        <f t="shared" si="235"/>
        <v>44.854037327745516</v>
      </c>
      <c r="P443" s="123">
        <f t="shared" si="235"/>
        <v>29.617916817432693</v>
      </c>
      <c r="Q443" s="123">
        <f t="shared" si="235"/>
        <v>61.162653600049033</v>
      </c>
      <c r="R443" s="123">
        <f t="shared" ref="R443:V443" si="236">SUM(R444:R445)</f>
        <v>50.071880261828035</v>
      </c>
      <c r="S443" s="123">
        <f t="shared" si="236"/>
        <v>44.563762592507594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:Y443" si="237">SUM(W444:W445)</f>
        <v>0</v>
      </c>
      <c r="X443" s="123">
        <f t="shared" si="237"/>
        <v>23.533176064074141</v>
      </c>
      <c r="Y443" s="123">
        <f t="shared" si="237"/>
        <v>16.326688342067634</v>
      </c>
      <c r="DA443" s="130" t="s">
        <v>4634</v>
      </c>
    </row>
    <row r="444" spans="1:105" ht="12" customHeight="1" x14ac:dyDescent="0.25">
      <c r="A444" s="97" t="s">
        <v>211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65.294800085026537</v>
      </c>
      <c r="M444" s="99">
        <v>59.310448641960576</v>
      </c>
      <c r="N444" s="99">
        <v>58.257123556929365</v>
      </c>
      <c r="O444" s="99">
        <v>44.018950297382275</v>
      </c>
      <c r="P444" s="99">
        <v>29.102934315524873</v>
      </c>
      <c r="Q444" s="99">
        <v>60.073793951332824</v>
      </c>
      <c r="R444" s="99">
        <v>49.176199424674799</v>
      </c>
      <c r="S444" s="99">
        <v>43.778653228007592</v>
      </c>
      <c r="T444" s="99">
        <v>0</v>
      </c>
      <c r="U444" s="99">
        <v>0</v>
      </c>
      <c r="V444" s="99">
        <v>0</v>
      </c>
      <c r="W444" s="99">
        <v>0</v>
      </c>
      <c r="X444" s="99">
        <v>23.159488269921859</v>
      </c>
      <c r="Y444" s="99">
        <v>16.085156533424772</v>
      </c>
      <c r="DA444" s="63" t="s">
        <v>4635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1.3126582578564754</v>
      </c>
      <c r="M445" s="99">
        <v>1.1193577307035101</v>
      </c>
      <c r="N445" s="99">
        <v>1.0983221134984842</v>
      </c>
      <c r="O445" s="99">
        <v>0.8350870303632435</v>
      </c>
      <c r="P445" s="99">
        <v>0.51498250190782002</v>
      </c>
      <c r="Q445" s="99">
        <v>1.088859648716207</v>
      </c>
      <c r="R445" s="99">
        <v>0.89568083715323299</v>
      </c>
      <c r="S445" s="99">
        <v>0.7851093644999998</v>
      </c>
      <c r="T445" s="99">
        <v>0</v>
      </c>
      <c r="U445" s="99">
        <v>0</v>
      </c>
      <c r="V445" s="99">
        <v>0</v>
      </c>
      <c r="W445" s="99">
        <v>0</v>
      </c>
      <c r="X445" s="99">
        <v>0.3736877941522817</v>
      </c>
      <c r="Y445" s="99">
        <v>0.24153180864285961</v>
      </c>
      <c r="DA445" s="63" t="s">
        <v>4636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0.78038364279403372</v>
      </c>
      <c r="M446" s="123">
        <f t="shared" si="238"/>
        <v>1.5247634939216428</v>
      </c>
      <c r="N446" s="123">
        <f t="shared" si="238"/>
        <v>1.7015702788808378</v>
      </c>
      <c r="O446" s="123">
        <f t="shared" si="238"/>
        <v>1.3129374763358466</v>
      </c>
      <c r="P446" s="123">
        <f t="shared" si="238"/>
        <v>1.6524495168602791</v>
      </c>
      <c r="Q446" s="123">
        <f t="shared" si="238"/>
        <v>1.5474476682405336</v>
      </c>
      <c r="R446" s="123">
        <f t="shared" si="238"/>
        <v>1.639171888811092</v>
      </c>
      <c r="S446" s="123">
        <f t="shared" si="238"/>
        <v>0.91375841144370051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X446" s="123">
        <f t="shared" si="238"/>
        <v>1.1344461767707934</v>
      </c>
      <c r="Y446" s="123">
        <f t="shared" si="238"/>
        <v>1.2287925258832924</v>
      </c>
      <c r="DA446" s="130" t="s">
        <v>4637</v>
      </c>
    </row>
    <row r="447" spans="1:105" ht="12" customHeight="1" x14ac:dyDescent="0.25">
      <c r="A447" s="97" t="s">
        <v>53</v>
      </c>
      <c r="B447" s="99"/>
      <c r="C447" s="99">
        <f>RES_hhdet_in_tess!C48</f>
        <v>0</v>
      </c>
      <c r="D447" s="99">
        <f>RES_hhdet_in_tess!D48</f>
        <v>0</v>
      </c>
      <c r="E447" s="99">
        <f>RES_hhdet_in_tess!E48</f>
        <v>0</v>
      </c>
      <c r="F447" s="99">
        <f>RES_hhdet_in_tess!F48</f>
        <v>0</v>
      </c>
      <c r="G447" s="99">
        <f>RES_hhdet_in_tess!G48</f>
        <v>0</v>
      </c>
      <c r="H447" s="99">
        <f>RES_hhdet_in_tess!H48</f>
        <v>0</v>
      </c>
      <c r="I447" s="99">
        <f>RES_hhdet_in_tess!I48</f>
        <v>0</v>
      </c>
      <c r="J447" s="99">
        <f>RES_hhdet_in_tess!J48</f>
        <v>0</v>
      </c>
      <c r="K447" s="99">
        <f>RES_hhdet_in_tess!K48</f>
        <v>0</v>
      </c>
      <c r="L447" s="99">
        <f>RES_hhdet_in_tess!L48</f>
        <v>0.78038364279403372</v>
      </c>
      <c r="M447" s="99">
        <f>RES_hhdet_in_tess!M48</f>
        <v>1.5247634939216428</v>
      </c>
      <c r="N447" s="99">
        <f>RES_hhdet_in_tess!N48</f>
        <v>1.7015702788808378</v>
      </c>
      <c r="O447" s="99">
        <f>RES_hhdet_in_tess!O48</f>
        <v>1.3129374763358466</v>
      </c>
      <c r="P447" s="99">
        <f>RES_hhdet_in_tess!P48</f>
        <v>1.6524495168602791</v>
      </c>
      <c r="Q447" s="99">
        <f>RES_hhdet_in_tess!Q48</f>
        <v>1.5474476682405336</v>
      </c>
      <c r="R447" s="99">
        <f>RES_hhdet_in_tess!R48</f>
        <v>1.639171888811092</v>
      </c>
      <c r="S447" s="99">
        <f>RES_hhdet_in_tess!S48</f>
        <v>0.91375841144370051</v>
      </c>
      <c r="T447" s="99">
        <f>RES_hhdet_in_tess!T48</f>
        <v>0</v>
      </c>
      <c r="U447" s="99">
        <f>RES_hhdet_in_tess!U48</f>
        <v>0</v>
      </c>
      <c r="V447" s="99">
        <f>RES_hhdet_in_tess!V48</f>
        <v>0</v>
      </c>
      <c r="W447" s="99">
        <f>RES_hhdet_in_tess!W48</f>
        <v>0</v>
      </c>
      <c r="X447" s="99">
        <f>RES_hhdet_in_tess!X48</f>
        <v>1.1344461767707934</v>
      </c>
      <c r="Y447" s="99">
        <f>RES_hhdet_in_tess!Y48</f>
        <v>1.2287925258832924</v>
      </c>
      <c r="DA447" s="63" t="s">
        <v>4638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7.8552450184972589</v>
      </c>
      <c r="M448" s="123">
        <v>7.7528787998569593</v>
      </c>
      <c r="N448" s="123">
        <v>7.5386741229229521</v>
      </c>
      <c r="O448" s="123">
        <v>7.3841039115323968</v>
      </c>
      <c r="P448" s="123">
        <v>7.4489544502470011</v>
      </c>
      <c r="Q448" s="123">
        <v>7.4457561068463001</v>
      </c>
      <c r="R448" s="123">
        <v>7.5190977549581985</v>
      </c>
      <c r="S448" s="123">
        <v>7.4160032978788388</v>
      </c>
      <c r="T448" s="123">
        <v>0</v>
      </c>
      <c r="U448" s="123">
        <v>0</v>
      </c>
      <c r="V448" s="123">
        <v>0</v>
      </c>
      <c r="W448" s="123">
        <v>0</v>
      </c>
      <c r="X448" s="123">
        <v>4.6032494103419737</v>
      </c>
      <c r="Y448" s="123">
        <v>3.576847656486148</v>
      </c>
      <c r="DA448" s="130" t="s">
        <v>4639</v>
      </c>
    </row>
    <row r="449" spans="1:105" ht="12" customHeight="1" x14ac:dyDescent="0.25">
      <c r="A449" s="97" t="s">
        <v>138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X449" s="99">
        <v>0</v>
      </c>
      <c r="Y449" s="99">
        <v>0</v>
      </c>
      <c r="DA449" s="63" t="s">
        <v>4640</v>
      </c>
    </row>
    <row r="450" spans="1:105" ht="12" customHeight="1" x14ac:dyDescent="0.25">
      <c r="A450" s="97" t="s">
        <v>137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4641</v>
      </c>
    </row>
    <row r="451" spans="1:105" ht="12" customHeight="1" x14ac:dyDescent="0.25">
      <c r="A451" s="100" t="s">
        <v>211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4642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4643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7.855664402332204</v>
      </c>
      <c r="M453" s="102">
        <v>7.7511160400043275</v>
      </c>
      <c r="N453" s="102">
        <v>7.5388048485754071</v>
      </c>
      <c r="O453" s="102">
        <v>7.3843039454461357</v>
      </c>
      <c r="P453" s="102">
        <v>7.4434748487358897</v>
      </c>
      <c r="Q453" s="102">
        <v>7.4444692518872406</v>
      </c>
      <c r="R453" s="102">
        <v>7.5172573984613775</v>
      </c>
      <c r="S453" s="102">
        <v>7.4152614061073141</v>
      </c>
      <c r="T453" s="102">
        <v>0</v>
      </c>
      <c r="U453" s="102">
        <v>0</v>
      </c>
      <c r="V453" s="102">
        <v>0</v>
      </c>
      <c r="W453" s="102">
        <v>0</v>
      </c>
      <c r="X453" s="102">
        <v>4.6028359707232251</v>
      </c>
      <c r="Y453" s="102">
        <v>3.5694214245015452</v>
      </c>
      <c r="DA453" s="131" t="s">
        <v>4644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7.8522645430877471</v>
      </c>
      <c r="M454" s="105">
        <v>7.7532064279709596</v>
      </c>
      <c r="N454" s="105">
        <v>7.5384588538998196</v>
      </c>
      <c r="O454" s="105">
        <v>7.3839068579661893</v>
      </c>
      <c r="P454" s="105">
        <v>7.451255249786934</v>
      </c>
      <c r="Q454" s="105">
        <v>7.4476384031136007</v>
      </c>
      <c r="R454" s="105">
        <v>7.5205961185447991</v>
      </c>
      <c r="S454" s="105">
        <v>7.4168151519392298</v>
      </c>
      <c r="T454" s="105">
        <v>0</v>
      </c>
      <c r="U454" s="105">
        <v>0</v>
      </c>
      <c r="V454" s="105">
        <v>0</v>
      </c>
      <c r="W454" s="105">
        <v>0</v>
      </c>
      <c r="X454" s="105">
        <v>4.6036488941930003</v>
      </c>
      <c r="Y454" s="105">
        <v>3.5805550949310598</v>
      </c>
      <c r="DA454" s="132" t="s">
        <v>4645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2.9688680581661155</v>
      </c>
      <c r="M455" s="99">
        <v>3.2766078692325005</v>
      </c>
      <c r="N455" s="99">
        <v>2.9661483093598919</v>
      </c>
      <c r="O455" s="99">
        <v>2.9725991493899548</v>
      </c>
      <c r="P455" s="99">
        <v>3.189193671262994</v>
      </c>
      <c r="Q455" s="99">
        <v>3.1667381932561693</v>
      </c>
      <c r="R455" s="99">
        <v>3.3458329019729289</v>
      </c>
      <c r="S455" s="99">
        <v>3.3420133428651058</v>
      </c>
      <c r="T455" s="99">
        <v>0</v>
      </c>
      <c r="U455" s="99">
        <v>0</v>
      </c>
      <c r="V455" s="99">
        <v>0</v>
      </c>
      <c r="W455" s="99">
        <v>0</v>
      </c>
      <c r="X455" s="99">
        <v>1.713729310214154</v>
      </c>
      <c r="Y455" s="99">
        <v>1.3626085257567506</v>
      </c>
      <c r="DA455" s="63" t="s">
        <v>4646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4.8833964849216303</v>
      </c>
      <c r="M456" s="99">
        <v>4.47659855873846</v>
      </c>
      <c r="N456" s="99">
        <v>4.5723105445399286</v>
      </c>
      <c r="O456" s="99">
        <v>4.4113077085762349</v>
      </c>
      <c r="P456" s="99">
        <v>4.26206157852394</v>
      </c>
      <c r="Q456" s="99">
        <v>4.2809002098574309</v>
      </c>
      <c r="R456" s="99">
        <v>4.1747632165718702</v>
      </c>
      <c r="S456" s="99">
        <v>4.0748018090741231</v>
      </c>
      <c r="T456" s="99">
        <v>0</v>
      </c>
      <c r="U456" s="99">
        <v>0</v>
      </c>
      <c r="V456" s="99">
        <v>0</v>
      </c>
      <c r="W456" s="99">
        <v>0</v>
      </c>
      <c r="X456" s="99">
        <v>2.8899195839788456</v>
      </c>
      <c r="Y456" s="99">
        <v>2.217946569174309</v>
      </c>
      <c r="DA456" s="63" t="s">
        <v>4647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1.8950383568535007</v>
      </c>
      <c r="M457" s="123">
        <v>1.8492252841277896</v>
      </c>
      <c r="N457" s="123">
        <v>1.8390594834165541</v>
      </c>
      <c r="O457" s="123">
        <v>1.7831746055166289</v>
      </c>
      <c r="P457" s="123">
        <v>1.7370140168922927</v>
      </c>
      <c r="Q457" s="123">
        <v>1.6960553546088</v>
      </c>
      <c r="R457" s="123">
        <v>1.6582960417167592</v>
      </c>
      <c r="S457" s="123">
        <v>1.6241508701811063</v>
      </c>
      <c r="T457" s="123">
        <v>0</v>
      </c>
      <c r="U457" s="123">
        <v>0</v>
      </c>
      <c r="V457" s="123">
        <v>0</v>
      </c>
      <c r="W457" s="123">
        <v>0</v>
      </c>
      <c r="X457" s="123">
        <v>1.5070313877013588</v>
      </c>
      <c r="Y457" s="123">
        <v>1.3140000496227044</v>
      </c>
      <c r="DA457" s="130" t="s">
        <v>4648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X458" s="99">
        <v>0</v>
      </c>
      <c r="Y458" s="99">
        <v>0</v>
      </c>
      <c r="DA458" s="63" t="s">
        <v>4649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1.8950383568535007</v>
      </c>
      <c r="M459" s="110">
        <v>1.8492252841277896</v>
      </c>
      <c r="N459" s="110">
        <v>1.8390594834165541</v>
      </c>
      <c r="O459" s="110">
        <v>1.7831746055166289</v>
      </c>
      <c r="P459" s="110">
        <v>1.7370140168922927</v>
      </c>
      <c r="Q459" s="110">
        <v>1.6960553546088</v>
      </c>
      <c r="R459" s="110">
        <v>1.6582960417167592</v>
      </c>
      <c r="S459" s="110">
        <v>1.6241508701811063</v>
      </c>
      <c r="T459" s="110">
        <v>0</v>
      </c>
      <c r="U459" s="110">
        <v>0</v>
      </c>
      <c r="V459" s="110">
        <v>0</v>
      </c>
      <c r="W459" s="110">
        <v>0</v>
      </c>
      <c r="X459" s="110">
        <v>1.5070313877013588</v>
      </c>
      <c r="Y459" s="110">
        <v>1.3140000496227044</v>
      </c>
      <c r="DA459" s="60" t="s">
        <v>4650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29.066636147980372</v>
      </c>
      <c r="M461" s="118">
        <f t="shared" si="239"/>
        <v>25.861573092922132</v>
      </c>
      <c r="N461" s="118">
        <f t="shared" si="239"/>
        <v>24.570686754059583</v>
      </c>
      <c r="O461" s="118">
        <f t="shared" si="239"/>
        <v>17.752361770315236</v>
      </c>
      <c r="P461" s="118">
        <f t="shared" si="239"/>
        <v>11.172900214403814</v>
      </c>
      <c r="Q461" s="118">
        <f t="shared" si="239"/>
        <v>21.41419198477913</v>
      </c>
      <c r="R461" s="118">
        <f t="shared" ref="R461:V461" si="240">R462+R465+R467+R476</f>
        <v>17.286865773841242</v>
      </c>
      <c r="S461" s="118">
        <f t="shared" si="240"/>
        <v>15.290363590353191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:Y461" si="241">W462+W465+W467+W476</f>
        <v>0</v>
      </c>
      <c r="X461" s="118">
        <f t="shared" si="241"/>
        <v>8.0363318160859176</v>
      </c>
      <c r="Y461" s="118">
        <f t="shared" si="241"/>
        <v>5.5789834048775688</v>
      </c>
      <c r="DA461" s="129" t="s">
        <v>4801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29.066636147980372</v>
      </c>
      <c r="M462" s="123">
        <f t="shared" si="242"/>
        <v>25.861573092922132</v>
      </c>
      <c r="N462" s="123">
        <f t="shared" si="242"/>
        <v>24.570686754059583</v>
      </c>
      <c r="O462" s="123">
        <f t="shared" si="242"/>
        <v>17.752361770315236</v>
      </c>
      <c r="P462" s="123">
        <f t="shared" si="242"/>
        <v>11.172900214403814</v>
      </c>
      <c r="Q462" s="123">
        <f t="shared" si="242"/>
        <v>21.41419198477913</v>
      </c>
      <c r="R462" s="123">
        <f t="shared" ref="R462:V462" si="243">SUM(R463:R464)</f>
        <v>17.286865773841242</v>
      </c>
      <c r="S462" s="123">
        <f t="shared" si="243"/>
        <v>15.290363590353191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8.0363318160859176</v>
      </c>
      <c r="Y462" s="123">
        <f t="shared" si="244"/>
        <v>5.5789834048775688</v>
      </c>
      <c r="DA462" s="130" t="s">
        <v>4802</v>
      </c>
    </row>
    <row r="463" spans="1:105" ht="12" customHeight="1" x14ac:dyDescent="0.25">
      <c r="A463" s="97" t="s">
        <v>211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29.066636147980372</v>
      </c>
      <c r="M463" s="99">
        <v>25.861573092922132</v>
      </c>
      <c r="N463" s="99">
        <v>24.570686754059583</v>
      </c>
      <c r="O463" s="99">
        <v>17.752361770315236</v>
      </c>
      <c r="P463" s="99">
        <v>11.172900214403814</v>
      </c>
      <c r="Q463" s="99">
        <v>21.41419198477913</v>
      </c>
      <c r="R463" s="99">
        <v>17.286865773841242</v>
      </c>
      <c r="S463" s="99">
        <v>15.290363590353191</v>
      </c>
      <c r="T463" s="99">
        <v>0</v>
      </c>
      <c r="U463" s="99">
        <v>0</v>
      </c>
      <c r="V463" s="99">
        <v>0</v>
      </c>
      <c r="W463" s="99">
        <v>0</v>
      </c>
      <c r="X463" s="99">
        <v>8.0363318160859176</v>
      </c>
      <c r="Y463" s="99">
        <v>5.5789834048775688</v>
      </c>
      <c r="DA463" s="63" t="s">
        <v>4803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4804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4805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4806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4807</v>
      </c>
    </row>
    <row r="468" spans="1:105" ht="12" customHeight="1" x14ac:dyDescent="0.25">
      <c r="A468" s="97" t="s">
        <v>138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4808</v>
      </c>
    </row>
    <row r="469" spans="1:105" ht="12" customHeight="1" x14ac:dyDescent="0.25">
      <c r="A469" s="97" t="s">
        <v>137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4809</v>
      </c>
    </row>
    <row r="470" spans="1:105" ht="12" customHeight="1" x14ac:dyDescent="0.25">
      <c r="A470" s="100" t="s">
        <v>211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4810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4811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4812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4813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4814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4815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X476" s="123">
        <v>0</v>
      </c>
      <c r="Y476" s="123">
        <v>0</v>
      </c>
      <c r="DA476" s="130" t="s">
        <v>4816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4817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4818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6255550</v>
      </c>
      <c r="C5" s="120">
        <v>6321545</v>
      </c>
      <c r="D5" s="120">
        <v>6369310</v>
      </c>
      <c r="E5" s="120">
        <v>6403911</v>
      </c>
      <c r="F5" s="120">
        <v>6414590</v>
      </c>
      <c r="G5" s="120">
        <v>6410228</v>
      </c>
      <c r="H5" s="120">
        <v>6427832</v>
      </c>
      <c r="I5" s="120">
        <v>6456207</v>
      </c>
      <c r="J5" s="120">
        <v>6480977</v>
      </c>
      <c r="K5" s="120">
        <v>6521583</v>
      </c>
      <c r="L5" s="120">
        <v>6574187</v>
      </c>
      <c r="M5" s="120">
        <v>6589062</v>
      </c>
      <c r="N5" s="120">
        <v>6587392</v>
      </c>
      <c r="O5" s="120">
        <v>6630385</v>
      </c>
      <c r="P5" s="120">
        <v>6624205</v>
      </c>
      <c r="Q5" s="120">
        <v>6667563</v>
      </c>
      <c r="R5" s="120">
        <v>6756476</v>
      </c>
      <c r="S5" s="120">
        <v>6804773</v>
      </c>
      <c r="T5" s="120">
        <v>6823345</v>
      </c>
      <c r="U5" s="120">
        <v>6842291</v>
      </c>
      <c r="V5" s="120">
        <v>6854476</v>
      </c>
      <c r="W5" s="120">
        <v>6764471</v>
      </c>
      <c r="X5" s="120">
        <v>6634692</v>
      </c>
      <c r="Y5" s="120">
        <v>6525530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201</v>
      </c>
      <c r="B7" s="52">
        <v>6255550</v>
      </c>
      <c r="C7" s="52">
        <v>6321545</v>
      </c>
      <c r="D7" s="52">
        <v>6369310</v>
      </c>
      <c r="E7" s="52">
        <v>6403911</v>
      </c>
      <c r="F7" s="52">
        <v>6414590</v>
      </c>
      <c r="G7" s="52">
        <v>6410228</v>
      </c>
      <c r="H7" s="52">
        <v>6427832</v>
      </c>
      <c r="I7" s="52">
        <v>6456207</v>
      </c>
      <c r="J7" s="52">
        <v>6480977</v>
      </c>
      <c r="K7" s="52">
        <v>6521583</v>
      </c>
      <c r="L7" s="52">
        <v>6574187</v>
      </c>
      <c r="M7" s="52">
        <v>6589062</v>
      </c>
      <c r="N7" s="52">
        <v>6587392</v>
      </c>
      <c r="O7" s="52">
        <v>6630385</v>
      </c>
      <c r="P7" s="52">
        <v>6624205</v>
      </c>
      <c r="Q7" s="52">
        <v>6667563</v>
      </c>
      <c r="R7" s="52">
        <v>6756476</v>
      </c>
      <c r="S7" s="52">
        <v>6804773</v>
      </c>
      <c r="T7" s="52">
        <v>6823345</v>
      </c>
      <c r="U7" s="52">
        <v>6842291</v>
      </c>
      <c r="V7" s="52">
        <v>6854476</v>
      </c>
      <c r="W7" s="52">
        <v>6764471</v>
      </c>
      <c r="X7" s="52">
        <v>6634692</v>
      </c>
      <c r="Y7" s="52">
        <v>6525530</v>
      </c>
      <c r="DA7" s="63" t="s">
        <v>1085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139044</v>
      </c>
      <c r="C9" s="52">
        <v>143831</v>
      </c>
      <c r="D9" s="52">
        <v>144928</v>
      </c>
      <c r="E9" s="52">
        <v>152692</v>
      </c>
      <c r="F9" s="52">
        <v>164838</v>
      </c>
      <c r="G9" s="52">
        <v>192518</v>
      </c>
      <c r="H9" s="52">
        <v>225772</v>
      </c>
      <c r="I9" s="52">
        <v>233458</v>
      </c>
      <c r="J9" s="52">
        <v>248768</v>
      </c>
      <c r="K9" s="52">
        <v>282992</v>
      </c>
      <c r="L9" s="52">
        <v>329358</v>
      </c>
      <c r="M9" s="52">
        <v>430150</v>
      </c>
      <c r="N9" s="52">
        <v>519226</v>
      </c>
      <c r="O9" s="52">
        <v>600059</v>
      </c>
      <c r="P9" s="52">
        <v>699287</v>
      </c>
      <c r="Q9" s="52">
        <v>785842</v>
      </c>
      <c r="R9" s="52">
        <v>910032</v>
      </c>
      <c r="S9" s="52">
        <v>979514</v>
      </c>
      <c r="T9" s="52">
        <v>1026312</v>
      </c>
      <c r="U9" s="52">
        <v>1056379</v>
      </c>
      <c r="V9" s="52">
        <v>1082452</v>
      </c>
      <c r="W9" s="52">
        <v>1108651</v>
      </c>
      <c r="X9" s="52">
        <v>1224658</v>
      </c>
      <c r="Y9" s="52">
        <v>1364476</v>
      </c>
      <c r="DA9" s="63" t="s">
        <v>1086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134</v>
      </c>
      <c r="B11" s="52">
        <v>6182786</v>
      </c>
      <c r="C11" s="52">
        <v>6226817</v>
      </c>
      <c r="D11" s="52">
        <v>6271511</v>
      </c>
      <c r="E11" s="52">
        <v>6304892</v>
      </c>
      <c r="F11" s="52">
        <v>6313843</v>
      </c>
      <c r="G11" s="52">
        <v>6309795</v>
      </c>
      <c r="H11" s="52">
        <v>6326086</v>
      </c>
      <c r="I11" s="52">
        <v>6342559</v>
      </c>
      <c r="J11" s="52">
        <v>6357417</v>
      </c>
      <c r="K11" s="52">
        <v>6397484</v>
      </c>
      <c r="L11" s="52">
        <v>6449669</v>
      </c>
      <c r="M11" s="52">
        <v>6474306</v>
      </c>
      <c r="N11" s="52">
        <v>6466433</v>
      </c>
      <c r="O11" s="52">
        <v>6514625</v>
      </c>
      <c r="P11" s="52">
        <v>6537269</v>
      </c>
      <c r="Q11" s="52">
        <v>6563910</v>
      </c>
      <c r="R11" s="52">
        <v>6661409</v>
      </c>
      <c r="S11" s="52">
        <v>6711794</v>
      </c>
      <c r="T11" s="52">
        <v>6721069</v>
      </c>
      <c r="U11" s="52">
        <v>6729687</v>
      </c>
      <c r="V11" s="52">
        <v>6732736</v>
      </c>
      <c r="W11" s="52">
        <v>6655385</v>
      </c>
      <c r="X11" s="52">
        <v>6517667</v>
      </c>
      <c r="Y11" s="52">
        <v>6437742</v>
      </c>
      <c r="DA11" s="63" t="s">
        <v>1087</v>
      </c>
    </row>
    <row r="12" spans="1:105" ht="12" customHeight="1" x14ac:dyDescent="0.25">
      <c r="A12" s="97" t="s">
        <v>133</v>
      </c>
      <c r="B12" s="52">
        <v>28412</v>
      </c>
      <c r="C12" s="52">
        <v>35772</v>
      </c>
      <c r="D12" s="52">
        <v>34451</v>
      </c>
      <c r="E12" s="52">
        <v>36940</v>
      </c>
      <c r="F12" s="52">
        <v>40126</v>
      </c>
      <c r="G12" s="52">
        <v>40685</v>
      </c>
      <c r="H12" s="52">
        <v>41925</v>
      </c>
      <c r="I12" s="52">
        <v>40837</v>
      </c>
      <c r="J12" s="52">
        <v>46980</v>
      </c>
      <c r="K12" s="52">
        <v>48250</v>
      </c>
      <c r="L12" s="52">
        <v>51447</v>
      </c>
      <c r="M12" s="52">
        <v>47968</v>
      </c>
      <c r="N12" s="52">
        <v>45891</v>
      </c>
      <c r="O12" s="52">
        <v>51238</v>
      </c>
      <c r="P12" s="52">
        <v>48614</v>
      </c>
      <c r="Q12" s="52">
        <v>49361</v>
      </c>
      <c r="R12" s="52">
        <v>51725</v>
      </c>
      <c r="S12" s="52">
        <v>49261</v>
      </c>
      <c r="T12" s="52">
        <v>47558</v>
      </c>
      <c r="U12" s="52">
        <v>45291</v>
      </c>
      <c r="V12" s="52">
        <v>42038</v>
      </c>
      <c r="W12" s="52">
        <v>43901</v>
      </c>
      <c r="X12" s="52">
        <v>39834</v>
      </c>
      <c r="Y12" s="52">
        <v>40802</v>
      </c>
      <c r="DA12" s="63" t="s">
        <v>1088</v>
      </c>
    </row>
    <row r="13" spans="1:105" ht="12" customHeight="1" x14ac:dyDescent="0.25">
      <c r="A13" s="97" t="s">
        <v>122</v>
      </c>
      <c r="B13" s="52">
        <v>26535</v>
      </c>
      <c r="C13" s="52">
        <v>32543</v>
      </c>
      <c r="D13" s="52">
        <v>34590</v>
      </c>
      <c r="E13" s="52">
        <v>33473</v>
      </c>
      <c r="F13" s="52">
        <v>31632</v>
      </c>
      <c r="G13" s="52">
        <v>30643</v>
      </c>
      <c r="H13" s="52">
        <v>30753</v>
      </c>
      <c r="I13" s="52">
        <v>33804</v>
      </c>
      <c r="J13" s="52">
        <v>36536</v>
      </c>
      <c r="K13" s="52">
        <v>34401</v>
      </c>
      <c r="L13" s="52">
        <v>35309</v>
      </c>
      <c r="M13" s="52">
        <v>31566</v>
      </c>
      <c r="N13" s="52">
        <v>38306</v>
      </c>
      <c r="O13" s="52">
        <v>33340</v>
      </c>
      <c r="P13" s="52">
        <v>21431</v>
      </c>
      <c r="Q13" s="52">
        <v>31293</v>
      </c>
      <c r="R13" s="52">
        <v>26157</v>
      </c>
      <c r="S13" s="52">
        <v>25851</v>
      </c>
      <c r="T13" s="52">
        <v>32857</v>
      </c>
      <c r="U13" s="52">
        <v>38646</v>
      </c>
      <c r="V13" s="52">
        <v>46074</v>
      </c>
      <c r="W13" s="52">
        <v>37512</v>
      </c>
      <c r="X13" s="52">
        <v>43144</v>
      </c>
      <c r="Y13" s="52">
        <v>25425</v>
      </c>
      <c r="DA13" s="63" t="s">
        <v>1089</v>
      </c>
    </row>
    <row r="14" spans="1:105" ht="12" customHeight="1" x14ac:dyDescent="0.25">
      <c r="A14" s="97" t="s">
        <v>121</v>
      </c>
      <c r="B14" s="52">
        <v>17817</v>
      </c>
      <c r="C14" s="52">
        <v>26413</v>
      </c>
      <c r="D14" s="52">
        <v>28758</v>
      </c>
      <c r="E14" s="52">
        <v>28606</v>
      </c>
      <c r="F14" s="52">
        <v>28989</v>
      </c>
      <c r="G14" s="52">
        <v>29105</v>
      </c>
      <c r="H14" s="52">
        <v>29068</v>
      </c>
      <c r="I14" s="52">
        <v>39007</v>
      </c>
      <c r="J14" s="52">
        <v>40044</v>
      </c>
      <c r="K14" s="52">
        <v>41448</v>
      </c>
      <c r="L14" s="52">
        <v>37762</v>
      </c>
      <c r="M14" s="52">
        <v>35222</v>
      </c>
      <c r="N14" s="52">
        <v>36762</v>
      </c>
      <c r="O14" s="52">
        <v>31182</v>
      </c>
      <c r="P14" s="52">
        <v>16891</v>
      </c>
      <c r="Q14" s="52">
        <v>22999</v>
      </c>
      <c r="R14" s="52">
        <v>17185</v>
      </c>
      <c r="S14" s="52">
        <v>17867</v>
      </c>
      <c r="T14" s="52">
        <v>21861</v>
      </c>
      <c r="U14" s="52">
        <v>28667</v>
      </c>
      <c r="V14" s="52">
        <v>33628</v>
      </c>
      <c r="W14" s="52">
        <v>27673</v>
      </c>
      <c r="X14" s="52">
        <v>34047</v>
      </c>
      <c r="Y14" s="52">
        <v>21561</v>
      </c>
      <c r="DA14" s="63" t="s">
        <v>1090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175</v>
      </c>
      <c r="B16" s="52">
        <v>4553292</v>
      </c>
      <c r="C16" s="52">
        <v>4613894</v>
      </c>
      <c r="D16" s="52">
        <v>4650092</v>
      </c>
      <c r="E16" s="52">
        <v>4679778</v>
      </c>
      <c r="F16" s="52">
        <v>4688677</v>
      </c>
      <c r="G16" s="52">
        <v>4686726</v>
      </c>
      <c r="H16" s="52">
        <v>4706220</v>
      </c>
      <c r="I16" s="52">
        <v>4721770</v>
      </c>
      <c r="J16" s="52">
        <v>4751759</v>
      </c>
      <c r="K16" s="52">
        <v>4786573</v>
      </c>
      <c r="L16" s="52">
        <v>4788075</v>
      </c>
      <c r="M16" s="52">
        <v>4789575</v>
      </c>
      <c r="N16" s="52">
        <v>4782929</v>
      </c>
      <c r="O16" s="52">
        <v>4798393</v>
      </c>
      <c r="P16" s="52">
        <v>4782194</v>
      </c>
      <c r="Q16" s="52">
        <v>4759781</v>
      </c>
      <c r="R16" s="52">
        <v>4792015</v>
      </c>
      <c r="S16" s="52">
        <v>4786447</v>
      </c>
      <c r="T16" s="52">
        <v>4771045</v>
      </c>
      <c r="U16" s="52">
        <v>4760967</v>
      </c>
      <c r="V16" s="52">
        <v>4773813</v>
      </c>
      <c r="W16" s="52">
        <v>4764031</v>
      </c>
      <c r="X16" s="52">
        <v>4799710</v>
      </c>
      <c r="Y16" s="52">
        <v>5010578</v>
      </c>
      <c r="DA16" s="63" t="s">
        <v>1091</v>
      </c>
    </row>
    <row r="17" spans="1:105" ht="12" customHeight="1" x14ac:dyDescent="0.25">
      <c r="A17" s="109" t="s">
        <v>120</v>
      </c>
      <c r="B17" s="36">
        <v>1702258</v>
      </c>
      <c r="C17" s="36">
        <v>1707651</v>
      </c>
      <c r="D17" s="36">
        <v>1719218</v>
      </c>
      <c r="E17" s="36">
        <v>1724133</v>
      </c>
      <c r="F17" s="36">
        <v>1725913</v>
      </c>
      <c r="G17" s="36">
        <v>1723502</v>
      </c>
      <c r="H17" s="36">
        <v>1721612</v>
      </c>
      <c r="I17" s="36">
        <v>1734437</v>
      </c>
      <c r="J17" s="36">
        <v>1729218</v>
      </c>
      <c r="K17" s="36">
        <v>1735010</v>
      </c>
      <c r="L17" s="36">
        <v>1786112</v>
      </c>
      <c r="M17" s="36">
        <v>1799487</v>
      </c>
      <c r="N17" s="36">
        <v>1804463</v>
      </c>
      <c r="O17" s="36">
        <v>1831992</v>
      </c>
      <c r="P17" s="36">
        <v>1842011</v>
      </c>
      <c r="Q17" s="36">
        <v>1907782</v>
      </c>
      <c r="R17" s="36">
        <v>1964461</v>
      </c>
      <c r="S17" s="36">
        <v>2018326</v>
      </c>
      <c r="T17" s="36">
        <v>2052300</v>
      </c>
      <c r="U17" s="36">
        <v>2081324</v>
      </c>
      <c r="V17" s="36">
        <v>2080663</v>
      </c>
      <c r="W17" s="36">
        <v>2000440</v>
      </c>
      <c r="X17" s="36">
        <v>1834982</v>
      </c>
      <c r="Y17" s="36">
        <v>1514952</v>
      </c>
      <c r="DA17" s="60" t="s">
        <v>1092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1166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201</v>
      </c>
      <c r="B21" s="52"/>
      <c r="C21" s="52">
        <v>488715</v>
      </c>
      <c r="D21" s="52">
        <v>488851</v>
      </c>
      <c r="E21" s="52">
        <v>489793</v>
      </c>
      <c r="F21" s="52">
        <v>492332</v>
      </c>
      <c r="G21" s="52">
        <v>497235</v>
      </c>
      <c r="H21" s="52">
        <v>505236</v>
      </c>
      <c r="I21" s="52">
        <v>517072</v>
      </c>
      <c r="J21" s="52">
        <v>533502</v>
      </c>
      <c r="K21" s="52">
        <v>555326</v>
      </c>
      <c r="L21" s="52">
        <v>583369</v>
      </c>
      <c r="M21" s="52">
        <v>618506</v>
      </c>
      <c r="N21" s="52">
        <v>661648</v>
      </c>
      <c r="O21" s="52">
        <v>616003</v>
      </c>
      <c r="P21" s="52">
        <v>287032</v>
      </c>
      <c r="Q21" s="52">
        <v>359802</v>
      </c>
      <c r="R21" s="52">
        <v>443909</v>
      </c>
      <c r="S21" s="52">
        <v>539902</v>
      </c>
      <c r="T21" s="52">
        <v>537934</v>
      </c>
      <c r="U21" s="52">
        <v>539252</v>
      </c>
      <c r="V21" s="52">
        <v>543189</v>
      </c>
      <c r="W21" s="52">
        <v>551872</v>
      </c>
      <c r="X21" s="52">
        <v>563608</v>
      </c>
      <c r="Y21" s="52">
        <v>570650</v>
      </c>
      <c r="DA21" s="63" t="s">
        <v>1167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21726</v>
      </c>
      <c r="D23" s="52">
        <v>21777</v>
      </c>
      <c r="E23" s="52">
        <v>22132</v>
      </c>
      <c r="F23" s="52">
        <v>23080</v>
      </c>
      <c r="G23" s="52">
        <v>24967</v>
      </c>
      <c r="H23" s="52">
        <v>28231</v>
      </c>
      <c r="I23" s="52">
        <v>20434</v>
      </c>
      <c r="J23" s="52">
        <v>19598</v>
      </c>
      <c r="K23" s="52">
        <v>30475</v>
      </c>
      <c r="L23" s="52">
        <v>33585</v>
      </c>
      <c r="M23" s="52">
        <v>39654</v>
      </c>
      <c r="N23" s="52">
        <v>45265</v>
      </c>
      <c r="O23" s="52">
        <v>55658</v>
      </c>
      <c r="P23" s="52">
        <v>53332</v>
      </c>
      <c r="Q23" s="52">
        <v>55622</v>
      </c>
      <c r="R23" s="52">
        <v>74982</v>
      </c>
      <c r="S23" s="52">
        <v>100723</v>
      </c>
      <c r="T23" s="52">
        <v>121282</v>
      </c>
      <c r="U23" s="52">
        <v>142778</v>
      </c>
      <c r="V23" s="52">
        <v>145922</v>
      </c>
      <c r="W23" s="52">
        <v>153462</v>
      </c>
      <c r="X23" s="52">
        <v>163093</v>
      </c>
      <c r="Y23" s="52">
        <v>170528</v>
      </c>
      <c r="DA23" s="63" t="s">
        <v>1168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134</v>
      </c>
      <c r="B25" s="52"/>
      <c r="C25" s="52">
        <v>483030</v>
      </c>
      <c r="D25" s="52">
        <v>483159</v>
      </c>
      <c r="E25" s="52">
        <v>484060</v>
      </c>
      <c r="F25" s="52">
        <v>486503</v>
      </c>
      <c r="G25" s="52">
        <v>491245</v>
      </c>
      <c r="H25" s="52">
        <v>499013</v>
      </c>
      <c r="I25" s="52">
        <v>511045</v>
      </c>
      <c r="J25" s="52">
        <v>529709</v>
      </c>
      <c r="K25" s="52">
        <v>550867</v>
      </c>
      <c r="L25" s="52">
        <v>579101</v>
      </c>
      <c r="M25" s="52">
        <v>613987</v>
      </c>
      <c r="N25" s="52">
        <v>656539</v>
      </c>
      <c r="O25" s="52">
        <v>610612</v>
      </c>
      <c r="P25" s="52">
        <v>282774</v>
      </c>
      <c r="Q25" s="52">
        <v>356087</v>
      </c>
      <c r="R25" s="52">
        <v>438380</v>
      </c>
      <c r="S25" s="52">
        <v>534215</v>
      </c>
      <c r="T25" s="52">
        <v>533351</v>
      </c>
      <c r="U25" s="52">
        <v>534122</v>
      </c>
      <c r="V25" s="52">
        <v>537931</v>
      </c>
      <c r="W25" s="52">
        <v>547307</v>
      </c>
      <c r="X25" s="52">
        <v>559170</v>
      </c>
      <c r="Y25" s="52">
        <v>564505</v>
      </c>
      <c r="DA25" s="63" t="s">
        <v>1169</v>
      </c>
    </row>
    <row r="26" spans="1:105" ht="12" customHeight="1" x14ac:dyDescent="0.25">
      <c r="A26" s="97" t="s">
        <v>133</v>
      </c>
      <c r="B26" s="52"/>
      <c r="C26" s="52">
        <v>2220</v>
      </c>
      <c r="D26" s="52">
        <v>2221</v>
      </c>
      <c r="E26" s="52">
        <v>2237</v>
      </c>
      <c r="F26" s="52">
        <v>2266</v>
      </c>
      <c r="G26" s="52">
        <v>2319</v>
      </c>
      <c r="H26" s="52">
        <v>2403</v>
      </c>
      <c r="I26" s="52">
        <v>2524</v>
      </c>
      <c r="J26" s="52">
        <v>2688</v>
      </c>
      <c r="K26" s="52">
        <v>2891</v>
      </c>
      <c r="L26" s="52">
        <v>3158</v>
      </c>
      <c r="M26" s="52">
        <v>3479</v>
      </c>
      <c r="N26" s="52">
        <v>3872</v>
      </c>
      <c r="O26" s="52">
        <v>3946</v>
      </c>
      <c r="P26" s="52">
        <v>2624</v>
      </c>
      <c r="Q26" s="52">
        <v>3246</v>
      </c>
      <c r="R26" s="52">
        <v>3944</v>
      </c>
      <c r="S26" s="52">
        <v>4643</v>
      </c>
      <c r="T26" s="52">
        <v>3762</v>
      </c>
      <c r="U26" s="52">
        <v>4263</v>
      </c>
      <c r="V26" s="52">
        <v>4144</v>
      </c>
      <c r="W26" s="52">
        <v>3904</v>
      </c>
      <c r="X26" s="52">
        <v>4067</v>
      </c>
      <c r="Y26" s="52">
        <v>4117</v>
      </c>
      <c r="DA26" s="63" t="s">
        <v>1170</v>
      </c>
    </row>
    <row r="27" spans="1:105" ht="12" customHeight="1" x14ac:dyDescent="0.25">
      <c r="A27" s="97" t="s">
        <v>122</v>
      </c>
      <c r="B27" s="52"/>
      <c r="C27" s="52">
        <v>4146</v>
      </c>
      <c r="D27" s="52">
        <v>4166</v>
      </c>
      <c r="E27" s="52">
        <v>4297</v>
      </c>
      <c r="F27" s="52">
        <v>4613</v>
      </c>
      <c r="G27" s="52">
        <v>5160</v>
      </c>
      <c r="H27" s="52">
        <v>5970</v>
      </c>
      <c r="I27" s="52">
        <v>4604</v>
      </c>
      <c r="J27" s="52">
        <v>4454</v>
      </c>
      <c r="K27" s="52">
        <v>6433</v>
      </c>
      <c r="L27" s="52">
        <v>4657</v>
      </c>
      <c r="M27" s="52">
        <v>4094</v>
      </c>
      <c r="N27" s="52">
        <v>4698</v>
      </c>
      <c r="O27" s="52">
        <v>5648</v>
      </c>
      <c r="P27" s="52">
        <v>11910</v>
      </c>
      <c r="Q27" s="52">
        <v>1888</v>
      </c>
      <c r="R27" s="52">
        <v>5136</v>
      </c>
      <c r="S27" s="52">
        <v>3306</v>
      </c>
      <c r="T27" s="52">
        <v>4476</v>
      </c>
      <c r="U27" s="52">
        <v>3989</v>
      </c>
      <c r="V27" s="52">
        <v>5632</v>
      </c>
      <c r="W27" s="52">
        <v>8562</v>
      </c>
      <c r="X27" s="52">
        <v>1731</v>
      </c>
      <c r="Y27" s="52">
        <v>17719</v>
      </c>
      <c r="DA27" s="63" t="s">
        <v>1171</v>
      </c>
    </row>
    <row r="28" spans="1:105" ht="12" customHeight="1" x14ac:dyDescent="0.25">
      <c r="A28" s="97" t="s">
        <v>121</v>
      </c>
      <c r="B28" s="52"/>
      <c r="C28" s="52">
        <v>2784</v>
      </c>
      <c r="D28" s="52">
        <v>2806</v>
      </c>
      <c r="E28" s="52">
        <v>2950</v>
      </c>
      <c r="F28" s="52">
        <v>3283</v>
      </c>
      <c r="G28" s="52">
        <v>3841</v>
      </c>
      <c r="H28" s="52">
        <v>4672</v>
      </c>
      <c r="I28" s="52">
        <v>4152</v>
      </c>
      <c r="J28" s="52">
        <v>4572</v>
      </c>
      <c r="K28" s="52">
        <v>6631</v>
      </c>
      <c r="L28" s="52">
        <v>4469</v>
      </c>
      <c r="M28" s="52">
        <v>4427</v>
      </c>
      <c r="N28" s="52">
        <v>5409</v>
      </c>
      <c r="O28" s="52">
        <v>6277</v>
      </c>
      <c r="P28" s="52">
        <v>14292</v>
      </c>
      <c r="Q28" s="52">
        <v>1923</v>
      </c>
      <c r="R28" s="52">
        <v>5816</v>
      </c>
      <c r="S28" s="52">
        <v>2062</v>
      </c>
      <c r="T28" s="52">
        <v>2349</v>
      </c>
      <c r="U28" s="52">
        <v>3099</v>
      </c>
      <c r="V28" s="52">
        <v>3637</v>
      </c>
      <c r="W28" s="52">
        <v>5955</v>
      </c>
      <c r="X28" s="52">
        <v>1276</v>
      </c>
      <c r="Y28" s="52">
        <v>12486</v>
      </c>
      <c r="DA28" s="63" t="s">
        <v>1172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175</v>
      </c>
      <c r="B30" s="52"/>
      <c r="C30" s="52">
        <v>711452</v>
      </c>
      <c r="D30" s="52">
        <v>712960</v>
      </c>
      <c r="E30" s="52">
        <v>723470</v>
      </c>
      <c r="F30" s="52">
        <v>751813</v>
      </c>
      <c r="G30" s="52">
        <v>806829</v>
      </c>
      <c r="H30" s="52">
        <v>897497</v>
      </c>
      <c r="I30" s="52">
        <v>606507</v>
      </c>
      <c r="J30" s="52">
        <v>660856</v>
      </c>
      <c r="K30" s="52">
        <v>758175</v>
      </c>
      <c r="L30" s="52">
        <v>772351</v>
      </c>
      <c r="M30" s="52">
        <v>799394</v>
      </c>
      <c r="N30" s="52">
        <v>837806</v>
      </c>
      <c r="O30" s="52">
        <v>818150</v>
      </c>
      <c r="P30" s="52">
        <v>569059</v>
      </c>
      <c r="Q30" s="52">
        <v>674019</v>
      </c>
      <c r="R30" s="52">
        <v>758601</v>
      </c>
      <c r="S30" s="52">
        <v>827950</v>
      </c>
      <c r="T30" s="52">
        <v>815919</v>
      </c>
      <c r="U30" s="52">
        <v>807157</v>
      </c>
      <c r="V30" s="52">
        <v>781684</v>
      </c>
      <c r="W30" s="52">
        <v>737394</v>
      </c>
      <c r="X30" s="52">
        <v>687865</v>
      </c>
      <c r="Y30" s="52">
        <v>747824</v>
      </c>
      <c r="DA30" s="63" t="s">
        <v>1173</v>
      </c>
    </row>
    <row r="31" spans="1:105" ht="12" customHeight="1" x14ac:dyDescent="0.25">
      <c r="A31" s="109" t="s">
        <v>120</v>
      </c>
      <c r="B31" s="36"/>
      <c r="C31" s="36">
        <v>265978</v>
      </c>
      <c r="D31" s="36">
        <v>266508</v>
      </c>
      <c r="E31" s="36">
        <v>270230</v>
      </c>
      <c r="F31" s="36">
        <v>280388</v>
      </c>
      <c r="G31" s="36">
        <v>300220</v>
      </c>
      <c r="H31" s="36">
        <v>333055</v>
      </c>
      <c r="I31" s="36">
        <v>222824</v>
      </c>
      <c r="J31" s="36">
        <v>193264</v>
      </c>
      <c r="K31" s="36">
        <v>280061</v>
      </c>
      <c r="L31" s="36">
        <v>284018</v>
      </c>
      <c r="M31" s="36">
        <v>287472</v>
      </c>
      <c r="N31" s="36">
        <v>293026</v>
      </c>
      <c r="O31" s="36">
        <v>286656</v>
      </c>
      <c r="P31" s="36">
        <v>249690</v>
      </c>
      <c r="Q31" s="36">
        <v>253098</v>
      </c>
      <c r="R31" s="36">
        <v>267180</v>
      </c>
      <c r="S31" s="36">
        <v>304856</v>
      </c>
      <c r="T31" s="36">
        <v>311725</v>
      </c>
      <c r="U31" s="36">
        <v>300659</v>
      </c>
      <c r="V31" s="36">
        <v>302341</v>
      </c>
      <c r="W31" s="36">
        <v>307062</v>
      </c>
      <c r="X31" s="36">
        <v>306595</v>
      </c>
      <c r="Y31" s="36">
        <v>327187</v>
      </c>
      <c r="DA31" s="60" t="s">
        <v>1174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1253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201</v>
      </c>
      <c r="B35" s="52"/>
      <c r="C35" s="52">
        <v>554710</v>
      </c>
      <c r="D35" s="52">
        <v>536616</v>
      </c>
      <c r="E35" s="52">
        <v>524394</v>
      </c>
      <c r="F35" s="52">
        <v>503011</v>
      </c>
      <c r="G35" s="52">
        <v>492873</v>
      </c>
      <c r="H35" s="52">
        <v>522840</v>
      </c>
      <c r="I35" s="52">
        <v>545447</v>
      </c>
      <c r="J35" s="52">
        <v>558272</v>
      </c>
      <c r="K35" s="52">
        <v>595932</v>
      </c>
      <c r="L35" s="52">
        <v>635973</v>
      </c>
      <c r="M35" s="52">
        <v>633381</v>
      </c>
      <c r="N35" s="52">
        <v>659978</v>
      </c>
      <c r="O35" s="52">
        <v>658996</v>
      </c>
      <c r="P35" s="52">
        <v>280852</v>
      </c>
      <c r="Q35" s="52">
        <v>403160</v>
      </c>
      <c r="R35" s="52">
        <v>532822</v>
      </c>
      <c r="S35" s="52">
        <v>588199</v>
      </c>
      <c r="T35" s="52">
        <v>556506</v>
      </c>
      <c r="U35" s="52">
        <v>558198</v>
      </c>
      <c r="V35" s="52">
        <v>555374</v>
      </c>
      <c r="W35" s="52">
        <v>461867</v>
      </c>
      <c r="X35" s="52">
        <v>433829</v>
      </c>
      <c r="Y35" s="52">
        <v>461488</v>
      </c>
      <c r="DA35" s="63" t="s">
        <v>1254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26513</v>
      </c>
      <c r="D37" s="52">
        <v>22874</v>
      </c>
      <c r="E37" s="52">
        <v>29896</v>
      </c>
      <c r="F37" s="52">
        <v>35226</v>
      </c>
      <c r="G37" s="52">
        <v>52647</v>
      </c>
      <c r="H37" s="52">
        <v>61485</v>
      </c>
      <c r="I37" s="52">
        <v>28120</v>
      </c>
      <c r="J37" s="52">
        <v>34908</v>
      </c>
      <c r="K37" s="52">
        <v>64699</v>
      </c>
      <c r="L37" s="52">
        <v>79951</v>
      </c>
      <c r="M37" s="52">
        <v>140446</v>
      </c>
      <c r="N37" s="52">
        <v>134341</v>
      </c>
      <c r="O37" s="52">
        <v>136491</v>
      </c>
      <c r="P37" s="52">
        <v>152560</v>
      </c>
      <c r="Q37" s="52">
        <v>142177</v>
      </c>
      <c r="R37" s="52">
        <v>199172</v>
      </c>
      <c r="S37" s="52">
        <v>170205</v>
      </c>
      <c r="T37" s="52">
        <v>168080</v>
      </c>
      <c r="U37" s="52">
        <v>172845</v>
      </c>
      <c r="V37" s="52">
        <v>171995</v>
      </c>
      <c r="W37" s="52">
        <v>179661</v>
      </c>
      <c r="X37" s="52">
        <v>279100</v>
      </c>
      <c r="Y37" s="52">
        <v>310346</v>
      </c>
      <c r="DA37" s="63" t="s">
        <v>1255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134</v>
      </c>
      <c r="B39" s="52"/>
      <c r="C39" s="52">
        <v>527061</v>
      </c>
      <c r="D39" s="52">
        <v>527853</v>
      </c>
      <c r="E39" s="52">
        <v>517441</v>
      </c>
      <c r="F39" s="52">
        <v>495454</v>
      </c>
      <c r="G39" s="52">
        <v>487197</v>
      </c>
      <c r="H39" s="52">
        <v>515304</v>
      </c>
      <c r="I39" s="52">
        <v>527518</v>
      </c>
      <c r="J39" s="52">
        <v>544567</v>
      </c>
      <c r="K39" s="52">
        <v>590934</v>
      </c>
      <c r="L39" s="52">
        <v>631286</v>
      </c>
      <c r="M39" s="52">
        <v>638624</v>
      </c>
      <c r="N39" s="52">
        <v>648666</v>
      </c>
      <c r="O39" s="52">
        <v>658804</v>
      </c>
      <c r="P39" s="52">
        <v>305418</v>
      </c>
      <c r="Q39" s="52">
        <v>382728</v>
      </c>
      <c r="R39" s="52">
        <v>535879</v>
      </c>
      <c r="S39" s="52">
        <v>584600</v>
      </c>
      <c r="T39" s="52">
        <v>542626</v>
      </c>
      <c r="U39" s="52">
        <v>542740</v>
      </c>
      <c r="V39" s="52">
        <v>540980</v>
      </c>
      <c r="W39" s="52">
        <v>469956</v>
      </c>
      <c r="X39" s="52">
        <v>421452</v>
      </c>
      <c r="Y39" s="52">
        <v>484580</v>
      </c>
      <c r="DA39" s="63" t="s">
        <v>1256</v>
      </c>
    </row>
    <row r="40" spans="1:105" ht="12" customHeight="1" x14ac:dyDescent="0.25">
      <c r="A40" s="97" t="s">
        <v>133</v>
      </c>
      <c r="B40" s="52"/>
      <c r="C40" s="52">
        <v>9580</v>
      </c>
      <c r="D40" s="52">
        <v>900</v>
      </c>
      <c r="E40" s="52">
        <v>4726</v>
      </c>
      <c r="F40" s="52">
        <v>5452</v>
      </c>
      <c r="G40" s="52">
        <v>2878</v>
      </c>
      <c r="H40" s="52">
        <v>3643</v>
      </c>
      <c r="I40" s="52">
        <v>1436</v>
      </c>
      <c r="J40" s="52">
        <v>8831</v>
      </c>
      <c r="K40" s="52">
        <v>4161</v>
      </c>
      <c r="L40" s="52">
        <v>6355</v>
      </c>
      <c r="M40" s="52">
        <v>0</v>
      </c>
      <c r="N40" s="52">
        <v>1795</v>
      </c>
      <c r="O40" s="52">
        <v>9293</v>
      </c>
      <c r="P40" s="52">
        <v>0</v>
      </c>
      <c r="Q40" s="52">
        <v>3993</v>
      </c>
      <c r="R40" s="52">
        <v>6308</v>
      </c>
      <c r="S40" s="52">
        <v>2179</v>
      </c>
      <c r="T40" s="52">
        <v>2059</v>
      </c>
      <c r="U40" s="52">
        <v>1996</v>
      </c>
      <c r="V40" s="52">
        <v>891</v>
      </c>
      <c r="W40" s="52">
        <v>5767</v>
      </c>
      <c r="X40" s="52">
        <v>0</v>
      </c>
      <c r="Y40" s="52">
        <v>5085</v>
      </c>
      <c r="DA40" s="63" t="s">
        <v>1257</v>
      </c>
    </row>
    <row r="41" spans="1:105" ht="12" customHeight="1" x14ac:dyDescent="0.25">
      <c r="A41" s="97" t="s">
        <v>122</v>
      </c>
      <c r="B41" s="52"/>
      <c r="C41" s="52">
        <v>10154</v>
      </c>
      <c r="D41" s="52">
        <v>6213</v>
      </c>
      <c r="E41" s="52">
        <v>3180</v>
      </c>
      <c r="F41" s="52">
        <v>2772</v>
      </c>
      <c r="G41" s="52">
        <v>4171</v>
      </c>
      <c r="H41" s="52">
        <v>6080</v>
      </c>
      <c r="I41" s="52">
        <v>7655</v>
      </c>
      <c r="J41" s="52">
        <v>7186</v>
      </c>
      <c r="K41" s="52">
        <v>4298</v>
      </c>
      <c r="L41" s="52">
        <v>5565</v>
      </c>
      <c r="M41" s="52">
        <v>351</v>
      </c>
      <c r="N41" s="52">
        <v>11438</v>
      </c>
      <c r="O41" s="52">
        <v>682</v>
      </c>
      <c r="P41" s="52">
        <v>1</v>
      </c>
      <c r="Q41" s="52">
        <v>11750</v>
      </c>
      <c r="R41" s="52">
        <v>0</v>
      </c>
      <c r="S41" s="52">
        <v>3000</v>
      </c>
      <c r="T41" s="52">
        <v>11482</v>
      </c>
      <c r="U41" s="52">
        <v>9778</v>
      </c>
      <c r="V41" s="52">
        <v>13060</v>
      </c>
      <c r="W41" s="52">
        <v>0</v>
      </c>
      <c r="X41" s="52">
        <v>7363</v>
      </c>
      <c r="Y41" s="52">
        <v>0</v>
      </c>
      <c r="DA41" s="63" t="s">
        <v>1258</v>
      </c>
    </row>
    <row r="42" spans="1:105" ht="12" customHeight="1" x14ac:dyDescent="0.25">
      <c r="A42" s="97" t="s">
        <v>121</v>
      </c>
      <c r="B42" s="52"/>
      <c r="C42" s="52">
        <v>11380</v>
      </c>
      <c r="D42" s="52">
        <v>5151</v>
      </c>
      <c r="E42" s="52">
        <v>2798</v>
      </c>
      <c r="F42" s="52">
        <v>3666</v>
      </c>
      <c r="G42" s="52">
        <v>3957</v>
      </c>
      <c r="H42" s="52">
        <v>4635</v>
      </c>
      <c r="I42" s="52">
        <v>14091</v>
      </c>
      <c r="J42" s="52">
        <v>5609</v>
      </c>
      <c r="K42" s="52">
        <v>8035</v>
      </c>
      <c r="L42" s="52">
        <v>783</v>
      </c>
      <c r="M42" s="52">
        <v>1887</v>
      </c>
      <c r="N42" s="52">
        <v>6949</v>
      </c>
      <c r="O42" s="52">
        <v>697</v>
      </c>
      <c r="P42" s="52">
        <v>1</v>
      </c>
      <c r="Q42" s="52">
        <v>8031</v>
      </c>
      <c r="R42" s="52">
        <v>2</v>
      </c>
      <c r="S42" s="52">
        <v>2744</v>
      </c>
      <c r="T42" s="52">
        <v>6343</v>
      </c>
      <c r="U42" s="52">
        <v>9905</v>
      </c>
      <c r="V42" s="52">
        <v>8598</v>
      </c>
      <c r="W42" s="52">
        <v>0</v>
      </c>
      <c r="X42" s="52">
        <v>7650</v>
      </c>
      <c r="Y42" s="52">
        <v>0</v>
      </c>
      <c r="DA42" s="63" t="s">
        <v>1259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175</v>
      </c>
      <c r="B44" s="52"/>
      <c r="C44" s="52">
        <v>772054</v>
      </c>
      <c r="D44" s="52">
        <v>749158</v>
      </c>
      <c r="E44" s="52">
        <v>753156</v>
      </c>
      <c r="F44" s="52">
        <v>760712</v>
      </c>
      <c r="G44" s="52">
        <v>804878</v>
      </c>
      <c r="H44" s="52">
        <v>916991</v>
      </c>
      <c r="I44" s="52">
        <v>622057</v>
      </c>
      <c r="J44" s="52">
        <v>690845</v>
      </c>
      <c r="K44" s="52">
        <v>792989</v>
      </c>
      <c r="L44" s="52">
        <v>773853</v>
      </c>
      <c r="M44" s="52">
        <v>800894</v>
      </c>
      <c r="N44" s="52">
        <v>831160</v>
      </c>
      <c r="O44" s="52">
        <v>833614</v>
      </c>
      <c r="P44" s="52">
        <v>552860</v>
      </c>
      <c r="Q44" s="52">
        <v>651606</v>
      </c>
      <c r="R44" s="52">
        <v>790835</v>
      </c>
      <c r="S44" s="52">
        <v>822382</v>
      </c>
      <c r="T44" s="52">
        <v>800517</v>
      </c>
      <c r="U44" s="52">
        <v>797079</v>
      </c>
      <c r="V44" s="52">
        <v>794530</v>
      </c>
      <c r="W44" s="52">
        <v>727612</v>
      </c>
      <c r="X44" s="52">
        <v>723544</v>
      </c>
      <c r="Y44" s="52">
        <v>958692</v>
      </c>
      <c r="DA44" s="63" t="s">
        <v>1260</v>
      </c>
    </row>
    <row r="45" spans="1:105" ht="12" customHeight="1" x14ac:dyDescent="0.25">
      <c r="A45" s="109" t="s">
        <v>120</v>
      </c>
      <c r="B45" s="36"/>
      <c r="C45" s="36">
        <v>271371</v>
      </c>
      <c r="D45" s="36">
        <v>278075</v>
      </c>
      <c r="E45" s="36">
        <v>275145</v>
      </c>
      <c r="F45" s="36">
        <v>282168</v>
      </c>
      <c r="G45" s="36">
        <v>297809</v>
      </c>
      <c r="H45" s="36">
        <v>331165</v>
      </c>
      <c r="I45" s="36">
        <v>235649</v>
      </c>
      <c r="J45" s="36">
        <v>188045</v>
      </c>
      <c r="K45" s="36">
        <v>285853</v>
      </c>
      <c r="L45" s="36">
        <v>335120</v>
      </c>
      <c r="M45" s="36">
        <v>300847</v>
      </c>
      <c r="N45" s="36">
        <v>298002</v>
      </c>
      <c r="O45" s="36">
        <v>314185</v>
      </c>
      <c r="P45" s="36">
        <v>259709</v>
      </c>
      <c r="Q45" s="36">
        <v>318869</v>
      </c>
      <c r="R45" s="36">
        <v>323859</v>
      </c>
      <c r="S45" s="36">
        <v>358721</v>
      </c>
      <c r="T45" s="36">
        <v>345699</v>
      </c>
      <c r="U45" s="36">
        <v>329683</v>
      </c>
      <c r="V45" s="36">
        <v>301680</v>
      </c>
      <c r="W45" s="36">
        <v>226839</v>
      </c>
      <c r="X45" s="36">
        <v>141137</v>
      </c>
      <c r="Y45" s="36">
        <v>7157</v>
      </c>
      <c r="DA45" s="60" t="s">
        <v>1261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1340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201</v>
      </c>
      <c r="B49" s="52"/>
      <c r="C49" s="52">
        <v>198889</v>
      </c>
      <c r="D49" s="52">
        <v>191296</v>
      </c>
      <c r="E49" s="52">
        <v>183732</v>
      </c>
      <c r="F49" s="52">
        <v>168247</v>
      </c>
      <c r="G49" s="52">
        <v>158258</v>
      </c>
      <c r="H49" s="52">
        <v>174929</v>
      </c>
      <c r="I49" s="52">
        <v>182846</v>
      </c>
      <c r="J49" s="52">
        <v>175883</v>
      </c>
      <c r="K49" s="52">
        <v>194931</v>
      </c>
      <c r="L49" s="52">
        <v>211860</v>
      </c>
      <c r="M49" s="52">
        <v>190131</v>
      </c>
      <c r="N49" s="52">
        <v>173200</v>
      </c>
      <c r="O49" s="52">
        <v>216110</v>
      </c>
      <c r="P49" s="52">
        <v>152631</v>
      </c>
      <c r="Q49" s="52">
        <v>168294</v>
      </c>
      <c r="R49" s="52">
        <v>232703</v>
      </c>
      <c r="S49" s="52">
        <v>203145</v>
      </c>
      <c r="T49" s="52">
        <v>191638</v>
      </c>
      <c r="U49" s="52">
        <v>196590</v>
      </c>
      <c r="V49" s="52">
        <v>208494</v>
      </c>
      <c r="W49" s="52">
        <v>148649</v>
      </c>
      <c r="X49" s="52">
        <v>149921</v>
      </c>
      <c r="Y49" s="52">
        <v>184125</v>
      </c>
      <c r="DA49" s="63" t="s">
        <v>1341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3453</v>
      </c>
      <c r="D51" s="52">
        <v>757</v>
      </c>
      <c r="E51" s="52">
        <v>5142</v>
      </c>
      <c r="F51" s="52">
        <v>8341</v>
      </c>
      <c r="G51" s="52">
        <v>18589</v>
      </c>
      <c r="H51" s="52">
        <v>22893</v>
      </c>
      <c r="I51" s="52">
        <v>6185</v>
      </c>
      <c r="J51" s="52">
        <v>11063</v>
      </c>
      <c r="K51" s="52">
        <v>22360</v>
      </c>
      <c r="L51" s="52">
        <v>30502</v>
      </c>
      <c r="M51" s="52">
        <v>61529</v>
      </c>
      <c r="N51" s="52">
        <v>58142</v>
      </c>
      <c r="O51" s="52">
        <v>54547</v>
      </c>
      <c r="P51" s="52">
        <v>49716</v>
      </c>
      <c r="Q51" s="52">
        <v>52463</v>
      </c>
      <c r="R51" s="52">
        <v>77402</v>
      </c>
      <c r="S51" s="52">
        <v>39692</v>
      </c>
      <c r="T51" s="52">
        <v>23221</v>
      </c>
      <c r="U51" s="52">
        <v>16858</v>
      </c>
      <c r="V51" s="52">
        <v>13731</v>
      </c>
      <c r="W51" s="52">
        <v>15128</v>
      </c>
      <c r="X51" s="52">
        <v>30451</v>
      </c>
      <c r="Y51" s="52">
        <v>51844</v>
      </c>
      <c r="DA51" s="63" t="s">
        <v>1342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134</v>
      </c>
      <c r="B53" s="52"/>
      <c r="C53" s="52">
        <v>187755</v>
      </c>
      <c r="D53" s="52">
        <v>186926</v>
      </c>
      <c r="E53" s="52">
        <v>179994</v>
      </c>
      <c r="F53" s="52">
        <v>164286</v>
      </c>
      <c r="G53" s="52">
        <v>154734</v>
      </c>
      <c r="H53" s="52">
        <v>170141</v>
      </c>
      <c r="I53" s="52">
        <v>175079</v>
      </c>
      <c r="J53" s="52">
        <v>169109</v>
      </c>
      <c r="K53" s="52">
        <v>189562</v>
      </c>
      <c r="L53" s="52">
        <v>207654</v>
      </c>
      <c r="M53" s="52">
        <v>189459</v>
      </c>
      <c r="N53" s="52">
        <v>167909</v>
      </c>
      <c r="O53" s="52">
        <v>212658</v>
      </c>
      <c r="P53" s="52">
        <v>152629</v>
      </c>
      <c r="Q53" s="52">
        <v>158383</v>
      </c>
      <c r="R53" s="52">
        <v>229994</v>
      </c>
      <c r="S53" s="52">
        <v>200413</v>
      </c>
      <c r="T53" s="52">
        <v>184798</v>
      </c>
      <c r="U53" s="52">
        <v>188962</v>
      </c>
      <c r="V53" s="52">
        <v>200032</v>
      </c>
      <c r="W53" s="52">
        <v>146846</v>
      </c>
      <c r="X53" s="52">
        <v>144733</v>
      </c>
      <c r="Y53" s="52">
        <v>182213</v>
      </c>
      <c r="DA53" s="63" t="s">
        <v>1343</v>
      </c>
    </row>
    <row r="54" spans="1:105" ht="12" customHeight="1" x14ac:dyDescent="0.25">
      <c r="A54" s="108" t="s">
        <v>133</v>
      </c>
      <c r="B54" s="52"/>
      <c r="C54" s="52">
        <v>3413</v>
      </c>
      <c r="D54" s="52">
        <v>319</v>
      </c>
      <c r="E54" s="52">
        <v>1644</v>
      </c>
      <c r="F54" s="52">
        <v>1808</v>
      </c>
      <c r="G54" s="52">
        <v>914</v>
      </c>
      <c r="H54" s="52">
        <v>1203</v>
      </c>
      <c r="I54" s="52">
        <v>477</v>
      </c>
      <c r="J54" s="52">
        <v>2743</v>
      </c>
      <c r="K54" s="52">
        <v>1335</v>
      </c>
      <c r="L54" s="52">
        <v>2091</v>
      </c>
      <c r="M54" s="52">
        <v>0</v>
      </c>
      <c r="N54" s="52">
        <v>465</v>
      </c>
      <c r="O54" s="52">
        <v>3000</v>
      </c>
      <c r="P54" s="52">
        <v>0</v>
      </c>
      <c r="Q54" s="52">
        <v>1654</v>
      </c>
      <c r="R54" s="52">
        <v>2708</v>
      </c>
      <c r="S54" s="52">
        <v>748</v>
      </c>
      <c r="T54" s="52">
        <v>702</v>
      </c>
      <c r="U54" s="52">
        <v>696</v>
      </c>
      <c r="V54" s="52">
        <v>331</v>
      </c>
      <c r="W54" s="52">
        <v>1803</v>
      </c>
      <c r="X54" s="52">
        <v>0</v>
      </c>
      <c r="Y54" s="52">
        <v>1912</v>
      </c>
      <c r="DA54" s="63" t="s">
        <v>1344</v>
      </c>
    </row>
    <row r="55" spans="1:105" ht="12" customHeight="1" x14ac:dyDescent="0.25">
      <c r="A55" s="108" t="s">
        <v>122</v>
      </c>
      <c r="B55" s="52"/>
      <c r="C55" s="52">
        <v>3641</v>
      </c>
      <c r="D55" s="52">
        <v>2215</v>
      </c>
      <c r="E55" s="52">
        <v>1114</v>
      </c>
      <c r="F55" s="52">
        <v>927</v>
      </c>
      <c r="G55" s="52">
        <v>1339</v>
      </c>
      <c r="H55" s="52">
        <v>2034</v>
      </c>
      <c r="I55" s="52">
        <v>2566</v>
      </c>
      <c r="J55" s="52">
        <v>2264</v>
      </c>
      <c r="K55" s="52">
        <v>1406</v>
      </c>
      <c r="L55" s="52">
        <v>1854</v>
      </c>
      <c r="M55" s="52">
        <v>106</v>
      </c>
      <c r="N55" s="52">
        <v>3002</v>
      </c>
      <c r="O55" s="52">
        <v>224</v>
      </c>
      <c r="P55" s="52">
        <v>1</v>
      </c>
      <c r="Q55" s="52">
        <v>4905</v>
      </c>
      <c r="R55" s="52">
        <v>0</v>
      </c>
      <c r="S55" s="52">
        <v>1036</v>
      </c>
      <c r="T55" s="52">
        <v>3954</v>
      </c>
      <c r="U55" s="52">
        <v>3444</v>
      </c>
      <c r="V55" s="52">
        <v>4903</v>
      </c>
      <c r="W55" s="52">
        <v>0</v>
      </c>
      <c r="X55" s="52">
        <v>2545</v>
      </c>
      <c r="Y55" s="52">
        <v>0</v>
      </c>
      <c r="DA55" s="63" t="s">
        <v>1345</v>
      </c>
    </row>
    <row r="56" spans="1:105" ht="12" customHeight="1" x14ac:dyDescent="0.25">
      <c r="A56" s="108" t="s">
        <v>121</v>
      </c>
      <c r="B56" s="52"/>
      <c r="C56" s="52">
        <v>4080</v>
      </c>
      <c r="D56" s="52">
        <v>1836</v>
      </c>
      <c r="E56" s="52">
        <v>980</v>
      </c>
      <c r="F56" s="52">
        <v>1226</v>
      </c>
      <c r="G56" s="52">
        <v>1271</v>
      </c>
      <c r="H56" s="52">
        <v>1551</v>
      </c>
      <c r="I56" s="52">
        <v>4724</v>
      </c>
      <c r="J56" s="52">
        <v>1767</v>
      </c>
      <c r="K56" s="52">
        <v>2628</v>
      </c>
      <c r="L56" s="52">
        <v>261</v>
      </c>
      <c r="M56" s="52">
        <v>566</v>
      </c>
      <c r="N56" s="52">
        <v>1824</v>
      </c>
      <c r="O56" s="52">
        <v>228</v>
      </c>
      <c r="P56" s="52">
        <v>1</v>
      </c>
      <c r="Q56" s="52">
        <v>3352</v>
      </c>
      <c r="R56" s="52">
        <v>1</v>
      </c>
      <c r="S56" s="52">
        <v>948</v>
      </c>
      <c r="T56" s="52">
        <v>2184</v>
      </c>
      <c r="U56" s="52">
        <v>3488</v>
      </c>
      <c r="V56" s="52">
        <v>3228</v>
      </c>
      <c r="W56" s="52">
        <v>0</v>
      </c>
      <c r="X56" s="52">
        <v>2643</v>
      </c>
      <c r="Y56" s="52">
        <v>0</v>
      </c>
      <c r="DA56" s="63" t="s">
        <v>1346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175</v>
      </c>
      <c r="B58" s="52"/>
      <c r="C58" s="52">
        <v>101590</v>
      </c>
      <c r="D58" s="52">
        <v>92166</v>
      </c>
      <c r="E58" s="52">
        <v>87329</v>
      </c>
      <c r="F58" s="52">
        <v>74815</v>
      </c>
      <c r="G58" s="52">
        <v>76217</v>
      </c>
      <c r="H58" s="52">
        <v>89740</v>
      </c>
      <c r="I58" s="52">
        <v>110314</v>
      </c>
      <c r="J58" s="52">
        <v>126771</v>
      </c>
      <c r="K58" s="52">
        <v>126797</v>
      </c>
      <c r="L58" s="52">
        <v>128959</v>
      </c>
      <c r="M58" s="52">
        <v>122237</v>
      </c>
      <c r="N58" s="52">
        <v>113054</v>
      </c>
      <c r="O58" s="52">
        <v>137186</v>
      </c>
      <c r="P58" s="52">
        <v>82719</v>
      </c>
      <c r="Q58" s="52">
        <v>88427</v>
      </c>
      <c r="R58" s="52">
        <v>135580</v>
      </c>
      <c r="S58" s="52">
        <v>116288</v>
      </c>
      <c r="T58" s="52">
        <v>111185</v>
      </c>
      <c r="U58" s="52">
        <v>118450</v>
      </c>
      <c r="V58" s="52">
        <v>131095</v>
      </c>
      <c r="W58" s="52">
        <v>99412</v>
      </c>
      <c r="X58" s="52">
        <v>114073</v>
      </c>
      <c r="Y58" s="52">
        <v>181985</v>
      </c>
      <c r="DA58" s="63" t="s">
        <v>1347</v>
      </c>
    </row>
    <row r="59" spans="1:105" ht="12" customHeight="1" x14ac:dyDescent="0.25">
      <c r="A59" s="115" t="s">
        <v>120</v>
      </c>
      <c r="B59" s="36"/>
      <c r="C59" s="36">
        <v>97299</v>
      </c>
      <c r="D59" s="36">
        <v>99130</v>
      </c>
      <c r="E59" s="36">
        <v>96403</v>
      </c>
      <c r="F59" s="36">
        <v>93432</v>
      </c>
      <c r="G59" s="36">
        <v>82041</v>
      </c>
      <c r="H59" s="36">
        <v>85189</v>
      </c>
      <c r="I59" s="36">
        <v>72532</v>
      </c>
      <c r="J59" s="36">
        <v>49112</v>
      </c>
      <c r="K59" s="36">
        <v>68134</v>
      </c>
      <c r="L59" s="36">
        <v>82901</v>
      </c>
      <c r="M59" s="36">
        <v>67894</v>
      </c>
      <c r="N59" s="36">
        <v>60146</v>
      </c>
      <c r="O59" s="36">
        <v>78924</v>
      </c>
      <c r="P59" s="36">
        <v>69912</v>
      </c>
      <c r="Q59" s="36">
        <v>79867</v>
      </c>
      <c r="R59" s="36">
        <v>97123</v>
      </c>
      <c r="S59" s="36">
        <v>86857</v>
      </c>
      <c r="T59" s="36">
        <v>80453</v>
      </c>
      <c r="U59" s="36">
        <v>78140</v>
      </c>
      <c r="V59" s="36">
        <v>77399</v>
      </c>
      <c r="W59" s="36">
        <v>49237</v>
      </c>
      <c r="X59" s="36">
        <v>35848</v>
      </c>
      <c r="Y59" s="36">
        <v>2140</v>
      </c>
      <c r="DA59" s="60" t="s">
        <v>1348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1427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201</v>
      </c>
      <c r="B63" s="52"/>
      <c r="C63" s="52">
        <v>355821</v>
      </c>
      <c r="D63" s="52">
        <v>345320</v>
      </c>
      <c r="E63" s="52">
        <v>340662</v>
      </c>
      <c r="F63" s="52">
        <v>334764</v>
      </c>
      <c r="G63" s="52">
        <v>334615</v>
      </c>
      <c r="H63" s="52">
        <v>347911</v>
      </c>
      <c r="I63" s="52">
        <v>362601</v>
      </c>
      <c r="J63" s="52">
        <v>382389</v>
      </c>
      <c r="K63" s="52">
        <v>401001</v>
      </c>
      <c r="L63" s="52">
        <v>424113</v>
      </c>
      <c r="M63" s="52">
        <v>443250</v>
      </c>
      <c r="N63" s="52">
        <v>486778</v>
      </c>
      <c r="O63" s="52">
        <v>442886</v>
      </c>
      <c r="P63" s="52">
        <v>128221</v>
      </c>
      <c r="Q63" s="52">
        <v>234866</v>
      </c>
      <c r="R63" s="52">
        <v>300119</v>
      </c>
      <c r="S63" s="52">
        <v>385054</v>
      </c>
      <c r="T63" s="52">
        <v>364868</v>
      </c>
      <c r="U63" s="52">
        <v>361608</v>
      </c>
      <c r="V63" s="52">
        <v>346880</v>
      </c>
      <c r="W63" s="52">
        <v>313218</v>
      </c>
      <c r="X63" s="52">
        <v>283908</v>
      </c>
      <c r="Y63" s="52">
        <v>277363</v>
      </c>
      <c r="DA63" s="63" t="s">
        <v>1428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23060</v>
      </c>
      <c r="D65" s="52">
        <v>22117</v>
      </c>
      <c r="E65" s="52">
        <v>24754</v>
      </c>
      <c r="F65" s="52">
        <v>26885</v>
      </c>
      <c r="G65" s="52">
        <v>34058</v>
      </c>
      <c r="H65" s="52">
        <v>38592</v>
      </c>
      <c r="I65" s="52">
        <v>21935</v>
      </c>
      <c r="J65" s="52">
        <v>23845</v>
      </c>
      <c r="K65" s="52">
        <v>42339</v>
      </c>
      <c r="L65" s="52">
        <v>49449</v>
      </c>
      <c r="M65" s="52">
        <v>78917</v>
      </c>
      <c r="N65" s="52">
        <v>76199</v>
      </c>
      <c r="O65" s="52">
        <v>81944</v>
      </c>
      <c r="P65" s="52">
        <v>102844</v>
      </c>
      <c r="Q65" s="52">
        <v>89714</v>
      </c>
      <c r="R65" s="52">
        <v>121770</v>
      </c>
      <c r="S65" s="52">
        <v>130513</v>
      </c>
      <c r="T65" s="52">
        <v>144859</v>
      </c>
      <c r="U65" s="52">
        <v>155987</v>
      </c>
      <c r="V65" s="52">
        <v>158264</v>
      </c>
      <c r="W65" s="52">
        <v>164533</v>
      </c>
      <c r="X65" s="52">
        <v>248649</v>
      </c>
      <c r="Y65" s="52">
        <v>258502</v>
      </c>
      <c r="DA65" s="63" t="s">
        <v>1429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339306</v>
      </c>
      <c r="D67" s="52">
        <f t="shared" si="0"/>
        <v>340927</v>
      </c>
      <c r="E67" s="52">
        <f t="shared" si="0"/>
        <v>337447</v>
      </c>
      <c r="F67" s="52">
        <f t="shared" si="0"/>
        <v>331168</v>
      </c>
      <c r="G67" s="52">
        <f t="shared" si="0"/>
        <v>332463</v>
      </c>
      <c r="H67" s="52">
        <f t="shared" si="0"/>
        <v>345163</v>
      </c>
      <c r="I67" s="52">
        <f t="shared" si="0"/>
        <v>352439</v>
      </c>
      <c r="J67" s="52">
        <f t="shared" si="0"/>
        <v>375458</v>
      </c>
      <c r="K67" s="52">
        <f t="shared" si="0"/>
        <v>401372</v>
      </c>
      <c r="L67" s="52">
        <f t="shared" si="0"/>
        <v>423632</v>
      </c>
      <c r="M67" s="52">
        <f t="shared" si="0"/>
        <v>449165</v>
      </c>
      <c r="N67" s="52">
        <f t="shared" si="0"/>
        <v>480757</v>
      </c>
      <c r="O67" s="52">
        <f t="shared" si="0"/>
        <v>446146</v>
      </c>
      <c r="P67" s="52">
        <f t="shared" si="0"/>
        <v>152789</v>
      </c>
      <c r="Q67" s="52">
        <f t="shared" si="0"/>
        <v>224345</v>
      </c>
      <c r="R67" s="52">
        <f t="shared" ref="R67:V67" si="1">R39-R53</f>
        <v>305885</v>
      </c>
      <c r="S67" s="52">
        <f t="shared" si="1"/>
        <v>384187</v>
      </c>
      <c r="T67" s="52">
        <f t="shared" si="1"/>
        <v>357828</v>
      </c>
      <c r="U67" s="52">
        <f t="shared" si="1"/>
        <v>353778</v>
      </c>
      <c r="V67" s="52">
        <f t="shared" si="1"/>
        <v>340948</v>
      </c>
      <c r="W67" s="52">
        <f t="shared" ref="W67:Y67" si="2">W39-W53</f>
        <v>323110</v>
      </c>
      <c r="X67" s="52">
        <f t="shared" si="2"/>
        <v>276719</v>
      </c>
      <c r="Y67" s="52">
        <f t="shared" si="2"/>
        <v>302367</v>
      </c>
      <c r="DA67" s="63" t="s">
        <v>1430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6167</v>
      </c>
      <c r="D68" s="52">
        <f t="shared" si="3"/>
        <v>581</v>
      </c>
      <c r="E68" s="52">
        <f t="shared" si="3"/>
        <v>3082</v>
      </c>
      <c r="F68" s="52">
        <f t="shared" si="3"/>
        <v>3644</v>
      </c>
      <c r="G68" s="52">
        <f t="shared" si="3"/>
        <v>1964</v>
      </c>
      <c r="H68" s="52">
        <f t="shared" si="3"/>
        <v>2440</v>
      </c>
      <c r="I68" s="52">
        <f t="shared" si="3"/>
        <v>959</v>
      </c>
      <c r="J68" s="52">
        <f t="shared" si="3"/>
        <v>6088</v>
      </c>
      <c r="K68" s="52">
        <f t="shared" si="3"/>
        <v>2826</v>
      </c>
      <c r="L68" s="52">
        <f t="shared" si="3"/>
        <v>4264</v>
      </c>
      <c r="M68" s="52">
        <f t="shared" si="3"/>
        <v>0</v>
      </c>
      <c r="N68" s="52">
        <f t="shared" si="3"/>
        <v>1330</v>
      </c>
      <c r="O68" s="52">
        <f t="shared" si="3"/>
        <v>6293</v>
      </c>
      <c r="P68" s="52">
        <f t="shared" si="3"/>
        <v>0</v>
      </c>
      <c r="Q68" s="52">
        <f t="shared" si="3"/>
        <v>2339</v>
      </c>
      <c r="R68" s="52">
        <f t="shared" ref="R68:V68" si="4">R40-R54</f>
        <v>3600</v>
      </c>
      <c r="S68" s="52">
        <f t="shared" si="4"/>
        <v>1431</v>
      </c>
      <c r="T68" s="52">
        <f t="shared" si="4"/>
        <v>1357</v>
      </c>
      <c r="U68" s="52">
        <f t="shared" si="4"/>
        <v>1300</v>
      </c>
      <c r="V68" s="52">
        <f t="shared" si="4"/>
        <v>560</v>
      </c>
      <c r="W68" s="52">
        <f t="shared" ref="W68:Y68" si="5">W40-W54</f>
        <v>3964</v>
      </c>
      <c r="X68" s="52">
        <f t="shared" si="5"/>
        <v>0</v>
      </c>
      <c r="Y68" s="52">
        <f t="shared" si="5"/>
        <v>3173</v>
      </c>
      <c r="DA68" s="63" t="s">
        <v>1431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6513</v>
      </c>
      <c r="D69" s="52">
        <f t="shared" si="6"/>
        <v>3998</v>
      </c>
      <c r="E69" s="52">
        <f t="shared" si="6"/>
        <v>2066</v>
      </c>
      <c r="F69" s="52">
        <f t="shared" si="6"/>
        <v>1845</v>
      </c>
      <c r="G69" s="52">
        <f t="shared" si="6"/>
        <v>2832</v>
      </c>
      <c r="H69" s="52">
        <f t="shared" si="6"/>
        <v>4046</v>
      </c>
      <c r="I69" s="52">
        <f t="shared" si="6"/>
        <v>5089</v>
      </c>
      <c r="J69" s="52">
        <f t="shared" si="6"/>
        <v>4922</v>
      </c>
      <c r="K69" s="52">
        <f t="shared" si="6"/>
        <v>2892</v>
      </c>
      <c r="L69" s="52">
        <f t="shared" si="6"/>
        <v>3711</v>
      </c>
      <c r="M69" s="52">
        <f t="shared" si="6"/>
        <v>245</v>
      </c>
      <c r="N69" s="52">
        <f t="shared" si="6"/>
        <v>8436</v>
      </c>
      <c r="O69" s="52">
        <f t="shared" si="6"/>
        <v>458</v>
      </c>
      <c r="P69" s="52">
        <f t="shared" si="6"/>
        <v>0</v>
      </c>
      <c r="Q69" s="52">
        <f t="shared" si="6"/>
        <v>6845</v>
      </c>
      <c r="R69" s="52">
        <f t="shared" ref="R69:V69" si="7">R41-R55</f>
        <v>0</v>
      </c>
      <c r="S69" s="52">
        <f t="shared" si="7"/>
        <v>1964</v>
      </c>
      <c r="T69" s="52">
        <f t="shared" si="7"/>
        <v>7528</v>
      </c>
      <c r="U69" s="52">
        <f t="shared" si="7"/>
        <v>6334</v>
      </c>
      <c r="V69" s="52">
        <f t="shared" si="7"/>
        <v>8157</v>
      </c>
      <c r="W69" s="52">
        <f t="shared" ref="W69:Y69" si="8">W41-W55</f>
        <v>0</v>
      </c>
      <c r="X69" s="52">
        <f t="shared" si="8"/>
        <v>4818</v>
      </c>
      <c r="Y69" s="52">
        <f t="shared" si="8"/>
        <v>0</v>
      </c>
      <c r="DA69" s="63" t="s">
        <v>1432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7300</v>
      </c>
      <c r="D70" s="52">
        <f t="shared" si="9"/>
        <v>3315</v>
      </c>
      <c r="E70" s="52">
        <f t="shared" si="9"/>
        <v>1818</v>
      </c>
      <c r="F70" s="52">
        <f t="shared" si="9"/>
        <v>2440</v>
      </c>
      <c r="G70" s="52">
        <f t="shared" si="9"/>
        <v>2686</v>
      </c>
      <c r="H70" s="52">
        <f t="shared" si="9"/>
        <v>3084</v>
      </c>
      <c r="I70" s="52">
        <f t="shared" si="9"/>
        <v>9367</v>
      </c>
      <c r="J70" s="52">
        <f t="shared" si="9"/>
        <v>3842</v>
      </c>
      <c r="K70" s="52">
        <f t="shared" si="9"/>
        <v>5407</v>
      </c>
      <c r="L70" s="52">
        <f t="shared" si="9"/>
        <v>522</v>
      </c>
      <c r="M70" s="52">
        <f t="shared" si="9"/>
        <v>1321</v>
      </c>
      <c r="N70" s="52">
        <f t="shared" si="9"/>
        <v>5125</v>
      </c>
      <c r="O70" s="52">
        <f t="shared" si="9"/>
        <v>469</v>
      </c>
      <c r="P70" s="52">
        <f t="shared" si="9"/>
        <v>0</v>
      </c>
      <c r="Q70" s="52">
        <f t="shared" si="9"/>
        <v>4679</v>
      </c>
      <c r="R70" s="52">
        <f t="shared" ref="R70:V70" si="10">R42-R56</f>
        <v>1</v>
      </c>
      <c r="S70" s="52">
        <f t="shared" si="10"/>
        <v>1796</v>
      </c>
      <c r="T70" s="52">
        <f t="shared" si="10"/>
        <v>4159</v>
      </c>
      <c r="U70" s="52">
        <f t="shared" si="10"/>
        <v>6417</v>
      </c>
      <c r="V70" s="52">
        <f t="shared" si="10"/>
        <v>5370</v>
      </c>
      <c r="W70" s="52">
        <f t="shared" ref="W70:Y70" si="11">W42-W56</f>
        <v>0</v>
      </c>
      <c r="X70" s="52">
        <f t="shared" si="11"/>
        <v>5007</v>
      </c>
      <c r="Y70" s="52">
        <f t="shared" si="11"/>
        <v>0</v>
      </c>
      <c r="DA70" s="63" t="s">
        <v>1433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175</v>
      </c>
      <c r="B72" s="52"/>
      <c r="C72" s="52">
        <v>670464</v>
      </c>
      <c r="D72" s="52">
        <v>656992</v>
      </c>
      <c r="E72" s="52">
        <v>665827</v>
      </c>
      <c r="F72" s="52">
        <v>685897</v>
      </c>
      <c r="G72" s="52">
        <v>728661</v>
      </c>
      <c r="H72" s="52">
        <v>827251</v>
      </c>
      <c r="I72" s="52">
        <v>511743</v>
      </c>
      <c r="J72" s="52">
        <v>564074</v>
      </c>
      <c r="K72" s="52">
        <v>666192</v>
      </c>
      <c r="L72" s="52">
        <v>644894</v>
      </c>
      <c r="M72" s="52">
        <v>678657</v>
      </c>
      <c r="N72" s="52">
        <v>718106</v>
      </c>
      <c r="O72" s="52">
        <v>696428</v>
      </c>
      <c r="P72" s="52">
        <v>470141</v>
      </c>
      <c r="Q72" s="52">
        <v>563179</v>
      </c>
      <c r="R72" s="52">
        <v>655255</v>
      </c>
      <c r="S72" s="52">
        <v>706094</v>
      </c>
      <c r="T72" s="52">
        <v>689332</v>
      </c>
      <c r="U72" s="52">
        <v>678629</v>
      </c>
      <c r="V72" s="52">
        <v>663435</v>
      </c>
      <c r="W72" s="52">
        <v>628200</v>
      </c>
      <c r="X72" s="52">
        <v>609471</v>
      </c>
      <c r="Y72" s="52">
        <v>776707</v>
      </c>
      <c r="DA72" s="63" t="s">
        <v>1434</v>
      </c>
    </row>
    <row r="73" spans="1:105" ht="12" customHeight="1" x14ac:dyDescent="0.25">
      <c r="A73" s="115" t="s">
        <v>120</v>
      </c>
      <c r="B73" s="36"/>
      <c r="C73" s="36">
        <v>174072</v>
      </c>
      <c r="D73" s="36">
        <v>178945</v>
      </c>
      <c r="E73" s="36">
        <v>178742</v>
      </c>
      <c r="F73" s="36">
        <v>188736</v>
      </c>
      <c r="G73" s="36">
        <v>215768</v>
      </c>
      <c r="H73" s="36">
        <v>245976</v>
      </c>
      <c r="I73" s="36">
        <v>163117</v>
      </c>
      <c r="J73" s="36">
        <v>138933</v>
      </c>
      <c r="K73" s="36">
        <v>217719</v>
      </c>
      <c r="L73" s="36">
        <v>252219</v>
      </c>
      <c r="M73" s="36">
        <v>232953</v>
      </c>
      <c r="N73" s="36">
        <v>237856</v>
      </c>
      <c r="O73" s="36">
        <v>235261</v>
      </c>
      <c r="P73" s="36">
        <v>189797</v>
      </c>
      <c r="Q73" s="36">
        <v>239002</v>
      </c>
      <c r="R73" s="36">
        <v>226736</v>
      </c>
      <c r="S73" s="36">
        <v>271864</v>
      </c>
      <c r="T73" s="36">
        <v>265246</v>
      </c>
      <c r="U73" s="36">
        <v>251543</v>
      </c>
      <c r="V73" s="36">
        <v>224281</v>
      </c>
      <c r="W73" s="36">
        <v>177602</v>
      </c>
      <c r="X73" s="36">
        <v>105289</v>
      </c>
      <c r="Y73" s="36">
        <v>5017</v>
      </c>
      <c r="DA73" s="60" t="s">
        <v>1435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1514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X78" s="128">
        <f>RES_hhdet_numvin!X63</f>
        <v>0</v>
      </c>
      <c r="Y78" s="128">
        <f>RES_hhdet_numvin!Y63</f>
        <v>0</v>
      </c>
      <c r="DA78" s="133"/>
    </row>
    <row r="79" spans="1:105" ht="12" customHeight="1" x14ac:dyDescent="0.25">
      <c r="A79" s="97" t="s">
        <v>201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0</v>
      </c>
      <c r="I79" s="52">
        <f>RES_hhdet_numvin!I64</f>
        <v>0</v>
      </c>
      <c r="J79" s="52">
        <f>RES_hhdet_numvin!J64</f>
        <v>98270</v>
      </c>
      <c r="K79" s="52">
        <f>RES_hhdet_numvin!K64</f>
        <v>196704</v>
      </c>
      <c r="L79" s="52">
        <f>RES_hhdet_numvin!L64</f>
        <v>294852</v>
      </c>
      <c r="M79" s="52">
        <f>RES_hhdet_numvin!M64</f>
        <v>366175</v>
      </c>
      <c r="N79" s="52">
        <f>RES_hhdet_numvin!N64</f>
        <v>445517</v>
      </c>
      <c r="O79" s="52">
        <f>RES_hhdet_numvin!O64</f>
        <v>498109</v>
      </c>
      <c r="P79" s="52">
        <f>RES_hhdet_numvin!P64</f>
        <v>230868</v>
      </c>
      <c r="Q79" s="52">
        <f>RES_hhdet_numvin!Q64</f>
        <v>352764</v>
      </c>
      <c r="R79" s="52">
        <f>RES_hhdet_numvin!R64</f>
        <v>488202</v>
      </c>
      <c r="S79" s="52">
        <f>RES_hhdet_numvin!S64</f>
        <v>557180</v>
      </c>
      <c r="T79" s="52">
        <f>RES_hhdet_numvin!T64</f>
        <v>539523</v>
      </c>
      <c r="U79" s="52">
        <f>RES_hhdet_numvin!U64</f>
        <v>549477</v>
      </c>
      <c r="V79" s="52">
        <f>RES_hhdet_numvin!V64</f>
        <v>551713</v>
      </c>
      <c r="W79" s="52">
        <f>RES_hhdet_numvin!W64</f>
        <v>460967</v>
      </c>
      <c r="X79" s="52">
        <f>RES_hhdet_numvin!X64</f>
        <v>433721</v>
      </c>
      <c r="Y79" s="52">
        <f>RES_hhdet_numvin!Y64</f>
        <v>461488</v>
      </c>
      <c r="DA79" s="63" t="s">
        <v>1515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X80" s="138">
        <f>RES_hhdet_numvin!X65</f>
        <v>0</v>
      </c>
      <c r="Y80" s="138">
        <f>RES_hhdet_numvin!Y65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X81" s="150">
        <f>RES_hhdet_numvin!X66</f>
        <v>0</v>
      </c>
      <c r="Y81" s="150">
        <f>RES_hhdet_numvin!Y66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0</v>
      </c>
      <c r="Q82" s="138">
        <f>RES_hhdet_numvin!Q67</f>
        <v>0</v>
      </c>
      <c r="R82" s="138">
        <f>RES_hhdet_numvin!R67</f>
        <v>64894</v>
      </c>
      <c r="S82" s="138">
        <f>RES_hhdet_numvin!S67</f>
        <v>97513</v>
      </c>
      <c r="T82" s="138">
        <f>RES_hhdet_numvin!T67</f>
        <v>126360</v>
      </c>
      <c r="U82" s="138">
        <f>RES_hhdet_numvin!U67</f>
        <v>150422</v>
      </c>
      <c r="V82" s="138">
        <f>RES_hhdet_numvin!V67</f>
        <v>162167</v>
      </c>
      <c r="W82" s="138">
        <f>RES_hhdet_numvin!W67</f>
        <v>175266</v>
      </c>
      <c r="X82" s="138">
        <f>RES_hhdet_numvin!X67</f>
        <v>277508</v>
      </c>
      <c r="Y82" s="138">
        <f>RES_hhdet_numvin!Y67</f>
        <v>310346</v>
      </c>
      <c r="DA82" s="63" t="s">
        <v>1516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X83" s="150">
        <f>RES_hhdet_numvin!X68</f>
        <v>0</v>
      </c>
      <c r="Y83" s="150">
        <f>RES_hhdet_numvin!Y68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0</v>
      </c>
      <c r="I84" s="138">
        <f>RES_hhdet_numvin!I69</f>
        <v>0</v>
      </c>
      <c r="J84" s="138">
        <f>RES_hhdet_numvin!J69</f>
        <v>88431</v>
      </c>
      <c r="K84" s="138">
        <f>RES_hhdet_numvin!K69</f>
        <v>186187</v>
      </c>
      <c r="L84" s="138">
        <f>RES_hhdet_numvin!L69</f>
        <v>286927</v>
      </c>
      <c r="M84" s="138">
        <f>RES_hhdet_numvin!M69</f>
        <v>364617</v>
      </c>
      <c r="N84" s="138">
        <f>RES_hhdet_numvin!N69</f>
        <v>429604</v>
      </c>
      <c r="O84" s="138">
        <f>RES_hhdet_numvin!O69</f>
        <v>491698</v>
      </c>
      <c r="P84" s="138">
        <f>RES_hhdet_numvin!P69</f>
        <v>238275</v>
      </c>
      <c r="Q84" s="138">
        <f>RES_hhdet_numvin!Q69</f>
        <v>334842</v>
      </c>
      <c r="R84" s="138">
        <f>RES_hhdet_numvin!R69</f>
        <v>490792</v>
      </c>
      <c r="S84" s="138">
        <f>RES_hhdet_numvin!S69</f>
        <v>553742</v>
      </c>
      <c r="T84" s="138">
        <f>RES_hhdet_numvin!T69</f>
        <v>526039</v>
      </c>
      <c r="U84" s="138">
        <f>RES_hhdet_numvin!U69</f>
        <v>534240</v>
      </c>
      <c r="V84" s="138">
        <f>RES_hhdet_numvin!V69</f>
        <v>537379</v>
      </c>
      <c r="W84" s="138">
        <f>RES_hhdet_numvin!W69</f>
        <v>469041</v>
      </c>
      <c r="X84" s="138">
        <f>RES_hhdet_numvin!X69</f>
        <v>421348</v>
      </c>
      <c r="Y84" s="138">
        <f>RES_hhdet_numvin!Y69</f>
        <v>484580</v>
      </c>
      <c r="DA84" s="63" t="s">
        <v>1517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0</v>
      </c>
      <c r="I85" s="138">
        <f>RES_hhdet_numvin!I70</f>
        <v>0</v>
      </c>
      <c r="J85" s="138">
        <f>RES_hhdet_numvin!J70</f>
        <v>1436</v>
      </c>
      <c r="K85" s="138">
        <f>RES_hhdet_numvin!K70</f>
        <v>1313</v>
      </c>
      <c r="L85" s="138">
        <f>RES_hhdet_numvin!L70</f>
        <v>2890</v>
      </c>
      <c r="M85" s="138">
        <f>RES_hhdet_numvin!M70</f>
        <v>0</v>
      </c>
      <c r="N85" s="138">
        <f>RES_hhdet_numvin!N70</f>
        <v>1192</v>
      </c>
      <c r="O85" s="138">
        <f>RES_hhdet_numvin!O70</f>
        <v>6939</v>
      </c>
      <c r="P85" s="138">
        <f>RES_hhdet_numvin!P70</f>
        <v>0</v>
      </c>
      <c r="Q85" s="138">
        <f>RES_hhdet_numvin!Q70</f>
        <v>3496</v>
      </c>
      <c r="R85" s="138">
        <f>RES_hhdet_numvin!R70</f>
        <v>5778</v>
      </c>
      <c r="S85" s="138">
        <f>RES_hhdet_numvin!S70</f>
        <v>2065</v>
      </c>
      <c r="T85" s="138">
        <f>RES_hhdet_numvin!T70</f>
        <v>1997</v>
      </c>
      <c r="U85" s="138">
        <f>RES_hhdet_numvin!U70</f>
        <v>1966</v>
      </c>
      <c r="V85" s="138">
        <f>RES_hhdet_numvin!V70</f>
        <v>887</v>
      </c>
      <c r="W85" s="138">
        <f>RES_hhdet_numvin!W70</f>
        <v>5758</v>
      </c>
      <c r="X85" s="138">
        <f>RES_hhdet_numvin!X70</f>
        <v>0</v>
      </c>
      <c r="Y85" s="138">
        <f>RES_hhdet_numvin!Y70</f>
        <v>5085</v>
      </c>
      <c r="DA85" s="63" t="s">
        <v>1518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X86" s="138">
        <f>RES_hhdet_numvin!X71</f>
        <v>0</v>
      </c>
      <c r="Y86" s="138">
        <f>RES_hhdet_numvin!Y71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X87" s="138">
        <f>RES_hhdet_numvin!X72</f>
        <v>0</v>
      </c>
      <c r="Y87" s="138">
        <f>RES_hhdet_numvin!Y72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0</v>
      </c>
      <c r="Q88" s="138">
        <f>RES_hhdet_numvin!Q73</f>
        <v>0</v>
      </c>
      <c r="R88" s="138">
        <f>RES_hhdet_numvin!R73</f>
        <v>0</v>
      </c>
      <c r="S88" s="138">
        <f>RES_hhdet_numvin!S73</f>
        <v>0</v>
      </c>
      <c r="T88" s="138">
        <f>RES_hhdet_numvin!T73</f>
        <v>0</v>
      </c>
      <c r="U88" s="138">
        <f>RES_hhdet_numvin!U73</f>
        <v>5704</v>
      </c>
      <c r="V88" s="138">
        <f>RES_hhdet_numvin!V73</f>
        <v>12371</v>
      </c>
      <c r="W88" s="138">
        <f>RES_hhdet_numvin!W73</f>
        <v>0</v>
      </c>
      <c r="X88" s="138">
        <f>RES_hhdet_numvin!X73</f>
        <v>7350</v>
      </c>
      <c r="Y88" s="138">
        <f>RES_hhdet_numvin!Y73</f>
        <v>0</v>
      </c>
      <c r="DA88" s="63" t="s">
        <v>1519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0</v>
      </c>
      <c r="Q89" s="138">
        <f>RES_hhdet_numvin!Q74</f>
        <v>0</v>
      </c>
      <c r="R89" s="138">
        <f>RES_hhdet_numvin!R74</f>
        <v>0</v>
      </c>
      <c r="S89" s="138">
        <f>RES_hhdet_numvin!S74</f>
        <v>0</v>
      </c>
      <c r="T89" s="138">
        <f>RES_hhdet_numvin!T74</f>
        <v>0</v>
      </c>
      <c r="U89" s="138">
        <f>RES_hhdet_numvin!U74</f>
        <v>5779</v>
      </c>
      <c r="V89" s="138">
        <f>RES_hhdet_numvin!V74</f>
        <v>8145</v>
      </c>
      <c r="W89" s="138">
        <f>RES_hhdet_numvin!W74</f>
        <v>0</v>
      </c>
      <c r="X89" s="138">
        <f>RES_hhdet_numvin!X74</f>
        <v>7637</v>
      </c>
      <c r="Y89" s="138">
        <f>RES_hhdet_numvin!Y74</f>
        <v>0</v>
      </c>
      <c r="DA89" s="63" t="s">
        <v>1520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X90" s="138">
        <f>RES_hhdet_numvin!X75</f>
        <v>0</v>
      </c>
      <c r="Y90" s="138">
        <f>RES_hhdet_numvin!Y75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X91" s="148">
        <f>RES_hhdet_numvin!X76</f>
        <v>0</v>
      </c>
      <c r="Y91" s="148">
        <f>RES_hhdet_numvin!Y76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X92" s="150">
        <f>RES_hhdet_numvin!X77</f>
        <v>0</v>
      </c>
      <c r="Y92" s="150">
        <f>RES_hhdet_numvin!Y77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0</v>
      </c>
      <c r="Q93" s="138">
        <f>RES_hhdet_numvin!Q78</f>
        <v>0</v>
      </c>
      <c r="R93" s="138">
        <f>RES_hhdet_numvin!R78</f>
        <v>246255</v>
      </c>
      <c r="S93" s="138">
        <f>RES_hhdet_numvin!S78</f>
        <v>450562</v>
      </c>
      <c r="T93" s="138">
        <f>RES_hhdet_numvin!T78</f>
        <v>571946</v>
      </c>
      <c r="U93" s="138">
        <f>RES_hhdet_numvin!U78</f>
        <v>656961</v>
      </c>
      <c r="V93" s="138">
        <f>RES_hhdet_numvin!V78</f>
        <v>712371</v>
      </c>
      <c r="W93" s="138">
        <f>RES_hhdet_numvin!W78</f>
        <v>693474</v>
      </c>
      <c r="X93" s="138">
        <f>RES_hhdet_numvin!X78</f>
        <v>720317</v>
      </c>
      <c r="Y93" s="138">
        <f>RES_hhdet_numvin!Y78</f>
        <v>958692</v>
      </c>
      <c r="DA93" s="63" t="s">
        <v>1521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0</v>
      </c>
      <c r="Q94" s="39">
        <f>RES_hhdet_numvin!Q79</f>
        <v>0</v>
      </c>
      <c r="R94" s="39">
        <f>RES_hhdet_numvin!R79</f>
        <v>106630</v>
      </c>
      <c r="S94" s="39">
        <f>RES_hhdet_numvin!S79</f>
        <v>207387</v>
      </c>
      <c r="T94" s="39">
        <f>RES_hhdet_numvin!T79</f>
        <v>261068</v>
      </c>
      <c r="U94" s="39">
        <f>RES_hhdet_numvin!U79</f>
        <v>287479</v>
      </c>
      <c r="V94" s="39">
        <f>RES_hhdet_numvin!V79</f>
        <v>283639</v>
      </c>
      <c r="W94" s="39">
        <f>RES_hhdet_numvin!W79</f>
        <v>221086</v>
      </c>
      <c r="X94" s="39">
        <f>RES_hhdet_numvin!X79</f>
        <v>140506</v>
      </c>
      <c r="Y94" s="39">
        <f>RES_hhdet_numvin!Y79</f>
        <v>7157</v>
      </c>
      <c r="DA94" s="60" t="s">
        <v>1522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8645.5862952882544</v>
      </c>
      <c r="C98" s="117">
        <f t="shared" si="12"/>
        <v>9189.3065866391153</v>
      </c>
      <c r="D98" s="117">
        <f t="shared" si="12"/>
        <v>8868.3788981461457</v>
      </c>
      <c r="E98" s="117">
        <f t="shared" si="12"/>
        <v>9081.6364029004799</v>
      </c>
      <c r="F98" s="117">
        <f t="shared" si="12"/>
        <v>8681.7123904839573</v>
      </c>
      <c r="G98" s="117">
        <f t="shared" si="12"/>
        <v>8348.2066699964071</v>
      </c>
      <c r="H98" s="117">
        <f t="shared" si="12"/>
        <v>8418.0972554747168</v>
      </c>
      <c r="I98" s="117">
        <f t="shared" si="12"/>
        <v>7518.5261432959114</v>
      </c>
      <c r="J98" s="117">
        <f t="shared" si="12"/>
        <v>8515.5159628696783</v>
      </c>
      <c r="K98" s="117">
        <f t="shared" si="12"/>
        <v>8477.9151447846671</v>
      </c>
      <c r="L98" s="117">
        <f t="shared" si="12"/>
        <v>9877.9575832357586</v>
      </c>
      <c r="M98" s="117">
        <f t="shared" si="12"/>
        <v>7682.760655130267</v>
      </c>
      <c r="N98" s="117">
        <f t="shared" si="12"/>
        <v>8216.2646084328408</v>
      </c>
      <c r="O98" s="117">
        <f t="shared" si="12"/>
        <v>8727.1691341743845</v>
      </c>
      <c r="P98" s="117">
        <f t="shared" si="12"/>
        <v>6516.2134895588488</v>
      </c>
      <c r="Q98" s="117">
        <f t="shared" si="12"/>
        <v>6945.5951640932653</v>
      </c>
      <c r="R98" s="117">
        <f t="shared" ref="R98:V98" si="13">R99+R102+R104+R113</f>
        <v>7236.8515621126699</v>
      </c>
      <c r="S98" s="117">
        <f t="shared" si="13"/>
        <v>7021.4294489195436</v>
      </c>
      <c r="T98" s="117">
        <f t="shared" si="13"/>
        <v>6980.848508031434</v>
      </c>
      <c r="U98" s="117">
        <f t="shared" si="13"/>
        <v>6744.2426037590885</v>
      </c>
      <c r="V98" s="117">
        <f t="shared" si="13"/>
        <v>6460.9234746537377</v>
      </c>
      <c r="W98" s="117">
        <f t="shared" ref="W98:Y98" si="14">W99+W102+W104+W113</f>
        <v>7321.391822215347</v>
      </c>
      <c r="X98" s="117">
        <f t="shared" si="14"/>
        <v>5798.2695883177448</v>
      </c>
      <c r="Y98" s="117">
        <f t="shared" si="14"/>
        <v>4906.7601553027853</v>
      </c>
      <c r="DA98" s="129" t="s">
        <v>1628</v>
      </c>
    </row>
    <row r="99" spans="1:105" ht="12" customHeight="1" x14ac:dyDescent="0.25">
      <c r="A99" s="121" t="s">
        <v>57</v>
      </c>
      <c r="B99" s="122">
        <f t="shared" ref="B99:Q99" si="15">SUM(B100:B101)</f>
        <v>7641.0726445243981</v>
      </c>
      <c r="C99" s="122">
        <f t="shared" si="15"/>
        <v>8158.4155883598251</v>
      </c>
      <c r="D99" s="122">
        <f t="shared" si="15"/>
        <v>7769.3302730078822</v>
      </c>
      <c r="E99" s="122">
        <f t="shared" si="15"/>
        <v>7966.0879305669378</v>
      </c>
      <c r="F99" s="122">
        <f t="shared" si="15"/>
        <v>7608.7667801871876</v>
      </c>
      <c r="G99" s="122">
        <f t="shared" si="15"/>
        <v>7299.3660702735679</v>
      </c>
      <c r="H99" s="122">
        <f t="shared" si="15"/>
        <v>7356.3714661108497</v>
      </c>
      <c r="I99" s="122">
        <f t="shared" si="15"/>
        <v>6520.0134690425093</v>
      </c>
      <c r="J99" s="122">
        <f t="shared" si="15"/>
        <v>7485.6580952115492</v>
      </c>
      <c r="K99" s="122">
        <f t="shared" si="15"/>
        <v>7452.1149258676487</v>
      </c>
      <c r="L99" s="122">
        <f t="shared" si="15"/>
        <v>8667.6579695611326</v>
      </c>
      <c r="M99" s="122">
        <f t="shared" si="15"/>
        <v>6731.8152677560056</v>
      </c>
      <c r="N99" s="122">
        <f t="shared" si="15"/>
        <v>7241.1403684286579</v>
      </c>
      <c r="O99" s="122">
        <f t="shared" si="15"/>
        <v>7684.9362770910111</v>
      </c>
      <c r="P99" s="122">
        <f t="shared" si="15"/>
        <v>5643.7870244993483</v>
      </c>
      <c r="Q99" s="122">
        <f t="shared" si="15"/>
        <v>5945.6170383856579</v>
      </c>
      <c r="R99" s="122">
        <f t="shared" ref="R99:V99" si="16">SUM(R100:R101)</f>
        <v>6201.8026276899927</v>
      </c>
      <c r="S99" s="122">
        <f t="shared" si="16"/>
        <v>6029.689175640653</v>
      </c>
      <c r="T99" s="122">
        <f t="shared" si="16"/>
        <v>6017.4008217640439</v>
      </c>
      <c r="U99" s="122">
        <f t="shared" si="16"/>
        <v>5843.6663902649216</v>
      </c>
      <c r="V99" s="122">
        <f t="shared" si="16"/>
        <v>5643.6274309244454</v>
      </c>
      <c r="W99" s="122">
        <f t="shared" ref="W99:Y99" si="17">SUM(W100:W101)</f>
        <v>6489.2266423960855</v>
      </c>
      <c r="X99" s="122">
        <f t="shared" si="17"/>
        <v>5153.9135701642826</v>
      </c>
      <c r="Y99" s="122">
        <f t="shared" si="17"/>
        <v>4400.5005498339615</v>
      </c>
      <c r="DA99" s="130" t="s">
        <v>1629</v>
      </c>
    </row>
    <row r="100" spans="1:105" ht="12" customHeight="1" x14ac:dyDescent="0.25">
      <c r="A100" s="97" t="s">
        <v>212</v>
      </c>
      <c r="B100" s="98">
        <v>7546.6257694252809</v>
      </c>
      <c r="C100" s="98">
        <v>8058.4293417189992</v>
      </c>
      <c r="D100" s="98">
        <v>7675.2114503443527</v>
      </c>
      <c r="E100" s="98">
        <v>7870.6152858368823</v>
      </c>
      <c r="F100" s="98">
        <v>7518.6912818002875</v>
      </c>
      <c r="G100" s="98">
        <v>7214.2691987824037</v>
      </c>
      <c r="H100" s="98">
        <v>7271.9560857310225</v>
      </c>
      <c r="I100" s="98">
        <v>6446.5781155580962</v>
      </c>
      <c r="J100" s="98">
        <v>7399.9760078375621</v>
      </c>
      <c r="K100" s="98">
        <v>7366.7528472126796</v>
      </c>
      <c r="L100" s="98">
        <v>8564.8958536999417</v>
      </c>
      <c r="M100" s="98">
        <v>6655.5670683085718</v>
      </c>
      <c r="N100" s="98">
        <v>7157.5132924455957</v>
      </c>
      <c r="O100" s="98">
        <v>7593.5868491214133</v>
      </c>
      <c r="P100" s="98">
        <v>5580.6442527080253</v>
      </c>
      <c r="Q100" s="98">
        <v>5876.5815142371275</v>
      </c>
      <c r="R100" s="98">
        <v>6128.1132587542143</v>
      </c>
      <c r="S100" s="98">
        <v>5957.5680293427058</v>
      </c>
      <c r="T100" s="98">
        <v>5944.5785108033078</v>
      </c>
      <c r="U100" s="98">
        <v>5772.7113444143515</v>
      </c>
      <c r="V100" s="98">
        <v>5575.2388989213787</v>
      </c>
      <c r="W100" s="98">
        <v>6407.1266991372286</v>
      </c>
      <c r="X100" s="98">
        <v>5092.3203951022369</v>
      </c>
      <c r="Y100" s="98">
        <v>4350.5511646689538</v>
      </c>
      <c r="DA100" s="63" t="s">
        <v>1630</v>
      </c>
    </row>
    <row r="101" spans="1:105" ht="12" customHeight="1" x14ac:dyDescent="0.25">
      <c r="A101" s="97" t="s">
        <v>53</v>
      </c>
      <c r="B101" s="98">
        <v>94.446875099117463</v>
      </c>
      <c r="C101" s="98">
        <v>99.986246640826238</v>
      </c>
      <c r="D101" s="98">
        <v>94.118822663529599</v>
      </c>
      <c r="E101" s="98">
        <v>95.472644730055478</v>
      </c>
      <c r="F101" s="98">
        <v>90.075498386900222</v>
      </c>
      <c r="G101" s="98">
        <v>85.096871491163824</v>
      </c>
      <c r="H101" s="98">
        <v>84.415380379826885</v>
      </c>
      <c r="I101" s="98">
        <v>73.435353484412659</v>
      </c>
      <c r="J101" s="98">
        <v>85.682087373986931</v>
      </c>
      <c r="K101" s="98">
        <v>85.362078654969466</v>
      </c>
      <c r="L101" s="98">
        <v>102.76211586119121</v>
      </c>
      <c r="M101" s="98">
        <v>76.248199447433365</v>
      </c>
      <c r="N101" s="98">
        <v>83.627075983062298</v>
      </c>
      <c r="O101" s="98">
        <v>91.349427969597414</v>
      </c>
      <c r="P101" s="98">
        <v>63.142771791323213</v>
      </c>
      <c r="Q101" s="98">
        <v>69.035524148530769</v>
      </c>
      <c r="R101" s="98">
        <v>73.689368935778674</v>
      </c>
      <c r="S101" s="98">
        <v>72.121146297947462</v>
      </c>
      <c r="T101" s="98">
        <v>72.822310960736147</v>
      </c>
      <c r="U101" s="98">
        <v>70.955045850569931</v>
      </c>
      <c r="V101" s="98">
        <v>68.388532003066899</v>
      </c>
      <c r="W101" s="98">
        <v>82.099943258856683</v>
      </c>
      <c r="X101" s="98">
        <v>61.593175062045965</v>
      </c>
      <c r="Y101" s="98">
        <v>49.949385165007804</v>
      </c>
      <c r="DA101" s="63" t="s">
        <v>1631</v>
      </c>
    </row>
    <row r="102" spans="1:105" ht="12" customHeight="1" x14ac:dyDescent="0.25">
      <c r="A102" s="121" t="s">
        <v>92</v>
      </c>
      <c r="B102" s="122">
        <f t="shared" ref="B102:Y102" si="18">B103</f>
        <v>2.8135983764902877</v>
      </c>
      <c r="C102" s="122">
        <f t="shared" si="18"/>
        <v>2.8617832490278339</v>
      </c>
      <c r="D102" s="122">
        <f t="shared" si="18"/>
        <v>3.0085926493647763</v>
      </c>
      <c r="E102" s="122">
        <f t="shared" si="18"/>
        <v>4.3375227658207871</v>
      </c>
      <c r="F102" s="122">
        <f t="shared" si="18"/>
        <v>3.2560366516203159</v>
      </c>
      <c r="G102" s="122">
        <f t="shared" si="18"/>
        <v>3.4181867511457256</v>
      </c>
      <c r="H102" s="122">
        <f t="shared" si="18"/>
        <v>5.4287298131009436</v>
      </c>
      <c r="I102" s="122">
        <f t="shared" si="18"/>
        <v>3.9085574338603397</v>
      </c>
      <c r="J102" s="122">
        <f t="shared" si="18"/>
        <v>4.2229657791850359</v>
      </c>
      <c r="K102" s="122">
        <f t="shared" si="18"/>
        <v>4.8213184273427814</v>
      </c>
      <c r="L102" s="122">
        <f t="shared" si="18"/>
        <v>5.5139224327907419</v>
      </c>
      <c r="M102" s="122">
        <f t="shared" si="18"/>
        <v>6.0061272079724892</v>
      </c>
      <c r="N102" s="122">
        <f t="shared" si="18"/>
        <v>7.5906018175243162</v>
      </c>
      <c r="O102" s="122">
        <f t="shared" si="18"/>
        <v>8.7978453435801818</v>
      </c>
      <c r="P102" s="122">
        <f t="shared" si="18"/>
        <v>9.8028216472766658</v>
      </c>
      <c r="Q102" s="122">
        <f t="shared" si="18"/>
        <v>10.703402713399798</v>
      </c>
      <c r="R102" s="122">
        <f t="shared" si="18"/>
        <v>12.145004696447391</v>
      </c>
      <c r="S102" s="122">
        <f t="shared" si="18"/>
        <v>12.406188044558609</v>
      </c>
      <c r="T102" s="122">
        <f t="shared" si="18"/>
        <v>16.286513404865019</v>
      </c>
      <c r="U102" s="122">
        <f t="shared" si="18"/>
        <v>16.384197396873542</v>
      </c>
      <c r="V102" s="122">
        <f t="shared" si="18"/>
        <v>18.580882214321246</v>
      </c>
      <c r="W102" s="122">
        <f t="shared" si="18"/>
        <v>16.31517182373511</v>
      </c>
      <c r="X102" s="122">
        <f t="shared" si="18"/>
        <v>22.286558362989133</v>
      </c>
      <c r="Y102" s="122">
        <f t="shared" si="18"/>
        <v>21.92750399199063</v>
      </c>
      <c r="DA102" s="130" t="s">
        <v>1632</v>
      </c>
    </row>
    <row r="103" spans="1:105" ht="12" customHeight="1" x14ac:dyDescent="0.25">
      <c r="A103" s="97" t="s">
        <v>53</v>
      </c>
      <c r="B103" s="98">
        <v>2.8135983764902877</v>
      </c>
      <c r="C103" s="98">
        <v>2.8617832490278339</v>
      </c>
      <c r="D103" s="98">
        <v>3.0085926493647763</v>
      </c>
      <c r="E103" s="98">
        <v>4.3375227658207871</v>
      </c>
      <c r="F103" s="98">
        <v>3.2560366516203159</v>
      </c>
      <c r="G103" s="98">
        <v>3.4181867511457256</v>
      </c>
      <c r="H103" s="98">
        <v>5.4287298131009436</v>
      </c>
      <c r="I103" s="98">
        <v>3.9085574338603397</v>
      </c>
      <c r="J103" s="98">
        <v>4.2229657791850359</v>
      </c>
      <c r="K103" s="98">
        <v>4.8213184273427814</v>
      </c>
      <c r="L103" s="98">
        <v>5.5139224327907419</v>
      </c>
      <c r="M103" s="98">
        <v>6.0061272079724892</v>
      </c>
      <c r="N103" s="98">
        <v>7.5906018175243162</v>
      </c>
      <c r="O103" s="98">
        <v>8.7978453435801818</v>
      </c>
      <c r="P103" s="98">
        <v>9.8028216472766658</v>
      </c>
      <c r="Q103" s="98">
        <v>10.703402713399798</v>
      </c>
      <c r="R103" s="98">
        <v>12.145004696447391</v>
      </c>
      <c r="S103" s="98">
        <v>12.406188044558609</v>
      </c>
      <c r="T103" s="98">
        <v>16.286513404865019</v>
      </c>
      <c r="U103" s="98">
        <v>16.384197396873542</v>
      </c>
      <c r="V103" s="98">
        <v>18.580882214321246</v>
      </c>
      <c r="W103" s="98">
        <v>16.31517182373511</v>
      </c>
      <c r="X103" s="98">
        <v>22.286558362989133</v>
      </c>
      <c r="Y103" s="98">
        <v>21.92750399199063</v>
      </c>
      <c r="DA103" s="63" t="s">
        <v>1633</v>
      </c>
    </row>
    <row r="104" spans="1:105" ht="12" customHeight="1" x14ac:dyDescent="0.25">
      <c r="A104" s="121" t="s">
        <v>55</v>
      </c>
      <c r="B104" s="122">
        <v>856.35353188541785</v>
      </c>
      <c r="C104" s="122">
        <v>870.92525272950991</v>
      </c>
      <c r="D104" s="122">
        <v>938.8382942032971</v>
      </c>
      <c r="E104" s="122">
        <v>952.95173556526368</v>
      </c>
      <c r="F104" s="122">
        <v>907.81025888202896</v>
      </c>
      <c r="G104" s="122">
        <v>883.41334418887891</v>
      </c>
      <c r="H104" s="122">
        <v>876.85709257319547</v>
      </c>
      <c r="I104" s="122">
        <v>830.02793234847491</v>
      </c>
      <c r="J104" s="122">
        <v>852.75995064991366</v>
      </c>
      <c r="K104" s="122">
        <v>862.7105975056345</v>
      </c>
      <c r="L104" s="122">
        <v>1000.2023890250409</v>
      </c>
      <c r="M104" s="122">
        <v>749.30877510029813</v>
      </c>
      <c r="N104" s="122">
        <v>774.1843448532004</v>
      </c>
      <c r="O104" s="122">
        <v>842.7067250786456</v>
      </c>
      <c r="P104" s="122">
        <v>675.68974725450209</v>
      </c>
      <c r="Q104" s="122">
        <v>804.05787699608663</v>
      </c>
      <c r="R104" s="122">
        <v>839.7284513123243</v>
      </c>
      <c r="S104" s="122">
        <v>798.31276228107674</v>
      </c>
      <c r="T104" s="122">
        <v>768.77126747241959</v>
      </c>
      <c r="U104" s="122">
        <v>708.53805604275897</v>
      </c>
      <c r="V104" s="122">
        <v>626.40555479013972</v>
      </c>
      <c r="W104" s="122">
        <v>648.00001861765224</v>
      </c>
      <c r="X104" s="122">
        <v>460.1276497705623</v>
      </c>
      <c r="Y104" s="122">
        <v>334.9270214088815</v>
      </c>
      <c r="DA104" s="130" t="s">
        <v>1634</v>
      </c>
    </row>
    <row r="105" spans="1:105" ht="12" customHeight="1" x14ac:dyDescent="0.25">
      <c r="A105" s="97" t="s">
        <v>134</v>
      </c>
      <c r="B105" s="98">
        <v>848.0887032555122</v>
      </c>
      <c r="C105" s="98">
        <v>861.10060567048799</v>
      </c>
      <c r="D105" s="98">
        <v>927.49135140059309</v>
      </c>
      <c r="E105" s="98">
        <v>941.52981773627141</v>
      </c>
      <c r="F105" s="98">
        <v>896.69760048477997</v>
      </c>
      <c r="G105" s="98">
        <v>872.46330972573935</v>
      </c>
      <c r="H105" s="98">
        <v>865.98143147360884</v>
      </c>
      <c r="I105" s="98">
        <v>817.82395073007706</v>
      </c>
      <c r="J105" s="98">
        <v>840.21029345632132</v>
      </c>
      <c r="K105" s="98">
        <v>849.60526899214494</v>
      </c>
      <c r="L105" s="98">
        <v>986.56310698192397</v>
      </c>
      <c r="M105" s="98">
        <v>737.98238670074795</v>
      </c>
      <c r="N105" s="98">
        <v>762.18746293750814</v>
      </c>
      <c r="O105" s="98">
        <v>830.81006964575704</v>
      </c>
      <c r="P105" s="98">
        <v>667.58206600653887</v>
      </c>
      <c r="Q105" s="98">
        <v>793.46558390435712</v>
      </c>
      <c r="R105" s="98">
        <v>829.71339889092258</v>
      </c>
      <c r="S105" s="98">
        <v>788.79055491481142</v>
      </c>
      <c r="T105" s="98">
        <v>758.71512352746686</v>
      </c>
      <c r="U105" s="98">
        <v>698.16838420368845</v>
      </c>
      <c r="V105" s="98">
        <v>616.23135864222513</v>
      </c>
      <c r="W105" s="98">
        <v>639.43797657865491</v>
      </c>
      <c r="X105" s="98">
        <v>452.54980226528028</v>
      </c>
      <c r="Y105" s="98">
        <v>330.60789344838292</v>
      </c>
      <c r="DA105" s="63" t="s">
        <v>1635</v>
      </c>
    </row>
    <row r="106" spans="1:105" ht="12" customHeight="1" x14ac:dyDescent="0.25">
      <c r="A106" s="97" t="s">
        <v>133</v>
      </c>
      <c r="B106" s="98">
        <v>3.128035123425799</v>
      </c>
      <c r="C106" s="98">
        <v>3.8463462703726341</v>
      </c>
      <c r="D106" s="98">
        <v>4.0236396487542798</v>
      </c>
      <c r="E106" s="98">
        <v>4.3338205018589084</v>
      </c>
      <c r="F106" s="98">
        <v>4.4764856636559731</v>
      </c>
      <c r="G106" s="98">
        <v>4.4457256183451257</v>
      </c>
      <c r="H106" s="98">
        <v>4.5360743106414292</v>
      </c>
      <c r="I106" s="98">
        <v>4.2499261961443926</v>
      </c>
      <c r="J106" s="98">
        <v>4.918417059887104</v>
      </c>
      <c r="K106" s="98">
        <v>5.1424498044470894</v>
      </c>
      <c r="L106" s="98">
        <v>6.1986396978445084</v>
      </c>
      <c r="M106" s="98">
        <v>4.4037219656999653</v>
      </c>
      <c r="N106" s="98">
        <v>4.3741012586106294</v>
      </c>
      <c r="O106" s="98">
        <v>5.3664865066182683</v>
      </c>
      <c r="P106" s="98">
        <v>4.1257652547437678</v>
      </c>
      <c r="Q106" s="98">
        <v>4.9796155441374541</v>
      </c>
      <c r="R106" s="98">
        <v>5.4355468908208513</v>
      </c>
      <c r="S106" s="98">
        <v>4.9467416037044787</v>
      </c>
      <c r="T106" s="98">
        <v>4.6200944760883047</v>
      </c>
      <c r="U106" s="98">
        <v>4.0721389028416635</v>
      </c>
      <c r="V106" s="98">
        <v>3.3651571313390605</v>
      </c>
      <c r="W106" s="98">
        <v>3.6649333235415087</v>
      </c>
      <c r="X106" s="98">
        <v>2.4464502895029225</v>
      </c>
      <c r="Y106" s="98">
        <v>1.8652287042250815</v>
      </c>
      <c r="DA106" s="63" t="s">
        <v>1636</v>
      </c>
    </row>
    <row r="107" spans="1:105" ht="12" customHeight="1" x14ac:dyDescent="0.25">
      <c r="A107" s="100" t="s">
        <v>212</v>
      </c>
      <c r="B107" s="101">
        <v>2.0457870000824081</v>
      </c>
      <c r="C107" s="101">
        <v>2.3263106881522169</v>
      </c>
      <c r="D107" s="101">
        <v>2.5007562950187636</v>
      </c>
      <c r="E107" s="101">
        <v>2.6261386418673651</v>
      </c>
      <c r="F107" s="101">
        <v>2.6853316165087286</v>
      </c>
      <c r="G107" s="101">
        <v>2.6676193739916778</v>
      </c>
      <c r="H107" s="101">
        <v>2.6638396612771991</v>
      </c>
      <c r="I107" s="101">
        <v>2.6036795525496834</v>
      </c>
      <c r="J107" s="101">
        <v>2.7728727592078246</v>
      </c>
      <c r="K107" s="101">
        <v>2.9402893693211993</v>
      </c>
      <c r="L107" s="101">
        <v>3.1231258758827645</v>
      </c>
      <c r="M107" s="101">
        <v>2.2909290548801455</v>
      </c>
      <c r="N107" s="101">
        <v>2.1374790680339983</v>
      </c>
      <c r="O107" s="101">
        <v>2.6954859333195742</v>
      </c>
      <c r="P107" s="101">
        <v>2.1249567225263131</v>
      </c>
      <c r="Q107" s="101">
        <v>2.5589494366198515</v>
      </c>
      <c r="R107" s="101">
        <v>2.8802497781918075</v>
      </c>
      <c r="S107" s="101">
        <v>2.6140153412238889</v>
      </c>
      <c r="T107" s="101">
        <v>2.3422498767350755</v>
      </c>
      <c r="U107" s="101">
        <v>1.980747162976461</v>
      </c>
      <c r="V107" s="101">
        <v>1.5707857152700375</v>
      </c>
      <c r="W107" s="101">
        <v>1.5078378983361824</v>
      </c>
      <c r="X107" s="101">
        <v>1.0530471151408864</v>
      </c>
      <c r="Y107" s="101">
        <v>0.7946248863860399</v>
      </c>
      <c r="DA107" s="131" t="s">
        <v>1637</v>
      </c>
    </row>
    <row r="108" spans="1:105" ht="12" customHeight="1" x14ac:dyDescent="0.25">
      <c r="A108" s="103" t="s">
        <v>52</v>
      </c>
      <c r="B108" s="104">
        <v>1.0822481233433909</v>
      </c>
      <c r="C108" s="104">
        <v>1.520035582220417</v>
      </c>
      <c r="D108" s="104">
        <v>1.5228833537355164</v>
      </c>
      <c r="E108" s="104">
        <v>1.7076818599915433</v>
      </c>
      <c r="F108" s="104">
        <v>1.7911540471472447</v>
      </c>
      <c r="G108" s="104">
        <v>1.7781062443534474</v>
      </c>
      <c r="H108" s="104">
        <v>1.8722346493642303</v>
      </c>
      <c r="I108" s="104">
        <v>1.646246643594709</v>
      </c>
      <c r="J108" s="104">
        <v>2.1455443006792794</v>
      </c>
      <c r="K108" s="104">
        <v>2.2021604351258897</v>
      </c>
      <c r="L108" s="104">
        <v>3.0755138219617439</v>
      </c>
      <c r="M108" s="104">
        <v>2.1127929108198198</v>
      </c>
      <c r="N108" s="104">
        <v>2.236622190576631</v>
      </c>
      <c r="O108" s="104">
        <v>2.6710005732986941</v>
      </c>
      <c r="P108" s="104">
        <v>2.0008085322174547</v>
      </c>
      <c r="Q108" s="104">
        <v>2.4206661075176026</v>
      </c>
      <c r="R108" s="104">
        <v>2.5552971126290438</v>
      </c>
      <c r="S108" s="104">
        <v>2.3327262624805898</v>
      </c>
      <c r="T108" s="104">
        <v>2.2778445993532292</v>
      </c>
      <c r="U108" s="104">
        <v>2.0913917398652027</v>
      </c>
      <c r="V108" s="104">
        <v>1.7943714160690232</v>
      </c>
      <c r="W108" s="104">
        <v>2.1570954252053265</v>
      </c>
      <c r="X108" s="104">
        <v>1.3934031743620361</v>
      </c>
      <c r="Y108" s="104">
        <v>1.0706038178390416</v>
      </c>
      <c r="DA108" s="132" t="s">
        <v>1638</v>
      </c>
    </row>
    <row r="109" spans="1:105" ht="12" customHeight="1" x14ac:dyDescent="0.25">
      <c r="A109" s="106" t="s">
        <v>122</v>
      </c>
      <c r="B109" s="101">
        <v>3.2537524566901985</v>
      </c>
      <c r="C109" s="101">
        <v>3.5416486130420726</v>
      </c>
      <c r="D109" s="101">
        <v>4.2777963446205964</v>
      </c>
      <c r="E109" s="101">
        <v>4.0985939669929872</v>
      </c>
      <c r="F109" s="101">
        <v>3.7224476993013624</v>
      </c>
      <c r="G109" s="101">
        <v>3.5853381699590239</v>
      </c>
      <c r="H109" s="101">
        <v>3.5032327163661261</v>
      </c>
      <c r="I109" s="101">
        <v>3.9774636839985402</v>
      </c>
      <c r="J109" s="101">
        <v>3.9447877124380368</v>
      </c>
      <c r="K109" s="101">
        <v>3.9177973412303424</v>
      </c>
      <c r="L109" s="101">
        <v>3.9294928710218104</v>
      </c>
      <c r="M109" s="101">
        <v>3.5571585812862101</v>
      </c>
      <c r="N109" s="101">
        <v>4.2124529539820363</v>
      </c>
      <c r="O109" s="101">
        <v>3.6440198147922871</v>
      </c>
      <c r="P109" s="101">
        <v>2.378032323713017</v>
      </c>
      <c r="Q109" s="101">
        <v>3.4347851145988333</v>
      </c>
      <c r="R109" s="101">
        <v>2.9173319049681545</v>
      </c>
      <c r="S109" s="101">
        <v>2.8563045788231611</v>
      </c>
      <c r="T109" s="101">
        <v>3.433263958182776</v>
      </c>
      <c r="U109" s="101">
        <v>3.8150846413696691</v>
      </c>
      <c r="V109" s="101">
        <v>4.1424541829118677</v>
      </c>
      <c r="W109" s="101">
        <v>2.9794533804632897</v>
      </c>
      <c r="X109" s="101">
        <v>3.0258553369438652</v>
      </c>
      <c r="Y109" s="101">
        <v>1.397315748266962</v>
      </c>
      <c r="DA109" s="131" t="s">
        <v>1639</v>
      </c>
    </row>
    <row r="110" spans="1:105" ht="12" customHeight="1" x14ac:dyDescent="0.25">
      <c r="A110" s="107" t="s">
        <v>121</v>
      </c>
      <c r="B110" s="104">
        <v>1.883041049789649</v>
      </c>
      <c r="C110" s="104">
        <v>2.4366521756072093</v>
      </c>
      <c r="D110" s="104">
        <v>3.0455068093291793</v>
      </c>
      <c r="E110" s="104">
        <v>2.9895033601403331</v>
      </c>
      <c r="F110" s="104">
        <v>2.91372503429174</v>
      </c>
      <c r="G110" s="104">
        <v>2.9189706748353315</v>
      </c>
      <c r="H110" s="104">
        <v>2.8363540725790934</v>
      </c>
      <c r="I110" s="104">
        <v>3.9765917382549345</v>
      </c>
      <c r="J110" s="104">
        <v>3.6864524212671514</v>
      </c>
      <c r="K110" s="104">
        <v>4.0450813678120987</v>
      </c>
      <c r="L110" s="104">
        <v>3.5111494742506308</v>
      </c>
      <c r="M110" s="104">
        <v>3.3655078525639039</v>
      </c>
      <c r="N110" s="104">
        <v>3.4103277030995907</v>
      </c>
      <c r="O110" s="104">
        <v>2.8861491114781117</v>
      </c>
      <c r="P110" s="104">
        <v>1.6038836695064029</v>
      </c>
      <c r="Q110" s="104">
        <v>2.1778924329932341</v>
      </c>
      <c r="R110" s="104">
        <v>1.6621736256126554</v>
      </c>
      <c r="S110" s="104">
        <v>1.719161183737703</v>
      </c>
      <c r="T110" s="104">
        <v>2.0027855106816888</v>
      </c>
      <c r="U110" s="104">
        <v>2.4824482948591888</v>
      </c>
      <c r="V110" s="104">
        <v>2.6665848336637024</v>
      </c>
      <c r="W110" s="104">
        <v>1.9176553349925778</v>
      </c>
      <c r="X110" s="104">
        <v>2.1055418788351963</v>
      </c>
      <c r="Y110" s="104">
        <v>1.0565835080065005</v>
      </c>
      <c r="DA110" s="132" t="s">
        <v>1640</v>
      </c>
    </row>
    <row r="111" spans="1:105" ht="12" customHeight="1" x14ac:dyDescent="0.25">
      <c r="A111" s="108" t="s">
        <v>53</v>
      </c>
      <c r="B111" s="98">
        <v>1.15636366786912</v>
      </c>
      <c r="C111" s="98">
        <v>1.3589995297582935</v>
      </c>
      <c r="D111" s="98">
        <v>1.7646498895636875</v>
      </c>
      <c r="E111" s="98">
        <v>1.685242338388381</v>
      </c>
      <c r="F111" s="98">
        <v>1.6319979075667104</v>
      </c>
      <c r="G111" s="98">
        <v>1.6427091787244141</v>
      </c>
      <c r="H111" s="98">
        <v>1.5585372687389214</v>
      </c>
      <c r="I111" s="98">
        <v>2.3142383081687128</v>
      </c>
      <c r="J111" s="98">
        <v>1.9430159966999461</v>
      </c>
      <c r="K111" s="98">
        <v>2.188258233696124</v>
      </c>
      <c r="L111" s="98">
        <v>1.5896668308245516</v>
      </c>
      <c r="M111" s="98">
        <v>1.6785706379750709</v>
      </c>
      <c r="N111" s="98">
        <v>1.59490629368864</v>
      </c>
      <c r="O111" s="98">
        <v>1.3758853174820163</v>
      </c>
      <c r="P111" s="98">
        <v>0.80445442111665322</v>
      </c>
      <c r="Q111" s="98">
        <v>1.0767542761131632</v>
      </c>
      <c r="R111" s="98">
        <v>0.85164995743343674</v>
      </c>
      <c r="S111" s="98">
        <v>0.88686451852122339</v>
      </c>
      <c r="T111" s="98">
        <v>0.98681873893852379</v>
      </c>
      <c r="U111" s="98">
        <v>1.1761518298948102</v>
      </c>
      <c r="V111" s="98">
        <v>1.2164430972069638</v>
      </c>
      <c r="W111" s="98">
        <v>0.74861747660733835</v>
      </c>
      <c r="X111" s="98">
        <v>0.88647641615999284</v>
      </c>
      <c r="Y111" s="98">
        <v>0.45163889907561416</v>
      </c>
      <c r="DA111" s="63" t="s">
        <v>1641</v>
      </c>
    </row>
    <row r="112" spans="1:105" ht="12" customHeight="1" x14ac:dyDescent="0.25">
      <c r="A112" s="108" t="s">
        <v>52</v>
      </c>
      <c r="B112" s="98">
        <v>0.726677381920529</v>
      </c>
      <c r="C112" s="98">
        <v>1.0776526458489155</v>
      </c>
      <c r="D112" s="98">
        <v>1.2808569197654915</v>
      </c>
      <c r="E112" s="98">
        <v>1.3042610217519521</v>
      </c>
      <c r="F112" s="98">
        <v>1.2817271267250296</v>
      </c>
      <c r="G112" s="98">
        <v>1.2762614961109171</v>
      </c>
      <c r="H112" s="98">
        <v>1.277816803840172</v>
      </c>
      <c r="I112" s="98">
        <v>1.6623534300862219</v>
      </c>
      <c r="J112" s="98">
        <v>1.7434364245672054</v>
      </c>
      <c r="K112" s="98">
        <v>1.8568231341159751</v>
      </c>
      <c r="L112" s="98">
        <v>1.9214826434260792</v>
      </c>
      <c r="M112" s="98">
        <v>1.6869372145888328</v>
      </c>
      <c r="N112" s="98">
        <v>1.8154214094109509</v>
      </c>
      <c r="O112" s="98">
        <v>1.5102637939960954</v>
      </c>
      <c r="P112" s="98">
        <v>0.79942924838974982</v>
      </c>
      <c r="Q112" s="98">
        <v>1.1011381568800711</v>
      </c>
      <c r="R112" s="98">
        <v>0.81052366817921861</v>
      </c>
      <c r="S112" s="98">
        <v>0.83229666521647971</v>
      </c>
      <c r="T112" s="98">
        <v>1.0159667717431649</v>
      </c>
      <c r="U112" s="98">
        <v>1.3062964649643787</v>
      </c>
      <c r="V112" s="98">
        <v>1.4501417364567386</v>
      </c>
      <c r="W112" s="98">
        <v>1.1690378583852394</v>
      </c>
      <c r="X112" s="98">
        <v>1.2190654626752035</v>
      </c>
      <c r="Y112" s="98">
        <v>0.60494460893088631</v>
      </c>
      <c r="DA112" s="63" t="s">
        <v>1642</v>
      </c>
    </row>
    <row r="113" spans="1:105" ht="12" customHeight="1" x14ac:dyDescent="0.25">
      <c r="A113" s="121" t="s">
        <v>54</v>
      </c>
      <c r="B113" s="122">
        <v>145.34652050194802</v>
      </c>
      <c r="C113" s="122">
        <v>157.1039623007533</v>
      </c>
      <c r="D113" s="122">
        <v>157.20173828560104</v>
      </c>
      <c r="E113" s="122">
        <v>158.25921400245807</v>
      </c>
      <c r="F113" s="122">
        <v>161.87931476312087</v>
      </c>
      <c r="G113" s="122">
        <v>162.00906878281489</v>
      </c>
      <c r="H113" s="122">
        <v>179.43996697757058</v>
      </c>
      <c r="I113" s="122">
        <v>164.57618447106657</v>
      </c>
      <c r="J113" s="122">
        <v>172.87495122902993</v>
      </c>
      <c r="K113" s="122">
        <v>158.26830298404138</v>
      </c>
      <c r="L113" s="122">
        <v>204.58330221679466</v>
      </c>
      <c r="M113" s="122">
        <v>195.63048506599063</v>
      </c>
      <c r="N113" s="122">
        <v>193.34929333345809</v>
      </c>
      <c r="O113" s="122">
        <v>190.72828666114737</v>
      </c>
      <c r="P113" s="122">
        <v>186.93389615772159</v>
      </c>
      <c r="Q113" s="122">
        <v>185.21684599812153</v>
      </c>
      <c r="R113" s="122">
        <v>183.17547841390592</v>
      </c>
      <c r="S113" s="122">
        <v>181.02132295325478</v>
      </c>
      <c r="T113" s="122">
        <v>178.3899053901047</v>
      </c>
      <c r="U113" s="122">
        <v>175.65396005453363</v>
      </c>
      <c r="V113" s="122">
        <v>172.30960672483118</v>
      </c>
      <c r="W113" s="122">
        <v>167.84998937787432</v>
      </c>
      <c r="X113" s="122">
        <v>161.94181001991132</v>
      </c>
      <c r="Y113" s="122">
        <v>149.40508006795213</v>
      </c>
      <c r="DA113" s="130" t="s">
        <v>1643</v>
      </c>
    </row>
    <row r="114" spans="1:105" ht="12" customHeight="1" x14ac:dyDescent="0.25">
      <c r="A114" s="97" t="s">
        <v>175</v>
      </c>
      <c r="B114" s="98">
        <v>111.83131383588982</v>
      </c>
      <c r="C114" s="98">
        <v>121.38527244686642</v>
      </c>
      <c r="D114" s="98">
        <v>121.27210834008712</v>
      </c>
      <c r="E114" s="98">
        <v>122.4088093756927</v>
      </c>
      <c r="F114" s="98">
        <v>125.04005952920856</v>
      </c>
      <c r="G114" s="98">
        <v>125.23289017461417</v>
      </c>
      <c r="H114" s="98">
        <v>139.37964055455672</v>
      </c>
      <c r="I114" s="98">
        <v>126.88617161413632</v>
      </c>
      <c r="J114" s="98">
        <v>134.31296696152779</v>
      </c>
      <c r="K114" s="98">
        <v>122.97820663565666</v>
      </c>
      <c r="L114" s="98">
        <v>160.26081971911745</v>
      </c>
      <c r="M114" s="98">
        <v>151.18945256520482</v>
      </c>
      <c r="N114" s="98">
        <v>148.92161077672671</v>
      </c>
      <c r="O114" s="98">
        <v>146.65376898824871</v>
      </c>
      <c r="P114" s="98">
        <v>143.62997993694484</v>
      </c>
      <c r="Q114" s="98">
        <v>141.36213814846644</v>
      </c>
      <c r="R114" s="98">
        <v>139.09429635998848</v>
      </c>
      <c r="S114" s="98">
        <v>136.82645457151045</v>
      </c>
      <c r="T114" s="98">
        <v>134.55861278303271</v>
      </c>
      <c r="U114" s="98">
        <v>132.29077099455438</v>
      </c>
      <c r="V114" s="98">
        <v>130.02292920607653</v>
      </c>
      <c r="W114" s="98">
        <v>127.75508741759792</v>
      </c>
      <c r="X114" s="98">
        <v>125.48724562911988</v>
      </c>
      <c r="Y114" s="98">
        <v>123.2194038406421</v>
      </c>
      <c r="DA114" s="63" t="s">
        <v>1644</v>
      </c>
    </row>
    <row r="115" spans="1:105" ht="12" customHeight="1" x14ac:dyDescent="0.25">
      <c r="A115" s="109" t="s">
        <v>120</v>
      </c>
      <c r="B115" s="33">
        <v>33.515206666058219</v>
      </c>
      <c r="C115" s="33">
        <v>35.718689853886872</v>
      </c>
      <c r="D115" s="33">
        <v>35.929629945513923</v>
      </c>
      <c r="E115" s="33">
        <v>35.850404626765368</v>
      </c>
      <c r="F115" s="33">
        <v>36.839255233912297</v>
      </c>
      <c r="G115" s="33">
        <v>36.776178608200709</v>
      </c>
      <c r="H115" s="33">
        <v>40.060326423013848</v>
      </c>
      <c r="I115" s="33">
        <v>37.690012856930259</v>
      </c>
      <c r="J115" s="33">
        <v>38.56198426750214</v>
      </c>
      <c r="K115" s="33">
        <v>35.290096348384708</v>
      </c>
      <c r="L115" s="33">
        <v>44.322482497677214</v>
      </c>
      <c r="M115" s="33">
        <v>44.441032500785816</v>
      </c>
      <c r="N115" s="33">
        <v>44.427682556731398</v>
      </c>
      <c r="O115" s="33">
        <v>44.074517672898637</v>
      </c>
      <c r="P115" s="33">
        <v>43.303916220776763</v>
      </c>
      <c r="Q115" s="33">
        <v>43.854707849655085</v>
      </c>
      <c r="R115" s="33">
        <v>44.081182053917459</v>
      </c>
      <c r="S115" s="33">
        <v>44.194868381744321</v>
      </c>
      <c r="T115" s="33">
        <v>43.831292607071987</v>
      </c>
      <c r="U115" s="33">
        <v>43.363189059979234</v>
      </c>
      <c r="V115" s="33">
        <v>42.286677518754665</v>
      </c>
      <c r="W115" s="33">
        <v>40.094901960276395</v>
      </c>
      <c r="X115" s="33">
        <v>36.454564390791425</v>
      </c>
      <c r="Y115" s="33">
        <v>26.185676227310029</v>
      </c>
      <c r="DA115" s="60" t="s">
        <v>1645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4742.7606408111442</v>
      </c>
      <c r="C117" s="117">
        <f t="shared" si="19"/>
        <v>5079.1830563982448</v>
      </c>
      <c r="D117" s="117">
        <f t="shared" si="19"/>
        <v>4946.9407804509747</v>
      </c>
      <c r="E117" s="117">
        <f t="shared" si="19"/>
        <v>5110.6013023604883</v>
      </c>
      <c r="F117" s="117">
        <f t="shared" si="19"/>
        <v>4927.8681451048751</v>
      </c>
      <c r="G117" s="117">
        <f t="shared" si="19"/>
        <v>4784.2350351359701</v>
      </c>
      <c r="H117" s="117">
        <f t="shared" si="19"/>
        <v>4879.1325214111812</v>
      </c>
      <c r="I117" s="117">
        <f t="shared" si="19"/>
        <v>4406.7334999378963</v>
      </c>
      <c r="J117" s="117">
        <f t="shared" si="19"/>
        <v>5045.6447963728797</v>
      </c>
      <c r="K117" s="117">
        <f t="shared" si="19"/>
        <v>5091.8715377137214</v>
      </c>
      <c r="L117" s="117">
        <f t="shared" si="19"/>
        <v>6021.7403158943453</v>
      </c>
      <c r="M117" s="117">
        <f t="shared" si="19"/>
        <v>4765.4750160146077</v>
      </c>
      <c r="N117" s="117">
        <f t="shared" si="19"/>
        <v>5201.5903800577025</v>
      </c>
      <c r="O117" s="117">
        <f t="shared" si="19"/>
        <v>5652.3512683289619</v>
      </c>
      <c r="P117" s="117">
        <f t="shared" si="19"/>
        <v>4267.657602093117</v>
      </c>
      <c r="Q117" s="117">
        <f t="shared" si="19"/>
        <v>4615.0107782772757</v>
      </c>
      <c r="R117" s="117">
        <f t="shared" ref="R117:V117" si="20">R118+R121+R123+R132</f>
        <v>4898.6642967793823</v>
      </c>
      <c r="S117" s="117">
        <f t="shared" si="20"/>
        <v>4856.0015423339973</v>
      </c>
      <c r="T117" s="117">
        <f t="shared" si="20"/>
        <v>4942.4678459233428</v>
      </c>
      <c r="U117" s="117">
        <f t="shared" si="20"/>
        <v>4875.334437730261</v>
      </c>
      <c r="V117" s="117">
        <f t="shared" si="20"/>
        <v>4775.3502987212405</v>
      </c>
      <c r="W117" s="117">
        <f t="shared" ref="W117:Y117" si="21">W118+W121+W123+W132</f>
        <v>5495.2810825491097</v>
      </c>
      <c r="X117" s="117">
        <f t="shared" si="21"/>
        <v>4465.0285330211173</v>
      </c>
      <c r="Y117" s="117">
        <f t="shared" si="21"/>
        <v>3855.3954383579976</v>
      </c>
      <c r="DA117" s="129" t="s">
        <v>1796</v>
      </c>
    </row>
    <row r="118" spans="1:105" ht="12" customHeight="1" x14ac:dyDescent="0.25">
      <c r="A118" s="121" t="s">
        <v>57</v>
      </c>
      <c r="B118" s="122">
        <f t="shared" ref="B118:Q118" si="22">SUM(B119:B120)</f>
        <v>4142.3273159308092</v>
      </c>
      <c r="C118" s="122">
        <f t="shared" si="22"/>
        <v>4457.8207311823171</v>
      </c>
      <c r="D118" s="122">
        <f t="shared" si="22"/>
        <v>4279.7647342663358</v>
      </c>
      <c r="E118" s="122">
        <f t="shared" si="22"/>
        <v>4425.5449653495898</v>
      </c>
      <c r="F118" s="122">
        <f t="shared" si="22"/>
        <v>4264.1787047654107</v>
      </c>
      <c r="G118" s="122">
        <f t="shared" si="22"/>
        <v>4128.5430436698507</v>
      </c>
      <c r="H118" s="122">
        <f t="shared" si="22"/>
        <v>4203.3531513729395</v>
      </c>
      <c r="I118" s="122">
        <f t="shared" si="22"/>
        <v>3766.9246963450919</v>
      </c>
      <c r="J118" s="122">
        <f t="shared" si="22"/>
        <v>4377.8995045906349</v>
      </c>
      <c r="K118" s="122">
        <f t="shared" si="22"/>
        <v>4416.6146106304623</v>
      </c>
      <c r="L118" s="122">
        <f t="shared" si="22"/>
        <v>5214.3985766927635</v>
      </c>
      <c r="M118" s="122">
        <f t="shared" si="22"/>
        <v>4116.3461889674718</v>
      </c>
      <c r="N118" s="122">
        <f t="shared" si="22"/>
        <v>4519.368502267931</v>
      </c>
      <c r="O118" s="122">
        <f t="shared" si="22"/>
        <v>4906.5432739797825</v>
      </c>
      <c r="P118" s="122">
        <f t="shared" si="22"/>
        <v>3631.4969064177972</v>
      </c>
      <c r="Q118" s="122">
        <f t="shared" si="22"/>
        <v>3877.8146059253095</v>
      </c>
      <c r="R118" s="122">
        <f t="shared" ref="R118:V118" si="23">SUM(R119:R120)</f>
        <v>4119.5089867605766</v>
      </c>
      <c r="S118" s="122">
        <f t="shared" si="23"/>
        <v>4093.6839972200314</v>
      </c>
      <c r="T118" s="122">
        <f t="shared" si="23"/>
        <v>4173.2948602936167</v>
      </c>
      <c r="U118" s="122">
        <f t="shared" si="23"/>
        <v>4140.3130855672525</v>
      </c>
      <c r="V118" s="122">
        <f t="shared" si="23"/>
        <v>4084.3666748203436</v>
      </c>
      <c r="W118" s="122">
        <f t="shared" ref="W118:Y118" si="24">SUM(W119:W120)</f>
        <v>4791.1195834454984</v>
      </c>
      <c r="X118" s="122">
        <f t="shared" si="24"/>
        <v>3878.8610593199851</v>
      </c>
      <c r="Y118" s="122">
        <f t="shared" si="24"/>
        <v>3376.400189479089</v>
      </c>
      <c r="DA118" s="130" t="s">
        <v>1797</v>
      </c>
    </row>
    <row r="119" spans="1:105" ht="12" customHeight="1" x14ac:dyDescent="0.25">
      <c r="A119" s="97" t="s">
        <v>212</v>
      </c>
      <c r="B119" s="98">
        <v>4047.8804408316919</v>
      </c>
      <c r="C119" s="98">
        <v>4357.8344845414913</v>
      </c>
      <c r="D119" s="98">
        <v>4185.6459116028063</v>
      </c>
      <c r="E119" s="98">
        <v>4330.0723206195344</v>
      </c>
      <c r="F119" s="98">
        <v>4174.1032063785105</v>
      </c>
      <c r="G119" s="98">
        <v>4043.446172178687</v>
      </c>
      <c r="H119" s="98">
        <v>4118.9377709931123</v>
      </c>
      <c r="I119" s="98">
        <v>3693.4893428606792</v>
      </c>
      <c r="J119" s="98">
        <v>4292.2174172166478</v>
      </c>
      <c r="K119" s="98">
        <v>4331.2525319754932</v>
      </c>
      <c r="L119" s="98">
        <v>5111.6364608315725</v>
      </c>
      <c r="M119" s="98">
        <v>4040.0979895200385</v>
      </c>
      <c r="N119" s="98">
        <v>4435.7414262848688</v>
      </c>
      <c r="O119" s="98">
        <v>4815.1938460101846</v>
      </c>
      <c r="P119" s="98">
        <v>3568.3541346264738</v>
      </c>
      <c r="Q119" s="98">
        <v>3808.7790817767786</v>
      </c>
      <c r="R119" s="98">
        <v>4045.8196178247981</v>
      </c>
      <c r="S119" s="98">
        <v>4021.5628509220842</v>
      </c>
      <c r="T119" s="98">
        <v>4100.4725493328806</v>
      </c>
      <c r="U119" s="98">
        <v>4069.3580397166825</v>
      </c>
      <c r="V119" s="98">
        <v>4015.9781428172769</v>
      </c>
      <c r="W119" s="98">
        <v>4709.0196401866415</v>
      </c>
      <c r="X119" s="98">
        <v>3817.2678842579389</v>
      </c>
      <c r="Y119" s="98">
        <v>3326.4508043140813</v>
      </c>
      <c r="DA119" s="63" t="s">
        <v>1798</v>
      </c>
    </row>
    <row r="120" spans="1:105" ht="12" customHeight="1" x14ac:dyDescent="0.25">
      <c r="A120" s="97" t="s">
        <v>53</v>
      </c>
      <c r="B120" s="98">
        <v>94.446875099117463</v>
      </c>
      <c r="C120" s="98">
        <v>99.986246640826238</v>
      </c>
      <c r="D120" s="98">
        <v>94.118822663529599</v>
      </c>
      <c r="E120" s="98">
        <v>95.472644730055478</v>
      </c>
      <c r="F120" s="98">
        <v>90.075498386900222</v>
      </c>
      <c r="G120" s="98">
        <v>85.096871491163824</v>
      </c>
      <c r="H120" s="98">
        <v>84.415380379826885</v>
      </c>
      <c r="I120" s="98">
        <v>73.435353484412659</v>
      </c>
      <c r="J120" s="98">
        <v>85.682087373986931</v>
      </c>
      <c r="K120" s="98">
        <v>85.362078654969466</v>
      </c>
      <c r="L120" s="98">
        <v>102.76211586119121</v>
      </c>
      <c r="M120" s="98">
        <v>76.248199447433365</v>
      </c>
      <c r="N120" s="98">
        <v>83.627075983062298</v>
      </c>
      <c r="O120" s="98">
        <v>91.349427969597414</v>
      </c>
      <c r="P120" s="98">
        <v>63.142771791323213</v>
      </c>
      <c r="Q120" s="98">
        <v>69.035524148530769</v>
      </c>
      <c r="R120" s="98">
        <v>73.689368935778674</v>
      </c>
      <c r="S120" s="98">
        <v>72.121146297947462</v>
      </c>
      <c r="T120" s="98">
        <v>72.822310960736147</v>
      </c>
      <c r="U120" s="98">
        <v>70.955045850569931</v>
      </c>
      <c r="V120" s="98">
        <v>68.388532003066899</v>
      </c>
      <c r="W120" s="98">
        <v>82.099943258856683</v>
      </c>
      <c r="X120" s="98">
        <v>61.593175062045965</v>
      </c>
      <c r="Y120" s="98">
        <v>49.949385165007804</v>
      </c>
      <c r="DA120" s="63" t="s">
        <v>1799</v>
      </c>
    </row>
    <row r="121" spans="1:105" ht="12" customHeight="1" x14ac:dyDescent="0.25">
      <c r="A121" s="121" t="s">
        <v>92</v>
      </c>
      <c r="B121" s="122">
        <f t="shared" ref="B121:Y121" si="25">B122</f>
        <v>5.6127408917248411</v>
      </c>
      <c r="C121" s="122">
        <f t="shared" si="25"/>
        <v>5.9691032016973438</v>
      </c>
      <c r="D121" s="122">
        <f t="shared" si="25"/>
        <v>6.5643932412334793</v>
      </c>
      <c r="E121" s="122">
        <f t="shared" si="25"/>
        <v>10.066005646707586</v>
      </c>
      <c r="F121" s="122">
        <f t="shared" si="25"/>
        <v>8.106947073568735</v>
      </c>
      <c r="G121" s="122">
        <f t="shared" si="25"/>
        <v>9.2569243507925059</v>
      </c>
      <c r="H121" s="122">
        <f t="shared" si="25"/>
        <v>15.936774196324233</v>
      </c>
      <c r="I121" s="122">
        <f t="shared" si="25"/>
        <v>11.896591670137941</v>
      </c>
      <c r="J121" s="122">
        <f t="shared" si="25"/>
        <v>13.178431646146294</v>
      </c>
      <c r="K121" s="122">
        <f t="shared" si="25"/>
        <v>15.706119149353857</v>
      </c>
      <c r="L121" s="122">
        <f t="shared" si="25"/>
        <v>18.746725993708235</v>
      </c>
      <c r="M121" s="122">
        <f t="shared" si="25"/>
        <v>21.544422837130522</v>
      </c>
      <c r="N121" s="122">
        <f t="shared" si="25"/>
        <v>28.447067861032934</v>
      </c>
      <c r="O121" s="122">
        <f t="shared" si="25"/>
        <v>34.371754361649884</v>
      </c>
      <c r="P121" s="122">
        <f t="shared" si="25"/>
        <v>39.821094212974607</v>
      </c>
      <c r="Q121" s="122">
        <f t="shared" si="25"/>
        <v>44.832895974694594</v>
      </c>
      <c r="R121" s="122">
        <f t="shared" si="25"/>
        <v>52.523972179274509</v>
      </c>
      <c r="S121" s="122">
        <f t="shared" si="25"/>
        <v>55.006181301217616</v>
      </c>
      <c r="T121" s="122">
        <f t="shared" si="25"/>
        <v>73.752449585436565</v>
      </c>
      <c r="U121" s="122">
        <f t="shared" si="25"/>
        <v>75.560066212911593</v>
      </c>
      <c r="V121" s="122">
        <f t="shared" si="25"/>
        <v>86.727488268750534</v>
      </c>
      <c r="W121" s="122">
        <f t="shared" si="25"/>
        <v>76.790427115180663</v>
      </c>
      <c r="X121" s="122">
        <f t="shared" si="25"/>
        <v>105.68068433546546</v>
      </c>
      <c r="Y121" s="122">
        <f t="shared" si="25"/>
        <v>104.76209841741588</v>
      </c>
      <c r="DA121" s="130" t="s">
        <v>1800</v>
      </c>
    </row>
    <row r="122" spans="1:105" ht="12" customHeight="1" x14ac:dyDescent="0.25">
      <c r="A122" s="97" t="s">
        <v>53</v>
      </c>
      <c r="B122" s="98">
        <v>5.6127408917248411</v>
      </c>
      <c r="C122" s="98">
        <v>5.9691032016973438</v>
      </c>
      <c r="D122" s="98">
        <v>6.5643932412334793</v>
      </c>
      <c r="E122" s="98">
        <v>10.066005646707586</v>
      </c>
      <c r="F122" s="98">
        <v>8.106947073568735</v>
      </c>
      <c r="G122" s="98">
        <v>9.2569243507925059</v>
      </c>
      <c r="H122" s="98">
        <v>15.936774196324233</v>
      </c>
      <c r="I122" s="98">
        <v>11.896591670137941</v>
      </c>
      <c r="J122" s="98">
        <v>13.178431646146294</v>
      </c>
      <c r="K122" s="98">
        <v>15.706119149353857</v>
      </c>
      <c r="L122" s="98">
        <v>18.746725993708235</v>
      </c>
      <c r="M122" s="98">
        <v>21.544422837130522</v>
      </c>
      <c r="N122" s="98">
        <v>28.447067861032934</v>
      </c>
      <c r="O122" s="98">
        <v>34.371754361649884</v>
      </c>
      <c r="P122" s="98">
        <v>39.821094212974607</v>
      </c>
      <c r="Q122" s="98">
        <v>44.832895974694594</v>
      </c>
      <c r="R122" s="98">
        <v>52.523972179274509</v>
      </c>
      <c r="S122" s="98">
        <v>55.006181301217616</v>
      </c>
      <c r="T122" s="98">
        <v>73.752449585436565</v>
      </c>
      <c r="U122" s="98">
        <v>75.560066212911593</v>
      </c>
      <c r="V122" s="98">
        <v>86.727488268750534</v>
      </c>
      <c r="W122" s="98">
        <v>76.790427115180663</v>
      </c>
      <c r="X122" s="98">
        <v>105.68068433546546</v>
      </c>
      <c r="Y122" s="98">
        <v>104.76209841741588</v>
      </c>
      <c r="DA122" s="63" t="s">
        <v>1801</v>
      </c>
    </row>
    <row r="123" spans="1:105" ht="12" customHeight="1" x14ac:dyDescent="0.25">
      <c r="A123" s="121" t="s">
        <v>55</v>
      </c>
      <c r="B123" s="122">
        <v>501.85860310484765</v>
      </c>
      <c r="C123" s="122">
        <v>514.7877400907189</v>
      </c>
      <c r="D123" s="122">
        <v>559.70877184953383</v>
      </c>
      <c r="E123" s="122">
        <v>573.24233045335507</v>
      </c>
      <c r="F123" s="122">
        <v>551.25145174217835</v>
      </c>
      <c r="G123" s="122">
        <v>541.79053862182548</v>
      </c>
      <c r="H123" s="122">
        <v>543.75160701918946</v>
      </c>
      <c r="I123" s="122">
        <v>521.15210821129847</v>
      </c>
      <c r="J123" s="122">
        <v>542.53291721143512</v>
      </c>
      <c r="K123" s="122">
        <v>556.90517680815447</v>
      </c>
      <c r="L123" s="122">
        <v>656.00919582664551</v>
      </c>
      <c r="M123" s="122">
        <v>500.35322688240979</v>
      </c>
      <c r="N123" s="122">
        <v>527.81811729117828</v>
      </c>
      <c r="O123" s="122">
        <v>586.99854490255768</v>
      </c>
      <c r="P123" s="122">
        <v>474.21918303720383</v>
      </c>
      <c r="Q123" s="122">
        <v>570.98854220814098</v>
      </c>
      <c r="R123" s="122">
        <v>606.15500759625195</v>
      </c>
      <c r="S123" s="122">
        <v>587.66004773896941</v>
      </c>
      <c r="T123" s="122">
        <v>576.86229527276942</v>
      </c>
      <c r="U123" s="122">
        <v>542.01067457904617</v>
      </c>
      <c r="V123" s="122">
        <v>488.40249335901774</v>
      </c>
      <c r="W123" s="122">
        <v>514.14436021860183</v>
      </c>
      <c r="X123" s="122">
        <v>371.25465271667855</v>
      </c>
      <c r="Y123" s="122">
        <v>274.81498459118313</v>
      </c>
      <c r="DA123" s="130" t="s">
        <v>1802</v>
      </c>
    </row>
    <row r="124" spans="1:105" ht="12" customHeight="1" x14ac:dyDescent="0.25">
      <c r="A124" s="97" t="s">
        <v>134</v>
      </c>
      <c r="B124" s="98">
        <v>495.73754466438021</v>
      </c>
      <c r="C124" s="98">
        <v>507.29739218822169</v>
      </c>
      <c r="D124" s="98">
        <v>551.06599629611492</v>
      </c>
      <c r="E124" s="98">
        <v>564.46789751251595</v>
      </c>
      <c r="F124" s="98">
        <v>542.65345500012347</v>
      </c>
      <c r="G124" s="98">
        <v>533.28319467480264</v>
      </c>
      <c r="H124" s="98">
        <v>535.23627762980709</v>
      </c>
      <c r="I124" s="98">
        <v>511.59260507803691</v>
      </c>
      <c r="J124" s="98">
        <v>532.54079528913974</v>
      </c>
      <c r="K124" s="98">
        <v>546.44526931673738</v>
      </c>
      <c r="L124" s="98">
        <v>644.88702871812154</v>
      </c>
      <c r="M124" s="98">
        <v>491.17478942890926</v>
      </c>
      <c r="N124" s="98">
        <v>518.03051592224608</v>
      </c>
      <c r="O124" s="98">
        <v>577.22927802077413</v>
      </c>
      <c r="P124" s="98">
        <v>467.57221814496199</v>
      </c>
      <c r="Q124" s="98">
        <v>562.24026135832776</v>
      </c>
      <c r="R124" s="98">
        <v>597.8316448369236</v>
      </c>
      <c r="S124" s="98">
        <v>579.69763155038095</v>
      </c>
      <c r="T124" s="98">
        <v>568.36520628599988</v>
      </c>
      <c r="U124" s="98">
        <v>533.15643037145037</v>
      </c>
      <c r="V124" s="98">
        <v>479.64553021267227</v>
      </c>
      <c r="W124" s="98">
        <v>506.61586453868307</v>
      </c>
      <c r="X124" s="98">
        <v>364.61910407603648</v>
      </c>
      <c r="Y124" s="98">
        <v>270.97212442067814</v>
      </c>
      <c r="DA124" s="63" t="s">
        <v>1803</v>
      </c>
    </row>
    <row r="125" spans="1:105" ht="12" customHeight="1" x14ac:dyDescent="0.25">
      <c r="A125" s="97" t="s">
        <v>133</v>
      </c>
      <c r="B125" s="98">
        <v>2.2780822624306216</v>
      </c>
      <c r="C125" s="98">
        <v>2.9142310918973102</v>
      </c>
      <c r="D125" s="98">
        <v>3.0271193432886081</v>
      </c>
      <c r="E125" s="98">
        <v>3.3070347309337649</v>
      </c>
      <c r="F125" s="98">
        <v>3.4483362857626174</v>
      </c>
      <c r="G125" s="98">
        <v>3.4382610102739966</v>
      </c>
      <c r="H125" s="98">
        <v>3.5468903106910799</v>
      </c>
      <c r="I125" s="98">
        <v>3.2940364506895543</v>
      </c>
      <c r="J125" s="98">
        <v>3.9346444508815543</v>
      </c>
      <c r="K125" s="98">
        <v>4.1207268422273202</v>
      </c>
      <c r="L125" s="98">
        <v>5.1433257791390465</v>
      </c>
      <c r="M125" s="98">
        <v>3.6396308215638316</v>
      </c>
      <c r="N125" s="98">
        <v>3.6774984429631621</v>
      </c>
      <c r="O125" s="98">
        <v>4.5400342211181082</v>
      </c>
      <c r="P125" s="98">
        <v>3.4785448932213034</v>
      </c>
      <c r="Q125" s="98">
        <v>4.2289140796698153</v>
      </c>
      <c r="R125" s="98">
        <v>4.6409422076653906</v>
      </c>
      <c r="S125" s="98">
        <v>4.2545673110030773</v>
      </c>
      <c r="T125" s="98">
        <v>4.0228164136190525</v>
      </c>
      <c r="U125" s="98">
        <v>3.5899720899426</v>
      </c>
      <c r="V125" s="98">
        <v>2.9978180575351527</v>
      </c>
      <c r="W125" s="98">
        <v>3.3428560934088969</v>
      </c>
      <c r="X125" s="98">
        <v>2.2307323600538127</v>
      </c>
      <c r="Y125" s="98">
        <v>1.7176760493381442</v>
      </c>
      <c r="DA125" s="63" t="s">
        <v>1804</v>
      </c>
    </row>
    <row r="126" spans="1:105" ht="12" customHeight="1" x14ac:dyDescent="0.25">
      <c r="A126" s="100" t="s">
        <v>212</v>
      </c>
      <c r="B126" s="101">
        <v>1.1958341390872307</v>
      </c>
      <c r="C126" s="101">
        <v>1.3941955096768934</v>
      </c>
      <c r="D126" s="101">
        <v>1.5042359895530915</v>
      </c>
      <c r="E126" s="101">
        <v>1.5993528709422213</v>
      </c>
      <c r="F126" s="101">
        <v>1.6571822386153729</v>
      </c>
      <c r="G126" s="101">
        <v>1.6601547659205493</v>
      </c>
      <c r="H126" s="101">
        <v>1.6746556613268495</v>
      </c>
      <c r="I126" s="101">
        <v>1.6477898070948456</v>
      </c>
      <c r="J126" s="101">
        <v>1.789100150202275</v>
      </c>
      <c r="K126" s="101">
        <v>1.918566407101431</v>
      </c>
      <c r="L126" s="101">
        <v>2.0678119571773026</v>
      </c>
      <c r="M126" s="101">
        <v>1.5268379107440115</v>
      </c>
      <c r="N126" s="101">
        <v>1.4408762523865311</v>
      </c>
      <c r="O126" s="101">
        <v>1.8690336478194138</v>
      </c>
      <c r="P126" s="101">
        <v>1.4777363610038488</v>
      </c>
      <c r="Q126" s="101">
        <v>1.8082479721522122</v>
      </c>
      <c r="R126" s="101">
        <v>2.0856450950363468</v>
      </c>
      <c r="S126" s="101">
        <v>1.9218410485224873</v>
      </c>
      <c r="T126" s="101">
        <v>1.7449718142658233</v>
      </c>
      <c r="U126" s="101">
        <v>1.4985803500773973</v>
      </c>
      <c r="V126" s="101">
        <v>1.2034466414661296</v>
      </c>
      <c r="W126" s="101">
        <v>1.1857606682035702</v>
      </c>
      <c r="X126" s="101">
        <v>0.83732918569177661</v>
      </c>
      <c r="Y126" s="101">
        <v>0.64707223149910253</v>
      </c>
      <c r="DA126" s="131" t="s">
        <v>1805</v>
      </c>
    </row>
    <row r="127" spans="1:105" ht="12" customHeight="1" x14ac:dyDescent="0.25">
      <c r="A127" s="103" t="s">
        <v>52</v>
      </c>
      <c r="B127" s="104">
        <v>1.0822481233433909</v>
      </c>
      <c r="C127" s="104">
        <v>1.520035582220417</v>
      </c>
      <c r="D127" s="104">
        <v>1.5228833537355164</v>
      </c>
      <c r="E127" s="104">
        <v>1.7076818599915433</v>
      </c>
      <c r="F127" s="104">
        <v>1.7911540471472447</v>
      </c>
      <c r="G127" s="104">
        <v>1.7781062443534474</v>
      </c>
      <c r="H127" s="104">
        <v>1.8722346493642303</v>
      </c>
      <c r="I127" s="104">
        <v>1.646246643594709</v>
      </c>
      <c r="J127" s="104">
        <v>2.1455443006792794</v>
      </c>
      <c r="K127" s="104">
        <v>2.2021604351258897</v>
      </c>
      <c r="L127" s="104">
        <v>3.0755138219617439</v>
      </c>
      <c r="M127" s="104">
        <v>2.1127929108198198</v>
      </c>
      <c r="N127" s="104">
        <v>2.236622190576631</v>
      </c>
      <c r="O127" s="104">
        <v>2.6710005732986941</v>
      </c>
      <c r="P127" s="104">
        <v>2.0008085322174547</v>
      </c>
      <c r="Q127" s="104">
        <v>2.4206661075176026</v>
      </c>
      <c r="R127" s="104">
        <v>2.5552971126290438</v>
      </c>
      <c r="S127" s="104">
        <v>2.3327262624805898</v>
      </c>
      <c r="T127" s="104">
        <v>2.2778445993532292</v>
      </c>
      <c r="U127" s="104">
        <v>2.0913917398652027</v>
      </c>
      <c r="V127" s="104">
        <v>1.7943714160690232</v>
      </c>
      <c r="W127" s="104">
        <v>2.1570954252053265</v>
      </c>
      <c r="X127" s="104">
        <v>1.3934031743620361</v>
      </c>
      <c r="Y127" s="104">
        <v>1.0706038178390416</v>
      </c>
      <c r="DA127" s="132" t="s">
        <v>1806</v>
      </c>
    </row>
    <row r="128" spans="1:105" ht="12" customHeight="1" x14ac:dyDescent="0.25">
      <c r="A128" s="106" t="s">
        <v>122</v>
      </c>
      <c r="B128" s="101">
        <v>2.2991831909317675</v>
      </c>
      <c r="C128" s="101">
        <v>2.5258216401817224</v>
      </c>
      <c r="D128" s="101">
        <v>3.0661314012500505</v>
      </c>
      <c r="E128" s="101">
        <v>2.9477871709478225</v>
      </c>
      <c r="F128" s="101">
        <v>2.6868350645899981</v>
      </c>
      <c r="G128" s="101">
        <v>2.5996259780888447</v>
      </c>
      <c r="H128" s="101">
        <v>2.554027296194946</v>
      </c>
      <c r="I128" s="101">
        <v>2.9093553061273534</v>
      </c>
      <c r="J128" s="101">
        <v>2.8901840697046284</v>
      </c>
      <c r="K128" s="101">
        <v>2.8754482048876437</v>
      </c>
      <c r="L128" s="101">
        <v>2.8891904935947639</v>
      </c>
      <c r="M128" s="101">
        <v>2.6171302108506618</v>
      </c>
      <c r="N128" s="101">
        <v>3.1169817317676554</v>
      </c>
      <c r="O128" s="101">
        <v>2.7012641029187923</v>
      </c>
      <c r="P128" s="101">
        <v>1.7707979153996305</v>
      </c>
      <c r="Q128" s="101">
        <v>2.6036765128862962</v>
      </c>
      <c r="R128" s="101">
        <v>2.2223087233560181</v>
      </c>
      <c r="S128" s="101">
        <v>2.1929308995528061</v>
      </c>
      <c r="T128" s="101">
        <v>2.687287557919908</v>
      </c>
      <c r="U128" s="101">
        <v>3.0236537717316816</v>
      </c>
      <c r="V128" s="101">
        <v>3.3306178743850916</v>
      </c>
      <c r="W128" s="101">
        <v>2.4107900985109691</v>
      </c>
      <c r="X128" s="101">
        <v>2.4628420470122783</v>
      </c>
      <c r="Y128" s="101">
        <v>1.1485882320850889</v>
      </c>
      <c r="DA128" s="131" t="s">
        <v>1807</v>
      </c>
    </row>
    <row r="129" spans="1:105" ht="12" customHeight="1" x14ac:dyDescent="0.25">
      <c r="A129" s="107" t="s">
        <v>121</v>
      </c>
      <c r="B129" s="104">
        <v>1.5437929871050047</v>
      </c>
      <c r="C129" s="104">
        <v>2.0502951704181287</v>
      </c>
      <c r="D129" s="104">
        <v>2.5495248088802969</v>
      </c>
      <c r="E129" s="104">
        <v>2.5196110389575233</v>
      </c>
      <c r="F129" s="104">
        <v>2.4628253917022227</v>
      </c>
      <c r="G129" s="104">
        <v>2.4694569586599302</v>
      </c>
      <c r="H129" s="104">
        <v>2.4144117824963249</v>
      </c>
      <c r="I129" s="104">
        <v>3.3561113764445194</v>
      </c>
      <c r="J129" s="104">
        <v>3.167293401709101</v>
      </c>
      <c r="K129" s="104">
        <v>3.4637324443021376</v>
      </c>
      <c r="L129" s="104">
        <v>3.0896508357902155</v>
      </c>
      <c r="M129" s="104">
        <v>2.9216764210859636</v>
      </c>
      <c r="N129" s="104">
        <v>2.9931211942014588</v>
      </c>
      <c r="O129" s="104">
        <v>2.5279685577465738</v>
      </c>
      <c r="P129" s="104">
        <v>1.3976220836209312</v>
      </c>
      <c r="Q129" s="104">
        <v>1.9156902572570971</v>
      </c>
      <c r="R129" s="104">
        <v>1.4601118283069425</v>
      </c>
      <c r="S129" s="104">
        <v>1.5149179780325821</v>
      </c>
      <c r="T129" s="104">
        <v>1.786985015230542</v>
      </c>
      <c r="U129" s="104">
        <v>2.2406183459214444</v>
      </c>
      <c r="V129" s="104">
        <v>2.4285272144252263</v>
      </c>
      <c r="W129" s="104">
        <v>1.7748494879989773</v>
      </c>
      <c r="X129" s="104">
        <v>1.9419742335759955</v>
      </c>
      <c r="Y129" s="104">
        <v>0.97659588908173234</v>
      </c>
      <c r="DA129" s="132" t="s">
        <v>1808</v>
      </c>
    </row>
    <row r="130" spans="1:105" ht="12" customHeight="1" x14ac:dyDescent="0.25">
      <c r="A130" s="108" t="s">
        <v>53</v>
      </c>
      <c r="B130" s="98">
        <v>0.81711560518447568</v>
      </c>
      <c r="C130" s="98">
        <v>0.97264252456921318</v>
      </c>
      <c r="D130" s="98">
        <v>1.2686678891148051</v>
      </c>
      <c r="E130" s="98">
        <v>1.2153500172055711</v>
      </c>
      <c r="F130" s="98">
        <v>1.1810982649771931</v>
      </c>
      <c r="G130" s="98">
        <v>1.1931954625490133</v>
      </c>
      <c r="H130" s="98">
        <v>1.1365949786561527</v>
      </c>
      <c r="I130" s="98">
        <v>1.6937579463582972</v>
      </c>
      <c r="J130" s="98">
        <v>1.4238569771418956</v>
      </c>
      <c r="K130" s="98">
        <v>1.6069093101861627</v>
      </c>
      <c r="L130" s="98">
        <v>1.1681681923641363</v>
      </c>
      <c r="M130" s="98">
        <v>1.2347392064971308</v>
      </c>
      <c r="N130" s="98">
        <v>1.177699784790508</v>
      </c>
      <c r="O130" s="98">
        <v>1.0177047637504781</v>
      </c>
      <c r="P130" s="98">
        <v>0.5981928352311815</v>
      </c>
      <c r="Q130" s="98">
        <v>0.81455210037702608</v>
      </c>
      <c r="R130" s="98">
        <v>0.6495881601277238</v>
      </c>
      <c r="S130" s="98">
        <v>0.6826213128161025</v>
      </c>
      <c r="T130" s="98">
        <v>0.77101824348737713</v>
      </c>
      <c r="U130" s="98">
        <v>0.93432188095706559</v>
      </c>
      <c r="V130" s="98">
        <v>0.97838547796848763</v>
      </c>
      <c r="W130" s="98">
        <v>0.6058116296137378</v>
      </c>
      <c r="X130" s="98">
        <v>0.72290877090079186</v>
      </c>
      <c r="Y130" s="98">
        <v>0.37165128015084603</v>
      </c>
      <c r="DA130" s="63" t="s">
        <v>1809</v>
      </c>
    </row>
    <row r="131" spans="1:105" ht="12" customHeight="1" x14ac:dyDescent="0.25">
      <c r="A131" s="108" t="s">
        <v>52</v>
      </c>
      <c r="B131" s="98">
        <v>0.726677381920529</v>
      </c>
      <c r="C131" s="98">
        <v>1.0776526458489155</v>
      </c>
      <c r="D131" s="98">
        <v>1.2808569197654915</v>
      </c>
      <c r="E131" s="98">
        <v>1.3042610217519521</v>
      </c>
      <c r="F131" s="98">
        <v>1.2817271267250296</v>
      </c>
      <c r="G131" s="98">
        <v>1.2762614961109171</v>
      </c>
      <c r="H131" s="98">
        <v>1.277816803840172</v>
      </c>
      <c r="I131" s="98">
        <v>1.6623534300862219</v>
      </c>
      <c r="J131" s="98">
        <v>1.7434364245672054</v>
      </c>
      <c r="K131" s="98">
        <v>1.8568231341159751</v>
      </c>
      <c r="L131" s="98">
        <v>1.9214826434260792</v>
      </c>
      <c r="M131" s="98">
        <v>1.6869372145888328</v>
      </c>
      <c r="N131" s="98">
        <v>1.8154214094109509</v>
      </c>
      <c r="O131" s="98">
        <v>1.5102637939960954</v>
      </c>
      <c r="P131" s="98">
        <v>0.79942924838974982</v>
      </c>
      <c r="Q131" s="98">
        <v>1.1011381568800711</v>
      </c>
      <c r="R131" s="98">
        <v>0.81052366817921861</v>
      </c>
      <c r="S131" s="98">
        <v>0.83229666521647971</v>
      </c>
      <c r="T131" s="98">
        <v>1.0159667717431649</v>
      </c>
      <c r="U131" s="98">
        <v>1.3062964649643787</v>
      </c>
      <c r="V131" s="98">
        <v>1.4501417364567386</v>
      </c>
      <c r="W131" s="98">
        <v>1.1690378583852394</v>
      </c>
      <c r="X131" s="98">
        <v>1.2190654626752035</v>
      </c>
      <c r="Y131" s="98">
        <v>0.60494460893088631</v>
      </c>
      <c r="DA131" s="63" t="s">
        <v>1810</v>
      </c>
    </row>
    <row r="132" spans="1:105" ht="12" customHeight="1" x14ac:dyDescent="0.25">
      <c r="A132" s="121" t="s">
        <v>54</v>
      </c>
      <c r="B132" s="122">
        <v>92.96198088376255</v>
      </c>
      <c r="C132" s="122">
        <v>100.60548192351177</v>
      </c>
      <c r="D132" s="122">
        <v>100.90288109387194</v>
      </c>
      <c r="E132" s="122">
        <v>101.74800091083554</v>
      </c>
      <c r="F132" s="122">
        <v>104.33104152371727</v>
      </c>
      <c r="G132" s="122">
        <v>104.64452849350121</v>
      </c>
      <c r="H132" s="122">
        <v>116.09098882272795</v>
      </c>
      <c r="I132" s="122">
        <v>106.76010371136839</v>
      </c>
      <c r="J132" s="122">
        <v>112.03394292466358</v>
      </c>
      <c r="K132" s="122">
        <v>102.6456311257505</v>
      </c>
      <c r="L132" s="122">
        <v>132.5858173812272</v>
      </c>
      <c r="M132" s="122">
        <v>127.23117732759505</v>
      </c>
      <c r="N132" s="122">
        <v>125.9566926375602</v>
      </c>
      <c r="O132" s="122">
        <v>124.43769508497209</v>
      </c>
      <c r="P132" s="122">
        <v>122.12041842514174</v>
      </c>
      <c r="Q132" s="122">
        <v>121.37473416913039</v>
      </c>
      <c r="R132" s="122">
        <v>120.47633024327914</v>
      </c>
      <c r="S132" s="122">
        <v>119.65131607377826</v>
      </c>
      <c r="T132" s="122">
        <v>118.55824077152042</v>
      </c>
      <c r="U132" s="122">
        <v>117.45061137105048</v>
      </c>
      <c r="V132" s="122">
        <v>115.85364227312849</v>
      </c>
      <c r="W132" s="122">
        <v>113.22671176982877</v>
      </c>
      <c r="X132" s="122">
        <v>109.232136648988</v>
      </c>
      <c r="Y132" s="122">
        <v>99.418165870309522</v>
      </c>
      <c r="DA132" s="130" t="s">
        <v>1811</v>
      </c>
    </row>
    <row r="133" spans="1:105" ht="12" customHeight="1" x14ac:dyDescent="0.25">
      <c r="A133" s="97" t="s">
        <v>175</v>
      </c>
      <c r="B133" s="98">
        <v>67.667440763056192</v>
      </c>
      <c r="C133" s="98">
        <v>73.576123124520336</v>
      </c>
      <c r="D133" s="98">
        <v>73.634015306614927</v>
      </c>
      <c r="E133" s="98">
        <v>74.454298914613176</v>
      </c>
      <c r="F133" s="98">
        <v>76.189911046801839</v>
      </c>
      <c r="G133" s="98">
        <v>76.447974441803922</v>
      </c>
      <c r="H133" s="98">
        <v>85.249553686476958</v>
      </c>
      <c r="I133" s="98">
        <v>77.678203177512387</v>
      </c>
      <c r="J133" s="98">
        <v>82.24832383241322</v>
      </c>
      <c r="K133" s="98">
        <v>75.336773632851063</v>
      </c>
      <c r="L133" s="98">
        <v>98.214143046278238</v>
      </c>
      <c r="M133" s="98">
        <v>92.690458045643709</v>
      </c>
      <c r="N133" s="98">
        <v>91.333500333772108</v>
      </c>
      <c r="O133" s="98">
        <v>89.97108024372281</v>
      </c>
      <c r="P133" s="98">
        <v>88.132397808022745</v>
      </c>
      <c r="Q133" s="98">
        <v>86.769424746880389</v>
      </c>
      <c r="R133" s="98">
        <v>85.446697067027742</v>
      </c>
      <c r="S133" s="98">
        <v>84.177471423028393</v>
      </c>
      <c r="T133" s="98">
        <v>82.956593502904212</v>
      </c>
      <c r="U133" s="98">
        <v>81.776095157743768</v>
      </c>
      <c r="V133" s="98">
        <v>80.611526770785346</v>
      </c>
      <c r="W133" s="98">
        <v>79.420978074964367</v>
      </c>
      <c r="X133" s="98">
        <v>78.194004112680361</v>
      </c>
      <c r="Y133" s="98">
        <v>76.958446958100495</v>
      </c>
      <c r="DA133" s="63" t="s">
        <v>1812</v>
      </c>
    </row>
    <row r="134" spans="1:105" ht="12" customHeight="1" x14ac:dyDescent="0.25">
      <c r="A134" s="109" t="s">
        <v>120</v>
      </c>
      <c r="B134" s="33">
        <v>25.294540120706351</v>
      </c>
      <c r="C134" s="33">
        <v>27.029358798991446</v>
      </c>
      <c r="D134" s="33">
        <v>27.26886578725701</v>
      </c>
      <c r="E134" s="33">
        <v>27.293701996222367</v>
      </c>
      <c r="F134" s="33">
        <v>28.141130476915432</v>
      </c>
      <c r="G134" s="33">
        <v>28.196554051697287</v>
      </c>
      <c r="H134" s="33">
        <v>30.841435136250986</v>
      </c>
      <c r="I134" s="33">
        <v>29.081900533855997</v>
      </c>
      <c r="J134" s="33">
        <v>29.785619092250361</v>
      </c>
      <c r="K134" s="33">
        <v>27.308857492899431</v>
      </c>
      <c r="L134" s="33">
        <v>34.371674334948956</v>
      </c>
      <c r="M134" s="33">
        <v>34.540719281951333</v>
      </c>
      <c r="N134" s="33">
        <v>34.623192303788095</v>
      </c>
      <c r="O134" s="33">
        <v>34.466614841249289</v>
      </c>
      <c r="P134" s="33">
        <v>33.988020617118991</v>
      </c>
      <c r="Q134" s="33">
        <v>34.605309422249995</v>
      </c>
      <c r="R134" s="33">
        <v>35.029633176251401</v>
      </c>
      <c r="S134" s="33">
        <v>35.473844650749868</v>
      </c>
      <c r="T134" s="33">
        <v>35.601647268616198</v>
      </c>
      <c r="U134" s="33">
        <v>35.67451621330671</v>
      </c>
      <c r="V134" s="33">
        <v>35.242115502343133</v>
      </c>
      <c r="W134" s="33">
        <v>33.805733694864394</v>
      </c>
      <c r="X134" s="33">
        <v>31.038132536307646</v>
      </c>
      <c r="Y134" s="33">
        <v>22.459718912209027</v>
      </c>
      <c r="DA134" s="60" t="s">
        <v>1813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0.54857594139056765</v>
      </c>
      <c r="C136" s="119">
        <f t="shared" si="26"/>
        <v>0.55272756529673028</v>
      </c>
      <c r="D136" s="119">
        <f t="shared" si="26"/>
        <v>0.55781793237150568</v>
      </c>
      <c r="E136" s="119">
        <f t="shared" si="26"/>
        <v>0.56274013576763238</v>
      </c>
      <c r="F136" s="119">
        <f t="shared" si="26"/>
        <v>0.56761476578126702</v>
      </c>
      <c r="G136" s="119">
        <f t="shared" si="26"/>
        <v>0.57308536123459786</v>
      </c>
      <c r="H136" s="119">
        <f t="shared" si="26"/>
        <v>0.57960039820614251</v>
      </c>
      <c r="I136" s="119">
        <f t="shared" si="26"/>
        <v>0.58611666913830907</v>
      </c>
      <c r="J136" s="119">
        <f t="shared" si="26"/>
        <v>0.59252367306613885</v>
      </c>
      <c r="K136" s="119">
        <f t="shared" si="26"/>
        <v>0.60060421114807594</v>
      </c>
      <c r="L136" s="119">
        <f t="shared" si="26"/>
        <v>0.60961390704026308</v>
      </c>
      <c r="M136" s="119">
        <f t="shared" si="26"/>
        <v>0.62028159276735995</v>
      </c>
      <c r="N136" s="119">
        <f t="shared" si="26"/>
        <v>0.63308457406775842</v>
      </c>
      <c r="O136" s="119">
        <f t="shared" si="26"/>
        <v>0.64767293740133192</v>
      </c>
      <c r="P136" s="119">
        <f t="shared" si="26"/>
        <v>0.65492906408473728</v>
      </c>
      <c r="Q136" s="119">
        <f t="shared" si="26"/>
        <v>0.66445145005507344</v>
      </c>
      <c r="R136" s="119">
        <f t="shared" ref="R136:V136" si="27">IF(R117=0,"",R117/R98)</f>
        <v>0.67690545463520668</v>
      </c>
      <c r="S136" s="119">
        <f t="shared" si="27"/>
        <v>0.69159728480661986</v>
      </c>
      <c r="T136" s="119">
        <f t="shared" si="27"/>
        <v>0.70800388237003797</v>
      </c>
      <c r="U136" s="119">
        <f t="shared" si="27"/>
        <v>0.72288835443328503</v>
      </c>
      <c r="V136" s="119">
        <f t="shared" si="27"/>
        <v>0.73911265432178286</v>
      </c>
      <c r="W136" s="119">
        <f t="shared" ref="W136:Y136" si="28">IF(W117=0,"",W117/W98)</f>
        <v>0.75057874458716201</v>
      </c>
      <c r="X136" s="119">
        <f t="shared" si="28"/>
        <v>0.77006225133394646</v>
      </c>
      <c r="Y136" s="119">
        <f t="shared" si="28"/>
        <v>0.785731382079361</v>
      </c>
      <c r="DA136" s="129" t="s">
        <v>1964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0.54211332736107487</v>
      </c>
      <c r="C137" s="124">
        <f t="shared" si="29"/>
        <v>0.54640765512639466</v>
      </c>
      <c r="D137" s="124">
        <f t="shared" si="29"/>
        <v>0.55085375236718215</v>
      </c>
      <c r="E137" s="124">
        <f t="shared" si="29"/>
        <v>0.55554809386024795</v>
      </c>
      <c r="F137" s="124">
        <f t="shared" si="29"/>
        <v>0.56042967644495278</v>
      </c>
      <c r="G137" s="124">
        <f t="shared" si="29"/>
        <v>0.56560295838335994</v>
      </c>
      <c r="H137" s="124">
        <f t="shared" si="29"/>
        <v>0.57138946432175741</v>
      </c>
      <c r="I137" s="124">
        <f t="shared" si="29"/>
        <v>0.57774799304184266</v>
      </c>
      <c r="J137" s="124">
        <f t="shared" si="29"/>
        <v>0.58483829329462755</v>
      </c>
      <c r="K137" s="124">
        <f t="shared" si="29"/>
        <v>0.59266592833929443</v>
      </c>
      <c r="L137" s="124">
        <f t="shared" si="29"/>
        <v>0.60159256341269574</v>
      </c>
      <c r="M137" s="124">
        <f t="shared" si="29"/>
        <v>0.61147640350202614</v>
      </c>
      <c r="N137" s="124">
        <f t="shared" si="29"/>
        <v>0.62412386341416048</v>
      </c>
      <c r="O137" s="124">
        <f t="shared" si="29"/>
        <v>0.63846245395766155</v>
      </c>
      <c r="P137" s="124">
        <f t="shared" si="29"/>
        <v>0.643450380153199</v>
      </c>
      <c r="Q137" s="124">
        <f t="shared" si="29"/>
        <v>0.65221398904262529</v>
      </c>
      <c r="R137" s="124">
        <f t="shared" ref="R137:V137" si="30">IF(R118=0,"",R118/R99)</f>
        <v>0.66424380685184503</v>
      </c>
      <c r="S137" s="124">
        <f t="shared" si="30"/>
        <v>0.67892123092482271</v>
      </c>
      <c r="T137" s="124">
        <f t="shared" si="30"/>
        <v>0.6935377888073252</v>
      </c>
      <c r="U137" s="124">
        <f t="shared" si="30"/>
        <v>0.70851291108347347</v>
      </c>
      <c r="V137" s="124">
        <f t="shared" si="30"/>
        <v>0.72371302408091642</v>
      </c>
      <c r="W137" s="124">
        <f t="shared" ref="W137:Y137" si="31">IF(W118=0,"",W118/W99)</f>
        <v>0.73831903976718294</v>
      </c>
      <c r="X137" s="124">
        <f t="shared" si="31"/>
        <v>0.7526049877464952</v>
      </c>
      <c r="Y137" s="124">
        <f t="shared" si="31"/>
        <v>0.76727639304726059</v>
      </c>
      <c r="DA137" s="130" t="s">
        <v>1965</v>
      </c>
    </row>
    <row r="138" spans="1:105" ht="12" customHeight="1" x14ac:dyDescent="0.25">
      <c r="A138" s="97" t="s">
        <v>212</v>
      </c>
      <c r="B138" s="111">
        <f t="shared" ref="B138:Q138" si="32">IF(B119=0,"",B119/B100)</f>
        <v>0.53638282386168479</v>
      </c>
      <c r="C138" s="111">
        <f t="shared" si="32"/>
        <v>0.54077963580082611</v>
      </c>
      <c r="D138" s="111">
        <f t="shared" si="32"/>
        <v>0.54534600625433127</v>
      </c>
      <c r="E138" s="111">
        <f t="shared" si="32"/>
        <v>0.5501567747074958</v>
      </c>
      <c r="F138" s="111">
        <f t="shared" si="32"/>
        <v>0.55516353178143207</v>
      </c>
      <c r="G138" s="111">
        <f t="shared" si="32"/>
        <v>0.56047897032468985</v>
      </c>
      <c r="H138" s="111">
        <f t="shared" si="32"/>
        <v>0.56641400503989026</v>
      </c>
      <c r="I138" s="111">
        <f t="shared" si="32"/>
        <v>0.57293796439802003</v>
      </c>
      <c r="J138" s="111">
        <f t="shared" si="32"/>
        <v>0.5800312612730929</v>
      </c>
      <c r="K138" s="111">
        <f t="shared" si="32"/>
        <v>0.5879459541817379</v>
      </c>
      <c r="L138" s="111">
        <f t="shared" si="32"/>
        <v>0.59681244794394095</v>
      </c>
      <c r="M138" s="111">
        <f t="shared" si="32"/>
        <v>0.60702535907985045</v>
      </c>
      <c r="N138" s="111">
        <f t="shared" si="32"/>
        <v>0.6197321953934164</v>
      </c>
      <c r="O138" s="111">
        <f t="shared" si="32"/>
        <v>0.6341132249731638</v>
      </c>
      <c r="P138" s="111">
        <f t="shared" si="32"/>
        <v>0.6394161629089542</v>
      </c>
      <c r="Q138" s="111">
        <f t="shared" si="32"/>
        <v>0.64812835022355986</v>
      </c>
      <c r="R138" s="111">
        <f t="shared" ref="R138:V138" si="33">IF(R119=0,"",R119/R100)</f>
        <v>0.66020640399313935</v>
      </c>
      <c r="S138" s="111">
        <f t="shared" si="33"/>
        <v>0.67503431452477769</v>
      </c>
      <c r="T138" s="111">
        <f t="shared" si="33"/>
        <v>0.68978356360857818</v>
      </c>
      <c r="U138" s="111">
        <f t="shared" si="33"/>
        <v>0.70493010942841861</v>
      </c>
      <c r="V138" s="111">
        <f t="shared" si="33"/>
        <v>0.72032395662798121</v>
      </c>
      <c r="W138" s="111">
        <f t="shared" ref="W138:Y138" si="34">IF(W119=0,"",W119/W100)</f>
        <v>0.73496589989717998</v>
      </c>
      <c r="X138" s="111">
        <f t="shared" si="34"/>
        <v>0.74961266929106896</v>
      </c>
      <c r="Y138" s="111">
        <f t="shared" si="34"/>
        <v>0.764604455483332</v>
      </c>
      <c r="DA138" s="63" t="s">
        <v>1966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1967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1.9948621447266519</v>
      </c>
      <c r="C140" s="124">
        <f t="shared" si="38"/>
        <v>2.085798497746147</v>
      </c>
      <c r="D140" s="124">
        <f t="shared" si="38"/>
        <v>2.181881698946337</v>
      </c>
      <c r="E140" s="124">
        <f t="shared" si="38"/>
        <v>2.3206807641510561</v>
      </c>
      <c r="F140" s="124">
        <f t="shared" si="38"/>
        <v>2.4898205828040783</v>
      </c>
      <c r="G140" s="124">
        <f t="shared" si="38"/>
        <v>2.7081388539376094</v>
      </c>
      <c r="H140" s="124">
        <f t="shared" si="38"/>
        <v>2.9356359120810605</v>
      </c>
      <c r="I140" s="124">
        <f t="shared" si="38"/>
        <v>3.0437295271846909</v>
      </c>
      <c r="J140" s="124">
        <f t="shared" si="38"/>
        <v>3.1206579298138468</v>
      </c>
      <c r="K140" s="124">
        <f t="shared" si="38"/>
        <v>3.2576398730025633</v>
      </c>
      <c r="L140" s="124">
        <f t="shared" si="38"/>
        <v>3.3998893205721106</v>
      </c>
      <c r="M140" s="124">
        <f t="shared" si="38"/>
        <v>3.587074014771551</v>
      </c>
      <c r="N140" s="124">
        <f t="shared" si="38"/>
        <v>3.7476696242131404</v>
      </c>
      <c r="O140" s="124">
        <f t="shared" si="38"/>
        <v>3.9068377562161936</v>
      </c>
      <c r="P140" s="124">
        <f t="shared" si="38"/>
        <v>4.062207356800922</v>
      </c>
      <c r="Q140" s="124">
        <f t="shared" si="38"/>
        <v>4.1886582402965571</v>
      </c>
      <c r="R140" s="124">
        <f t="shared" ref="R140:V140" si="39">IF(R121=0,"",R121/R102)</f>
        <v>4.324738729383828</v>
      </c>
      <c r="S140" s="124">
        <f t="shared" si="39"/>
        <v>4.4337697529374056</v>
      </c>
      <c r="T140" s="124">
        <f t="shared" si="39"/>
        <v>4.5284369804654219</v>
      </c>
      <c r="U140" s="124">
        <f t="shared" si="39"/>
        <v>4.6117648843348338</v>
      </c>
      <c r="V140" s="124">
        <f t="shared" si="39"/>
        <v>4.6675656875917966</v>
      </c>
      <c r="W140" s="124">
        <f t="shared" ref="W140:Y140" si="40">IF(W121=0,"",W121/W102)</f>
        <v>4.7066882252178859</v>
      </c>
      <c r="X140" s="124">
        <f t="shared" si="40"/>
        <v>4.741902388614986</v>
      </c>
      <c r="Y140" s="124">
        <f t="shared" si="40"/>
        <v>4.7776572498028917</v>
      </c>
      <c r="DA140" s="130" t="s">
        <v>1968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1.9948621447266519</v>
      </c>
      <c r="C141" s="111">
        <f t="shared" si="41"/>
        <v>2.085798497746147</v>
      </c>
      <c r="D141" s="111">
        <f t="shared" si="41"/>
        <v>2.181881698946337</v>
      </c>
      <c r="E141" s="111">
        <f t="shared" si="41"/>
        <v>2.3206807641510561</v>
      </c>
      <c r="F141" s="111">
        <f t="shared" si="41"/>
        <v>2.4898205828040783</v>
      </c>
      <c r="G141" s="111">
        <f t="shared" si="41"/>
        <v>2.7081388539376094</v>
      </c>
      <c r="H141" s="111">
        <f t="shared" si="41"/>
        <v>2.9356359120810605</v>
      </c>
      <c r="I141" s="111">
        <f t="shared" si="41"/>
        <v>3.0437295271846909</v>
      </c>
      <c r="J141" s="111">
        <f t="shared" si="41"/>
        <v>3.1206579298138468</v>
      </c>
      <c r="K141" s="111">
        <f t="shared" si="41"/>
        <v>3.2576398730025633</v>
      </c>
      <c r="L141" s="111">
        <f t="shared" si="41"/>
        <v>3.3998893205721106</v>
      </c>
      <c r="M141" s="111">
        <f t="shared" si="41"/>
        <v>3.587074014771551</v>
      </c>
      <c r="N141" s="111">
        <f t="shared" si="41"/>
        <v>3.7476696242131404</v>
      </c>
      <c r="O141" s="111">
        <f t="shared" si="41"/>
        <v>3.9068377562161936</v>
      </c>
      <c r="P141" s="111">
        <f t="shared" si="41"/>
        <v>4.062207356800922</v>
      </c>
      <c r="Q141" s="111">
        <f t="shared" si="41"/>
        <v>4.1886582402965571</v>
      </c>
      <c r="R141" s="111">
        <f t="shared" ref="R141:V141" si="42">IF(R122=0,"",R122/R103)</f>
        <v>4.324738729383828</v>
      </c>
      <c r="S141" s="111">
        <f t="shared" si="42"/>
        <v>4.4337697529374056</v>
      </c>
      <c r="T141" s="111">
        <f t="shared" si="42"/>
        <v>4.5284369804654219</v>
      </c>
      <c r="U141" s="111">
        <f t="shared" si="42"/>
        <v>4.6117648843348338</v>
      </c>
      <c r="V141" s="111">
        <f t="shared" si="42"/>
        <v>4.6675656875917966</v>
      </c>
      <c r="W141" s="111">
        <f t="shared" ref="W141:Y141" si="43">IF(W122=0,"",W122/W103)</f>
        <v>4.7066882252178859</v>
      </c>
      <c r="X141" s="111">
        <f t="shared" si="43"/>
        <v>4.741902388614986</v>
      </c>
      <c r="Y141" s="111">
        <f t="shared" si="43"/>
        <v>4.7776572498028917</v>
      </c>
      <c r="DA141" s="63" t="s">
        <v>1969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0.58604137709330717</v>
      </c>
      <c r="C142" s="124">
        <f t="shared" si="44"/>
        <v>0.59108142573355893</v>
      </c>
      <c r="D142" s="124">
        <f t="shared" si="44"/>
        <v>0.59617164670994327</v>
      </c>
      <c r="E142" s="124">
        <f t="shared" si="44"/>
        <v>0.60154392825920411</v>
      </c>
      <c r="F142" s="124">
        <f t="shared" si="44"/>
        <v>0.60723201390238324</v>
      </c>
      <c r="G142" s="124">
        <f t="shared" si="44"/>
        <v>0.61329222858783028</v>
      </c>
      <c r="H142" s="124">
        <f t="shared" si="44"/>
        <v>0.6201142827316527</v>
      </c>
      <c r="I142" s="124">
        <f t="shared" si="44"/>
        <v>0.62787297619822813</v>
      </c>
      <c r="J142" s="124">
        <f t="shared" si="44"/>
        <v>0.6362082515694536</v>
      </c>
      <c r="K142" s="124">
        <f t="shared" si="44"/>
        <v>0.64552954190935075</v>
      </c>
      <c r="L142" s="124">
        <f t="shared" si="44"/>
        <v>0.65587645363064795</v>
      </c>
      <c r="M142" s="124">
        <f t="shared" si="44"/>
        <v>0.66775305923173711</v>
      </c>
      <c r="N142" s="124">
        <f t="shared" si="44"/>
        <v>0.68177317301767748</v>
      </c>
      <c r="O142" s="124">
        <f t="shared" si="44"/>
        <v>0.69656326149263381</v>
      </c>
      <c r="P142" s="124">
        <f t="shared" si="44"/>
        <v>0.70182977463262686</v>
      </c>
      <c r="Q142" s="124">
        <f t="shared" si="44"/>
        <v>0.71013363408778596</v>
      </c>
      <c r="R142" s="124">
        <f t="shared" ref="R142:V142" si="45">IF(R123=0,"",R123/R104)</f>
        <v>0.72184645720763096</v>
      </c>
      <c r="S142" s="124">
        <f t="shared" si="45"/>
        <v>0.73612758746309637</v>
      </c>
      <c r="T142" s="124">
        <f t="shared" si="45"/>
        <v>0.75036921862257933</v>
      </c>
      <c r="U142" s="124">
        <f t="shared" si="45"/>
        <v>0.7649704485969584</v>
      </c>
      <c r="V142" s="124">
        <f t="shared" si="45"/>
        <v>0.77969055290808176</v>
      </c>
      <c r="W142" s="124">
        <f t="shared" ref="W142:Y142" si="46">IF(W123=0,"",W123/W104)</f>
        <v>0.79343263186226698</v>
      </c>
      <c r="X142" s="124">
        <f t="shared" si="46"/>
        <v>0.80685143112308222</v>
      </c>
      <c r="Y142" s="124">
        <f t="shared" si="46"/>
        <v>0.8205219854616832</v>
      </c>
      <c r="DA142" s="130" t="s">
        <v>1970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0.58453501710542699</v>
      </c>
      <c r="C143" s="111">
        <f t="shared" si="47"/>
        <v>0.589126739486171</v>
      </c>
      <c r="D143" s="111">
        <f t="shared" si="47"/>
        <v>0.5941467761008844</v>
      </c>
      <c r="E143" s="111">
        <f t="shared" si="47"/>
        <v>0.59952206173318145</v>
      </c>
      <c r="F143" s="111">
        <f t="shared" si="47"/>
        <v>0.60516884923830483</v>
      </c>
      <c r="G143" s="111">
        <f t="shared" si="47"/>
        <v>0.6112385343086133</v>
      </c>
      <c r="H143" s="111">
        <f t="shared" si="47"/>
        <v>0.61806900030063594</v>
      </c>
      <c r="I143" s="111">
        <f t="shared" si="47"/>
        <v>0.62555346370246878</v>
      </c>
      <c r="J143" s="111">
        <f t="shared" si="47"/>
        <v>0.63381846120744301</v>
      </c>
      <c r="K143" s="111">
        <f t="shared" si="47"/>
        <v>0.64317547131618547</v>
      </c>
      <c r="L143" s="111">
        <f t="shared" si="47"/>
        <v>0.65367032697071781</v>
      </c>
      <c r="M143" s="111">
        <f t="shared" si="47"/>
        <v>0.66556437969308979</v>
      </c>
      <c r="N143" s="111">
        <f t="shared" si="47"/>
        <v>0.67966286656793184</v>
      </c>
      <c r="O143" s="111">
        <f t="shared" si="47"/>
        <v>0.69477886596499083</v>
      </c>
      <c r="P143" s="111">
        <f t="shared" si="47"/>
        <v>0.7003966133212185</v>
      </c>
      <c r="Q143" s="111">
        <f t="shared" si="47"/>
        <v>0.70858808846093468</v>
      </c>
      <c r="R143" s="111">
        <f t="shared" ref="R143:V143" si="48">IF(R124=0,"",R124/R105)</f>
        <v>0.7205278902763832</v>
      </c>
      <c r="S143" s="111">
        <f t="shared" si="48"/>
        <v>0.7349195904266218</v>
      </c>
      <c r="T143" s="111">
        <f t="shared" si="48"/>
        <v>0.74911543036537875</v>
      </c>
      <c r="U143" s="111">
        <f t="shared" si="48"/>
        <v>0.76365020593069943</v>
      </c>
      <c r="V143" s="111">
        <f t="shared" si="48"/>
        <v>0.77835300571119981</v>
      </c>
      <c r="W143" s="111">
        <f t="shared" ref="W143:Y143" si="49">IF(W124=0,"",W124/W105)</f>
        <v>0.7922830408812388</v>
      </c>
      <c r="X143" s="111">
        <f t="shared" si="49"/>
        <v>0.80569939982495076</v>
      </c>
      <c r="Y143" s="111">
        <f t="shared" si="49"/>
        <v>0.81961783064016414</v>
      </c>
      <c r="DA143" s="63" t="s">
        <v>1971</v>
      </c>
    </row>
    <row r="144" spans="1:105" ht="12" customHeight="1" x14ac:dyDescent="0.25">
      <c r="A144" s="97" t="s">
        <v>133</v>
      </c>
      <c r="B144" s="111">
        <f t="shared" ref="B144:Q144" si="50">IF(B125=0,"",B125/B106)</f>
        <v>0.7282789906577789</v>
      </c>
      <c r="C144" s="111">
        <f t="shared" si="50"/>
        <v>0.75766217782960543</v>
      </c>
      <c r="D144" s="111">
        <f t="shared" si="50"/>
        <v>0.75233361024907019</v>
      </c>
      <c r="E144" s="111">
        <f t="shared" si="50"/>
        <v>0.763076073297285</v>
      </c>
      <c r="F144" s="111">
        <f t="shared" si="50"/>
        <v>0.77032220023828701</v>
      </c>
      <c r="G144" s="111">
        <f t="shared" si="50"/>
        <v>0.77338578793215151</v>
      </c>
      <c r="H144" s="111">
        <f t="shared" si="50"/>
        <v>0.78192949845866333</v>
      </c>
      <c r="I144" s="111">
        <f t="shared" si="50"/>
        <v>0.77508085991657028</v>
      </c>
      <c r="J144" s="111">
        <f t="shared" si="50"/>
        <v>0.79998186468795895</v>
      </c>
      <c r="K144" s="111">
        <f t="shared" si="50"/>
        <v>0.80131590952308307</v>
      </c>
      <c r="L144" s="111">
        <f t="shared" si="50"/>
        <v>0.82975072432868902</v>
      </c>
      <c r="M144" s="111">
        <f t="shared" si="50"/>
        <v>0.82648969437954001</v>
      </c>
      <c r="N144" s="111">
        <f t="shared" si="50"/>
        <v>0.84074378381703652</v>
      </c>
      <c r="O144" s="111">
        <f t="shared" si="50"/>
        <v>0.84599750982678701</v>
      </c>
      <c r="P144" s="111">
        <f t="shared" si="50"/>
        <v>0.84312719663866087</v>
      </c>
      <c r="Q144" s="111">
        <f t="shared" si="50"/>
        <v>0.84924509576819718</v>
      </c>
      <c r="R144" s="111">
        <f t="shared" ref="R144:V144" si="51">IF(R125=0,"",R125/R106)</f>
        <v>0.85381329623016766</v>
      </c>
      <c r="S144" s="111">
        <f t="shared" si="51"/>
        <v>0.86007470206589098</v>
      </c>
      <c r="T144" s="111">
        <f t="shared" si="51"/>
        <v>0.87072167775777831</v>
      </c>
      <c r="U144" s="111">
        <f t="shared" si="51"/>
        <v>0.88159372152983473</v>
      </c>
      <c r="V144" s="111">
        <f t="shared" si="51"/>
        <v>0.89084043940089763</v>
      </c>
      <c r="W144" s="111">
        <f t="shared" ref="W144:Y144" si="52">IF(W125=0,"",W125/W106)</f>
        <v>0.91211921153823849</v>
      </c>
      <c r="X144" s="111">
        <f t="shared" si="52"/>
        <v>0.91182411088641413</v>
      </c>
      <c r="Y144" s="111">
        <f t="shared" si="52"/>
        <v>0.92089299582796269</v>
      </c>
      <c r="DA144" s="63" t="s">
        <v>1972</v>
      </c>
    </row>
    <row r="145" spans="1:105" ht="12" customHeight="1" x14ac:dyDescent="0.25">
      <c r="A145" s="100" t="s">
        <v>212</v>
      </c>
      <c r="B145" s="112">
        <f t="shared" ref="B145:Q145" si="53">IF(B126=0,"",B126/B107)</f>
        <v>0.58453501710542699</v>
      </c>
      <c r="C145" s="112">
        <f t="shared" si="53"/>
        <v>0.59931612607785401</v>
      </c>
      <c r="D145" s="112">
        <f t="shared" si="53"/>
        <v>0.60151242748018552</v>
      </c>
      <c r="E145" s="112">
        <f t="shared" si="53"/>
        <v>0.60901311356698651</v>
      </c>
      <c r="F145" s="112">
        <f t="shared" si="53"/>
        <v>0.61712386970288602</v>
      </c>
      <c r="G145" s="112">
        <f t="shared" si="53"/>
        <v>0.62233569830330993</v>
      </c>
      <c r="H145" s="112">
        <f t="shared" si="53"/>
        <v>0.62866233492594015</v>
      </c>
      <c r="I145" s="112">
        <f t="shared" si="53"/>
        <v>0.63286966534773004</v>
      </c>
      <c r="J145" s="112">
        <f t="shared" si="53"/>
        <v>0.6452153797036827</v>
      </c>
      <c r="K145" s="112">
        <f t="shared" si="53"/>
        <v>0.65250938466112773</v>
      </c>
      <c r="L145" s="112">
        <f t="shared" si="53"/>
        <v>0.66209689886189005</v>
      </c>
      <c r="M145" s="112">
        <f t="shared" si="53"/>
        <v>0.66647105788437044</v>
      </c>
      <c r="N145" s="112">
        <f t="shared" si="53"/>
        <v>0.674100754451745</v>
      </c>
      <c r="O145" s="112">
        <f t="shared" si="53"/>
        <v>0.69339395346709942</v>
      </c>
      <c r="P145" s="112">
        <f t="shared" si="53"/>
        <v>0.69541950917805107</v>
      </c>
      <c r="Q145" s="112">
        <f t="shared" si="53"/>
        <v>0.70663685115277219</v>
      </c>
      <c r="R145" s="112">
        <f t="shared" ref="R145:V145" si="54">IF(R126=0,"",R126/R107)</f>
        <v>0.72411952283725001</v>
      </c>
      <c r="S145" s="112">
        <f t="shared" si="54"/>
        <v>0.73520649179613318</v>
      </c>
      <c r="T145" s="112">
        <f t="shared" si="54"/>
        <v>0.7449981454148632</v>
      </c>
      <c r="U145" s="112">
        <f t="shared" si="54"/>
        <v>0.75657326593137031</v>
      </c>
      <c r="V145" s="112">
        <f t="shared" si="54"/>
        <v>0.76614310263143826</v>
      </c>
      <c r="W145" s="112">
        <f t="shared" ref="W145:Y145" si="55">IF(W126=0,"",W126/W107)</f>
        <v>0.78639797388830257</v>
      </c>
      <c r="X145" s="112">
        <f t="shared" si="55"/>
        <v>0.79514883394343749</v>
      </c>
      <c r="Y145" s="112">
        <f t="shared" si="55"/>
        <v>0.81431156081958622</v>
      </c>
      <c r="DA145" s="131" t="s">
        <v>1973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1974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0.7066251110173748</v>
      </c>
      <c r="C147" s="112">
        <f t="shared" si="59"/>
        <v>0.71317680440696984</v>
      </c>
      <c r="D147" s="112">
        <f t="shared" si="59"/>
        <v>0.71675487897074952</v>
      </c>
      <c r="E147" s="112">
        <f t="shared" si="59"/>
        <v>0.71921912604349136</v>
      </c>
      <c r="F147" s="112">
        <f t="shared" si="59"/>
        <v>0.72179256275226367</v>
      </c>
      <c r="G147" s="112">
        <f t="shared" si="59"/>
        <v>0.72507134748702251</v>
      </c>
      <c r="H147" s="112">
        <f t="shared" si="59"/>
        <v>0.72904871099862789</v>
      </c>
      <c r="I147" s="112">
        <f t="shared" si="59"/>
        <v>0.73145992956058403</v>
      </c>
      <c r="J147" s="112">
        <f t="shared" si="59"/>
        <v>0.73265896174635436</v>
      </c>
      <c r="K147" s="112">
        <f t="shared" si="59"/>
        <v>0.7339451111028219</v>
      </c>
      <c r="L147" s="112">
        <f t="shared" si="59"/>
        <v>0.73525785347549688</v>
      </c>
      <c r="M147" s="112">
        <f t="shared" si="59"/>
        <v>0.73573616442603196</v>
      </c>
      <c r="N147" s="112">
        <f t="shared" si="59"/>
        <v>0.73994457999137275</v>
      </c>
      <c r="O147" s="112">
        <f t="shared" si="59"/>
        <v>0.74128688651841679</v>
      </c>
      <c r="P147" s="112">
        <f t="shared" si="59"/>
        <v>0.74464837914176807</v>
      </c>
      <c r="Q147" s="112">
        <f t="shared" si="59"/>
        <v>0.75803184945105173</v>
      </c>
      <c r="R147" s="112">
        <f t="shared" ref="R147:V147" si="60">IF(R128=0,"",R128/R109)</f>
        <v>0.76176067576386264</v>
      </c>
      <c r="S147" s="112">
        <f t="shared" si="60"/>
        <v>0.76775107102069817</v>
      </c>
      <c r="T147" s="112">
        <f t="shared" si="60"/>
        <v>0.78272092989386322</v>
      </c>
      <c r="U147" s="112">
        <f t="shared" si="60"/>
        <v>0.79255221206472304</v>
      </c>
      <c r="V147" s="112">
        <f t="shared" si="60"/>
        <v>0.80402044955000329</v>
      </c>
      <c r="W147" s="112">
        <f t="shared" ref="W147:Y147" si="61">IF(W128=0,"",W128/W109)</f>
        <v>0.8091383856914397</v>
      </c>
      <c r="X147" s="112">
        <f t="shared" si="61"/>
        <v>0.8139325158550923</v>
      </c>
      <c r="Y147" s="112">
        <f t="shared" si="61"/>
        <v>0.82199619771668608</v>
      </c>
      <c r="DA147" s="131" t="s">
        <v>1975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0.81984032545517738</v>
      </c>
      <c r="C148" s="113">
        <f t="shared" si="62"/>
        <v>0.84143941057455152</v>
      </c>
      <c r="D148" s="113">
        <f t="shared" si="62"/>
        <v>0.83714303349131891</v>
      </c>
      <c r="E148" s="113">
        <f t="shared" si="62"/>
        <v>0.84281926976634935</v>
      </c>
      <c r="F148" s="113">
        <f t="shared" si="62"/>
        <v>0.84524976197724133</v>
      </c>
      <c r="G148" s="113">
        <f t="shared" si="62"/>
        <v>0.84600266112616573</v>
      </c>
      <c r="H148" s="113">
        <f t="shared" si="62"/>
        <v>0.85123779355970997</v>
      </c>
      <c r="I148" s="113">
        <f t="shared" si="62"/>
        <v>0.84396679300985944</v>
      </c>
      <c r="J148" s="113">
        <f t="shared" si="62"/>
        <v>0.85917110537951857</v>
      </c>
      <c r="K148" s="113">
        <f t="shared" si="62"/>
        <v>0.8562825143306324</v>
      </c>
      <c r="L148" s="113">
        <f t="shared" si="62"/>
        <v>0.87995423107118675</v>
      </c>
      <c r="M148" s="113">
        <f t="shared" si="62"/>
        <v>0.86812348955304874</v>
      </c>
      <c r="N148" s="113">
        <f t="shared" si="62"/>
        <v>0.87766380675999567</v>
      </c>
      <c r="O148" s="113">
        <f t="shared" si="62"/>
        <v>0.87589672608838309</v>
      </c>
      <c r="P148" s="113">
        <f t="shared" si="62"/>
        <v>0.87139866200586169</v>
      </c>
      <c r="Q148" s="113">
        <f t="shared" si="62"/>
        <v>0.87960738016074846</v>
      </c>
      <c r="R148" s="113">
        <f t="shared" ref="R148:V148" si="63">IF(R129=0,"",R129/R110)</f>
        <v>0.87843520424574451</v>
      </c>
      <c r="S148" s="113">
        <f t="shared" si="63"/>
        <v>0.88119601138209336</v>
      </c>
      <c r="T148" s="113">
        <f t="shared" si="63"/>
        <v>0.89224982191043778</v>
      </c>
      <c r="U148" s="113">
        <f t="shared" si="63"/>
        <v>0.90258409432392162</v>
      </c>
      <c r="V148" s="113">
        <f t="shared" si="63"/>
        <v>0.91072565319011378</v>
      </c>
      <c r="W148" s="113">
        <f t="shared" ref="W148:Y148" si="64">IF(W129=0,"",W129/W110)</f>
        <v>0.92553101467832166</v>
      </c>
      <c r="X148" s="113">
        <f t="shared" si="64"/>
        <v>0.92231565332260801</v>
      </c>
      <c r="Y148" s="113">
        <f t="shared" si="64"/>
        <v>0.92429598009183012</v>
      </c>
      <c r="DA148" s="132" t="s">
        <v>1976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0.7066251110173748</v>
      </c>
      <c r="C149" s="111">
        <f t="shared" si="65"/>
        <v>0.71570482790542511</v>
      </c>
      <c r="D149" s="111">
        <f t="shared" si="65"/>
        <v>0.71893461508587708</v>
      </c>
      <c r="E149" s="111">
        <f t="shared" si="65"/>
        <v>0.7211722548863958</v>
      </c>
      <c r="F149" s="111">
        <f t="shared" si="65"/>
        <v>0.72371310006040179</v>
      </c>
      <c r="G149" s="111">
        <f t="shared" si="65"/>
        <v>0.72635830979866178</v>
      </c>
      <c r="H149" s="111">
        <f t="shared" si="65"/>
        <v>0.72927032381831969</v>
      </c>
      <c r="I149" s="111">
        <f t="shared" si="65"/>
        <v>0.73188570960031774</v>
      </c>
      <c r="J149" s="111">
        <f t="shared" si="65"/>
        <v>0.73280764520734798</v>
      </c>
      <c r="K149" s="111">
        <f t="shared" si="65"/>
        <v>0.73433257804860552</v>
      </c>
      <c r="L149" s="111">
        <f t="shared" si="65"/>
        <v>0.73485095726518601</v>
      </c>
      <c r="M149" s="111">
        <f t="shared" si="65"/>
        <v>0.73558966096693301</v>
      </c>
      <c r="N149" s="111">
        <f t="shared" si="65"/>
        <v>0.73841315282966724</v>
      </c>
      <c r="O149" s="111">
        <f t="shared" si="65"/>
        <v>0.73967266807742515</v>
      </c>
      <c r="P149" s="111">
        <f t="shared" si="65"/>
        <v>0.74360065595865266</v>
      </c>
      <c r="Q149" s="111">
        <f t="shared" si="65"/>
        <v>0.75648838221230286</v>
      </c>
      <c r="R149" s="111">
        <f t="shared" ref="R149:V149" si="66">IF(R130=0,"",R130/R111)</f>
        <v>0.76274078858096384</v>
      </c>
      <c r="S149" s="111">
        <f t="shared" si="66"/>
        <v>0.769701908871402</v>
      </c>
      <c r="T149" s="111">
        <f t="shared" si="66"/>
        <v>0.78131698666031268</v>
      </c>
      <c r="U149" s="111">
        <f t="shared" si="66"/>
        <v>0.79438883417001294</v>
      </c>
      <c r="V149" s="111">
        <f t="shared" si="66"/>
        <v>0.80430024241571785</v>
      </c>
      <c r="W149" s="111">
        <f t="shared" ref="W149:Y149" si="67">IF(W130=0,"",W130/W111)</f>
        <v>0.80924056483321394</v>
      </c>
      <c r="X149" s="111">
        <f t="shared" si="67"/>
        <v>0.81548562118805423</v>
      </c>
      <c r="Y149" s="111">
        <f t="shared" si="67"/>
        <v>0.82289475266970646</v>
      </c>
      <c r="DA149" s="63" t="s">
        <v>1977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1978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0.63958862284919038</v>
      </c>
      <c r="C151" s="124">
        <f t="shared" si="71"/>
        <v>0.64037520410157966</v>
      </c>
      <c r="D151" s="124">
        <f t="shared" si="71"/>
        <v>0.64186873627665342</v>
      </c>
      <c r="E151" s="124">
        <f t="shared" si="71"/>
        <v>0.64291991813667926</v>
      </c>
      <c r="F151" s="124">
        <f t="shared" si="71"/>
        <v>0.64449890757435946</v>
      </c>
      <c r="G151" s="124">
        <f t="shared" si="71"/>
        <v>0.64591772102452438</v>
      </c>
      <c r="H151" s="124">
        <f t="shared" si="71"/>
        <v>0.6469628298429132</v>
      </c>
      <c r="I151" s="124">
        <f t="shared" si="71"/>
        <v>0.64869716146650258</v>
      </c>
      <c r="J151" s="124">
        <f t="shared" si="71"/>
        <v>0.64806348246622292</v>
      </c>
      <c r="K151" s="124">
        <f t="shared" si="71"/>
        <v>0.64855456961651081</v>
      </c>
      <c r="L151" s="124">
        <f t="shared" si="71"/>
        <v>0.64807741367243876</v>
      </c>
      <c r="M151" s="124">
        <f t="shared" si="71"/>
        <v>0.65036477972580331</v>
      </c>
      <c r="N151" s="124">
        <f t="shared" si="71"/>
        <v>0.65144635631189063</v>
      </c>
      <c r="O151" s="124">
        <f t="shared" si="71"/>
        <v>0.65243439902572609</v>
      </c>
      <c r="P151" s="124">
        <f t="shared" si="71"/>
        <v>0.65328129855114758</v>
      </c>
      <c r="Q151" s="124">
        <f t="shared" si="71"/>
        <v>0.65531152695668604</v>
      </c>
      <c r="R151" s="124">
        <f t="shared" ref="R151:V151" si="72">IF(R132=0,"",R132/R113)</f>
        <v>0.65770992540305584</v>
      </c>
      <c r="S151" s="124">
        <f t="shared" si="72"/>
        <v>0.66097912733007635</v>
      </c>
      <c r="T151" s="124">
        <f t="shared" si="72"/>
        <v>0.66460173580033111</v>
      </c>
      <c r="U151" s="124">
        <f t="shared" si="72"/>
        <v>0.66864767144780968</v>
      </c>
      <c r="V151" s="124">
        <f t="shared" si="72"/>
        <v>0.67235741799434479</v>
      </c>
      <c r="W151" s="124">
        <f t="shared" ref="W151:Y151" si="73">IF(W132=0,"",W132/W113)</f>
        <v>0.67457086050166948</v>
      </c>
      <c r="X151" s="124">
        <f t="shared" si="73"/>
        <v>0.67451473239404658</v>
      </c>
      <c r="Y151" s="124">
        <f t="shared" si="73"/>
        <v>0.66542694415137926</v>
      </c>
      <c r="DA151" s="130" t="s">
        <v>1979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0.60508491264223885</v>
      </c>
      <c r="C152" s="111">
        <f t="shared" si="74"/>
        <v>0.60613715026035442</v>
      </c>
      <c r="D152" s="111">
        <f t="shared" si="74"/>
        <v>0.60718013659101877</v>
      </c>
      <c r="E152" s="111">
        <f t="shared" si="74"/>
        <v>0.60824297936025773</v>
      </c>
      <c r="F152" s="111">
        <f t="shared" si="74"/>
        <v>0.60932401450916107</v>
      </c>
      <c r="G152" s="111">
        <f t="shared" si="74"/>
        <v>0.61044645967374322</v>
      </c>
      <c r="H152" s="111">
        <f t="shared" si="74"/>
        <v>0.61163562588689646</v>
      </c>
      <c r="I152" s="111">
        <f t="shared" si="74"/>
        <v>0.61218809102171934</v>
      </c>
      <c r="J152" s="111">
        <f t="shared" si="74"/>
        <v>0.61236324156231459</v>
      </c>
      <c r="K152" s="111">
        <f t="shared" si="74"/>
        <v>0.61260263662852676</v>
      </c>
      <c r="L152" s="111">
        <f t="shared" si="74"/>
        <v>0.61283939030396906</v>
      </c>
      <c r="M152" s="111">
        <f t="shared" si="74"/>
        <v>0.61307489691232442</v>
      </c>
      <c r="N152" s="111">
        <f t="shared" si="74"/>
        <v>0.61329917033133241</v>
      </c>
      <c r="O152" s="111">
        <f t="shared" si="74"/>
        <v>0.61349313327864174</v>
      </c>
      <c r="P152" s="111">
        <f t="shared" si="74"/>
        <v>0.6136072555793286</v>
      </c>
      <c r="Q152" s="111">
        <f t="shared" si="74"/>
        <v>0.61380950998173411</v>
      </c>
      <c r="R152" s="111">
        <f t="shared" ref="R152:V152" si="75">IF(R133=0,"",R133/R114)</f>
        <v>0.61430769846869959</v>
      </c>
      <c r="S152" s="111">
        <f t="shared" si="75"/>
        <v>0.61521342262825496</v>
      </c>
      <c r="T152" s="111">
        <f t="shared" si="75"/>
        <v>0.6165089828673137</v>
      </c>
      <c r="U152" s="111">
        <f t="shared" si="75"/>
        <v>0.61815419581393172</v>
      </c>
      <c r="V152" s="111">
        <f t="shared" si="75"/>
        <v>0.6199793164405808</v>
      </c>
      <c r="W152" s="111">
        <f t="shared" ref="W152:Y152" si="76">IF(W133=0,"",W133/W114)</f>
        <v>0.62166587398087714</v>
      </c>
      <c r="X152" s="111">
        <f t="shared" si="76"/>
        <v>0.62312312076547072</v>
      </c>
      <c r="Y152" s="111">
        <f t="shared" si="76"/>
        <v>0.62456435073837691</v>
      </c>
      <c r="DA152" s="63" t="s">
        <v>1980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0.75471830959415909</v>
      </c>
      <c r="C153" s="45">
        <f t="shared" si="77"/>
        <v>0.75672872968072036</v>
      </c>
      <c r="D153" s="45">
        <f t="shared" si="77"/>
        <v>0.75895203564883162</v>
      </c>
      <c r="E153" s="45">
        <f t="shared" si="77"/>
        <v>0.76132200683295226</v>
      </c>
      <c r="F153" s="45">
        <f t="shared" si="77"/>
        <v>0.76388977731043206</v>
      </c>
      <c r="G153" s="45">
        <f t="shared" si="77"/>
        <v>0.76670701303940658</v>
      </c>
      <c r="H153" s="45">
        <f t="shared" si="77"/>
        <v>0.76987478360968131</v>
      </c>
      <c r="I153" s="45">
        <f t="shared" si="77"/>
        <v>0.77160760449325649</v>
      </c>
      <c r="J153" s="45">
        <f t="shared" si="77"/>
        <v>0.77240888035297484</v>
      </c>
      <c r="K153" s="45">
        <f t="shared" si="77"/>
        <v>0.77383913104984781</v>
      </c>
      <c r="L153" s="45">
        <f t="shared" si="77"/>
        <v>0.77549073061849039</v>
      </c>
      <c r="M153" s="45">
        <f t="shared" si="77"/>
        <v>0.77722585048717252</v>
      </c>
      <c r="N153" s="45">
        <f t="shared" si="77"/>
        <v>0.77931573990104985</v>
      </c>
      <c r="O153" s="45">
        <f t="shared" si="77"/>
        <v>0.78200776006319783</v>
      </c>
      <c r="P153" s="45">
        <f t="shared" si="77"/>
        <v>0.78487175256476915</v>
      </c>
      <c r="Q153" s="45">
        <f t="shared" si="77"/>
        <v>0.78908995451265251</v>
      </c>
      <c r="R153" s="45">
        <f t="shared" ref="R153:V153" si="78">IF(R134=0,"",R134/R115)</f>
        <v>0.79466183854610006</v>
      </c>
      <c r="S153" s="45">
        <f t="shared" si="78"/>
        <v>0.80266886065449017</v>
      </c>
      <c r="T153" s="45">
        <f t="shared" si="78"/>
        <v>0.8122426958239426</v>
      </c>
      <c r="U153" s="45">
        <f t="shared" si="78"/>
        <v>0.82269125003611521</v>
      </c>
      <c r="V153" s="45">
        <f t="shared" si="78"/>
        <v>0.83340942278363717</v>
      </c>
      <c r="W153" s="45">
        <f t="shared" ref="W153:Y153" si="79">IF(W134=0,"",W134/W115)</f>
        <v>0.84314294441615223</v>
      </c>
      <c r="X153" s="45">
        <f t="shared" si="79"/>
        <v>0.85141965224382188</v>
      </c>
      <c r="Y153" s="45">
        <f t="shared" si="79"/>
        <v>0.85771009758323291</v>
      </c>
      <c r="DA153" s="60" t="s">
        <v>1981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19976.76645629439</v>
      </c>
      <c r="C155" s="117">
        <f t="shared" si="80"/>
        <v>21233.32391768082</v>
      </c>
      <c r="D155" s="117">
        <f t="shared" si="80"/>
        <v>20490.504240894599</v>
      </c>
      <c r="E155" s="117">
        <f t="shared" si="80"/>
        <v>20986.805728177889</v>
      </c>
      <c r="F155" s="117">
        <f t="shared" si="80"/>
        <v>20059.846700182636</v>
      </c>
      <c r="G155" s="117">
        <f t="shared" si="80"/>
        <v>19288.198180643889</v>
      </c>
      <c r="H155" s="117">
        <f t="shared" si="80"/>
        <v>19441.427869327941</v>
      </c>
      <c r="I155" s="117">
        <f t="shared" si="80"/>
        <v>17361.088180856001</v>
      </c>
      <c r="J155" s="117">
        <f t="shared" si="80"/>
        <v>19670.715543760118</v>
      </c>
      <c r="K155" s="117">
        <f t="shared" si="80"/>
        <v>19588.722107267866</v>
      </c>
      <c r="L155" s="117">
        <f t="shared" si="80"/>
        <v>22813.010856125227</v>
      </c>
      <c r="M155" s="117">
        <f t="shared" si="80"/>
        <v>17719.116032158377</v>
      </c>
      <c r="N155" s="117">
        <f t="shared" si="80"/>
        <v>18943.385617034823</v>
      </c>
      <c r="O155" s="117">
        <f t="shared" si="80"/>
        <v>20114.339851280263</v>
      </c>
      <c r="P155" s="117">
        <f t="shared" si="80"/>
        <v>14991.503351433055</v>
      </c>
      <c r="Q155" s="117">
        <f t="shared" si="80"/>
        <v>15967.665960306429</v>
      </c>
      <c r="R155" s="117">
        <f t="shared" ref="R155:V155" si="81">R156+R159+R161+R170</f>
        <v>16637.905051554568</v>
      </c>
      <c r="S155" s="117">
        <f t="shared" si="81"/>
        <v>16130.516178897922</v>
      </c>
      <c r="T155" s="117">
        <f t="shared" si="81"/>
        <v>16019.467020587201</v>
      </c>
      <c r="U155" s="117">
        <f t="shared" si="81"/>
        <v>15456.56261036353</v>
      </c>
      <c r="V155" s="117">
        <f t="shared" si="81"/>
        <v>14771.871900181412</v>
      </c>
      <c r="W155" s="117">
        <f t="shared" ref="W155:Y155" si="82">W156+W159+W161+W170</f>
        <v>16748.088530725072</v>
      </c>
      <c r="X155" s="117">
        <f t="shared" si="82"/>
        <v>13204.366950126392</v>
      </c>
      <c r="Y155" s="117">
        <f t="shared" si="82"/>
        <v>11160.424006440975</v>
      </c>
      <c r="DA155" s="129" t="s">
        <v>2132</v>
      </c>
    </row>
    <row r="156" spans="1:105" ht="12" customHeight="1" x14ac:dyDescent="0.25">
      <c r="A156" s="121" t="s">
        <v>57</v>
      </c>
      <c r="B156" s="122">
        <f t="shared" ref="B156:Q156" si="83">SUM(B157:B158)</f>
        <v>17718.22977119948</v>
      </c>
      <c r="C156" s="122">
        <f t="shared" si="83"/>
        <v>18921.007462081878</v>
      </c>
      <c r="D156" s="122">
        <f t="shared" si="83"/>
        <v>18022.046790200086</v>
      </c>
      <c r="E156" s="122">
        <f t="shared" si="83"/>
        <v>18482.236344302586</v>
      </c>
      <c r="F156" s="122">
        <f t="shared" si="83"/>
        <v>17654.427843482994</v>
      </c>
      <c r="G156" s="122">
        <f t="shared" si="83"/>
        <v>16939.314723951888</v>
      </c>
      <c r="H156" s="122">
        <f t="shared" si="83"/>
        <v>17074.581421588347</v>
      </c>
      <c r="I156" s="122">
        <f t="shared" si="83"/>
        <v>15136.765911437045</v>
      </c>
      <c r="J156" s="122">
        <f t="shared" si="83"/>
        <v>17375.921496945943</v>
      </c>
      <c r="K156" s="122">
        <f t="shared" si="83"/>
        <v>17298.068748495767</v>
      </c>
      <c r="L156" s="122">
        <f t="shared" si="83"/>
        <v>20112.632183253772</v>
      </c>
      <c r="M156" s="122">
        <f t="shared" si="83"/>
        <v>15626.116193525088</v>
      </c>
      <c r="N156" s="122">
        <f t="shared" si="83"/>
        <v>16799.847468887408</v>
      </c>
      <c r="O156" s="122">
        <f t="shared" si="83"/>
        <v>17814.848198115742</v>
      </c>
      <c r="P156" s="122">
        <f t="shared" si="83"/>
        <v>13084.531167073917</v>
      </c>
      <c r="Q156" s="122">
        <f t="shared" si="83"/>
        <v>13771.019771476167</v>
      </c>
      <c r="R156" s="122">
        <f t="shared" ref="R156:V156" si="84">SUM(R157:R158)</f>
        <v>14360.819918449792</v>
      </c>
      <c r="S156" s="122">
        <f t="shared" si="84"/>
        <v>13956.063301904989</v>
      </c>
      <c r="T156" s="122">
        <f t="shared" si="84"/>
        <v>13921.969535661967</v>
      </c>
      <c r="U156" s="122">
        <f t="shared" si="84"/>
        <v>13508.589128833913</v>
      </c>
      <c r="V156" s="122">
        <f t="shared" si="84"/>
        <v>13024.811260198125</v>
      </c>
      <c r="W156" s="122">
        <f t="shared" ref="W156:Y156" si="85">SUM(W157:W158)</f>
        <v>14953.972022584941</v>
      </c>
      <c r="X156" s="122">
        <f t="shared" si="85"/>
        <v>11856.110087918763</v>
      </c>
      <c r="Y156" s="122">
        <f t="shared" si="85"/>
        <v>10104.525847851888</v>
      </c>
      <c r="DA156" s="130" t="s">
        <v>2133</v>
      </c>
    </row>
    <row r="157" spans="1:105" ht="12" customHeight="1" x14ac:dyDescent="0.25">
      <c r="A157" s="97" t="s">
        <v>212</v>
      </c>
      <c r="B157" s="98">
        <v>17718.22977119948</v>
      </c>
      <c r="C157" s="98">
        <v>18921.007462081878</v>
      </c>
      <c r="D157" s="98">
        <v>18022.046790200086</v>
      </c>
      <c r="E157" s="98">
        <v>18482.236344302586</v>
      </c>
      <c r="F157" s="98">
        <v>17654.427843482994</v>
      </c>
      <c r="G157" s="98">
        <v>16939.314723951888</v>
      </c>
      <c r="H157" s="98">
        <v>17074.581421588347</v>
      </c>
      <c r="I157" s="98">
        <v>15136.765911437045</v>
      </c>
      <c r="J157" s="98">
        <v>17375.921496945943</v>
      </c>
      <c r="K157" s="98">
        <v>17298.068748495767</v>
      </c>
      <c r="L157" s="98">
        <v>20112.632183253772</v>
      </c>
      <c r="M157" s="98">
        <v>15626.116193525088</v>
      </c>
      <c r="N157" s="98">
        <v>16799.847468887408</v>
      </c>
      <c r="O157" s="98">
        <v>17814.848198115742</v>
      </c>
      <c r="P157" s="98">
        <v>13084.531167073917</v>
      </c>
      <c r="Q157" s="98">
        <v>13771.019771476167</v>
      </c>
      <c r="R157" s="98">
        <v>14360.819918449792</v>
      </c>
      <c r="S157" s="98">
        <v>13956.063301904989</v>
      </c>
      <c r="T157" s="98">
        <v>13921.969535661967</v>
      </c>
      <c r="U157" s="98">
        <v>13508.589128833913</v>
      </c>
      <c r="V157" s="98">
        <v>13024.811260198125</v>
      </c>
      <c r="W157" s="98">
        <v>14953.972022584941</v>
      </c>
      <c r="X157" s="98">
        <v>11856.110087918763</v>
      </c>
      <c r="Y157" s="98">
        <v>10104.525847851888</v>
      </c>
      <c r="DA157" s="63" t="s">
        <v>2134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2135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2136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2137</v>
      </c>
    </row>
    <row r="161" spans="1:105" ht="12" customHeight="1" x14ac:dyDescent="0.25">
      <c r="A161" s="121" t="s">
        <v>55</v>
      </c>
      <c r="B161" s="122">
        <v>1995.9752470828157</v>
      </c>
      <c r="C161" s="122">
        <v>2027.3066170360239</v>
      </c>
      <c r="D161" s="122">
        <v>2183.700265177079</v>
      </c>
      <c r="E161" s="122">
        <v>2217.1219019004984</v>
      </c>
      <c r="F161" s="122">
        <v>2111.8158045505616</v>
      </c>
      <c r="G161" s="122">
        <v>2054.8329739603737</v>
      </c>
      <c r="H161" s="122">
        <v>2039.5825048466743</v>
      </c>
      <c r="I161" s="122">
        <v>1926.3895921608682</v>
      </c>
      <c r="J161" s="122">
        <v>1979.4130824065098</v>
      </c>
      <c r="K161" s="122">
        <v>2001.8849533334412</v>
      </c>
      <c r="L161" s="122">
        <v>2324.0440419016049</v>
      </c>
      <c r="M161" s="122">
        <v>1738.0332476918888</v>
      </c>
      <c r="N161" s="122">
        <v>1793.9949138357711</v>
      </c>
      <c r="O161" s="122">
        <v>1955.4362437621153</v>
      </c>
      <c r="P161" s="122">
        <v>1570.213404564277</v>
      </c>
      <c r="Q161" s="122">
        <v>1865.3820355696594</v>
      </c>
      <c r="R161" s="122">
        <v>1951.1270351770379</v>
      </c>
      <c r="S161" s="122">
        <v>1853.9263379806875</v>
      </c>
      <c r="T161" s="122">
        <v>1782.3664954830285</v>
      </c>
      <c r="U161" s="122">
        <v>1638.4028890850018</v>
      </c>
      <c r="V161" s="122">
        <v>1443.3025153341548</v>
      </c>
      <c r="W161" s="122">
        <v>1495.9413521465867</v>
      </c>
      <c r="X161" s="122">
        <v>1056.0932740250205</v>
      </c>
      <c r="Y161" s="122">
        <v>769.7105920168375</v>
      </c>
      <c r="DA161" s="130" t="s">
        <v>2138</v>
      </c>
    </row>
    <row r="162" spans="1:105" ht="12" customHeight="1" x14ac:dyDescent="0.25">
      <c r="A162" s="97" t="s">
        <v>134</v>
      </c>
      <c r="B162" s="98">
        <v>1991.1720773964046</v>
      </c>
      <c r="C162" s="98">
        <v>2021.8444928399631</v>
      </c>
      <c r="D162" s="98">
        <v>2177.8282775124662</v>
      </c>
      <c r="E162" s="98">
        <v>2210.9550504804779</v>
      </c>
      <c r="F162" s="98">
        <v>2105.5104527968283</v>
      </c>
      <c r="G162" s="98">
        <v>2048.5693257799894</v>
      </c>
      <c r="H162" s="98">
        <v>2033.3277988701377</v>
      </c>
      <c r="I162" s="98">
        <v>1920.2760715940074</v>
      </c>
      <c r="J162" s="98">
        <v>1972.9020857040903</v>
      </c>
      <c r="K162" s="98">
        <v>1994.9807814810852</v>
      </c>
      <c r="L162" s="98">
        <v>2316.7101194492384</v>
      </c>
      <c r="M162" s="98">
        <v>1732.6545439337765</v>
      </c>
      <c r="N162" s="98">
        <v>1788.9779029209872</v>
      </c>
      <c r="O162" s="98">
        <v>1949.1125295969443</v>
      </c>
      <c r="P162" s="98">
        <v>1565.2311729068681</v>
      </c>
      <c r="Q162" s="98">
        <v>1859.3854637190816</v>
      </c>
      <c r="R162" s="98">
        <v>1944.3773641709286</v>
      </c>
      <c r="S162" s="98">
        <v>1847.8028051238925</v>
      </c>
      <c r="T162" s="98">
        <v>1776.8810382097245</v>
      </c>
      <c r="U162" s="98">
        <v>1633.7677881772381</v>
      </c>
      <c r="V162" s="98">
        <v>1439.6328631734975</v>
      </c>
      <c r="W162" s="98">
        <v>1492.4221200781233</v>
      </c>
      <c r="X162" s="98">
        <v>1053.641534629973</v>
      </c>
      <c r="Y162" s="98">
        <v>767.86500799772739</v>
      </c>
      <c r="DA162" s="63" t="s">
        <v>2139</v>
      </c>
    </row>
    <row r="163" spans="1:105" ht="12" customHeight="1" x14ac:dyDescent="0.25">
      <c r="A163" s="97" t="s">
        <v>133</v>
      </c>
      <c r="B163" s="98">
        <v>4.8031696864111852</v>
      </c>
      <c r="C163" s="98">
        <v>5.4621241960607092</v>
      </c>
      <c r="D163" s="98">
        <v>5.871987664612619</v>
      </c>
      <c r="E163" s="98">
        <v>6.1668514200205271</v>
      </c>
      <c r="F163" s="98">
        <v>6.3053517537330581</v>
      </c>
      <c r="G163" s="98">
        <v>6.2636481803843891</v>
      </c>
      <c r="H163" s="98">
        <v>6.2547059765366457</v>
      </c>
      <c r="I163" s="98">
        <v>6.1135205668608847</v>
      </c>
      <c r="J163" s="98">
        <v>6.5109967024196713</v>
      </c>
      <c r="K163" s="98">
        <v>6.904171852356022</v>
      </c>
      <c r="L163" s="98">
        <v>7.3339224523666839</v>
      </c>
      <c r="M163" s="98">
        <v>5.3787037581122981</v>
      </c>
      <c r="N163" s="98">
        <v>5.0170109147839534</v>
      </c>
      <c r="O163" s="98">
        <v>6.3237141651708999</v>
      </c>
      <c r="P163" s="98">
        <v>4.9822316574088692</v>
      </c>
      <c r="Q163" s="98">
        <v>5.9965718505777241</v>
      </c>
      <c r="R163" s="98">
        <v>6.7496710061093337</v>
      </c>
      <c r="S163" s="98">
        <v>6.1235328567949781</v>
      </c>
      <c r="T163" s="98">
        <v>5.4854572733041769</v>
      </c>
      <c r="U163" s="98">
        <v>4.6351009077636425</v>
      </c>
      <c r="V163" s="98">
        <v>3.6696521606573156</v>
      </c>
      <c r="W163" s="98">
        <v>3.5192320684635194</v>
      </c>
      <c r="X163" s="98">
        <v>2.4517393950474236</v>
      </c>
      <c r="Y163" s="98">
        <v>1.8455840191101589</v>
      </c>
      <c r="DA163" s="63" t="s">
        <v>2140</v>
      </c>
    </row>
    <row r="164" spans="1:105" ht="12" customHeight="1" x14ac:dyDescent="0.25">
      <c r="A164" s="100" t="s">
        <v>212</v>
      </c>
      <c r="B164" s="101">
        <v>4.8031696864111852</v>
      </c>
      <c r="C164" s="101">
        <v>5.4621241960607092</v>
      </c>
      <c r="D164" s="101">
        <v>5.871987664612619</v>
      </c>
      <c r="E164" s="101">
        <v>6.1668514200205271</v>
      </c>
      <c r="F164" s="101">
        <v>6.3053517537330581</v>
      </c>
      <c r="G164" s="101">
        <v>6.2636481803843891</v>
      </c>
      <c r="H164" s="101">
        <v>6.2547059765366457</v>
      </c>
      <c r="I164" s="101">
        <v>6.1135205668608847</v>
      </c>
      <c r="J164" s="101">
        <v>6.5109967024196713</v>
      </c>
      <c r="K164" s="101">
        <v>6.904171852356022</v>
      </c>
      <c r="L164" s="101">
        <v>7.3339224523666839</v>
      </c>
      <c r="M164" s="101">
        <v>5.3787037581122981</v>
      </c>
      <c r="N164" s="101">
        <v>5.0170109147839534</v>
      </c>
      <c r="O164" s="101">
        <v>6.3237141651708999</v>
      </c>
      <c r="P164" s="101">
        <v>4.9822316574088692</v>
      </c>
      <c r="Q164" s="101">
        <v>5.9965718505777241</v>
      </c>
      <c r="R164" s="101">
        <v>6.7496710061093337</v>
      </c>
      <c r="S164" s="101">
        <v>6.1235328567949781</v>
      </c>
      <c r="T164" s="101">
        <v>5.4854572733041769</v>
      </c>
      <c r="U164" s="101">
        <v>4.6351009077636425</v>
      </c>
      <c r="V164" s="101">
        <v>3.6696521606573156</v>
      </c>
      <c r="W164" s="101">
        <v>3.5192320684635194</v>
      </c>
      <c r="X164" s="101">
        <v>2.4517393950474236</v>
      </c>
      <c r="Y164" s="101">
        <v>1.8455840191101589</v>
      </c>
      <c r="DA164" s="131" t="s">
        <v>2141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2142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2143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2144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2145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2146</v>
      </c>
    </row>
    <row r="170" spans="1:105" ht="12" customHeight="1" x14ac:dyDescent="0.25">
      <c r="A170" s="121" t="s">
        <v>54</v>
      </c>
      <c r="B170" s="122">
        <v>262.56143801209242</v>
      </c>
      <c r="C170" s="122">
        <v>285.00983856291646</v>
      </c>
      <c r="D170" s="122">
        <v>284.75718551743711</v>
      </c>
      <c r="E170" s="122">
        <v>287.44748197480664</v>
      </c>
      <c r="F170" s="122">
        <v>293.60305214907839</v>
      </c>
      <c r="G170" s="122">
        <v>294.05048273162947</v>
      </c>
      <c r="H170" s="122">
        <v>327.26394289291949</v>
      </c>
      <c r="I170" s="122">
        <v>297.93267725808585</v>
      </c>
      <c r="J170" s="122">
        <v>315.38096440766606</v>
      </c>
      <c r="K170" s="122">
        <v>288.76840543865904</v>
      </c>
      <c r="L170" s="122">
        <v>376.33463096984843</v>
      </c>
      <c r="M170" s="122">
        <v>354.96659094139977</v>
      </c>
      <c r="N170" s="122">
        <v>349.54323431164551</v>
      </c>
      <c r="O170" s="122">
        <v>344.05540940240479</v>
      </c>
      <c r="P170" s="122">
        <v>336.75877979486057</v>
      </c>
      <c r="Q170" s="122">
        <v>331.26415326060345</v>
      </c>
      <c r="R170" s="122">
        <v>325.95809792773883</v>
      </c>
      <c r="S170" s="122">
        <v>320.52653901224647</v>
      </c>
      <c r="T170" s="122">
        <v>315.13098944220508</v>
      </c>
      <c r="U170" s="122">
        <v>309.57059244461385</v>
      </c>
      <c r="V170" s="122">
        <v>303.7581246491319</v>
      </c>
      <c r="W170" s="122">
        <v>298.17515599354539</v>
      </c>
      <c r="X170" s="122">
        <v>292.16358818260846</v>
      </c>
      <c r="Y170" s="122">
        <v>286.18756657224827</v>
      </c>
      <c r="DA170" s="130" t="s">
        <v>2147</v>
      </c>
    </row>
    <row r="171" spans="1:105" ht="12" customHeight="1" x14ac:dyDescent="0.25">
      <c r="A171" s="97" t="s">
        <v>175</v>
      </c>
      <c r="B171" s="98">
        <v>262.56143801209242</v>
      </c>
      <c r="C171" s="98">
        <v>285.00983856291646</v>
      </c>
      <c r="D171" s="98">
        <v>284.75718551743711</v>
      </c>
      <c r="E171" s="98">
        <v>287.44748197480664</v>
      </c>
      <c r="F171" s="98">
        <v>293.60305214907839</v>
      </c>
      <c r="G171" s="98">
        <v>294.05048273162947</v>
      </c>
      <c r="H171" s="98">
        <v>327.26394289291949</v>
      </c>
      <c r="I171" s="98">
        <v>297.93267725808585</v>
      </c>
      <c r="J171" s="98">
        <v>315.38096440766606</v>
      </c>
      <c r="K171" s="98">
        <v>288.76840543865904</v>
      </c>
      <c r="L171" s="98">
        <v>376.33463096984843</v>
      </c>
      <c r="M171" s="98">
        <v>354.96659094139977</v>
      </c>
      <c r="N171" s="98">
        <v>349.54323431164551</v>
      </c>
      <c r="O171" s="98">
        <v>344.05540940240479</v>
      </c>
      <c r="P171" s="98">
        <v>336.75877979486057</v>
      </c>
      <c r="Q171" s="98">
        <v>331.26415326060345</v>
      </c>
      <c r="R171" s="98">
        <v>325.95809792773883</v>
      </c>
      <c r="S171" s="98">
        <v>320.52653901224647</v>
      </c>
      <c r="T171" s="98">
        <v>315.13098944220508</v>
      </c>
      <c r="U171" s="98">
        <v>309.57059244461385</v>
      </c>
      <c r="V171" s="98">
        <v>303.7581246491319</v>
      </c>
      <c r="W171" s="98">
        <v>298.17515599354539</v>
      </c>
      <c r="X171" s="98">
        <v>292.16358818260846</v>
      </c>
      <c r="Y171" s="98">
        <v>286.18756657224827</v>
      </c>
      <c r="DA171" s="63" t="s">
        <v>2148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2149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16073.433769085439</v>
      </c>
      <c r="C174" s="117">
        <f t="shared" si="87"/>
        <v>16905.936065093727</v>
      </c>
      <c r="D174" s="117">
        <f t="shared" si="87"/>
        <v>16193.158534509965</v>
      </c>
      <c r="E174" s="117">
        <f t="shared" si="87"/>
        <v>16492.957407704853</v>
      </c>
      <c r="F174" s="117">
        <f t="shared" si="87"/>
        <v>15740.416004971234</v>
      </c>
      <c r="G174" s="117">
        <f t="shared" si="87"/>
        <v>15146.051524541437</v>
      </c>
      <c r="H174" s="117">
        <f t="shared" si="87"/>
        <v>15231.025185656836</v>
      </c>
      <c r="I174" s="117">
        <f t="shared" si="87"/>
        <v>13543.62693862378</v>
      </c>
      <c r="J174" s="117">
        <f t="shared" si="87"/>
        <v>15280.944624271055</v>
      </c>
      <c r="K174" s="117">
        <f t="shared" si="87"/>
        <v>15118.745423288441</v>
      </c>
      <c r="L174" s="117">
        <f t="shared" si="87"/>
        <v>17474.502427909625</v>
      </c>
      <c r="M174" s="117">
        <f t="shared" si="87"/>
        <v>13560.428846953479</v>
      </c>
      <c r="N174" s="117">
        <f t="shared" si="87"/>
        <v>14505.764556910222</v>
      </c>
      <c r="O174" s="117">
        <f t="shared" si="87"/>
        <v>15307.855732427015</v>
      </c>
      <c r="P174" s="117">
        <f t="shared" si="87"/>
        <v>11440.401207929011</v>
      </c>
      <c r="Q174" s="117">
        <f t="shared" si="87"/>
        <v>12114.96190713229</v>
      </c>
      <c r="R174" s="117">
        <f t="shared" ref="R174:V174" si="88">R175+R178+R180+R189</f>
        <v>12456.875990881985</v>
      </c>
      <c r="S174" s="117">
        <f t="shared" si="88"/>
        <v>12000.286341797777</v>
      </c>
      <c r="T174" s="117">
        <f t="shared" si="88"/>
        <v>11898.455691219713</v>
      </c>
      <c r="U174" s="117">
        <f t="shared" si="88"/>
        <v>11463.344876989036</v>
      </c>
      <c r="V174" s="117">
        <f t="shared" si="88"/>
        <v>10962.25882331822</v>
      </c>
      <c r="W174" s="117">
        <f t="shared" ref="W174:Y174" si="89">W175+W178+W180+W189</f>
        <v>12587.501209239346</v>
      </c>
      <c r="X174" s="117">
        <f t="shared" si="89"/>
        <v>10163.829053727795</v>
      </c>
      <c r="Y174" s="117">
        <f t="shared" si="89"/>
        <v>8744.9786616828642</v>
      </c>
      <c r="DA174" s="129" t="s">
        <v>2300</v>
      </c>
    </row>
    <row r="175" spans="1:105" ht="12" customHeight="1" x14ac:dyDescent="0.25">
      <c r="A175" s="121" t="s">
        <v>57</v>
      </c>
      <c r="B175" s="122">
        <f t="shared" ref="B175:Q175" si="90">SUM(B176:B177)</f>
        <v>14205.89314381929</v>
      </c>
      <c r="C175" s="122">
        <f t="shared" si="90"/>
        <v>15009.364529181516</v>
      </c>
      <c r="D175" s="122">
        <f t="shared" si="90"/>
        <v>14186.357874727666</v>
      </c>
      <c r="E175" s="122">
        <f t="shared" si="90"/>
        <v>14467.034696842835</v>
      </c>
      <c r="F175" s="122">
        <f t="shared" si="90"/>
        <v>13795.107349585396</v>
      </c>
      <c r="G175" s="122">
        <f t="shared" si="90"/>
        <v>13243.152567628107</v>
      </c>
      <c r="H175" s="122">
        <f t="shared" si="90"/>
        <v>13310.024305375307</v>
      </c>
      <c r="I175" s="122">
        <f t="shared" si="90"/>
        <v>11744.938885163436</v>
      </c>
      <c r="J175" s="122">
        <f t="shared" si="90"/>
        <v>13432.882672984384</v>
      </c>
      <c r="K175" s="122">
        <f t="shared" si="90"/>
        <v>13289.426292334356</v>
      </c>
      <c r="L175" s="122">
        <f t="shared" si="90"/>
        <v>15333.433957080317</v>
      </c>
      <c r="M175" s="122">
        <f t="shared" si="90"/>
        <v>11881.966137820882</v>
      </c>
      <c r="N175" s="122">
        <f t="shared" si="90"/>
        <v>12784.18871760255</v>
      </c>
      <c r="O175" s="122">
        <f t="shared" si="90"/>
        <v>13479.731403616601</v>
      </c>
      <c r="P175" s="122">
        <f t="shared" si="90"/>
        <v>9908.697435379403</v>
      </c>
      <c r="Q175" s="122">
        <f t="shared" si="90"/>
        <v>10370.734578199743</v>
      </c>
      <c r="R175" s="122">
        <f t="shared" ref="R175:V175" si="91">SUM(R176:R177)</f>
        <v>10675.234332222095</v>
      </c>
      <c r="S175" s="122">
        <f t="shared" si="91"/>
        <v>10305.308511055518</v>
      </c>
      <c r="T175" s="122">
        <f t="shared" si="91"/>
        <v>10256.314396694852</v>
      </c>
      <c r="U175" s="122">
        <f t="shared" si="91"/>
        <v>9932.6146927660684</v>
      </c>
      <c r="V175" s="122">
        <f t="shared" si="91"/>
        <v>9575.5513655093855</v>
      </c>
      <c r="W175" s="122">
        <f t="shared" ref="W175:Y175" si="92">SUM(W176:W177)</f>
        <v>11156.778682481819</v>
      </c>
      <c r="X175" s="122">
        <f t="shared" si="92"/>
        <v>9034.3326895974387</v>
      </c>
      <c r="Y175" s="122">
        <f t="shared" si="92"/>
        <v>7842.707242870536</v>
      </c>
      <c r="DA175" s="130" t="s">
        <v>2301</v>
      </c>
    </row>
    <row r="176" spans="1:105" ht="12" customHeight="1" x14ac:dyDescent="0.25">
      <c r="A176" s="97" t="s">
        <v>212</v>
      </c>
      <c r="B176" s="98">
        <v>14030.302323283488</v>
      </c>
      <c r="C176" s="98">
        <v>14825.41581910624</v>
      </c>
      <c r="D176" s="98">
        <v>14014.502225124044</v>
      </c>
      <c r="E176" s="98">
        <v>14293.6489551905</v>
      </c>
      <c r="F176" s="98">
        <v>13631.795579660951</v>
      </c>
      <c r="G176" s="98">
        <v>13088.762331361591</v>
      </c>
      <c r="H176" s="98">
        <v>13157.289934934794</v>
      </c>
      <c r="I176" s="98">
        <v>11612.654842687147</v>
      </c>
      <c r="J176" s="98">
        <v>13279.12766410849</v>
      </c>
      <c r="K176" s="98">
        <v>13137.19929855734</v>
      </c>
      <c r="L176" s="98">
        <v>15151.643660049573</v>
      </c>
      <c r="M176" s="98">
        <v>11747.384529759878</v>
      </c>
      <c r="N176" s="98">
        <v>12636.545630067603</v>
      </c>
      <c r="O176" s="98">
        <v>13319.500308848135</v>
      </c>
      <c r="P176" s="98">
        <v>9797.8387835210906</v>
      </c>
      <c r="Q176" s="98">
        <v>10250.318296291733</v>
      </c>
      <c r="R176" s="98">
        <v>10548.391972281335</v>
      </c>
      <c r="S176" s="98">
        <v>10182.046657729165</v>
      </c>
      <c r="T176" s="98">
        <v>10132.192946515597</v>
      </c>
      <c r="U176" s="98">
        <v>9812.0107629942813</v>
      </c>
      <c r="V176" s="98">
        <v>9459.5164377927122</v>
      </c>
      <c r="W176" s="98">
        <v>11015.626131144028</v>
      </c>
      <c r="X176" s="98">
        <v>8926.3655637728189</v>
      </c>
      <c r="Y176" s="98">
        <v>7753.6859144161363</v>
      </c>
      <c r="DA176" s="63" t="s">
        <v>2302</v>
      </c>
    </row>
    <row r="177" spans="1:105" ht="12" customHeight="1" x14ac:dyDescent="0.25">
      <c r="A177" s="97" t="s">
        <v>53</v>
      </c>
      <c r="B177" s="98">
        <v>175.59082053580201</v>
      </c>
      <c r="C177" s="98">
        <v>183.94871007527576</v>
      </c>
      <c r="D177" s="98">
        <v>171.85564960362257</v>
      </c>
      <c r="E177" s="98">
        <v>173.38574165233484</v>
      </c>
      <c r="F177" s="98">
        <v>163.3117699244456</v>
      </c>
      <c r="G177" s="98">
        <v>154.39023626651584</v>
      </c>
      <c r="H177" s="98">
        <v>152.73437044051349</v>
      </c>
      <c r="I177" s="98">
        <v>132.28404247628976</v>
      </c>
      <c r="J177" s="98">
        <v>153.7550088758945</v>
      </c>
      <c r="K177" s="98">
        <v>152.22699377701625</v>
      </c>
      <c r="L177" s="98">
        <v>181.79029703074369</v>
      </c>
      <c r="M177" s="98">
        <v>134.58160806100321</v>
      </c>
      <c r="N177" s="98">
        <v>147.64308753494774</v>
      </c>
      <c r="O177" s="98">
        <v>160.23109476846636</v>
      </c>
      <c r="P177" s="98">
        <v>110.8586518583119</v>
      </c>
      <c r="Q177" s="98">
        <v>120.4162819080094</v>
      </c>
      <c r="R177" s="98">
        <v>126.84235994075993</v>
      </c>
      <c r="S177" s="98">
        <v>123.26185332635329</v>
      </c>
      <c r="T177" s="98">
        <v>124.12145017925393</v>
      </c>
      <c r="U177" s="98">
        <v>120.60392977178672</v>
      </c>
      <c r="V177" s="98">
        <v>116.03492771667274</v>
      </c>
      <c r="W177" s="98">
        <v>141.15255133779172</v>
      </c>
      <c r="X177" s="98">
        <v>107.96712582461923</v>
      </c>
      <c r="Y177" s="98">
        <v>89.021328454399992</v>
      </c>
      <c r="DA177" s="63" t="s">
        <v>2303</v>
      </c>
    </row>
    <row r="178" spans="1:105" ht="12" customHeight="1" x14ac:dyDescent="0.25">
      <c r="A178" s="121" t="s">
        <v>92</v>
      </c>
      <c r="B178" s="122">
        <f t="shared" ref="B178:Y178" si="93">B179</f>
        <v>5.2308988208202383</v>
      </c>
      <c r="C178" s="122">
        <f t="shared" si="93"/>
        <v>5.264937477498572</v>
      </c>
      <c r="D178" s="122">
        <f t="shared" si="93"/>
        <v>5.4935201006250836</v>
      </c>
      <c r="E178" s="122">
        <f t="shared" si="93"/>
        <v>7.8772783954205092</v>
      </c>
      <c r="F178" s="122">
        <f t="shared" si="93"/>
        <v>5.9033712611942883</v>
      </c>
      <c r="G178" s="122">
        <f t="shared" si="93"/>
        <v>6.2015753442505934</v>
      </c>
      <c r="H178" s="122">
        <f t="shared" si="93"/>
        <v>9.8223052074733719</v>
      </c>
      <c r="I178" s="122">
        <f t="shared" si="93"/>
        <v>7.040747447502187</v>
      </c>
      <c r="J178" s="122">
        <f t="shared" si="93"/>
        <v>7.5780383130385998</v>
      </c>
      <c r="K178" s="122">
        <f t="shared" si="93"/>
        <v>8.5979022746465912</v>
      </c>
      <c r="L178" s="122">
        <f t="shared" si="93"/>
        <v>9.7543495330078578</v>
      </c>
      <c r="M178" s="122">
        <f t="shared" si="93"/>
        <v>10.601093058271429</v>
      </c>
      <c r="N178" s="122">
        <f t="shared" si="93"/>
        <v>13.401160753422266</v>
      </c>
      <c r="O178" s="122">
        <f t="shared" si="93"/>
        <v>15.431825051763589</v>
      </c>
      <c r="P178" s="122">
        <f t="shared" si="93"/>
        <v>17.210641240394526</v>
      </c>
      <c r="Q178" s="122">
        <f t="shared" si="93"/>
        <v>18.669575909044976</v>
      </c>
      <c r="R178" s="122">
        <f t="shared" si="93"/>
        <v>20.90533654225711</v>
      </c>
      <c r="S178" s="122">
        <f t="shared" si="93"/>
        <v>21.203347555931202</v>
      </c>
      <c r="T178" s="122">
        <f t="shared" si="93"/>
        <v>27.75942750931987</v>
      </c>
      <c r="U178" s="122">
        <f t="shared" si="93"/>
        <v>27.848598623712338</v>
      </c>
      <c r="V178" s="122">
        <f t="shared" si="93"/>
        <v>31.526211508006753</v>
      </c>
      <c r="W178" s="122">
        <f t="shared" si="93"/>
        <v>28.050301096721288</v>
      </c>
      <c r="X178" s="122">
        <f t="shared" si="93"/>
        <v>39.06627071182259</v>
      </c>
      <c r="Y178" s="122">
        <f t="shared" si="93"/>
        <v>39.079871125694162</v>
      </c>
      <c r="DA178" s="130" t="s">
        <v>2304</v>
      </c>
    </row>
    <row r="179" spans="1:105" ht="12" customHeight="1" x14ac:dyDescent="0.25">
      <c r="A179" s="97" t="s">
        <v>53</v>
      </c>
      <c r="B179" s="98">
        <f>RES_hhdet_fech!B67</f>
        <v>5.2308988208202383</v>
      </c>
      <c r="C179" s="98">
        <f>RES_hhdet_fech!C67</f>
        <v>5.264937477498572</v>
      </c>
      <c r="D179" s="98">
        <f>RES_hhdet_fech!D67</f>
        <v>5.4935201006250836</v>
      </c>
      <c r="E179" s="98">
        <f>RES_hhdet_fech!E67</f>
        <v>7.8772783954205092</v>
      </c>
      <c r="F179" s="98">
        <f>RES_hhdet_fech!F67</f>
        <v>5.9033712611942883</v>
      </c>
      <c r="G179" s="98">
        <f>RES_hhdet_fech!G67</f>
        <v>6.2015753442505934</v>
      </c>
      <c r="H179" s="98">
        <f>RES_hhdet_fech!H67</f>
        <v>9.8223052074733719</v>
      </c>
      <c r="I179" s="98">
        <f>RES_hhdet_fech!I67</f>
        <v>7.040747447502187</v>
      </c>
      <c r="J179" s="98">
        <f>RES_hhdet_fech!J67</f>
        <v>7.5780383130385998</v>
      </c>
      <c r="K179" s="98">
        <f>RES_hhdet_fech!K67</f>
        <v>8.5979022746465912</v>
      </c>
      <c r="L179" s="98">
        <f>RES_hhdet_fech!L67</f>
        <v>9.7543495330078578</v>
      </c>
      <c r="M179" s="98">
        <f>RES_hhdet_fech!M67</f>
        <v>10.601093058271429</v>
      </c>
      <c r="N179" s="98">
        <f>RES_hhdet_fech!N67</f>
        <v>13.401160753422266</v>
      </c>
      <c r="O179" s="98">
        <f>RES_hhdet_fech!O67</f>
        <v>15.431825051763589</v>
      </c>
      <c r="P179" s="98">
        <f>RES_hhdet_fech!P67</f>
        <v>17.210641240394526</v>
      </c>
      <c r="Q179" s="98">
        <f>RES_hhdet_fech!Q67</f>
        <v>18.669575909044976</v>
      </c>
      <c r="R179" s="98">
        <f>RES_hhdet_fech!R67</f>
        <v>20.90533654225711</v>
      </c>
      <c r="S179" s="98">
        <f>RES_hhdet_fech!S67</f>
        <v>21.203347555931202</v>
      </c>
      <c r="T179" s="98">
        <f>RES_hhdet_fech!T67</f>
        <v>27.75942750931987</v>
      </c>
      <c r="U179" s="98">
        <f>RES_hhdet_fech!U67</f>
        <v>27.848598623712338</v>
      </c>
      <c r="V179" s="98">
        <f>RES_hhdet_fech!V67</f>
        <v>31.526211508006753</v>
      </c>
      <c r="W179" s="98">
        <f>RES_hhdet_fech!W67</f>
        <v>28.050301096721288</v>
      </c>
      <c r="X179" s="98">
        <f>RES_hhdet_fech!X67</f>
        <v>39.06627071182259</v>
      </c>
      <c r="Y179" s="98">
        <f>RES_hhdet_fech!Y67</f>
        <v>39.079871125694162</v>
      </c>
      <c r="DA179" s="63" t="s">
        <v>2305</v>
      </c>
    </row>
    <row r="180" spans="1:105" ht="12" customHeight="1" x14ac:dyDescent="0.25">
      <c r="A180" s="121" t="s">
        <v>55</v>
      </c>
      <c r="B180" s="122">
        <v>1592.0888772094236</v>
      </c>
      <c r="C180" s="122">
        <v>1602.2761349075581</v>
      </c>
      <c r="D180" s="122">
        <v>1714.2656522581481</v>
      </c>
      <c r="E180" s="122">
        <v>1730.6344021058405</v>
      </c>
      <c r="F180" s="122">
        <v>1645.9092959640438</v>
      </c>
      <c r="G180" s="122">
        <v>1602.7662655550882</v>
      </c>
      <c r="H180" s="122">
        <v>1586.5143934418734</v>
      </c>
      <c r="I180" s="122">
        <v>1495.1851533280706</v>
      </c>
      <c r="J180" s="122">
        <v>1530.2628332207469</v>
      </c>
      <c r="K180" s="122">
        <v>1538.4798827202733</v>
      </c>
      <c r="L180" s="122">
        <v>1769.3980692002262</v>
      </c>
      <c r="M180" s="122">
        <v>1322.5647375023129</v>
      </c>
      <c r="N180" s="122">
        <v>1366.8176921371494</v>
      </c>
      <c r="O180" s="122">
        <v>1478.146323730017</v>
      </c>
      <c r="P180" s="122">
        <v>1186.2965836005769</v>
      </c>
      <c r="Q180" s="122">
        <v>1402.4904015851798</v>
      </c>
      <c r="R180" s="122">
        <v>1445.4342602212057</v>
      </c>
      <c r="S180" s="122">
        <v>1364.3919386185144</v>
      </c>
      <c r="T180" s="122">
        <v>1310.3265100481128</v>
      </c>
      <c r="U180" s="122">
        <v>1204.3184938754121</v>
      </c>
      <c r="V180" s="122">
        <v>1062.823270839277</v>
      </c>
      <c r="W180" s="122">
        <v>1114.0915847703827</v>
      </c>
      <c r="X180" s="122">
        <v>806.56111343701264</v>
      </c>
      <c r="Y180" s="122">
        <v>596.91722495878366</v>
      </c>
      <c r="DA180" s="130" t="s">
        <v>2306</v>
      </c>
    </row>
    <row r="181" spans="1:105" ht="12" customHeight="1" x14ac:dyDescent="0.25">
      <c r="A181" s="97" t="s">
        <v>134</v>
      </c>
      <c r="B181" s="98">
        <v>1595.279477384727</v>
      </c>
      <c r="C181" s="98">
        <v>1608.301648169165</v>
      </c>
      <c r="D181" s="98">
        <v>1719.9562301316059</v>
      </c>
      <c r="E181" s="98">
        <v>1736.7453368388922</v>
      </c>
      <c r="F181" s="98">
        <v>1651.7029475769339</v>
      </c>
      <c r="G181" s="98">
        <v>1608.0947625256206</v>
      </c>
      <c r="H181" s="98">
        <v>1592.037169276243</v>
      </c>
      <c r="I181" s="98">
        <v>1499.5985921440852</v>
      </c>
      <c r="J181" s="98">
        <v>1537.0465257976657</v>
      </c>
      <c r="K181" s="98">
        <v>1544.4992560166847</v>
      </c>
      <c r="L181" s="98">
        <v>1778.9639955476437</v>
      </c>
      <c r="M181" s="98">
        <v>1325.6610295110702</v>
      </c>
      <c r="N181" s="98">
        <v>1370.8083256972152</v>
      </c>
      <c r="O181" s="98">
        <v>1483.1737989493108</v>
      </c>
      <c r="P181" s="98">
        <v>1187.6487609208136</v>
      </c>
      <c r="Q181" s="98">
        <v>1405.8700897495048</v>
      </c>
      <c r="R181" s="98">
        <v>1448.5774449671881</v>
      </c>
      <c r="S181" s="98">
        <v>1366.7931634462047</v>
      </c>
      <c r="T181" s="98">
        <v>1312.8650943212217</v>
      </c>
      <c r="U181" s="98">
        <v>1206.5491765499489</v>
      </c>
      <c r="V181" s="98">
        <v>1064.4663181519486</v>
      </c>
      <c r="W181" s="98">
        <v>1117.3904541374777</v>
      </c>
      <c r="X181" s="98">
        <v>807.52118823272349</v>
      </c>
      <c r="Y181" s="98">
        <v>597.25441013397142</v>
      </c>
      <c r="DA181" s="63" t="s">
        <v>2307</v>
      </c>
    </row>
    <row r="182" spans="1:105" ht="12" customHeight="1" x14ac:dyDescent="0.25">
      <c r="A182" s="97" t="s">
        <v>133</v>
      </c>
      <c r="B182" s="98">
        <v>1280.4113925609618</v>
      </c>
      <c r="C182" s="98">
        <v>1250.5033860123488</v>
      </c>
      <c r="D182" s="98">
        <v>1358.3039422661832</v>
      </c>
      <c r="E182" s="98">
        <v>1364.4378028321362</v>
      </c>
      <c r="F182" s="98">
        <v>1297.4512353167265</v>
      </c>
      <c r="G182" s="98">
        <v>1270.8317301549419</v>
      </c>
      <c r="H182" s="98">
        <v>1258.3075547468054</v>
      </c>
      <c r="I182" s="98">
        <v>1210.3396836486345</v>
      </c>
      <c r="J182" s="98">
        <v>1217.5647170388893</v>
      </c>
      <c r="K182" s="98">
        <v>1239.5169165952259</v>
      </c>
      <c r="L182" s="98">
        <v>1401.2513788157062</v>
      </c>
      <c r="M182" s="98">
        <v>1067.6969325610949</v>
      </c>
      <c r="N182" s="98">
        <v>1108.5136004367221</v>
      </c>
      <c r="O182" s="98">
        <v>1218.0849773990099</v>
      </c>
      <c r="P182" s="98">
        <v>987.01299857386812</v>
      </c>
      <c r="Q182" s="98">
        <v>1173.2527456558537</v>
      </c>
      <c r="R182" s="98">
        <v>1222.1442308409182</v>
      </c>
      <c r="S182" s="98">
        <v>1167.8732638615352</v>
      </c>
      <c r="T182" s="98">
        <v>1129.8140955655615</v>
      </c>
      <c r="U182" s="98">
        <v>1045.6597434379578</v>
      </c>
      <c r="V182" s="98">
        <v>930.98571381781426</v>
      </c>
      <c r="W182" s="98">
        <v>970.89302186254849</v>
      </c>
      <c r="X182" s="98">
        <v>714.26964068180416</v>
      </c>
      <c r="Y182" s="98">
        <v>531.65555193710361</v>
      </c>
      <c r="DA182" s="63" t="s">
        <v>2308</v>
      </c>
    </row>
    <row r="183" spans="1:105" ht="12" customHeight="1" x14ac:dyDescent="0.25">
      <c r="A183" s="100" t="s">
        <v>212</v>
      </c>
      <c r="B183" s="101">
        <v>837.41034812608768</v>
      </c>
      <c r="C183" s="101">
        <v>756.31760324304707</v>
      </c>
      <c r="D183" s="101">
        <v>844.20759081211634</v>
      </c>
      <c r="E183" s="101">
        <v>826.80001096149044</v>
      </c>
      <c r="F183" s="101">
        <v>778.30849573833711</v>
      </c>
      <c r="G183" s="101">
        <v>762.5516362178497</v>
      </c>
      <c r="H183" s="101">
        <v>738.94943972936971</v>
      </c>
      <c r="I183" s="101">
        <v>741.50386159984373</v>
      </c>
      <c r="J183" s="101">
        <v>686.43061280517247</v>
      </c>
      <c r="K183" s="101">
        <v>708.71638062602176</v>
      </c>
      <c r="L183" s="101">
        <v>706.00722950835905</v>
      </c>
      <c r="M183" s="101">
        <v>555.44331446497858</v>
      </c>
      <c r="N183" s="101">
        <v>541.69404809734806</v>
      </c>
      <c r="O183" s="101">
        <v>611.82133191199205</v>
      </c>
      <c r="P183" s="101">
        <v>508.35657800183117</v>
      </c>
      <c r="Q183" s="101">
        <v>602.91691715907041</v>
      </c>
      <c r="R183" s="101">
        <v>647.60376839769401</v>
      </c>
      <c r="S183" s="101">
        <v>617.14131703444559</v>
      </c>
      <c r="T183" s="101">
        <v>572.78199391120165</v>
      </c>
      <c r="U183" s="101">
        <v>508.62399826491452</v>
      </c>
      <c r="V183" s="101">
        <v>434.56486675366415</v>
      </c>
      <c r="W183" s="101">
        <v>399.44772915536782</v>
      </c>
      <c r="X183" s="101">
        <v>307.44936358609505</v>
      </c>
      <c r="Y183" s="101">
        <v>226.49594207807564</v>
      </c>
      <c r="DA183" s="131" t="s">
        <v>2309</v>
      </c>
    </row>
    <row r="184" spans="1:105" ht="12" customHeight="1" x14ac:dyDescent="0.25">
      <c r="A184" s="103" t="s">
        <v>52</v>
      </c>
      <c r="B184" s="104">
        <v>443.00104443487396</v>
      </c>
      <c r="C184" s="104">
        <v>494.1857827693014</v>
      </c>
      <c r="D184" s="104">
        <v>514.09635145406685</v>
      </c>
      <c r="E184" s="104">
        <v>537.63779187064563</v>
      </c>
      <c r="F184" s="104">
        <v>519.14273957838941</v>
      </c>
      <c r="G184" s="104">
        <v>508.28009393709215</v>
      </c>
      <c r="H184" s="104">
        <v>519.35811501743581</v>
      </c>
      <c r="I184" s="104">
        <v>468.83582204879065</v>
      </c>
      <c r="J184" s="104">
        <v>531.13410423371681</v>
      </c>
      <c r="K184" s="104">
        <v>530.80053596920413</v>
      </c>
      <c r="L184" s="104">
        <v>695.24414930734702</v>
      </c>
      <c r="M184" s="104">
        <v>512.25361809611627</v>
      </c>
      <c r="N184" s="104">
        <v>566.81955233937413</v>
      </c>
      <c r="O184" s="104">
        <v>606.2636454870177</v>
      </c>
      <c r="P184" s="104">
        <v>478.65642057203672</v>
      </c>
      <c r="Q184" s="104">
        <v>570.33582849678328</v>
      </c>
      <c r="R184" s="104">
        <v>574.54046244322444</v>
      </c>
      <c r="S184" s="104">
        <v>550.73194682708959</v>
      </c>
      <c r="T184" s="104">
        <v>557.03210165436008</v>
      </c>
      <c r="U184" s="104">
        <v>537.03574517304344</v>
      </c>
      <c r="V184" s="104">
        <v>496.42084706415005</v>
      </c>
      <c r="W184" s="104">
        <v>571.4452927071809</v>
      </c>
      <c r="X184" s="104">
        <v>406.82027709570917</v>
      </c>
      <c r="Y184" s="104">
        <v>305.15960985902785</v>
      </c>
      <c r="DA184" s="132" t="s">
        <v>2310</v>
      </c>
    </row>
    <row r="185" spans="1:105" ht="12" customHeight="1" x14ac:dyDescent="0.25">
      <c r="A185" s="106" t="s">
        <v>122</v>
      </c>
      <c r="B185" s="101">
        <v>1426.0840803205956</v>
      </c>
      <c r="C185" s="101">
        <v>1265.6907282573613</v>
      </c>
      <c r="D185" s="101">
        <v>1438.2992624439876</v>
      </c>
      <c r="E185" s="101">
        <v>1424.0327379120017</v>
      </c>
      <c r="F185" s="101">
        <v>1368.6161716892652</v>
      </c>
      <c r="G185" s="101">
        <v>1360.7506744321199</v>
      </c>
      <c r="H185" s="101">
        <v>1324.8332355002128</v>
      </c>
      <c r="I185" s="101">
        <v>1368.4150587179925</v>
      </c>
      <c r="J185" s="101">
        <v>1255.6897606649434</v>
      </c>
      <c r="K185" s="101">
        <v>1324.4958890296468</v>
      </c>
      <c r="L185" s="101">
        <v>1294.2876345969485</v>
      </c>
      <c r="M185" s="101">
        <v>1310.5795571297797</v>
      </c>
      <c r="N185" s="101">
        <v>1278.9335314261755</v>
      </c>
      <c r="O185" s="101">
        <v>1271.1442845241243</v>
      </c>
      <c r="P185" s="101">
        <v>1290.49115415904</v>
      </c>
      <c r="Q185" s="101">
        <v>1276.5331186778012</v>
      </c>
      <c r="R185" s="101">
        <v>1297.1124385357507</v>
      </c>
      <c r="S185" s="101">
        <v>1285.0111118221098</v>
      </c>
      <c r="T185" s="101">
        <v>1215.2314524657054</v>
      </c>
      <c r="U185" s="101">
        <v>1148.0990110006014</v>
      </c>
      <c r="V185" s="101">
        <v>1045.6383675666325</v>
      </c>
      <c r="W185" s="101">
        <v>923.73221408584072</v>
      </c>
      <c r="X185" s="101">
        <v>815.65681366255217</v>
      </c>
      <c r="Y185" s="101">
        <v>639.16547305190829</v>
      </c>
      <c r="DA185" s="131" t="s">
        <v>2311</v>
      </c>
    </row>
    <row r="186" spans="1:105" ht="12" customHeight="1" x14ac:dyDescent="0.25">
      <c r="A186" s="107" t="s">
        <v>121</v>
      </c>
      <c r="B186" s="104">
        <v>1229.1501043415624</v>
      </c>
      <c r="C186" s="104">
        <v>1072.8908038583972</v>
      </c>
      <c r="D186" s="104">
        <v>1231.6309963313984</v>
      </c>
      <c r="E186" s="104">
        <v>1215.4067006373512</v>
      </c>
      <c r="F186" s="104">
        <v>1168.9476059475296</v>
      </c>
      <c r="G186" s="104">
        <v>1166.384777472424</v>
      </c>
      <c r="H186" s="104">
        <v>1134.8148432673338</v>
      </c>
      <c r="I186" s="104">
        <v>1185.6272442357754</v>
      </c>
      <c r="J186" s="104">
        <v>1070.6583173343565</v>
      </c>
      <c r="K186" s="104">
        <v>1135.0196947417176</v>
      </c>
      <c r="L186" s="104">
        <v>1081.3693232756432</v>
      </c>
      <c r="M186" s="104">
        <v>1111.2616071011926</v>
      </c>
      <c r="N186" s="104">
        <v>1078.8888305056373</v>
      </c>
      <c r="O186" s="104">
        <v>1076.4516120354831</v>
      </c>
      <c r="P186" s="104">
        <v>1104.3257993226846</v>
      </c>
      <c r="Q186" s="104">
        <v>1101.3039260711905</v>
      </c>
      <c r="R186" s="104">
        <v>1124.880958153924</v>
      </c>
      <c r="S186" s="104">
        <v>1119.037586996669</v>
      </c>
      <c r="T186" s="104">
        <v>1065.4771277264554</v>
      </c>
      <c r="U186" s="104">
        <v>1007.1117894866002</v>
      </c>
      <c r="V186" s="104">
        <v>922.21903222043704</v>
      </c>
      <c r="W186" s="104">
        <v>805.92388053205934</v>
      </c>
      <c r="X186" s="104">
        <v>719.22495523403916</v>
      </c>
      <c r="Y186" s="104">
        <v>569.92097760380318</v>
      </c>
      <c r="DA186" s="132" t="s">
        <v>2312</v>
      </c>
    </row>
    <row r="187" spans="1:105" ht="12" customHeight="1" x14ac:dyDescent="0.25">
      <c r="A187" s="108" t="s">
        <v>53</v>
      </c>
      <c r="B187" s="98">
        <v>754.81335002064691</v>
      </c>
      <c r="C187" s="98">
        <v>598.38581498084102</v>
      </c>
      <c r="D187" s="98">
        <v>713.6406640109077</v>
      </c>
      <c r="E187" s="98">
        <v>685.14886371589421</v>
      </c>
      <c r="F187" s="98">
        <v>654.73578478046295</v>
      </c>
      <c r="G187" s="98">
        <v>656.40638201563081</v>
      </c>
      <c r="H187" s="98">
        <v>623.56503493304172</v>
      </c>
      <c r="I187" s="98">
        <v>689.99388632814964</v>
      </c>
      <c r="J187" s="98">
        <v>564.31115876586682</v>
      </c>
      <c r="K187" s="98">
        <v>614.00895719663004</v>
      </c>
      <c r="L187" s="98">
        <v>489.5880843834949</v>
      </c>
      <c r="M187" s="98">
        <v>554.24951790500461</v>
      </c>
      <c r="N187" s="98">
        <v>504.5634131875002</v>
      </c>
      <c r="O187" s="98">
        <v>513.16612925135814</v>
      </c>
      <c r="P187" s="98">
        <v>553.89289666607522</v>
      </c>
      <c r="Q187" s="98">
        <v>544.48681382651807</v>
      </c>
      <c r="R187" s="98">
        <v>576.35664852783646</v>
      </c>
      <c r="S187" s="98">
        <v>577.2784659093204</v>
      </c>
      <c r="T187" s="98">
        <v>524.98522180389875</v>
      </c>
      <c r="U187" s="98">
        <v>477.15651381995468</v>
      </c>
      <c r="V187" s="98">
        <v>420.69802606509415</v>
      </c>
      <c r="W187" s="98">
        <v>314.61790383924205</v>
      </c>
      <c r="X187" s="98">
        <v>302.8084917890186</v>
      </c>
      <c r="Y187" s="98">
        <v>243.61395094148656</v>
      </c>
      <c r="DA187" s="63" t="s">
        <v>2313</v>
      </c>
    </row>
    <row r="188" spans="1:105" ht="12" customHeight="1" x14ac:dyDescent="0.25">
      <c r="A188" s="108" t="s">
        <v>52</v>
      </c>
      <c r="B188" s="98">
        <v>474.33675432091553</v>
      </c>
      <c r="C188" s="98">
        <v>474.50498887755606</v>
      </c>
      <c r="D188" s="98">
        <v>517.99033232049055</v>
      </c>
      <c r="E188" s="98">
        <v>530.25783692145717</v>
      </c>
      <c r="F188" s="98">
        <v>514.21182116706655</v>
      </c>
      <c r="G188" s="98">
        <v>509.97839545679318</v>
      </c>
      <c r="H188" s="98">
        <v>511.24980833429203</v>
      </c>
      <c r="I188" s="98">
        <v>495.63335790762579</v>
      </c>
      <c r="J188" s="98">
        <v>506.34715856848953</v>
      </c>
      <c r="K188" s="98">
        <v>521.01073754508764</v>
      </c>
      <c r="L188" s="98">
        <v>591.78123889214828</v>
      </c>
      <c r="M188" s="98">
        <v>557.01208919618784</v>
      </c>
      <c r="N188" s="98">
        <v>574.32541731813717</v>
      </c>
      <c r="O188" s="98">
        <v>563.28548278412507</v>
      </c>
      <c r="P188" s="98">
        <v>550.43290265660949</v>
      </c>
      <c r="Q188" s="98">
        <v>556.81711224467267</v>
      </c>
      <c r="R188" s="98">
        <v>548.52430962608753</v>
      </c>
      <c r="S188" s="98">
        <v>541.75912108734872</v>
      </c>
      <c r="T188" s="98">
        <v>540.4919059225565</v>
      </c>
      <c r="U188" s="98">
        <v>529.95527566664543</v>
      </c>
      <c r="V188" s="98">
        <v>501.52100615534289</v>
      </c>
      <c r="W188" s="98">
        <v>491.30597669281741</v>
      </c>
      <c r="X188" s="98">
        <v>416.41646344502061</v>
      </c>
      <c r="Y188" s="98">
        <v>326.30702666231656</v>
      </c>
      <c r="DA188" s="63" t="s">
        <v>2314</v>
      </c>
    </row>
    <row r="189" spans="1:105" ht="12" customHeight="1" x14ac:dyDescent="0.25">
      <c r="A189" s="121" t="s">
        <v>54</v>
      </c>
      <c r="B189" s="122">
        <v>270.22084923590342</v>
      </c>
      <c r="C189" s="122">
        <v>289.0304635271537</v>
      </c>
      <c r="D189" s="122">
        <v>287.04148742352629</v>
      </c>
      <c r="E189" s="122">
        <v>287.41103036075725</v>
      </c>
      <c r="F189" s="122">
        <v>293.49598816059887</v>
      </c>
      <c r="G189" s="122">
        <v>293.93111601399158</v>
      </c>
      <c r="H189" s="122">
        <v>324.66418163218106</v>
      </c>
      <c r="I189" s="122">
        <v>296.46215268477363</v>
      </c>
      <c r="J189" s="122">
        <v>310.22107975288577</v>
      </c>
      <c r="K189" s="122">
        <v>282.24134595916377</v>
      </c>
      <c r="L189" s="122">
        <v>361.91605209607241</v>
      </c>
      <c r="M189" s="122">
        <v>345.2968785720139</v>
      </c>
      <c r="N189" s="122">
        <v>341.3569864171007</v>
      </c>
      <c r="O189" s="122">
        <v>334.54618002863242</v>
      </c>
      <c r="P189" s="122">
        <v>328.19654770863855</v>
      </c>
      <c r="Q189" s="122">
        <v>323.06735143832219</v>
      </c>
      <c r="R189" s="122">
        <v>315.3020618964274</v>
      </c>
      <c r="S189" s="122">
        <v>309.38254456781334</v>
      </c>
      <c r="T189" s="122">
        <v>304.05535696742839</v>
      </c>
      <c r="U189" s="122">
        <v>298.56309172384306</v>
      </c>
      <c r="V189" s="122">
        <v>292.3579754615505</v>
      </c>
      <c r="W189" s="122">
        <v>288.58064089042267</v>
      </c>
      <c r="X189" s="122">
        <v>283.86897998152267</v>
      </c>
      <c r="Y189" s="122">
        <v>266.27432272785245</v>
      </c>
      <c r="DA189" s="130" t="s">
        <v>2315</v>
      </c>
    </row>
    <row r="190" spans="1:105" ht="12" customHeight="1" x14ac:dyDescent="0.25">
      <c r="A190" s="97" t="s">
        <v>175</v>
      </c>
      <c r="B190" s="98">
        <v>285.63908923728121</v>
      </c>
      <c r="C190" s="98">
        <v>305.96947362836175</v>
      </c>
      <c r="D190" s="98">
        <v>303.30467010012126</v>
      </c>
      <c r="E190" s="98">
        <v>304.20555270769381</v>
      </c>
      <c r="F190" s="98">
        <v>310.15484588183313</v>
      </c>
      <c r="G190" s="98">
        <v>310.76246248036745</v>
      </c>
      <c r="H190" s="98">
        <v>344.43464598966784</v>
      </c>
      <c r="I190" s="98">
        <v>312.52817817733717</v>
      </c>
      <c r="J190" s="98">
        <v>328.73296094405634</v>
      </c>
      <c r="K190" s="98">
        <v>298.80178222972614</v>
      </c>
      <c r="L190" s="98">
        <v>389.26569306732586</v>
      </c>
      <c r="M190" s="98">
        <v>367.1167761927378</v>
      </c>
      <c r="N190" s="98">
        <v>362.11249076315613</v>
      </c>
      <c r="O190" s="98">
        <v>355.44886242817802</v>
      </c>
      <c r="P190" s="98">
        <v>349.29922681235189</v>
      </c>
      <c r="Q190" s="98">
        <v>345.4027961930737</v>
      </c>
      <c r="R190" s="98">
        <v>337.57545973179674</v>
      </c>
      <c r="S190" s="98">
        <v>332.45780568899363</v>
      </c>
      <c r="T190" s="98">
        <v>328.00291480517802</v>
      </c>
      <c r="U190" s="98">
        <v>323.15738938469167</v>
      </c>
      <c r="V190" s="98">
        <v>316.76286160908904</v>
      </c>
      <c r="W190" s="98">
        <v>311.87699380349619</v>
      </c>
      <c r="X190" s="98">
        <v>304.06350939258084</v>
      </c>
      <c r="Y190" s="98">
        <v>286.00326482626707</v>
      </c>
      <c r="DA190" s="63" t="s">
        <v>2316</v>
      </c>
    </row>
    <row r="191" spans="1:105" ht="12" customHeight="1" x14ac:dyDescent="0.25">
      <c r="A191" s="109" t="s">
        <v>120</v>
      </c>
      <c r="B191" s="33">
        <v>228.97930485640666</v>
      </c>
      <c r="C191" s="33">
        <v>243.26303384046525</v>
      </c>
      <c r="D191" s="33">
        <v>243.05329298921191</v>
      </c>
      <c r="E191" s="33">
        <v>241.82601099177455</v>
      </c>
      <c r="F191" s="33">
        <v>248.23993930771715</v>
      </c>
      <c r="G191" s="33">
        <v>248.16156709616482</v>
      </c>
      <c r="H191" s="33">
        <v>270.61939409091661</v>
      </c>
      <c r="I191" s="33">
        <v>252.72457259969599</v>
      </c>
      <c r="J191" s="33">
        <v>259.35184403068314</v>
      </c>
      <c r="K191" s="33">
        <v>236.55415273209616</v>
      </c>
      <c r="L191" s="33">
        <v>288.59918719989901</v>
      </c>
      <c r="M191" s="33">
        <v>287.22030666747747</v>
      </c>
      <c r="N191" s="33">
        <v>286.34222377227246</v>
      </c>
      <c r="O191" s="33">
        <v>279.79742298864358</v>
      </c>
      <c r="P191" s="33">
        <v>273.41017271212479</v>
      </c>
      <c r="Q191" s="33">
        <v>267.34199834755157</v>
      </c>
      <c r="R191" s="33">
        <v>260.96936884318905</v>
      </c>
      <c r="S191" s="33">
        <v>254.65971269244238</v>
      </c>
      <c r="T191" s="33">
        <v>248.38373192040501</v>
      </c>
      <c r="U191" s="33">
        <v>242.30436432172911</v>
      </c>
      <c r="V191" s="33">
        <v>236.36411064315402</v>
      </c>
      <c r="W191" s="33">
        <v>233.10057277299717</v>
      </c>
      <c r="X191" s="33">
        <v>231.04672627028728</v>
      </c>
      <c r="Y191" s="33">
        <v>201.02248422630922</v>
      </c>
      <c r="DA191" s="60" t="s">
        <v>2317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8817.4990612549827</v>
      </c>
      <c r="C193" s="117">
        <f t="shared" si="94"/>
        <v>9344.3768803214407</v>
      </c>
      <c r="D193" s="117">
        <f t="shared" si="94"/>
        <v>9032.8342122843533</v>
      </c>
      <c r="E193" s="117">
        <f t="shared" si="94"/>
        <v>9281.2490908216059</v>
      </c>
      <c r="F193" s="117">
        <f t="shared" si="94"/>
        <v>8934.4925439614526</v>
      </c>
      <c r="G193" s="117">
        <f t="shared" si="94"/>
        <v>8679.9804092196609</v>
      </c>
      <c r="H193" s="117">
        <f t="shared" si="94"/>
        <v>8827.9082626944873</v>
      </c>
      <c r="I193" s="117">
        <f t="shared" si="94"/>
        <v>7938.1455093180475</v>
      </c>
      <c r="J193" s="117">
        <f t="shared" si="94"/>
        <v>9054.3214366933571</v>
      </c>
      <c r="K193" s="117">
        <f t="shared" si="94"/>
        <v>9080.382168502736</v>
      </c>
      <c r="L193" s="117">
        <f t="shared" si="94"/>
        <v>10652.699698662547</v>
      </c>
      <c r="M193" s="117">
        <f t="shared" si="94"/>
        <v>8411.2844037967589</v>
      </c>
      <c r="N193" s="117">
        <f t="shared" si="94"/>
        <v>9183.3757760386943</v>
      </c>
      <c r="O193" s="117">
        <f t="shared" si="94"/>
        <v>9914.4838875368205</v>
      </c>
      <c r="P193" s="117">
        <f t="shared" si="94"/>
        <v>7492.6512558628474</v>
      </c>
      <c r="Q193" s="117">
        <f t="shared" si="94"/>
        <v>8049.8040065560244</v>
      </c>
      <c r="R193" s="117">
        <f t="shared" ref="R193:V193" si="95">R194+R197+R199+R208</f>
        <v>8432.1273059423602</v>
      </c>
      <c r="S193" s="117">
        <f t="shared" si="95"/>
        <v>8299.3654508893069</v>
      </c>
      <c r="T193" s="117">
        <f t="shared" si="95"/>
        <v>8424.152823591432</v>
      </c>
      <c r="U193" s="117">
        <f t="shared" si="95"/>
        <v>8286.7185144278337</v>
      </c>
      <c r="V193" s="117">
        <f t="shared" si="95"/>
        <v>8102.3442162651118</v>
      </c>
      <c r="W193" s="117">
        <f t="shared" ref="W193:Y193" si="96">W194+W197+W199+W208</f>
        <v>9447.9108551202517</v>
      </c>
      <c r="X193" s="117">
        <f t="shared" si="96"/>
        <v>7826.781083287</v>
      </c>
      <c r="Y193" s="117">
        <f t="shared" si="96"/>
        <v>6871.2041700985983</v>
      </c>
      <c r="DA193" s="129" t="s">
        <v>2468</v>
      </c>
    </row>
    <row r="194" spans="1:105" ht="12" customHeight="1" x14ac:dyDescent="0.25">
      <c r="A194" s="121" t="s">
        <v>57</v>
      </c>
      <c r="B194" s="122">
        <f t="shared" ref="B194:Q194" si="97">SUM(B195:B196)</f>
        <v>7701.2040003317552</v>
      </c>
      <c r="C194" s="122">
        <f t="shared" si="97"/>
        <v>8201.2316773273542</v>
      </c>
      <c r="D194" s="122">
        <f t="shared" si="97"/>
        <v>7814.6084677174595</v>
      </c>
      <c r="E194" s="122">
        <f t="shared" si="97"/>
        <v>8037.1335496411066</v>
      </c>
      <c r="F194" s="122">
        <f t="shared" si="97"/>
        <v>7731.187548451534</v>
      </c>
      <c r="G194" s="122">
        <f t="shared" si="97"/>
        <v>7490.3662705726483</v>
      </c>
      <c r="H194" s="122">
        <f t="shared" si="97"/>
        <v>7605.207657957968</v>
      </c>
      <c r="I194" s="122">
        <f t="shared" si="97"/>
        <v>6785.6148693022733</v>
      </c>
      <c r="J194" s="122">
        <f t="shared" si="97"/>
        <v>7856.0641764951615</v>
      </c>
      <c r="K194" s="122">
        <f t="shared" si="97"/>
        <v>7876.190170642968</v>
      </c>
      <c r="L194" s="122">
        <f t="shared" si="97"/>
        <v>9224.4798401592234</v>
      </c>
      <c r="M194" s="122">
        <f t="shared" si="97"/>
        <v>7265.5419204875743</v>
      </c>
      <c r="N194" s="122">
        <f t="shared" si="97"/>
        <v>7978.9172530458245</v>
      </c>
      <c r="O194" s="122">
        <f t="shared" si="97"/>
        <v>8606.3023906432081</v>
      </c>
      <c r="P194" s="122">
        <f t="shared" si="97"/>
        <v>6375.7551316179042</v>
      </c>
      <c r="Q194" s="122">
        <f t="shared" si="97"/>
        <v>6763.9381685499402</v>
      </c>
      <c r="R194" s="122">
        <f t="shared" ref="R194:V194" si="98">SUM(R195:R196)</f>
        <v>7090.9582918707192</v>
      </c>
      <c r="S194" s="122">
        <f t="shared" si="98"/>
        <v>6996.4927393858643</v>
      </c>
      <c r="T194" s="122">
        <f t="shared" si="98"/>
        <v>7113.1416079964829</v>
      </c>
      <c r="U194" s="122">
        <f t="shared" si="98"/>
        <v>7037.3857506421673</v>
      </c>
      <c r="V194" s="122">
        <f t="shared" si="98"/>
        <v>6929.9512359749442</v>
      </c>
      <c r="W194" s="122">
        <f t="shared" ref="W194:Y194" si="99">SUM(W195:W196)</f>
        <v>8237.262123744953</v>
      </c>
      <c r="X194" s="122">
        <f t="shared" si="99"/>
        <v>6799.2838431522405</v>
      </c>
      <c r="Y194" s="122">
        <f t="shared" si="99"/>
        <v>6017.5241250353311</v>
      </c>
      <c r="DA194" s="130" t="s">
        <v>2469</v>
      </c>
    </row>
    <row r="195" spans="1:105" ht="12" customHeight="1" x14ac:dyDescent="0.25">
      <c r="A195" s="97" t="s">
        <v>212</v>
      </c>
      <c r="B195" s="98">
        <v>7525.6131797959533</v>
      </c>
      <c r="C195" s="98">
        <v>8017.2829672520793</v>
      </c>
      <c r="D195" s="98">
        <v>7642.7528181138368</v>
      </c>
      <c r="E195" s="98">
        <v>7863.7478079887715</v>
      </c>
      <c r="F195" s="98">
        <v>7567.8757785270882</v>
      </c>
      <c r="G195" s="98">
        <v>7335.9760343061325</v>
      </c>
      <c r="H195" s="98">
        <v>7452.4732875174541</v>
      </c>
      <c r="I195" s="98">
        <v>6653.3308268259834</v>
      </c>
      <c r="J195" s="98">
        <v>7702.3091676192671</v>
      </c>
      <c r="K195" s="98">
        <v>7723.9631768659519</v>
      </c>
      <c r="L195" s="98">
        <v>9042.6895431284793</v>
      </c>
      <c r="M195" s="98">
        <v>7130.9603124265714</v>
      </c>
      <c r="N195" s="98">
        <v>7831.2741655108766</v>
      </c>
      <c r="O195" s="98">
        <v>8446.0712958747426</v>
      </c>
      <c r="P195" s="98">
        <v>6264.8964797595927</v>
      </c>
      <c r="Q195" s="98">
        <v>6643.5218866419309</v>
      </c>
      <c r="R195" s="98">
        <v>6964.1159319299595</v>
      </c>
      <c r="S195" s="98">
        <v>6873.2308860595112</v>
      </c>
      <c r="T195" s="98">
        <v>6989.0201578172291</v>
      </c>
      <c r="U195" s="98">
        <v>6916.7818208703802</v>
      </c>
      <c r="V195" s="98">
        <v>6813.9163082582718</v>
      </c>
      <c r="W195" s="98">
        <v>8096.1095724071611</v>
      </c>
      <c r="X195" s="98">
        <v>6691.3167173276215</v>
      </c>
      <c r="Y195" s="98">
        <v>5928.5027965809313</v>
      </c>
      <c r="DA195" s="63" t="s">
        <v>2470</v>
      </c>
    </row>
    <row r="196" spans="1:105" ht="12" customHeight="1" x14ac:dyDescent="0.25">
      <c r="A196" s="97" t="s">
        <v>53</v>
      </c>
      <c r="B196" s="98">
        <v>175.59082053580201</v>
      </c>
      <c r="C196" s="98">
        <v>183.94871007527576</v>
      </c>
      <c r="D196" s="98">
        <v>171.85564960362257</v>
      </c>
      <c r="E196" s="98">
        <v>173.38574165233484</v>
      </c>
      <c r="F196" s="98">
        <v>163.3117699244456</v>
      </c>
      <c r="G196" s="98">
        <v>154.39023626651584</v>
      </c>
      <c r="H196" s="98">
        <v>152.73437044051349</v>
      </c>
      <c r="I196" s="98">
        <v>132.28404247628976</v>
      </c>
      <c r="J196" s="98">
        <v>153.7550088758945</v>
      </c>
      <c r="K196" s="98">
        <v>152.22699377701625</v>
      </c>
      <c r="L196" s="98">
        <v>181.79029703074369</v>
      </c>
      <c r="M196" s="98">
        <v>134.58160806100321</v>
      </c>
      <c r="N196" s="98">
        <v>147.64308753494774</v>
      </c>
      <c r="O196" s="98">
        <v>160.23109476846636</v>
      </c>
      <c r="P196" s="98">
        <v>110.8586518583119</v>
      </c>
      <c r="Q196" s="98">
        <v>120.4162819080094</v>
      </c>
      <c r="R196" s="98">
        <v>126.84235994075993</v>
      </c>
      <c r="S196" s="98">
        <v>123.26185332635329</v>
      </c>
      <c r="T196" s="98">
        <v>124.12145017925393</v>
      </c>
      <c r="U196" s="98">
        <v>120.60392977178672</v>
      </c>
      <c r="V196" s="98">
        <v>116.03492771667274</v>
      </c>
      <c r="W196" s="98">
        <v>141.15255133779172</v>
      </c>
      <c r="X196" s="98">
        <v>107.96712582461923</v>
      </c>
      <c r="Y196" s="98">
        <v>89.021328454399992</v>
      </c>
      <c r="DA196" s="63" t="s">
        <v>2471</v>
      </c>
    </row>
    <row r="197" spans="1:105" ht="12" customHeight="1" x14ac:dyDescent="0.25">
      <c r="A197" s="121" t="s">
        <v>92</v>
      </c>
      <c r="B197" s="122">
        <f t="shared" ref="B197:Y197" si="100">B198</f>
        <v>10.434922040549576</v>
      </c>
      <c r="C197" s="122">
        <f t="shared" si="100"/>
        <v>10.98159868129391</v>
      </c>
      <c r="D197" s="122">
        <f t="shared" si="100"/>
        <v>11.986210970347708</v>
      </c>
      <c r="E197" s="122">
        <f t="shared" si="100"/>
        <v>18.280648446115073</v>
      </c>
      <c r="F197" s="122">
        <f t="shared" si="100"/>
        <v>14.69833527405561</v>
      </c>
      <c r="G197" s="122">
        <f t="shared" si="100"/>
        <v>16.794727145386535</v>
      </c>
      <c r="H197" s="122">
        <f t="shared" si="100"/>
        <v>28.83471190647964</v>
      </c>
      <c r="I197" s="122">
        <f t="shared" si="100"/>
        <v>21.430130899412653</v>
      </c>
      <c r="J197" s="122">
        <f t="shared" si="100"/>
        <v>23.648465354017056</v>
      </c>
      <c r="K197" s="122">
        <f t="shared" si="100"/>
        <v>28.008869274068175</v>
      </c>
      <c r="L197" s="122">
        <f t="shared" si="100"/>
        <v>33.163708806400969</v>
      </c>
      <c r="M197" s="122">
        <f t="shared" si="100"/>
        <v>38.02690543750051</v>
      </c>
      <c r="N197" s="122">
        <f t="shared" si="100"/>
        <v>50.223123084797898</v>
      </c>
      <c r="O197" s="122">
        <f t="shared" si="100"/>
        <v>60.289636759552906</v>
      </c>
      <c r="P197" s="122">
        <f t="shared" si="100"/>
        <v>69.913193461991995</v>
      </c>
      <c r="Q197" s="122">
        <f t="shared" si="100"/>
        <v>78.20047297426332</v>
      </c>
      <c r="R197" s="122">
        <f t="shared" si="100"/>
        <v>90.410118595102333</v>
      </c>
      <c r="S197" s="122">
        <f t="shared" si="100"/>
        <v>94.010761054507</v>
      </c>
      <c r="T197" s="122">
        <f t="shared" si="100"/>
        <v>125.70681808975323</v>
      </c>
      <c r="U197" s="122">
        <f t="shared" si="100"/>
        <v>128.43118921077192</v>
      </c>
      <c r="V197" s="122">
        <f t="shared" si="100"/>
        <v>147.15066309453394</v>
      </c>
      <c r="W197" s="122">
        <f t="shared" si="100"/>
        <v>132.02402188575442</v>
      </c>
      <c r="X197" s="122">
        <f t="shared" si="100"/>
        <v>185.2484424026712</v>
      </c>
      <c r="Y197" s="122">
        <f t="shared" si="100"/>
        <v>186.71022960503541</v>
      </c>
      <c r="DA197" s="130" t="s">
        <v>2472</v>
      </c>
    </row>
    <row r="198" spans="1:105" ht="12" customHeight="1" x14ac:dyDescent="0.25">
      <c r="A198" s="97" t="s">
        <v>53</v>
      </c>
      <c r="B198" s="98">
        <f>RES_hhdet_tesh!B67</f>
        <v>10.434922040549576</v>
      </c>
      <c r="C198" s="98">
        <f>RES_hhdet_tesh!C67</f>
        <v>10.98159868129391</v>
      </c>
      <c r="D198" s="98">
        <f>RES_hhdet_tesh!D67</f>
        <v>11.986210970347708</v>
      </c>
      <c r="E198" s="98">
        <f>RES_hhdet_tesh!E67</f>
        <v>18.280648446115073</v>
      </c>
      <c r="F198" s="98">
        <f>RES_hhdet_tesh!F67</f>
        <v>14.69833527405561</v>
      </c>
      <c r="G198" s="98">
        <f>RES_hhdet_tesh!G67</f>
        <v>16.794727145386535</v>
      </c>
      <c r="H198" s="98">
        <f>RES_hhdet_tesh!H67</f>
        <v>28.83471190647964</v>
      </c>
      <c r="I198" s="98">
        <f>RES_hhdet_tesh!I67</f>
        <v>21.430130899412653</v>
      </c>
      <c r="J198" s="98">
        <f>RES_hhdet_tesh!J67</f>
        <v>23.648465354017056</v>
      </c>
      <c r="K198" s="98">
        <f>RES_hhdet_tesh!K67</f>
        <v>28.008869274068175</v>
      </c>
      <c r="L198" s="98">
        <f>RES_hhdet_tesh!L67</f>
        <v>33.163708806400969</v>
      </c>
      <c r="M198" s="98">
        <f>RES_hhdet_tesh!M67</f>
        <v>38.02690543750051</v>
      </c>
      <c r="N198" s="98">
        <f>RES_hhdet_tesh!N67</f>
        <v>50.223123084797898</v>
      </c>
      <c r="O198" s="98">
        <f>RES_hhdet_tesh!O67</f>
        <v>60.289636759552906</v>
      </c>
      <c r="P198" s="98">
        <f>RES_hhdet_tesh!P67</f>
        <v>69.913193461991995</v>
      </c>
      <c r="Q198" s="98">
        <f>RES_hhdet_tesh!Q67</f>
        <v>78.20047297426332</v>
      </c>
      <c r="R198" s="98">
        <f>RES_hhdet_tesh!R67</f>
        <v>90.410118595102333</v>
      </c>
      <c r="S198" s="98">
        <f>RES_hhdet_tesh!S67</f>
        <v>94.010761054507</v>
      </c>
      <c r="T198" s="98">
        <f>RES_hhdet_tesh!T67</f>
        <v>125.70681808975323</v>
      </c>
      <c r="U198" s="98">
        <f>RES_hhdet_tesh!U67</f>
        <v>128.43118921077192</v>
      </c>
      <c r="V198" s="98">
        <f>RES_hhdet_tesh!V67</f>
        <v>147.15066309453394</v>
      </c>
      <c r="W198" s="98">
        <f>RES_hhdet_tesh!W67</f>
        <v>132.02402188575442</v>
      </c>
      <c r="X198" s="98">
        <f>RES_hhdet_tesh!X67</f>
        <v>185.2484424026712</v>
      </c>
      <c r="Y198" s="98">
        <f>RES_hhdet_tesh!Y67</f>
        <v>186.71022960503541</v>
      </c>
      <c r="DA198" s="63" t="s">
        <v>2473</v>
      </c>
    </row>
    <row r="199" spans="1:105" ht="12" customHeight="1" x14ac:dyDescent="0.25">
      <c r="A199" s="121" t="s">
        <v>55</v>
      </c>
      <c r="B199" s="122">
        <v>933.02995805474779</v>
      </c>
      <c r="C199" s="122">
        <v>947.07566224001584</v>
      </c>
      <c r="D199" s="122">
        <v>1021.9965768050353</v>
      </c>
      <c r="E199" s="122">
        <v>1041.0526166232667</v>
      </c>
      <c r="F199" s="122">
        <v>999.44881648890021</v>
      </c>
      <c r="G199" s="122">
        <v>982.96409490767417</v>
      </c>
      <c r="H199" s="122">
        <v>983.82023513265028</v>
      </c>
      <c r="I199" s="122">
        <v>938.7863521874998</v>
      </c>
      <c r="J199" s="122">
        <v>973.56584156508984</v>
      </c>
      <c r="K199" s="122">
        <v>993.13421392916973</v>
      </c>
      <c r="L199" s="122">
        <v>1160.5065306879599</v>
      </c>
      <c r="M199" s="122">
        <v>883.14664949918915</v>
      </c>
      <c r="N199" s="122">
        <v>931.85963490504332</v>
      </c>
      <c r="O199" s="122">
        <v>1029.6224242207272</v>
      </c>
      <c r="P199" s="122">
        <v>832.57826391584808</v>
      </c>
      <c r="Q199" s="122">
        <v>995.95560565092205</v>
      </c>
      <c r="R199" s="122">
        <v>1043.3815998672105</v>
      </c>
      <c r="S199" s="122">
        <v>1004.366546129344</v>
      </c>
      <c r="T199" s="122">
        <v>983.22867948525368</v>
      </c>
      <c r="U199" s="122">
        <v>921.26805851348729</v>
      </c>
      <c r="V199" s="122">
        <v>828.67326368425188</v>
      </c>
      <c r="W199" s="122">
        <v>883.95661823996875</v>
      </c>
      <c r="X199" s="122">
        <v>650.7749886648802</v>
      </c>
      <c r="Y199" s="122">
        <v>489.78370657945942</v>
      </c>
      <c r="DA199" s="130" t="s">
        <v>2474</v>
      </c>
    </row>
    <row r="200" spans="1:105" ht="12" customHeight="1" x14ac:dyDescent="0.25">
      <c r="A200" s="97" t="s">
        <v>134</v>
      </c>
      <c r="B200" s="98">
        <v>932.49671660101808</v>
      </c>
      <c r="C200" s="98">
        <v>947.49350609613521</v>
      </c>
      <c r="D200" s="98">
        <v>1021.9064491673246</v>
      </c>
      <c r="E200" s="98">
        <v>1041.2171450471412</v>
      </c>
      <c r="F200" s="98">
        <v>999.5591720686491</v>
      </c>
      <c r="G200" s="98">
        <v>982.92948567551787</v>
      </c>
      <c r="H200" s="98">
        <v>983.98882165602186</v>
      </c>
      <c r="I200" s="98">
        <v>938.07909347907832</v>
      </c>
      <c r="J200" s="98">
        <v>974.20846378532269</v>
      </c>
      <c r="K200" s="98">
        <v>993.38403693602925</v>
      </c>
      <c r="L200" s="98">
        <v>1162.855976638763</v>
      </c>
      <c r="M200" s="98">
        <v>882.31276078983831</v>
      </c>
      <c r="N200" s="98">
        <v>931.68751615855638</v>
      </c>
      <c r="O200" s="98">
        <v>1030.4778100629896</v>
      </c>
      <c r="P200" s="98">
        <v>831.82516996407958</v>
      </c>
      <c r="Q200" s="98">
        <v>996.18279952000444</v>
      </c>
      <c r="R200" s="98">
        <v>1043.7404503241614</v>
      </c>
      <c r="S200" s="98">
        <v>1004.4830718777915</v>
      </c>
      <c r="T200" s="98">
        <v>983.48750014412565</v>
      </c>
      <c r="U200" s="98">
        <v>921.38152713788429</v>
      </c>
      <c r="V200" s="98">
        <v>828.53055821190344</v>
      </c>
      <c r="W200" s="98">
        <v>885.28950685570931</v>
      </c>
      <c r="X200" s="98">
        <v>650.6193367050364</v>
      </c>
      <c r="Y200" s="98">
        <v>489.52036397427651</v>
      </c>
      <c r="DA200" s="63" t="s">
        <v>2475</v>
      </c>
    </row>
    <row r="201" spans="1:105" ht="12" customHeight="1" x14ac:dyDescent="0.25">
      <c r="A201" s="97" t="s">
        <v>133</v>
      </c>
      <c r="B201" s="98">
        <v>932.49671660101819</v>
      </c>
      <c r="C201" s="98">
        <v>947.45911882941175</v>
      </c>
      <c r="D201" s="98">
        <v>1021.8977087006622</v>
      </c>
      <c r="E201" s="98">
        <v>1041.1698408435216</v>
      </c>
      <c r="F201" s="98">
        <v>999.45549029106417</v>
      </c>
      <c r="G201" s="98">
        <v>982.84319895505928</v>
      </c>
      <c r="H201" s="98">
        <v>983.90779518991678</v>
      </c>
      <c r="I201" s="98">
        <v>938.11112279353313</v>
      </c>
      <c r="J201" s="98">
        <v>974.02969271503787</v>
      </c>
      <c r="K201" s="98">
        <v>993.24462539075091</v>
      </c>
      <c r="L201" s="98">
        <v>1162.6893465389064</v>
      </c>
      <c r="M201" s="98">
        <v>882.44051148239168</v>
      </c>
      <c r="N201" s="98">
        <v>931.97591884381632</v>
      </c>
      <c r="O201" s="98">
        <v>1030.4968576369804</v>
      </c>
      <c r="P201" s="98">
        <v>832.17750253350391</v>
      </c>
      <c r="Q201" s="98">
        <v>996.37914034480571</v>
      </c>
      <c r="R201" s="98">
        <v>1043.4829942029673</v>
      </c>
      <c r="S201" s="98">
        <v>1004.4582494664297</v>
      </c>
      <c r="T201" s="98">
        <v>983.75362484523271</v>
      </c>
      <c r="U201" s="98">
        <v>921.84706467140131</v>
      </c>
      <c r="V201" s="98">
        <v>829.3597223734198</v>
      </c>
      <c r="W201" s="98">
        <v>885.57017758924542</v>
      </c>
      <c r="X201" s="98">
        <v>651.28828004784452</v>
      </c>
      <c r="Y201" s="98">
        <v>489.59787397192832</v>
      </c>
      <c r="DA201" s="63" t="s">
        <v>2476</v>
      </c>
    </row>
    <row r="202" spans="1:105" ht="12" customHeight="1" x14ac:dyDescent="0.25">
      <c r="A202" s="100" t="s">
        <v>212</v>
      </c>
      <c r="B202" s="101">
        <v>489.49567216614435</v>
      </c>
      <c r="C202" s="101">
        <v>453.27333606011047</v>
      </c>
      <c r="D202" s="101">
        <v>507.80135724659527</v>
      </c>
      <c r="E202" s="101">
        <v>503.53204897287588</v>
      </c>
      <c r="F202" s="101">
        <v>480.31275071267481</v>
      </c>
      <c r="G202" s="101">
        <v>474.56310501796702</v>
      </c>
      <c r="H202" s="101">
        <v>464.54968017248086</v>
      </c>
      <c r="I202" s="101">
        <v>469.27530074474265</v>
      </c>
      <c r="J202" s="101">
        <v>442.89558848132094</v>
      </c>
      <c r="K202" s="101">
        <v>462.44408942154706</v>
      </c>
      <c r="L202" s="101">
        <v>467.44519723155929</v>
      </c>
      <c r="M202" s="101">
        <v>370.18689338627536</v>
      </c>
      <c r="N202" s="101">
        <v>365.15636650444213</v>
      </c>
      <c r="O202" s="101">
        <v>424.23321214996264</v>
      </c>
      <c r="P202" s="101">
        <v>353.52108196146713</v>
      </c>
      <c r="Q202" s="101">
        <v>426.04331184802231</v>
      </c>
      <c r="R202" s="101">
        <v>468.94253175974308</v>
      </c>
      <c r="S202" s="101">
        <v>453.72630263934002</v>
      </c>
      <c r="T202" s="101">
        <v>426.72152319087269</v>
      </c>
      <c r="U202" s="101">
        <v>384.81131949835799</v>
      </c>
      <c r="V202" s="101">
        <v>332.93887530926986</v>
      </c>
      <c r="W202" s="101">
        <v>314.12488488206463</v>
      </c>
      <c r="X202" s="101">
        <v>244.46800295213538</v>
      </c>
      <c r="Y202" s="101">
        <v>184.43826411290038</v>
      </c>
      <c r="DA202" s="131" t="s">
        <v>2477</v>
      </c>
    </row>
    <row r="203" spans="1:105" ht="12" customHeight="1" x14ac:dyDescent="0.25">
      <c r="A203" s="103" t="s">
        <v>52</v>
      </c>
      <c r="B203" s="104">
        <v>443.00104443487396</v>
      </c>
      <c r="C203" s="104">
        <v>494.1857827693014</v>
      </c>
      <c r="D203" s="104">
        <v>514.09635145406685</v>
      </c>
      <c r="E203" s="104">
        <v>537.63779187064563</v>
      </c>
      <c r="F203" s="104">
        <v>519.14273957838941</v>
      </c>
      <c r="G203" s="104">
        <v>508.28009393709215</v>
      </c>
      <c r="H203" s="104">
        <v>519.35811501743581</v>
      </c>
      <c r="I203" s="104">
        <v>468.83582204879065</v>
      </c>
      <c r="J203" s="104">
        <v>531.13410423371681</v>
      </c>
      <c r="K203" s="104">
        <v>530.80053596920413</v>
      </c>
      <c r="L203" s="104">
        <v>695.24414930734702</v>
      </c>
      <c r="M203" s="104">
        <v>512.25361809611627</v>
      </c>
      <c r="N203" s="104">
        <v>566.81955233937413</v>
      </c>
      <c r="O203" s="104">
        <v>606.2636454870177</v>
      </c>
      <c r="P203" s="104">
        <v>478.65642057203672</v>
      </c>
      <c r="Q203" s="104">
        <v>570.33582849678328</v>
      </c>
      <c r="R203" s="104">
        <v>574.54046244322444</v>
      </c>
      <c r="S203" s="104">
        <v>550.73194682708959</v>
      </c>
      <c r="T203" s="104">
        <v>557.03210165436008</v>
      </c>
      <c r="U203" s="104">
        <v>537.03574517304344</v>
      </c>
      <c r="V203" s="104">
        <v>496.42084706415005</v>
      </c>
      <c r="W203" s="104">
        <v>571.4452927071809</v>
      </c>
      <c r="X203" s="104">
        <v>406.82027709570917</v>
      </c>
      <c r="Y203" s="104">
        <v>305.15960985902785</v>
      </c>
      <c r="DA203" s="132" t="s">
        <v>2478</v>
      </c>
    </row>
    <row r="204" spans="1:105" ht="12" customHeight="1" x14ac:dyDescent="0.25">
      <c r="A204" s="106" t="s">
        <v>122</v>
      </c>
      <c r="B204" s="101">
        <v>1007.7068215766518</v>
      </c>
      <c r="C204" s="101">
        <v>902.66126894611523</v>
      </c>
      <c r="D204" s="101">
        <v>1030.9080137767589</v>
      </c>
      <c r="E204" s="101">
        <v>1024.1915812183904</v>
      </c>
      <c r="F204" s="101">
        <v>987.856973987787</v>
      </c>
      <c r="G204" s="101">
        <v>986.64132510437173</v>
      </c>
      <c r="H204" s="101">
        <v>965.86796262957182</v>
      </c>
      <c r="I204" s="101">
        <v>1000.9407824595054</v>
      </c>
      <c r="J204" s="101">
        <v>919.99235632430555</v>
      </c>
      <c r="K204" s="101">
        <v>972.10728242909499</v>
      </c>
      <c r="L204" s="101">
        <v>951.63514799363065</v>
      </c>
      <c r="M204" s="101">
        <v>964.24077653783172</v>
      </c>
      <c r="N204" s="101">
        <v>946.33993474802458</v>
      </c>
      <c r="O204" s="101">
        <v>942.28258899056857</v>
      </c>
      <c r="P204" s="101">
        <v>960.96214624131881</v>
      </c>
      <c r="Q204" s="101">
        <v>967.65276083685251</v>
      </c>
      <c r="R204" s="101">
        <v>988.08924772070532</v>
      </c>
      <c r="S204" s="101">
        <v>986.56865737492308</v>
      </c>
      <c r="T204" s="101">
        <v>951.1870925102271</v>
      </c>
      <c r="U204" s="101">
        <v>909.92841083784754</v>
      </c>
      <c r="V204" s="101">
        <v>840.71463035765544</v>
      </c>
      <c r="W204" s="101">
        <v>747.42719251659662</v>
      </c>
      <c r="X204" s="101">
        <v>663.88960241870939</v>
      </c>
      <c r="Y204" s="101">
        <v>525.39158856045549</v>
      </c>
      <c r="DA204" s="131" t="s">
        <v>2479</v>
      </c>
    </row>
    <row r="205" spans="1:105" ht="12" customHeight="1" x14ac:dyDescent="0.25">
      <c r="A205" s="107" t="s">
        <v>121</v>
      </c>
      <c r="B205" s="104">
        <v>1007.7068215766518</v>
      </c>
      <c r="C205" s="104">
        <v>902.77260560946638</v>
      </c>
      <c r="D205" s="104">
        <v>1031.0513084108022</v>
      </c>
      <c r="E205" s="104">
        <v>1024.3681879003004</v>
      </c>
      <c r="F205" s="104">
        <v>988.05268569101554</v>
      </c>
      <c r="G205" s="104">
        <v>986.76462563872144</v>
      </c>
      <c r="H205" s="104">
        <v>965.99728328169329</v>
      </c>
      <c r="I205" s="104">
        <v>1000.6300230227846</v>
      </c>
      <c r="J205" s="104">
        <v>919.87868998793442</v>
      </c>
      <c r="K205" s="104">
        <v>971.89751802822468</v>
      </c>
      <c r="L205" s="104">
        <v>951.55551136698807</v>
      </c>
      <c r="M205" s="104">
        <v>964.71230416301614</v>
      </c>
      <c r="N205" s="104">
        <v>946.90167805241731</v>
      </c>
      <c r="O205" s="104">
        <v>942.86044277444216</v>
      </c>
      <c r="P205" s="104">
        <v>962.30802394834109</v>
      </c>
      <c r="Q205" s="104">
        <v>968.71506117222668</v>
      </c>
      <c r="R205" s="104">
        <v>988.13503422809072</v>
      </c>
      <c r="S205" s="104">
        <v>986.09145824810719</v>
      </c>
      <c r="T205" s="104">
        <v>950.67177746357459</v>
      </c>
      <c r="U205" s="104">
        <v>909.00308239670699</v>
      </c>
      <c r="V205" s="104">
        <v>839.88853050331215</v>
      </c>
      <c r="W205" s="104">
        <v>745.90754690232734</v>
      </c>
      <c r="X205" s="104">
        <v>663.35243447260632</v>
      </c>
      <c r="Y205" s="104">
        <v>526.77566856920123</v>
      </c>
      <c r="DA205" s="132" t="s">
        <v>2480</v>
      </c>
    </row>
    <row r="206" spans="1:105" ht="12" customHeight="1" x14ac:dyDescent="0.25">
      <c r="A206" s="108" t="s">
        <v>53</v>
      </c>
      <c r="B206" s="98">
        <v>533.37006725573622</v>
      </c>
      <c r="C206" s="98">
        <v>428.26761673191038</v>
      </c>
      <c r="D206" s="98">
        <v>513.06097609031167</v>
      </c>
      <c r="E206" s="98">
        <v>494.11035097884331</v>
      </c>
      <c r="F206" s="98">
        <v>473.84086452394894</v>
      </c>
      <c r="G206" s="98">
        <v>476.78623018192837</v>
      </c>
      <c r="H206" s="98">
        <v>454.74747494740109</v>
      </c>
      <c r="I206" s="98">
        <v>504.99666511515875</v>
      </c>
      <c r="J206" s="98">
        <v>413.53153141944478</v>
      </c>
      <c r="K206" s="98">
        <v>450.88678048313722</v>
      </c>
      <c r="L206" s="98">
        <v>359.7742724748399</v>
      </c>
      <c r="M206" s="98">
        <v>407.70021496682841</v>
      </c>
      <c r="N206" s="98">
        <v>372.5762607342802</v>
      </c>
      <c r="O206" s="98">
        <v>379.57495999031687</v>
      </c>
      <c r="P206" s="98">
        <v>411.87512129173172</v>
      </c>
      <c r="Q206" s="98">
        <v>411.89794892755401</v>
      </c>
      <c r="R206" s="98">
        <v>439.61072460200336</v>
      </c>
      <c r="S206" s="98">
        <v>444.33233716075847</v>
      </c>
      <c r="T206" s="98">
        <v>410.17987154101803</v>
      </c>
      <c r="U206" s="98">
        <v>379.0478067300615</v>
      </c>
      <c r="V206" s="98">
        <v>338.36752434796927</v>
      </c>
      <c r="W206" s="98">
        <v>254.60157020951002</v>
      </c>
      <c r="X206" s="98">
        <v>246.93597102758565</v>
      </c>
      <c r="Y206" s="98">
        <v>200.46864190688461</v>
      </c>
      <c r="DA206" s="63" t="s">
        <v>2481</v>
      </c>
    </row>
    <row r="207" spans="1:105" ht="12" customHeight="1" x14ac:dyDescent="0.25">
      <c r="A207" s="108" t="s">
        <v>52</v>
      </c>
      <c r="B207" s="98">
        <v>474.33675432091553</v>
      </c>
      <c r="C207" s="98">
        <v>474.50498887755606</v>
      </c>
      <c r="D207" s="98">
        <v>517.99033232049055</v>
      </c>
      <c r="E207" s="98">
        <v>530.25783692145717</v>
      </c>
      <c r="F207" s="98">
        <v>514.21182116706655</v>
      </c>
      <c r="G207" s="98">
        <v>509.97839545679318</v>
      </c>
      <c r="H207" s="98">
        <v>511.24980833429203</v>
      </c>
      <c r="I207" s="98">
        <v>495.63335790762579</v>
      </c>
      <c r="J207" s="98">
        <v>506.34715856848953</v>
      </c>
      <c r="K207" s="98">
        <v>521.01073754508764</v>
      </c>
      <c r="L207" s="98">
        <v>591.78123889214828</v>
      </c>
      <c r="M207" s="98">
        <v>557.01208919618784</v>
      </c>
      <c r="N207" s="98">
        <v>574.32541731813717</v>
      </c>
      <c r="O207" s="98">
        <v>563.28548278412507</v>
      </c>
      <c r="P207" s="98">
        <v>550.43290265660949</v>
      </c>
      <c r="Q207" s="98">
        <v>556.81711224467267</v>
      </c>
      <c r="R207" s="98">
        <v>548.52430962608753</v>
      </c>
      <c r="S207" s="98">
        <v>541.75912108734872</v>
      </c>
      <c r="T207" s="98">
        <v>540.4919059225565</v>
      </c>
      <c r="U207" s="98">
        <v>529.95527566664543</v>
      </c>
      <c r="V207" s="98">
        <v>501.52100615534289</v>
      </c>
      <c r="W207" s="98">
        <v>491.30597669281741</v>
      </c>
      <c r="X207" s="98">
        <v>416.41646344502061</v>
      </c>
      <c r="Y207" s="98">
        <v>326.30702666231656</v>
      </c>
      <c r="DA207" s="63" t="s">
        <v>2482</v>
      </c>
    </row>
    <row r="208" spans="1:105" ht="12" customHeight="1" x14ac:dyDescent="0.25">
      <c r="A208" s="121" t="s">
        <v>54</v>
      </c>
      <c r="B208" s="122">
        <v>172.83018082793015</v>
      </c>
      <c r="C208" s="122">
        <v>185.08794207277523</v>
      </c>
      <c r="D208" s="122">
        <v>184.2429567915097</v>
      </c>
      <c r="E208" s="122">
        <v>184.78227611111669</v>
      </c>
      <c r="F208" s="122">
        <v>189.15784374696304</v>
      </c>
      <c r="G208" s="122">
        <v>189.85531659395252</v>
      </c>
      <c r="H208" s="122">
        <v>210.04565769738943</v>
      </c>
      <c r="I208" s="122">
        <v>192.31415692886156</v>
      </c>
      <c r="J208" s="122">
        <v>201.04295327908699</v>
      </c>
      <c r="K208" s="122">
        <v>183.04891465653023</v>
      </c>
      <c r="L208" s="122">
        <v>234.54961900896225</v>
      </c>
      <c r="M208" s="122">
        <v>224.56892837249529</v>
      </c>
      <c r="N208" s="122">
        <v>222.37576500302779</v>
      </c>
      <c r="O208" s="122">
        <v>218.26943591333315</v>
      </c>
      <c r="P208" s="122">
        <v>214.40466686710309</v>
      </c>
      <c r="Q208" s="122">
        <v>211.70975938089921</v>
      </c>
      <c r="R208" s="122">
        <v>207.37729560932894</v>
      </c>
      <c r="S208" s="122">
        <v>204.4954043195917</v>
      </c>
      <c r="T208" s="122">
        <v>202.0757180199422</v>
      </c>
      <c r="U208" s="122">
        <v>199.63351606140651</v>
      </c>
      <c r="V208" s="122">
        <v>196.56905351138207</v>
      </c>
      <c r="W208" s="122">
        <v>194.6680912495757</v>
      </c>
      <c r="X208" s="122">
        <v>191.47380906720772</v>
      </c>
      <c r="Y208" s="122">
        <v>177.18610887877304</v>
      </c>
      <c r="DA208" s="130" t="s">
        <v>2483</v>
      </c>
    </row>
    <row r="209" spans="1:105" ht="12" customHeight="1" x14ac:dyDescent="0.25">
      <c r="A209" s="97" t="s">
        <v>175</v>
      </c>
      <c r="B209" s="98">
        <v>172.83590335834899</v>
      </c>
      <c r="C209" s="98">
        <v>185.45946481175585</v>
      </c>
      <c r="D209" s="98">
        <v>184.16057102008554</v>
      </c>
      <c r="E209" s="98">
        <v>185.03089171686162</v>
      </c>
      <c r="F209" s="98">
        <v>188.98479581218868</v>
      </c>
      <c r="G209" s="98">
        <v>189.70384502063482</v>
      </c>
      <c r="H209" s="98">
        <v>210.66850027702213</v>
      </c>
      <c r="I209" s="98">
        <v>191.32602878887982</v>
      </c>
      <c r="J209" s="98">
        <v>201.30398157208009</v>
      </c>
      <c r="K209" s="98">
        <v>183.04675962323313</v>
      </c>
      <c r="L209" s="98">
        <v>238.55735000563192</v>
      </c>
      <c r="M209" s="98">
        <v>225.0700797191476</v>
      </c>
      <c r="N209" s="98">
        <v>222.08329015165594</v>
      </c>
      <c r="O209" s="98">
        <v>218.06543633139182</v>
      </c>
      <c r="P209" s="98">
        <v>214.33253994030869</v>
      </c>
      <c r="Q209" s="98">
        <v>212.01152107759137</v>
      </c>
      <c r="R209" s="98">
        <v>207.37520372735324</v>
      </c>
      <c r="S209" s="98">
        <v>204.53250451740513</v>
      </c>
      <c r="T209" s="98">
        <v>202.21674338405444</v>
      </c>
      <c r="U209" s="98">
        <v>199.76109615642369</v>
      </c>
      <c r="V209" s="98">
        <v>196.38642241416525</v>
      </c>
      <c r="W209" s="98">
        <v>193.88328392737907</v>
      </c>
      <c r="X209" s="98">
        <v>189.46900288360601</v>
      </c>
      <c r="Y209" s="98">
        <v>178.62744340527357</v>
      </c>
      <c r="DA209" s="63" t="s">
        <v>2484</v>
      </c>
    </row>
    <row r="210" spans="1:105" ht="12" customHeight="1" x14ac:dyDescent="0.25">
      <c r="A210" s="109" t="s">
        <v>120</v>
      </c>
      <c r="B210" s="33">
        <v>172.81487389327287</v>
      </c>
      <c r="C210" s="33">
        <v>184.08412657637334</v>
      </c>
      <c r="D210" s="33">
        <v>184.46579148531427</v>
      </c>
      <c r="E210" s="33">
        <v>184.1074639926654</v>
      </c>
      <c r="F210" s="33">
        <v>189.62795195732721</v>
      </c>
      <c r="G210" s="33">
        <v>190.2672138594788</v>
      </c>
      <c r="H210" s="33">
        <v>208.34304746632748</v>
      </c>
      <c r="I210" s="33">
        <v>195.00420206023352</v>
      </c>
      <c r="J210" s="33">
        <v>200.32566746521937</v>
      </c>
      <c r="K210" s="33">
        <v>183.05485999643827</v>
      </c>
      <c r="L210" s="33">
        <v>223.80599453755218</v>
      </c>
      <c r="M210" s="33">
        <v>223.23504712681671</v>
      </c>
      <c r="N210" s="33">
        <v>223.15100198400052</v>
      </c>
      <c r="O210" s="33">
        <v>218.80375602280424</v>
      </c>
      <c r="P210" s="33">
        <v>214.59192142560164</v>
      </c>
      <c r="Q210" s="33">
        <v>210.9568853153911</v>
      </c>
      <c r="R210" s="33">
        <v>207.38239844914398</v>
      </c>
      <c r="S210" s="33">
        <v>204.40742144144252</v>
      </c>
      <c r="T210" s="33">
        <v>201.74787201384123</v>
      </c>
      <c r="U210" s="33">
        <v>199.34168037304957</v>
      </c>
      <c r="V210" s="33">
        <v>196.98807701787874</v>
      </c>
      <c r="W210" s="33">
        <v>196.53710327291643</v>
      </c>
      <c r="X210" s="33">
        <v>196.71772333312148</v>
      </c>
      <c r="Y210" s="33">
        <v>172.41901456217158</v>
      </c>
      <c r="DA210" s="60" t="s">
        <v>2485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3193.4468522023462</v>
      </c>
      <c r="C212" s="117">
        <f t="shared" si="101"/>
        <v>3358.8820324273288</v>
      </c>
      <c r="D212" s="117">
        <f t="shared" si="101"/>
        <v>3217.0681346793608</v>
      </c>
      <c r="E212" s="117">
        <f t="shared" si="101"/>
        <v>3277.1857273122455</v>
      </c>
      <c r="F212" s="117">
        <f t="shared" si="101"/>
        <v>3127.2219580959395</v>
      </c>
      <c r="G212" s="117">
        <f t="shared" si="101"/>
        <v>3008.9722519454676</v>
      </c>
      <c r="H212" s="117">
        <f t="shared" si="101"/>
        <v>3024.5700057698991</v>
      </c>
      <c r="I212" s="117">
        <f t="shared" si="101"/>
        <v>2689.053833133913</v>
      </c>
      <c r="J212" s="117">
        <f t="shared" si="101"/>
        <v>3035.1466366506343</v>
      </c>
      <c r="K212" s="117">
        <f t="shared" si="101"/>
        <v>3003.6759644503286</v>
      </c>
      <c r="L212" s="117">
        <f t="shared" si="101"/>
        <v>3470.0885229040832</v>
      </c>
      <c r="M212" s="117">
        <f t="shared" si="101"/>
        <v>2689.171240482845</v>
      </c>
      <c r="N212" s="117">
        <f t="shared" si="101"/>
        <v>2875.7034069074416</v>
      </c>
      <c r="O212" s="117">
        <f t="shared" si="101"/>
        <v>3033.6609188275283</v>
      </c>
      <c r="P212" s="117">
        <f t="shared" si="101"/>
        <v>2263.1400072058541</v>
      </c>
      <c r="Q212" s="117">
        <f t="shared" si="101"/>
        <v>2394.8279094335412</v>
      </c>
      <c r="R212" s="117">
        <f t="shared" ref="R212:V212" si="102">R213+R216+R218+R227</f>
        <v>2462.5122699399162</v>
      </c>
      <c r="S212" s="117">
        <f t="shared" si="102"/>
        <v>2370.4708707987647</v>
      </c>
      <c r="T212" s="117">
        <f t="shared" si="102"/>
        <v>2347.7439614422547</v>
      </c>
      <c r="U212" s="117">
        <f t="shared" si="102"/>
        <v>2258.9747513462271</v>
      </c>
      <c r="V212" s="117">
        <f t="shared" si="102"/>
        <v>2155.0694612077441</v>
      </c>
      <c r="W212" s="117">
        <f t="shared" ref="W212:Y212" si="103">W213+W216+W218+W227</f>
        <v>2475.8903587176401</v>
      </c>
      <c r="X212" s="117">
        <f t="shared" si="103"/>
        <v>1990.2004418782956</v>
      </c>
      <c r="Y212" s="117">
        <f t="shared" si="103"/>
        <v>1710.2708908611216</v>
      </c>
      <c r="DA212" s="129" t="s">
        <v>2636</v>
      </c>
    </row>
    <row r="213" spans="1:105" ht="12" customHeight="1" x14ac:dyDescent="0.25">
      <c r="A213" s="121" t="s">
        <v>57</v>
      </c>
      <c r="B213" s="122">
        <f t="shared" ref="B213:Q213" si="104">SUM(B214:B215)</f>
        <v>2832.4015907793046</v>
      </c>
      <c r="C213" s="122">
        <f t="shared" si="104"/>
        <v>2993.0985956885347</v>
      </c>
      <c r="D213" s="122">
        <f t="shared" si="104"/>
        <v>2829.5132110385716</v>
      </c>
      <c r="E213" s="122">
        <f t="shared" si="104"/>
        <v>2886.0857598274843</v>
      </c>
      <c r="F213" s="122">
        <f t="shared" si="104"/>
        <v>2752.2301259290139</v>
      </c>
      <c r="G213" s="122">
        <f t="shared" si="104"/>
        <v>2642.5448086950864</v>
      </c>
      <c r="H213" s="122">
        <f t="shared" si="104"/>
        <v>2656.3515383706899</v>
      </c>
      <c r="I213" s="122">
        <f t="shared" si="104"/>
        <v>2344.529212188681</v>
      </c>
      <c r="J213" s="122">
        <f t="shared" si="104"/>
        <v>2681.0651383187969</v>
      </c>
      <c r="K213" s="122">
        <f t="shared" si="104"/>
        <v>2652.4340407069521</v>
      </c>
      <c r="L213" s="122">
        <f t="shared" si="104"/>
        <v>3059.3337523337523</v>
      </c>
      <c r="M213" s="122">
        <f t="shared" si="104"/>
        <v>2371.5236240795862</v>
      </c>
      <c r="N213" s="122">
        <f t="shared" si="104"/>
        <v>2550.303286776832</v>
      </c>
      <c r="O213" s="122">
        <f t="shared" si="104"/>
        <v>2686.8497377023718</v>
      </c>
      <c r="P213" s="122">
        <f t="shared" si="104"/>
        <v>1975.2606036609552</v>
      </c>
      <c r="Q213" s="122">
        <f t="shared" si="104"/>
        <v>2065.3752760155649</v>
      </c>
      <c r="R213" s="122">
        <f t="shared" ref="R213:V213" si="105">SUM(R214:R215)</f>
        <v>2125.4896662771821</v>
      </c>
      <c r="S213" s="122">
        <f t="shared" si="105"/>
        <v>2050.9226835200807</v>
      </c>
      <c r="T213" s="122">
        <f t="shared" si="105"/>
        <v>2040.343780896608</v>
      </c>
      <c r="U213" s="122">
        <f t="shared" si="105"/>
        <v>1974.2786632187835</v>
      </c>
      <c r="V213" s="122">
        <f t="shared" si="105"/>
        <v>1900.1906579289393</v>
      </c>
      <c r="W213" s="122">
        <f t="shared" ref="W213:Y213" si="106">SUM(W214:W215)</f>
        <v>2210.6639266522011</v>
      </c>
      <c r="X213" s="122">
        <f t="shared" si="106"/>
        <v>1786.9872614913795</v>
      </c>
      <c r="Y213" s="122">
        <f t="shared" si="106"/>
        <v>1548.4605614949114</v>
      </c>
      <c r="DA213" s="130" t="s">
        <v>2637</v>
      </c>
    </row>
    <row r="214" spans="1:105" ht="12" customHeight="1" x14ac:dyDescent="0.25">
      <c r="A214" s="97" t="s">
        <v>212</v>
      </c>
      <c r="B214" s="98">
        <v>2832.4015907793046</v>
      </c>
      <c r="C214" s="98">
        <v>2993.0985956885347</v>
      </c>
      <c r="D214" s="98">
        <v>2829.5132110385716</v>
      </c>
      <c r="E214" s="98">
        <v>2886.0857598274843</v>
      </c>
      <c r="F214" s="98">
        <v>2752.2301259290139</v>
      </c>
      <c r="G214" s="98">
        <v>2642.5448086950864</v>
      </c>
      <c r="H214" s="98">
        <v>2656.3515383706899</v>
      </c>
      <c r="I214" s="98">
        <v>2344.529212188681</v>
      </c>
      <c r="J214" s="98">
        <v>2681.0651383187969</v>
      </c>
      <c r="K214" s="98">
        <v>2652.4340407069521</v>
      </c>
      <c r="L214" s="98">
        <v>3059.3337523337523</v>
      </c>
      <c r="M214" s="98">
        <v>2371.5236240795862</v>
      </c>
      <c r="N214" s="98">
        <v>2550.303286776832</v>
      </c>
      <c r="O214" s="98">
        <v>2686.8497377023718</v>
      </c>
      <c r="P214" s="98">
        <v>1975.2606036609552</v>
      </c>
      <c r="Q214" s="98">
        <v>2065.3752760155649</v>
      </c>
      <c r="R214" s="98">
        <v>2125.4896662771821</v>
      </c>
      <c r="S214" s="98">
        <v>2050.9226835200807</v>
      </c>
      <c r="T214" s="98">
        <v>2040.343780896608</v>
      </c>
      <c r="U214" s="98">
        <v>1974.2786632187835</v>
      </c>
      <c r="V214" s="98">
        <v>1900.1906579289393</v>
      </c>
      <c r="W214" s="98">
        <v>2210.6639266522011</v>
      </c>
      <c r="X214" s="98">
        <v>1786.9872614913795</v>
      </c>
      <c r="Y214" s="98">
        <v>1548.4605614949114</v>
      </c>
      <c r="DA214" s="63" t="s">
        <v>2638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2639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2640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2641</v>
      </c>
    </row>
    <row r="218" spans="1:105" ht="12" customHeight="1" x14ac:dyDescent="0.25">
      <c r="A218" s="121" t="s">
        <v>55</v>
      </c>
      <c r="B218" s="122">
        <v>319.07270297301045</v>
      </c>
      <c r="C218" s="122">
        <v>320.69796498103295</v>
      </c>
      <c r="D218" s="122">
        <v>342.84722602245444</v>
      </c>
      <c r="E218" s="122">
        <v>346.21372812653055</v>
      </c>
      <c r="F218" s="122">
        <v>329.2206991484353</v>
      </c>
      <c r="G218" s="122">
        <v>320.55536463919435</v>
      </c>
      <c r="H218" s="122">
        <v>317.30488675601265</v>
      </c>
      <c r="I218" s="122">
        <v>298.37791634637307</v>
      </c>
      <c r="J218" s="122">
        <v>305.41893335009672</v>
      </c>
      <c r="K218" s="122">
        <v>306.96304153967543</v>
      </c>
      <c r="L218" s="122">
        <v>353.51048607251437</v>
      </c>
      <c r="M218" s="122">
        <v>263.77551883589632</v>
      </c>
      <c r="N218" s="122">
        <v>272.33765864180714</v>
      </c>
      <c r="O218" s="122">
        <v>294.92046747845188</v>
      </c>
      <c r="P218" s="122">
        <v>237.04178909986587</v>
      </c>
      <c r="Q218" s="122">
        <v>279.76969030058802</v>
      </c>
      <c r="R218" s="122">
        <v>288.77880054292177</v>
      </c>
      <c r="S218" s="122">
        <v>272.44499382722796</v>
      </c>
      <c r="T218" s="122">
        <v>261.21594254475309</v>
      </c>
      <c r="U218" s="122">
        <v>239.45238357810297</v>
      </c>
      <c r="V218" s="122">
        <v>210.56350847740291</v>
      </c>
      <c r="W218" s="122">
        <v>221.14683500699266</v>
      </c>
      <c r="X218" s="122">
        <v>159.17743793156043</v>
      </c>
      <c r="Y218" s="122">
        <v>117.95372820550017</v>
      </c>
      <c r="DA218" s="130" t="s">
        <v>2642</v>
      </c>
    </row>
    <row r="219" spans="1:105" ht="12" customHeight="1" x14ac:dyDescent="0.25">
      <c r="A219" s="97" t="s">
        <v>134</v>
      </c>
      <c r="B219" s="98">
        <v>322.05094554403217</v>
      </c>
      <c r="C219" s="98">
        <v>324.69952029101916</v>
      </c>
      <c r="D219" s="98">
        <v>347.25734795210701</v>
      </c>
      <c r="E219" s="98">
        <v>350.67294578249363</v>
      </c>
      <c r="F219" s="98">
        <v>333.47526265648804</v>
      </c>
      <c r="G219" s="98">
        <v>324.66495754299302</v>
      </c>
      <c r="H219" s="98">
        <v>321.41956319755025</v>
      </c>
      <c r="I219" s="98">
        <v>302.76045860890019</v>
      </c>
      <c r="J219" s="98">
        <v>310.33076573458851</v>
      </c>
      <c r="K219" s="98">
        <v>311.83833855326327</v>
      </c>
      <c r="L219" s="98">
        <v>359.19829675743642</v>
      </c>
      <c r="M219" s="98">
        <v>267.62011927359879</v>
      </c>
      <c r="N219" s="98">
        <v>276.65606415793485</v>
      </c>
      <c r="O219" s="98">
        <v>299.19028794396365</v>
      </c>
      <c r="P219" s="98">
        <v>239.43196660667749</v>
      </c>
      <c r="Q219" s="98">
        <v>283.27406434870096</v>
      </c>
      <c r="R219" s="98">
        <v>291.88680115136731</v>
      </c>
      <c r="S219" s="98">
        <v>275.30684122961651</v>
      </c>
      <c r="T219" s="98">
        <v>264.37476511693666</v>
      </c>
      <c r="U219" s="98">
        <v>242.7702489249854</v>
      </c>
      <c r="V219" s="98">
        <v>213.82582997068315</v>
      </c>
      <c r="W219" s="98">
        <v>224.24279287796622</v>
      </c>
      <c r="X219" s="98">
        <v>161.65930763722247</v>
      </c>
      <c r="Y219" s="98">
        <v>119.27551740932262</v>
      </c>
      <c r="DA219" s="63" t="s">
        <v>2643</v>
      </c>
    </row>
    <row r="220" spans="1:105" ht="12" customHeight="1" x14ac:dyDescent="0.25">
      <c r="A220" s="97" t="s">
        <v>133</v>
      </c>
      <c r="B220" s="98">
        <v>169.05426180526487</v>
      </c>
      <c r="C220" s="98">
        <v>152.6927260444121</v>
      </c>
      <c r="D220" s="98">
        <v>170.44462177041652</v>
      </c>
      <c r="E220" s="98">
        <v>166.94237736926169</v>
      </c>
      <c r="F220" s="98">
        <v>157.13880660252849</v>
      </c>
      <c r="G220" s="98">
        <v>153.95472976242814</v>
      </c>
      <c r="H220" s="98">
        <v>149.18797797344413</v>
      </c>
      <c r="I220" s="98">
        <v>149.70542808876471</v>
      </c>
      <c r="J220" s="98">
        <v>138.59081954916286</v>
      </c>
      <c r="K220" s="98">
        <v>143.09164460841498</v>
      </c>
      <c r="L220" s="98">
        <v>142.55296620535083</v>
      </c>
      <c r="M220" s="98">
        <v>112.13108234890548</v>
      </c>
      <c r="N220" s="98">
        <v>109.32450621655562</v>
      </c>
      <c r="O220" s="98">
        <v>123.41844266308013</v>
      </c>
      <c r="P220" s="98">
        <v>102.48553209793205</v>
      </c>
      <c r="Q220" s="98">
        <v>121.48400256432657</v>
      </c>
      <c r="R220" s="98">
        <v>130.49146459370388</v>
      </c>
      <c r="S220" s="98">
        <v>124.3079283164162</v>
      </c>
      <c r="T220" s="98">
        <v>115.34247178822021</v>
      </c>
      <c r="U220" s="98">
        <v>102.34044087707585</v>
      </c>
      <c r="V220" s="98">
        <v>87.293690486162888</v>
      </c>
      <c r="W220" s="98">
        <v>80.162913566058165</v>
      </c>
      <c r="X220" s="98">
        <v>61.548912864573566</v>
      </c>
      <c r="Y220" s="98">
        <v>45.232685140683273</v>
      </c>
      <c r="DA220" s="63" t="s">
        <v>2644</v>
      </c>
    </row>
    <row r="221" spans="1:105" ht="12" customHeight="1" x14ac:dyDescent="0.25">
      <c r="A221" s="100" t="s">
        <v>212</v>
      </c>
      <c r="B221" s="101">
        <v>169.05426180526487</v>
      </c>
      <c r="C221" s="101">
        <v>152.6927260444121</v>
      </c>
      <c r="D221" s="101">
        <v>170.44462177041652</v>
      </c>
      <c r="E221" s="101">
        <v>166.94237736926169</v>
      </c>
      <c r="F221" s="101">
        <v>157.13880660252849</v>
      </c>
      <c r="G221" s="101">
        <v>153.95472976242814</v>
      </c>
      <c r="H221" s="101">
        <v>149.18797797344413</v>
      </c>
      <c r="I221" s="101">
        <v>149.70542808876471</v>
      </c>
      <c r="J221" s="101">
        <v>138.59081954916286</v>
      </c>
      <c r="K221" s="101">
        <v>143.09164460841498</v>
      </c>
      <c r="L221" s="101">
        <v>142.55296620535083</v>
      </c>
      <c r="M221" s="101">
        <v>112.13108234890548</v>
      </c>
      <c r="N221" s="101">
        <v>109.32450621655562</v>
      </c>
      <c r="O221" s="101">
        <v>123.41844266308013</v>
      </c>
      <c r="P221" s="101">
        <v>102.48553209793205</v>
      </c>
      <c r="Q221" s="101">
        <v>121.48400256432657</v>
      </c>
      <c r="R221" s="101">
        <v>130.49146459370388</v>
      </c>
      <c r="S221" s="101">
        <v>124.3079283164162</v>
      </c>
      <c r="T221" s="101">
        <v>115.34247178822021</v>
      </c>
      <c r="U221" s="101">
        <v>102.34044087707585</v>
      </c>
      <c r="V221" s="101">
        <v>87.293690486162888</v>
      </c>
      <c r="W221" s="101">
        <v>80.162913566058165</v>
      </c>
      <c r="X221" s="101">
        <v>61.548912864573566</v>
      </c>
      <c r="Y221" s="101">
        <v>45.232685140683273</v>
      </c>
      <c r="DA221" s="131" t="s">
        <v>2645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2646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2647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2648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2649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2650</v>
      </c>
    </row>
    <row r="227" spans="1:105" ht="12" customHeight="1" x14ac:dyDescent="0.25">
      <c r="A227" s="121" t="s">
        <v>54</v>
      </c>
      <c r="B227" s="122">
        <v>41.972558450031158</v>
      </c>
      <c r="C227" s="122">
        <v>45.085471757761191</v>
      </c>
      <c r="D227" s="122">
        <v>44.707697618334969</v>
      </c>
      <c r="E227" s="122">
        <v>44.886239358230711</v>
      </c>
      <c r="F227" s="122">
        <v>45.771133018490403</v>
      </c>
      <c r="G227" s="122">
        <v>45.872078611186602</v>
      </c>
      <c r="H227" s="122">
        <v>50.913580643196568</v>
      </c>
      <c r="I227" s="122">
        <v>46.146704598859024</v>
      </c>
      <c r="J227" s="122">
        <v>48.662564981740566</v>
      </c>
      <c r="K227" s="122">
        <v>44.278882203701016</v>
      </c>
      <c r="L227" s="122">
        <v>57.244284497816757</v>
      </c>
      <c r="M227" s="122">
        <v>53.87209756736236</v>
      </c>
      <c r="N227" s="122">
        <v>53.062461488802477</v>
      </c>
      <c r="O227" s="122">
        <v>51.890713646704498</v>
      </c>
      <c r="P227" s="122">
        <v>50.837614445033118</v>
      </c>
      <c r="Q227" s="122">
        <v>49.682943117388383</v>
      </c>
      <c r="R227" s="122">
        <v>48.243803119812583</v>
      </c>
      <c r="S227" s="122">
        <v>47.103193451456278</v>
      </c>
      <c r="T227" s="122">
        <v>46.184238000893266</v>
      </c>
      <c r="U227" s="122">
        <v>45.243704549340841</v>
      </c>
      <c r="V227" s="122">
        <v>44.315294801401578</v>
      </c>
      <c r="W227" s="122">
        <v>44.079597058446318</v>
      </c>
      <c r="X227" s="122">
        <v>44.035742455355653</v>
      </c>
      <c r="Y227" s="122">
        <v>43.856601160710056</v>
      </c>
      <c r="DA227" s="130" t="s">
        <v>2651</v>
      </c>
    </row>
    <row r="228" spans="1:105" ht="12" customHeight="1" x14ac:dyDescent="0.25">
      <c r="A228" s="97" t="s">
        <v>175</v>
      </c>
      <c r="B228" s="98">
        <v>57.664089632751953</v>
      </c>
      <c r="C228" s="98">
        <v>61.772082012052394</v>
      </c>
      <c r="D228" s="98">
        <v>61.23689284371946</v>
      </c>
      <c r="E228" s="98">
        <v>61.423315801477465</v>
      </c>
      <c r="F228" s="98">
        <v>62.619594429106201</v>
      </c>
      <c r="G228" s="98">
        <v>62.741129464711506</v>
      </c>
      <c r="H228" s="98">
        <v>69.538598470305146</v>
      </c>
      <c r="I228" s="98">
        <v>63.09766830194733</v>
      </c>
      <c r="J228" s="98">
        <v>66.371414124257143</v>
      </c>
      <c r="K228" s="98">
        <v>60.328841832906143</v>
      </c>
      <c r="L228" s="98">
        <v>78.598315809557803</v>
      </c>
      <c r="M228" s="98">
        <v>74.112335842198888</v>
      </c>
      <c r="N228" s="98">
        <v>73.081418166911007</v>
      </c>
      <c r="O228" s="98">
        <v>71.702215596430889</v>
      </c>
      <c r="P228" s="98">
        <v>70.419305405606835</v>
      </c>
      <c r="Q228" s="98">
        <v>69.596511532905282</v>
      </c>
      <c r="R228" s="98">
        <v>68.021092990681126</v>
      </c>
      <c r="S228" s="98">
        <v>66.965442009959887</v>
      </c>
      <c r="T228" s="98">
        <v>66.050726715469054</v>
      </c>
      <c r="U228" s="98">
        <v>65.022629319760853</v>
      </c>
      <c r="V228" s="98">
        <v>63.630084515068333</v>
      </c>
      <c r="W228" s="98">
        <v>62.588836217385115</v>
      </c>
      <c r="X228" s="98">
        <v>60.871091833175022</v>
      </c>
      <c r="Y228" s="98">
        <v>57.116677272012986</v>
      </c>
      <c r="DA228" s="63" t="s">
        <v>2652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2653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156.35183692952961</v>
      </c>
      <c r="C231" s="118">
        <f t="shared" si="108"/>
        <v>164.20021774058847</v>
      </c>
      <c r="D231" s="118">
        <f t="shared" si="108"/>
        <v>157.01267242298456</v>
      </c>
      <c r="E231" s="118">
        <f t="shared" si="108"/>
        <v>159.62668185997097</v>
      </c>
      <c r="F231" s="118">
        <f t="shared" si="108"/>
        <v>152.01196689621474</v>
      </c>
      <c r="G231" s="118">
        <f t="shared" si="108"/>
        <v>145.91684996479242</v>
      </c>
      <c r="H231" s="118">
        <f t="shared" si="108"/>
        <v>146.32087047874023</v>
      </c>
      <c r="I231" s="118">
        <f t="shared" si="108"/>
        <v>129.66897826964254</v>
      </c>
      <c r="J231" s="118">
        <f t="shared" si="108"/>
        <v>145.77928153451134</v>
      </c>
      <c r="K231" s="118">
        <f t="shared" si="108"/>
        <v>143.66226941979852</v>
      </c>
      <c r="L231" s="118">
        <f t="shared" si="108"/>
        <v>165.30748771246505</v>
      </c>
      <c r="M231" s="118">
        <f t="shared" si="108"/>
        <v>127.6634518315736</v>
      </c>
      <c r="N231" s="118">
        <f t="shared" si="108"/>
        <v>135.94905864020828</v>
      </c>
      <c r="O231" s="118">
        <f t="shared" si="108"/>
        <v>142.64196131518702</v>
      </c>
      <c r="P231" s="118">
        <f t="shared" si="108"/>
        <v>106.06522049608925</v>
      </c>
      <c r="Q231" s="118">
        <f t="shared" si="108"/>
        <v>111.75038958657528</v>
      </c>
      <c r="R231" s="118">
        <f t="shared" ref="R231:V231" si="109">R232+R235+R237+R246</f>
        <v>114.17914751442666</v>
      </c>
      <c r="S231" s="118">
        <f t="shared" si="109"/>
        <v>109.35970721421725</v>
      </c>
      <c r="T231" s="118">
        <f t="shared" si="109"/>
        <v>107.80214414023102</v>
      </c>
      <c r="U231" s="118">
        <f t="shared" si="109"/>
        <v>103.23246389863955</v>
      </c>
      <c r="V231" s="118">
        <f t="shared" si="109"/>
        <v>98.068398216098601</v>
      </c>
      <c r="W231" s="118">
        <f t="shared" ref="W231:Y231" si="110">W232+W235+W237+W246</f>
        <v>111.9554356474377</v>
      </c>
      <c r="X231" s="118">
        <f t="shared" si="110"/>
        <v>89.799228204529655</v>
      </c>
      <c r="Y231" s="118">
        <f t="shared" si="110"/>
        <v>76.652897432514564</v>
      </c>
      <c r="DA231" s="129" t="s">
        <v>2804</v>
      </c>
    </row>
    <row r="232" spans="1:105" ht="12" customHeight="1" x14ac:dyDescent="0.25">
      <c r="A232" s="121" t="s">
        <v>57</v>
      </c>
      <c r="B232" s="123">
        <f t="shared" ref="B232:Q232" si="111">SUM(B233:B234)</f>
        <v>138.18562481233502</v>
      </c>
      <c r="C232" s="123">
        <f t="shared" si="111"/>
        <v>145.7796193212923</v>
      </c>
      <c r="D232" s="123">
        <f t="shared" si="111"/>
        <v>137.55426139457904</v>
      </c>
      <c r="E232" s="123">
        <f t="shared" si="111"/>
        <v>140.01883882458026</v>
      </c>
      <c r="F232" s="123">
        <f t="shared" si="111"/>
        <v>133.22528458540171</v>
      </c>
      <c r="G232" s="123">
        <f t="shared" si="111"/>
        <v>127.58434785068194</v>
      </c>
      <c r="H232" s="123">
        <f t="shared" si="111"/>
        <v>127.86626761603097</v>
      </c>
      <c r="I232" s="123">
        <f t="shared" si="111"/>
        <v>112.44803419203529</v>
      </c>
      <c r="J232" s="123">
        <f t="shared" si="111"/>
        <v>128.14888301438782</v>
      </c>
      <c r="K232" s="123">
        <f t="shared" si="111"/>
        <v>126.27960105096005</v>
      </c>
      <c r="L232" s="123">
        <f t="shared" si="111"/>
        <v>145.05313990523533</v>
      </c>
      <c r="M232" s="123">
        <f t="shared" si="111"/>
        <v>111.86171387499103</v>
      </c>
      <c r="N232" s="123">
        <f t="shared" si="111"/>
        <v>119.81432725025822</v>
      </c>
      <c r="O232" s="123">
        <f t="shared" si="111"/>
        <v>125.60709736378868</v>
      </c>
      <c r="P232" s="123">
        <f t="shared" si="111"/>
        <v>91.864626004912722</v>
      </c>
      <c r="Q232" s="123">
        <f t="shared" si="111"/>
        <v>95.661351500453691</v>
      </c>
      <c r="R232" s="123">
        <f t="shared" ref="R232:V232" si="112">SUM(R233:R234)</f>
        <v>97.848702713428679</v>
      </c>
      <c r="S232" s="123">
        <f t="shared" si="112"/>
        <v>93.913219186766298</v>
      </c>
      <c r="T232" s="123">
        <f t="shared" si="112"/>
        <v>92.924049274388182</v>
      </c>
      <c r="U232" s="123">
        <f t="shared" si="112"/>
        <v>89.447565147267326</v>
      </c>
      <c r="V232" s="123">
        <f t="shared" si="112"/>
        <v>85.662909404581342</v>
      </c>
      <c r="W232" s="123">
        <f t="shared" ref="W232:Y232" si="113">SUM(W233:W234)</f>
        <v>99.230339449935826</v>
      </c>
      <c r="X232" s="123">
        <f t="shared" si="113"/>
        <v>79.819927960245465</v>
      </c>
      <c r="Y232" s="123">
        <f t="shared" si="113"/>
        <v>68.744162466064509</v>
      </c>
      <c r="DA232" s="130" t="s">
        <v>2805</v>
      </c>
    </row>
    <row r="233" spans="1:105" ht="12" customHeight="1" x14ac:dyDescent="0.25">
      <c r="A233" s="97" t="s">
        <v>212</v>
      </c>
      <c r="B233" s="99">
        <v>136.47759230769751</v>
      </c>
      <c r="C233" s="99">
        <v>143.99300318059693</v>
      </c>
      <c r="D233" s="99">
        <v>135.88790860999123</v>
      </c>
      <c r="E233" s="99">
        <v>138.34072919647542</v>
      </c>
      <c r="F233" s="99">
        <v>131.64811258717265</v>
      </c>
      <c r="G233" s="99">
        <v>126.09695445941905</v>
      </c>
      <c r="H233" s="99">
        <v>126.39898450393135</v>
      </c>
      <c r="I233" s="99">
        <v>111.18152436368487</v>
      </c>
      <c r="J233" s="99">
        <v>126.68206958908037</v>
      </c>
      <c r="K233" s="99">
        <v>124.83310038039033</v>
      </c>
      <c r="L233" s="99">
        <v>143.33341727412576</v>
      </c>
      <c r="M233" s="99">
        <v>110.59470729046316</v>
      </c>
      <c r="N233" s="99">
        <v>118.43060571759703</v>
      </c>
      <c r="O233" s="99">
        <v>124.11402883603675</v>
      </c>
      <c r="P233" s="99">
        <v>90.836843225310403</v>
      </c>
      <c r="Q233" s="99">
        <v>94.550612026492587</v>
      </c>
      <c r="R233" s="99">
        <v>96.686071525853649</v>
      </c>
      <c r="S233" s="99">
        <v>92.789922641458006</v>
      </c>
      <c r="T233" s="99">
        <v>91.799486657998187</v>
      </c>
      <c r="U233" s="99">
        <v>88.361473700154704</v>
      </c>
      <c r="V233" s="99">
        <v>84.624860615394809</v>
      </c>
      <c r="W233" s="99">
        <v>97.97490398938784</v>
      </c>
      <c r="X233" s="99">
        <v>78.866019298533359</v>
      </c>
      <c r="Y233" s="99">
        <v>67.963858359752578</v>
      </c>
      <c r="DA233" s="63" t="s">
        <v>2806</v>
      </c>
    </row>
    <row r="234" spans="1:105" ht="12" customHeight="1" x14ac:dyDescent="0.25">
      <c r="A234" s="97" t="s">
        <v>53</v>
      </c>
      <c r="B234" s="99">
        <v>1.7080325046375024</v>
      </c>
      <c r="C234" s="99">
        <v>1.7866161406953838</v>
      </c>
      <c r="D234" s="99">
        <v>1.6663527845878261</v>
      </c>
      <c r="E234" s="99">
        <v>1.6781096281048287</v>
      </c>
      <c r="F234" s="99">
        <v>1.5771719982290542</v>
      </c>
      <c r="G234" s="99">
        <v>1.4873933912628829</v>
      </c>
      <c r="H234" s="99">
        <v>1.4672831120996233</v>
      </c>
      <c r="I234" s="99">
        <v>1.2665098283504168</v>
      </c>
      <c r="J234" s="99">
        <v>1.4668134253074383</v>
      </c>
      <c r="K234" s="99">
        <v>1.4465006705697259</v>
      </c>
      <c r="L234" s="99">
        <v>1.7197226311095544</v>
      </c>
      <c r="M234" s="99">
        <v>1.2670065845278602</v>
      </c>
      <c r="N234" s="99">
        <v>1.3837215326611785</v>
      </c>
      <c r="O234" s="99">
        <v>1.4930685277519233</v>
      </c>
      <c r="P234" s="99">
        <v>1.0277827796023224</v>
      </c>
      <c r="Q234" s="99">
        <v>1.1107394739611036</v>
      </c>
      <c r="R234" s="99">
        <v>1.1626311875750326</v>
      </c>
      <c r="S234" s="99">
        <v>1.1232965453082973</v>
      </c>
      <c r="T234" s="99">
        <v>1.1245626163899924</v>
      </c>
      <c r="U234" s="99">
        <v>1.0860914471126175</v>
      </c>
      <c r="V234" s="99">
        <v>1.0380487891865342</v>
      </c>
      <c r="W234" s="99">
        <v>1.2554354605479905</v>
      </c>
      <c r="X234" s="99">
        <v>0.95390866171211064</v>
      </c>
      <c r="Y234" s="99">
        <v>0.78030410631192604</v>
      </c>
      <c r="DA234" s="63" t="s">
        <v>2807</v>
      </c>
    </row>
    <row r="235" spans="1:105" ht="12" customHeight="1" x14ac:dyDescent="0.25">
      <c r="A235" s="121" t="s">
        <v>92</v>
      </c>
      <c r="B235" s="123">
        <f t="shared" ref="B235:Y235" si="114">B236</f>
        <v>5.0882757920760698E-2</v>
      </c>
      <c r="C235" s="123">
        <f t="shared" si="114"/>
        <v>5.1136114372325188E-2</v>
      </c>
      <c r="D235" s="123">
        <f t="shared" si="114"/>
        <v>5.3266462510714235E-2</v>
      </c>
      <c r="E235" s="123">
        <f t="shared" si="114"/>
        <v>7.6240044842460691E-2</v>
      </c>
      <c r="F235" s="123">
        <f t="shared" si="114"/>
        <v>5.701139515304518E-2</v>
      </c>
      <c r="G235" s="123">
        <f t="shared" si="114"/>
        <v>5.9745890708619319E-2</v>
      </c>
      <c r="H235" s="123">
        <f t="shared" si="114"/>
        <v>9.4360571960631787E-2</v>
      </c>
      <c r="I235" s="123">
        <f t="shared" si="114"/>
        <v>6.7409308592855571E-2</v>
      </c>
      <c r="J235" s="123">
        <f t="shared" si="114"/>
        <v>7.2294024216350811E-2</v>
      </c>
      <c r="K235" s="123">
        <f t="shared" si="114"/>
        <v>8.1699513977047528E-2</v>
      </c>
      <c r="L235" s="123">
        <f t="shared" si="114"/>
        <v>9.2275417982455032E-2</v>
      </c>
      <c r="M235" s="123">
        <f t="shared" si="114"/>
        <v>9.9803048139640194E-2</v>
      </c>
      <c r="N235" s="123">
        <f t="shared" si="114"/>
        <v>0.12559663311548516</v>
      </c>
      <c r="O235" s="123">
        <f t="shared" si="114"/>
        <v>0.14379713465638977</v>
      </c>
      <c r="P235" s="123">
        <f t="shared" si="114"/>
        <v>0.15956175180083418</v>
      </c>
      <c r="Q235" s="123">
        <f t="shared" si="114"/>
        <v>0.17221122090558588</v>
      </c>
      <c r="R235" s="123">
        <f t="shared" si="114"/>
        <v>0.19161734504255148</v>
      </c>
      <c r="S235" s="123">
        <f t="shared" si="114"/>
        <v>0.19322804595098889</v>
      </c>
      <c r="T235" s="123">
        <f t="shared" si="114"/>
        <v>0.25150539559669788</v>
      </c>
      <c r="U235" s="123">
        <f t="shared" si="114"/>
        <v>0.25078888255564752</v>
      </c>
      <c r="V235" s="123">
        <f t="shared" si="114"/>
        <v>0.28203357667816015</v>
      </c>
      <c r="W235" s="123">
        <f t="shared" si="114"/>
        <v>0.24948428024937622</v>
      </c>
      <c r="X235" s="123">
        <f t="shared" si="114"/>
        <v>0.34515741461277466</v>
      </c>
      <c r="Y235" s="123">
        <f t="shared" si="114"/>
        <v>0.34254918953653085</v>
      </c>
      <c r="DA235" s="130" t="s">
        <v>2808</v>
      </c>
    </row>
    <row r="236" spans="1:105" ht="12" customHeight="1" x14ac:dyDescent="0.25">
      <c r="A236" s="97" t="s">
        <v>53</v>
      </c>
      <c r="B236" s="99">
        <f>RES_hhdet_fecs!B67</f>
        <v>5.0882757920760698E-2</v>
      </c>
      <c r="C236" s="99">
        <f>RES_hhdet_fecs!C67</f>
        <v>5.1136114372325188E-2</v>
      </c>
      <c r="D236" s="99">
        <f>RES_hhdet_fecs!D67</f>
        <v>5.3266462510714235E-2</v>
      </c>
      <c r="E236" s="99">
        <f>RES_hhdet_fecs!E67</f>
        <v>7.6240044842460691E-2</v>
      </c>
      <c r="F236" s="99">
        <f>RES_hhdet_fecs!F67</f>
        <v>5.701139515304518E-2</v>
      </c>
      <c r="G236" s="99">
        <f>RES_hhdet_fecs!G67</f>
        <v>5.9745890708619319E-2</v>
      </c>
      <c r="H236" s="99">
        <f>RES_hhdet_fecs!H67</f>
        <v>9.4360571960631787E-2</v>
      </c>
      <c r="I236" s="99">
        <f>RES_hhdet_fecs!I67</f>
        <v>6.7409308592855571E-2</v>
      </c>
      <c r="J236" s="99">
        <f>RES_hhdet_fecs!J67</f>
        <v>7.2294024216350811E-2</v>
      </c>
      <c r="K236" s="99">
        <f>RES_hhdet_fecs!K67</f>
        <v>8.1699513977047528E-2</v>
      </c>
      <c r="L236" s="99">
        <f>RES_hhdet_fecs!L67</f>
        <v>9.2275417982455032E-2</v>
      </c>
      <c r="M236" s="99">
        <f>RES_hhdet_fecs!M67</f>
        <v>9.9803048139640194E-2</v>
      </c>
      <c r="N236" s="99">
        <f>RES_hhdet_fecs!N67</f>
        <v>0.12559663311548516</v>
      </c>
      <c r="O236" s="99">
        <f>RES_hhdet_fecs!O67</f>
        <v>0.14379713465638977</v>
      </c>
      <c r="P236" s="99">
        <f>RES_hhdet_fecs!P67</f>
        <v>0.15956175180083418</v>
      </c>
      <c r="Q236" s="99">
        <f>RES_hhdet_fecs!Q67</f>
        <v>0.17221122090558588</v>
      </c>
      <c r="R236" s="99">
        <f>RES_hhdet_fecs!R67</f>
        <v>0.19161734504255148</v>
      </c>
      <c r="S236" s="99">
        <f>RES_hhdet_fecs!S67</f>
        <v>0.19322804595098889</v>
      </c>
      <c r="T236" s="99">
        <f>RES_hhdet_fecs!T67</f>
        <v>0.25150539559669788</v>
      </c>
      <c r="U236" s="99">
        <f>RES_hhdet_fecs!U67</f>
        <v>0.25078888255564752</v>
      </c>
      <c r="V236" s="99">
        <f>RES_hhdet_fecs!V67</f>
        <v>0.28203357667816015</v>
      </c>
      <c r="W236" s="99">
        <f>RES_hhdet_fecs!W67</f>
        <v>0.24948428024937622</v>
      </c>
      <c r="X236" s="99">
        <f>RES_hhdet_fecs!X67</f>
        <v>0.34515741461277466</v>
      </c>
      <c r="Y236" s="99">
        <f>RES_hhdet_fecs!Y67</f>
        <v>0.34254918953653085</v>
      </c>
      <c r="DA236" s="63" t="s">
        <v>2809</v>
      </c>
    </row>
    <row r="237" spans="1:105" ht="12" customHeight="1" x14ac:dyDescent="0.25">
      <c r="A237" s="121" t="s">
        <v>55</v>
      </c>
      <c r="B237" s="123">
        <v>15.486797910321641</v>
      </c>
      <c r="C237" s="123">
        <v>15.562231468246768</v>
      </c>
      <c r="D237" s="123">
        <v>16.621922815759543</v>
      </c>
      <c r="E237" s="123">
        <v>16.749902415428206</v>
      </c>
      <c r="F237" s="123">
        <v>15.895253933138701</v>
      </c>
      <c r="G237" s="123">
        <v>15.441027935279861</v>
      </c>
      <c r="H237" s="123">
        <v>15.241269989762312</v>
      </c>
      <c r="I237" s="123">
        <v>14.315155905770283</v>
      </c>
      <c r="J237" s="123">
        <v>14.598614278829494</v>
      </c>
      <c r="K237" s="123">
        <v>14.619037838142665</v>
      </c>
      <c r="L237" s="123">
        <v>16.73837356968826</v>
      </c>
      <c r="M237" s="123">
        <v>12.451168142679871</v>
      </c>
      <c r="N237" s="123">
        <v>12.809912766046386</v>
      </c>
      <c r="O237" s="123">
        <v>13.77369204499643</v>
      </c>
      <c r="P237" s="123">
        <v>10.998286373571149</v>
      </c>
      <c r="Q237" s="123">
        <v>12.936800789799205</v>
      </c>
      <c r="R237" s="123">
        <v>13.248783382045854</v>
      </c>
      <c r="S237" s="123">
        <v>12.433828550661547</v>
      </c>
      <c r="T237" s="123">
        <v>11.871793363168154</v>
      </c>
      <c r="U237" s="123">
        <v>10.845417875459802</v>
      </c>
      <c r="V237" s="123">
        <v>9.508019965400976</v>
      </c>
      <c r="W237" s="123">
        <v>9.9089252625104383</v>
      </c>
      <c r="X237" s="123">
        <v>7.1261101602122228</v>
      </c>
      <c r="Y237" s="123">
        <v>5.2321951362728401</v>
      </c>
      <c r="DA237" s="130" t="s">
        <v>2810</v>
      </c>
    </row>
    <row r="238" spans="1:105" ht="12" customHeight="1" x14ac:dyDescent="0.25">
      <c r="A238" s="97" t="s">
        <v>134</v>
      </c>
      <c r="B238" s="99">
        <v>15.517833979246491</v>
      </c>
      <c r="C238" s="99">
        <v>15.620754734024253</v>
      </c>
      <c r="D238" s="99">
        <v>16.677099996767097</v>
      </c>
      <c r="E238" s="99">
        <v>16.809046946659713</v>
      </c>
      <c r="F238" s="99">
        <v>15.951205718460557</v>
      </c>
      <c r="G238" s="99">
        <v>15.492362601065674</v>
      </c>
      <c r="H238" s="99">
        <v>15.294325996018864</v>
      </c>
      <c r="I238" s="99">
        <v>14.357410916523433</v>
      </c>
      <c r="J238" s="99">
        <v>14.663330293076642</v>
      </c>
      <c r="K238" s="99">
        <v>14.676235496019446</v>
      </c>
      <c r="L238" s="99">
        <v>16.828866518409274</v>
      </c>
      <c r="M238" s="99">
        <v>12.480317908530031</v>
      </c>
      <c r="N238" s="99">
        <v>12.847313268015137</v>
      </c>
      <c r="O238" s="99">
        <v>13.820539163121829</v>
      </c>
      <c r="P238" s="99">
        <v>11.010822558536526</v>
      </c>
      <c r="Q238" s="99">
        <v>12.967975586050285</v>
      </c>
      <c r="R238" s="99">
        <v>13.277593667629439</v>
      </c>
      <c r="S238" s="99">
        <v>12.455711132179379</v>
      </c>
      <c r="T238" s="99">
        <v>11.894793392316791</v>
      </c>
      <c r="U238" s="99">
        <v>10.865506154329497</v>
      </c>
      <c r="V238" s="99">
        <v>9.522718671273914</v>
      </c>
      <c r="W238" s="99">
        <v>9.9382659831981979</v>
      </c>
      <c r="X238" s="99">
        <v>7.1345925909199526</v>
      </c>
      <c r="Y238" s="99">
        <v>5.2351506861545891</v>
      </c>
      <c r="DA238" s="63" t="s">
        <v>2811</v>
      </c>
    </row>
    <row r="239" spans="1:105" ht="12" customHeight="1" x14ac:dyDescent="0.25">
      <c r="A239" s="97" t="s">
        <v>133</v>
      </c>
      <c r="B239" s="99">
        <v>12.455003462760047</v>
      </c>
      <c r="C239" s="99">
        <v>12.145611309422188</v>
      </c>
      <c r="D239" s="99">
        <v>13.170434383346368</v>
      </c>
      <c r="E239" s="99">
        <v>13.205677652975407</v>
      </c>
      <c r="F239" s="99">
        <v>12.530044578880851</v>
      </c>
      <c r="G239" s="99">
        <v>12.243175232769484</v>
      </c>
      <c r="H239" s="99">
        <v>12.088264217034556</v>
      </c>
      <c r="I239" s="99">
        <v>11.587997133201339</v>
      </c>
      <c r="J239" s="99">
        <v>11.615493285001477</v>
      </c>
      <c r="K239" s="99">
        <v>11.778213617381576</v>
      </c>
      <c r="L239" s="99">
        <v>13.255733377317201</v>
      </c>
      <c r="M239" s="99">
        <v>10.051737851296275</v>
      </c>
      <c r="N239" s="99">
        <v>10.389068420212952</v>
      </c>
      <c r="O239" s="99">
        <v>11.350383310492074</v>
      </c>
      <c r="P239" s="99">
        <v>9.1507062928603844</v>
      </c>
      <c r="Q239" s="99">
        <v>10.822275168143383</v>
      </c>
      <c r="R239" s="99">
        <v>11.202117330158202</v>
      </c>
      <c r="S239" s="99">
        <v>10.642935890151113</v>
      </c>
      <c r="T239" s="99">
        <v>10.236318488936446</v>
      </c>
      <c r="U239" s="99">
        <v>9.416626026091679</v>
      </c>
      <c r="V239" s="99">
        <v>8.3286008100790401</v>
      </c>
      <c r="W239" s="99">
        <v>8.6352922174811315</v>
      </c>
      <c r="X239" s="99">
        <v>6.3106986672141767</v>
      </c>
      <c r="Y239" s="99">
        <v>4.6601529939261512</v>
      </c>
      <c r="DA239" s="63" t="s">
        <v>2812</v>
      </c>
    </row>
    <row r="240" spans="1:105" ht="12" customHeight="1" x14ac:dyDescent="0.25">
      <c r="A240" s="100" t="s">
        <v>212</v>
      </c>
      <c r="B240" s="102">
        <v>8.1457794317188075</v>
      </c>
      <c r="C240" s="102">
        <v>7.34579349261604</v>
      </c>
      <c r="D240" s="102">
        <v>8.185635287315554</v>
      </c>
      <c r="E240" s="102">
        <v>8.0021635325338831</v>
      </c>
      <c r="F240" s="102">
        <v>7.5164598732239813</v>
      </c>
      <c r="G240" s="102">
        <v>7.3464118692660882</v>
      </c>
      <c r="H240" s="102">
        <v>7.0989131685501805</v>
      </c>
      <c r="I240" s="102">
        <v>7.0992835635811105</v>
      </c>
      <c r="J240" s="102">
        <v>6.5485062617852314</v>
      </c>
      <c r="K240" s="102">
        <v>6.7344082306516091</v>
      </c>
      <c r="L240" s="102">
        <v>6.6787756560359881</v>
      </c>
      <c r="M240" s="102">
        <v>5.2291717040571433</v>
      </c>
      <c r="N240" s="102">
        <v>5.0767952024118843</v>
      </c>
      <c r="O240" s="102">
        <v>5.7010855265331104</v>
      </c>
      <c r="P240" s="102">
        <v>4.7130298628890692</v>
      </c>
      <c r="Q240" s="102">
        <v>5.5614042286998453</v>
      </c>
      <c r="R240" s="102">
        <v>5.9359061017306898</v>
      </c>
      <c r="S240" s="102">
        <v>5.6240652779767402</v>
      </c>
      <c r="T240" s="102">
        <v>5.189507669815475</v>
      </c>
      <c r="U240" s="102">
        <v>4.5803828727393103</v>
      </c>
      <c r="V240" s="102">
        <v>3.8876185182630265</v>
      </c>
      <c r="W240" s="102">
        <v>3.5527579137902081</v>
      </c>
      <c r="X240" s="102">
        <v>2.7163695312131493</v>
      </c>
      <c r="Y240" s="102">
        <v>1.9853187627619053</v>
      </c>
      <c r="DA240" s="131" t="s">
        <v>2813</v>
      </c>
    </row>
    <row r="241" spans="1:105" ht="12" customHeight="1" x14ac:dyDescent="0.25">
      <c r="A241" s="103" t="s">
        <v>52</v>
      </c>
      <c r="B241" s="105">
        <v>4.3092240310412375</v>
      </c>
      <c r="C241" s="105">
        <v>4.7998178168061445</v>
      </c>
      <c r="D241" s="105">
        <v>4.9847990960308133</v>
      </c>
      <c r="E241" s="105">
        <v>5.2035141204415236</v>
      </c>
      <c r="F241" s="105">
        <v>5.0135847056568688</v>
      </c>
      <c r="G241" s="105">
        <v>4.8967633635033962</v>
      </c>
      <c r="H241" s="105">
        <v>4.9893510484843775</v>
      </c>
      <c r="I241" s="105">
        <v>4.488713569620228</v>
      </c>
      <c r="J241" s="105">
        <v>5.0669870232162459</v>
      </c>
      <c r="K241" s="105">
        <v>5.0438053867299661</v>
      </c>
      <c r="L241" s="105">
        <v>6.5769577212812118</v>
      </c>
      <c r="M241" s="105">
        <v>4.8225661472391321</v>
      </c>
      <c r="N241" s="105">
        <v>5.3122732178010699</v>
      </c>
      <c r="O241" s="105">
        <v>5.6492977839589615</v>
      </c>
      <c r="P241" s="105">
        <v>4.4376764299713125</v>
      </c>
      <c r="Q241" s="105">
        <v>5.2608709394435378</v>
      </c>
      <c r="R241" s="105">
        <v>5.2662112284275153</v>
      </c>
      <c r="S241" s="105">
        <v>5.0188706121743731</v>
      </c>
      <c r="T241" s="105">
        <v>5.0468108191209717</v>
      </c>
      <c r="U241" s="105">
        <v>4.8362431533523704</v>
      </c>
      <c r="V241" s="105">
        <v>4.4409822918160122</v>
      </c>
      <c r="W241" s="105">
        <v>5.0825343036909256</v>
      </c>
      <c r="X241" s="105">
        <v>3.5943291360010283</v>
      </c>
      <c r="Y241" s="105">
        <v>2.6748342311642452</v>
      </c>
      <c r="DA241" s="132" t="s">
        <v>2814</v>
      </c>
    </row>
    <row r="242" spans="1:105" ht="12" customHeight="1" x14ac:dyDescent="0.25">
      <c r="A242" s="106" t="s">
        <v>122</v>
      </c>
      <c r="B242" s="102">
        <v>13.872011965665427</v>
      </c>
      <c r="C242" s="102">
        <v>12.293119551138592</v>
      </c>
      <c r="D242" s="102">
        <v>13.946087815978524</v>
      </c>
      <c r="E242" s="102">
        <v>13.782465763639857</v>
      </c>
      <c r="F242" s="102">
        <v>13.21731497558555</v>
      </c>
      <c r="G242" s="102">
        <v>13.109453092700559</v>
      </c>
      <c r="H242" s="102">
        <v>12.727360758362321</v>
      </c>
      <c r="I242" s="102">
        <v>13.101437548218929</v>
      </c>
      <c r="J242" s="102">
        <v>11.97920388044794</v>
      </c>
      <c r="K242" s="102">
        <v>12.585706017781822</v>
      </c>
      <c r="L242" s="102">
        <v>12.243864346649945</v>
      </c>
      <c r="M242" s="102">
        <v>12.338334727568123</v>
      </c>
      <c r="N242" s="102">
        <v>11.986256152072873</v>
      </c>
      <c r="O242" s="102">
        <v>11.844801586091489</v>
      </c>
      <c r="P242" s="102">
        <v>11.964285720964604</v>
      </c>
      <c r="Q242" s="102">
        <v>11.774950216593574</v>
      </c>
      <c r="R242" s="102">
        <v>11.889272444453789</v>
      </c>
      <c r="S242" s="102">
        <v>11.710423814339499</v>
      </c>
      <c r="T242" s="102">
        <v>11.010215073467318</v>
      </c>
      <c r="U242" s="102">
        <v>10.339136698495119</v>
      </c>
      <c r="V242" s="102">
        <v>9.3542837724676371</v>
      </c>
      <c r="W242" s="102">
        <v>8.215835750914847</v>
      </c>
      <c r="X242" s="102">
        <v>7.2064722812116546</v>
      </c>
      <c r="Y242" s="102">
        <v>5.6025162946280176</v>
      </c>
      <c r="DA242" s="131" t="s">
        <v>2815</v>
      </c>
    </row>
    <row r="243" spans="1:105" ht="12" customHeight="1" x14ac:dyDescent="0.25">
      <c r="A243" s="107" t="s">
        <v>121</v>
      </c>
      <c r="B243" s="105">
        <v>11.956367222886257</v>
      </c>
      <c r="C243" s="105">
        <v>10.420535303523705</v>
      </c>
      <c r="D243" s="105">
        <v>11.942183716712931</v>
      </c>
      <c r="E243" s="105">
        <v>11.763283802726674</v>
      </c>
      <c r="F243" s="105">
        <v>11.289029764053565</v>
      </c>
      <c r="G243" s="105">
        <v>11.236934741697596</v>
      </c>
      <c r="H243" s="105">
        <v>10.901898833142182</v>
      </c>
      <c r="I243" s="105">
        <v>11.351396052579615</v>
      </c>
      <c r="J243" s="105">
        <v>10.214015174300574</v>
      </c>
      <c r="K243" s="105">
        <v>10.785253711038111</v>
      </c>
      <c r="L243" s="105">
        <v>10.229673025454431</v>
      </c>
      <c r="M243" s="105">
        <v>10.461873606771107</v>
      </c>
      <c r="N243" s="105">
        <v>10.111422966313377</v>
      </c>
      <c r="O243" s="105">
        <v>10.030612509391061</v>
      </c>
      <c r="P243" s="105">
        <v>10.238326198166961</v>
      </c>
      <c r="Q243" s="105">
        <v>10.158607491718676</v>
      </c>
      <c r="R243" s="105">
        <v>10.310606684311441</v>
      </c>
      <c r="S243" s="105">
        <v>10.197891899413323</v>
      </c>
      <c r="T243" s="105">
        <v>9.6534140128829016</v>
      </c>
      <c r="U243" s="105">
        <v>9.0694847416452866</v>
      </c>
      <c r="V243" s="105">
        <v>8.2501740518915252</v>
      </c>
      <c r="W243" s="105">
        <v>7.1680278431601927</v>
      </c>
      <c r="X243" s="105">
        <v>6.3544797481384148</v>
      </c>
      <c r="Y243" s="105">
        <v>4.9955632747645708</v>
      </c>
      <c r="DA243" s="132" t="s">
        <v>2816</v>
      </c>
    </row>
    <row r="244" spans="1:105" ht="12" customHeight="1" x14ac:dyDescent="0.25">
      <c r="A244" s="108" t="s">
        <v>53</v>
      </c>
      <c r="B244" s="99">
        <v>7.3423299283843777</v>
      </c>
      <c r="C244" s="99">
        <v>5.8118687267251801</v>
      </c>
      <c r="D244" s="99">
        <v>6.9196276666636543</v>
      </c>
      <c r="E244" s="99">
        <v>6.6311963944080308</v>
      </c>
      <c r="F244" s="99">
        <v>6.3230650581523058</v>
      </c>
      <c r="G244" s="99">
        <v>6.3238099649477384</v>
      </c>
      <c r="H244" s="99">
        <v>5.9904423766189172</v>
      </c>
      <c r="I244" s="99">
        <v>6.6061183357995317</v>
      </c>
      <c r="J244" s="99">
        <v>5.3834941039006541</v>
      </c>
      <c r="K244" s="99">
        <v>5.8344735469304227</v>
      </c>
      <c r="L244" s="99">
        <v>4.6314667085531083</v>
      </c>
      <c r="M244" s="99">
        <v>5.2179328124740669</v>
      </c>
      <c r="N244" s="99">
        <v>4.728804247305531</v>
      </c>
      <c r="O244" s="99">
        <v>4.7817946834890241</v>
      </c>
      <c r="P244" s="99">
        <v>5.1352020919850059</v>
      </c>
      <c r="Q244" s="99">
        <v>5.0224354014720447</v>
      </c>
      <c r="R244" s="99">
        <v>5.2828583058344307</v>
      </c>
      <c r="S244" s="99">
        <v>5.2607914690357331</v>
      </c>
      <c r="T244" s="99">
        <v>4.7564603357861088</v>
      </c>
      <c r="U244" s="99">
        <v>4.2970043312399495</v>
      </c>
      <c r="V244" s="99">
        <v>3.7635657225241421</v>
      </c>
      <c r="W244" s="99">
        <v>2.7982666218893271</v>
      </c>
      <c r="X244" s="99">
        <v>2.6753666076721649</v>
      </c>
      <c r="Y244" s="99">
        <v>2.1353642949946172</v>
      </c>
      <c r="DA244" s="63" t="s">
        <v>2817</v>
      </c>
    </row>
    <row r="245" spans="1:105" ht="12" customHeight="1" x14ac:dyDescent="0.25">
      <c r="A245" s="108" t="s">
        <v>52</v>
      </c>
      <c r="B245" s="99">
        <v>4.6140372945018795</v>
      </c>
      <c r="C245" s="99">
        <v>4.608666576798524</v>
      </c>
      <c r="D245" s="99">
        <v>5.0225560500492756</v>
      </c>
      <c r="E245" s="99">
        <v>5.1320874083186458</v>
      </c>
      <c r="F245" s="99">
        <v>4.9659647059012579</v>
      </c>
      <c r="G245" s="99">
        <v>4.9131247767498563</v>
      </c>
      <c r="H245" s="99">
        <v>4.9114564565232639</v>
      </c>
      <c r="I245" s="99">
        <v>4.7452777167800839</v>
      </c>
      <c r="J245" s="99">
        <v>4.830521070399918</v>
      </c>
      <c r="K245" s="99">
        <v>4.9507801641076892</v>
      </c>
      <c r="L245" s="99">
        <v>5.5982063169013223</v>
      </c>
      <c r="M245" s="99">
        <v>5.2439407942970382</v>
      </c>
      <c r="N245" s="99">
        <v>5.3826187190078461</v>
      </c>
      <c r="O245" s="99">
        <v>5.2488178259020373</v>
      </c>
      <c r="P245" s="99">
        <v>5.1031241061819568</v>
      </c>
      <c r="Q245" s="99">
        <v>5.1361720902466335</v>
      </c>
      <c r="R245" s="99">
        <v>5.0277483784770096</v>
      </c>
      <c r="S245" s="99">
        <v>4.9371004303775905</v>
      </c>
      <c r="T245" s="99">
        <v>4.8969536770967919</v>
      </c>
      <c r="U245" s="99">
        <v>4.7724804104053371</v>
      </c>
      <c r="V245" s="99">
        <v>4.4866083293673826</v>
      </c>
      <c r="W245" s="99">
        <v>4.369761221270867</v>
      </c>
      <c r="X245" s="99">
        <v>3.6791131404662503</v>
      </c>
      <c r="Y245" s="99">
        <v>2.8601989797699532</v>
      </c>
      <c r="DA245" s="63" t="s">
        <v>2818</v>
      </c>
    </row>
    <row r="246" spans="1:105" ht="12" customHeight="1" x14ac:dyDescent="0.25">
      <c r="A246" s="121" t="s">
        <v>54</v>
      </c>
      <c r="B246" s="123">
        <v>2.6285314489521752</v>
      </c>
      <c r="C246" s="123">
        <v>2.8072308366770544</v>
      </c>
      <c r="D246" s="123">
        <v>2.7832217501352492</v>
      </c>
      <c r="E246" s="123">
        <v>2.7817005751200483</v>
      </c>
      <c r="F246" s="123">
        <v>2.8344169825213159</v>
      </c>
      <c r="G246" s="123">
        <v>2.8317282881220183</v>
      </c>
      <c r="H246" s="123">
        <v>3.1189723009863113</v>
      </c>
      <c r="I246" s="123">
        <v>2.8383788632441163</v>
      </c>
      <c r="J246" s="123">
        <v>2.9594902170776849</v>
      </c>
      <c r="K246" s="123">
        <v>2.6819310167187522</v>
      </c>
      <c r="L246" s="123">
        <v>3.423698819559017</v>
      </c>
      <c r="M246" s="123">
        <v>3.2507667657630561</v>
      </c>
      <c r="N246" s="123">
        <v>3.1992219907881978</v>
      </c>
      <c r="O246" s="123">
        <v>3.1173747717455043</v>
      </c>
      <c r="P246" s="123">
        <v>3.0427463658045535</v>
      </c>
      <c r="Q246" s="123">
        <v>2.9800260754168062</v>
      </c>
      <c r="R246" s="123">
        <v>2.8900440739095852</v>
      </c>
      <c r="S246" s="123">
        <v>2.8194314308384145</v>
      </c>
      <c r="T246" s="123">
        <v>2.7547961070779978</v>
      </c>
      <c r="U246" s="123">
        <v>2.6886919933567763</v>
      </c>
      <c r="V246" s="123">
        <v>2.6154352694381222</v>
      </c>
      <c r="W246" s="123">
        <v>2.5666866547420497</v>
      </c>
      <c r="X246" s="123">
        <v>2.5080326694591917</v>
      </c>
      <c r="Y246" s="123">
        <v>2.3339906406406898</v>
      </c>
      <c r="DA246" s="130" t="s">
        <v>2819</v>
      </c>
    </row>
    <row r="247" spans="1:105" ht="12" customHeight="1" x14ac:dyDescent="0.25">
      <c r="A247" s="97" t="s">
        <v>175</v>
      </c>
      <c r="B247" s="99">
        <v>2.7785099900074348</v>
      </c>
      <c r="C247" s="99">
        <v>2.9717522885634851</v>
      </c>
      <c r="D247" s="99">
        <v>2.9409133931036933</v>
      </c>
      <c r="E247" s="99">
        <v>2.9442459458133738</v>
      </c>
      <c r="F247" s="99">
        <v>2.9952987360689498</v>
      </c>
      <c r="G247" s="99">
        <v>2.9938812461428026</v>
      </c>
      <c r="H247" s="99">
        <v>3.308902494081952</v>
      </c>
      <c r="I247" s="99">
        <v>2.9921977125018198</v>
      </c>
      <c r="J247" s="99">
        <v>3.1360924367869796</v>
      </c>
      <c r="K247" s="99">
        <v>2.8392926092716788</v>
      </c>
      <c r="L247" s="99">
        <v>3.6824243802693966</v>
      </c>
      <c r="M247" s="99">
        <v>3.4561882520827143</v>
      </c>
      <c r="N247" s="99">
        <v>3.3937440558871241</v>
      </c>
      <c r="O247" s="99">
        <v>3.3121505565671252</v>
      </c>
      <c r="P247" s="99">
        <v>3.2383916295949784</v>
      </c>
      <c r="Q247" s="99">
        <v>3.1860518699728315</v>
      </c>
      <c r="R247" s="99">
        <v>3.0942010053066427</v>
      </c>
      <c r="S247" s="99">
        <v>3.0297183963514254</v>
      </c>
      <c r="T247" s="99">
        <v>2.9717652792821401</v>
      </c>
      <c r="U247" s="99">
        <v>2.9101744640170173</v>
      </c>
      <c r="V247" s="99">
        <v>2.8337614494444163</v>
      </c>
      <c r="W247" s="99">
        <v>2.7738884890080269</v>
      </c>
      <c r="X247" s="99">
        <v>2.6864549102781257</v>
      </c>
      <c r="Y247" s="99">
        <v>2.5069219459791494</v>
      </c>
      <c r="DA247" s="63" t="s">
        <v>2820</v>
      </c>
    </row>
    <row r="248" spans="1:105" ht="12" customHeight="1" x14ac:dyDescent="0.25">
      <c r="A248" s="109" t="s">
        <v>120</v>
      </c>
      <c r="B248" s="110">
        <v>2.2273607150454571</v>
      </c>
      <c r="C248" s="110">
        <v>2.3627111193987047</v>
      </c>
      <c r="D248" s="110">
        <v>2.3567018745671584</v>
      </c>
      <c r="E248" s="110">
        <v>2.3405070884386432</v>
      </c>
      <c r="F248" s="110">
        <v>2.3973598553205471</v>
      </c>
      <c r="G248" s="110">
        <v>2.3907850897196243</v>
      </c>
      <c r="H248" s="110">
        <v>2.5997767602079205</v>
      </c>
      <c r="I248" s="110">
        <v>2.4196278634329111</v>
      </c>
      <c r="J248" s="110">
        <v>2.4742008047979027</v>
      </c>
      <c r="K248" s="110">
        <v>2.2477993689756048</v>
      </c>
      <c r="L248" s="110">
        <v>2.7301267540343752</v>
      </c>
      <c r="M248" s="110">
        <v>2.7040100426861593</v>
      </c>
      <c r="N248" s="110">
        <v>2.6836197167035842</v>
      </c>
      <c r="O248" s="110">
        <v>2.6072138308366042</v>
      </c>
      <c r="P248" s="110">
        <v>2.534815844962393</v>
      </c>
      <c r="Q248" s="110">
        <v>2.4660063066813431</v>
      </c>
      <c r="R248" s="110">
        <v>2.3920331296308879</v>
      </c>
      <c r="S248" s="110">
        <v>2.3207372579352983</v>
      </c>
      <c r="T248" s="110">
        <v>2.2504011920077303</v>
      </c>
      <c r="U248" s="110">
        <v>2.1820574021581565</v>
      </c>
      <c r="V248" s="110">
        <v>2.1145139975385474</v>
      </c>
      <c r="W248" s="110">
        <v>2.0732372327648951</v>
      </c>
      <c r="X248" s="110">
        <v>2.0413387108911802</v>
      </c>
      <c r="Y248" s="110">
        <v>1.7620347014161024</v>
      </c>
      <c r="DA248" s="60" t="s">
        <v>2821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85.770856131761207</v>
      </c>
      <c r="C250" s="118">
        <f t="shared" si="115"/>
        <v>90.75798657294844</v>
      </c>
      <c r="D250" s="118">
        <f t="shared" si="115"/>
        <v>87.584484287113796</v>
      </c>
      <c r="E250" s="118">
        <f t="shared" si="115"/>
        <v>89.828340622016711</v>
      </c>
      <c r="F250" s="118">
        <f t="shared" si="115"/>
        <v>86.284236985744641</v>
      </c>
      <c r="G250" s="118">
        <f t="shared" si="115"/>
        <v>83.622810672287684</v>
      </c>
      <c r="H250" s="118">
        <f t="shared" si="115"/>
        <v>84.807634795347241</v>
      </c>
      <c r="I250" s="118">
        <f t="shared" si="115"/>
        <v>76.001149633970698</v>
      </c>
      <c r="J250" s="118">
        <f t="shared" si="115"/>
        <v>86.377675351771416</v>
      </c>
      <c r="K250" s="118">
        <f t="shared" si="115"/>
        <v>86.284163996620435</v>
      </c>
      <c r="L250" s="118">
        <f t="shared" si="115"/>
        <v>100.77374344740608</v>
      </c>
      <c r="M250" s="118">
        <f t="shared" si="115"/>
        <v>79.187289240267617</v>
      </c>
      <c r="N250" s="118">
        <f t="shared" si="115"/>
        <v>86.067251884148959</v>
      </c>
      <c r="O250" s="118">
        <f t="shared" si="115"/>
        <v>92.385338081694329</v>
      </c>
      <c r="P250" s="118">
        <f t="shared" si="115"/>
        <v>69.465195591445053</v>
      </c>
      <c r="Q250" s="118">
        <f t="shared" si="115"/>
        <v>74.25270840501932</v>
      </c>
      <c r="R250" s="118">
        <f t="shared" ref="R250:V250" si="116">R251+R254+R256+R265</f>
        <v>77.288487758113334</v>
      </c>
      <c r="S250" s="118">
        <f t="shared" si="116"/>
        <v>75.632876576599557</v>
      </c>
      <c r="T250" s="118">
        <f t="shared" si="116"/>
        <v>76.324336579098016</v>
      </c>
      <c r="U250" s="118">
        <f t="shared" si="116"/>
        <v>74.625545951781035</v>
      </c>
      <c r="V250" s="118">
        <f t="shared" si="116"/>
        <v>72.483594110586225</v>
      </c>
      <c r="W250" s="118">
        <f t="shared" ref="W250:Y250" si="117">W251+W254+W256+W265</f>
        <v>84.031370337962585</v>
      </c>
      <c r="X250" s="118">
        <f t="shared" si="117"/>
        <v>69.15099583923093</v>
      </c>
      <c r="Y250" s="118">
        <f t="shared" si="117"/>
        <v>60.228587040037155</v>
      </c>
      <c r="DA250" s="129" t="s">
        <v>2972</v>
      </c>
    </row>
    <row r="251" spans="1:105" ht="12" customHeight="1" x14ac:dyDescent="0.25">
      <c r="A251" s="121" t="s">
        <v>57</v>
      </c>
      <c r="B251" s="123">
        <f t="shared" ref="B251:Q251" si="118">SUM(B252:B253)</f>
        <v>74.912268860484033</v>
      </c>
      <c r="C251" s="123">
        <f t="shared" si="118"/>
        <v>79.655099958565799</v>
      </c>
      <c r="D251" s="123">
        <f t="shared" si="118"/>
        <v>75.772281043300097</v>
      </c>
      <c r="E251" s="123">
        <f t="shared" si="118"/>
        <v>77.787199013520834</v>
      </c>
      <c r="F251" s="123">
        <f t="shared" si="118"/>
        <v>74.663403134483417</v>
      </c>
      <c r="G251" s="123">
        <f t="shared" si="118"/>
        <v>72.162084587757391</v>
      </c>
      <c r="H251" s="123">
        <f t="shared" si="118"/>
        <v>73.061438157946412</v>
      </c>
      <c r="I251" s="123">
        <f t="shared" si="118"/>
        <v>64.966626075948909</v>
      </c>
      <c r="J251" s="123">
        <f t="shared" si="118"/>
        <v>74.946374029747446</v>
      </c>
      <c r="K251" s="123">
        <f t="shared" si="118"/>
        <v>74.841616987182974</v>
      </c>
      <c r="L251" s="123">
        <f t="shared" si="118"/>
        <v>87.262890266650899</v>
      </c>
      <c r="M251" s="123">
        <f t="shared" si="118"/>
        <v>68.400798489852235</v>
      </c>
      <c r="N251" s="123">
        <f t="shared" si="118"/>
        <v>74.77898081579967</v>
      </c>
      <c r="O251" s="123">
        <f t="shared" si="118"/>
        <v>80.195415617383446</v>
      </c>
      <c r="P251" s="123">
        <f t="shared" si="118"/>
        <v>59.110328525492548</v>
      </c>
      <c r="Q251" s="123">
        <f t="shared" si="118"/>
        <v>62.39167165931962</v>
      </c>
      <c r="R251" s="123">
        <f t="shared" ref="R251:V251" si="119">SUM(R252:R253)</f>
        <v>64.99539478588234</v>
      </c>
      <c r="S251" s="123">
        <f t="shared" si="119"/>
        <v>63.759678370392059</v>
      </c>
      <c r="T251" s="123">
        <f t="shared" si="119"/>
        <v>64.446339660782101</v>
      </c>
      <c r="U251" s="123">
        <f t="shared" si="119"/>
        <v>63.374754771819006</v>
      </c>
      <c r="V251" s="123">
        <f t="shared" si="119"/>
        <v>61.995363216759131</v>
      </c>
      <c r="W251" s="123">
        <f t="shared" ref="W251:Y251" si="120">SUM(W252:W253)</f>
        <v>73.263648938448227</v>
      </c>
      <c r="X251" s="123">
        <f t="shared" si="120"/>
        <v>60.072875904446668</v>
      </c>
      <c r="Y251" s="123">
        <f t="shared" si="120"/>
        <v>52.745773020016841</v>
      </c>
      <c r="DA251" s="130" t="s">
        <v>2973</v>
      </c>
    </row>
    <row r="252" spans="1:105" ht="12" customHeight="1" x14ac:dyDescent="0.25">
      <c r="A252" s="97" t="s">
        <v>212</v>
      </c>
      <c r="B252" s="99">
        <v>73.204236355846533</v>
      </c>
      <c r="C252" s="99">
        <v>77.868483817870413</v>
      </c>
      <c r="D252" s="99">
        <v>74.105928258712268</v>
      </c>
      <c r="E252" s="99">
        <v>76.109089385415999</v>
      </c>
      <c r="F252" s="99">
        <v>73.086231136254369</v>
      </c>
      <c r="G252" s="99">
        <v>70.674691196494507</v>
      </c>
      <c r="H252" s="99">
        <v>71.59415504584679</v>
      </c>
      <c r="I252" s="99">
        <v>63.700116247598487</v>
      </c>
      <c r="J252" s="99">
        <v>73.47956060444001</v>
      </c>
      <c r="K252" s="99">
        <v>73.395116316613255</v>
      </c>
      <c r="L252" s="99">
        <v>85.543167635541352</v>
      </c>
      <c r="M252" s="99">
        <v>67.133791905324372</v>
      </c>
      <c r="N252" s="99">
        <v>73.395259283138486</v>
      </c>
      <c r="O252" s="99">
        <v>78.702347089631516</v>
      </c>
      <c r="P252" s="99">
        <v>58.082545745890222</v>
      </c>
      <c r="Q252" s="99">
        <v>61.280932185358516</v>
      </c>
      <c r="R252" s="99">
        <v>63.832763598307302</v>
      </c>
      <c r="S252" s="99">
        <v>62.63638182508376</v>
      </c>
      <c r="T252" s="99">
        <v>63.321777044392114</v>
      </c>
      <c r="U252" s="99">
        <v>62.288663324706391</v>
      </c>
      <c r="V252" s="99">
        <v>60.957314427572598</v>
      </c>
      <c r="W252" s="99">
        <v>72.008213477900242</v>
      </c>
      <c r="X252" s="99">
        <v>59.118967242734556</v>
      </c>
      <c r="Y252" s="99">
        <v>51.965468913704917</v>
      </c>
      <c r="DA252" s="63" t="s">
        <v>2974</v>
      </c>
    </row>
    <row r="253" spans="1:105" ht="12" customHeight="1" x14ac:dyDescent="0.25">
      <c r="A253" s="97" t="s">
        <v>53</v>
      </c>
      <c r="B253" s="99">
        <v>1.7080325046375024</v>
      </c>
      <c r="C253" s="99">
        <v>1.7866161406953838</v>
      </c>
      <c r="D253" s="99">
        <v>1.6663527845878261</v>
      </c>
      <c r="E253" s="99">
        <v>1.6781096281048287</v>
      </c>
      <c r="F253" s="99">
        <v>1.5771719982290542</v>
      </c>
      <c r="G253" s="99">
        <v>1.4873933912628829</v>
      </c>
      <c r="H253" s="99">
        <v>1.4672831120996233</v>
      </c>
      <c r="I253" s="99">
        <v>1.2665098283504168</v>
      </c>
      <c r="J253" s="99">
        <v>1.4668134253074383</v>
      </c>
      <c r="K253" s="99">
        <v>1.4465006705697259</v>
      </c>
      <c r="L253" s="99">
        <v>1.7197226311095544</v>
      </c>
      <c r="M253" s="99">
        <v>1.2670065845278602</v>
      </c>
      <c r="N253" s="99">
        <v>1.3837215326611785</v>
      </c>
      <c r="O253" s="99">
        <v>1.4930685277519233</v>
      </c>
      <c r="P253" s="99">
        <v>1.0277827796023224</v>
      </c>
      <c r="Q253" s="99">
        <v>1.1107394739611036</v>
      </c>
      <c r="R253" s="99">
        <v>1.1626311875750326</v>
      </c>
      <c r="S253" s="99">
        <v>1.1232965453082973</v>
      </c>
      <c r="T253" s="99">
        <v>1.1245626163899924</v>
      </c>
      <c r="U253" s="99">
        <v>1.0860914471126175</v>
      </c>
      <c r="V253" s="99">
        <v>1.0380487891865342</v>
      </c>
      <c r="W253" s="99">
        <v>1.2554354605479905</v>
      </c>
      <c r="X253" s="99">
        <v>0.95390866171211064</v>
      </c>
      <c r="Y253" s="99">
        <v>0.78030410631192604</v>
      </c>
      <c r="DA253" s="63" t="s">
        <v>2975</v>
      </c>
    </row>
    <row r="254" spans="1:105" ht="12" customHeight="1" x14ac:dyDescent="0.25">
      <c r="A254" s="121" t="s">
        <v>92</v>
      </c>
      <c r="B254" s="123">
        <f t="shared" ref="B254:Y254" si="121">B255</f>
        <v>0.10150408759541574</v>
      </c>
      <c r="C254" s="123">
        <f t="shared" si="121"/>
        <v>0.10665963053837103</v>
      </c>
      <c r="D254" s="123">
        <f t="shared" si="121"/>
        <v>0.11622111971973853</v>
      </c>
      <c r="E254" s="123">
        <f t="shared" si="121"/>
        <v>0.17692880552391246</v>
      </c>
      <c r="F254" s="123">
        <f t="shared" si="121"/>
        <v>0.14194814510642856</v>
      </c>
      <c r="G254" s="123">
        <f t="shared" si="121"/>
        <v>0.16180016799112196</v>
      </c>
      <c r="H254" s="123">
        <f t="shared" si="121"/>
        <v>0.27700828373213982</v>
      </c>
      <c r="I254" s="123">
        <f t="shared" si="121"/>
        <v>0.20517570297117924</v>
      </c>
      <c r="J254" s="123">
        <f t="shared" si="121"/>
        <v>0.22560491994890944</v>
      </c>
      <c r="K254" s="123">
        <f t="shared" si="121"/>
        <v>0.26614759433656027</v>
      </c>
      <c r="L254" s="123">
        <f t="shared" si="121"/>
        <v>0.31372620814987651</v>
      </c>
      <c r="M254" s="123">
        <f t="shared" si="121"/>
        <v>0.35800092057669747</v>
      </c>
      <c r="N254" s="123">
        <f t="shared" si="121"/>
        <v>0.47069468683034582</v>
      </c>
      <c r="O254" s="123">
        <f t="shared" si="121"/>
        <v>0.56179207491128769</v>
      </c>
      <c r="P254" s="123">
        <f t="shared" si="121"/>
        <v>0.64817292202939136</v>
      </c>
      <c r="Q254" s="123">
        <f t="shared" si="121"/>
        <v>0.72133394951771301</v>
      </c>
      <c r="R254" s="123">
        <f t="shared" si="121"/>
        <v>0.82869495332722676</v>
      </c>
      <c r="S254" s="123">
        <f t="shared" si="121"/>
        <v>0.85672866555669347</v>
      </c>
      <c r="T254" s="123">
        <f t="shared" si="121"/>
        <v>1.1389263342066718</v>
      </c>
      <c r="U254" s="123">
        <f t="shared" si="121"/>
        <v>1.1565793619517077</v>
      </c>
      <c r="V254" s="123">
        <f t="shared" si="121"/>
        <v>1.3164102452517703</v>
      </c>
      <c r="W254" s="123">
        <f t="shared" si="121"/>
        <v>1.174244724226698</v>
      </c>
      <c r="X254" s="123">
        <f t="shared" si="121"/>
        <v>1.6367027688004891</v>
      </c>
      <c r="Y254" s="123">
        <f t="shared" si="121"/>
        <v>1.6365826188033115</v>
      </c>
      <c r="DA254" s="130" t="s">
        <v>2976</v>
      </c>
    </row>
    <row r="255" spans="1:105" ht="12" customHeight="1" x14ac:dyDescent="0.25">
      <c r="A255" s="97" t="s">
        <v>53</v>
      </c>
      <c r="B255" s="99">
        <f>RES_hhdet_tess!B67</f>
        <v>0.10150408759541574</v>
      </c>
      <c r="C255" s="99">
        <f>RES_hhdet_tess!C67</f>
        <v>0.10665963053837103</v>
      </c>
      <c r="D255" s="99">
        <f>RES_hhdet_tess!D67</f>
        <v>0.11622111971973853</v>
      </c>
      <c r="E255" s="99">
        <f>RES_hhdet_tess!E67</f>
        <v>0.17692880552391246</v>
      </c>
      <c r="F255" s="99">
        <f>RES_hhdet_tess!F67</f>
        <v>0.14194814510642856</v>
      </c>
      <c r="G255" s="99">
        <f>RES_hhdet_tess!G67</f>
        <v>0.16180016799112196</v>
      </c>
      <c r="H255" s="99">
        <f>RES_hhdet_tess!H67</f>
        <v>0.27700828373213982</v>
      </c>
      <c r="I255" s="99">
        <f>RES_hhdet_tess!I67</f>
        <v>0.20517570297117924</v>
      </c>
      <c r="J255" s="99">
        <f>RES_hhdet_tess!J67</f>
        <v>0.22560491994890944</v>
      </c>
      <c r="K255" s="99">
        <f>RES_hhdet_tess!K67</f>
        <v>0.26614759433656027</v>
      </c>
      <c r="L255" s="99">
        <f>RES_hhdet_tess!L67</f>
        <v>0.31372620814987651</v>
      </c>
      <c r="M255" s="99">
        <f>RES_hhdet_tess!M67</f>
        <v>0.35800092057669747</v>
      </c>
      <c r="N255" s="99">
        <f>RES_hhdet_tess!N67</f>
        <v>0.47069468683034582</v>
      </c>
      <c r="O255" s="99">
        <f>RES_hhdet_tess!O67</f>
        <v>0.56179207491128769</v>
      </c>
      <c r="P255" s="99">
        <f>RES_hhdet_tess!P67</f>
        <v>0.64817292202939136</v>
      </c>
      <c r="Q255" s="99">
        <f>RES_hhdet_tess!Q67</f>
        <v>0.72133394951771301</v>
      </c>
      <c r="R255" s="99">
        <f>RES_hhdet_tess!R67</f>
        <v>0.82869495332722676</v>
      </c>
      <c r="S255" s="99">
        <f>RES_hhdet_tess!S67</f>
        <v>0.85672866555669347</v>
      </c>
      <c r="T255" s="99">
        <f>RES_hhdet_tess!T67</f>
        <v>1.1389263342066718</v>
      </c>
      <c r="U255" s="99">
        <f>RES_hhdet_tess!U67</f>
        <v>1.1565793619517077</v>
      </c>
      <c r="V255" s="99">
        <f>RES_hhdet_tess!V67</f>
        <v>1.3164102452517703</v>
      </c>
      <c r="W255" s="99">
        <f>RES_hhdet_tess!W67</f>
        <v>1.174244724226698</v>
      </c>
      <c r="X255" s="99">
        <f>RES_hhdet_tess!X67</f>
        <v>1.6367027688004891</v>
      </c>
      <c r="Y255" s="99">
        <f>RES_hhdet_tess!Y67</f>
        <v>1.6365826188033115</v>
      </c>
      <c r="DA255" s="63" t="s">
        <v>2977</v>
      </c>
    </row>
    <row r="256" spans="1:105" ht="12" customHeight="1" x14ac:dyDescent="0.25">
      <c r="A256" s="121" t="s">
        <v>55</v>
      </c>
      <c r="B256" s="123">
        <v>9.075904374130646</v>
      </c>
      <c r="C256" s="123">
        <v>9.1985459638469571</v>
      </c>
      <c r="D256" s="123">
        <v>9.9095190965569451</v>
      </c>
      <c r="E256" s="123">
        <v>10.075802096935018</v>
      </c>
      <c r="F256" s="123">
        <v>9.6521070573095926</v>
      </c>
      <c r="G256" s="123">
        <v>9.4698624341147291</v>
      </c>
      <c r="H256" s="123">
        <v>9.451329207620919</v>
      </c>
      <c r="I256" s="123">
        <v>8.9880995432976309</v>
      </c>
      <c r="J256" s="123">
        <v>9.2877588656709733</v>
      </c>
      <c r="K256" s="123">
        <v>9.4370207988116999</v>
      </c>
      <c r="L256" s="123">
        <v>10.978305096432104</v>
      </c>
      <c r="M256" s="123">
        <v>8.3143056182832336</v>
      </c>
      <c r="N256" s="123">
        <v>8.7334548725870977</v>
      </c>
      <c r="O256" s="123">
        <v>9.5942478536578584</v>
      </c>
      <c r="P256" s="123">
        <v>7.7189248469085303</v>
      </c>
      <c r="Q256" s="123">
        <v>9.1868573583298492</v>
      </c>
      <c r="R256" s="123">
        <v>9.5635873466411372</v>
      </c>
      <c r="S256" s="123">
        <v>9.1528842139282514</v>
      </c>
      <c r="T256" s="123">
        <v>8.9082283095692105</v>
      </c>
      <c r="U256" s="123">
        <v>8.2964241774119571</v>
      </c>
      <c r="V256" s="123">
        <v>7.4133133438845675</v>
      </c>
      <c r="W256" s="123">
        <v>7.8620646499601632</v>
      </c>
      <c r="X256" s="123">
        <v>5.7497121811079674</v>
      </c>
      <c r="Y256" s="123">
        <v>4.293131141537553</v>
      </c>
      <c r="DA256" s="130" t="s">
        <v>2978</v>
      </c>
    </row>
    <row r="257" spans="1:105" ht="12" customHeight="1" x14ac:dyDescent="0.25">
      <c r="A257" s="97" t="s">
        <v>134</v>
      </c>
      <c r="B257" s="99">
        <v>9.0707173504980254</v>
      </c>
      <c r="C257" s="99">
        <v>9.2026043047688795</v>
      </c>
      <c r="D257" s="99">
        <v>9.9086451977912429</v>
      </c>
      <c r="E257" s="99">
        <v>10.077394481231268</v>
      </c>
      <c r="F257" s="99">
        <v>9.653172808604241</v>
      </c>
      <c r="G257" s="99">
        <v>9.4695290092529572</v>
      </c>
      <c r="H257" s="99">
        <v>9.4529487786314075</v>
      </c>
      <c r="I257" s="99">
        <v>8.9813281286308708</v>
      </c>
      <c r="J257" s="99">
        <v>9.2938894425343204</v>
      </c>
      <c r="K257" s="99">
        <v>9.4393946822996408</v>
      </c>
      <c r="L257" s="99">
        <v>11.000530679635158</v>
      </c>
      <c r="M257" s="99">
        <v>8.306455047163352</v>
      </c>
      <c r="N257" s="99">
        <v>8.7318417634353924</v>
      </c>
      <c r="O257" s="99">
        <v>9.6022185267785289</v>
      </c>
      <c r="P257" s="99">
        <v>7.7119428298798587</v>
      </c>
      <c r="Q257" s="99">
        <v>9.1889530317274417</v>
      </c>
      <c r="R257" s="99">
        <v>9.5668765532841036</v>
      </c>
      <c r="S257" s="99">
        <v>9.1539461237335829</v>
      </c>
      <c r="T257" s="99">
        <v>8.9105732711926571</v>
      </c>
      <c r="U257" s="99">
        <v>8.2974460122950031</v>
      </c>
      <c r="V257" s="99">
        <v>7.4120367003282128</v>
      </c>
      <c r="W257" s="99">
        <v>7.8739195942548426</v>
      </c>
      <c r="X257" s="99">
        <v>5.7483369684997463</v>
      </c>
      <c r="Y257" s="99">
        <v>4.2908228484603903</v>
      </c>
      <c r="DA257" s="63" t="s">
        <v>2979</v>
      </c>
    </row>
    <row r="258" spans="1:105" ht="12" customHeight="1" x14ac:dyDescent="0.25">
      <c r="A258" s="97" t="s">
        <v>133</v>
      </c>
      <c r="B258" s="99">
        <v>9.0707173504980254</v>
      </c>
      <c r="C258" s="99">
        <v>9.2022703157686987</v>
      </c>
      <c r="D258" s="99">
        <v>9.9085604481714586</v>
      </c>
      <c r="E258" s="99">
        <v>10.07693664866218</v>
      </c>
      <c r="F258" s="99">
        <v>9.6521715090873155</v>
      </c>
      <c r="G258" s="99">
        <v>9.468697724186832</v>
      </c>
      <c r="H258" s="99">
        <v>9.4521703764616394</v>
      </c>
      <c r="I258" s="99">
        <v>8.9816347827124439</v>
      </c>
      <c r="J258" s="99">
        <v>9.2921839774059496</v>
      </c>
      <c r="K258" s="99">
        <v>9.4380699573692795</v>
      </c>
      <c r="L258" s="99">
        <v>10.998954371336927</v>
      </c>
      <c r="M258" s="99">
        <v>8.307657744701114</v>
      </c>
      <c r="N258" s="99">
        <v>8.7345446939439206</v>
      </c>
      <c r="O258" s="99">
        <v>9.6023960162558168</v>
      </c>
      <c r="P258" s="99">
        <v>7.715209343963128</v>
      </c>
      <c r="Q258" s="99">
        <v>9.1907641115997087</v>
      </c>
      <c r="R258" s="99">
        <v>9.5645167224194605</v>
      </c>
      <c r="S258" s="99">
        <v>9.1537199148280983</v>
      </c>
      <c r="T258" s="99">
        <v>8.9129844087497077</v>
      </c>
      <c r="U258" s="99">
        <v>8.3016383825968614</v>
      </c>
      <c r="V258" s="99">
        <v>7.4194544052454816</v>
      </c>
      <c r="W258" s="99">
        <v>7.876415928811177</v>
      </c>
      <c r="X258" s="99">
        <v>5.7542472013046453</v>
      </c>
      <c r="Y258" s="99">
        <v>4.291502251593303</v>
      </c>
      <c r="DA258" s="63" t="s">
        <v>2980</v>
      </c>
    </row>
    <row r="259" spans="1:105" ht="12" customHeight="1" x14ac:dyDescent="0.25">
      <c r="A259" s="100" t="s">
        <v>212</v>
      </c>
      <c r="B259" s="102">
        <v>4.7614933194567897</v>
      </c>
      <c r="C259" s="102">
        <v>4.4024524989625551</v>
      </c>
      <c r="D259" s="102">
        <v>4.9237613521406454</v>
      </c>
      <c r="E259" s="102">
        <v>4.8734225282206554</v>
      </c>
      <c r="F259" s="102">
        <v>4.6385868034304476</v>
      </c>
      <c r="G259" s="102">
        <v>4.5719343606834348</v>
      </c>
      <c r="H259" s="102">
        <v>4.462819327977261</v>
      </c>
      <c r="I259" s="102">
        <v>4.4929212130922176</v>
      </c>
      <c r="J259" s="102">
        <v>4.2251969541897019</v>
      </c>
      <c r="K259" s="102">
        <v>4.394264570639316</v>
      </c>
      <c r="L259" s="102">
        <v>4.4219966500557142</v>
      </c>
      <c r="M259" s="102">
        <v>3.4850915974619809</v>
      </c>
      <c r="N259" s="102">
        <v>3.4222714761428503</v>
      </c>
      <c r="O259" s="102">
        <v>3.953098232296854</v>
      </c>
      <c r="P259" s="102">
        <v>3.2775329139918146</v>
      </c>
      <c r="Q259" s="102">
        <v>3.9298931721561705</v>
      </c>
      <c r="R259" s="102">
        <v>4.2983054939919469</v>
      </c>
      <c r="S259" s="102">
        <v>4.1348493026537243</v>
      </c>
      <c r="T259" s="102">
        <v>3.8661735896287373</v>
      </c>
      <c r="U259" s="102">
        <v>3.4653952292444918</v>
      </c>
      <c r="V259" s="102">
        <v>2.9784721134294703</v>
      </c>
      <c r="W259" s="102">
        <v>2.7938816251202518</v>
      </c>
      <c r="X259" s="102">
        <v>2.159918065303617</v>
      </c>
      <c r="Y259" s="102">
        <v>1.6166680204290571</v>
      </c>
      <c r="DA259" s="131" t="s">
        <v>2981</v>
      </c>
    </row>
    <row r="260" spans="1:105" ht="12" customHeight="1" x14ac:dyDescent="0.25">
      <c r="A260" s="103" t="s">
        <v>52</v>
      </c>
      <c r="B260" s="105">
        <v>4.3092240310412375</v>
      </c>
      <c r="C260" s="105">
        <v>4.7998178168061445</v>
      </c>
      <c r="D260" s="105">
        <v>4.9847990960308133</v>
      </c>
      <c r="E260" s="105">
        <v>5.2035141204415236</v>
      </c>
      <c r="F260" s="105">
        <v>5.0135847056568688</v>
      </c>
      <c r="G260" s="105">
        <v>4.8967633635033962</v>
      </c>
      <c r="H260" s="105">
        <v>4.9893510484843775</v>
      </c>
      <c r="I260" s="105">
        <v>4.488713569620228</v>
      </c>
      <c r="J260" s="105">
        <v>5.0669870232162459</v>
      </c>
      <c r="K260" s="105">
        <v>5.0438053867299661</v>
      </c>
      <c r="L260" s="105">
        <v>6.5769577212812118</v>
      </c>
      <c r="M260" s="105">
        <v>4.8225661472391321</v>
      </c>
      <c r="N260" s="105">
        <v>5.3122732178010699</v>
      </c>
      <c r="O260" s="105">
        <v>5.6492977839589615</v>
      </c>
      <c r="P260" s="105">
        <v>4.4376764299713125</v>
      </c>
      <c r="Q260" s="105">
        <v>5.2608709394435378</v>
      </c>
      <c r="R260" s="105">
        <v>5.2662112284275153</v>
      </c>
      <c r="S260" s="105">
        <v>5.0188706121743731</v>
      </c>
      <c r="T260" s="105">
        <v>5.0468108191209717</v>
      </c>
      <c r="U260" s="105">
        <v>4.8362431533523704</v>
      </c>
      <c r="V260" s="105">
        <v>4.4409822918160122</v>
      </c>
      <c r="W260" s="105">
        <v>5.0825343036909256</v>
      </c>
      <c r="X260" s="105">
        <v>3.5943291360010283</v>
      </c>
      <c r="Y260" s="105">
        <v>2.6748342311642452</v>
      </c>
      <c r="DA260" s="132" t="s">
        <v>2982</v>
      </c>
    </row>
    <row r="261" spans="1:105" ht="12" customHeight="1" x14ac:dyDescent="0.25">
      <c r="A261" s="106" t="s">
        <v>122</v>
      </c>
      <c r="B261" s="102">
        <v>9.8023119952726852</v>
      </c>
      <c r="C261" s="102">
        <v>8.7671677176738623</v>
      </c>
      <c r="D261" s="102">
        <v>9.9959264846571347</v>
      </c>
      <c r="E261" s="102">
        <v>9.9126129812494028</v>
      </c>
      <c r="F261" s="102">
        <v>9.5401596489317679</v>
      </c>
      <c r="G261" s="102">
        <v>9.5052888187423061</v>
      </c>
      <c r="H261" s="102">
        <v>9.2788659552985688</v>
      </c>
      <c r="I261" s="102">
        <v>9.5831765861626099</v>
      </c>
      <c r="J261" s="102">
        <v>8.7766710775968875</v>
      </c>
      <c r="K261" s="102">
        <v>9.2372174015283335</v>
      </c>
      <c r="L261" s="102">
        <v>9.0023974177630048</v>
      </c>
      <c r="M261" s="102">
        <v>9.0777590678654807</v>
      </c>
      <c r="N261" s="102">
        <v>8.8691652741145699</v>
      </c>
      <c r="O261" s="102">
        <v>8.7803960891821653</v>
      </c>
      <c r="P261" s="102">
        <v>8.9091859697052929</v>
      </c>
      <c r="Q261" s="102">
        <v>8.9257872898784871</v>
      </c>
      <c r="R261" s="102">
        <v>9.0567802116277907</v>
      </c>
      <c r="S261" s="102">
        <v>8.9906904255654414</v>
      </c>
      <c r="T261" s="102">
        <v>8.6179257806357707</v>
      </c>
      <c r="U261" s="102">
        <v>8.1943056612318657</v>
      </c>
      <c r="V261" s="102">
        <v>7.5210354439577305</v>
      </c>
      <c r="W261" s="102">
        <v>6.6477480766012569</v>
      </c>
      <c r="X261" s="102">
        <v>5.8655821142865889</v>
      </c>
      <c r="Y261" s="102">
        <v>4.605247091830007</v>
      </c>
      <c r="DA261" s="131" t="s">
        <v>2983</v>
      </c>
    </row>
    <row r="262" spans="1:105" ht="12" customHeight="1" x14ac:dyDescent="0.25">
      <c r="A262" s="107" t="s">
        <v>121</v>
      </c>
      <c r="B262" s="105">
        <v>9.8023119952726852</v>
      </c>
      <c r="C262" s="105">
        <v>8.7682490836682909</v>
      </c>
      <c r="D262" s="105">
        <v>9.997315903119695</v>
      </c>
      <c r="E262" s="105">
        <v>9.9143222646684226</v>
      </c>
      <c r="F262" s="105">
        <v>9.5420497210202697</v>
      </c>
      <c r="G262" s="105">
        <v>9.5064766943772288</v>
      </c>
      <c r="H262" s="105">
        <v>9.2801083083351283</v>
      </c>
      <c r="I262" s="105">
        <v>9.5802013226803933</v>
      </c>
      <c r="J262" s="105">
        <v>8.7755867076669993</v>
      </c>
      <c r="K262" s="105">
        <v>9.2352241653814975</v>
      </c>
      <c r="L262" s="105">
        <v>9.0016440612234128</v>
      </c>
      <c r="M262" s="105">
        <v>9.0821982227730711</v>
      </c>
      <c r="N262" s="105">
        <v>8.8744299723750455</v>
      </c>
      <c r="O262" s="105">
        <v>8.7857806576368134</v>
      </c>
      <c r="P262" s="105">
        <v>8.9216637502622511</v>
      </c>
      <c r="Q262" s="105">
        <v>8.9355861218720189</v>
      </c>
      <c r="R262" s="105">
        <v>9.0571998886306559</v>
      </c>
      <c r="S262" s="105">
        <v>8.9863416662687818</v>
      </c>
      <c r="T262" s="105">
        <v>8.6132569338224929</v>
      </c>
      <c r="U262" s="105">
        <v>8.1859726715225367</v>
      </c>
      <c r="V262" s="105">
        <v>7.513645152341037</v>
      </c>
      <c r="W262" s="105">
        <v>6.634232082922515</v>
      </c>
      <c r="X262" s="105">
        <v>5.8608361404295639</v>
      </c>
      <c r="Y262" s="105">
        <v>4.6173790531592713</v>
      </c>
      <c r="DA262" s="132" t="s">
        <v>2984</v>
      </c>
    </row>
    <row r="263" spans="1:105" ht="12" customHeight="1" x14ac:dyDescent="0.25">
      <c r="A263" s="108" t="s">
        <v>53</v>
      </c>
      <c r="B263" s="99">
        <v>5.1882747007708048</v>
      </c>
      <c r="C263" s="99">
        <v>4.1595825068697669</v>
      </c>
      <c r="D263" s="99">
        <v>4.9747598530704202</v>
      </c>
      <c r="E263" s="99">
        <v>4.7822348563497776</v>
      </c>
      <c r="F263" s="99">
        <v>4.5760850151190109</v>
      </c>
      <c r="G263" s="99">
        <v>4.5933519176273743</v>
      </c>
      <c r="H263" s="99">
        <v>4.3686518518118618</v>
      </c>
      <c r="I263" s="99">
        <v>4.8349236059003102</v>
      </c>
      <c r="J263" s="99">
        <v>3.9450656372670805</v>
      </c>
      <c r="K263" s="99">
        <v>4.2844440012738092</v>
      </c>
      <c r="L263" s="99">
        <v>3.4034377443220922</v>
      </c>
      <c r="M263" s="99">
        <v>3.8382574284760342</v>
      </c>
      <c r="N263" s="99">
        <v>3.4918112533671994</v>
      </c>
      <c r="O263" s="99">
        <v>3.536962831734773</v>
      </c>
      <c r="P263" s="99">
        <v>3.8185396440802952</v>
      </c>
      <c r="Q263" s="99">
        <v>3.799414031625385</v>
      </c>
      <c r="R263" s="99">
        <v>4.0294515101536481</v>
      </c>
      <c r="S263" s="99">
        <v>4.0492412358911913</v>
      </c>
      <c r="T263" s="99">
        <v>3.7163032567257011</v>
      </c>
      <c r="U263" s="99">
        <v>3.4134922611172001</v>
      </c>
      <c r="V263" s="99">
        <v>3.027036822973654</v>
      </c>
      <c r="W263" s="99">
        <v>2.2644708616516485</v>
      </c>
      <c r="X263" s="99">
        <v>2.1817229999633128</v>
      </c>
      <c r="Y263" s="99">
        <v>1.7571800733893177</v>
      </c>
      <c r="DA263" s="63" t="s">
        <v>2985</v>
      </c>
    </row>
    <row r="264" spans="1:105" ht="12" customHeight="1" x14ac:dyDescent="0.25">
      <c r="A264" s="108" t="s">
        <v>52</v>
      </c>
      <c r="B264" s="99">
        <v>4.6140372945018795</v>
      </c>
      <c r="C264" s="99">
        <v>4.608666576798524</v>
      </c>
      <c r="D264" s="99">
        <v>5.0225560500492756</v>
      </c>
      <c r="E264" s="99">
        <v>5.1320874083186458</v>
      </c>
      <c r="F264" s="99">
        <v>4.9659647059012579</v>
      </c>
      <c r="G264" s="99">
        <v>4.9131247767498563</v>
      </c>
      <c r="H264" s="99">
        <v>4.9114564565232639</v>
      </c>
      <c r="I264" s="99">
        <v>4.7452777167800839</v>
      </c>
      <c r="J264" s="99">
        <v>4.830521070399918</v>
      </c>
      <c r="K264" s="99">
        <v>4.9507801641076892</v>
      </c>
      <c r="L264" s="99">
        <v>5.5982063169013223</v>
      </c>
      <c r="M264" s="99">
        <v>5.2439407942970382</v>
      </c>
      <c r="N264" s="99">
        <v>5.3826187190078461</v>
      </c>
      <c r="O264" s="99">
        <v>5.2488178259020373</v>
      </c>
      <c r="P264" s="99">
        <v>5.1031241061819568</v>
      </c>
      <c r="Q264" s="99">
        <v>5.1361720902466335</v>
      </c>
      <c r="R264" s="99">
        <v>5.0277483784770096</v>
      </c>
      <c r="S264" s="99">
        <v>4.9371004303775905</v>
      </c>
      <c r="T264" s="99">
        <v>4.8969536770967919</v>
      </c>
      <c r="U264" s="99">
        <v>4.7724804104053371</v>
      </c>
      <c r="V264" s="99">
        <v>4.4866083293673826</v>
      </c>
      <c r="W264" s="99">
        <v>4.369761221270867</v>
      </c>
      <c r="X264" s="99">
        <v>3.6791131404662503</v>
      </c>
      <c r="Y264" s="99">
        <v>2.8601989797699532</v>
      </c>
      <c r="DA264" s="63" t="s">
        <v>2986</v>
      </c>
    </row>
    <row r="265" spans="1:105" ht="12" customHeight="1" x14ac:dyDescent="0.25">
      <c r="A265" s="121" t="s">
        <v>54</v>
      </c>
      <c r="B265" s="123">
        <v>1.6811788095511087</v>
      </c>
      <c r="C265" s="123">
        <v>1.797681019997317</v>
      </c>
      <c r="D265" s="123">
        <v>1.7864630275370077</v>
      </c>
      <c r="E265" s="123">
        <v>1.7884107060369352</v>
      </c>
      <c r="F265" s="123">
        <v>1.8267786488451998</v>
      </c>
      <c r="G265" s="123">
        <v>1.8290634824244516</v>
      </c>
      <c r="H265" s="123">
        <v>2.0178591460477664</v>
      </c>
      <c r="I265" s="123">
        <v>1.8412483117529768</v>
      </c>
      <c r="J265" s="123">
        <v>1.917937536404082</v>
      </c>
      <c r="K265" s="123">
        <v>1.739378616289202</v>
      </c>
      <c r="L265" s="123">
        <v>2.2188218761731897</v>
      </c>
      <c r="M265" s="123">
        <v>2.1141842115554521</v>
      </c>
      <c r="N265" s="123">
        <v>2.0841215089318443</v>
      </c>
      <c r="O265" s="123">
        <v>2.0338825357417378</v>
      </c>
      <c r="P265" s="123">
        <v>1.9877692970145842</v>
      </c>
      <c r="Q265" s="123">
        <v>1.9528454378521274</v>
      </c>
      <c r="R265" s="123">
        <v>1.9008106722626166</v>
      </c>
      <c r="S265" s="123">
        <v>1.8635853267225635</v>
      </c>
      <c r="T265" s="123">
        <v>1.8308422745400321</v>
      </c>
      <c r="U265" s="123">
        <v>1.7977876405983784</v>
      </c>
      <c r="V265" s="123">
        <v>1.7585073046907589</v>
      </c>
      <c r="W265" s="123">
        <v>1.7314120253274958</v>
      </c>
      <c r="X265" s="123">
        <v>1.691704984875793</v>
      </c>
      <c r="Y265" s="123">
        <v>1.5531002596794543</v>
      </c>
      <c r="DA265" s="130" t="s">
        <v>2987</v>
      </c>
    </row>
    <row r="266" spans="1:105" ht="12" customHeight="1" x14ac:dyDescent="0.25">
      <c r="A266" s="97" t="s">
        <v>175</v>
      </c>
      <c r="B266" s="99">
        <v>1.6812344745792367</v>
      </c>
      <c r="C266" s="99">
        <v>1.8012894634695571</v>
      </c>
      <c r="D266" s="99">
        <v>1.7856641957270574</v>
      </c>
      <c r="E266" s="99">
        <v>1.7908169260508866</v>
      </c>
      <c r="F266" s="99">
        <v>1.8251074505157485</v>
      </c>
      <c r="G266" s="99">
        <v>1.8276042073914889</v>
      </c>
      <c r="H266" s="99">
        <v>2.0238426479665277</v>
      </c>
      <c r="I266" s="99">
        <v>1.8317878055760446</v>
      </c>
      <c r="J266" s="99">
        <v>1.9204277304299326</v>
      </c>
      <c r="K266" s="99">
        <v>1.7393581385997199</v>
      </c>
      <c r="L266" s="99">
        <v>2.2567347120447678</v>
      </c>
      <c r="M266" s="99">
        <v>2.1189022563551969</v>
      </c>
      <c r="N266" s="99">
        <v>2.0813804137924641</v>
      </c>
      <c r="O266" s="99">
        <v>2.0319816228389631</v>
      </c>
      <c r="P266" s="99">
        <v>1.9871006003268445</v>
      </c>
      <c r="Q266" s="99">
        <v>1.9556289370844115</v>
      </c>
      <c r="R266" s="99">
        <v>1.9007914981694602</v>
      </c>
      <c r="S266" s="99">
        <v>1.8639234242191487</v>
      </c>
      <c r="T266" s="99">
        <v>1.8321199896506306</v>
      </c>
      <c r="U266" s="99">
        <v>1.7989365554826793</v>
      </c>
      <c r="V266" s="99">
        <v>1.756873486382218</v>
      </c>
      <c r="W266" s="99">
        <v>1.7244318118446698</v>
      </c>
      <c r="X266" s="99">
        <v>1.6739921674882285</v>
      </c>
      <c r="Y266" s="99">
        <v>1.5657340775422559</v>
      </c>
      <c r="DA266" s="63" t="s">
        <v>2988</v>
      </c>
    </row>
    <row r="267" spans="1:105" ht="12" customHeight="1" x14ac:dyDescent="0.25">
      <c r="A267" s="109" t="s">
        <v>120</v>
      </c>
      <c r="B267" s="110">
        <v>1.6810299137155449</v>
      </c>
      <c r="C267" s="110">
        <v>1.7879313839850945</v>
      </c>
      <c r="D267" s="110">
        <v>1.7886236851201622</v>
      </c>
      <c r="E267" s="110">
        <v>1.7818795535768581</v>
      </c>
      <c r="F267" s="110">
        <v>1.8313186860137822</v>
      </c>
      <c r="G267" s="110">
        <v>1.8330316949580827</v>
      </c>
      <c r="H267" s="110">
        <v>2.001502570698551</v>
      </c>
      <c r="I267" s="110">
        <v>1.867003259468605</v>
      </c>
      <c r="J267" s="110">
        <v>1.9110946734023777</v>
      </c>
      <c r="K267" s="110">
        <v>1.7394351104624781</v>
      </c>
      <c r="L267" s="110">
        <v>2.1171879911672056</v>
      </c>
      <c r="M267" s="110">
        <v>2.101626505152606</v>
      </c>
      <c r="N267" s="110">
        <v>2.0913870851358998</v>
      </c>
      <c r="O267" s="110">
        <v>2.0388614478583218</v>
      </c>
      <c r="P267" s="110">
        <v>1.98950535466458</v>
      </c>
      <c r="Q267" s="110">
        <v>1.9459008043670953</v>
      </c>
      <c r="R267" s="110">
        <v>1.9008574446556636</v>
      </c>
      <c r="S267" s="110">
        <v>1.8627835307053515</v>
      </c>
      <c r="T267" s="110">
        <v>1.8278719308817728</v>
      </c>
      <c r="U267" s="110">
        <v>1.7951595318320517</v>
      </c>
      <c r="V267" s="110">
        <v>1.7622558901565217</v>
      </c>
      <c r="W267" s="110">
        <v>1.7480353449065893</v>
      </c>
      <c r="X267" s="110">
        <v>1.7380358953388202</v>
      </c>
      <c r="Y267" s="110">
        <v>1.5113149556966479</v>
      </c>
      <c r="DA267" s="60" t="s">
        <v>2989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31.063759533385042</v>
      </c>
      <c r="C269" s="118">
        <f t="shared" si="122"/>
        <v>32.623402748356483</v>
      </c>
      <c r="D269" s="118">
        <f t="shared" si="122"/>
        <v>31.193449018383138</v>
      </c>
      <c r="E269" s="118">
        <f t="shared" si="122"/>
        <v>31.718161307160447</v>
      </c>
      <c r="F269" s="118">
        <f t="shared" si="122"/>
        <v>30.200927384705718</v>
      </c>
      <c r="G269" s="118">
        <f t="shared" si="122"/>
        <v>28.988396871880006</v>
      </c>
      <c r="H269" s="118">
        <f t="shared" si="122"/>
        <v>29.056331446743307</v>
      </c>
      <c r="I269" s="118">
        <f t="shared" si="122"/>
        <v>25.745456858395404</v>
      </c>
      <c r="J269" s="118">
        <f t="shared" si="122"/>
        <v>28.955114158325447</v>
      </c>
      <c r="K269" s="118">
        <f t="shared" si="122"/>
        <v>28.54171385080301</v>
      </c>
      <c r="L269" s="118">
        <f t="shared" si="122"/>
        <v>32.826778228886781</v>
      </c>
      <c r="M269" s="118">
        <f t="shared" si="122"/>
        <v>25.316963571057215</v>
      </c>
      <c r="N269" s="118">
        <f t="shared" si="122"/>
        <v>26.951297159394951</v>
      </c>
      <c r="O269" s="118">
        <f t="shared" si="122"/>
        <v>28.268318632643876</v>
      </c>
      <c r="P269" s="118">
        <f t="shared" si="122"/>
        <v>20.981820437507459</v>
      </c>
      <c r="Q269" s="118">
        <f t="shared" si="122"/>
        <v>22.090284222391787</v>
      </c>
      <c r="R269" s="118">
        <f t="shared" ref="R269:V269" si="123">R270+R273+R275+R284</f>
        <v>22.571273241490129</v>
      </c>
      <c r="S269" s="118">
        <f t="shared" si="123"/>
        <v>21.602317895320109</v>
      </c>
      <c r="T269" s="118">
        <f t="shared" si="123"/>
        <v>21.270981672228292</v>
      </c>
      <c r="U269" s="118">
        <f t="shared" si="123"/>
        <v>20.343061468420192</v>
      </c>
      <c r="V269" s="118">
        <f t="shared" si="123"/>
        <v>19.279257451531439</v>
      </c>
      <c r="W269" s="118">
        <f t="shared" ref="W269:Y269" si="124">W270+W273+W275+W284</f>
        <v>22.021001556851054</v>
      </c>
      <c r="X269" s="118">
        <f t="shared" si="124"/>
        <v>17.583773074915712</v>
      </c>
      <c r="Y269" s="118">
        <f t="shared" si="124"/>
        <v>14.991142260118993</v>
      </c>
      <c r="DA269" s="129" t="s">
        <v>3140</v>
      </c>
    </row>
    <row r="270" spans="1:105" ht="12" customHeight="1" x14ac:dyDescent="0.25">
      <c r="A270" s="121" t="s">
        <v>57</v>
      </c>
      <c r="B270" s="123">
        <f t="shared" ref="B270:Q270" si="125">SUM(B271:B272)</f>
        <v>27.551747685190719</v>
      </c>
      <c r="C270" s="123">
        <f t="shared" si="125"/>
        <v>29.070702695123568</v>
      </c>
      <c r="D270" s="123">
        <f t="shared" si="125"/>
        <v>27.435625358357598</v>
      </c>
      <c r="E270" s="123">
        <f t="shared" si="125"/>
        <v>27.93290990913221</v>
      </c>
      <c r="F270" s="123">
        <f t="shared" si="125"/>
        <v>26.579469987410338</v>
      </c>
      <c r="G270" s="123">
        <f t="shared" si="125"/>
        <v>25.458239974347126</v>
      </c>
      <c r="H270" s="123">
        <f t="shared" si="125"/>
        <v>25.518943383926807</v>
      </c>
      <c r="I270" s="123">
        <f t="shared" si="125"/>
        <v>22.446919783418672</v>
      </c>
      <c r="J270" s="123">
        <f t="shared" si="125"/>
        <v>25.577198217874166</v>
      </c>
      <c r="K270" s="123">
        <f t="shared" si="125"/>
        <v>25.204121314677497</v>
      </c>
      <c r="L270" s="123">
        <f t="shared" si="125"/>
        <v>28.941068780562645</v>
      </c>
      <c r="M270" s="123">
        <f t="shared" si="125"/>
        <v>22.326498325909597</v>
      </c>
      <c r="N270" s="123">
        <f t="shared" si="125"/>
        <v>23.901624056015294</v>
      </c>
      <c r="O270" s="123">
        <f t="shared" si="125"/>
        <v>25.036655887290475</v>
      </c>
      <c r="P270" s="123">
        <f t="shared" si="125"/>
        <v>18.312858758776283</v>
      </c>
      <c r="Q270" s="123">
        <f t="shared" si="125"/>
        <v>19.051359261917288</v>
      </c>
      <c r="R270" s="123">
        <f t="shared" ref="R270:V270" si="126">SUM(R271:R272)</f>
        <v>19.482139689268024</v>
      </c>
      <c r="S270" s="123">
        <f t="shared" si="126"/>
        <v>18.690246032508579</v>
      </c>
      <c r="T270" s="123">
        <f t="shared" si="126"/>
        <v>18.485880863190626</v>
      </c>
      <c r="U270" s="123">
        <f t="shared" si="126"/>
        <v>17.779247943216387</v>
      </c>
      <c r="V270" s="123">
        <f t="shared" si="126"/>
        <v>16.999110961683975</v>
      </c>
      <c r="W270" s="123">
        <f t="shared" ref="W270:Y270" si="127">SUM(W271:W272)</f>
        <v>19.662031316966875</v>
      </c>
      <c r="X270" s="123">
        <f t="shared" si="127"/>
        <v>15.788348667119322</v>
      </c>
      <c r="Y270" s="123">
        <f t="shared" si="127"/>
        <v>13.572816262964112</v>
      </c>
      <c r="DA270" s="130" t="s">
        <v>3141</v>
      </c>
    </row>
    <row r="271" spans="1:105" ht="12" customHeight="1" x14ac:dyDescent="0.25">
      <c r="A271" s="97" t="s">
        <v>212</v>
      </c>
      <c r="B271" s="99">
        <v>27.551747685190719</v>
      </c>
      <c r="C271" s="99">
        <v>29.070702695123568</v>
      </c>
      <c r="D271" s="99">
        <v>27.435625358357598</v>
      </c>
      <c r="E271" s="99">
        <v>27.93290990913221</v>
      </c>
      <c r="F271" s="99">
        <v>26.579469987410338</v>
      </c>
      <c r="G271" s="99">
        <v>25.458239974347126</v>
      </c>
      <c r="H271" s="99">
        <v>25.518943383926807</v>
      </c>
      <c r="I271" s="99">
        <v>22.446919783418672</v>
      </c>
      <c r="J271" s="99">
        <v>25.577198217874166</v>
      </c>
      <c r="K271" s="99">
        <v>25.204121314677497</v>
      </c>
      <c r="L271" s="99">
        <v>28.941068780562645</v>
      </c>
      <c r="M271" s="99">
        <v>22.326498325909597</v>
      </c>
      <c r="N271" s="99">
        <v>23.901624056015294</v>
      </c>
      <c r="O271" s="99">
        <v>25.036655887290475</v>
      </c>
      <c r="P271" s="99">
        <v>18.312858758776283</v>
      </c>
      <c r="Q271" s="99">
        <v>19.051359261917288</v>
      </c>
      <c r="R271" s="99">
        <v>19.482139689268024</v>
      </c>
      <c r="S271" s="99">
        <v>18.690246032508579</v>
      </c>
      <c r="T271" s="99">
        <v>18.485880863190626</v>
      </c>
      <c r="U271" s="99">
        <v>17.779247943216387</v>
      </c>
      <c r="V271" s="99">
        <v>16.999110961683975</v>
      </c>
      <c r="W271" s="99">
        <v>19.662031316966875</v>
      </c>
      <c r="X271" s="99">
        <v>15.788348667119322</v>
      </c>
      <c r="Y271" s="99">
        <v>13.572816262964112</v>
      </c>
      <c r="DA271" s="63" t="s">
        <v>3142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3143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3144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3145</v>
      </c>
    </row>
    <row r="275" spans="1:105" ht="12" customHeight="1" x14ac:dyDescent="0.25">
      <c r="A275" s="121" t="s">
        <v>55</v>
      </c>
      <c r="B275" s="123">
        <v>3.1037302881634927</v>
      </c>
      <c r="C275" s="123">
        <v>3.114803905332129</v>
      </c>
      <c r="D275" s="123">
        <v>3.3243273124183994</v>
      </c>
      <c r="E275" s="123">
        <v>3.3508210364619377</v>
      </c>
      <c r="F275" s="123">
        <v>3.1794258807832625</v>
      </c>
      <c r="G275" s="123">
        <v>3.0882259294890915</v>
      </c>
      <c r="H275" s="123">
        <v>3.0482732889851532</v>
      </c>
      <c r="I275" s="123">
        <v>2.8567207090237927</v>
      </c>
      <c r="J275" s="123">
        <v>2.9136780327111365</v>
      </c>
      <c r="K275" s="123">
        <v>2.9168430277068449</v>
      </c>
      <c r="L275" s="123">
        <v>3.3441827928287582</v>
      </c>
      <c r="M275" s="123">
        <v>2.4832911719322341</v>
      </c>
      <c r="N275" s="123">
        <v>2.5523679347873207</v>
      </c>
      <c r="O275" s="123">
        <v>2.7481336804085781</v>
      </c>
      <c r="P275" s="123">
        <v>2.1976405521722122</v>
      </c>
      <c r="Q275" s="123">
        <v>2.5806413693468029</v>
      </c>
      <c r="R275" s="123">
        <v>2.64693309063719</v>
      </c>
      <c r="S275" s="123">
        <v>2.4828161519070324</v>
      </c>
      <c r="T275" s="123">
        <v>2.3666633234358105</v>
      </c>
      <c r="U275" s="123">
        <v>2.1563740608371602</v>
      </c>
      <c r="V275" s="123">
        <v>1.8837017381140675</v>
      </c>
      <c r="W275" s="123">
        <v>1.96691859994316</v>
      </c>
      <c r="X275" s="123">
        <v>1.4063608309691045</v>
      </c>
      <c r="Y275" s="123">
        <v>1.0339070430823643</v>
      </c>
      <c r="DA275" s="130" t="s">
        <v>3146</v>
      </c>
    </row>
    <row r="276" spans="1:105" ht="12" customHeight="1" x14ac:dyDescent="0.25">
      <c r="A276" s="97" t="s">
        <v>134</v>
      </c>
      <c r="B276" s="99">
        <v>3.1327006813906437</v>
      </c>
      <c r="C276" s="99">
        <v>3.1536693222289425</v>
      </c>
      <c r="D276" s="99">
        <v>3.3670888915390051</v>
      </c>
      <c r="E276" s="99">
        <v>3.3939794646635564</v>
      </c>
      <c r="F276" s="99">
        <v>3.2205140303556559</v>
      </c>
      <c r="G276" s="99">
        <v>3.127817690430108</v>
      </c>
      <c r="H276" s="99">
        <v>3.0878020161276383</v>
      </c>
      <c r="I276" s="99">
        <v>2.8986799109407326</v>
      </c>
      <c r="J276" s="99">
        <v>2.9605366146663283</v>
      </c>
      <c r="K276" s="99">
        <v>2.9631693738062195</v>
      </c>
      <c r="L276" s="99">
        <v>3.3979890570578823</v>
      </c>
      <c r="M276" s="99">
        <v>2.5194858209606492</v>
      </c>
      <c r="N276" s="99">
        <v>2.592840338874741</v>
      </c>
      <c r="O276" s="99">
        <v>2.7879208051574835</v>
      </c>
      <c r="P276" s="99">
        <v>2.2198001512699315</v>
      </c>
      <c r="Q276" s="99">
        <v>2.6129662885777214</v>
      </c>
      <c r="R276" s="99">
        <v>2.6754208800481449</v>
      </c>
      <c r="S276" s="99">
        <v>2.5088964290856599</v>
      </c>
      <c r="T276" s="99">
        <v>2.395282822896672</v>
      </c>
      <c r="U276" s="99">
        <v>2.1862528979757103</v>
      </c>
      <c r="V276" s="99">
        <v>1.9128864753537511</v>
      </c>
      <c r="W276" s="99">
        <v>1.9944545903219768</v>
      </c>
      <c r="X276" s="99">
        <v>1.4282885889916492</v>
      </c>
      <c r="Y276" s="99">
        <v>1.0454930030015059</v>
      </c>
      <c r="DA276" s="63" t="s">
        <v>3147</v>
      </c>
    </row>
    <row r="277" spans="1:105" ht="12" customHeight="1" x14ac:dyDescent="0.25">
      <c r="A277" s="97" t="s">
        <v>133</v>
      </c>
      <c r="B277" s="99">
        <v>1.6444491422147893</v>
      </c>
      <c r="C277" s="99">
        <v>1.4830399669891032</v>
      </c>
      <c r="D277" s="99">
        <v>1.6526711269616909</v>
      </c>
      <c r="E277" s="99">
        <v>1.6157476856649891</v>
      </c>
      <c r="F277" s="99">
        <v>1.5175570366012006</v>
      </c>
      <c r="G277" s="99">
        <v>1.483197727652952</v>
      </c>
      <c r="H277" s="99">
        <v>1.4332137552102724</v>
      </c>
      <c r="I277" s="99">
        <v>1.4333051249610176</v>
      </c>
      <c r="J277" s="99">
        <v>1.3221479822043294</v>
      </c>
      <c r="K277" s="99">
        <v>1.35969419577573</v>
      </c>
      <c r="L277" s="99">
        <v>1.3485404123283775</v>
      </c>
      <c r="M277" s="99">
        <v>1.055648106106007</v>
      </c>
      <c r="N277" s="99">
        <v>1.0245970591992091</v>
      </c>
      <c r="O277" s="99">
        <v>1.1500401513868028</v>
      </c>
      <c r="P277" s="99">
        <v>0.95015466346515953</v>
      </c>
      <c r="Q277" s="99">
        <v>1.1205883038813063</v>
      </c>
      <c r="R277" s="99">
        <v>1.196078711558497</v>
      </c>
      <c r="S277" s="99">
        <v>1.1328295223872638</v>
      </c>
      <c r="T277" s="99">
        <v>1.0450234964844936</v>
      </c>
      <c r="U277" s="99">
        <v>0.92162069462125051</v>
      </c>
      <c r="V277" s="99">
        <v>0.78092960021523961</v>
      </c>
      <c r="W277" s="99">
        <v>0.71298296316892806</v>
      </c>
      <c r="X277" s="99">
        <v>0.54379553639180833</v>
      </c>
      <c r="Y277" s="99">
        <v>0.39648082732071482</v>
      </c>
      <c r="DA277" s="63" t="s">
        <v>3148</v>
      </c>
    </row>
    <row r="278" spans="1:105" ht="12" customHeight="1" x14ac:dyDescent="0.25">
      <c r="A278" s="100" t="s">
        <v>212</v>
      </c>
      <c r="B278" s="102">
        <v>1.6444491422147893</v>
      </c>
      <c r="C278" s="102">
        <v>1.4830399669891032</v>
      </c>
      <c r="D278" s="102">
        <v>1.6526711269616909</v>
      </c>
      <c r="E278" s="102">
        <v>1.6157476856649891</v>
      </c>
      <c r="F278" s="102">
        <v>1.5175570366012006</v>
      </c>
      <c r="G278" s="102">
        <v>1.483197727652952</v>
      </c>
      <c r="H278" s="102">
        <v>1.4332137552102724</v>
      </c>
      <c r="I278" s="102">
        <v>1.4333051249610176</v>
      </c>
      <c r="J278" s="102">
        <v>1.3221479822043294</v>
      </c>
      <c r="K278" s="102">
        <v>1.35969419577573</v>
      </c>
      <c r="L278" s="102">
        <v>1.3485404123283775</v>
      </c>
      <c r="M278" s="102">
        <v>1.055648106106007</v>
      </c>
      <c r="N278" s="102">
        <v>1.0245970591992091</v>
      </c>
      <c r="O278" s="102">
        <v>1.1500401513868028</v>
      </c>
      <c r="P278" s="102">
        <v>0.95015466346515953</v>
      </c>
      <c r="Q278" s="102">
        <v>1.1205883038813063</v>
      </c>
      <c r="R278" s="102">
        <v>1.196078711558497</v>
      </c>
      <c r="S278" s="102">
        <v>1.1328295223872638</v>
      </c>
      <c r="T278" s="102">
        <v>1.0450234964844936</v>
      </c>
      <c r="U278" s="102">
        <v>0.92162069462125051</v>
      </c>
      <c r="V278" s="102">
        <v>0.78092960021523961</v>
      </c>
      <c r="W278" s="102">
        <v>0.71298296316892806</v>
      </c>
      <c r="X278" s="102">
        <v>0.54379553639180833</v>
      </c>
      <c r="Y278" s="102">
        <v>0.39648082732071482</v>
      </c>
      <c r="DA278" s="131" t="s">
        <v>3149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3150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3151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3152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3153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3154</v>
      </c>
    </row>
    <row r="284" spans="1:105" ht="12" customHeight="1" x14ac:dyDescent="0.25">
      <c r="A284" s="121" t="s">
        <v>54</v>
      </c>
      <c r="B284" s="123">
        <v>0.40828156003082966</v>
      </c>
      <c r="C284" s="123">
        <v>0.43789614790078746</v>
      </c>
      <c r="D284" s="123">
        <v>0.43349634760714106</v>
      </c>
      <c r="E284" s="123">
        <v>0.43443036156629972</v>
      </c>
      <c r="F284" s="123">
        <v>0.44203151651211525</v>
      </c>
      <c r="G284" s="123">
        <v>0.4419309680437874</v>
      </c>
      <c r="H284" s="123">
        <v>0.48911477383134488</v>
      </c>
      <c r="I284" s="123">
        <v>0.44181636595293727</v>
      </c>
      <c r="J284" s="123">
        <v>0.46423790774014495</v>
      </c>
      <c r="K284" s="123">
        <v>0.42074950841866932</v>
      </c>
      <c r="L284" s="123">
        <v>0.54152665549537438</v>
      </c>
      <c r="M284" s="123">
        <v>0.50717407321538455</v>
      </c>
      <c r="N284" s="123">
        <v>0.49730516859233809</v>
      </c>
      <c r="O284" s="123">
        <v>0.48352906494482212</v>
      </c>
      <c r="P284" s="123">
        <v>0.47132112655896186</v>
      </c>
      <c r="Q284" s="123">
        <v>0.45828359112769479</v>
      </c>
      <c r="R284" s="123">
        <v>0.44220046158491333</v>
      </c>
      <c r="S284" s="123">
        <v>0.42925571090449399</v>
      </c>
      <c r="T284" s="123">
        <v>0.41843748560185273</v>
      </c>
      <c r="U284" s="123">
        <v>0.40743946436664552</v>
      </c>
      <c r="V284" s="123">
        <v>0.39644475173339899</v>
      </c>
      <c r="W284" s="123">
        <v>0.39205163994102099</v>
      </c>
      <c r="X284" s="123">
        <v>0.38906357682728121</v>
      </c>
      <c r="Y284" s="123">
        <v>0.38441895407251697</v>
      </c>
      <c r="DA284" s="130" t="s">
        <v>3155</v>
      </c>
    </row>
    <row r="285" spans="1:105" ht="12" customHeight="1" x14ac:dyDescent="0.25">
      <c r="A285" s="97" t="s">
        <v>175</v>
      </c>
      <c r="B285" s="99">
        <v>0.56091849871496413</v>
      </c>
      <c r="C285" s="99">
        <v>0.59996614666082126</v>
      </c>
      <c r="D285" s="99">
        <v>0.59376731079248313</v>
      </c>
      <c r="E285" s="99">
        <v>0.59448404842460567</v>
      </c>
      <c r="F285" s="99">
        <v>0.60474435443163388</v>
      </c>
      <c r="G285" s="99">
        <v>0.60444716960654221</v>
      </c>
      <c r="H285" s="99">
        <v>0.66804093198063019</v>
      </c>
      <c r="I285" s="99">
        <v>0.60410776352510087</v>
      </c>
      <c r="J285" s="99">
        <v>0.63317925058741431</v>
      </c>
      <c r="K285" s="99">
        <v>0.57326041854194021</v>
      </c>
      <c r="L285" s="99">
        <v>0.74353419666800724</v>
      </c>
      <c r="M285" s="99">
        <v>0.69772399705792443</v>
      </c>
      <c r="N285" s="99">
        <v>0.68492425648463917</v>
      </c>
      <c r="O285" s="99">
        <v>0.66813699071213517</v>
      </c>
      <c r="P285" s="99">
        <v>0.6528651416394875</v>
      </c>
      <c r="Q285" s="99">
        <v>0.64196960232207023</v>
      </c>
      <c r="R285" s="99">
        <v>0.62347818316248771</v>
      </c>
      <c r="S285" s="99">
        <v>0.61026219900872314</v>
      </c>
      <c r="T285" s="99">
        <v>0.59843143906502116</v>
      </c>
      <c r="U285" s="99">
        <v>0.58555738363250975</v>
      </c>
      <c r="V285" s="99">
        <v>0.5692349147489737</v>
      </c>
      <c r="W285" s="99">
        <v>0.55667604784340785</v>
      </c>
      <c r="X285" s="99">
        <v>0.53780686763728391</v>
      </c>
      <c r="Y285" s="99">
        <v>0.50064831190509995</v>
      </c>
      <c r="DA285" s="63" t="s">
        <v>3156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3157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271.76192821176215</v>
      </c>
      <c r="D290" s="117">
        <f t="shared" si="129"/>
        <v>249.03773675687657</v>
      </c>
      <c r="E290" s="117">
        <f t="shared" si="129"/>
        <v>242.22667627621195</v>
      </c>
      <c r="F290" s="117">
        <f t="shared" si="129"/>
        <v>211.71322472728397</v>
      </c>
      <c r="G290" s="117">
        <f t="shared" si="129"/>
        <v>191.15766677259091</v>
      </c>
      <c r="H290" s="117">
        <f t="shared" si="129"/>
        <v>210.93522143004711</v>
      </c>
      <c r="I290" s="117">
        <f t="shared" si="129"/>
        <v>195.34407598315309</v>
      </c>
      <c r="J290" s="117">
        <f t="shared" si="129"/>
        <v>210.69467841435022</v>
      </c>
      <c r="K290" s="117">
        <f t="shared" si="129"/>
        <v>227.40505894568196</v>
      </c>
      <c r="L290" s="117">
        <f t="shared" si="129"/>
        <v>281.71241469436893</v>
      </c>
      <c r="M290" s="117">
        <f t="shared" si="129"/>
        <v>194.28312312733993</v>
      </c>
      <c r="N290" s="117">
        <f t="shared" si="129"/>
        <v>182.6912859674047</v>
      </c>
      <c r="O290" s="117">
        <f t="shared" si="129"/>
        <v>230.28777701751977</v>
      </c>
      <c r="P290" s="117">
        <f t="shared" si="129"/>
        <v>113.93903843683863</v>
      </c>
      <c r="Q290" s="117">
        <f t="shared" si="129"/>
        <v>125.81723597059445</v>
      </c>
      <c r="R290" s="117">
        <f t="shared" ref="R290:V290" si="130">R291+R294+R296+R305</f>
        <v>172.77699744599437</v>
      </c>
      <c r="S290" s="117">
        <f t="shared" si="130"/>
        <v>140.45594039417492</v>
      </c>
      <c r="T290" s="117">
        <f t="shared" si="130"/>
        <v>126.63725794059626</v>
      </c>
      <c r="U290" s="117">
        <f t="shared" si="130"/>
        <v>120.02689387588445</v>
      </c>
      <c r="V290" s="117">
        <f t="shared" si="130"/>
        <v>115.86620318124255</v>
      </c>
      <c r="W290" s="117">
        <f t="shared" ref="W290:Y290" si="131">W291+W294+W296+W305</f>
        <v>84.009379344685314</v>
      </c>
      <c r="X290" s="117">
        <f t="shared" si="131"/>
        <v>59.304423289869291</v>
      </c>
      <c r="Y290" s="117">
        <f t="shared" si="131"/>
        <v>51.269762491729686</v>
      </c>
      <c r="DA290" s="129" t="s">
        <v>3308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242.22745399698678</v>
      </c>
      <c r="D291" s="122">
        <f t="shared" si="132"/>
        <v>218.9223862095896</v>
      </c>
      <c r="E291" s="122">
        <f t="shared" si="132"/>
        <v>213.02463567078752</v>
      </c>
      <c r="F291" s="122">
        <f t="shared" si="132"/>
        <v>186.05761302641179</v>
      </c>
      <c r="G291" s="122">
        <f t="shared" si="132"/>
        <v>167.39382934203442</v>
      </c>
      <c r="H291" s="122">
        <f t="shared" si="132"/>
        <v>184.30283701536945</v>
      </c>
      <c r="I291" s="122">
        <f t="shared" si="132"/>
        <v>169.57002360135971</v>
      </c>
      <c r="J291" s="122">
        <f t="shared" si="132"/>
        <v>185.07972357333719</v>
      </c>
      <c r="K291" s="122">
        <f t="shared" si="132"/>
        <v>199.25563457290471</v>
      </c>
      <c r="L291" s="122">
        <f t="shared" si="132"/>
        <v>245.87448023310793</v>
      </c>
      <c r="M291" s="122">
        <f t="shared" si="132"/>
        <v>168.59718885726556</v>
      </c>
      <c r="N291" s="122">
        <f t="shared" si="132"/>
        <v>158.89399454094212</v>
      </c>
      <c r="O291" s="122">
        <f t="shared" si="132"/>
        <v>199.5668547849194</v>
      </c>
      <c r="P291" s="122">
        <f t="shared" si="132"/>
        <v>96.147777378488797</v>
      </c>
      <c r="Q291" s="122">
        <f t="shared" si="132"/>
        <v>104.19231942568474</v>
      </c>
      <c r="R291" s="122">
        <f t="shared" ref="R291:V291" si="133">SUM(R292:R293)</f>
        <v>142.36927036171946</v>
      </c>
      <c r="S291" s="122">
        <f t="shared" si="133"/>
        <v>115.56786210517195</v>
      </c>
      <c r="T291" s="122">
        <f t="shared" si="133"/>
        <v>104.06741942103194</v>
      </c>
      <c r="U291" s="122">
        <f t="shared" si="133"/>
        <v>98.465240858138884</v>
      </c>
      <c r="V291" s="122">
        <f t="shared" si="133"/>
        <v>95.091368827061856</v>
      </c>
      <c r="W291" s="122">
        <f t="shared" ref="W291:Y291" si="134">SUM(W292:W293)</f>
        <v>68.693288932357632</v>
      </c>
      <c r="X291" s="122">
        <f t="shared" si="134"/>
        <v>46.83184694847769</v>
      </c>
      <c r="Y291" s="122">
        <f t="shared" si="134"/>
        <v>38.611622661842496</v>
      </c>
      <c r="DA291" s="130" t="s">
        <v>3309</v>
      </c>
    </row>
    <row r="292" spans="1:105" ht="12" customHeight="1" x14ac:dyDescent="0.25">
      <c r="A292" s="97" t="s">
        <v>212</v>
      </c>
      <c r="B292" s="98"/>
      <c r="C292" s="98">
        <v>238.98917031364502</v>
      </c>
      <c r="D292" s="98">
        <v>216.0314543503959</v>
      </c>
      <c r="E292" s="98">
        <v>210.24341482218585</v>
      </c>
      <c r="F292" s="98">
        <v>183.66060124111559</v>
      </c>
      <c r="G292" s="98">
        <v>165.27248928151698</v>
      </c>
      <c r="H292" s="98">
        <v>182.00806947870427</v>
      </c>
      <c r="I292" s="98">
        <v>167.50257353886991</v>
      </c>
      <c r="J292" s="98">
        <v>182.79202186786139</v>
      </c>
      <c r="K292" s="98">
        <v>196.79699243952066</v>
      </c>
      <c r="L292" s="98">
        <v>242.74291324451093</v>
      </c>
      <c r="M292" s="98">
        <v>166.53487752741106</v>
      </c>
      <c r="N292" s="98">
        <v>156.88552365708955</v>
      </c>
      <c r="O292" s="98">
        <v>196.90869552330599</v>
      </c>
      <c r="P292" s="98">
        <v>94.888634816018524</v>
      </c>
      <c r="Q292" s="98">
        <v>102.73570703146071</v>
      </c>
      <c r="R292" s="98">
        <v>140.32796041682604</v>
      </c>
      <c r="S292" s="98">
        <v>113.9105936308589</v>
      </c>
      <c r="T292" s="98">
        <v>102.57094536852132</v>
      </c>
      <c r="U292" s="98">
        <v>97.059792743357264</v>
      </c>
      <c r="V292" s="98">
        <v>93.752501439051699</v>
      </c>
      <c r="W292" s="98">
        <v>67.696245948837742</v>
      </c>
      <c r="X292" s="98">
        <v>46.199243313657192</v>
      </c>
      <c r="Y292" s="98">
        <v>38.124251448171712</v>
      </c>
      <c r="DA292" s="63" t="s">
        <v>3310</v>
      </c>
    </row>
    <row r="293" spans="1:105" ht="12" customHeight="1" x14ac:dyDescent="0.25">
      <c r="A293" s="97" t="s">
        <v>53</v>
      </c>
      <c r="B293" s="98"/>
      <c r="C293" s="98">
        <v>3.238283683341761</v>
      </c>
      <c r="D293" s="98">
        <v>2.8909318591937132</v>
      </c>
      <c r="E293" s="98">
        <v>2.7812208486016492</v>
      </c>
      <c r="F293" s="98">
        <v>2.3970117852962027</v>
      </c>
      <c r="G293" s="98">
        <v>2.1213400605174364</v>
      </c>
      <c r="H293" s="98">
        <v>2.2947675366651712</v>
      </c>
      <c r="I293" s="98">
        <v>2.0674500624897929</v>
      </c>
      <c r="J293" s="98">
        <v>2.2877017054758038</v>
      </c>
      <c r="K293" s="98">
        <v>2.4586421333840582</v>
      </c>
      <c r="L293" s="98">
        <v>3.1315669885969899</v>
      </c>
      <c r="M293" s="98">
        <v>2.0623113298544951</v>
      </c>
      <c r="N293" s="98">
        <v>2.0084708838525742</v>
      </c>
      <c r="O293" s="98">
        <v>2.6581592616133958</v>
      </c>
      <c r="P293" s="98">
        <v>1.2591425624702677</v>
      </c>
      <c r="Q293" s="98">
        <v>1.4566123942240423</v>
      </c>
      <c r="R293" s="98">
        <v>2.0413099448934027</v>
      </c>
      <c r="S293" s="98">
        <v>1.6572684743130535</v>
      </c>
      <c r="T293" s="98">
        <v>1.496474052510623</v>
      </c>
      <c r="U293" s="98">
        <v>1.4054481147816178</v>
      </c>
      <c r="V293" s="98">
        <v>1.3388673880101578</v>
      </c>
      <c r="W293" s="98">
        <v>0.99704298351988929</v>
      </c>
      <c r="X293" s="98">
        <v>0.63260363482049509</v>
      </c>
      <c r="Y293" s="98">
        <v>0.4873712136707824</v>
      </c>
      <c r="DA293" s="63" t="s">
        <v>3311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5.6642556411422525E-2</v>
      </c>
      <c r="D294" s="122">
        <f t="shared" si="135"/>
        <v>1.2907341933938688E-2</v>
      </c>
      <c r="E294" s="122">
        <f t="shared" si="135"/>
        <v>0.12098996555444762</v>
      </c>
      <c r="F294" s="122">
        <f t="shared" si="135"/>
        <v>0.14004834639942387</v>
      </c>
      <c r="G294" s="122">
        <f t="shared" si="135"/>
        <v>0.29108843856139854</v>
      </c>
      <c r="H294" s="122">
        <f t="shared" si="135"/>
        <v>0.50045039511496814</v>
      </c>
      <c r="I294" s="122">
        <f t="shared" si="135"/>
        <v>9.3707147806194463E-2</v>
      </c>
      <c r="J294" s="122">
        <f t="shared" si="135"/>
        <v>0.1667522240563801</v>
      </c>
      <c r="K294" s="122">
        <f t="shared" si="135"/>
        <v>0.33531070351832354</v>
      </c>
      <c r="L294" s="122">
        <f t="shared" si="135"/>
        <v>0.44814323375552984</v>
      </c>
      <c r="M294" s="122">
        <f t="shared" si="135"/>
        <v>0.76875127195364301</v>
      </c>
      <c r="N294" s="122">
        <f t="shared" si="135"/>
        <v>0.75141541712148208</v>
      </c>
      <c r="O294" s="122">
        <f t="shared" si="135"/>
        <v>0.69651930067634016</v>
      </c>
      <c r="P294" s="122">
        <f t="shared" si="135"/>
        <v>0.5942733462874592</v>
      </c>
      <c r="Q294" s="122">
        <f t="shared" si="135"/>
        <v>0.5969961702590757</v>
      </c>
      <c r="R294" s="122">
        <f t="shared" si="135"/>
        <v>0.87225498476192986</v>
      </c>
      <c r="S294" s="122">
        <f t="shared" si="135"/>
        <v>0.4274469631804545</v>
      </c>
      <c r="T294" s="122">
        <f t="shared" si="135"/>
        <v>0.31357017146012361</v>
      </c>
      <c r="U294" s="122">
        <f t="shared" si="135"/>
        <v>0.22143032578827945</v>
      </c>
      <c r="V294" s="122">
        <f t="shared" si="135"/>
        <v>0.19630982324993348</v>
      </c>
      <c r="W294" s="122">
        <f t="shared" si="135"/>
        <v>0.17183373080785017</v>
      </c>
      <c r="X294" s="122">
        <f t="shared" si="135"/>
        <v>0.39414003878595749</v>
      </c>
      <c r="Y294" s="122">
        <f t="shared" si="135"/>
        <v>0.52282387882918313</v>
      </c>
      <c r="DA294" s="130" t="s">
        <v>3312</v>
      </c>
    </row>
    <row r="295" spans="1:105" ht="12" customHeight="1" x14ac:dyDescent="0.25">
      <c r="A295" s="97" t="s">
        <v>53</v>
      </c>
      <c r="B295" s="98"/>
      <c r="C295" s="98">
        <v>5.6642556411422525E-2</v>
      </c>
      <c r="D295" s="98">
        <v>1.2907341933938688E-2</v>
      </c>
      <c r="E295" s="98">
        <v>0.12098996555444762</v>
      </c>
      <c r="F295" s="98">
        <v>0.14004834639942387</v>
      </c>
      <c r="G295" s="98">
        <v>0.29108843856139854</v>
      </c>
      <c r="H295" s="98">
        <v>0.50045039511496814</v>
      </c>
      <c r="I295" s="98">
        <v>9.3707147806194463E-2</v>
      </c>
      <c r="J295" s="98">
        <v>0.1667522240563801</v>
      </c>
      <c r="K295" s="98">
        <v>0.33531070351832354</v>
      </c>
      <c r="L295" s="98">
        <v>0.44814323375552984</v>
      </c>
      <c r="M295" s="98">
        <v>0.76875127195364301</v>
      </c>
      <c r="N295" s="98">
        <v>0.75141541712148208</v>
      </c>
      <c r="O295" s="98">
        <v>0.69651930067634016</v>
      </c>
      <c r="P295" s="98">
        <v>0.5942733462874592</v>
      </c>
      <c r="Q295" s="98">
        <v>0.5969961702590757</v>
      </c>
      <c r="R295" s="98">
        <v>0.87225498476192986</v>
      </c>
      <c r="S295" s="98">
        <v>0.4274469631804545</v>
      </c>
      <c r="T295" s="98">
        <v>0.31357017146012361</v>
      </c>
      <c r="U295" s="98">
        <v>0.22143032578827945</v>
      </c>
      <c r="V295" s="98">
        <v>0.19630982324993348</v>
      </c>
      <c r="W295" s="98">
        <v>0.17183373080785017</v>
      </c>
      <c r="X295" s="98">
        <v>0.39414003878595749</v>
      </c>
      <c r="Y295" s="98">
        <v>0.52282387882918313</v>
      </c>
      <c r="DA295" s="63" t="s">
        <v>3313</v>
      </c>
    </row>
    <row r="296" spans="1:105" ht="12" customHeight="1" x14ac:dyDescent="0.25">
      <c r="A296" s="121" t="s">
        <v>55</v>
      </c>
      <c r="B296" s="122"/>
      <c r="C296" s="122">
        <v>24.821769288542146</v>
      </c>
      <c r="D296" s="122">
        <v>25.67100797319916</v>
      </c>
      <c r="E296" s="122">
        <v>24.828284201667994</v>
      </c>
      <c r="F296" s="122">
        <v>21.553984249096523</v>
      </c>
      <c r="G296" s="122">
        <v>19.704895021282645</v>
      </c>
      <c r="H296" s="122">
        <v>21.505974543598359</v>
      </c>
      <c r="I296" s="122">
        <v>21.149973797809217</v>
      </c>
      <c r="J296" s="122">
        <v>20.779608534776379</v>
      </c>
      <c r="K296" s="122">
        <v>23.181949360510018</v>
      </c>
      <c r="L296" s="122">
        <v>29.032787619686314</v>
      </c>
      <c r="M296" s="122">
        <v>19.396988447938664</v>
      </c>
      <c r="N296" s="122">
        <v>18.060219743912572</v>
      </c>
      <c r="O296" s="122">
        <v>23.956112716960352</v>
      </c>
      <c r="P296" s="122">
        <v>13.095740863090429</v>
      </c>
      <c r="Q296" s="122">
        <v>16.606284255616959</v>
      </c>
      <c r="R296" s="122">
        <v>23.492213768300306</v>
      </c>
      <c r="S296" s="122">
        <v>19.317631410768502</v>
      </c>
      <c r="T296" s="122">
        <v>17.495232676804576</v>
      </c>
      <c r="U296" s="122">
        <v>16.522200598565949</v>
      </c>
      <c r="V296" s="122">
        <v>15.537269094052935</v>
      </c>
      <c r="W296" s="122">
        <v>11.554769257971156</v>
      </c>
      <c r="X296" s="122">
        <v>8.4322797911789706</v>
      </c>
      <c r="Y296" s="122">
        <v>7.642837216883982</v>
      </c>
      <c r="DA296" s="130" t="s">
        <v>3314</v>
      </c>
    </row>
    <row r="297" spans="1:105" ht="12" customHeight="1" x14ac:dyDescent="0.25">
      <c r="A297" s="97" t="s">
        <v>134</v>
      </c>
      <c r="B297" s="98"/>
      <c r="C297" s="98">
        <v>23.711137285673338</v>
      </c>
      <c r="D297" s="98">
        <v>25.175122489969688</v>
      </c>
      <c r="E297" s="98">
        <v>24.410226893304397</v>
      </c>
      <c r="F297" s="98">
        <v>21.133858950220173</v>
      </c>
      <c r="G297" s="98">
        <v>19.331263474780613</v>
      </c>
      <c r="H297" s="98">
        <v>21.006697036198567</v>
      </c>
      <c r="I297" s="98">
        <v>20.334223830842994</v>
      </c>
      <c r="J297" s="98">
        <v>20.110389367812903</v>
      </c>
      <c r="K297" s="98">
        <v>22.641939799088338</v>
      </c>
      <c r="L297" s="98">
        <v>28.571919483448895</v>
      </c>
      <c r="M297" s="98">
        <v>19.333306514708898</v>
      </c>
      <c r="N297" s="98">
        <v>17.541757431088023</v>
      </c>
      <c r="O297" s="98">
        <v>23.625724786282682</v>
      </c>
      <c r="P297" s="98">
        <v>13.095548873498201</v>
      </c>
      <c r="Q297" s="98">
        <v>15.660634204200369</v>
      </c>
      <c r="R297" s="98">
        <v>23.242591621873995</v>
      </c>
      <c r="S297" s="98">
        <v>19.062939190453115</v>
      </c>
      <c r="T297" s="98">
        <v>16.870606851492774</v>
      </c>
      <c r="U297" s="98">
        <v>15.875502658632779</v>
      </c>
      <c r="V297" s="98">
        <v>14.872495659109054</v>
      </c>
      <c r="W297" s="98">
        <v>11.424730915747634</v>
      </c>
      <c r="X297" s="98">
        <v>8.1288538941500192</v>
      </c>
      <c r="Y297" s="98">
        <v>7.5688450271717356</v>
      </c>
      <c r="DA297" s="63" t="s">
        <v>3315</v>
      </c>
    </row>
    <row r="298" spans="1:105" ht="12" customHeight="1" x14ac:dyDescent="0.25">
      <c r="A298" s="97" t="s">
        <v>133</v>
      </c>
      <c r="B298" s="98"/>
      <c r="C298" s="98">
        <v>0.35098721220643092</v>
      </c>
      <c r="D298" s="98">
        <v>3.5394673591821371E-2</v>
      </c>
      <c r="E298" s="98">
        <v>0.18336324816818864</v>
      </c>
      <c r="F298" s="98">
        <v>0.19180632625380473</v>
      </c>
      <c r="G298" s="98">
        <v>9.4636735436670921E-2</v>
      </c>
      <c r="H298" s="98">
        <v>0.12309702649199963</v>
      </c>
      <c r="I298" s="98">
        <v>4.6604772873120037E-2</v>
      </c>
      <c r="J298" s="98">
        <v>0.27109175671826746</v>
      </c>
      <c r="K298" s="98">
        <v>0.13373363224155926</v>
      </c>
      <c r="L298" s="98">
        <v>0.23728491894635295</v>
      </c>
      <c r="M298" s="98">
        <v>0</v>
      </c>
      <c r="N298" s="98">
        <v>4.0856136882915353E-2</v>
      </c>
      <c r="O298" s="98">
        <v>0.28732307447326033</v>
      </c>
      <c r="P298" s="98">
        <v>0</v>
      </c>
      <c r="Q298" s="98">
        <v>0.14692934257159013</v>
      </c>
      <c r="R298" s="98">
        <v>0.24953164595377514</v>
      </c>
      <c r="S298" s="98">
        <v>6.5425407682442802E-2</v>
      </c>
      <c r="T298" s="98">
        <v>5.916432962584834E-2</v>
      </c>
      <c r="U298" s="98">
        <v>5.4164304114732519E-2</v>
      </c>
      <c r="V298" s="98">
        <v>2.2844534893439419E-2</v>
      </c>
      <c r="W298" s="98">
        <v>0.13003834222352165</v>
      </c>
      <c r="X298" s="98">
        <v>0</v>
      </c>
      <c r="Y298" s="98">
        <v>7.3992189712246359E-2</v>
      </c>
      <c r="DA298" s="63" t="s">
        <v>3316</v>
      </c>
    </row>
    <row r="299" spans="1:105" ht="12" customHeight="1" x14ac:dyDescent="0.25">
      <c r="A299" s="100" t="s">
        <v>212</v>
      </c>
      <c r="B299" s="101"/>
      <c r="C299" s="101">
        <v>0.20622332319993406</v>
      </c>
      <c r="D299" s="101">
        <v>2.1349978891562194E-2</v>
      </c>
      <c r="E299" s="101">
        <v>0.10783597919573631</v>
      </c>
      <c r="F299" s="101">
        <v>0.11179318617790014</v>
      </c>
      <c r="G299" s="101">
        <v>5.5144001461630655E-2</v>
      </c>
      <c r="H299" s="101">
        <v>7.0139090321913428E-2</v>
      </c>
      <c r="I299" s="101">
        <v>2.7713191896252931E-2</v>
      </c>
      <c r="J299" s="101">
        <v>0.14836794214105453</v>
      </c>
      <c r="K299" s="101">
        <v>7.4258186936225629E-2</v>
      </c>
      <c r="L299" s="101">
        <v>0.11570457462070878</v>
      </c>
      <c r="M299" s="101">
        <v>0</v>
      </c>
      <c r="N299" s="101">
        <v>1.9023713174522162E-2</v>
      </c>
      <c r="O299" s="101">
        <v>0.13720364008633237</v>
      </c>
      <c r="P299" s="101">
        <v>0</v>
      </c>
      <c r="Q299" s="101">
        <v>6.9910893069848073E-2</v>
      </c>
      <c r="R299" s="101">
        <v>0.12302468638774301</v>
      </c>
      <c r="S299" s="101">
        <v>3.2139667890321827E-2</v>
      </c>
      <c r="T299" s="101">
        <v>2.7788429589576759E-2</v>
      </c>
      <c r="U299" s="101">
        <v>2.4390736741750855E-2</v>
      </c>
      <c r="V299" s="101">
        <v>9.8639558322403866E-3</v>
      </c>
      <c r="W299" s="101">
        <v>4.9726185609112197E-2</v>
      </c>
      <c r="X299" s="101">
        <v>0</v>
      </c>
      <c r="Y299" s="101">
        <v>2.9910129151965403E-2</v>
      </c>
      <c r="DA299" s="131" t="s">
        <v>3317</v>
      </c>
    </row>
    <row r="300" spans="1:105" ht="12" customHeight="1" x14ac:dyDescent="0.25">
      <c r="A300" s="103" t="s">
        <v>52</v>
      </c>
      <c r="B300" s="104"/>
      <c r="C300" s="104">
        <v>0.14476388900649687</v>
      </c>
      <c r="D300" s="104">
        <v>1.4044694700259175E-2</v>
      </c>
      <c r="E300" s="104">
        <v>7.5527268972452322E-2</v>
      </c>
      <c r="F300" s="104">
        <v>8.0013140075904599E-2</v>
      </c>
      <c r="G300" s="104">
        <v>3.9492733975040259E-2</v>
      </c>
      <c r="H300" s="104">
        <v>5.2957936170086213E-2</v>
      </c>
      <c r="I300" s="104">
        <v>1.8891580976867106E-2</v>
      </c>
      <c r="J300" s="104">
        <v>0.12272381457721292</v>
      </c>
      <c r="K300" s="104">
        <v>5.9475445305333621E-2</v>
      </c>
      <c r="L300" s="104">
        <v>0.12158034432564417</v>
      </c>
      <c r="M300" s="104">
        <v>0</v>
      </c>
      <c r="N300" s="104">
        <v>2.1832423708393191E-2</v>
      </c>
      <c r="O300" s="104">
        <v>0.15011943438692796</v>
      </c>
      <c r="P300" s="104">
        <v>0</v>
      </c>
      <c r="Q300" s="104">
        <v>7.7018449501742053E-2</v>
      </c>
      <c r="R300" s="104">
        <v>0.12650695956603211</v>
      </c>
      <c r="S300" s="104">
        <v>3.3285739792120975E-2</v>
      </c>
      <c r="T300" s="104">
        <v>3.1375900036271581E-2</v>
      </c>
      <c r="U300" s="104">
        <v>2.9773567372981664E-2</v>
      </c>
      <c r="V300" s="104">
        <v>1.2980579061199031E-2</v>
      </c>
      <c r="W300" s="104">
        <v>8.031215661440945E-2</v>
      </c>
      <c r="X300" s="104">
        <v>0</v>
      </c>
      <c r="Y300" s="104">
        <v>4.408206056028096E-2</v>
      </c>
      <c r="DA300" s="132" t="s">
        <v>3318</v>
      </c>
    </row>
    <row r="301" spans="1:105" ht="12" customHeight="1" x14ac:dyDescent="0.25">
      <c r="A301" s="106" t="s">
        <v>122</v>
      </c>
      <c r="B301" s="101"/>
      <c r="C301" s="101">
        <v>0.38745309946436318</v>
      </c>
      <c r="D301" s="101">
        <v>0.26832181442658853</v>
      </c>
      <c r="E301" s="101">
        <v>0.13358138822456811</v>
      </c>
      <c r="F301" s="101">
        <v>0.10680191417257884</v>
      </c>
      <c r="G301" s="101">
        <v>0.15346470849607849</v>
      </c>
      <c r="H301" s="101">
        <v>0.22731123410836376</v>
      </c>
      <c r="I301" s="101">
        <v>0.29593067372807091</v>
      </c>
      <c r="J301" s="101">
        <v>0.23881878696991496</v>
      </c>
      <c r="K301" s="101">
        <v>0.15587110620887398</v>
      </c>
      <c r="L301" s="101">
        <v>0.19999953191042141</v>
      </c>
      <c r="M301" s="101">
        <v>1.1476663018073525E-2</v>
      </c>
      <c r="N301" s="101">
        <v>0.31523383990326204</v>
      </c>
      <c r="O301" s="101">
        <v>2.3020614217916038E-2</v>
      </c>
      <c r="P301" s="101">
        <v>1.0270920227278118E-4</v>
      </c>
      <c r="Q301" s="101">
        <v>0.4999263407407854</v>
      </c>
      <c r="R301" s="101">
        <v>0</v>
      </c>
      <c r="S301" s="101">
        <v>0.10440587346138999</v>
      </c>
      <c r="T301" s="101">
        <v>0.37945806668916587</v>
      </c>
      <c r="U301" s="101">
        <v>0.31169688914670129</v>
      </c>
      <c r="V301" s="101">
        <v>0.40465056701835322</v>
      </c>
      <c r="W301" s="101">
        <v>0</v>
      </c>
      <c r="X301" s="101">
        <v>0.15699450451384084</v>
      </c>
      <c r="Y301" s="101">
        <v>0</v>
      </c>
      <c r="DA301" s="131" t="s">
        <v>3319</v>
      </c>
    </row>
    <row r="302" spans="1:105" ht="12" customHeight="1" x14ac:dyDescent="0.25">
      <c r="A302" s="107" t="s">
        <v>121</v>
      </c>
      <c r="B302" s="104"/>
      <c r="C302" s="104">
        <v>0.37219169119801487</v>
      </c>
      <c r="D302" s="104">
        <v>0.19216899521106223</v>
      </c>
      <c r="E302" s="104">
        <v>0.10111267197084067</v>
      </c>
      <c r="F302" s="104">
        <v>0.12151705844996774</v>
      </c>
      <c r="G302" s="104">
        <v>0.12553010256928487</v>
      </c>
      <c r="H302" s="104">
        <v>0.14886924679942726</v>
      </c>
      <c r="I302" s="104">
        <v>0.4732145203650317</v>
      </c>
      <c r="J302" s="104">
        <v>0.15930862327529233</v>
      </c>
      <c r="K302" s="104">
        <v>0.25040482297124667</v>
      </c>
      <c r="L302" s="104">
        <v>2.3583685380643381E-2</v>
      </c>
      <c r="M302" s="104">
        <v>5.2205270211693966E-2</v>
      </c>
      <c r="N302" s="104">
        <v>0.16237233603837337</v>
      </c>
      <c r="O302" s="104">
        <v>2.0044241986492992E-2</v>
      </c>
      <c r="P302" s="104">
        <v>8.9280389956025599E-5</v>
      </c>
      <c r="Q302" s="104">
        <v>0.29879436810421467</v>
      </c>
      <c r="R302" s="104">
        <v>9.0500472532913342E-5</v>
      </c>
      <c r="S302" s="104">
        <v>8.4860939171555599E-2</v>
      </c>
      <c r="T302" s="104">
        <v>0.18600342899678757</v>
      </c>
      <c r="U302" s="104">
        <v>0.28083674667173342</v>
      </c>
      <c r="V302" s="104">
        <v>0.23727833303208895</v>
      </c>
      <c r="W302" s="104">
        <v>0</v>
      </c>
      <c r="X302" s="104">
        <v>0.14643139251510937</v>
      </c>
      <c r="Y302" s="104">
        <v>0</v>
      </c>
      <c r="DA302" s="132" t="s">
        <v>3320</v>
      </c>
    </row>
    <row r="303" spans="1:105" ht="12" customHeight="1" x14ac:dyDescent="0.25">
      <c r="A303" s="108" t="s">
        <v>53</v>
      </c>
      <c r="B303" s="98"/>
      <c r="C303" s="98">
        <v>0.20600893267823409</v>
      </c>
      <c r="D303" s="98">
        <v>0.1106968764903024</v>
      </c>
      <c r="E303" s="98">
        <v>5.6696680511061616E-2</v>
      </c>
      <c r="F303" s="98">
        <v>6.7762069549726592E-2</v>
      </c>
      <c r="G303" s="98">
        <v>7.0401030843419823E-2</v>
      </c>
      <c r="H303" s="98">
        <v>8.1599720362116587E-2</v>
      </c>
      <c r="I303" s="98">
        <v>0.27497828236520977</v>
      </c>
      <c r="J303" s="98">
        <v>8.3796341247977926E-2</v>
      </c>
      <c r="K303" s="98">
        <v>0.13518438011397269</v>
      </c>
      <c r="L303" s="98">
        <v>1.0640639556174007E-2</v>
      </c>
      <c r="M303" s="98">
        <v>2.5905168835874039E-2</v>
      </c>
      <c r="N303" s="98">
        <v>7.5359383919801584E-2</v>
      </c>
      <c r="O303" s="98">
        <v>9.4325805031996255E-3</v>
      </c>
      <c r="P303" s="98">
        <v>4.4006266498563267E-5</v>
      </c>
      <c r="Q303" s="98">
        <v>0.14532804716316802</v>
      </c>
      <c r="R303" s="98">
        <v>4.5609195257926408E-5</v>
      </c>
      <c r="S303" s="98">
        <v>4.3058136169314018E-2</v>
      </c>
      <c r="T303" s="98">
        <v>9.0339803442757979E-2</v>
      </c>
      <c r="U303" s="98">
        <v>0.13160781691183351</v>
      </c>
      <c r="V303" s="98">
        <v>0.10722915168374178</v>
      </c>
      <c r="W303" s="98">
        <v>0</v>
      </c>
      <c r="X303" s="98">
        <v>6.070305567231158E-2</v>
      </c>
      <c r="Y303" s="98">
        <v>0</v>
      </c>
      <c r="DA303" s="63" t="s">
        <v>3321</v>
      </c>
    </row>
    <row r="304" spans="1:105" ht="12" customHeight="1" x14ac:dyDescent="0.25">
      <c r="A304" s="108" t="s">
        <v>52</v>
      </c>
      <c r="B304" s="98"/>
      <c r="C304" s="98">
        <v>0.16618275851978082</v>
      </c>
      <c r="D304" s="98">
        <v>8.1472118720759823E-2</v>
      </c>
      <c r="E304" s="98">
        <v>4.4415991459779057E-2</v>
      </c>
      <c r="F304" s="98">
        <v>5.3754988900241142E-2</v>
      </c>
      <c r="G304" s="98">
        <v>5.5129071725865036E-2</v>
      </c>
      <c r="H304" s="98">
        <v>6.7269526437310656E-2</v>
      </c>
      <c r="I304" s="98">
        <v>0.19823623799982193</v>
      </c>
      <c r="J304" s="98">
        <v>7.5512282027314415E-2</v>
      </c>
      <c r="K304" s="98">
        <v>0.11522044285727401</v>
      </c>
      <c r="L304" s="98">
        <v>1.2943045824469375E-2</v>
      </c>
      <c r="M304" s="98">
        <v>2.630010137581993E-2</v>
      </c>
      <c r="N304" s="98">
        <v>8.7012952118571768E-2</v>
      </c>
      <c r="O304" s="98">
        <v>1.0611661483293367E-2</v>
      </c>
      <c r="P304" s="98">
        <v>4.5274123457462326E-5</v>
      </c>
      <c r="Q304" s="98">
        <v>0.15346632094104667</v>
      </c>
      <c r="R304" s="98">
        <v>4.4891277274986934E-5</v>
      </c>
      <c r="S304" s="98">
        <v>4.1802803002241581E-2</v>
      </c>
      <c r="T304" s="98">
        <v>9.5663625554029588E-2</v>
      </c>
      <c r="U304" s="98">
        <v>0.14922892975989993</v>
      </c>
      <c r="V304" s="98">
        <v>0.13004918134834717</v>
      </c>
      <c r="W304" s="98">
        <v>0</v>
      </c>
      <c r="X304" s="98">
        <v>8.5728336842797792E-2</v>
      </c>
      <c r="Y304" s="98">
        <v>0</v>
      </c>
      <c r="DA304" s="63" t="s">
        <v>3322</v>
      </c>
    </row>
    <row r="305" spans="1:105" ht="12" customHeight="1" x14ac:dyDescent="0.25">
      <c r="A305" s="121" t="s">
        <v>54</v>
      </c>
      <c r="B305" s="122"/>
      <c r="C305" s="122">
        <v>4.6560623698218162</v>
      </c>
      <c r="D305" s="122">
        <v>4.4314352321538797</v>
      </c>
      <c r="E305" s="122">
        <v>4.2527664382019816</v>
      </c>
      <c r="F305" s="122">
        <v>3.9615791053762406</v>
      </c>
      <c r="G305" s="122">
        <v>3.767853970712459</v>
      </c>
      <c r="H305" s="122">
        <v>4.6259594759643221</v>
      </c>
      <c r="I305" s="122">
        <v>4.530371436177985</v>
      </c>
      <c r="J305" s="122">
        <v>4.6685940821802809</v>
      </c>
      <c r="K305" s="122">
        <v>4.6321643087488944</v>
      </c>
      <c r="L305" s="122">
        <v>6.3570036078191565</v>
      </c>
      <c r="M305" s="122">
        <v>5.5201945501820573</v>
      </c>
      <c r="N305" s="122">
        <v>4.9856562654285312</v>
      </c>
      <c r="O305" s="122">
        <v>6.0682902149636924</v>
      </c>
      <c r="P305" s="122">
        <v>4.1012468489719431</v>
      </c>
      <c r="Q305" s="122">
        <v>4.4216361190336828</v>
      </c>
      <c r="R305" s="122">
        <v>6.0432583312126722</v>
      </c>
      <c r="S305" s="122">
        <v>5.1429999150539825</v>
      </c>
      <c r="T305" s="122">
        <v>4.7610356712996058</v>
      </c>
      <c r="U305" s="122">
        <v>4.818022093391348</v>
      </c>
      <c r="V305" s="122">
        <v>5.0412554368778384</v>
      </c>
      <c r="W305" s="122">
        <v>3.58948742354867</v>
      </c>
      <c r="X305" s="122">
        <v>3.6461565114266716</v>
      </c>
      <c r="Y305" s="122">
        <v>4.4924787341740231</v>
      </c>
      <c r="DA305" s="130" t="s">
        <v>3323</v>
      </c>
    </row>
    <row r="306" spans="1:105" ht="12" customHeight="1" x14ac:dyDescent="0.25">
      <c r="A306" s="97" t="s">
        <v>175</v>
      </c>
      <c r="B306" s="98"/>
      <c r="C306" s="98">
        <v>2.6495666346769426</v>
      </c>
      <c r="D306" s="98">
        <v>2.3860419024156081</v>
      </c>
      <c r="E306" s="98">
        <v>2.2706449982589989</v>
      </c>
      <c r="F306" s="98">
        <v>1.9860855641326558</v>
      </c>
      <c r="G306" s="98">
        <v>2.0302351306677551</v>
      </c>
      <c r="H306" s="98">
        <v>2.6536278649294869</v>
      </c>
      <c r="I306" s="98">
        <v>2.961386432553514</v>
      </c>
      <c r="J306" s="98">
        <v>3.5793053641188677</v>
      </c>
      <c r="K306" s="98">
        <v>3.2541202441272286</v>
      </c>
      <c r="L306" s="98">
        <v>4.3116466003916294</v>
      </c>
      <c r="M306" s="98">
        <v>3.8547368353457263</v>
      </c>
      <c r="N306" s="98">
        <v>3.5172770410878029</v>
      </c>
      <c r="O306" s="98">
        <v>4.1904420741849213</v>
      </c>
      <c r="P306" s="98">
        <v>2.482794004677948</v>
      </c>
      <c r="Q306" s="98">
        <v>2.6225283185824986</v>
      </c>
      <c r="R306" s="98">
        <v>3.9218618434584025</v>
      </c>
      <c r="S306" s="98">
        <v>3.3044525172014283</v>
      </c>
      <c r="T306" s="98">
        <v>3.1100481557890074</v>
      </c>
      <c r="U306" s="98">
        <v>3.2600617098370583</v>
      </c>
      <c r="V306" s="98">
        <v>3.5371894732582425</v>
      </c>
      <c r="W306" s="98">
        <v>2.6445709273228748</v>
      </c>
      <c r="X306" s="98">
        <v>2.963547670349548</v>
      </c>
      <c r="Y306" s="98">
        <v>4.4570361327272794</v>
      </c>
      <c r="DA306" s="63" t="s">
        <v>3324</v>
      </c>
    </row>
    <row r="307" spans="1:105" ht="12" customHeight="1" x14ac:dyDescent="0.25">
      <c r="A307" s="109" t="s">
        <v>120</v>
      </c>
      <c r="B307" s="33"/>
      <c r="C307" s="33">
        <v>2.0064957351448731</v>
      </c>
      <c r="D307" s="33">
        <v>2.0453933297382716</v>
      </c>
      <c r="E307" s="33">
        <v>1.9821214399429827</v>
      </c>
      <c r="F307" s="33">
        <v>1.975493541243585</v>
      </c>
      <c r="G307" s="33">
        <v>1.7376188400447039</v>
      </c>
      <c r="H307" s="33">
        <v>1.9723316110348355</v>
      </c>
      <c r="I307" s="33">
        <v>1.5689850036244708</v>
      </c>
      <c r="J307" s="33">
        <v>1.089288718061413</v>
      </c>
      <c r="K307" s="33">
        <v>1.3780440646216658</v>
      </c>
      <c r="L307" s="33">
        <v>2.0453570074275271</v>
      </c>
      <c r="M307" s="33">
        <v>1.665457714836331</v>
      </c>
      <c r="N307" s="33">
        <v>1.4683792243407285</v>
      </c>
      <c r="O307" s="33">
        <v>1.8778481407787715</v>
      </c>
      <c r="P307" s="33">
        <v>1.6184528442939947</v>
      </c>
      <c r="Q307" s="33">
        <v>1.7991078004511842</v>
      </c>
      <c r="R307" s="33">
        <v>2.1213964877542697</v>
      </c>
      <c r="S307" s="33">
        <v>1.8385473978525537</v>
      </c>
      <c r="T307" s="33">
        <v>1.6509875155105982</v>
      </c>
      <c r="U307" s="33">
        <v>1.5579603835542897</v>
      </c>
      <c r="V307" s="33">
        <v>1.5040659636195957</v>
      </c>
      <c r="W307" s="33">
        <v>0.94491649622579499</v>
      </c>
      <c r="X307" s="33">
        <v>0.68260884107712361</v>
      </c>
      <c r="Y307" s="33">
        <v>3.5442601446743584E-2</v>
      </c>
      <c r="DA307" s="60" t="s">
        <v>3325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163.82717905846528</v>
      </c>
      <c r="D309" s="117">
        <f t="shared" si="136"/>
        <v>151.26716283417869</v>
      </c>
      <c r="E309" s="117">
        <f t="shared" si="136"/>
        <v>148.52315500352654</v>
      </c>
      <c r="F309" s="117">
        <f t="shared" si="136"/>
        <v>130.9604927151517</v>
      </c>
      <c r="G309" s="117">
        <f t="shared" si="136"/>
        <v>119.62772079607835</v>
      </c>
      <c r="H309" s="117">
        <f t="shared" si="136"/>
        <v>133.6121062964468</v>
      </c>
      <c r="I309" s="117">
        <f t="shared" si="136"/>
        <v>123.92654728188953</v>
      </c>
      <c r="J309" s="117">
        <f t="shared" si="136"/>
        <v>134.91952472389232</v>
      </c>
      <c r="K309" s="117">
        <f t="shared" si="136"/>
        <v>147.73089051984002</v>
      </c>
      <c r="L309" s="117">
        <f t="shared" si="136"/>
        <v>185.38364358601723</v>
      </c>
      <c r="M309" s="117">
        <f t="shared" si="136"/>
        <v>131.98282695320196</v>
      </c>
      <c r="N309" s="117">
        <f t="shared" si="136"/>
        <v>128.31267761290061</v>
      </c>
      <c r="O309" s="117">
        <f t="shared" si="136"/>
        <v>168.20247853967049</v>
      </c>
      <c r="P309" s="117">
        <f t="shared" si="136"/>
        <v>88.335186339515332</v>
      </c>
      <c r="Q309" s="117">
        <f t="shared" si="136"/>
        <v>101.34667184558546</v>
      </c>
      <c r="R309" s="117">
        <f t="shared" ref="R309:V309" si="137">R310+R313+R315+R324</f>
        <v>142.10502481378808</v>
      </c>
      <c r="S309" s="117">
        <f t="shared" si="137"/>
        <v>116.13693726901781</v>
      </c>
      <c r="T309" s="117">
        <f t="shared" si="137"/>
        <v>105.68666733130298</v>
      </c>
      <c r="U309" s="117">
        <f t="shared" si="137"/>
        <v>100.87340837272124</v>
      </c>
      <c r="V309" s="117">
        <f t="shared" si="137"/>
        <v>98.110954261336673</v>
      </c>
      <c r="W309" s="117">
        <f t="shared" ref="W309:Y309" si="138">W310+W313+W315+W324</f>
        <v>71.761755330408178</v>
      </c>
      <c r="X309" s="117">
        <f t="shared" si="138"/>
        <v>51.705338159151843</v>
      </c>
      <c r="Y309" s="117">
        <f t="shared" si="138"/>
        <v>45.137720437129644</v>
      </c>
      <c r="DA309" s="129" t="s">
        <v>3476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144.37673802184688</v>
      </c>
      <c r="D310" s="122">
        <f t="shared" si="139"/>
        <v>131.45625784520703</v>
      </c>
      <c r="E310" s="122">
        <f t="shared" si="139"/>
        <v>128.92088575587098</v>
      </c>
      <c r="F310" s="122">
        <f t="shared" si="139"/>
        <v>113.47466062334081</v>
      </c>
      <c r="G310" s="122">
        <f t="shared" si="139"/>
        <v>102.91851623495759</v>
      </c>
      <c r="H310" s="122">
        <f t="shared" si="139"/>
        <v>114.26493979543737</v>
      </c>
      <c r="I310" s="122">
        <f t="shared" si="139"/>
        <v>106.05149058765092</v>
      </c>
      <c r="J310" s="122">
        <f t="shared" si="139"/>
        <v>116.88940442520457</v>
      </c>
      <c r="K310" s="122">
        <f t="shared" si="139"/>
        <v>127.20958697019178</v>
      </c>
      <c r="L310" s="122">
        <f t="shared" si="139"/>
        <v>158.90329146409721</v>
      </c>
      <c r="M310" s="122">
        <f t="shared" si="139"/>
        <v>111.33623409643349</v>
      </c>
      <c r="N310" s="122">
        <f t="shared" si="139"/>
        <v>108.54164089204801</v>
      </c>
      <c r="O310" s="122">
        <f t="shared" si="139"/>
        <v>142.77454972763471</v>
      </c>
      <c r="P310" s="122">
        <f t="shared" si="139"/>
        <v>72.416401602726282</v>
      </c>
      <c r="Q310" s="122">
        <f t="shared" si="139"/>
        <v>81.819800561535033</v>
      </c>
      <c r="R310" s="122">
        <f t="shared" ref="R310:V310" si="140">SUM(R311:R312)</f>
        <v>114.11679573590651</v>
      </c>
      <c r="S310" s="122">
        <f t="shared" si="140"/>
        <v>94.06857462255401</v>
      </c>
      <c r="T310" s="122">
        <f t="shared" si="140"/>
        <v>85.759808903518618</v>
      </c>
      <c r="U310" s="122">
        <f t="shared" si="140"/>
        <v>82.009604122740697</v>
      </c>
      <c r="V310" s="122">
        <f t="shared" si="140"/>
        <v>79.961145259664491</v>
      </c>
      <c r="W310" s="122">
        <f t="shared" ref="W310:Y310" si="141">SUM(W311:W312)</f>
        <v>58.184597628984882</v>
      </c>
      <c r="X310" s="122">
        <f t="shared" si="141"/>
        <v>39.838530853746036</v>
      </c>
      <c r="Y310" s="122">
        <f t="shared" si="141"/>
        <v>32.94455482782373</v>
      </c>
      <c r="DA310" s="130" t="s">
        <v>3477</v>
      </c>
    </row>
    <row r="311" spans="1:105" ht="12" customHeight="1" x14ac:dyDescent="0.25">
      <c r="A311" s="97" t="s">
        <v>212</v>
      </c>
      <c r="B311" s="98"/>
      <c r="C311" s="98">
        <v>141.13845433850511</v>
      </c>
      <c r="D311" s="98">
        <v>128.56532598601333</v>
      </c>
      <c r="E311" s="98">
        <v>126.13966490726932</v>
      </c>
      <c r="F311" s="98">
        <v>111.07764883804461</v>
      </c>
      <c r="G311" s="98">
        <v>100.79717617444015</v>
      </c>
      <c r="H311" s="98">
        <v>111.97017225877219</v>
      </c>
      <c r="I311" s="98">
        <v>103.98404052516112</v>
      </c>
      <c r="J311" s="98">
        <v>114.60170271972878</v>
      </c>
      <c r="K311" s="98">
        <v>124.75094483680772</v>
      </c>
      <c r="L311" s="98">
        <v>155.77172447550021</v>
      </c>
      <c r="M311" s="98">
        <v>109.27392276657899</v>
      </c>
      <c r="N311" s="98">
        <v>106.53317000819543</v>
      </c>
      <c r="O311" s="98">
        <v>140.1163904660213</v>
      </c>
      <c r="P311" s="98">
        <v>71.157259040256008</v>
      </c>
      <c r="Q311" s="98">
        <v>80.363188167310994</v>
      </c>
      <c r="R311" s="98">
        <v>112.07548579101311</v>
      </c>
      <c r="S311" s="98">
        <v>92.411306148240953</v>
      </c>
      <c r="T311" s="98">
        <v>84.263334851007997</v>
      </c>
      <c r="U311" s="98">
        <v>80.604156007959077</v>
      </c>
      <c r="V311" s="98">
        <v>78.622277871654333</v>
      </c>
      <c r="W311" s="98">
        <v>57.187554645464992</v>
      </c>
      <c r="X311" s="98">
        <v>39.205927218925538</v>
      </c>
      <c r="Y311" s="98">
        <v>32.457183614152946</v>
      </c>
      <c r="DA311" s="63" t="s">
        <v>3478</v>
      </c>
    </row>
    <row r="312" spans="1:105" ht="12" customHeight="1" x14ac:dyDescent="0.25">
      <c r="A312" s="97" t="s">
        <v>53</v>
      </c>
      <c r="B312" s="98"/>
      <c r="C312" s="98">
        <v>3.238283683341761</v>
      </c>
      <c r="D312" s="98">
        <v>2.8909318591937132</v>
      </c>
      <c r="E312" s="98">
        <v>2.7812208486016492</v>
      </c>
      <c r="F312" s="98">
        <v>2.3970117852962027</v>
      </c>
      <c r="G312" s="98">
        <v>2.1213400605174364</v>
      </c>
      <c r="H312" s="98">
        <v>2.2947675366651712</v>
      </c>
      <c r="I312" s="98">
        <v>2.0674500624897929</v>
      </c>
      <c r="J312" s="98">
        <v>2.2877017054758038</v>
      </c>
      <c r="K312" s="98">
        <v>2.4586421333840582</v>
      </c>
      <c r="L312" s="98">
        <v>3.1315669885969899</v>
      </c>
      <c r="M312" s="98">
        <v>2.0623113298544951</v>
      </c>
      <c r="N312" s="98">
        <v>2.0084708838525742</v>
      </c>
      <c r="O312" s="98">
        <v>2.6581592616133958</v>
      </c>
      <c r="P312" s="98">
        <v>1.2591425624702677</v>
      </c>
      <c r="Q312" s="98">
        <v>1.4566123942240423</v>
      </c>
      <c r="R312" s="98">
        <v>2.0413099448934027</v>
      </c>
      <c r="S312" s="98">
        <v>1.6572684743130535</v>
      </c>
      <c r="T312" s="98">
        <v>1.496474052510623</v>
      </c>
      <c r="U312" s="98">
        <v>1.4054481147816178</v>
      </c>
      <c r="V312" s="98">
        <v>1.3388673880101578</v>
      </c>
      <c r="W312" s="98">
        <v>0.99704298351988929</v>
      </c>
      <c r="X312" s="98">
        <v>0.63260363482049509</v>
      </c>
      <c r="Y312" s="98">
        <v>0.4873712136707824</v>
      </c>
      <c r="DA312" s="63" t="s">
        <v>3479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0.14784047952149332</v>
      </c>
      <c r="D313" s="122">
        <f t="shared" si="142"/>
        <v>3.523905858679257E-2</v>
      </c>
      <c r="E313" s="122">
        <f t="shared" si="142"/>
        <v>0.34506974066432328</v>
      </c>
      <c r="F313" s="122">
        <f t="shared" si="142"/>
        <v>0.41663374873214226</v>
      </c>
      <c r="G313" s="122">
        <f t="shared" si="142"/>
        <v>0.90222696847301798</v>
      </c>
      <c r="H313" s="122">
        <f t="shared" si="142"/>
        <v>1.6142726483936247</v>
      </c>
      <c r="I313" s="122">
        <f t="shared" si="142"/>
        <v>0.31424815894965563</v>
      </c>
      <c r="J313" s="122">
        <f t="shared" si="142"/>
        <v>0.58092869227244415</v>
      </c>
      <c r="K313" s="122">
        <f t="shared" si="142"/>
        <v>1.2128124663187867</v>
      </c>
      <c r="L313" s="122">
        <f t="shared" si="142"/>
        <v>1.6819601389360224</v>
      </c>
      <c r="M313" s="122">
        <f t="shared" si="142"/>
        <v>3.0052362685751608</v>
      </c>
      <c r="N313" s="122">
        <f t="shared" si="142"/>
        <v>3.0734370897702776</v>
      </c>
      <c r="O313" s="122">
        <f t="shared" si="142"/>
        <v>2.9920460961620288</v>
      </c>
      <c r="P313" s="122">
        <f t="shared" si="142"/>
        <v>2.6776692952586258</v>
      </c>
      <c r="Q313" s="122">
        <f t="shared" si="142"/>
        <v>2.7861913429650249</v>
      </c>
      <c r="R313" s="122">
        <f t="shared" si="142"/>
        <v>4.101301145093637</v>
      </c>
      <c r="S313" s="122">
        <f t="shared" si="142"/>
        <v>2.0114943455122427</v>
      </c>
      <c r="T313" s="122">
        <f t="shared" si="142"/>
        <v>1.4769615112259842</v>
      </c>
      <c r="U313" s="122">
        <f t="shared" si="142"/>
        <v>1.0440304537385798</v>
      </c>
      <c r="V313" s="122">
        <f t="shared" si="142"/>
        <v>0.92827705117911075</v>
      </c>
      <c r="W313" s="122">
        <f t="shared" si="142"/>
        <v>0.8202618006233735</v>
      </c>
      <c r="X313" s="122">
        <f t="shared" si="142"/>
        <v>1.9019068545625597</v>
      </c>
      <c r="Y313" s="122">
        <f t="shared" si="142"/>
        <v>2.5534399051262113</v>
      </c>
      <c r="DA313" s="130" t="s">
        <v>3480</v>
      </c>
    </row>
    <row r="314" spans="1:105" ht="12" customHeight="1" x14ac:dyDescent="0.25">
      <c r="A314" s="97" t="s">
        <v>53</v>
      </c>
      <c r="B314" s="98"/>
      <c r="C314" s="98">
        <v>0.14784047952149332</v>
      </c>
      <c r="D314" s="98">
        <v>3.523905858679257E-2</v>
      </c>
      <c r="E314" s="98">
        <v>0.34506974066432328</v>
      </c>
      <c r="F314" s="98">
        <v>0.41663374873214226</v>
      </c>
      <c r="G314" s="98">
        <v>0.90222696847301798</v>
      </c>
      <c r="H314" s="98">
        <v>1.6142726483936247</v>
      </c>
      <c r="I314" s="98">
        <v>0.31424815894965563</v>
      </c>
      <c r="J314" s="98">
        <v>0.58092869227244415</v>
      </c>
      <c r="K314" s="98">
        <v>1.2128124663187867</v>
      </c>
      <c r="L314" s="98">
        <v>1.6819601389360224</v>
      </c>
      <c r="M314" s="98">
        <v>3.0052362685751608</v>
      </c>
      <c r="N314" s="98">
        <v>3.0734370897702776</v>
      </c>
      <c r="O314" s="98">
        <v>2.9920460961620288</v>
      </c>
      <c r="P314" s="98">
        <v>2.6776692952586258</v>
      </c>
      <c r="Q314" s="98">
        <v>2.7861913429650249</v>
      </c>
      <c r="R314" s="98">
        <v>4.101301145093637</v>
      </c>
      <c r="S314" s="98">
        <v>2.0114943455122427</v>
      </c>
      <c r="T314" s="98">
        <v>1.4769615112259842</v>
      </c>
      <c r="U314" s="98">
        <v>1.0440304537385798</v>
      </c>
      <c r="V314" s="98">
        <v>0.92827705117911075</v>
      </c>
      <c r="W314" s="98">
        <v>0.8202618006233735</v>
      </c>
      <c r="X314" s="98">
        <v>1.9019068545625597</v>
      </c>
      <c r="Y314" s="98">
        <v>2.5534399051262113</v>
      </c>
      <c r="DA314" s="63" t="s">
        <v>3481</v>
      </c>
    </row>
    <row r="315" spans="1:105" ht="12" customHeight="1" x14ac:dyDescent="0.25">
      <c r="A315" s="121" t="s">
        <v>55</v>
      </c>
      <c r="B315" s="122"/>
      <c r="C315" s="122">
        <v>16.142494928379691</v>
      </c>
      <c r="D315" s="122">
        <v>16.743900057764371</v>
      </c>
      <c r="E315" s="122">
        <v>16.341715878957974</v>
      </c>
      <c r="F315" s="122">
        <v>14.330056786245915</v>
      </c>
      <c r="G315" s="122">
        <v>13.221563108711091</v>
      </c>
      <c r="H315" s="122">
        <v>14.581223423942657</v>
      </c>
      <c r="I315" s="122">
        <v>14.529855455009569</v>
      </c>
      <c r="J315" s="122">
        <v>14.40895934257817</v>
      </c>
      <c r="K315" s="122">
        <v>16.24038791815796</v>
      </c>
      <c r="L315" s="122">
        <v>20.557819493514184</v>
      </c>
      <c r="M315" s="122">
        <v>13.972550773553818</v>
      </c>
      <c r="N315" s="122">
        <v>13.384698130640796</v>
      </c>
      <c r="O315" s="122">
        <v>18.378755236174538</v>
      </c>
      <c r="P315" s="122">
        <v>10.426676595268265</v>
      </c>
      <c r="Q315" s="122">
        <v>13.679971743853031</v>
      </c>
      <c r="R315" s="122">
        <v>19.737527175614204</v>
      </c>
      <c r="S315" s="122">
        <v>16.485166556372072</v>
      </c>
      <c r="T315" s="122">
        <v>15.121032758322304</v>
      </c>
      <c r="U315" s="122">
        <v>14.445890671213714</v>
      </c>
      <c r="V315" s="122">
        <v>13.696857984930569</v>
      </c>
      <c r="W315" s="122">
        <v>10.267538860762341</v>
      </c>
      <c r="X315" s="122">
        <v>7.5001339407841536</v>
      </c>
      <c r="Y315" s="122">
        <v>6.8128562304676041</v>
      </c>
      <c r="DA315" s="130" t="s">
        <v>3482</v>
      </c>
    </row>
    <row r="316" spans="1:105" ht="12" customHeight="1" x14ac:dyDescent="0.25">
      <c r="A316" s="97" t="s">
        <v>134</v>
      </c>
      <c r="B316" s="98"/>
      <c r="C316" s="98">
        <v>15.266685919915222</v>
      </c>
      <c r="D316" s="98">
        <v>16.35821006886723</v>
      </c>
      <c r="E316" s="98">
        <v>16.012134896049403</v>
      </c>
      <c r="F316" s="98">
        <v>13.994652410930271</v>
      </c>
      <c r="G316" s="98">
        <v>12.926175029228675</v>
      </c>
      <c r="H316" s="98">
        <v>14.187110075638049</v>
      </c>
      <c r="I316" s="98">
        <v>13.874465601182397</v>
      </c>
      <c r="J316" s="98">
        <v>13.870956764061427</v>
      </c>
      <c r="K316" s="98">
        <v>15.799191843931307</v>
      </c>
      <c r="L316" s="98">
        <v>20.1857837210806</v>
      </c>
      <c r="M316" s="98">
        <v>13.918472229507246</v>
      </c>
      <c r="N316" s="98">
        <v>12.969218805378622</v>
      </c>
      <c r="O316" s="98">
        <v>18.088375505636687</v>
      </c>
      <c r="P316" s="98">
        <v>10.426518374689579</v>
      </c>
      <c r="Q316" s="98">
        <v>12.887906127438461</v>
      </c>
      <c r="R316" s="98">
        <v>19.507683792713937</v>
      </c>
      <c r="S316" s="98">
        <v>16.265236334936919</v>
      </c>
      <c r="T316" s="98">
        <v>14.592416528419992</v>
      </c>
      <c r="U316" s="98">
        <v>13.886029550224652</v>
      </c>
      <c r="V316" s="98">
        <v>13.126268857474729</v>
      </c>
      <c r="W316" s="98">
        <v>10.14307891384658</v>
      </c>
      <c r="X316" s="98">
        <v>7.2320899861161161</v>
      </c>
      <c r="Y316" s="98">
        <v>6.7421310019860705</v>
      </c>
      <c r="DA316" s="63" t="s">
        <v>3483</v>
      </c>
    </row>
    <row r="317" spans="1:105" ht="12" customHeight="1" x14ac:dyDescent="0.25">
      <c r="A317" s="97" t="s">
        <v>133</v>
      </c>
      <c r="B317" s="98"/>
      <c r="C317" s="98">
        <v>0.27754312547765686</v>
      </c>
      <c r="D317" s="98">
        <v>2.7917415272451153E-2</v>
      </c>
      <c r="E317" s="98">
        <v>0.1462633687668925</v>
      </c>
      <c r="F317" s="98">
        <v>0.15404158827153466</v>
      </c>
      <c r="G317" s="98">
        <v>7.6365699657546901E-2</v>
      </c>
      <c r="H317" s="98">
        <v>0.10032716291179658</v>
      </c>
      <c r="I317" s="98">
        <v>3.7800870599238083E-2</v>
      </c>
      <c r="J317" s="98">
        <v>0.22505924294565688</v>
      </c>
      <c r="K317" s="98">
        <v>0.1112916479716432</v>
      </c>
      <c r="L317" s="98">
        <v>0.20332450296315591</v>
      </c>
      <c r="M317" s="98">
        <v>0</v>
      </c>
      <c r="N317" s="98">
        <v>3.5897302875738911E-2</v>
      </c>
      <c r="O317" s="98">
        <v>0.25516556461454992</v>
      </c>
      <c r="P317" s="98">
        <v>0</v>
      </c>
      <c r="Q317" s="98">
        <v>0.13455156185347106</v>
      </c>
      <c r="R317" s="98">
        <v>0.22976251384300345</v>
      </c>
      <c r="S317" s="98">
        <v>6.070854635619323E-2</v>
      </c>
      <c r="T317" s="98">
        <v>5.5411807150418747E-2</v>
      </c>
      <c r="U317" s="98">
        <v>5.1107725946129542E-2</v>
      </c>
      <c r="V317" s="98">
        <v>2.1686376609907115E-2</v>
      </c>
      <c r="W317" s="98">
        <v>0.12445994691576209</v>
      </c>
      <c r="X317" s="98">
        <v>0</v>
      </c>
      <c r="Y317" s="98">
        <v>7.0725228481533425E-2</v>
      </c>
      <c r="DA317" s="63" t="s">
        <v>3484</v>
      </c>
    </row>
    <row r="318" spans="1:105" ht="12" customHeight="1" x14ac:dyDescent="0.25">
      <c r="A318" s="100" t="s">
        <v>212</v>
      </c>
      <c r="B318" s="101"/>
      <c r="C318" s="101">
        <v>0.13277923647115999</v>
      </c>
      <c r="D318" s="101">
        <v>1.3872720572191979E-2</v>
      </c>
      <c r="E318" s="101">
        <v>7.0736099794440163E-2</v>
      </c>
      <c r="F318" s="101">
        <v>7.4028448195630064E-2</v>
      </c>
      <c r="G318" s="101">
        <v>3.6872965682506642E-2</v>
      </c>
      <c r="H318" s="101">
        <v>4.7369226741710374E-2</v>
      </c>
      <c r="I318" s="101">
        <v>1.8909289622370977E-2</v>
      </c>
      <c r="J318" s="101">
        <v>0.10233542836844398</v>
      </c>
      <c r="K318" s="101">
        <v>5.181620266630959E-2</v>
      </c>
      <c r="L318" s="101">
        <v>8.1744158637511749E-2</v>
      </c>
      <c r="M318" s="101">
        <v>0</v>
      </c>
      <c r="N318" s="101">
        <v>1.4064879167345718E-2</v>
      </c>
      <c r="O318" s="101">
        <v>0.10504613022762195</v>
      </c>
      <c r="P318" s="101">
        <v>0</v>
      </c>
      <c r="Q318" s="101">
        <v>5.7533112351729011E-2</v>
      </c>
      <c r="R318" s="101">
        <v>0.10325555427697132</v>
      </c>
      <c r="S318" s="101">
        <v>2.7422806564072259E-2</v>
      </c>
      <c r="T318" s="101">
        <v>2.4035907114147166E-2</v>
      </c>
      <c r="U318" s="101">
        <v>2.1334158573147882E-2</v>
      </c>
      <c r="V318" s="101">
        <v>8.7057975487080837E-3</v>
      </c>
      <c r="W318" s="101">
        <v>4.414779030135265E-2</v>
      </c>
      <c r="X318" s="101">
        <v>0</v>
      </c>
      <c r="Y318" s="101">
        <v>2.6643167921252472E-2</v>
      </c>
      <c r="DA318" s="131" t="s">
        <v>3485</v>
      </c>
    </row>
    <row r="319" spans="1:105" ht="12" customHeight="1" x14ac:dyDescent="0.25">
      <c r="A319" s="103" t="s">
        <v>52</v>
      </c>
      <c r="B319" s="104"/>
      <c r="C319" s="104">
        <v>0.14476388900649687</v>
      </c>
      <c r="D319" s="104">
        <v>1.4044694700259175E-2</v>
      </c>
      <c r="E319" s="104">
        <v>7.5527268972452322E-2</v>
      </c>
      <c r="F319" s="104">
        <v>8.0013140075904599E-2</v>
      </c>
      <c r="G319" s="104">
        <v>3.9492733975040259E-2</v>
      </c>
      <c r="H319" s="104">
        <v>5.2957936170086213E-2</v>
      </c>
      <c r="I319" s="104">
        <v>1.8891580976867106E-2</v>
      </c>
      <c r="J319" s="104">
        <v>0.12272381457721292</v>
      </c>
      <c r="K319" s="104">
        <v>5.9475445305333621E-2</v>
      </c>
      <c r="L319" s="104">
        <v>0.12158034432564417</v>
      </c>
      <c r="M319" s="104">
        <v>0</v>
      </c>
      <c r="N319" s="104">
        <v>2.1832423708393191E-2</v>
      </c>
      <c r="O319" s="104">
        <v>0.15011943438692796</v>
      </c>
      <c r="P319" s="104">
        <v>0</v>
      </c>
      <c r="Q319" s="104">
        <v>7.7018449501742053E-2</v>
      </c>
      <c r="R319" s="104">
        <v>0.12650695956603211</v>
      </c>
      <c r="S319" s="104">
        <v>3.3285739792120975E-2</v>
      </c>
      <c r="T319" s="104">
        <v>3.1375900036271581E-2</v>
      </c>
      <c r="U319" s="104">
        <v>2.9773567372981664E-2</v>
      </c>
      <c r="V319" s="104">
        <v>1.2980579061199031E-2</v>
      </c>
      <c r="W319" s="104">
        <v>8.031215661440945E-2</v>
      </c>
      <c r="X319" s="104">
        <v>0</v>
      </c>
      <c r="Y319" s="104">
        <v>4.408206056028096E-2</v>
      </c>
      <c r="DA319" s="132" t="s">
        <v>3486</v>
      </c>
    </row>
    <row r="320" spans="1:105" ht="12" customHeight="1" x14ac:dyDescent="0.25">
      <c r="A320" s="106" t="s">
        <v>122</v>
      </c>
      <c r="B320" s="101"/>
      <c r="C320" s="101">
        <v>0.28209377640652794</v>
      </c>
      <c r="D320" s="101">
        <v>0.19560365006635141</v>
      </c>
      <c r="E320" s="101">
        <v>9.7513453377923207E-2</v>
      </c>
      <c r="F320" s="101">
        <v>7.8073132925253322E-2</v>
      </c>
      <c r="G320" s="101">
        <v>0.11235233594064206</v>
      </c>
      <c r="H320" s="101">
        <v>0.16668162960274255</v>
      </c>
      <c r="I320" s="101">
        <v>0.21737150748918205</v>
      </c>
      <c r="J320" s="101">
        <v>0.17576049985484699</v>
      </c>
      <c r="K320" s="101">
        <v>0.11497130804953995</v>
      </c>
      <c r="L320" s="101">
        <v>0.14789947994630337</v>
      </c>
      <c r="M320" s="101">
        <v>8.5283093387363926E-3</v>
      </c>
      <c r="N320" s="101">
        <v>0.23612204675430823</v>
      </c>
      <c r="O320" s="101">
        <v>1.7451741450260738E-2</v>
      </c>
      <c r="P320" s="101">
        <v>7.9068965345849111E-5</v>
      </c>
      <c r="Q320" s="101">
        <v>0.39052309252156187</v>
      </c>
      <c r="R320" s="101">
        <v>0</v>
      </c>
      <c r="S320" s="101">
        <v>8.3133640070697512E-2</v>
      </c>
      <c r="T320" s="101">
        <v>0.30494157191636267</v>
      </c>
      <c r="U320" s="101">
        <v>0.25278923473926601</v>
      </c>
      <c r="V320" s="101">
        <v>0.3311116424471966</v>
      </c>
      <c r="W320" s="101">
        <v>0</v>
      </c>
      <c r="X320" s="101">
        <v>0.13147850651671647</v>
      </c>
      <c r="Y320" s="101">
        <v>0</v>
      </c>
      <c r="DA320" s="131" t="s">
        <v>3487</v>
      </c>
    </row>
    <row r="321" spans="1:105" ht="12" customHeight="1" x14ac:dyDescent="0.25">
      <c r="A321" s="107" t="s">
        <v>121</v>
      </c>
      <c r="B321" s="104"/>
      <c r="C321" s="104">
        <v>0.31617210658028427</v>
      </c>
      <c r="D321" s="104">
        <v>0.16216892355833781</v>
      </c>
      <c r="E321" s="104">
        <v>8.5804160763753884E-2</v>
      </c>
      <c r="F321" s="104">
        <v>0.10328965411885727</v>
      </c>
      <c r="G321" s="104">
        <v>0.1066700438842263</v>
      </c>
      <c r="H321" s="104">
        <v>0.12710455579006907</v>
      </c>
      <c r="I321" s="104">
        <v>0.40021747573875321</v>
      </c>
      <c r="J321" s="104">
        <v>0.13718283571623879</v>
      </c>
      <c r="K321" s="104">
        <v>0.21493311820547017</v>
      </c>
      <c r="L321" s="104">
        <v>2.0811789524124984E-2</v>
      </c>
      <c r="M321" s="104">
        <v>4.5550234707835494E-2</v>
      </c>
      <c r="N321" s="104">
        <v>0.14345997563212545</v>
      </c>
      <c r="O321" s="104">
        <v>1.7762424473035703E-2</v>
      </c>
      <c r="P321" s="104">
        <v>7.9151613339371426E-5</v>
      </c>
      <c r="Q321" s="104">
        <v>0.26699096203953809</v>
      </c>
      <c r="R321" s="104">
        <v>8.0869057265483589E-5</v>
      </c>
      <c r="S321" s="104">
        <v>7.6088035008260738E-2</v>
      </c>
      <c r="T321" s="104">
        <v>0.16826285083553127</v>
      </c>
      <c r="U321" s="104">
        <v>0.25596416030366587</v>
      </c>
      <c r="V321" s="104">
        <v>0.21779110839873722</v>
      </c>
      <c r="W321" s="104">
        <v>0</v>
      </c>
      <c r="X321" s="104">
        <v>0.13656544815132129</v>
      </c>
      <c r="Y321" s="104">
        <v>0</v>
      </c>
      <c r="DA321" s="132" t="s">
        <v>3488</v>
      </c>
    </row>
    <row r="322" spans="1:105" ht="12" customHeight="1" x14ac:dyDescent="0.25">
      <c r="A322" s="108" t="s">
        <v>53</v>
      </c>
      <c r="B322" s="98"/>
      <c r="C322" s="98">
        <v>0.14998934806050346</v>
      </c>
      <c r="D322" s="98">
        <v>8.069680483757799E-2</v>
      </c>
      <c r="E322" s="98">
        <v>4.1388169303974827E-2</v>
      </c>
      <c r="F322" s="98">
        <v>4.9534665218616117E-2</v>
      </c>
      <c r="G322" s="98">
        <v>5.1540972158361252E-2</v>
      </c>
      <c r="H322" s="98">
        <v>5.9835029352758418E-2</v>
      </c>
      <c r="I322" s="98">
        <v>0.20198123773893131</v>
      </c>
      <c r="J322" s="98">
        <v>6.1670553688924365E-2</v>
      </c>
      <c r="K322" s="98">
        <v>9.9712675348196181E-2</v>
      </c>
      <c r="L322" s="98">
        <v>7.8687436996556104E-3</v>
      </c>
      <c r="M322" s="98">
        <v>1.9250133332015567E-2</v>
      </c>
      <c r="N322" s="98">
        <v>5.6447023513553692E-2</v>
      </c>
      <c r="O322" s="98">
        <v>7.1507629897423356E-3</v>
      </c>
      <c r="P322" s="98">
        <v>3.3877489881909101E-5</v>
      </c>
      <c r="Q322" s="98">
        <v>0.11352464109849139</v>
      </c>
      <c r="R322" s="98">
        <v>3.5977779990496655E-5</v>
      </c>
      <c r="S322" s="98">
        <v>3.4285232006019156E-2</v>
      </c>
      <c r="T322" s="98">
        <v>7.25992252815017E-2</v>
      </c>
      <c r="U322" s="98">
        <v>0.10673523054376596</v>
      </c>
      <c r="V322" s="98">
        <v>8.7741927050390037E-2</v>
      </c>
      <c r="W322" s="98">
        <v>0</v>
      </c>
      <c r="X322" s="98">
        <v>5.0837111308523496E-2</v>
      </c>
      <c r="Y322" s="98">
        <v>0</v>
      </c>
      <c r="DA322" s="63" t="s">
        <v>3489</v>
      </c>
    </row>
    <row r="323" spans="1:105" ht="12" customHeight="1" x14ac:dyDescent="0.25">
      <c r="A323" s="108" t="s">
        <v>52</v>
      </c>
      <c r="B323" s="98"/>
      <c r="C323" s="98">
        <v>0.16618275851978082</v>
      </c>
      <c r="D323" s="98">
        <v>8.1472118720759823E-2</v>
      </c>
      <c r="E323" s="98">
        <v>4.4415991459779057E-2</v>
      </c>
      <c r="F323" s="98">
        <v>5.3754988900241142E-2</v>
      </c>
      <c r="G323" s="98">
        <v>5.5129071725865036E-2</v>
      </c>
      <c r="H323" s="98">
        <v>6.7269526437310656E-2</v>
      </c>
      <c r="I323" s="98">
        <v>0.19823623799982193</v>
      </c>
      <c r="J323" s="98">
        <v>7.5512282027314415E-2</v>
      </c>
      <c r="K323" s="98">
        <v>0.11522044285727401</v>
      </c>
      <c r="L323" s="98">
        <v>1.2943045824469375E-2</v>
      </c>
      <c r="M323" s="98">
        <v>2.630010137581993E-2</v>
      </c>
      <c r="N323" s="98">
        <v>8.7012952118571768E-2</v>
      </c>
      <c r="O323" s="98">
        <v>1.0611661483293367E-2</v>
      </c>
      <c r="P323" s="98">
        <v>4.5274123457462326E-5</v>
      </c>
      <c r="Q323" s="98">
        <v>0.15346632094104667</v>
      </c>
      <c r="R323" s="98">
        <v>4.4891277274986934E-5</v>
      </c>
      <c r="S323" s="98">
        <v>4.1802803002241581E-2</v>
      </c>
      <c r="T323" s="98">
        <v>9.5663625554029588E-2</v>
      </c>
      <c r="U323" s="98">
        <v>0.14922892975989993</v>
      </c>
      <c r="V323" s="98">
        <v>0.13004918134834717</v>
      </c>
      <c r="W323" s="98">
        <v>0</v>
      </c>
      <c r="X323" s="98">
        <v>8.5728336842797792E-2</v>
      </c>
      <c r="Y323" s="98">
        <v>0</v>
      </c>
      <c r="DA323" s="63" t="s">
        <v>3490</v>
      </c>
    </row>
    <row r="324" spans="1:105" ht="12" customHeight="1" x14ac:dyDescent="0.25">
      <c r="A324" s="121" t="s">
        <v>54</v>
      </c>
      <c r="B324" s="122"/>
      <c r="C324" s="122">
        <v>3.160105628717182</v>
      </c>
      <c r="D324" s="122">
        <v>3.0317658726204995</v>
      </c>
      <c r="E324" s="122">
        <v>2.9154836280332517</v>
      </c>
      <c r="F324" s="122">
        <v>2.7391415568328372</v>
      </c>
      <c r="G324" s="122">
        <v>2.5854144839366491</v>
      </c>
      <c r="H324" s="122">
        <v>3.1516704286731665</v>
      </c>
      <c r="I324" s="122">
        <v>3.0309530802793949</v>
      </c>
      <c r="J324" s="122">
        <v>3.040232263837146</v>
      </c>
      <c r="K324" s="122">
        <v>3.0681031651714887</v>
      </c>
      <c r="L324" s="122">
        <v>4.2405724894698054</v>
      </c>
      <c r="M324" s="122">
        <v>3.6688058146395131</v>
      </c>
      <c r="N324" s="122">
        <v>3.3129015004415359</v>
      </c>
      <c r="O324" s="122">
        <v>4.0571274796992309</v>
      </c>
      <c r="P324" s="122">
        <v>2.8144388462621697</v>
      </c>
      <c r="Q324" s="122">
        <v>3.0607081972323713</v>
      </c>
      <c r="R324" s="122">
        <v>4.1494007571737495</v>
      </c>
      <c r="S324" s="122">
        <v>3.5717017445794887</v>
      </c>
      <c r="T324" s="122">
        <v>3.3288641582360876</v>
      </c>
      <c r="U324" s="122">
        <v>3.3738831250282435</v>
      </c>
      <c r="V324" s="122">
        <v>3.5246739655625001</v>
      </c>
      <c r="W324" s="122">
        <v>2.4893570400375933</v>
      </c>
      <c r="X324" s="122">
        <v>2.464766510059091</v>
      </c>
      <c r="Y324" s="122">
        <v>2.8268694737121027</v>
      </c>
      <c r="DA324" s="130" t="s">
        <v>3491</v>
      </c>
    </row>
    <row r="325" spans="1:105" ht="12" customHeight="1" x14ac:dyDescent="0.25">
      <c r="A325" s="97" t="s">
        <v>175</v>
      </c>
      <c r="B325" s="98"/>
      <c r="C325" s="98">
        <v>1.6200195210856645</v>
      </c>
      <c r="D325" s="98">
        <v>1.4594448141562517</v>
      </c>
      <c r="E325" s="98">
        <v>1.3893863063406533</v>
      </c>
      <c r="F325" s="98">
        <v>1.2157263541434997</v>
      </c>
      <c r="G325" s="98">
        <v>1.2432208044658402</v>
      </c>
      <c r="H325" s="98">
        <v>1.6255710416904523</v>
      </c>
      <c r="I325" s="98">
        <v>1.8147841392791495</v>
      </c>
      <c r="J325" s="98">
        <v>2.1942826352428333</v>
      </c>
      <c r="K325" s="98">
        <v>1.9956818555414515</v>
      </c>
      <c r="L325" s="98">
        <v>2.6452379449162708</v>
      </c>
      <c r="M325" s="98">
        <v>2.3655968473456106</v>
      </c>
      <c r="N325" s="98">
        <v>2.1588481758216136</v>
      </c>
      <c r="O325" s="98">
        <v>2.5722721365914243</v>
      </c>
      <c r="P325" s="98">
        <v>1.5244517086261717</v>
      </c>
      <c r="Q325" s="98">
        <v>1.6119985188588259</v>
      </c>
      <c r="R325" s="98">
        <v>2.4175348341663372</v>
      </c>
      <c r="S325" s="98">
        <v>2.0451140056165156</v>
      </c>
      <c r="T325" s="98">
        <v>1.9332303192739579</v>
      </c>
      <c r="U325" s="98">
        <v>2.0345401409912638</v>
      </c>
      <c r="V325" s="98">
        <v>2.2136954468086905</v>
      </c>
      <c r="W325" s="98">
        <v>1.6572936390187982</v>
      </c>
      <c r="X325" s="98">
        <v>1.8584090770371011</v>
      </c>
      <c r="Y325" s="98">
        <v>2.795143189003328</v>
      </c>
      <c r="DA325" s="63" t="s">
        <v>3492</v>
      </c>
    </row>
    <row r="326" spans="1:105" ht="12" customHeight="1" x14ac:dyDescent="0.25">
      <c r="A326" s="109" t="s">
        <v>120</v>
      </c>
      <c r="B326" s="33"/>
      <c r="C326" s="33">
        <v>1.5400861076315175</v>
      </c>
      <c r="D326" s="33">
        <v>1.572321058464248</v>
      </c>
      <c r="E326" s="33">
        <v>1.5260973216925984</v>
      </c>
      <c r="F326" s="33">
        <v>1.5234152026893375</v>
      </c>
      <c r="G326" s="33">
        <v>1.3421936794708087</v>
      </c>
      <c r="H326" s="33">
        <v>1.5260993869827142</v>
      </c>
      <c r="I326" s="33">
        <v>1.2161689410002456</v>
      </c>
      <c r="J326" s="33">
        <v>0.84594962859431255</v>
      </c>
      <c r="K326" s="33">
        <v>1.0724213096300372</v>
      </c>
      <c r="L326" s="33">
        <v>1.5953345445535343</v>
      </c>
      <c r="M326" s="33">
        <v>1.3032089672939022</v>
      </c>
      <c r="N326" s="33">
        <v>1.1540533246199223</v>
      </c>
      <c r="O326" s="33">
        <v>1.4848553431078069</v>
      </c>
      <c r="P326" s="33">
        <v>1.2899871376359977</v>
      </c>
      <c r="Q326" s="33">
        <v>1.4487096783735454</v>
      </c>
      <c r="R326" s="33">
        <v>1.7318659230074127</v>
      </c>
      <c r="S326" s="33">
        <v>1.526587738962973</v>
      </c>
      <c r="T326" s="33">
        <v>1.3956338389621299</v>
      </c>
      <c r="U326" s="33">
        <v>1.3393429840369797</v>
      </c>
      <c r="V326" s="33">
        <v>1.3109785187538094</v>
      </c>
      <c r="W326" s="33">
        <v>0.83206340101879495</v>
      </c>
      <c r="X326" s="33">
        <v>0.60635743302198986</v>
      </c>
      <c r="Y326" s="33">
        <v>3.1726284708774484E-2</v>
      </c>
      <c r="DA326" s="60" t="s">
        <v>3493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0.60283344372949832</v>
      </c>
      <c r="D328" s="119">
        <f t="shared" si="143"/>
        <v>0.60740659148317533</v>
      </c>
      <c r="E328" s="119">
        <f t="shared" si="143"/>
        <v>0.61315771362095994</v>
      </c>
      <c r="F328" s="119">
        <f t="shared" si="143"/>
        <v>0.61857492787163859</v>
      </c>
      <c r="G328" s="119">
        <f t="shared" si="143"/>
        <v>0.6258065544312823</v>
      </c>
      <c r="H328" s="119">
        <f t="shared" si="143"/>
        <v>0.63342719812564285</v>
      </c>
      <c r="I328" s="119">
        <f t="shared" si="143"/>
        <v>0.63440135902855443</v>
      </c>
      <c r="J328" s="119">
        <f t="shared" si="143"/>
        <v>0.64035563564904485</v>
      </c>
      <c r="K328" s="119">
        <f t="shared" si="143"/>
        <v>0.64963766067810769</v>
      </c>
      <c r="L328" s="119">
        <f t="shared" si="143"/>
        <v>0.65805990050932184</v>
      </c>
      <c r="M328" s="119">
        <f t="shared" si="143"/>
        <v>0.67933243417492217</v>
      </c>
      <c r="N328" s="119">
        <f t="shared" si="143"/>
        <v>0.70234700540557704</v>
      </c>
      <c r="O328" s="119">
        <f t="shared" si="143"/>
        <v>0.73040124281921415</v>
      </c>
      <c r="P328" s="119">
        <f t="shared" si="143"/>
        <v>0.77528463950030058</v>
      </c>
      <c r="Q328" s="119">
        <f t="shared" si="143"/>
        <v>0.80550706001260297</v>
      </c>
      <c r="R328" s="119">
        <f t="shared" ref="R328:V328" si="144">IF(R309=0,"",R309/R290)</f>
        <v>0.82247652705162011</v>
      </c>
      <c r="S328" s="119">
        <f t="shared" si="144"/>
        <v>0.82685671352234469</v>
      </c>
      <c r="T328" s="119">
        <f t="shared" si="144"/>
        <v>0.83456219006952204</v>
      </c>
      <c r="U328" s="119">
        <f t="shared" si="144"/>
        <v>0.84042338442108522</v>
      </c>
      <c r="V328" s="119">
        <f t="shared" si="144"/>
        <v>0.84676075997646694</v>
      </c>
      <c r="W328" s="119">
        <f t="shared" ref="W328:Y328" si="145">IF(W309=0,"",W309/W290)</f>
        <v>0.85421123081952688</v>
      </c>
      <c r="X328" s="119">
        <f t="shared" si="145"/>
        <v>0.87186309706487664</v>
      </c>
      <c r="Y328" s="119">
        <f t="shared" si="145"/>
        <v>0.88039651918439843</v>
      </c>
      <c r="DA328" s="129" t="s">
        <v>3644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0.59603787943724529</v>
      </c>
      <c r="D329" s="124">
        <f t="shared" si="146"/>
        <v>0.60046969211889933</v>
      </c>
      <c r="E329" s="124">
        <f t="shared" si="146"/>
        <v>0.60519237763235922</v>
      </c>
      <c r="F329" s="124">
        <f t="shared" si="146"/>
        <v>0.60988990870925841</v>
      </c>
      <c r="G329" s="124">
        <f t="shared" si="146"/>
        <v>0.6148286148867832</v>
      </c>
      <c r="H329" s="124">
        <f t="shared" si="146"/>
        <v>0.619984703685861</v>
      </c>
      <c r="I329" s="124">
        <f t="shared" si="146"/>
        <v>0.62541414063234546</v>
      </c>
      <c r="J329" s="124">
        <f t="shared" si="146"/>
        <v>0.63156245410582512</v>
      </c>
      <c r="K329" s="124">
        <f t="shared" si="146"/>
        <v>0.63842403876236509</v>
      </c>
      <c r="L329" s="124">
        <f t="shared" si="146"/>
        <v>0.6462780981313907</v>
      </c>
      <c r="M329" s="124">
        <f t="shared" si="146"/>
        <v>0.66036827097212625</v>
      </c>
      <c r="N329" s="124">
        <f t="shared" si="146"/>
        <v>0.68310725780186832</v>
      </c>
      <c r="O329" s="124">
        <f t="shared" si="146"/>
        <v>0.71542215705863643</v>
      </c>
      <c r="P329" s="124">
        <f t="shared" si="146"/>
        <v>0.7531781137036252</v>
      </c>
      <c r="Q329" s="124">
        <f t="shared" si="146"/>
        <v>0.7852766980573177</v>
      </c>
      <c r="R329" s="124">
        <f t="shared" ref="R329:V329" si="147">IF(R310=0,"",R310/R291)</f>
        <v>0.80155496650343494</v>
      </c>
      <c r="S329" s="124">
        <f t="shared" si="147"/>
        <v>0.81396828589722781</v>
      </c>
      <c r="T329" s="124">
        <f t="shared" si="147"/>
        <v>0.82407932646580673</v>
      </c>
      <c r="U329" s="124">
        <f t="shared" si="147"/>
        <v>0.83287872357813864</v>
      </c>
      <c r="V329" s="124">
        <f t="shared" si="147"/>
        <v>0.84088751950858986</v>
      </c>
      <c r="W329" s="124">
        <f t="shared" ref="W329:Y329" si="148">IF(W310=0,"",W310/W291)</f>
        <v>0.84702011700559754</v>
      </c>
      <c r="X329" s="124">
        <f t="shared" si="148"/>
        <v>0.8506717853253708</v>
      </c>
      <c r="Y329" s="124">
        <f t="shared" si="148"/>
        <v>0.85322896466562692</v>
      </c>
      <c r="DA329" s="130" t="s">
        <v>3645</v>
      </c>
    </row>
    <row r="330" spans="1:105" ht="12" customHeight="1" x14ac:dyDescent="0.25">
      <c r="A330" s="97" t="s">
        <v>212</v>
      </c>
      <c r="B330" s="111"/>
      <c r="C330" s="111">
        <f t="shared" ref="C330:Q330" si="149">IF(C311=0,"",C311/C292)</f>
        <v>0.59056422579013768</v>
      </c>
      <c r="D330" s="111">
        <f t="shared" si="149"/>
        <v>0.59512317950461324</v>
      </c>
      <c r="E330" s="111">
        <f t="shared" si="149"/>
        <v>0.59996963526278535</v>
      </c>
      <c r="F330" s="111">
        <f t="shared" si="149"/>
        <v>0.60479846024362227</v>
      </c>
      <c r="G330" s="111">
        <f t="shared" si="149"/>
        <v>0.60988478247427635</v>
      </c>
      <c r="H330" s="111">
        <f t="shared" si="149"/>
        <v>0.61519345037541417</v>
      </c>
      <c r="I330" s="111">
        <f t="shared" si="149"/>
        <v>0.62079070385763979</v>
      </c>
      <c r="J330" s="111">
        <f t="shared" si="149"/>
        <v>0.62695133818571824</v>
      </c>
      <c r="K330" s="111">
        <f t="shared" si="149"/>
        <v>0.63390676498852483</v>
      </c>
      <c r="L330" s="111">
        <f t="shared" si="149"/>
        <v>0.64171481833784338</v>
      </c>
      <c r="M330" s="111">
        <f t="shared" si="149"/>
        <v>0.65616238705668661</v>
      </c>
      <c r="N330" s="111">
        <f t="shared" si="149"/>
        <v>0.67905035165034655</v>
      </c>
      <c r="O330" s="111">
        <f t="shared" si="149"/>
        <v>0.71158051244840637</v>
      </c>
      <c r="P330" s="111">
        <f t="shared" si="149"/>
        <v>0.74990286432325903</v>
      </c>
      <c r="Q330" s="111">
        <f t="shared" si="149"/>
        <v>0.7822322977025058</v>
      </c>
      <c r="R330" s="111">
        <f t="shared" ref="R330:V330" si="150">IF(R311=0,"",R311/R292)</f>
        <v>0.79866824443330742</v>
      </c>
      <c r="S330" s="111">
        <f t="shared" si="150"/>
        <v>0.81126173784776334</v>
      </c>
      <c r="T330" s="111">
        <f t="shared" si="150"/>
        <v>0.82151270565229806</v>
      </c>
      <c r="U330" s="111">
        <f t="shared" si="150"/>
        <v>0.8304587690712496</v>
      </c>
      <c r="V330" s="111">
        <f t="shared" si="150"/>
        <v>0.83861525468487375</v>
      </c>
      <c r="W330" s="111">
        <f t="shared" ref="W330:Y330" si="151">IF(W311=0,"",W311/W292)</f>
        <v>0.8447670006500092</v>
      </c>
      <c r="X330" s="111">
        <f t="shared" si="151"/>
        <v>0.84862704249824095</v>
      </c>
      <c r="Y330" s="111">
        <f t="shared" si="151"/>
        <v>0.85135267923298374</v>
      </c>
      <c r="DA330" s="63" t="s">
        <v>3646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3647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2.6100601542002408</v>
      </c>
      <c r="D332" s="124">
        <f t="shared" si="155"/>
        <v>2.7301561210007659</v>
      </c>
      <c r="E332" s="124">
        <f t="shared" si="155"/>
        <v>2.8520525572762132</v>
      </c>
      <c r="F332" s="124">
        <f t="shared" si="155"/>
        <v>2.9749280119587058</v>
      </c>
      <c r="G332" s="124">
        <f t="shared" si="155"/>
        <v>3.0994943424477972</v>
      </c>
      <c r="H332" s="124">
        <f t="shared" si="155"/>
        <v>3.22563967208534</v>
      </c>
      <c r="I332" s="124">
        <f t="shared" si="155"/>
        <v>3.3535132197128128</v>
      </c>
      <c r="J332" s="124">
        <f t="shared" si="155"/>
        <v>3.4837837729590224</v>
      </c>
      <c r="K332" s="124">
        <f t="shared" si="155"/>
        <v>3.6169810673893705</v>
      </c>
      <c r="L332" s="124">
        <f t="shared" si="155"/>
        <v>3.7531753516411714</v>
      </c>
      <c r="M332" s="124">
        <f t="shared" si="155"/>
        <v>3.9092439625340636</v>
      </c>
      <c r="N332" s="124">
        <f t="shared" si="155"/>
        <v>4.0901970065293352</v>
      </c>
      <c r="O332" s="124">
        <f t="shared" si="155"/>
        <v>4.2957116812939233</v>
      </c>
      <c r="P332" s="124">
        <f t="shared" si="155"/>
        <v>4.5057872980279949</v>
      </c>
      <c r="Q332" s="124">
        <f t="shared" si="155"/>
        <v>4.6670171129505142</v>
      </c>
      <c r="R332" s="124">
        <f t="shared" ref="R332:V332" si="156">IF(R313=0,"",R313/R294)</f>
        <v>4.701952085963752</v>
      </c>
      <c r="S332" s="124">
        <f t="shared" si="156"/>
        <v>4.7058337496318901</v>
      </c>
      <c r="T332" s="124">
        <f t="shared" si="156"/>
        <v>4.7101467092631539</v>
      </c>
      <c r="U332" s="124">
        <f t="shared" si="156"/>
        <v>4.7149388866312254</v>
      </c>
      <c r="V332" s="124">
        <f t="shared" si="156"/>
        <v>4.7286327082943123</v>
      </c>
      <c r="W332" s="124">
        <f t="shared" ref="W332:Y332" si="157">IF(W313=0,"",W313/W294)</f>
        <v>4.7735784864068149</v>
      </c>
      <c r="X332" s="124">
        <f t="shared" si="157"/>
        <v>4.8254596524140831</v>
      </c>
      <c r="Y332" s="124">
        <f t="shared" si="157"/>
        <v>4.8839389487037383</v>
      </c>
      <c r="DA332" s="130" t="s">
        <v>3648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2.6100601542002408</v>
      </c>
      <c r="D333" s="111">
        <f t="shared" si="158"/>
        <v>2.7301561210007659</v>
      </c>
      <c r="E333" s="111">
        <f t="shared" si="158"/>
        <v>2.8520525572762132</v>
      </c>
      <c r="F333" s="111">
        <f t="shared" si="158"/>
        <v>2.9749280119587058</v>
      </c>
      <c r="G333" s="111">
        <f t="shared" si="158"/>
        <v>3.0994943424477972</v>
      </c>
      <c r="H333" s="111">
        <f t="shared" si="158"/>
        <v>3.22563967208534</v>
      </c>
      <c r="I333" s="111">
        <f t="shared" si="158"/>
        <v>3.3535132197128128</v>
      </c>
      <c r="J333" s="111">
        <f t="shared" si="158"/>
        <v>3.4837837729590224</v>
      </c>
      <c r="K333" s="111">
        <f t="shared" si="158"/>
        <v>3.6169810673893705</v>
      </c>
      <c r="L333" s="111">
        <f t="shared" si="158"/>
        <v>3.7531753516411714</v>
      </c>
      <c r="M333" s="111">
        <f t="shared" si="158"/>
        <v>3.9092439625340636</v>
      </c>
      <c r="N333" s="111">
        <f t="shared" si="158"/>
        <v>4.0901970065293352</v>
      </c>
      <c r="O333" s="111">
        <f t="shared" si="158"/>
        <v>4.2957116812939233</v>
      </c>
      <c r="P333" s="111">
        <f t="shared" si="158"/>
        <v>4.5057872980279949</v>
      </c>
      <c r="Q333" s="111">
        <f t="shared" si="158"/>
        <v>4.6670171129505142</v>
      </c>
      <c r="R333" s="111">
        <f t="shared" ref="R333:V333" si="159">IF(R314=0,"",R314/R295)</f>
        <v>4.701952085963752</v>
      </c>
      <c r="S333" s="111">
        <f t="shared" si="159"/>
        <v>4.7058337496318901</v>
      </c>
      <c r="T333" s="111">
        <f t="shared" si="159"/>
        <v>4.7101467092631539</v>
      </c>
      <c r="U333" s="111">
        <f t="shared" si="159"/>
        <v>4.7149388866312254</v>
      </c>
      <c r="V333" s="111">
        <f t="shared" si="159"/>
        <v>4.7286327082943123</v>
      </c>
      <c r="W333" s="111">
        <f t="shared" ref="W333:Y333" si="160">IF(W314=0,"",W314/W295)</f>
        <v>4.7735784864068149</v>
      </c>
      <c r="X333" s="111">
        <f t="shared" si="160"/>
        <v>4.8254596524140831</v>
      </c>
      <c r="Y333" s="111">
        <f t="shared" si="160"/>
        <v>4.8839389487037383</v>
      </c>
      <c r="DA333" s="63" t="s">
        <v>3649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0.65033619242570062</v>
      </c>
      <c r="D334" s="124">
        <f t="shared" si="161"/>
        <v>0.65224941986092655</v>
      </c>
      <c r="E334" s="124">
        <f t="shared" si="161"/>
        <v>0.65818949655248904</v>
      </c>
      <c r="F334" s="124">
        <f t="shared" si="161"/>
        <v>0.66484491315551497</v>
      </c>
      <c r="G334" s="124">
        <f t="shared" si="161"/>
        <v>0.6709786118845541</v>
      </c>
      <c r="H334" s="124">
        <f t="shared" si="161"/>
        <v>0.67800802955395578</v>
      </c>
      <c r="I334" s="124">
        <f t="shared" si="161"/>
        <v>0.68699165275158014</v>
      </c>
      <c r="J334" s="124">
        <f t="shared" si="161"/>
        <v>0.6934182286669931</v>
      </c>
      <c r="K334" s="124">
        <f t="shared" si="161"/>
        <v>0.70056178907124755</v>
      </c>
      <c r="L334" s="124">
        <f t="shared" si="161"/>
        <v>0.70808975572068411</v>
      </c>
      <c r="M334" s="124">
        <f t="shared" si="161"/>
        <v>0.72034639867193895</v>
      </c>
      <c r="N334" s="124">
        <f t="shared" si="161"/>
        <v>0.74111491003049834</v>
      </c>
      <c r="O334" s="124">
        <f t="shared" si="161"/>
        <v>0.76718436973970405</v>
      </c>
      <c r="P334" s="124">
        <f t="shared" si="161"/>
        <v>0.79618837179767632</v>
      </c>
      <c r="Q334" s="124">
        <f t="shared" si="161"/>
        <v>0.82378282421763771</v>
      </c>
      <c r="R334" s="124">
        <f t="shared" ref="R334:V334" si="162">IF(R315=0,"",R315/R296)</f>
        <v>0.8401731471662085</v>
      </c>
      <c r="S334" s="124">
        <f t="shared" si="162"/>
        <v>0.85337411227250715</v>
      </c>
      <c r="T334" s="124">
        <f t="shared" si="162"/>
        <v>0.86429446453547198</v>
      </c>
      <c r="U334" s="124">
        <f t="shared" si="162"/>
        <v>0.87433211968553093</v>
      </c>
      <c r="V334" s="124">
        <f t="shared" si="162"/>
        <v>0.88154861076411406</v>
      </c>
      <c r="W334" s="124">
        <f t="shared" ref="W334:Y334" si="163">IF(W315=0,"",W315/W296)</f>
        <v>0.88859748139749239</v>
      </c>
      <c r="X334" s="124">
        <f t="shared" si="163"/>
        <v>0.88945506156354803</v>
      </c>
      <c r="Y334" s="124">
        <f t="shared" si="163"/>
        <v>0.8914040737930613</v>
      </c>
      <c r="DA334" s="130" t="s">
        <v>3650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0.64386139458353209</v>
      </c>
      <c r="D335" s="111">
        <f t="shared" si="164"/>
        <v>0.64977678163769381</v>
      </c>
      <c r="E335" s="111">
        <f t="shared" si="164"/>
        <v>0.65596010090514367</v>
      </c>
      <c r="F335" s="111">
        <f t="shared" si="164"/>
        <v>0.66219105767167408</v>
      </c>
      <c r="G335" s="111">
        <f t="shared" si="164"/>
        <v>0.66866684870815829</v>
      </c>
      <c r="H335" s="111">
        <f t="shared" si="164"/>
        <v>0.67536129317193172</v>
      </c>
      <c r="I335" s="111">
        <f t="shared" si="164"/>
        <v>0.68232088505574418</v>
      </c>
      <c r="J335" s="111">
        <f t="shared" si="164"/>
        <v>0.68974083546399068</v>
      </c>
      <c r="K335" s="111">
        <f t="shared" si="164"/>
        <v>0.69778437643259927</v>
      </c>
      <c r="L335" s="111">
        <f t="shared" si="164"/>
        <v>0.70649029137765129</v>
      </c>
      <c r="M335" s="111">
        <f t="shared" si="164"/>
        <v>0.71992197604263852</v>
      </c>
      <c r="N335" s="111">
        <f t="shared" si="164"/>
        <v>0.73933406366651655</v>
      </c>
      <c r="O335" s="111">
        <f t="shared" si="164"/>
        <v>0.76562203569470888</v>
      </c>
      <c r="P335" s="111">
        <f t="shared" si="164"/>
        <v>0.79618796244501</v>
      </c>
      <c r="Q335" s="111">
        <f t="shared" si="164"/>
        <v>0.82294918324455668</v>
      </c>
      <c r="R335" s="111">
        <f t="shared" ref="R335:V335" si="165">IF(R316=0,"",R316/R297)</f>
        <v>0.83930760003350602</v>
      </c>
      <c r="S335" s="111">
        <f t="shared" si="165"/>
        <v>0.85323864134669691</v>
      </c>
      <c r="T335" s="111">
        <f t="shared" si="165"/>
        <v>0.86496097365512381</v>
      </c>
      <c r="U335" s="111">
        <f t="shared" si="165"/>
        <v>0.87468282729767355</v>
      </c>
      <c r="V335" s="111">
        <f t="shared" si="165"/>
        <v>0.88258683400154148</v>
      </c>
      <c r="W335" s="111">
        <f t="shared" ref="W335:Y335" si="166">IF(W316=0,"",W316/W297)</f>
        <v>0.88781775156433229</v>
      </c>
      <c r="X335" s="111">
        <f t="shared" si="166"/>
        <v>0.88968138439795741</v>
      </c>
      <c r="Y335" s="111">
        <f t="shared" si="166"/>
        <v>0.89077408478865572</v>
      </c>
      <c r="DA335" s="63" t="s">
        <v>3651</v>
      </c>
    </row>
    <row r="336" spans="1:105" ht="12" customHeight="1" x14ac:dyDescent="0.25">
      <c r="A336" s="97" t="s">
        <v>133</v>
      </c>
      <c r="B336" s="111"/>
      <c r="C336" s="111">
        <f t="shared" ref="C336:Q336" si="167">IF(C317=0,"",C317/C298)</f>
        <v>0.79074996417368515</v>
      </c>
      <c r="D336" s="111">
        <f t="shared" si="167"/>
        <v>0.78874622759346524</v>
      </c>
      <c r="E336" s="111">
        <f t="shared" si="167"/>
        <v>0.79767003599725428</v>
      </c>
      <c r="F336" s="111">
        <f t="shared" si="167"/>
        <v>0.8031100500183791</v>
      </c>
      <c r="G336" s="111">
        <f t="shared" si="167"/>
        <v>0.8069350586237134</v>
      </c>
      <c r="H336" s="111">
        <f t="shared" si="167"/>
        <v>0.81502507226132781</v>
      </c>
      <c r="I336" s="111">
        <f t="shared" si="167"/>
        <v>0.81109440662117827</v>
      </c>
      <c r="J336" s="111">
        <f t="shared" si="167"/>
        <v>0.83019581882583782</v>
      </c>
      <c r="K336" s="111">
        <f t="shared" si="167"/>
        <v>0.83218892739427175</v>
      </c>
      <c r="L336" s="111">
        <f t="shared" si="167"/>
        <v>0.85687916394351615</v>
      </c>
      <c r="M336" s="111" t="str">
        <f t="shared" si="167"/>
        <v/>
      </c>
      <c r="N336" s="111">
        <f t="shared" si="167"/>
        <v>0.87862694847074352</v>
      </c>
      <c r="O336" s="111">
        <f t="shared" si="167"/>
        <v>0.88807891632907077</v>
      </c>
      <c r="P336" s="111" t="str">
        <f t="shared" si="167"/>
        <v/>
      </c>
      <c r="Q336" s="111">
        <f t="shared" si="167"/>
        <v>0.91575691756676791</v>
      </c>
      <c r="R336" s="111">
        <f t="shared" ref="R336:V336" si="168">IF(R317=0,"",R317/R298)</f>
        <v>0.9207750502538109</v>
      </c>
      <c r="S336" s="111">
        <f t="shared" si="168"/>
        <v>0.92790474689674174</v>
      </c>
      <c r="T336" s="111">
        <f t="shared" si="168"/>
        <v>0.93657457966378865</v>
      </c>
      <c r="U336" s="111">
        <f t="shared" si="168"/>
        <v>0.94356840323973445</v>
      </c>
      <c r="V336" s="111">
        <f t="shared" si="168"/>
        <v>0.94930261049591735</v>
      </c>
      <c r="W336" s="111">
        <f t="shared" ref="W336:Y336" si="169">IF(W317=0,"",W317/W298)</f>
        <v>0.95710191923109178</v>
      </c>
      <c r="X336" s="111" t="str">
        <f t="shared" si="169"/>
        <v/>
      </c>
      <c r="Y336" s="111">
        <f t="shared" si="169"/>
        <v>0.95584721518016891</v>
      </c>
      <c r="DA336" s="63" t="s">
        <v>3652</v>
      </c>
    </row>
    <row r="337" spans="1:105" ht="12" customHeight="1" x14ac:dyDescent="0.25">
      <c r="A337" s="100" t="s">
        <v>212</v>
      </c>
      <c r="B337" s="112"/>
      <c r="C337" s="112">
        <f t="shared" ref="C337:Q337" si="170">IF(C318=0,"",C318/C299)</f>
        <v>0.64386139458353198</v>
      </c>
      <c r="D337" s="112">
        <f t="shared" si="170"/>
        <v>0.64977678163769381</v>
      </c>
      <c r="E337" s="112">
        <f t="shared" si="170"/>
        <v>0.65596010090514367</v>
      </c>
      <c r="F337" s="112">
        <f t="shared" si="170"/>
        <v>0.66219105767167408</v>
      </c>
      <c r="G337" s="112">
        <f t="shared" si="170"/>
        <v>0.66866684870815829</v>
      </c>
      <c r="H337" s="112">
        <f t="shared" si="170"/>
        <v>0.67536129317193172</v>
      </c>
      <c r="I337" s="112">
        <f t="shared" si="170"/>
        <v>0.68232088505574418</v>
      </c>
      <c r="J337" s="112">
        <f t="shared" si="170"/>
        <v>0.68974083546399068</v>
      </c>
      <c r="K337" s="112">
        <f t="shared" si="170"/>
        <v>0.69778437643259927</v>
      </c>
      <c r="L337" s="112">
        <f t="shared" si="170"/>
        <v>0.70649029137765129</v>
      </c>
      <c r="M337" s="112" t="str">
        <f t="shared" si="170"/>
        <v/>
      </c>
      <c r="N337" s="112">
        <f t="shared" si="170"/>
        <v>0.73933406366651655</v>
      </c>
      <c r="O337" s="112">
        <f t="shared" si="170"/>
        <v>0.76562203569470888</v>
      </c>
      <c r="P337" s="112" t="str">
        <f t="shared" si="170"/>
        <v/>
      </c>
      <c r="Q337" s="112">
        <f t="shared" si="170"/>
        <v>0.82294918324455668</v>
      </c>
      <c r="R337" s="112">
        <f t="shared" ref="R337:V337" si="171">IF(R318=0,"",R318/R299)</f>
        <v>0.83930760003350602</v>
      </c>
      <c r="S337" s="112">
        <f t="shared" si="171"/>
        <v>0.85323864134669702</v>
      </c>
      <c r="T337" s="112">
        <f t="shared" si="171"/>
        <v>0.86496097365512381</v>
      </c>
      <c r="U337" s="112">
        <f t="shared" si="171"/>
        <v>0.87468282729767344</v>
      </c>
      <c r="V337" s="112">
        <f t="shared" si="171"/>
        <v>0.88258683400154159</v>
      </c>
      <c r="W337" s="112">
        <f t="shared" ref="W337:Y337" si="172">IF(W318=0,"",W318/W299)</f>
        <v>0.88781775156433229</v>
      </c>
      <c r="X337" s="112" t="str">
        <f t="shared" si="172"/>
        <v/>
      </c>
      <c r="Y337" s="112">
        <f t="shared" si="172"/>
        <v>0.89077408478865572</v>
      </c>
      <c r="DA337" s="131" t="s">
        <v>3653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 t="str">
        <f t="shared" si="173"/>
        <v/>
      </c>
      <c r="N338" s="113">
        <f t="shared" si="173"/>
        <v>1</v>
      </c>
      <c r="O338" s="113">
        <f t="shared" si="173"/>
        <v>1</v>
      </c>
      <c r="P338" s="113" t="str">
        <f t="shared" si="173"/>
        <v/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:Y338" si="175">IF(W319=0,"",W319/W300)</f>
        <v>1</v>
      </c>
      <c r="X338" s="113" t="str">
        <f t="shared" si="175"/>
        <v/>
      </c>
      <c r="Y338" s="113">
        <f t="shared" si="175"/>
        <v>1</v>
      </c>
      <c r="DA338" s="132" t="s">
        <v>3654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0.72807206032552108</v>
      </c>
      <c r="D339" s="112">
        <f t="shared" si="176"/>
        <v>0.72898899586066856</v>
      </c>
      <c r="E339" s="112">
        <f t="shared" si="176"/>
        <v>0.72999281317536613</v>
      </c>
      <c r="F339" s="112">
        <f t="shared" si="176"/>
        <v>0.73100874202588428</v>
      </c>
      <c r="G339" s="112">
        <f t="shared" si="176"/>
        <v>0.73210536182338637</v>
      </c>
      <c r="H339" s="112">
        <f t="shared" si="176"/>
        <v>0.73327493142412015</v>
      </c>
      <c r="I339" s="112">
        <f t="shared" si="176"/>
        <v>0.73453523675252241</v>
      </c>
      <c r="J339" s="112">
        <f t="shared" si="176"/>
        <v>0.73595759397684357</v>
      </c>
      <c r="K339" s="112">
        <f t="shared" si="176"/>
        <v>0.73760500483953362</v>
      </c>
      <c r="L339" s="112">
        <f t="shared" si="176"/>
        <v>0.7394991304906986</v>
      </c>
      <c r="M339" s="112">
        <f t="shared" si="176"/>
        <v>0.74310009149052769</v>
      </c>
      <c r="N339" s="112">
        <f t="shared" si="176"/>
        <v>0.74903775186943322</v>
      </c>
      <c r="O339" s="112">
        <f t="shared" si="176"/>
        <v>0.75809191210366289</v>
      </c>
      <c r="P339" s="112">
        <f t="shared" si="176"/>
        <v>0.76983331187650617</v>
      </c>
      <c r="Q339" s="112">
        <f t="shared" si="176"/>
        <v>0.78116126456327351</v>
      </c>
      <c r="R339" s="112" t="str">
        <f t="shared" ref="R339:V339" si="177">IF(R320=0,"",R320/R301)</f>
        <v/>
      </c>
      <c r="S339" s="112">
        <f t="shared" si="177"/>
        <v>0.79625443774904969</v>
      </c>
      <c r="T339" s="112">
        <f t="shared" si="177"/>
        <v>0.80362390125746463</v>
      </c>
      <c r="U339" s="112">
        <f t="shared" si="177"/>
        <v>0.81100980966252068</v>
      </c>
      <c r="V339" s="112">
        <f t="shared" si="177"/>
        <v>0.81826560849024776</v>
      </c>
      <c r="W339" s="112" t="str">
        <f t="shared" ref="W339:Y339" si="178">IF(W320=0,"",W320/W301)</f>
        <v/>
      </c>
      <c r="X339" s="112">
        <f t="shared" si="178"/>
        <v>0.83747203078133958</v>
      </c>
      <c r="Y339" s="112" t="str">
        <f t="shared" si="178"/>
        <v/>
      </c>
      <c r="DA339" s="131" t="s">
        <v>3655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0.84948727781263966</v>
      </c>
      <c r="D340" s="113">
        <f t="shared" si="179"/>
        <v>0.84388703484776584</v>
      </c>
      <c r="E340" s="113">
        <f t="shared" si="179"/>
        <v>0.84859947908901545</v>
      </c>
      <c r="F340" s="113">
        <f t="shared" si="179"/>
        <v>0.85000127090292221</v>
      </c>
      <c r="G340" s="113">
        <f t="shared" si="179"/>
        <v>0.84975668545599259</v>
      </c>
      <c r="H340" s="113">
        <f t="shared" si="179"/>
        <v>0.85379995212388005</v>
      </c>
      <c r="I340" s="113">
        <f t="shared" si="179"/>
        <v>0.84574217086582748</v>
      </c>
      <c r="J340" s="113">
        <f t="shared" si="179"/>
        <v>0.86111368547313849</v>
      </c>
      <c r="K340" s="113">
        <f t="shared" si="179"/>
        <v>0.8583425656707514</v>
      </c>
      <c r="L340" s="113">
        <f t="shared" si="179"/>
        <v>0.88246553446674336</v>
      </c>
      <c r="M340" s="113">
        <f t="shared" si="179"/>
        <v>0.87252176883919763</v>
      </c>
      <c r="N340" s="113">
        <f t="shared" si="179"/>
        <v>0.88352473784833419</v>
      </c>
      <c r="O340" s="113">
        <f t="shared" si="179"/>
        <v>0.88616094761802844</v>
      </c>
      <c r="P340" s="113">
        <f t="shared" si="179"/>
        <v>0.88655093664305196</v>
      </c>
      <c r="Q340" s="113">
        <f t="shared" si="179"/>
        <v>0.89356089183855014</v>
      </c>
      <c r="R340" s="113">
        <f t="shared" ref="R340:V340" si="180">IF(R321=0,"",R321/R302)</f>
        <v>0.89357607758426916</v>
      </c>
      <c r="S340" s="113">
        <f t="shared" si="180"/>
        <v>0.89662023247751854</v>
      </c>
      <c r="T340" s="113">
        <f t="shared" si="180"/>
        <v>0.90462230585242231</v>
      </c>
      <c r="U340" s="113">
        <f t="shared" si="180"/>
        <v>0.9114340033388123</v>
      </c>
      <c r="V340" s="113">
        <f t="shared" si="180"/>
        <v>0.91787187483858323</v>
      </c>
      <c r="W340" s="113" t="str">
        <f t="shared" ref="W340:Y340" si="181">IF(W321=0,"",W321/W302)</f>
        <v/>
      </c>
      <c r="X340" s="113">
        <f t="shared" si="181"/>
        <v>0.93262411703986181</v>
      </c>
      <c r="Y340" s="113" t="str">
        <f t="shared" si="181"/>
        <v/>
      </c>
      <c r="DA340" s="132" t="s">
        <v>3656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0.72807206032552108</v>
      </c>
      <c r="D341" s="111">
        <f t="shared" si="182"/>
        <v>0.72898899586066856</v>
      </c>
      <c r="E341" s="111">
        <f t="shared" si="182"/>
        <v>0.72999281317536613</v>
      </c>
      <c r="F341" s="111">
        <f t="shared" si="182"/>
        <v>0.73100874202588428</v>
      </c>
      <c r="G341" s="111">
        <f t="shared" si="182"/>
        <v>0.73210536182338637</v>
      </c>
      <c r="H341" s="111">
        <f t="shared" si="182"/>
        <v>0.73327493142412015</v>
      </c>
      <c r="I341" s="111">
        <f t="shared" si="182"/>
        <v>0.73453523675252241</v>
      </c>
      <c r="J341" s="111">
        <f t="shared" si="182"/>
        <v>0.73595759397684357</v>
      </c>
      <c r="K341" s="111">
        <f t="shared" si="182"/>
        <v>0.73760500483953362</v>
      </c>
      <c r="L341" s="111">
        <f t="shared" si="182"/>
        <v>0.7394991304906986</v>
      </c>
      <c r="M341" s="111">
        <f t="shared" si="182"/>
        <v>0.7431000914905278</v>
      </c>
      <c r="N341" s="111">
        <f t="shared" si="182"/>
        <v>0.74903775186943322</v>
      </c>
      <c r="O341" s="111">
        <f t="shared" si="182"/>
        <v>0.758091912103663</v>
      </c>
      <c r="P341" s="111">
        <f t="shared" si="182"/>
        <v>0.76983331187650617</v>
      </c>
      <c r="Q341" s="111">
        <f t="shared" si="182"/>
        <v>0.78116126456327351</v>
      </c>
      <c r="R341" s="111">
        <f t="shared" ref="R341:V341" si="183">IF(R322=0,"",R322/R303)</f>
        <v>0.78882733595796317</v>
      </c>
      <c r="S341" s="111">
        <f t="shared" si="183"/>
        <v>0.7962544377490498</v>
      </c>
      <c r="T341" s="111">
        <f t="shared" si="183"/>
        <v>0.80362390125746463</v>
      </c>
      <c r="U341" s="111">
        <f t="shared" si="183"/>
        <v>0.81100980966252068</v>
      </c>
      <c r="V341" s="111">
        <f t="shared" si="183"/>
        <v>0.81826560849024765</v>
      </c>
      <c r="W341" s="111" t="str">
        <f t="shared" ref="W341:Y341" si="184">IF(W322=0,"",W322/W303)</f>
        <v/>
      </c>
      <c r="X341" s="111">
        <f t="shared" si="184"/>
        <v>0.83747203078133958</v>
      </c>
      <c r="Y341" s="111" t="str">
        <f t="shared" si="184"/>
        <v/>
      </c>
      <c r="DA341" s="63" t="s">
        <v>3657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 t="str">
        <f t="shared" ref="W342:Y342" si="187">IF(W323=0,"",W323/W304)</f>
        <v/>
      </c>
      <c r="X342" s="111">
        <f t="shared" si="187"/>
        <v>1</v>
      </c>
      <c r="Y342" s="111" t="str">
        <f t="shared" si="187"/>
        <v/>
      </c>
      <c r="DA342" s="63" t="s">
        <v>3658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0.67870775297155583</v>
      </c>
      <c r="D343" s="124">
        <f t="shared" si="188"/>
        <v>0.68414987781439895</v>
      </c>
      <c r="E343" s="124">
        <f t="shared" si="188"/>
        <v>0.6855499050791708</v>
      </c>
      <c r="F343" s="124">
        <f t="shared" si="188"/>
        <v>0.69142669727724504</v>
      </c>
      <c r="G343" s="124">
        <f t="shared" si="188"/>
        <v>0.68617693361608068</v>
      </c>
      <c r="H343" s="124">
        <f t="shared" si="188"/>
        <v>0.68130091606913024</v>
      </c>
      <c r="I343" s="124">
        <f t="shared" si="188"/>
        <v>0.66902970826525354</v>
      </c>
      <c r="J343" s="124">
        <f t="shared" si="188"/>
        <v>0.65120938130850015</v>
      </c>
      <c r="K343" s="124">
        <f t="shared" si="188"/>
        <v>0.66234765450281607</v>
      </c>
      <c r="L343" s="124">
        <f t="shared" si="188"/>
        <v>0.66707095843926734</v>
      </c>
      <c r="M343" s="124">
        <f t="shared" si="188"/>
        <v>0.66461531043657052</v>
      </c>
      <c r="N343" s="124">
        <f t="shared" si="188"/>
        <v>0.66448654381045313</v>
      </c>
      <c r="O343" s="124">
        <f t="shared" si="188"/>
        <v>0.66857835337123961</v>
      </c>
      <c r="P343" s="124">
        <f t="shared" si="188"/>
        <v>0.68623980704006227</v>
      </c>
      <c r="Q343" s="124">
        <f t="shared" si="188"/>
        <v>0.69221168699455693</v>
      </c>
      <c r="R343" s="124">
        <f t="shared" ref="R343:V343" si="189">IF(R324=0,"",R324/R305)</f>
        <v>0.68661647901805134</v>
      </c>
      <c r="S343" s="124">
        <f t="shared" si="189"/>
        <v>0.6944782818535199</v>
      </c>
      <c r="T343" s="124">
        <f t="shared" si="189"/>
        <v>0.69918908154859871</v>
      </c>
      <c r="U343" s="124">
        <f t="shared" si="189"/>
        <v>0.70026310789567336</v>
      </c>
      <c r="V343" s="124">
        <f t="shared" si="189"/>
        <v>0.69916591406552675</v>
      </c>
      <c r="W343" s="124">
        <f t="shared" ref="W343:Y343" si="190">IF(W324=0,"",W324/W305)</f>
        <v>0.69351323637639151</v>
      </c>
      <c r="X343" s="124">
        <f t="shared" si="190"/>
        <v>0.67599032085835364</v>
      </c>
      <c r="Y343" s="124">
        <f t="shared" si="190"/>
        <v>0.62924493158048178</v>
      </c>
      <c r="DA343" s="130" t="s">
        <v>3659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0.61142811050048973</v>
      </c>
      <c r="D344" s="111">
        <f t="shared" si="191"/>
        <v>0.61165933954417251</v>
      </c>
      <c r="E344" s="111">
        <f t="shared" si="191"/>
        <v>0.61189058941664398</v>
      </c>
      <c r="F344" s="111">
        <f t="shared" si="191"/>
        <v>0.61212184212940501</v>
      </c>
      <c r="G344" s="111">
        <f t="shared" si="191"/>
        <v>0.61235311402425507</v>
      </c>
      <c r="H344" s="111">
        <f t="shared" si="191"/>
        <v>0.61258440310116635</v>
      </c>
      <c r="I344" s="111">
        <f t="shared" si="191"/>
        <v>0.61281571338675855</v>
      </c>
      <c r="J344" s="111">
        <f t="shared" si="191"/>
        <v>0.61304706137667264</v>
      </c>
      <c r="K344" s="111">
        <f t="shared" si="191"/>
        <v>0.61327846109654238</v>
      </c>
      <c r="L344" s="111">
        <f t="shared" si="191"/>
        <v>0.61350991629879925</v>
      </c>
      <c r="M344" s="111">
        <f t="shared" si="191"/>
        <v>0.61368569331489609</v>
      </c>
      <c r="N344" s="111">
        <f t="shared" si="191"/>
        <v>0.61378394439862993</v>
      </c>
      <c r="O344" s="111">
        <f t="shared" si="191"/>
        <v>0.61384266649044528</v>
      </c>
      <c r="P344" s="111">
        <f t="shared" si="191"/>
        <v>0.61400652078016993</v>
      </c>
      <c r="Q344" s="111">
        <f t="shared" si="191"/>
        <v>0.61467344601644813</v>
      </c>
      <c r="R344" s="111">
        <f t="shared" ref="R344:V344" si="192">IF(R325=0,"",R325/R306)</f>
        <v>0.61642529254281186</v>
      </c>
      <c r="S344" s="111">
        <f t="shared" si="192"/>
        <v>0.6188964722508834</v>
      </c>
      <c r="T344" s="111">
        <f t="shared" si="192"/>
        <v>0.62160784091894705</v>
      </c>
      <c r="U344" s="111">
        <f t="shared" si="192"/>
        <v>0.6240802543252939</v>
      </c>
      <c r="V344" s="111">
        <f t="shared" si="192"/>
        <v>0.62583456824821138</v>
      </c>
      <c r="W344" s="111">
        <f t="shared" ref="W344:Y344" si="193">IF(W325=0,"",W325/W306)</f>
        <v>0.62667770483905794</v>
      </c>
      <c r="X344" s="111">
        <f t="shared" si="193"/>
        <v>0.62708931448297012</v>
      </c>
      <c r="Y344" s="111">
        <f t="shared" si="193"/>
        <v>0.62713047544736145</v>
      </c>
      <c r="DA344" s="63" t="s">
        <v>3660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0.76755015256502412</v>
      </c>
      <c r="D345" s="45">
        <f t="shared" si="194"/>
        <v>0.76871330105757318</v>
      </c>
      <c r="E345" s="45">
        <f t="shared" si="194"/>
        <v>0.76993129227061774</v>
      </c>
      <c r="F345" s="45">
        <f t="shared" si="194"/>
        <v>0.77115676203645722</v>
      </c>
      <c r="G345" s="45">
        <f t="shared" si="194"/>
        <v>0.77243273872207663</v>
      </c>
      <c r="H345" s="45">
        <f t="shared" si="194"/>
        <v>0.7737539562031388</v>
      </c>
      <c r="I345" s="45">
        <f t="shared" si="194"/>
        <v>0.77513101667052642</v>
      </c>
      <c r="J345" s="45">
        <f t="shared" si="194"/>
        <v>0.77660735355804789</v>
      </c>
      <c r="K345" s="45">
        <f t="shared" si="194"/>
        <v>0.77821989670879244</v>
      </c>
      <c r="L345" s="45">
        <f t="shared" si="194"/>
        <v>0.779978526369833</v>
      </c>
      <c r="M345" s="45">
        <f t="shared" si="194"/>
        <v>0.78249297816724939</v>
      </c>
      <c r="N345" s="45">
        <f t="shared" si="194"/>
        <v>0.7859368380385986</v>
      </c>
      <c r="O345" s="45">
        <f t="shared" si="194"/>
        <v>0.79072173668527601</v>
      </c>
      <c r="P345" s="45">
        <f t="shared" si="194"/>
        <v>0.79704956630893931</v>
      </c>
      <c r="Q345" s="45">
        <f t="shared" si="194"/>
        <v>0.80523783956149531</v>
      </c>
      <c r="R345" s="45">
        <f t="shared" ref="R345:V345" si="195">IF(R326=0,"",R326/R307)</f>
        <v>0.81638012177571873</v>
      </c>
      <c r="S345" s="45">
        <f t="shared" si="195"/>
        <v>0.83032275411884759</v>
      </c>
      <c r="T345" s="45">
        <f t="shared" si="195"/>
        <v>0.84533276348277198</v>
      </c>
      <c r="U345" s="45">
        <f t="shared" si="195"/>
        <v>0.85967717675942312</v>
      </c>
      <c r="V345" s="45">
        <f t="shared" si="195"/>
        <v>0.87162302084071264</v>
      </c>
      <c r="W345" s="45">
        <f t="shared" ref="W345:Y345" si="196">IF(W326=0,"",W326/W307)</f>
        <v>0.88056818178351182</v>
      </c>
      <c r="X345" s="45">
        <f t="shared" si="196"/>
        <v>0.88829413938616331</v>
      </c>
      <c r="Y345" s="45">
        <f t="shared" si="196"/>
        <v>0.89514548632799218</v>
      </c>
      <c r="DA345" s="60" t="s">
        <v>3661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623.51963272401213</v>
      </c>
      <c r="D347" s="117">
        <f t="shared" si="197"/>
        <v>572.02623946619076</v>
      </c>
      <c r="E347" s="117">
        <f t="shared" si="197"/>
        <v>556.61260952318514</v>
      </c>
      <c r="F347" s="117">
        <f t="shared" si="197"/>
        <v>485.79809069380292</v>
      </c>
      <c r="G347" s="117">
        <f t="shared" si="197"/>
        <v>438.35153270038251</v>
      </c>
      <c r="H347" s="117">
        <f t="shared" si="197"/>
        <v>483.07488382490538</v>
      </c>
      <c r="I347" s="117">
        <f t="shared" si="197"/>
        <v>448.06514105050519</v>
      </c>
      <c r="J347" s="117">
        <f t="shared" si="197"/>
        <v>485.18915792500576</v>
      </c>
      <c r="K347" s="117">
        <f t="shared" si="197"/>
        <v>523.08586086738558</v>
      </c>
      <c r="L347" s="117">
        <f t="shared" si="197"/>
        <v>647.51530164278984</v>
      </c>
      <c r="M347" s="117">
        <f t="shared" si="197"/>
        <v>445.43648584397323</v>
      </c>
      <c r="N347" s="117">
        <f t="shared" si="197"/>
        <v>417.70946246448432</v>
      </c>
      <c r="O347" s="117">
        <f t="shared" si="197"/>
        <v>527.53509656549579</v>
      </c>
      <c r="P347" s="117">
        <f t="shared" si="197"/>
        <v>259.00389760031027</v>
      </c>
      <c r="Q347" s="117">
        <f t="shared" si="197"/>
        <v>283.75612345442971</v>
      </c>
      <c r="R347" s="117">
        <f t="shared" ref="R347:V347" si="198">R348+R351+R353+R362</f>
        <v>392.79547018754266</v>
      </c>
      <c r="S347" s="117">
        <f t="shared" si="198"/>
        <v>319.3169971220351</v>
      </c>
      <c r="T347" s="117">
        <f t="shared" si="198"/>
        <v>287.0761170951597</v>
      </c>
      <c r="U347" s="117">
        <f t="shared" si="198"/>
        <v>271.96316058000832</v>
      </c>
      <c r="V347" s="117">
        <f t="shared" si="198"/>
        <v>262.05509992935242</v>
      </c>
      <c r="W347" s="117">
        <f t="shared" ref="W347:Y347" si="199">W348+W351+W353+W362</f>
        <v>190.95350779385487</v>
      </c>
      <c r="X347" s="117">
        <f t="shared" si="199"/>
        <v>133.38831732714186</v>
      </c>
      <c r="Y347" s="117">
        <f t="shared" si="199"/>
        <v>116.54742576120508</v>
      </c>
      <c r="DA347" s="129" t="s">
        <v>3812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561.1410962494873</v>
      </c>
      <c r="D348" s="122">
        <f t="shared" si="200"/>
        <v>507.26015871303883</v>
      </c>
      <c r="E348" s="122">
        <f t="shared" si="200"/>
        <v>493.70580843524414</v>
      </c>
      <c r="F348" s="122">
        <f t="shared" si="200"/>
        <v>431.24829984050194</v>
      </c>
      <c r="G348" s="122">
        <f t="shared" si="200"/>
        <v>388.06463052738417</v>
      </c>
      <c r="H348" s="122">
        <f t="shared" si="200"/>
        <v>427.3556612639855</v>
      </c>
      <c r="I348" s="122">
        <f t="shared" si="200"/>
        <v>393.30125219488525</v>
      </c>
      <c r="J348" s="122">
        <f t="shared" si="200"/>
        <v>429.21488108609913</v>
      </c>
      <c r="K348" s="122">
        <f t="shared" si="200"/>
        <v>462.10426429659066</v>
      </c>
      <c r="L348" s="122">
        <f t="shared" si="200"/>
        <v>570.02431933474963</v>
      </c>
      <c r="M348" s="122">
        <f t="shared" si="200"/>
        <v>390.99498507181823</v>
      </c>
      <c r="N348" s="122">
        <f t="shared" si="200"/>
        <v>368.23583272942489</v>
      </c>
      <c r="O348" s="122">
        <f t="shared" si="200"/>
        <v>461.95540912823782</v>
      </c>
      <c r="P348" s="122">
        <f t="shared" si="200"/>
        <v>222.47848876029184</v>
      </c>
      <c r="Q348" s="122">
        <f t="shared" si="200"/>
        <v>240.74803511859199</v>
      </c>
      <c r="R348" s="122">
        <f t="shared" ref="R348:V348" si="201">SUM(R349:R350)</f>
        <v>328.84910640164395</v>
      </c>
      <c r="S348" s="122">
        <f t="shared" si="201"/>
        <v>266.84436461990975</v>
      </c>
      <c r="T348" s="122">
        <f t="shared" si="201"/>
        <v>240.21712793757573</v>
      </c>
      <c r="U348" s="122">
        <f t="shared" si="201"/>
        <v>227.12739003803517</v>
      </c>
      <c r="V348" s="122">
        <f t="shared" si="201"/>
        <v>219.0235537084061</v>
      </c>
      <c r="W348" s="122">
        <f t="shared" ref="W348:Y348" si="202">SUM(W349:W350)</f>
        <v>158.00027305363992</v>
      </c>
      <c r="X348" s="122">
        <f t="shared" si="202"/>
        <v>107.56261825789294</v>
      </c>
      <c r="Y348" s="122">
        <f t="shared" si="202"/>
        <v>88.546823059227023</v>
      </c>
      <c r="DA348" s="130" t="s">
        <v>3813</v>
      </c>
    </row>
    <row r="349" spans="1:105" ht="12" customHeight="1" x14ac:dyDescent="0.25">
      <c r="A349" s="97" t="s">
        <v>212</v>
      </c>
      <c r="B349" s="98"/>
      <c r="C349" s="98">
        <v>561.1410962494873</v>
      </c>
      <c r="D349" s="98">
        <v>507.26015871303883</v>
      </c>
      <c r="E349" s="98">
        <v>493.70580843524414</v>
      </c>
      <c r="F349" s="98">
        <v>431.24829984050194</v>
      </c>
      <c r="G349" s="98">
        <v>388.06463052738417</v>
      </c>
      <c r="H349" s="98">
        <v>427.3556612639855</v>
      </c>
      <c r="I349" s="98">
        <v>393.30125219488525</v>
      </c>
      <c r="J349" s="98">
        <v>429.21488108609913</v>
      </c>
      <c r="K349" s="98">
        <v>462.10426429659066</v>
      </c>
      <c r="L349" s="98">
        <v>570.02431933474963</v>
      </c>
      <c r="M349" s="98">
        <v>390.99498507181823</v>
      </c>
      <c r="N349" s="98">
        <v>368.23583272942489</v>
      </c>
      <c r="O349" s="98">
        <v>461.95540912823782</v>
      </c>
      <c r="P349" s="98">
        <v>222.47848876029184</v>
      </c>
      <c r="Q349" s="98">
        <v>240.74803511859199</v>
      </c>
      <c r="R349" s="98">
        <v>328.84910640164395</v>
      </c>
      <c r="S349" s="98">
        <v>266.84436461990975</v>
      </c>
      <c r="T349" s="98">
        <v>240.21712793757573</v>
      </c>
      <c r="U349" s="98">
        <v>227.12739003803517</v>
      </c>
      <c r="V349" s="98">
        <v>219.0235537084061</v>
      </c>
      <c r="W349" s="98">
        <v>158.00027305363992</v>
      </c>
      <c r="X349" s="98">
        <v>107.56261825789294</v>
      </c>
      <c r="Y349" s="98">
        <v>88.546823059227023</v>
      </c>
      <c r="DA349" s="63" t="s">
        <v>3814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3815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3816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3817</v>
      </c>
    </row>
    <row r="353" spans="1:105" ht="12" customHeight="1" x14ac:dyDescent="0.25">
      <c r="A353" s="121" t="s">
        <v>55</v>
      </c>
      <c r="B353" s="122"/>
      <c r="C353" s="122">
        <v>56.157414722365708</v>
      </c>
      <c r="D353" s="122">
        <v>59.163452201884638</v>
      </c>
      <c r="E353" s="122">
        <v>57.574740507194612</v>
      </c>
      <c r="F353" s="122">
        <v>49.886319117490132</v>
      </c>
      <c r="G353" s="122">
        <v>45.519850806546835</v>
      </c>
      <c r="H353" s="122">
        <v>49.488493922274763</v>
      </c>
      <c r="I353" s="122">
        <v>47.81046140940844</v>
      </c>
      <c r="J353" s="122">
        <v>47.569691613947036</v>
      </c>
      <c r="K353" s="122">
        <v>53.340510074987932</v>
      </c>
      <c r="L353" s="122">
        <v>67.366100037534636</v>
      </c>
      <c r="M353" s="122">
        <v>45.391247793503616</v>
      </c>
      <c r="N353" s="122">
        <v>41.218008630106539</v>
      </c>
      <c r="O353" s="122">
        <v>55.748748393841502</v>
      </c>
      <c r="P353" s="122">
        <v>30.704182102645092</v>
      </c>
      <c r="Q353" s="122">
        <v>36.862527478907445</v>
      </c>
      <c r="R353" s="122">
        <v>54.755745189140711</v>
      </c>
      <c r="S353" s="122">
        <v>44.731697227687476</v>
      </c>
      <c r="T353" s="122">
        <v>39.575378452359139</v>
      </c>
      <c r="U353" s="122">
        <v>37.206975068691008</v>
      </c>
      <c r="V353" s="122">
        <v>34.768003417487037</v>
      </c>
      <c r="W353" s="122">
        <v>26.780914210912311</v>
      </c>
      <c r="X353" s="122">
        <v>18.925868598202143</v>
      </c>
      <c r="Y353" s="122">
        <v>17.648756440820577</v>
      </c>
      <c r="DA353" s="130" t="s">
        <v>3818</v>
      </c>
    </row>
    <row r="354" spans="1:105" ht="12" customHeight="1" x14ac:dyDescent="0.25">
      <c r="A354" s="97" t="s">
        <v>134</v>
      </c>
      <c r="B354" s="98"/>
      <c r="C354" s="98">
        <v>55.673207084418124</v>
      </c>
      <c r="D354" s="98">
        <v>59.113320642507695</v>
      </c>
      <c r="E354" s="98">
        <v>57.321513792187794</v>
      </c>
      <c r="F354" s="98">
        <v>49.623820676631389</v>
      </c>
      <c r="G354" s="98">
        <v>45.390371080997603</v>
      </c>
      <c r="H354" s="98">
        <v>49.323807063000743</v>
      </c>
      <c r="I354" s="98">
        <v>47.745389972923412</v>
      </c>
      <c r="J354" s="98">
        <v>47.221308090463189</v>
      </c>
      <c r="K354" s="98">
        <v>53.166142446617243</v>
      </c>
      <c r="L354" s="98">
        <v>67.094395209943428</v>
      </c>
      <c r="M354" s="98">
        <v>45.391247793503616</v>
      </c>
      <c r="N354" s="98">
        <v>41.173356882136872</v>
      </c>
      <c r="O354" s="98">
        <v>55.42686335203814</v>
      </c>
      <c r="P354" s="98">
        <v>30.704182102645092</v>
      </c>
      <c r="Q354" s="98">
        <v>36.698700211579663</v>
      </c>
      <c r="R354" s="98">
        <v>54.467445137862398</v>
      </c>
      <c r="S354" s="98">
        <v>44.656407573021291</v>
      </c>
      <c r="T354" s="98">
        <v>39.51029904101199</v>
      </c>
      <c r="U354" s="98">
        <v>37.149898866273112</v>
      </c>
      <c r="V354" s="98">
        <v>34.744959353309142</v>
      </c>
      <c r="W354" s="98">
        <v>26.664855324720993</v>
      </c>
      <c r="X354" s="98">
        <v>18.925868598202143</v>
      </c>
      <c r="Y354" s="98">
        <v>17.579287616828108</v>
      </c>
      <c r="DA354" s="63" t="s">
        <v>3819</v>
      </c>
    </row>
    <row r="355" spans="1:105" ht="12" customHeight="1" x14ac:dyDescent="0.25">
      <c r="A355" s="97" t="s">
        <v>133</v>
      </c>
      <c r="B355" s="98"/>
      <c r="C355" s="98">
        <v>0.48420763794758576</v>
      </c>
      <c r="D355" s="98">
        <v>5.0131559376941352E-2</v>
      </c>
      <c r="E355" s="98">
        <v>0.25322671500681465</v>
      </c>
      <c r="F355" s="98">
        <v>0.26249844085874285</v>
      </c>
      <c r="G355" s="98">
        <v>0.12947972554923215</v>
      </c>
      <c r="H355" s="98">
        <v>0.16468685927402163</v>
      </c>
      <c r="I355" s="98">
        <v>6.5071436485028708E-2</v>
      </c>
      <c r="J355" s="98">
        <v>0.34838352348384699</v>
      </c>
      <c r="K355" s="98">
        <v>0.17436762837068703</v>
      </c>
      <c r="L355" s="98">
        <v>0.27170482759120335</v>
      </c>
      <c r="M355" s="98">
        <v>0</v>
      </c>
      <c r="N355" s="98">
        <v>4.4651747969668955E-2</v>
      </c>
      <c r="O355" s="98">
        <v>0.32188504180336369</v>
      </c>
      <c r="P355" s="98">
        <v>0</v>
      </c>
      <c r="Q355" s="98">
        <v>0.16382726732778305</v>
      </c>
      <c r="R355" s="98">
        <v>0.28830005127831121</v>
      </c>
      <c r="S355" s="98">
        <v>7.5289654666188019E-2</v>
      </c>
      <c r="T355" s="98">
        <v>6.5079411347146357E-2</v>
      </c>
      <c r="U355" s="98">
        <v>5.7076202417893823E-2</v>
      </c>
      <c r="V355" s="98">
        <v>2.3044064177898702E-2</v>
      </c>
      <c r="W355" s="98">
        <v>0.11605888619131911</v>
      </c>
      <c r="X355" s="98">
        <v>0</v>
      </c>
      <c r="Y355" s="98">
        <v>6.9468823992469952E-2</v>
      </c>
      <c r="DA355" s="63" t="s">
        <v>3820</v>
      </c>
    </row>
    <row r="356" spans="1:105" ht="12" customHeight="1" x14ac:dyDescent="0.25">
      <c r="A356" s="100" t="s">
        <v>212</v>
      </c>
      <c r="B356" s="101"/>
      <c r="C356" s="101">
        <v>0.48420763794758576</v>
      </c>
      <c r="D356" s="101">
        <v>5.0131559376941352E-2</v>
      </c>
      <c r="E356" s="101">
        <v>0.25322671500681465</v>
      </c>
      <c r="F356" s="101">
        <v>0.26249844085874285</v>
      </c>
      <c r="G356" s="101">
        <v>0.12947972554923215</v>
      </c>
      <c r="H356" s="101">
        <v>0.16468685927402163</v>
      </c>
      <c r="I356" s="101">
        <v>6.5071436485028708E-2</v>
      </c>
      <c r="J356" s="101">
        <v>0.34838352348384699</v>
      </c>
      <c r="K356" s="101">
        <v>0.17436762837068703</v>
      </c>
      <c r="L356" s="101">
        <v>0.27170482759120335</v>
      </c>
      <c r="M356" s="101">
        <v>0</v>
      </c>
      <c r="N356" s="101">
        <v>4.4651747969668955E-2</v>
      </c>
      <c r="O356" s="101">
        <v>0.32188504180336369</v>
      </c>
      <c r="P356" s="101">
        <v>0</v>
      </c>
      <c r="Q356" s="101">
        <v>0.16382726732778305</v>
      </c>
      <c r="R356" s="101">
        <v>0.28830005127831121</v>
      </c>
      <c r="S356" s="101">
        <v>7.5289654666188019E-2</v>
      </c>
      <c r="T356" s="101">
        <v>6.5079411347146357E-2</v>
      </c>
      <c r="U356" s="101">
        <v>5.7076202417893823E-2</v>
      </c>
      <c r="V356" s="101">
        <v>2.3044064177898702E-2</v>
      </c>
      <c r="W356" s="101">
        <v>0.11605888619131911</v>
      </c>
      <c r="X356" s="101">
        <v>0</v>
      </c>
      <c r="Y356" s="101">
        <v>6.9468823992469952E-2</v>
      </c>
      <c r="DA356" s="131" t="s">
        <v>3821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3822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3823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3824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3825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3826</v>
      </c>
    </row>
    <row r="362" spans="1:105" ht="12" customHeight="1" x14ac:dyDescent="0.25">
      <c r="A362" s="121" t="s">
        <v>54</v>
      </c>
      <c r="B362" s="122"/>
      <c r="C362" s="122">
        <v>6.2211217521591493</v>
      </c>
      <c r="D362" s="122">
        <v>5.6026285512671885</v>
      </c>
      <c r="E362" s="122">
        <v>5.3320605807464574</v>
      </c>
      <c r="F362" s="122">
        <v>4.6634717358108633</v>
      </c>
      <c r="G362" s="122">
        <v>4.7670513664515086</v>
      </c>
      <c r="H362" s="122">
        <v>6.2307286386451501</v>
      </c>
      <c r="I362" s="122">
        <v>6.9534274462115171</v>
      </c>
      <c r="J362" s="122">
        <v>8.4045852249595807</v>
      </c>
      <c r="K362" s="122">
        <v>7.6410864958070066</v>
      </c>
      <c r="L362" s="122">
        <v>10.124882270505593</v>
      </c>
      <c r="M362" s="122">
        <v>9.0502529786513524</v>
      </c>
      <c r="N362" s="122">
        <v>8.2556211049528923</v>
      </c>
      <c r="O362" s="122">
        <v>9.8309390434164801</v>
      </c>
      <c r="P362" s="122">
        <v>5.8212267373733502</v>
      </c>
      <c r="Q362" s="122">
        <v>6.1455608569302758</v>
      </c>
      <c r="R362" s="122">
        <v>9.1906185967579823</v>
      </c>
      <c r="S362" s="122">
        <v>7.7409352744378968</v>
      </c>
      <c r="T362" s="122">
        <v>7.2836107052247945</v>
      </c>
      <c r="U362" s="122">
        <v>7.6287954732821275</v>
      </c>
      <c r="V362" s="122">
        <v>8.2635428034593215</v>
      </c>
      <c r="W362" s="122">
        <v>6.1723205293026417</v>
      </c>
      <c r="X362" s="122">
        <v>6.8998304710467862</v>
      </c>
      <c r="Y362" s="122">
        <v>10.351846261157476</v>
      </c>
      <c r="DA362" s="130" t="s">
        <v>3827</v>
      </c>
    </row>
    <row r="363" spans="1:105" ht="12" customHeight="1" x14ac:dyDescent="0.25">
      <c r="A363" s="97" t="s">
        <v>175</v>
      </c>
      <c r="B363" s="98"/>
      <c r="C363" s="98">
        <v>6.2211217521591493</v>
      </c>
      <c r="D363" s="98">
        <v>5.6026285512671885</v>
      </c>
      <c r="E363" s="98">
        <v>5.3320605807464574</v>
      </c>
      <c r="F363" s="98">
        <v>4.6634717358108633</v>
      </c>
      <c r="G363" s="98">
        <v>4.7670513664515086</v>
      </c>
      <c r="H363" s="98">
        <v>6.2307286386451501</v>
      </c>
      <c r="I363" s="98">
        <v>6.9534274462115171</v>
      </c>
      <c r="J363" s="98">
        <v>8.4045852249595807</v>
      </c>
      <c r="K363" s="98">
        <v>7.6410864958070066</v>
      </c>
      <c r="L363" s="98">
        <v>10.124882270505593</v>
      </c>
      <c r="M363" s="98">
        <v>9.0502529786513524</v>
      </c>
      <c r="N363" s="98">
        <v>8.2556211049528923</v>
      </c>
      <c r="O363" s="98">
        <v>9.8309390434164801</v>
      </c>
      <c r="P363" s="98">
        <v>5.8212267373733502</v>
      </c>
      <c r="Q363" s="98">
        <v>6.1455608569302758</v>
      </c>
      <c r="R363" s="98">
        <v>9.1906185967579823</v>
      </c>
      <c r="S363" s="98">
        <v>7.7409352744378968</v>
      </c>
      <c r="T363" s="98">
        <v>7.2836107052247945</v>
      </c>
      <c r="U363" s="98">
        <v>7.6287954732821275</v>
      </c>
      <c r="V363" s="98">
        <v>8.2635428034593215</v>
      </c>
      <c r="W363" s="98">
        <v>6.1723205293026417</v>
      </c>
      <c r="X363" s="98">
        <v>6.8998304710467862</v>
      </c>
      <c r="Y363" s="98">
        <v>10.351846261157476</v>
      </c>
      <c r="DA363" s="63" t="s">
        <v>3828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3829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15891.23191882303</v>
      </c>
      <c r="D366" s="117">
        <f t="shared" si="204"/>
        <v>15140.457084740268</v>
      </c>
      <c r="E366" s="117">
        <f t="shared" si="204"/>
        <v>15332.638000415523</v>
      </c>
      <c r="F366" s="117">
        <f t="shared" si="204"/>
        <v>14634.583698837498</v>
      </c>
      <c r="G366" s="117">
        <f t="shared" si="204"/>
        <v>14047.717427019375</v>
      </c>
      <c r="H366" s="117">
        <f t="shared" si="204"/>
        <v>14023.841817145514</v>
      </c>
      <c r="I366" s="117">
        <f t="shared" si="204"/>
        <v>12424.945602769931</v>
      </c>
      <c r="J366" s="117">
        <f t="shared" si="204"/>
        <v>13931.870106598668</v>
      </c>
      <c r="K366" s="117">
        <f t="shared" si="204"/>
        <v>13567.471749174227</v>
      </c>
      <c r="L366" s="117">
        <f t="shared" si="204"/>
        <v>15464.530269496416</v>
      </c>
      <c r="M366" s="117">
        <f t="shared" si="204"/>
        <v>11883.978530439346</v>
      </c>
      <c r="N366" s="117">
        <f t="shared" si="204"/>
        <v>12267.319028873655</v>
      </c>
      <c r="O366" s="117">
        <f t="shared" si="204"/>
        <v>12392.979717337259</v>
      </c>
      <c r="P366" s="117">
        <f t="shared" si="204"/>
        <v>8681.7947665967804</v>
      </c>
      <c r="Q366" s="117">
        <f t="shared" si="204"/>
        <v>8694.6323359003509</v>
      </c>
      <c r="R366" s="117">
        <f t="shared" ref="R366:V366" si="205">R367+R370+R372+R381</f>
        <v>8635.0261075143626</v>
      </c>
      <c r="S366" s="117">
        <f t="shared" si="205"/>
        <v>8041.0671529412675</v>
      </c>
      <c r="T366" s="117">
        <f t="shared" si="205"/>
        <v>7685.2780234042002</v>
      </c>
      <c r="U366" s="117">
        <f t="shared" si="205"/>
        <v>7100.6296137979352</v>
      </c>
      <c r="V366" s="117">
        <f t="shared" si="205"/>
        <v>6463.1305601017339</v>
      </c>
      <c r="W366" s="117">
        <f t="shared" ref="W366:Y366" si="206">W367+W370+W372+W381</f>
        <v>6572.725560068955</v>
      </c>
      <c r="X366" s="117">
        <f t="shared" si="206"/>
        <v>4600.4925451483105</v>
      </c>
      <c r="Y366" s="117">
        <f t="shared" si="206"/>
        <v>3238.3833687919414</v>
      </c>
      <c r="DA366" s="129" t="s">
        <v>3980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14164.208628858087</v>
      </c>
      <c r="D367" s="122">
        <f t="shared" si="207"/>
        <v>13309.569210111697</v>
      </c>
      <c r="E367" s="122">
        <f t="shared" si="207"/>
        <v>13484.186275941363</v>
      </c>
      <c r="F367" s="122">
        <f t="shared" si="207"/>
        <v>12861.150805049534</v>
      </c>
      <c r="G367" s="122">
        <f t="shared" si="207"/>
        <v>12301.370137673042</v>
      </c>
      <c r="H367" s="122">
        <f t="shared" si="207"/>
        <v>12253.211271365792</v>
      </c>
      <c r="I367" s="122">
        <f t="shared" si="207"/>
        <v>10785.575700227588</v>
      </c>
      <c r="J367" s="122">
        <f t="shared" si="207"/>
        <v>12238.119574705412</v>
      </c>
      <c r="K367" s="122">
        <f t="shared" si="207"/>
        <v>11888.016939752433</v>
      </c>
      <c r="L367" s="122">
        <f t="shared" si="207"/>
        <v>13497.216110219226</v>
      </c>
      <c r="M367" s="122">
        <f t="shared" si="207"/>
        <v>10312.81225265737</v>
      </c>
      <c r="N367" s="122">
        <f t="shared" si="207"/>
        <v>10669.383120734163</v>
      </c>
      <c r="O367" s="122">
        <f t="shared" si="207"/>
        <v>10739.727551471993</v>
      </c>
      <c r="P367" s="122">
        <f t="shared" si="207"/>
        <v>7326.1568810518484</v>
      </c>
      <c r="Q367" s="122">
        <f t="shared" si="207"/>
        <v>7200.2369360803923</v>
      </c>
      <c r="R367" s="122">
        <f t="shared" ref="R367:V367" si="208">SUM(R368:R369)</f>
        <v>7115.312713230157</v>
      </c>
      <c r="S367" s="122">
        <f t="shared" si="208"/>
        <v>6616.2309497312253</v>
      </c>
      <c r="T367" s="122">
        <f t="shared" si="208"/>
        <v>6315.574613941918</v>
      </c>
      <c r="U367" s="122">
        <f t="shared" si="208"/>
        <v>5825.0712202052755</v>
      </c>
      <c r="V367" s="122">
        <f t="shared" si="208"/>
        <v>5304.2899050271435</v>
      </c>
      <c r="W367" s="122">
        <f t="shared" ref="W367:Y367" si="209">SUM(W368:W369)</f>
        <v>5374.4253259915586</v>
      </c>
      <c r="X367" s="122">
        <f t="shared" si="209"/>
        <v>3632.9425498148726</v>
      </c>
      <c r="Y367" s="122">
        <f t="shared" si="209"/>
        <v>2438.8495400256793</v>
      </c>
      <c r="DA367" s="130" t="s">
        <v>3981</v>
      </c>
    </row>
    <row r="368" spans="1:105" ht="12" customHeight="1" x14ac:dyDescent="0.25">
      <c r="A368" s="97" t="s">
        <v>212</v>
      </c>
      <c r="B368" s="98"/>
      <c r="C368" s="98">
        <v>13974.850548535573</v>
      </c>
      <c r="D368" s="98">
        <v>13133.812594592173</v>
      </c>
      <c r="E368" s="98">
        <v>13308.138562591283</v>
      </c>
      <c r="F368" s="98">
        <v>12695.458417886644</v>
      </c>
      <c r="G368" s="98">
        <v>12145.477955895074</v>
      </c>
      <c r="H368" s="98">
        <v>12100.645679317498</v>
      </c>
      <c r="I368" s="98">
        <v>10654.0746325162</v>
      </c>
      <c r="J368" s="98">
        <v>12086.848725136757</v>
      </c>
      <c r="K368" s="98">
        <v>11741.329096303949</v>
      </c>
      <c r="L368" s="98">
        <v>13325.309548917503</v>
      </c>
      <c r="M368" s="98">
        <v>10186.664066584568</v>
      </c>
      <c r="N368" s="98">
        <v>10534.518707459305</v>
      </c>
      <c r="O368" s="98">
        <v>10596.678214502099</v>
      </c>
      <c r="P368" s="98">
        <v>7230.214195741989</v>
      </c>
      <c r="Q368" s="98">
        <v>7099.5773632802593</v>
      </c>
      <c r="R368" s="98">
        <v>7013.2923926536696</v>
      </c>
      <c r="S368" s="98">
        <v>6521.3527476772206</v>
      </c>
      <c r="T368" s="98">
        <v>6224.7575879309052</v>
      </c>
      <c r="U368" s="98">
        <v>5741.9267999656386</v>
      </c>
      <c r="V368" s="98">
        <v>5229.606567748574</v>
      </c>
      <c r="W368" s="98">
        <v>5296.4186801457317</v>
      </c>
      <c r="X368" s="98">
        <v>3583.8688358390964</v>
      </c>
      <c r="Y368" s="98">
        <v>2408.065413942903</v>
      </c>
      <c r="DA368" s="63" t="s">
        <v>3982</v>
      </c>
    </row>
    <row r="369" spans="1:105" ht="12" customHeight="1" x14ac:dyDescent="0.25">
      <c r="A369" s="97" t="s">
        <v>53</v>
      </c>
      <c r="B369" s="98"/>
      <c r="C369" s="98">
        <v>189.35808032251495</v>
      </c>
      <c r="D369" s="98">
        <v>175.75661551952413</v>
      </c>
      <c r="E369" s="98">
        <v>176.04771335008152</v>
      </c>
      <c r="F369" s="98">
        <v>165.6923871628905</v>
      </c>
      <c r="G369" s="98">
        <v>155.89218177796877</v>
      </c>
      <c r="H369" s="98">
        <v>152.56559204829355</v>
      </c>
      <c r="I369" s="98">
        <v>131.50106771138715</v>
      </c>
      <c r="J369" s="98">
        <v>151.27084956865414</v>
      </c>
      <c r="K369" s="98">
        <v>146.68784344848484</v>
      </c>
      <c r="L369" s="98">
        <v>171.90656130172277</v>
      </c>
      <c r="M369" s="98">
        <v>126.14818607280127</v>
      </c>
      <c r="N369" s="98">
        <v>134.86441327485821</v>
      </c>
      <c r="O369" s="98">
        <v>143.049336969894</v>
      </c>
      <c r="P369" s="98">
        <v>95.942685309859812</v>
      </c>
      <c r="Q369" s="98">
        <v>100.65957280013316</v>
      </c>
      <c r="R369" s="98">
        <v>102.02032057648708</v>
      </c>
      <c r="S369" s="98">
        <v>94.878202054004831</v>
      </c>
      <c r="T369" s="98">
        <v>90.817026011013184</v>
      </c>
      <c r="U369" s="98">
        <v>83.144420239636887</v>
      </c>
      <c r="V369" s="98">
        <v>74.683337278569809</v>
      </c>
      <c r="W369" s="98">
        <v>78.006645845826824</v>
      </c>
      <c r="X369" s="98">
        <v>49.073713975776293</v>
      </c>
      <c r="Y369" s="98">
        <v>30.784126082776368</v>
      </c>
      <c r="DA369" s="63" t="s">
        <v>3983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3.3121637248155706</v>
      </c>
      <c r="D370" s="122">
        <f t="shared" si="210"/>
        <v>0.78471262698491828</v>
      </c>
      <c r="E370" s="122">
        <f t="shared" si="210"/>
        <v>7.6585096738631577</v>
      </c>
      <c r="F370" s="122">
        <f t="shared" si="210"/>
        <v>9.6807804515105751</v>
      </c>
      <c r="G370" s="122">
        <f t="shared" si="210"/>
        <v>21.391389632556113</v>
      </c>
      <c r="H370" s="122">
        <f t="shared" si="210"/>
        <v>33.272002327727705</v>
      </c>
      <c r="I370" s="122">
        <f t="shared" si="210"/>
        <v>5.9602842227122359</v>
      </c>
      <c r="J370" s="122">
        <f t="shared" si="210"/>
        <v>11.026241113556743</v>
      </c>
      <c r="K370" s="122">
        <f t="shared" si="210"/>
        <v>20.005353083491606</v>
      </c>
      <c r="L370" s="122">
        <f t="shared" si="210"/>
        <v>24.600707111190466</v>
      </c>
      <c r="M370" s="122">
        <f t="shared" si="210"/>
        <v>47.023248669711244</v>
      </c>
      <c r="N370" s="122">
        <f t="shared" si="210"/>
        <v>50.455896657753101</v>
      </c>
      <c r="O370" s="122">
        <f t="shared" si="210"/>
        <v>37.483316213344303</v>
      </c>
      <c r="P370" s="122">
        <f t="shared" si="210"/>
        <v>45.281751527036775</v>
      </c>
      <c r="Q370" s="122">
        <f t="shared" si="210"/>
        <v>41.255573342561533</v>
      </c>
      <c r="R370" s="122">
        <f t="shared" si="210"/>
        <v>43.593445175959246</v>
      </c>
      <c r="S370" s="122">
        <f t="shared" si="210"/>
        <v>24.471230804542007</v>
      </c>
      <c r="T370" s="122">
        <f t="shared" si="210"/>
        <v>19.029738851799944</v>
      </c>
      <c r="U370" s="122">
        <f t="shared" si="210"/>
        <v>13.09952026510855</v>
      </c>
      <c r="V370" s="122">
        <f t="shared" si="210"/>
        <v>10.950354659590811</v>
      </c>
      <c r="W370" s="122">
        <f t="shared" si="210"/>
        <v>13.443926896886609</v>
      </c>
      <c r="X370" s="122">
        <f t="shared" si="210"/>
        <v>30.575093889986629</v>
      </c>
      <c r="Y370" s="122">
        <f t="shared" si="210"/>
        <v>33.02344445775099</v>
      </c>
      <c r="DA370" s="130" t="s">
        <v>3984</v>
      </c>
    </row>
    <row r="371" spans="1:105" ht="12" customHeight="1" x14ac:dyDescent="0.25">
      <c r="A371" s="97" t="s">
        <v>53</v>
      </c>
      <c r="B371" s="98"/>
      <c r="C371" s="98">
        <f>RES_hhdet_in_fech!C67</f>
        <v>3.3121637248155706</v>
      </c>
      <c r="D371" s="98">
        <f>RES_hhdet_in_fech!D67</f>
        <v>0.78471262698491828</v>
      </c>
      <c r="E371" s="98">
        <f>RES_hhdet_in_fech!E67</f>
        <v>7.6585096738631577</v>
      </c>
      <c r="F371" s="98">
        <f>RES_hhdet_in_fech!F67</f>
        <v>9.6807804515105751</v>
      </c>
      <c r="G371" s="98">
        <f>RES_hhdet_in_fech!G67</f>
        <v>21.391389632556113</v>
      </c>
      <c r="H371" s="98">
        <f>RES_hhdet_in_fech!H67</f>
        <v>33.272002327727705</v>
      </c>
      <c r="I371" s="98">
        <f>RES_hhdet_in_fech!I67</f>
        <v>5.9602842227122359</v>
      </c>
      <c r="J371" s="98">
        <f>RES_hhdet_in_fech!J67</f>
        <v>11.026241113556743</v>
      </c>
      <c r="K371" s="98">
        <f>RES_hhdet_in_fech!K67</f>
        <v>20.005353083491606</v>
      </c>
      <c r="L371" s="98">
        <f>RES_hhdet_in_fech!L67</f>
        <v>24.600707111190466</v>
      </c>
      <c r="M371" s="98">
        <f>RES_hhdet_in_fech!M67</f>
        <v>47.023248669711244</v>
      </c>
      <c r="N371" s="98">
        <f>RES_hhdet_in_fech!N67</f>
        <v>50.455896657753101</v>
      </c>
      <c r="O371" s="98">
        <f>RES_hhdet_in_fech!O67</f>
        <v>37.483316213344303</v>
      </c>
      <c r="P371" s="98">
        <f>RES_hhdet_in_fech!P67</f>
        <v>45.281751527036775</v>
      </c>
      <c r="Q371" s="98">
        <f>RES_hhdet_in_fech!Q67</f>
        <v>41.255573342561533</v>
      </c>
      <c r="R371" s="98">
        <f>RES_hhdet_in_fech!R67</f>
        <v>43.593445175959246</v>
      </c>
      <c r="S371" s="98">
        <f>RES_hhdet_in_fech!S67</f>
        <v>24.471230804542007</v>
      </c>
      <c r="T371" s="98">
        <f>RES_hhdet_in_fech!T67</f>
        <v>19.029738851799944</v>
      </c>
      <c r="U371" s="98">
        <f>RES_hhdet_in_fech!U67</f>
        <v>13.09952026510855</v>
      </c>
      <c r="V371" s="98">
        <f>RES_hhdet_in_fech!V67</f>
        <v>10.950354659590811</v>
      </c>
      <c r="W371" s="98">
        <f>RES_hhdet_in_fech!W67</f>
        <v>13.443926896886609</v>
      </c>
      <c r="X371" s="98">
        <f>RES_hhdet_in_fech!X67</f>
        <v>30.575093889986629</v>
      </c>
      <c r="Y371" s="98">
        <f>RES_hhdet_in_fech!Y67</f>
        <v>33.02344445775099</v>
      </c>
      <c r="DA371" s="63" t="s">
        <v>3985</v>
      </c>
    </row>
    <row r="372" spans="1:105" ht="12" customHeight="1" x14ac:dyDescent="0.25">
      <c r="A372" s="121" t="s">
        <v>55</v>
      </c>
      <c r="B372" s="122"/>
      <c r="C372" s="122">
        <v>1451.4486815547625</v>
      </c>
      <c r="D372" s="122">
        <v>1560.6903580226781</v>
      </c>
      <c r="E372" s="122">
        <v>1571.5985525950773</v>
      </c>
      <c r="F372" s="122">
        <v>1489.9096971535455</v>
      </c>
      <c r="G372" s="122">
        <v>1448.0653685596758</v>
      </c>
      <c r="H372" s="122">
        <v>1429.8057151304181</v>
      </c>
      <c r="I372" s="122">
        <v>1345.2533567511523</v>
      </c>
      <c r="J372" s="122">
        <v>1374.0204980552371</v>
      </c>
      <c r="K372" s="122">
        <v>1383.0846353978152</v>
      </c>
      <c r="L372" s="122">
        <v>1593.7473804255253</v>
      </c>
      <c r="M372" s="122">
        <v>1186.4818238452785</v>
      </c>
      <c r="N372" s="122">
        <v>1212.7041317650303</v>
      </c>
      <c r="O372" s="122">
        <v>1289.2026787203226</v>
      </c>
      <c r="P372" s="122">
        <v>997.85408100413224</v>
      </c>
      <c r="Q372" s="122">
        <v>1147.5815293048192</v>
      </c>
      <c r="R372" s="122">
        <v>1174.0907771938159</v>
      </c>
      <c r="S372" s="122">
        <v>1105.9295247593477</v>
      </c>
      <c r="T372" s="122">
        <v>1061.739091574934</v>
      </c>
      <c r="U372" s="122">
        <v>977.431166190152</v>
      </c>
      <c r="V372" s="122">
        <v>866.684123110668</v>
      </c>
      <c r="W372" s="122">
        <v>904.02200129300945</v>
      </c>
      <c r="X372" s="122">
        <v>654.12726683661015</v>
      </c>
      <c r="Y372" s="122">
        <v>482.74920207663661</v>
      </c>
      <c r="DA372" s="130" t="s">
        <v>3986</v>
      </c>
    </row>
    <row r="373" spans="1:105" ht="12" customHeight="1" x14ac:dyDescent="0.25">
      <c r="A373" s="97" t="s">
        <v>134</v>
      </c>
      <c r="B373" s="98"/>
      <c r="C373" s="98">
        <v>1468.7253422405843</v>
      </c>
      <c r="D373" s="98">
        <v>1566.3239707603411</v>
      </c>
      <c r="E373" s="98">
        <v>1577.2244561992632</v>
      </c>
      <c r="F373" s="98">
        <v>1496.0908390919531</v>
      </c>
      <c r="G373" s="98">
        <v>1452.9618197144682</v>
      </c>
      <c r="H373" s="98">
        <v>1435.9142507155204</v>
      </c>
      <c r="I373" s="98">
        <v>1350.7446532862539</v>
      </c>
      <c r="J373" s="98">
        <v>1383.0359611118513</v>
      </c>
      <c r="K373" s="98">
        <v>1389.1273560280929</v>
      </c>
      <c r="L373" s="98">
        <v>1600.2168202515272</v>
      </c>
      <c r="M373" s="98">
        <v>1186.7810701316089</v>
      </c>
      <c r="N373" s="98">
        <v>1215.0071700954309</v>
      </c>
      <c r="O373" s="98">
        <v>1292.0613344641044</v>
      </c>
      <c r="P373" s="98">
        <v>997.85252736232349</v>
      </c>
      <c r="Q373" s="98">
        <v>1149.954072058556</v>
      </c>
      <c r="R373" s="98">
        <v>1175.2973580284468</v>
      </c>
      <c r="S373" s="98">
        <v>1106.2255581472746</v>
      </c>
      <c r="T373" s="98">
        <v>1061.7277117872541</v>
      </c>
      <c r="U373" s="98">
        <v>977.08584752436593</v>
      </c>
      <c r="V373" s="98">
        <v>864.69727101382932</v>
      </c>
      <c r="W373" s="98">
        <v>904.82287941207107</v>
      </c>
      <c r="X373" s="98">
        <v>653.19291929943233</v>
      </c>
      <c r="Y373" s="98">
        <v>483.09213758627146</v>
      </c>
      <c r="DA373" s="63" t="s">
        <v>3987</v>
      </c>
    </row>
    <row r="374" spans="1:105" ht="12" customHeight="1" x14ac:dyDescent="0.25">
      <c r="A374" s="97" t="s">
        <v>133</v>
      </c>
      <c r="B374" s="98"/>
      <c r="C374" s="98">
        <v>1196.0097503547586</v>
      </c>
      <c r="D374" s="98">
        <v>1290.4076923914813</v>
      </c>
      <c r="E374" s="98">
        <v>1297.1499855207019</v>
      </c>
      <c r="F374" s="98">
        <v>1233.7984371303924</v>
      </c>
      <c r="G374" s="98">
        <v>1204.185156595714</v>
      </c>
      <c r="H374" s="98">
        <v>1190.0402477987993</v>
      </c>
      <c r="I374" s="98">
        <v>1136.296663552172</v>
      </c>
      <c r="J374" s="98">
        <v>1149.3974227610101</v>
      </c>
      <c r="K374" s="98">
        <v>1165.0353130856436</v>
      </c>
      <c r="L374" s="98">
        <v>1319.7626051392085</v>
      </c>
      <c r="M374" s="98">
        <v>0</v>
      </c>
      <c r="N374" s="98">
        <v>1021.8427353727001</v>
      </c>
      <c r="O374" s="98">
        <v>1113.8557853746727</v>
      </c>
      <c r="P374" s="98">
        <v>0</v>
      </c>
      <c r="Q374" s="98">
        <v>1033.1247001859695</v>
      </c>
      <c r="R374" s="98">
        <v>1071.6591737231925</v>
      </c>
      <c r="S374" s="98">
        <v>1017.2426354903874</v>
      </c>
      <c r="T374" s="98">
        <v>980.17258340258707</v>
      </c>
      <c r="U374" s="98">
        <v>905.07307019301595</v>
      </c>
      <c r="V374" s="98">
        <v>802.66447374833956</v>
      </c>
      <c r="W374" s="98">
        <v>838.79418749836748</v>
      </c>
      <c r="X374" s="98">
        <v>0</v>
      </c>
      <c r="Y374" s="98">
        <v>450.06755562417635</v>
      </c>
      <c r="DA374" s="63" t="s">
        <v>3988</v>
      </c>
    </row>
    <row r="375" spans="1:105" ht="12" customHeight="1" x14ac:dyDescent="0.25">
      <c r="A375" s="100" t="s">
        <v>212</v>
      </c>
      <c r="B375" s="101"/>
      <c r="C375" s="101">
        <v>702.71820943897831</v>
      </c>
      <c r="D375" s="101">
        <v>778.37070378955582</v>
      </c>
      <c r="E375" s="101">
        <v>762.85428105012988</v>
      </c>
      <c r="F375" s="101">
        <v>719.11214338992181</v>
      </c>
      <c r="G375" s="101">
        <v>701.66820240565039</v>
      </c>
      <c r="H375" s="101">
        <v>678.06950992839006</v>
      </c>
      <c r="I375" s="101">
        <v>675.69061164239326</v>
      </c>
      <c r="J375" s="101">
        <v>629.06276598631575</v>
      </c>
      <c r="K375" s="101">
        <v>646.90840005116411</v>
      </c>
      <c r="L375" s="101">
        <v>643.54098653220615</v>
      </c>
      <c r="M375" s="101">
        <v>0</v>
      </c>
      <c r="N375" s="101">
        <v>475.79738541869409</v>
      </c>
      <c r="O375" s="101">
        <v>531.89277806801522</v>
      </c>
      <c r="P375" s="101">
        <v>0</v>
      </c>
      <c r="Q375" s="101">
        <v>491.57417557577577</v>
      </c>
      <c r="R375" s="101">
        <v>528.35195815710904</v>
      </c>
      <c r="S375" s="101">
        <v>499.7116812358862</v>
      </c>
      <c r="T375" s="101">
        <v>460.36956713216199</v>
      </c>
      <c r="U375" s="101">
        <v>407.56360388873912</v>
      </c>
      <c r="V375" s="101">
        <v>346.57947531406558</v>
      </c>
      <c r="W375" s="101">
        <v>320.75182397891007</v>
      </c>
      <c r="X375" s="101">
        <v>0</v>
      </c>
      <c r="Y375" s="101">
        <v>181.93242784380629</v>
      </c>
      <c r="DA375" s="131" t="s">
        <v>3989</v>
      </c>
    </row>
    <row r="376" spans="1:105" ht="12" customHeight="1" x14ac:dyDescent="0.25">
      <c r="A376" s="103" t="s">
        <v>52</v>
      </c>
      <c r="B376" s="104"/>
      <c r="C376" s="104">
        <v>493.29154091578044</v>
      </c>
      <c r="D376" s="104">
        <v>512.03698860192537</v>
      </c>
      <c r="E376" s="104">
        <v>534.2957044705721</v>
      </c>
      <c r="F376" s="104">
        <v>514.68629374047043</v>
      </c>
      <c r="G376" s="104">
        <v>502.5169541900637</v>
      </c>
      <c r="H376" s="104">
        <v>511.97073787040955</v>
      </c>
      <c r="I376" s="104">
        <v>460.60605190977873</v>
      </c>
      <c r="J376" s="104">
        <v>520.33465677469417</v>
      </c>
      <c r="K376" s="104">
        <v>518.12691303447946</v>
      </c>
      <c r="L376" s="104">
        <v>676.22161860700226</v>
      </c>
      <c r="M376" s="104">
        <v>0</v>
      </c>
      <c r="N376" s="104">
        <v>546.04534995400604</v>
      </c>
      <c r="O376" s="104">
        <v>581.96300730665735</v>
      </c>
      <c r="P376" s="104">
        <v>0</v>
      </c>
      <c r="Q376" s="104">
        <v>541.55052461019352</v>
      </c>
      <c r="R376" s="104">
        <v>543.3072155660833</v>
      </c>
      <c r="S376" s="104">
        <v>517.53095425450124</v>
      </c>
      <c r="T376" s="104">
        <v>519.80301627042525</v>
      </c>
      <c r="U376" s="104">
        <v>497.50946630427694</v>
      </c>
      <c r="V376" s="104">
        <v>456.0849984342741</v>
      </c>
      <c r="W376" s="104">
        <v>518.04236351945758</v>
      </c>
      <c r="X376" s="104">
        <v>0</v>
      </c>
      <c r="Y376" s="104">
        <v>268.13512778037006</v>
      </c>
      <c r="DA376" s="132" t="s">
        <v>3990</v>
      </c>
    </row>
    <row r="377" spans="1:105" ht="12" customHeight="1" x14ac:dyDescent="0.25">
      <c r="A377" s="106" t="s">
        <v>122</v>
      </c>
      <c r="B377" s="101"/>
      <c r="C377" s="101">
        <v>1237.5939430844669</v>
      </c>
      <c r="D377" s="101">
        <v>1408.8409488854288</v>
      </c>
      <c r="E377" s="101">
        <v>1394.5705072277622</v>
      </c>
      <c r="F377" s="101">
        <v>1339.9204550454067</v>
      </c>
      <c r="G377" s="101">
        <v>1332.9309632631762</v>
      </c>
      <c r="H377" s="101">
        <v>1299.7195932548038</v>
      </c>
      <c r="I377" s="101">
        <v>1341.2602242624569</v>
      </c>
      <c r="J377" s="101">
        <v>1226.7943871290242</v>
      </c>
      <c r="K377" s="101">
        <v>1289.3178984418239</v>
      </c>
      <c r="L377" s="101">
        <v>1254.5817454790729</v>
      </c>
      <c r="M377" s="101">
        <v>1259.1848198131613</v>
      </c>
      <c r="N377" s="101">
        <v>1221.2423577864547</v>
      </c>
      <c r="O377" s="101">
        <v>1195.2220685462655</v>
      </c>
      <c r="P377" s="101">
        <v>1194.5080224324452</v>
      </c>
      <c r="Q377" s="101">
        <v>1185.3503247329936</v>
      </c>
      <c r="R377" s="101">
        <v>0</v>
      </c>
      <c r="S377" s="101">
        <v>1172.0466296872255</v>
      </c>
      <c r="T377" s="101">
        <v>1116.1095891742536</v>
      </c>
      <c r="U377" s="101">
        <v>1052.5652789710034</v>
      </c>
      <c r="V377" s="101">
        <v>959.83807758993441</v>
      </c>
      <c r="W377" s="101">
        <v>0</v>
      </c>
      <c r="X377" s="101">
        <v>717.42478879998782</v>
      </c>
      <c r="Y377" s="101">
        <v>0</v>
      </c>
      <c r="DA377" s="131" t="s">
        <v>3991</v>
      </c>
    </row>
    <row r="378" spans="1:105" ht="12" customHeight="1" x14ac:dyDescent="0.25">
      <c r="A378" s="107" t="s">
        <v>121</v>
      </c>
      <c r="B378" s="104"/>
      <c r="C378" s="104">
        <v>1060.9287668217924</v>
      </c>
      <c r="D378" s="104">
        <v>1217.2796374208353</v>
      </c>
      <c r="E378" s="104">
        <v>1199.9391581845687</v>
      </c>
      <c r="F378" s="104">
        <v>1152.7270715930872</v>
      </c>
      <c r="G378" s="104">
        <v>1148.6350062004587</v>
      </c>
      <c r="H378" s="104">
        <v>1116.2793941182069</v>
      </c>
      <c r="I378" s="104">
        <v>1165.0052649968923</v>
      </c>
      <c r="J378" s="104">
        <v>1048.5338362714485</v>
      </c>
      <c r="K378" s="104">
        <v>1108.1461534077619</v>
      </c>
      <c r="L378" s="104">
        <v>1050.8745631298182</v>
      </c>
      <c r="M378" s="104">
        <v>1072.6983967526519</v>
      </c>
      <c r="N378" s="104">
        <v>1035.3016820867776</v>
      </c>
      <c r="O378" s="104">
        <v>1022.4321679952347</v>
      </c>
      <c r="P378" s="104">
        <v>1038.3309351885778</v>
      </c>
      <c r="Q378" s="104">
        <v>1036.6880969725587</v>
      </c>
      <c r="R378" s="104">
        <v>1052.5204955577822</v>
      </c>
      <c r="S378" s="104">
        <v>1041.0682727480926</v>
      </c>
      <c r="T378" s="104">
        <v>990.48529268893742</v>
      </c>
      <c r="U378" s="104">
        <v>936.39087264686327</v>
      </c>
      <c r="V378" s="104">
        <v>854.87825686592146</v>
      </c>
      <c r="W378" s="104">
        <v>0</v>
      </c>
      <c r="X378" s="104">
        <v>644.34244984892996</v>
      </c>
      <c r="Y378" s="104">
        <v>0</v>
      </c>
      <c r="DA378" s="132" t="s">
        <v>3992</v>
      </c>
    </row>
    <row r="379" spans="1:105" ht="12" customHeight="1" x14ac:dyDescent="0.25">
      <c r="A379" s="108" t="s">
        <v>53</v>
      </c>
      <c r="B379" s="98"/>
      <c r="C379" s="98">
        <v>587.22644290388791</v>
      </c>
      <c r="D379" s="98">
        <v>701.20080260469331</v>
      </c>
      <c r="E379" s="98">
        <v>672.83917790168016</v>
      </c>
      <c r="F379" s="98">
        <v>642.80005616910307</v>
      </c>
      <c r="G379" s="98">
        <v>644.18881881115078</v>
      </c>
      <c r="H379" s="98">
        <v>611.86637512019081</v>
      </c>
      <c r="I379" s="98">
        <v>676.96812529792328</v>
      </c>
      <c r="J379" s="98">
        <v>551.52883345443308</v>
      </c>
      <c r="K379" s="98">
        <v>598.24746602949097</v>
      </c>
      <c r="L379" s="98">
        <v>474.14037562568461</v>
      </c>
      <c r="M379" s="98">
        <v>532.29172007281807</v>
      </c>
      <c r="N379" s="98">
        <v>480.4987033921559</v>
      </c>
      <c r="O379" s="98">
        <v>481.14434759741943</v>
      </c>
      <c r="P379" s="98">
        <v>511.79287937829076</v>
      </c>
      <c r="Q379" s="98">
        <v>504.22589155955973</v>
      </c>
      <c r="R379" s="98">
        <v>530.43494084968415</v>
      </c>
      <c r="S379" s="98">
        <v>528.23430764675322</v>
      </c>
      <c r="T379" s="98">
        <v>481.06772620845931</v>
      </c>
      <c r="U379" s="98">
        <v>438.81849503572931</v>
      </c>
      <c r="V379" s="98">
        <v>386.33055578745882</v>
      </c>
      <c r="W379" s="98">
        <v>0</v>
      </c>
      <c r="X379" s="98">
        <v>267.11181894399687</v>
      </c>
      <c r="Y379" s="98">
        <v>0</v>
      </c>
      <c r="DA379" s="63" t="s">
        <v>3993</v>
      </c>
    </row>
    <row r="380" spans="1:105" ht="12" customHeight="1" x14ac:dyDescent="0.25">
      <c r="A380" s="108" t="s">
        <v>52</v>
      </c>
      <c r="B380" s="98"/>
      <c r="C380" s="98">
        <v>473.70232391790466</v>
      </c>
      <c r="D380" s="98">
        <v>516.07883481614203</v>
      </c>
      <c r="E380" s="98">
        <v>527.09998028288828</v>
      </c>
      <c r="F380" s="98">
        <v>509.92701542398407</v>
      </c>
      <c r="G380" s="98">
        <v>504.44618738930797</v>
      </c>
      <c r="H380" s="98">
        <v>504.41301899801607</v>
      </c>
      <c r="I380" s="98">
        <v>488.03713969896887</v>
      </c>
      <c r="J380" s="98">
        <v>497.00500281701562</v>
      </c>
      <c r="K380" s="98">
        <v>509.89868737827118</v>
      </c>
      <c r="L380" s="98">
        <v>576.7341875041335</v>
      </c>
      <c r="M380" s="98">
        <v>540.40667667983359</v>
      </c>
      <c r="N380" s="98">
        <v>554.80297869462152</v>
      </c>
      <c r="O380" s="98">
        <v>541.28782039781515</v>
      </c>
      <c r="P380" s="98">
        <v>526.53805581028689</v>
      </c>
      <c r="Q380" s="98">
        <v>532.46220541299908</v>
      </c>
      <c r="R380" s="98">
        <v>522.08555470809802</v>
      </c>
      <c r="S380" s="98">
        <v>512.83396510133923</v>
      </c>
      <c r="T380" s="98">
        <v>509.41756648047817</v>
      </c>
      <c r="U380" s="98">
        <v>497.57237761113424</v>
      </c>
      <c r="V380" s="98">
        <v>468.54770107846269</v>
      </c>
      <c r="W380" s="98">
        <v>0</v>
      </c>
      <c r="X380" s="98">
        <v>377.23063090493315</v>
      </c>
      <c r="Y380" s="98">
        <v>0</v>
      </c>
      <c r="DA380" s="63" t="s">
        <v>3994</v>
      </c>
    </row>
    <row r="381" spans="1:105" ht="12" customHeight="1" x14ac:dyDescent="0.25">
      <c r="A381" s="121" t="s">
        <v>54</v>
      </c>
      <c r="B381" s="122"/>
      <c r="C381" s="122">
        <v>272.26244468536584</v>
      </c>
      <c r="D381" s="122">
        <v>269.41280397891029</v>
      </c>
      <c r="E381" s="122">
        <v>269.19466220521764</v>
      </c>
      <c r="F381" s="122">
        <v>273.84241618290775</v>
      </c>
      <c r="G381" s="122">
        <v>276.89053115410212</v>
      </c>
      <c r="H381" s="122">
        <v>307.55282832157656</v>
      </c>
      <c r="I381" s="122">
        <v>288.15626156847821</v>
      </c>
      <c r="J381" s="122">
        <v>308.70379272446269</v>
      </c>
      <c r="K381" s="122">
        <v>276.36482094048483</v>
      </c>
      <c r="L381" s="122">
        <v>348.96607174047381</v>
      </c>
      <c r="M381" s="122">
        <v>337.66120526698603</v>
      </c>
      <c r="N381" s="122">
        <v>334.775879716708</v>
      </c>
      <c r="O381" s="122">
        <v>326.56617093159849</v>
      </c>
      <c r="P381" s="122">
        <v>312.50205301376326</v>
      </c>
      <c r="Q381" s="122">
        <v>305.55829717257734</v>
      </c>
      <c r="R381" s="122">
        <v>302.02917191442901</v>
      </c>
      <c r="S381" s="122">
        <v>294.43544764615331</v>
      </c>
      <c r="T381" s="122">
        <v>288.93457903554838</v>
      </c>
      <c r="U381" s="122">
        <v>285.02770713739955</v>
      </c>
      <c r="V381" s="122">
        <v>281.20617730433133</v>
      </c>
      <c r="W381" s="122">
        <v>280.83430588750031</v>
      </c>
      <c r="X381" s="122">
        <v>282.84763460684087</v>
      </c>
      <c r="Y381" s="122">
        <v>283.7611822318745</v>
      </c>
      <c r="DA381" s="130" t="s">
        <v>3995</v>
      </c>
    </row>
    <row r="382" spans="1:105" ht="12" customHeight="1" x14ac:dyDescent="0.25">
      <c r="A382" s="97" t="s">
        <v>175</v>
      </c>
      <c r="B382" s="98"/>
      <c r="C382" s="98">
        <v>303.3217832591086</v>
      </c>
      <c r="D382" s="98">
        <v>301.08355928534951</v>
      </c>
      <c r="E382" s="98">
        <v>302.39211865190441</v>
      </c>
      <c r="F382" s="98">
        <v>308.7372199540572</v>
      </c>
      <c r="G382" s="98">
        <v>309.79485639248452</v>
      </c>
      <c r="H382" s="98">
        <v>343.90118196044051</v>
      </c>
      <c r="I382" s="98">
        <v>312.20809879613978</v>
      </c>
      <c r="J382" s="98">
        <v>328.36627765579215</v>
      </c>
      <c r="K382" s="98">
        <v>298.47250675646643</v>
      </c>
      <c r="L382" s="98">
        <v>388.84025126245285</v>
      </c>
      <c r="M382" s="98">
        <v>366.75138783732257</v>
      </c>
      <c r="N382" s="98">
        <v>361.82648988847052</v>
      </c>
      <c r="O382" s="98">
        <v>355.24646336193661</v>
      </c>
      <c r="P382" s="98">
        <v>349.07209074583267</v>
      </c>
      <c r="Q382" s="98">
        <v>344.9173255353507</v>
      </c>
      <c r="R382" s="98">
        <v>336.4157931805666</v>
      </c>
      <c r="S382" s="98">
        <v>330.47935105129176</v>
      </c>
      <c r="T382" s="98">
        <v>325.31240771530474</v>
      </c>
      <c r="U382" s="98">
        <v>320.08879430481204</v>
      </c>
      <c r="V382" s="98">
        <v>313.79925682896652</v>
      </c>
      <c r="W382" s="98">
        <v>309.38276953250147</v>
      </c>
      <c r="X382" s="98">
        <v>302.14037858358455</v>
      </c>
      <c r="Y382" s="98">
        <v>284.8329819689439</v>
      </c>
      <c r="DA382" s="63" t="s">
        <v>3996</v>
      </c>
    </row>
    <row r="383" spans="1:105" ht="12" customHeight="1" x14ac:dyDescent="0.25">
      <c r="A383" s="109" t="s">
        <v>120</v>
      </c>
      <c r="B383" s="33"/>
      <c r="C383" s="33">
        <v>239.83335285804452</v>
      </c>
      <c r="D383" s="33">
        <v>239.96695677248155</v>
      </c>
      <c r="E383" s="33">
        <v>239.12193963400401</v>
      </c>
      <c r="F383" s="33">
        <v>245.90065378738433</v>
      </c>
      <c r="G383" s="33">
        <v>246.32204763130514</v>
      </c>
      <c r="H383" s="33">
        <v>269.26265875095532</v>
      </c>
      <c r="I383" s="33">
        <v>251.57579540275452</v>
      </c>
      <c r="J383" s="33">
        <v>257.94974326140726</v>
      </c>
      <c r="K383" s="33">
        <v>235.22253899007799</v>
      </c>
      <c r="L383" s="33">
        <v>286.9386617336599</v>
      </c>
      <c r="M383" s="33">
        <v>285.28696532162684</v>
      </c>
      <c r="N383" s="33">
        <v>283.92994345563585</v>
      </c>
      <c r="O383" s="33">
        <v>276.71397644895234</v>
      </c>
      <c r="P383" s="33">
        <v>269.23284384854043</v>
      </c>
      <c r="Q383" s="33">
        <v>261.98083963648656</v>
      </c>
      <c r="R383" s="33">
        <v>254.02676145281919</v>
      </c>
      <c r="S383" s="33">
        <v>246.17827275896244</v>
      </c>
      <c r="T383" s="33">
        <v>238.66089276208788</v>
      </c>
      <c r="U383" s="33">
        <v>231.87969363624759</v>
      </c>
      <c r="V383" s="33">
        <v>226.00146199428801</v>
      </c>
      <c r="W383" s="33">
        <v>223.19350998448311</v>
      </c>
      <c r="X383" s="33">
        <v>221.4556131925616</v>
      </c>
      <c r="Y383" s="33">
        <v>192.61563309608778</v>
      </c>
      <c r="DA383" s="60" t="s">
        <v>3997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9579.7660627282075</v>
      </c>
      <c r="D385" s="117">
        <f t="shared" si="211"/>
        <v>9196.4134313393824</v>
      </c>
      <c r="E385" s="117">
        <f t="shared" si="211"/>
        <v>9401.3252601126296</v>
      </c>
      <c r="F385" s="117">
        <f t="shared" si="211"/>
        <v>9052.5865559398644</v>
      </c>
      <c r="G385" s="117">
        <f t="shared" si="211"/>
        <v>8791.1536406272753</v>
      </c>
      <c r="H385" s="117">
        <f t="shared" si="211"/>
        <v>8883.0828291917096</v>
      </c>
      <c r="I385" s="117">
        <f t="shared" si="211"/>
        <v>7882.4023762531042</v>
      </c>
      <c r="J385" s="117">
        <f t="shared" si="211"/>
        <v>8921.351537890916</v>
      </c>
      <c r="K385" s="117">
        <f t="shared" si="211"/>
        <v>8813.9406084498587</v>
      </c>
      <c r="L385" s="117">
        <f t="shared" si="211"/>
        <v>10176.587250568205</v>
      </c>
      <c r="M385" s="117">
        <f t="shared" si="211"/>
        <v>8073.1720627658769</v>
      </c>
      <c r="N385" s="117">
        <f t="shared" si="211"/>
        <v>8615.9147842842613</v>
      </c>
      <c r="O385" s="117">
        <f t="shared" si="211"/>
        <v>9051.8477877764471</v>
      </c>
      <c r="P385" s="117">
        <f t="shared" si="211"/>
        <v>6730.862125836582</v>
      </c>
      <c r="Q385" s="117">
        <f t="shared" si="211"/>
        <v>7003.5877307816017</v>
      </c>
      <c r="R385" s="117">
        <f t="shared" ref="R385:V385" si="212">R386+R389+R391+R400</f>
        <v>7102.1062839084825</v>
      </c>
      <c r="S385" s="117">
        <f t="shared" si="212"/>
        <v>6648.8103592934958</v>
      </c>
      <c r="T385" s="117">
        <f t="shared" si="212"/>
        <v>6413.8424585053781</v>
      </c>
      <c r="U385" s="117">
        <f t="shared" si="212"/>
        <v>5967.5351715486449</v>
      </c>
      <c r="V385" s="117">
        <f t="shared" si="212"/>
        <v>5472.7253448988722</v>
      </c>
      <c r="W385" s="117">
        <f t="shared" ref="W385:Y385" si="213">W386+W389+W391+W400</f>
        <v>5614.4959905054675</v>
      </c>
      <c r="X385" s="117">
        <f t="shared" si="213"/>
        <v>4010.9996784368823</v>
      </c>
      <c r="Y385" s="117">
        <f t="shared" si="213"/>
        <v>2851.0614456690714</v>
      </c>
      <c r="DA385" s="129" t="s">
        <v>4148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8442.4048750513048</v>
      </c>
      <c r="D386" s="122">
        <f t="shared" si="214"/>
        <v>7991.992925830953</v>
      </c>
      <c r="E386" s="122">
        <f t="shared" si="214"/>
        <v>8160.5267527745818</v>
      </c>
      <c r="F386" s="122">
        <f t="shared" si="214"/>
        <v>7843.8860903876657</v>
      </c>
      <c r="G386" s="122">
        <f t="shared" si="214"/>
        <v>7563.2343629551551</v>
      </c>
      <c r="H386" s="122">
        <f t="shared" si="214"/>
        <v>7596.8035592779734</v>
      </c>
      <c r="I386" s="122">
        <f t="shared" si="214"/>
        <v>6745.4515577829434</v>
      </c>
      <c r="J386" s="122">
        <f t="shared" si="214"/>
        <v>7729.1368322414855</v>
      </c>
      <c r="K386" s="122">
        <f t="shared" si="214"/>
        <v>7589.5957875521617</v>
      </c>
      <c r="L386" s="122">
        <f t="shared" si="214"/>
        <v>8722.955157780847</v>
      </c>
      <c r="M386" s="122">
        <f t="shared" si="214"/>
        <v>6810.2539961475049</v>
      </c>
      <c r="N386" s="122">
        <f t="shared" si="214"/>
        <v>7288.333046042253</v>
      </c>
      <c r="O386" s="122">
        <f t="shared" si="214"/>
        <v>7683.4390510961621</v>
      </c>
      <c r="P386" s="122">
        <f t="shared" si="214"/>
        <v>5517.9010203674652</v>
      </c>
      <c r="Q386" s="122">
        <f t="shared" si="214"/>
        <v>5654.1782863955486</v>
      </c>
      <c r="R386" s="122">
        <f t="shared" ref="R386:V386" si="215">SUM(R387:R388)</f>
        <v>5703.3142435146638</v>
      </c>
      <c r="S386" s="122">
        <f t="shared" si="215"/>
        <v>5385.4021652529136</v>
      </c>
      <c r="T386" s="122">
        <f t="shared" si="215"/>
        <v>5204.5344741018034</v>
      </c>
      <c r="U386" s="122">
        <f t="shared" si="215"/>
        <v>4851.5778826363212</v>
      </c>
      <c r="V386" s="122">
        <f t="shared" si="215"/>
        <v>4460.3111809927286</v>
      </c>
      <c r="W386" s="122">
        <f t="shared" ref="W386:Y386" si="216">SUM(W387:W388)</f>
        <v>4552.2463684592167</v>
      </c>
      <c r="X386" s="122">
        <f t="shared" si="216"/>
        <v>3090.4417248355221</v>
      </c>
      <c r="Y386" s="122">
        <f t="shared" si="216"/>
        <v>2080.8970680113507</v>
      </c>
      <c r="DA386" s="130" t="s">
        <v>4149</v>
      </c>
    </row>
    <row r="387" spans="1:105" ht="12" customHeight="1" x14ac:dyDescent="0.25">
      <c r="A387" s="97" t="s">
        <v>212</v>
      </c>
      <c r="B387" s="98"/>
      <c r="C387" s="98">
        <v>8253.0467947287907</v>
      </c>
      <c r="D387" s="98">
        <v>7816.2363103114285</v>
      </c>
      <c r="E387" s="98">
        <v>7984.4790394245001</v>
      </c>
      <c r="F387" s="98">
        <v>7678.1937032247752</v>
      </c>
      <c r="G387" s="98">
        <v>7407.3421811771859</v>
      </c>
      <c r="H387" s="98">
        <v>7444.2379672296802</v>
      </c>
      <c r="I387" s="98">
        <v>6613.9504900715565</v>
      </c>
      <c r="J387" s="98">
        <v>7577.8659826728317</v>
      </c>
      <c r="K387" s="98">
        <v>7442.9079441036765</v>
      </c>
      <c r="L387" s="98">
        <v>8551.0485964791242</v>
      </c>
      <c r="M387" s="98">
        <v>6684.1058100747041</v>
      </c>
      <c r="N387" s="98">
        <v>7153.4686327673944</v>
      </c>
      <c r="O387" s="98">
        <v>7540.3897141262678</v>
      </c>
      <c r="P387" s="98">
        <v>5421.9583350576058</v>
      </c>
      <c r="Q387" s="98">
        <v>5553.5187135954156</v>
      </c>
      <c r="R387" s="98">
        <v>5601.2939229381764</v>
      </c>
      <c r="S387" s="98">
        <v>5290.5239631989089</v>
      </c>
      <c r="T387" s="98">
        <v>5113.7174480907906</v>
      </c>
      <c r="U387" s="98">
        <v>4768.4334623966843</v>
      </c>
      <c r="V387" s="98">
        <v>4385.6278437141591</v>
      </c>
      <c r="W387" s="98">
        <v>4474.2397226133899</v>
      </c>
      <c r="X387" s="98">
        <v>3041.3680108597459</v>
      </c>
      <c r="Y387" s="98">
        <v>2050.1129419285744</v>
      </c>
      <c r="DA387" s="63" t="s">
        <v>4150</v>
      </c>
    </row>
    <row r="388" spans="1:105" ht="12" customHeight="1" x14ac:dyDescent="0.25">
      <c r="A388" s="97" t="s">
        <v>53</v>
      </c>
      <c r="B388" s="98"/>
      <c r="C388" s="98">
        <v>189.35808032251495</v>
      </c>
      <c r="D388" s="98">
        <v>175.75661551952413</v>
      </c>
      <c r="E388" s="98">
        <v>176.04771335008152</v>
      </c>
      <c r="F388" s="98">
        <v>165.6923871628905</v>
      </c>
      <c r="G388" s="98">
        <v>155.89218177796877</v>
      </c>
      <c r="H388" s="98">
        <v>152.56559204829355</v>
      </c>
      <c r="I388" s="98">
        <v>131.50106771138715</v>
      </c>
      <c r="J388" s="98">
        <v>151.27084956865414</v>
      </c>
      <c r="K388" s="98">
        <v>146.68784344848484</v>
      </c>
      <c r="L388" s="98">
        <v>171.90656130172277</v>
      </c>
      <c r="M388" s="98">
        <v>126.14818607280127</v>
      </c>
      <c r="N388" s="98">
        <v>134.86441327485821</v>
      </c>
      <c r="O388" s="98">
        <v>143.049336969894</v>
      </c>
      <c r="P388" s="98">
        <v>95.942685309859812</v>
      </c>
      <c r="Q388" s="98">
        <v>100.65957280013316</v>
      </c>
      <c r="R388" s="98">
        <v>102.02032057648708</v>
      </c>
      <c r="S388" s="98">
        <v>94.878202054004831</v>
      </c>
      <c r="T388" s="98">
        <v>90.817026011013184</v>
      </c>
      <c r="U388" s="98">
        <v>83.144420239636887</v>
      </c>
      <c r="V388" s="98">
        <v>74.683337278569809</v>
      </c>
      <c r="W388" s="98">
        <v>78.006645845826824</v>
      </c>
      <c r="X388" s="98">
        <v>49.073713975776293</v>
      </c>
      <c r="Y388" s="98">
        <v>30.784126082776368</v>
      </c>
      <c r="DA388" s="63" t="s">
        <v>4151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8.6449465623285704</v>
      </c>
      <c r="D389" s="122">
        <f t="shared" si="217"/>
        <v>2.1423879817894651</v>
      </c>
      <c r="E389" s="122">
        <f t="shared" si="217"/>
        <v>21.842472100266036</v>
      </c>
      <c r="F389" s="122">
        <f t="shared" si="217"/>
        <v>28.799624942821055</v>
      </c>
      <c r="G389" s="122">
        <f t="shared" si="217"/>
        <v>66.302491143204136</v>
      </c>
      <c r="H389" s="122">
        <f t="shared" si="217"/>
        <v>107.32349067803426</v>
      </c>
      <c r="I389" s="122">
        <f t="shared" si="217"/>
        <v>19.987891934111193</v>
      </c>
      <c r="J389" s="122">
        <f t="shared" si="217"/>
        <v>38.413039868142597</v>
      </c>
      <c r="K389" s="122">
        <f t="shared" si="217"/>
        <v>72.358983349428712</v>
      </c>
      <c r="L389" s="122">
        <f t="shared" si="217"/>
        <v>92.330767562663738</v>
      </c>
      <c r="M389" s="122">
        <f t="shared" si="217"/>
        <v>183.82535096080662</v>
      </c>
      <c r="N389" s="122">
        <f t="shared" si="217"/>
        <v>206.37455747129519</v>
      </c>
      <c r="O389" s="122">
        <f t="shared" si="217"/>
        <v>161.01751931129701</v>
      </c>
      <c r="P389" s="122">
        <f t="shared" si="217"/>
        <v>204.0299408629821</v>
      </c>
      <c r="Q389" s="122">
        <f t="shared" si="217"/>
        <v>192.54046679431971</v>
      </c>
      <c r="R389" s="122">
        <f t="shared" si="217"/>
        <v>204.97429047944809</v>
      </c>
      <c r="S389" s="122">
        <f t="shared" si="217"/>
        <v>115.15754381504533</v>
      </c>
      <c r="T389" s="122">
        <f t="shared" si="217"/>
        <v>89.632861830942701</v>
      </c>
      <c r="U389" s="122">
        <f t="shared" si="217"/>
        <v>61.763437494174084</v>
      </c>
      <c r="V389" s="122">
        <f t="shared" si="217"/>
        <v>51.780205210764144</v>
      </c>
      <c r="W389" s="122">
        <f t="shared" si="217"/>
        <v>64.175640207803838</v>
      </c>
      <c r="X389" s="122">
        <f t="shared" si="217"/>
        <v>147.53888193490283</v>
      </c>
      <c r="Y389" s="122">
        <f t="shared" si="217"/>
        <v>161.28448660756462</v>
      </c>
      <c r="DA389" s="130" t="s">
        <v>4152</v>
      </c>
    </row>
    <row r="390" spans="1:105" ht="12" customHeight="1" x14ac:dyDescent="0.25">
      <c r="A390" s="97" t="s">
        <v>53</v>
      </c>
      <c r="B390" s="98"/>
      <c r="C390" s="98">
        <f>RES_hhdet_in_tesh!C67</f>
        <v>8.6449465623285704</v>
      </c>
      <c r="D390" s="98">
        <f>RES_hhdet_in_tesh!D67</f>
        <v>2.1423879817894651</v>
      </c>
      <c r="E390" s="98">
        <f>RES_hhdet_in_tesh!E67</f>
        <v>21.842472100266036</v>
      </c>
      <c r="F390" s="98">
        <f>RES_hhdet_in_tesh!F67</f>
        <v>28.799624942821055</v>
      </c>
      <c r="G390" s="98">
        <f>RES_hhdet_in_tesh!G67</f>
        <v>66.302491143204136</v>
      </c>
      <c r="H390" s="98">
        <f>RES_hhdet_in_tesh!H67</f>
        <v>107.32349067803426</v>
      </c>
      <c r="I390" s="98">
        <f>RES_hhdet_in_tesh!I67</f>
        <v>19.987891934111193</v>
      </c>
      <c r="J390" s="98">
        <f>RES_hhdet_in_tesh!J67</f>
        <v>38.413039868142597</v>
      </c>
      <c r="K390" s="98">
        <f>RES_hhdet_in_tesh!K67</f>
        <v>72.358983349428712</v>
      </c>
      <c r="L390" s="98">
        <f>RES_hhdet_in_tesh!L67</f>
        <v>92.330767562663738</v>
      </c>
      <c r="M390" s="98">
        <f>RES_hhdet_in_tesh!M67</f>
        <v>183.82535096080662</v>
      </c>
      <c r="N390" s="98">
        <f>RES_hhdet_in_tesh!N67</f>
        <v>206.37455747129519</v>
      </c>
      <c r="O390" s="98">
        <f>RES_hhdet_in_tesh!O67</f>
        <v>161.01751931129701</v>
      </c>
      <c r="P390" s="98">
        <f>RES_hhdet_in_tesh!P67</f>
        <v>204.0299408629821</v>
      </c>
      <c r="Q390" s="98">
        <f>RES_hhdet_in_tesh!Q67</f>
        <v>192.54046679431971</v>
      </c>
      <c r="R390" s="98">
        <f>RES_hhdet_in_tesh!R67</f>
        <v>204.97429047944809</v>
      </c>
      <c r="S390" s="98">
        <f>RES_hhdet_in_tesh!S67</f>
        <v>115.15754381504533</v>
      </c>
      <c r="T390" s="98">
        <f>RES_hhdet_in_tesh!T67</f>
        <v>89.632861830942701</v>
      </c>
      <c r="U390" s="98">
        <f>RES_hhdet_in_tesh!U67</f>
        <v>61.763437494174084</v>
      </c>
      <c r="V390" s="98">
        <f>RES_hhdet_in_tesh!V67</f>
        <v>51.780205210764144</v>
      </c>
      <c r="W390" s="98">
        <f>RES_hhdet_in_tesh!W67</f>
        <v>64.175640207803838</v>
      </c>
      <c r="X390" s="98">
        <f>RES_hhdet_in_tesh!X67</f>
        <v>147.53888193490283</v>
      </c>
      <c r="Y390" s="98">
        <f>RES_hhdet_in_tesh!Y67</f>
        <v>161.28448660756462</v>
      </c>
      <c r="DA390" s="63" t="s">
        <v>4153</v>
      </c>
    </row>
    <row r="391" spans="1:105" ht="12" customHeight="1" x14ac:dyDescent="0.25">
      <c r="A391" s="121" t="s">
        <v>55</v>
      </c>
      <c r="B391" s="122"/>
      <c r="C391" s="122">
        <v>943.92960906362737</v>
      </c>
      <c r="D391" s="122">
        <v>1017.9593806028334</v>
      </c>
      <c r="E391" s="122">
        <v>1034.4096601151746</v>
      </c>
      <c r="F391" s="122">
        <v>990.55888321360851</v>
      </c>
      <c r="G391" s="122">
        <v>971.62089091426662</v>
      </c>
      <c r="H391" s="122">
        <v>969.41975556055922</v>
      </c>
      <c r="I391" s="122">
        <v>924.17782692408525</v>
      </c>
      <c r="J391" s="122">
        <v>952.77085991360229</v>
      </c>
      <c r="K391" s="122">
        <v>968.93624661124738</v>
      </c>
      <c r="L391" s="122">
        <v>1128.5161932859905</v>
      </c>
      <c r="M391" s="122">
        <v>854.67790889666037</v>
      </c>
      <c r="N391" s="122">
        <v>898.75311350665379</v>
      </c>
      <c r="O391" s="122">
        <v>989.05614454078875</v>
      </c>
      <c r="P391" s="122">
        <v>794.47981604634663</v>
      </c>
      <c r="Q391" s="122">
        <v>945.35795323071966</v>
      </c>
      <c r="R391" s="122">
        <v>986.43954333374813</v>
      </c>
      <c r="S391" s="122">
        <v>943.77162642746396</v>
      </c>
      <c r="T391" s="122">
        <v>917.65521962913613</v>
      </c>
      <c r="U391" s="122">
        <v>854.5994633817362</v>
      </c>
      <c r="V391" s="122">
        <v>764.02418469952386</v>
      </c>
      <c r="W391" s="122">
        <v>803.31167347688881</v>
      </c>
      <c r="X391" s="122">
        <v>581.81680839455248</v>
      </c>
      <c r="Y391" s="122">
        <v>430.32460535146362</v>
      </c>
      <c r="DA391" s="130" t="s">
        <v>4154</v>
      </c>
    </row>
    <row r="392" spans="1:105" ht="12" customHeight="1" x14ac:dyDescent="0.25">
      <c r="A392" s="97" t="s">
        <v>134</v>
      </c>
      <c r="B392" s="98"/>
      <c r="C392" s="98">
        <v>945.65554711519826</v>
      </c>
      <c r="D392" s="98">
        <v>1017.7609487226276</v>
      </c>
      <c r="E392" s="98">
        <v>1034.5963134385288</v>
      </c>
      <c r="F392" s="98">
        <v>990.69797511120282</v>
      </c>
      <c r="G392" s="98">
        <v>971.54740128174478</v>
      </c>
      <c r="H392" s="98">
        <v>969.76090524723918</v>
      </c>
      <c r="I392" s="98">
        <v>921.64128731459095</v>
      </c>
      <c r="J392" s="98">
        <v>953.93637929403167</v>
      </c>
      <c r="K392" s="98">
        <v>969.31136591152813</v>
      </c>
      <c r="L392" s="98">
        <v>1130.5376476069202</v>
      </c>
      <c r="M392" s="98">
        <v>854.38977313914506</v>
      </c>
      <c r="N392" s="98">
        <v>898.29618845060941</v>
      </c>
      <c r="O392" s="98">
        <v>989.23062913483</v>
      </c>
      <c r="P392" s="98">
        <v>794.47817058121188</v>
      </c>
      <c r="Q392" s="98">
        <v>946.35376436934087</v>
      </c>
      <c r="R392" s="98">
        <v>986.43600489257585</v>
      </c>
      <c r="S392" s="98">
        <v>943.87439225657204</v>
      </c>
      <c r="T392" s="98">
        <v>918.35303534412992</v>
      </c>
      <c r="U392" s="98">
        <v>854.64021162515587</v>
      </c>
      <c r="V392" s="98">
        <v>763.1704267938685</v>
      </c>
      <c r="W392" s="98">
        <v>803.31781436358995</v>
      </c>
      <c r="X392" s="98">
        <v>581.13358072126209</v>
      </c>
      <c r="Y392" s="98">
        <v>430.32595672700637</v>
      </c>
      <c r="DA392" s="63" t="s">
        <v>4155</v>
      </c>
    </row>
    <row r="393" spans="1:105" ht="12" customHeight="1" x14ac:dyDescent="0.25">
      <c r="A393" s="97" t="s">
        <v>133</v>
      </c>
      <c r="B393" s="98"/>
      <c r="C393" s="98">
        <v>945.74466724440356</v>
      </c>
      <c r="D393" s="98">
        <v>1017.8041994313696</v>
      </c>
      <c r="E393" s="98">
        <v>1034.6976756441361</v>
      </c>
      <c r="F393" s="98">
        <v>990.87592455638719</v>
      </c>
      <c r="G393" s="98">
        <v>971.69921993136802</v>
      </c>
      <c r="H393" s="98">
        <v>969.91263895610496</v>
      </c>
      <c r="I393" s="98">
        <v>921.64386806947368</v>
      </c>
      <c r="J393" s="98">
        <v>954.22493454538449</v>
      </c>
      <c r="K393" s="98">
        <v>969.52948757319132</v>
      </c>
      <c r="L393" s="98">
        <v>1130.8770776956019</v>
      </c>
      <c r="M393" s="98">
        <v>0</v>
      </c>
      <c r="N393" s="98">
        <v>897.818564397513</v>
      </c>
      <c r="O393" s="98">
        <v>989.1918388224052</v>
      </c>
      <c r="P393" s="98">
        <v>0</v>
      </c>
      <c r="Q393" s="98">
        <v>946.09109090439449</v>
      </c>
      <c r="R393" s="98">
        <v>986.7570295399297</v>
      </c>
      <c r="S393" s="98">
        <v>943.90427021728237</v>
      </c>
      <c r="T393" s="98">
        <v>918.00472529824799</v>
      </c>
      <c r="U393" s="98">
        <v>853.99835165730815</v>
      </c>
      <c r="V393" s="98">
        <v>761.97148028163065</v>
      </c>
      <c r="W393" s="98">
        <v>802.81152669457185</v>
      </c>
      <c r="X393" s="98">
        <v>0</v>
      </c>
      <c r="Y393" s="98">
        <v>430.19581968631474</v>
      </c>
      <c r="DA393" s="63" t="s">
        <v>4156</v>
      </c>
    </row>
    <row r="394" spans="1:105" ht="12" customHeight="1" x14ac:dyDescent="0.25">
      <c r="A394" s="100" t="s">
        <v>212</v>
      </c>
      <c r="B394" s="101"/>
      <c r="C394" s="101">
        <v>452.45312632862311</v>
      </c>
      <c r="D394" s="101">
        <v>505.76721082944431</v>
      </c>
      <c r="E394" s="101">
        <v>500.40197117356394</v>
      </c>
      <c r="F394" s="101">
        <v>476.18963081591687</v>
      </c>
      <c r="G394" s="101">
        <v>469.18226574130443</v>
      </c>
      <c r="H394" s="101">
        <v>457.94190108569546</v>
      </c>
      <c r="I394" s="101">
        <v>461.0378161596949</v>
      </c>
      <c r="J394" s="101">
        <v>433.89027777069032</v>
      </c>
      <c r="K394" s="101">
        <v>451.40257453871203</v>
      </c>
      <c r="L394" s="101">
        <v>454.65545908859957</v>
      </c>
      <c r="M394" s="101">
        <v>0</v>
      </c>
      <c r="N394" s="101">
        <v>351.77321444350684</v>
      </c>
      <c r="O394" s="101">
        <v>407.22883151574774</v>
      </c>
      <c r="P394" s="101">
        <v>0</v>
      </c>
      <c r="Q394" s="101">
        <v>404.54056629420091</v>
      </c>
      <c r="R394" s="101">
        <v>443.44981397384652</v>
      </c>
      <c r="S394" s="101">
        <v>426.37331596278125</v>
      </c>
      <c r="T394" s="101">
        <v>398.20170902782274</v>
      </c>
      <c r="U394" s="101">
        <v>356.48888535303143</v>
      </c>
      <c r="V394" s="101">
        <v>305.88648184735655</v>
      </c>
      <c r="W394" s="101">
        <v>284.76916317511444</v>
      </c>
      <c r="X394" s="101">
        <v>0</v>
      </c>
      <c r="Y394" s="101">
        <v>162.06069190594468</v>
      </c>
      <c r="DA394" s="131" t="s">
        <v>4157</v>
      </c>
    </row>
    <row r="395" spans="1:105" ht="12" customHeight="1" x14ac:dyDescent="0.25">
      <c r="A395" s="103" t="s">
        <v>52</v>
      </c>
      <c r="B395" s="104"/>
      <c r="C395" s="104">
        <v>493.29154091578044</v>
      </c>
      <c r="D395" s="104">
        <v>512.03698860192537</v>
      </c>
      <c r="E395" s="104">
        <v>534.2957044705721</v>
      </c>
      <c r="F395" s="104">
        <v>514.68629374047043</v>
      </c>
      <c r="G395" s="104">
        <v>502.5169541900637</v>
      </c>
      <c r="H395" s="104">
        <v>511.97073787040955</v>
      </c>
      <c r="I395" s="104">
        <v>460.60605190977873</v>
      </c>
      <c r="J395" s="104">
        <v>520.33465677469417</v>
      </c>
      <c r="K395" s="104">
        <v>518.12691303447946</v>
      </c>
      <c r="L395" s="104">
        <v>676.22161860700226</v>
      </c>
      <c r="M395" s="104">
        <v>0</v>
      </c>
      <c r="N395" s="104">
        <v>546.04534995400604</v>
      </c>
      <c r="O395" s="104">
        <v>581.96300730665735</v>
      </c>
      <c r="P395" s="104">
        <v>0</v>
      </c>
      <c r="Q395" s="104">
        <v>541.55052461019352</v>
      </c>
      <c r="R395" s="104">
        <v>543.3072155660833</v>
      </c>
      <c r="S395" s="104">
        <v>517.53095425450124</v>
      </c>
      <c r="T395" s="104">
        <v>519.80301627042525</v>
      </c>
      <c r="U395" s="104">
        <v>497.50946630427694</v>
      </c>
      <c r="V395" s="104">
        <v>456.0849984342741</v>
      </c>
      <c r="W395" s="104">
        <v>518.04236351945758</v>
      </c>
      <c r="X395" s="104">
        <v>0</v>
      </c>
      <c r="Y395" s="104">
        <v>268.13512778037006</v>
      </c>
      <c r="DA395" s="132" t="s">
        <v>4158</v>
      </c>
    </row>
    <row r="396" spans="1:105" ht="12" customHeight="1" x14ac:dyDescent="0.25">
      <c r="A396" s="106" t="s">
        <v>122</v>
      </c>
      <c r="B396" s="101"/>
      <c r="C396" s="101">
        <v>901.05757198789343</v>
      </c>
      <c r="D396" s="101">
        <v>1027.02954865538</v>
      </c>
      <c r="E396" s="101">
        <v>1018.0264477425916</v>
      </c>
      <c r="F396" s="101">
        <v>979.49356625749317</v>
      </c>
      <c r="G396" s="101">
        <v>975.8459051453824</v>
      </c>
      <c r="H396" s="101">
        <v>953.05179561450143</v>
      </c>
      <c r="I396" s="101">
        <v>985.20289637536519</v>
      </c>
      <c r="J396" s="101">
        <v>902.86864545577316</v>
      </c>
      <c r="K396" s="101">
        <v>951.00733471987883</v>
      </c>
      <c r="L396" s="101">
        <v>927.76210991127721</v>
      </c>
      <c r="M396" s="101">
        <v>935.70035480664387</v>
      </c>
      <c r="N396" s="101">
        <v>914.75663016409226</v>
      </c>
      <c r="O396" s="101">
        <v>906.08818333273382</v>
      </c>
      <c r="P396" s="101">
        <v>919.57206697222512</v>
      </c>
      <c r="Q396" s="101">
        <v>925.94975861891226</v>
      </c>
      <c r="R396" s="101">
        <v>0</v>
      </c>
      <c r="S396" s="101">
        <v>933.24733013727041</v>
      </c>
      <c r="T396" s="101">
        <v>896.93234228307983</v>
      </c>
      <c r="U396" s="101">
        <v>853.64076655565145</v>
      </c>
      <c r="V396" s="101">
        <v>785.40248861123723</v>
      </c>
      <c r="W396" s="101">
        <v>0</v>
      </c>
      <c r="X396" s="101">
        <v>600.82319480919944</v>
      </c>
      <c r="Y396" s="101">
        <v>0</v>
      </c>
      <c r="DA396" s="131" t="s">
        <v>4159</v>
      </c>
    </row>
    <row r="397" spans="1:105" ht="12" customHeight="1" x14ac:dyDescent="0.25">
      <c r="A397" s="107" t="s">
        <v>121</v>
      </c>
      <c r="B397" s="104"/>
      <c r="C397" s="104">
        <v>901.24549008056522</v>
      </c>
      <c r="D397" s="104">
        <v>1027.2465038036323</v>
      </c>
      <c r="E397" s="104">
        <v>1018.2677445739364</v>
      </c>
      <c r="F397" s="104">
        <v>979.81947585832791</v>
      </c>
      <c r="G397" s="104">
        <v>976.06027566762543</v>
      </c>
      <c r="H397" s="104">
        <v>953.0792932549989</v>
      </c>
      <c r="I397" s="104">
        <v>985.2940818885902</v>
      </c>
      <c r="J397" s="104">
        <v>902.9068360949957</v>
      </c>
      <c r="K397" s="104">
        <v>951.16901245419251</v>
      </c>
      <c r="L397" s="104">
        <v>927.36058300986042</v>
      </c>
      <c r="M397" s="104">
        <v>935.95270256559502</v>
      </c>
      <c r="N397" s="104">
        <v>914.71464725965961</v>
      </c>
      <c r="O397" s="104">
        <v>906.03945886581232</v>
      </c>
      <c r="P397" s="104">
        <v>920.53326313688967</v>
      </c>
      <c r="Q397" s="104">
        <v>926.34394048920876</v>
      </c>
      <c r="R397" s="104">
        <v>940.50713599757421</v>
      </c>
      <c r="S397" s="104">
        <v>933.44287673636336</v>
      </c>
      <c r="T397" s="104">
        <v>896.01508938517804</v>
      </c>
      <c r="U397" s="104">
        <v>853.45848174645471</v>
      </c>
      <c r="V397" s="104">
        <v>784.66870838826333</v>
      </c>
      <c r="W397" s="104">
        <v>0</v>
      </c>
      <c r="X397" s="104">
        <v>600.92930836165965</v>
      </c>
      <c r="Y397" s="104">
        <v>0</v>
      </c>
      <c r="DA397" s="132" t="s">
        <v>4160</v>
      </c>
    </row>
    <row r="398" spans="1:105" ht="12" customHeight="1" x14ac:dyDescent="0.25">
      <c r="A398" s="108" t="s">
        <v>53</v>
      </c>
      <c r="B398" s="98"/>
      <c r="C398" s="98">
        <v>427.54316616266061</v>
      </c>
      <c r="D398" s="98">
        <v>511.16766898749017</v>
      </c>
      <c r="E398" s="98">
        <v>491.16776429104823</v>
      </c>
      <c r="F398" s="98">
        <v>469.89246043434366</v>
      </c>
      <c r="G398" s="98">
        <v>471.61408827831741</v>
      </c>
      <c r="H398" s="98">
        <v>448.66627425698289</v>
      </c>
      <c r="I398" s="98">
        <v>497.25694218962133</v>
      </c>
      <c r="J398" s="98">
        <v>405.90183327797985</v>
      </c>
      <c r="K398" s="98">
        <v>441.27032507592145</v>
      </c>
      <c r="L398" s="98">
        <v>350.62639550572698</v>
      </c>
      <c r="M398" s="98">
        <v>395.54602588576154</v>
      </c>
      <c r="N398" s="98">
        <v>359.9116685650381</v>
      </c>
      <c r="O398" s="98">
        <v>364.75163846799722</v>
      </c>
      <c r="P398" s="98">
        <v>393.99520732660284</v>
      </c>
      <c r="Q398" s="98">
        <v>393.88173507620968</v>
      </c>
      <c r="R398" s="98">
        <v>418.42158128947608</v>
      </c>
      <c r="S398" s="98">
        <v>420.60891163502401</v>
      </c>
      <c r="T398" s="98">
        <v>386.59752290469999</v>
      </c>
      <c r="U398" s="98">
        <v>355.88610413532058</v>
      </c>
      <c r="V398" s="98">
        <v>316.12100730980052</v>
      </c>
      <c r="W398" s="98">
        <v>0</v>
      </c>
      <c r="X398" s="98">
        <v>223.69867745672656</v>
      </c>
      <c r="Y398" s="98">
        <v>0</v>
      </c>
      <c r="DA398" s="63" t="s">
        <v>4161</v>
      </c>
    </row>
    <row r="399" spans="1:105" ht="12" customHeight="1" x14ac:dyDescent="0.25">
      <c r="A399" s="108" t="s">
        <v>52</v>
      </c>
      <c r="B399" s="98"/>
      <c r="C399" s="98">
        <v>473.70232391790466</v>
      </c>
      <c r="D399" s="98">
        <v>516.07883481614203</v>
      </c>
      <c r="E399" s="98">
        <v>527.09998028288828</v>
      </c>
      <c r="F399" s="98">
        <v>509.92701542398407</v>
      </c>
      <c r="G399" s="98">
        <v>504.44618738930797</v>
      </c>
      <c r="H399" s="98">
        <v>504.41301899801607</v>
      </c>
      <c r="I399" s="98">
        <v>488.03713969896887</v>
      </c>
      <c r="J399" s="98">
        <v>497.00500281701562</v>
      </c>
      <c r="K399" s="98">
        <v>509.89868737827118</v>
      </c>
      <c r="L399" s="98">
        <v>576.7341875041335</v>
      </c>
      <c r="M399" s="98">
        <v>540.40667667983359</v>
      </c>
      <c r="N399" s="98">
        <v>554.80297869462152</v>
      </c>
      <c r="O399" s="98">
        <v>541.28782039781515</v>
      </c>
      <c r="P399" s="98">
        <v>526.53805581028689</v>
      </c>
      <c r="Q399" s="98">
        <v>532.46220541299908</v>
      </c>
      <c r="R399" s="98">
        <v>522.08555470809802</v>
      </c>
      <c r="S399" s="98">
        <v>512.83396510133923</v>
      </c>
      <c r="T399" s="98">
        <v>509.41756648047817</v>
      </c>
      <c r="U399" s="98">
        <v>497.57237761113424</v>
      </c>
      <c r="V399" s="98">
        <v>468.54770107846269</v>
      </c>
      <c r="W399" s="98">
        <v>0</v>
      </c>
      <c r="X399" s="98">
        <v>377.23063090493315</v>
      </c>
      <c r="Y399" s="98">
        <v>0</v>
      </c>
      <c r="DA399" s="63" t="s">
        <v>4162</v>
      </c>
    </row>
    <row r="400" spans="1:105" ht="12" customHeight="1" x14ac:dyDescent="0.25">
      <c r="A400" s="121" t="s">
        <v>54</v>
      </c>
      <c r="B400" s="122"/>
      <c r="C400" s="122">
        <v>184.78663205094713</v>
      </c>
      <c r="D400" s="122">
        <v>184.31873692380609</v>
      </c>
      <c r="E400" s="122">
        <v>184.54637512260638</v>
      </c>
      <c r="F400" s="122">
        <v>189.3419573957687</v>
      </c>
      <c r="G400" s="122">
        <v>189.99589561464967</v>
      </c>
      <c r="H400" s="122">
        <v>209.53602367514205</v>
      </c>
      <c r="I400" s="122">
        <v>192.78509961196505</v>
      </c>
      <c r="J400" s="122">
        <v>201.03080586768482</v>
      </c>
      <c r="K400" s="122">
        <v>183.04959093702087</v>
      </c>
      <c r="L400" s="122">
        <v>232.78513193870404</v>
      </c>
      <c r="M400" s="122">
        <v>224.4148067609045</v>
      </c>
      <c r="N400" s="122">
        <v>222.45406726405929</v>
      </c>
      <c r="O400" s="122">
        <v>218.33507282819886</v>
      </c>
      <c r="P400" s="122">
        <v>214.45134855978819</v>
      </c>
      <c r="Q400" s="122">
        <v>211.51102436101397</v>
      </c>
      <c r="R400" s="122">
        <v>207.37820658062296</v>
      </c>
      <c r="S400" s="122">
        <v>204.47902379807257</v>
      </c>
      <c r="T400" s="122">
        <v>202.01990294349605</v>
      </c>
      <c r="U400" s="122">
        <v>199.59438803641319</v>
      </c>
      <c r="V400" s="122">
        <v>196.60977399585539</v>
      </c>
      <c r="W400" s="122">
        <v>194.76230836155784</v>
      </c>
      <c r="X400" s="122">
        <v>191.20226327190471</v>
      </c>
      <c r="Y400" s="122">
        <v>178.5552856986925</v>
      </c>
      <c r="DA400" s="130" t="s">
        <v>4163</v>
      </c>
    </row>
    <row r="401" spans="1:105" ht="12" customHeight="1" x14ac:dyDescent="0.25">
      <c r="A401" s="97" t="s">
        <v>175</v>
      </c>
      <c r="B401" s="98"/>
      <c r="C401" s="98">
        <v>185.45946481175588</v>
      </c>
      <c r="D401" s="98">
        <v>184.1605710200856</v>
      </c>
      <c r="E401" s="98">
        <v>185.0308917168615</v>
      </c>
      <c r="F401" s="98">
        <v>188.98479581218876</v>
      </c>
      <c r="G401" s="98">
        <v>189.70384502063479</v>
      </c>
      <c r="H401" s="98">
        <v>210.66850027702205</v>
      </c>
      <c r="I401" s="98">
        <v>191.32602878887997</v>
      </c>
      <c r="J401" s="98">
        <v>201.30398157208</v>
      </c>
      <c r="K401" s="98">
        <v>183.04675962323307</v>
      </c>
      <c r="L401" s="98">
        <v>238.55735000563149</v>
      </c>
      <c r="M401" s="98">
        <v>225.07007971914763</v>
      </c>
      <c r="N401" s="98">
        <v>222.08329015165643</v>
      </c>
      <c r="O401" s="98">
        <v>218.06543633139142</v>
      </c>
      <c r="P401" s="98">
        <v>214.33253994030849</v>
      </c>
      <c r="Q401" s="98">
        <v>212.01152107759108</v>
      </c>
      <c r="R401" s="98">
        <v>207.37520372735287</v>
      </c>
      <c r="S401" s="98">
        <v>204.53250451740573</v>
      </c>
      <c r="T401" s="98">
        <v>202.21674338405481</v>
      </c>
      <c r="U401" s="98">
        <v>199.76109615642378</v>
      </c>
      <c r="V401" s="98">
        <v>196.38642241416582</v>
      </c>
      <c r="W401" s="98">
        <v>193.88328392737921</v>
      </c>
      <c r="X401" s="98">
        <v>189.46900288360513</v>
      </c>
      <c r="Y401" s="98">
        <v>178.62744340527354</v>
      </c>
      <c r="DA401" s="63" t="s">
        <v>4164</v>
      </c>
    </row>
    <row r="402" spans="1:105" ht="12" customHeight="1" x14ac:dyDescent="0.25">
      <c r="A402" s="109" t="s">
        <v>120</v>
      </c>
      <c r="B402" s="33"/>
      <c r="C402" s="33">
        <v>184.08412657637334</v>
      </c>
      <c r="D402" s="33">
        <v>184.4657914853143</v>
      </c>
      <c r="E402" s="33">
        <v>184.10746399266534</v>
      </c>
      <c r="F402" s="33">
        <v>189.62795195732718</v>
      </c>
      <c r="G402" s="33">
        <v>190.26721385947889</v>
      </c>
      <c r="H402" s="33">
        <v>208.34304746632739</v>
      </c>
      <c r="I402" s="33">
        <v>195.0042020602335</v>
      </c>
      <c r="J402" s="33">
        <v>200.3256674652194</v>
      </c>
      <c r="K402" s="33">
        <v>183.05485999643838</v>
      </c>
      <c r="L402" s="33">
        <v>223.80599453755207</v>
      </c>
      <c r="M402" s="33">
        <v>223.23504712681654</v>
      </c>
      <c r="N402" s="33">
        <v>223.15100198400054</v>
      </c>
      <c r="O402" s="33">
        <v>218.80375602280412</v>
      </c>
      <c r="P402" s="33">
        <v>214.59192142560153</v>
      </c>
      <c r="Q402" s="33">
        <v>210.95688531539099</v>
      </c>
      <c r="R402" s="33">
        <v>207.38239844914398</v>
      </c>
      <c r="S402" s="33">
        <v>204.40742144144258</v>
      </c>
      <c r="T402" s="33">
        <v>201.74787201384126</v>
      </c>
      <c r="U402" s="33">
        <v>199.34168037304931</v>
      </c>
      <c r="V402" s="33">
        <v>196.98807701787885</v>
      </c>
      <c r="W402" s="33">
        <v>196.5371032729164</v>
      </c>
      <c r="X402" s="33">
        <v>196.71772333312157</v>
      </c>
      <c r="Y402" s="33">
        <v>172.41901456217158</v>
      </c>
      <c r="DA402" s="60" t="s">
        <v>4165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3135.0131617334901</v>
      </c>
      <c r="D404" s="117">
        <f t="shared" si="218"/>
        <v>2990.2676452523351</v>
      </c>
      <c r="E404" s="117">
        <f t="shared" si="218"/>
        <v>3029.4810350030766</v>
      </c>
      <c r="F404" s="117">
        <f t="shared" si="218"/>
        <v>2887.4101213917806</v>
      </c>
      <c r="G404" s="117">
        <f t="shared" si="218"/>
        <v>2769.8538633142243</v>
      </c>
      <c r="H404" s="117">
        <f t="shared" si="218"/>
        <v>2761.5483071697972</v>
      </c>
      <c r="I404" s="117">
        <f t="shared" si="218"/>
        <v>2450.5055678029885</v>
      </c>
      <c r="J404" s="117">
        <f t="shared" si="218"/>
        <v>2758.5904147928209</v>
      </c>
      <c r="K404" s="117">
        <f t="shared" si="218"/>
        <v>2683.4411195109328</v>
      </c>
      <c r="L404" s="117">
        <f t="shared" si="218"/>
        <v>3056.335795538515</v>
      </c>
      <c r="M404" s="117">
        <f t="shared" si="218"/>
        <v>2342.7872669053086</v>
      </c>
      <c r="N404" s="117">
        <f t="shared" si="218"/>
        <v>2411.7174507187315</v>
      </c>
      <c r="O404" s="117">
        <f t="shared" si="218"/>
        <v>2441.0489869302473</v>
      </c>
      <c r="P404" s="117">
        <f t="shared" si="218"/>
        <v>1696.9285243516083</v>
      </c>
      <c r="Q404" s="117">
        <f t="shared" si="218"/>
        <v>1686.0739150203199</v>
      </c>
      <c r="R404" s="117">
        <f t="shared" ref="R404:V404" si="219">R405+R408+R410+R419</f>
        <v>1687.9690858628494</v>
      </c>
      <c r="S404" s="117">
        <f t="shared" si="219"/>
        <v>1571.8673711980857</v>
      </c>
      <c r="T404" s="117">
        <f t="shared" si="219"/>
        <v>1498.0124875815845</v>
      </c>
      <c r="U404" s="117">
        <f t="shared" si="219"/>
        <v>1383.4028209980584</v>
      </c>
      <c r="V404" s="117">
        <f t="shared" si="219"/>
        <v>1256.8951621118711</v>
      </c>
      <c r="W404" s="117">
        <f t="shared" ref="W404:Y404" si="220">W405+W408+W410+W419</f>
        <v>1284.5932888472501</v>
      </c>
      <c r="X404" s="117">
        <f t="shared" si="220"/>
        <v>889.72403684034839</v>
      </c>
      <c r="Y404" s="117">
        <f t="shared" si="220"/>
        <v>632.97990909004795</v>
      </c>
      <c r="DA404" s="129" t="s">
        <v>4315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2821.3782373559488</v>
      </c>
      <c r="D405" s="122">
        <f t="shared" si="221"/>
        <v>2651.7029039448753</v>
      </c>
      <c r="E405" s="122">
        <f t="shared" si="221"/>
        <v>2687.0975575035604</v>
      </c>
      <c r="F405" s="122">
        <f t="shared" si="221"/>
        <v>2563.1856724964009</v>
      </c>
      <c r="G405" s="122">
        <f t="shared" si="221"/>
        <v>2452.1011925298194</v>
      </c>
      <c r="H405" s="122">
        <f t="shared" si="221"/>
        <v>2443.0235196221638</v>
      </c>
      <c r="I405" s="122">
        <f t="shared" si="221"/>
        <v>2150.9972993387073</v>
      </c>
      <c r="J405" s="122">
        <f t="shared" si="221"/>
        <v>2440.3431888590662</v>
      </c>
      <c r="K405" s="122">
        <f t="shared" si="221"/>
        <v>2370.6042871405302</v>
      </c>
      <c r="L405" s="122">
        <f t="shared" si="221"/>
        <v>2690.5707511316414</v>
      </c>
      <c r="M405" s="122">
        <f t="shared" si="221"/>
        <v>2056.4504739985496</v>
      </c>
      <c r="N405" s="122">
        <f t="shared" si="221"/>
        <v>2126.0729372368642</v>
      </c>
      <c r="O405" s="122">
        <f t="shared" si="221"/>
        <v>2137.5938602019241</v>
      </c>
      <c r="P405" s="122">
        <f t="shared" si="221"/>
        <v>1457.6232138968614</v>
      </c>
      <c r="Q405" s="122">
        <f t="shared" si="221"/>
        <v>1430.5206074999228</v>
      </c>
      <c r="R405" s="122">
        <f t="shared" ref="R405:V405" si="222">SUM(R406:R407)</f>
        <v>1413.170893377584</v>
      </c>
      <c r="S405" s="122">
        <f t="shared" si="222"/>
        <v>1313.5659977843893</v>
      </c>
      <c r="T405" s="122">
        <f t="shared" si="222"/>
        <v>1253.4942335944631</v>
      </c>
      <c r="U405" s="122">
        <f t="shared" si="222"/>
        <v>1155.335419085585</v>
      </c>
      <c r="V405" s="122">
        <f t="shared" si="222"/>
        <v>1050.5029099561909</v>
      </c>
      <c r="W405" s="122">
        <f t="shared" ref="W405:Y405" si="223">SUM(W406:W407)</f>
        <v>1062.9084154864138</v>
      </c>
      <c r="X405" s="122">
        <f t="shared" si="223"/>
        <v>717.46198503140283</v>
      </c>
      <c r="Y405" s="122">
        <f t="shared" si="223"/>
        <v>480.90603155045227</v>
      </c>
      <c r="DA405" s="130" t="s">
        <v>4316</v>
      </c>
    </row>
    <row r="406" spans="1:105" ht="12" customHeight="1" x14ac:dyDescent="0.25">
      <c r="A406" s="97" t="s">
        <v>212</v>
      </c>
      <c r="B406" s="98"/>
      <c r="C406" s="98">
        <v>2821.3782373559488</v>
      </c>
      <c r="D406" s="98">
        <v>2651.7029039448753</v>
      </c>
      <c r="E406" s="98">
        <v>2687.0975575035604</v>
      </c>
      <c r="F406" s="98">
        <v>2563.1856724964009</v>
      </c>
      <c r="G406" s="98">
        <v>2452.1011925298194</v>
      </c>
      <c r="H406" s="98">
        <v>2443.0235196221638</v>
      </c>
      <c r="I406" s="98">
        <v>2150.9972993387073</v>
      </c>
      <c r="J406" s="98">
        <v>2440.3431888590662</v>
      </c>
      <c r="K406" s="98">
        <v>2370.6042871405302</v>
      </c>
      <c r="L406" s="98">
        <v>2690.5707511316414</v>
      </c>
      <c r="M406" s="98">
        <v>2056.4504739985496</v>
      </c>
      <c r="N406" s="98">
        <v>2126.0729372368642</v>
      </c>
      <c r="O406" s="98">
        <v>2137.5938602019241</v>
      </c>
      <c r="P406" s="98">
        <v>1457.6232138968614</v>
      </c>
      <c r="Q406" s="98">
        <v>1430.5206074999228</v>
      </c>
      <c r="R406" s="98">
        <v>1413.170893377584</v>
      </c>
      <c r="S406" s="98">
        <v>1313.5659977843893</v>
      </c>
      <c r="T406" s="98">
        <v>1253.4942335944631</v>
      </c>
      <c r="U406" s="98">
        <v>1155.335419085585</v>
      </c>
      <c r="V406" s="98">
        <v>1050.5029099561909</v>
      </c>
      <c r="W406" s="98">
        <v>1062.9084154864138</v>
      </c>
      <c r="X406" s="98">
        <v>717.46198503140283</v>
      </c>
      <c r="Y406" s="98">
        <v>480.90603155045227</v>
      </c>
      <c r="DA406" s="63" t="s">
        <v>4317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4318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4319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4320</v>
      </c>
    </row>
    <row r="410" spans="1:105" ht="12" customHeight="1" x14ac:dyDescent="0.25">
      <c r="A410" s="121" t="s">
        <v>55</v>
      </c>
      <c r="B410" s="122"/>
      <c r="C410" s="122">
        <v>282.35555874063277</v>
      </c>
      <c r="D410" s="122">
        <v>309.27699586967128</v>
      </c>
      <c r="E410" s="122">
        <v>313.3626178738304</v>
      </c>
      <c r="F410" s="122">
        <v>296.50644063484123</v>
      </c>
      <c r="G410" s="122">
        <v>287.63064620143587</v>
      </c>
      <c r="H410" s="122">
        <v>282.90617291743945</v>
      </c>
      <c r="I410" s="122">
        <v>261.479394733319</v>
      </c>
      <c r="J410" s="122">
        <v>270.46213456642789</v>
      </c>
      <c r="K410" s="122">
        <v>273.63790302716313</v>
      </c>
      <c r="L410" s="122">
        <v>317.97460604896929</v>
      </c>
      <c r="M410" s="122">
        <v>238.73670150319316</v>
      </c>
      <c r="N410" s="122">
        <v>237.97926460800542</v>
      </c>
      <c r="O410" s="122">
        <v>257.96468647374718</v>
      </c>
      <c r="P410" s="122">
        <v>201.16609406113497</v>
      </c>
      <c r="Q410" s="122">
        <v>219.03649256008796</v>
      </c>
      <c r="R410" s="122">
        <v>235.303133991142</v>
      </c>
      <c r="S410" s="122">
        <v>220.19590552407138</v>
      </c>
      <c r="T410" s="122">
        <v>206.51112228451112</v>
      </c>
      <c r="U410" s="122">
        <v>189.26178884323215</v>
      </c>
      <c r="V410" s="122">
        <v>166.75781277872284</v>
      </c>
      <c r="W410" s="122">
        <v>180.16208794483859</v>
      </c>
      <c r="X410" s="122">
        <v>126.23894316474772</v>
      </c>
      <c r="Y410" s="122">
        <v>95.852037696242107</v>
      </c>
      <c r="DA410" s="130" t="s">
        <v>4321</v>
      </c>
    </row>
    <row r="411" spans="1:105" ht="12" customHeight="1" x14ac:dyDescent="0.25">
      <c r="A411" s="97" t="s">
        <v>134</v>
      </c>
      <c r="B411" s="98"/>
      <c r="C411" s="98">
        <v>296.52050323250046</v>
      </c>
      <c r="D411" s="98">
        <v>316.23915689902793</v>
      </c>
      <c r="E411" s="98">
        <v>318.46346985003828</v>
      </c>
      <c r="F411" s="98">
        <v>302.05751358381963</v>
      </c>
      <c r="G411" s="98">
        <v>293.34452079696513</v>
      </c>
      <c r="H411" s="98">
        <v>289.89959541204496</v>
      </c>
      <c r="I411" s="98">
        <v>272.70769180154906</v>
      </c>
      <c r="J411" s="98">
        <v>279.23592529352777</v>
      </c>
      <c r="K411" s="98">
        <v>280.46835571800915</v>
      </c>
      <c r="L411" s="98">
        <v>323.10668328056971</v>
      </c>
      <c r="M411" s="98">
        <v>239.58348663037185</v>
      </c>
      <c r="N411" s="98">
        <v>245.21232859547061</v>
      </c>
      <c r="O411" s="98">
        <v>260.63850573238784</v>
      </c>
      <c r="P411" s="98">
        <v>201.16873007518291</v>
      </c>
      <c r="Q411" s="98">
        <v>231.70858117083063</v>
      </c>
      <c r="R411" s="98">
        <v>236.82115680349227</v>
      </c>
      <c r="S411" s="98">
        <v>222.82191061967683</v>
      </c>
      <c r="T411" s="98">
        <v>213.80263336730911</v>
      </c>
      <c r="U411" s="98">
        <v>196.59983947181505</v>
      </c>
      <c r="V411" s="98">
        <v>173.69700524570638</v>
      </c>
      <c r="W411" s="98">
        <v>181.58380428967078</v>
      </c>
      <c r="X411" s="98">
        <v>130.76401786878006</v>
      </c>
      <c r="Y411" s="98">
        <v>96.476582992586188</v>
      </c>
      <c r="DA411" s="63" t="s">
        <v>4322</v>
      </c>
    </row>
    <row r="412" spans="1:105" ht="12" customHeight="1" x14ac:dyDescent="0.25">
      <c r="A412" s="97" t="s">
        <v>133</v>
      </c>
      <c r="B412" s="98"/>
      <c r="C412" s="98">
        <v>141.87156107459296</v>
      </c>
      <c r="D412" s="98">
        <v>157.15222375216726</v>
      </c>
      <c r="E412" s="98">
        <v>154.03084854429116</v>
      </c>
      <c r="F412" s="98">
        <v>145.18719074045512</v>
      </c>
      <c r="G412" s="98">
        <v>141.66271941929119</v>
      </c>
      <c r="H412" s="98">
        <v>136.89680737657659</v>
      </c>
      <c r="I412" s="98">
        <v>136.4181058386346</v>
      </c>
      <c r="J412" s="98">
        <v>127.00821125914946</v>
      </c>
      <c r="K412" s="98">
        <v>130.6124557083798</v>
      </c>
      <c r="L412" s="98">
        <v>129.94013753763909</v>
      </c>
      <c r="M412" s="98">
        <v>0</v>
      </c>
      <c r="N412" s="98">
        <v>96.025264450900977</v>
      </c>
      <c r="O412" s="98">
        <v>107.29501393445457</v>
      </c>
      <c r="P412" s="98">
        <v>0</v>
      </c>
      <c r="Q412" s="98">
        <v>99.049133813653597</v>
      </c>
      <c r="R412" s="98">
        <v>106.4623527615625</v>
      </c>
      <c r="S412" s="98">
        <v>100.65461853768451</v>
      </c>
      <c r="T412" s="98">
        <v>92.70571416972416</v>
      </c>
      <c r="U412" s="98">
        <v>82.006037956743995</v>
      </c>
      <c r="V412" s="98">
        <v>69.619529238364649</v>
      </c>
      <c r="W412" s="98">
        <v>64.369875868729395</v>
      </c>
      <c r="X412" s="98">
        <v>0</v>
      </c>
      <c r="Y412" s="98">
        <v>36.333066941668392</v>
      </c>
      <c r="DA412" s="63" t="s">
        <v>4323</v>
      </c>
    </row>
    <row r="413" spans="1:105" ht="12" customHeight="1" x14ac:dyDescent="0.25">
      <c r="A413" s="100" t="s">
        <v>212</v>
      </c>
      <c r="B413" s="101"/>
      <c r="C413" s="101">
        <v>141.87156107459296</v>
      </c>
      <c r="D413" s="101">
        <v>157.15222375216726</v>
      </c>
      <c r="E413" s="101">
        <v>154.03084854429116</v>
      </c>
      <c r="F413" s="101">
        <v>145.18719074045512</v>
      </c>
      <c r="G413" s="101">
        <v>141.66271941929119</v>
      </c>
      <c r="H413" s="101">
        <v>136.89680737657659</v>
      </c>
      <c r="I413" s="101">
        <v>136.4181058386346</v>
      </c>
      <c r="J413" s="101">
        <v>127.00821125914946</v>
      </c>
      <c r="K413" s="101">
        <v>130.6124557083798</v>
      </c>
      <c r="L413" s="101">
        <v>129.94013753763909</v>
      </c>
      <c r="M413" s="101">
        <v>0</v>
      </c>
      <c r="N413" s="101">
        <v>96.025264450900977</v>
      </c>
      <c r="O413" s="101">
        <v>107.29501393445457</v>
      </c>
      <c r="P413" s="101">
        <v>0</v>
      </c>
      <c r="Q413" s="101">
        <v>99.049133813653597</v>
      </c>
      <c r="R413" s="101">
        <v>106.4623527615625</v>
      </c>
      <c r="S413" s="101">
        <v>100.65461853768451</v>
      </c>
      <c r="T413" s="101">
        <v>92.70571416972416</v>
      </c>
      <c r="U413" s="101">
        <v>82.006037956743995</v>
      </c>
      <c r="V413" s="101">
        <v>69.619529238364649</v>
      </c>
      <c r="W413" s="101">
        <v>64.369875868729395</v>
      </c>
      <c r="X413" s="101">
        <v>0</v>
      </c>
      <c r="Y413" s="101">
        <v>36.333066941668392</v>
      </c>
      <c r="DA413" s="131" t="s">
        <v>4324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4325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4326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4327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4328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4329</v>
      </c>
    </row>
    <row r="419" spans="1:105" ht="12" customHeight="1" x14ac:dyDescent="0.25">
      <c r="A419" s="121" t="s">
        <v>54</v>
      </c>
      <c r="B419" s="122"/>
      <c r="C419" s="122">
        <v>31.279365636908775</v>
      </c>
      <c r="D419" s="122">
        <v>29.287745437788494</v>
      </c>
      <c r="E419" s="122">
        <v>29.020859625685546</v>
      </c>
      <c r="F419" s="122">
        <v>27.718008260538749</v>
      </c>
      <c r="G419" s="122">
        <v>30.122024582969001</v>
      </c>
      <c r="H419" s="122">
        <v>35.618614630193676</v>
      </c>
      <c r="I419" s="122">
        <v>38.028873730962211</v>
      </c>
      <c r="J419" s="122">
        <v>47.785091367327034</v>
      </c>
      <c r="K419" s="122">
        <v>39.198929343239442</v>
      </c>
      <c r="L419" s="122">
        <v>47.790438357904243</v>
      </c>
      <c r="M419" s="122">
        <v>47.600091403565713</v>
      </c>
      <c r="N419" s="122">
        <v>47.665248873861962</v>
      </c>
      <c r="O419" s="122">
        <v>45.490440254576278</v>
      </c>
      <c r="P419" s="122">
        <v>38.139216393611719</v>
      </c>
      <c r="Q419" s="122">
        <v>36.51681496030919</v>
      </c>
      <c r="R419" s="122">
        <v>39.495058494123334</v>
      </c>
      <c r="S419" s="122">
        <v>38.105467889625132</v>
      </c>
      <c r="T419" s="122">
        <v>38.007131702610103</v>
      </c>
      <c r="U419" s="122">
        <v>38.805613069241204</v>
      </c>
      <c r="V419" s="122">
        <v>39.634439376957232</v>
      </c>
      <c r="W419" s="122">
        <v>41.522785415997696</v>
      </c>
      <c r="X419" s="122">
        <v>46.023108644197848</v>
      </c>
      <c r="Y419" s="122">
        <v>56.221839843353564</v>
      </c>
      <c r="DA419" s="130" t="s">
        <v>4330</v>
      </c>
    </row>
    <row r="420" spans="1:105" ht="12" customHeight="1" x14ac:dyDescent="0.25">
      <c r="A420" s="97" t="s">
        <v>175</v>
      </c>
      <c r="B420" s="98"/>
      <c r="C420" s="98">
        <v>61.23754062564376</v>
      </c>
      <c r="D420" s="98">
        <v>60.788452913950785</v>
      </c>
      <c r="E420" s="98">
        <v>61.057158340831307</v>
      </c>
      <c r="F420" s="98">
        <v>62.333378811880813</v>
      </c>
      <c r="G420" s="98">
        <v>62.545775436602177</v>
      </c>
      <c r="H420" s="98">
        <v>69.430896352185755</v>
      </c>
      <c r="I420" s="98">
        <v>63.033046088542861</v>
      </c>
      <c r="J420" s="98">
        <v>66.297380512574492</v>
      </c>
      <c r="K420" s="98">
        <v>60.262360275140637</v>
      </c>
      <c r="L420" s="98">
        <v>78.512413018909825</v>
      </c>
      <c r="M420" s="98">
        <v>74.038572434298558</v>
      </c>
      <c r="N420" s="98">
        <v>73.023697568886476</v>
      </c>
      <c r="O420" s="98">
        <v>71.661387046903329</v>
      </c>
      <c r="P420" s="98">
        <v>70.373514396612023</v>
      </c>
      <c r="Q420" s="98">
        <v>69.498692219913323</v>
      </c>
      <c r="R420" s="98">
        <v>67.787421424679025</v>
      </c>
      <c r="S420" s="98">
        <v>66.566931019863588</v>
      </c>
      <c r="T420" s="98">
        <v>65.50893290664024</v>
      </c>
      <c r="U420" s="98">
        <v>64.405196059790015</v>
      </c>
      <c r="V420" s="98">
        <v>63.0347671799788</v>
      </c>
      <c r="W420" s="98">
        <v>62.088284405329759</v>
      </c>
      <c r="X420" s="98">
        <v>60.486096368525295</v>
      </c>
      <c r="Y420" s="98">
        <v>56.88296431660563</v>
      </c>
      <c r="DA420" s="63" t="s">
        <v>4331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4332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147.46126659042218</v>
      </c>
      <c r="D423" s="118">
        <f t="shared" si="225"/>
        <v>139.57543282823505</v>
      </c>
      <c r="E423" s="118">
        <f t="shared" si="225"/>
        <v>140.33716864368114</v>
      </c>
      <c r="F423" s="118">
        <f t="shared" si="225"/>
        <v>131.75965620863084</v>
      </c>
      <c r="G423" s="118">
        <f t="shared" si="225"/>
        <v>124.78158150128237</v>
      </c>
      <c r="H423" s="118">
        <f t="shared" si="225"/>
        <v>123.55343271598909</v>
      </c>
      <c r="I423" s="118">
        <f t="shared" si="225"/>
        <v>107.59478778969947</v>
      </c>
      <c r="J423" s="118">
        <f t="shared" si="225"/>
        <v>119.09941070815293</v>
      </c>
      <c r="K423" s="118">
        <f t="shared" si="225"/>
        <v>115.68623783284212</v>
      </c>
      <c r="L423" s="118">
        <f t="shared" si="225"/>
        <v>130.94322201678344</v>
      </c>
      <c r="M423" s="118">
        <f t="shared" si="225"/>
        <v>98.444011625271003</v>
      </c>
      <c r="N423" s="118">
        <f t="shared" si="225"/>
        <v>101.09893836714201</v>
      </c>
      <c r="O423" s="118">
        <f t="shared" si="225"/>
        <v>100.99847973512514</v>
      </c>
      <c r="P423" s="118">
        <f t="shared" si="225"/>
        <v>70.274775961634219</v>
      </c>
      <c r="Q423" s="118">
        <f t="shared" si="225"/>
        <v>69.903277665536919</v>
      </c>
      <c r="R423" s="118">
        <f t="shared" ref="R423:V423" si="226">R424+R427+R429+R438</f>
        <v>69.048432853010283</v>
      </c>
      <c r="S423" s="118">
        <f t="shared" si="226"/>
        <v>63.891546214605498</v>
      </c>
      <c r="T423" s="118">
        <f t="shared" si="226"/>
        <v>60.673135464596825</v>
      </c>
      <c r="U423" s="118">
        <f t="shared" si="226"/>
        <v>55.769511282536058</v>
      </c>
      <c r="V423" s="118">
        <f t="shared" si="226"/>
        <v>50.496944170394769</v>
      </c>
      <c r="W423" s="118">
        <f t="shared" ref="W423:Y423" si="227">W424+W427+W429+W438</f>
        <v>50.904974469449904</v>
      </c>
      <c r="X423" s="118">
        <f t="shared" si="227"/>
        <v>35.243833381927317</v>
      </c>
      <c r="Y423" s="118">
        <f t="shared" si="227"/>
        <v>24.679620853276482</v>
      </c>
      <c r="DA423" s="129" t="s">
        <v>4483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131.43550829362613</v>
      </c>
      <c r="D424" s="123">
        <f t="shared" si="228"/>
        <v>122.69701455255361</v>
      </c>
      <c r="E424" s="123">
        <f t="shared" si="228"/>
        <v>123.41858741974544</v>
      </c>
      <c r="F424" s="123">
        <f t="shared" si="228"/>
        <v>115.7928946523632</v>
      </c>
      <c r="G424" s="123">
        <f t="shared" si="228"/>
        <v>109.26931214170789</v>
      </c>
      <c r="H424" s="123">
        <f t="shared" si="228"/>
        <v>107.95375005731809</v>
      </c>
      <c r="I424" s="123">
        <f t="shared" si="228"/>
        <v>93.398535957937639</v>
      </c>
      <c r="J424" s="123">
        <f t="shared" si="228"/>
        <v>104.62004155730484</v>
      </c>
      <c r="K424" s="123">
        <f t="shared" si="228"/>
        <v>101.36597152942379</v>
      </c>
      <c r="L424" s="123">
        <f t="shared" si="228"/>
        <v>114.28533133108186</v>
      </c>
      <c r="M424" s="123">
        <f t="shared" si="228"/>
        <v>85.42884915934853</v>
      </c>
      <c r="N424" s="123">
        <f t="shared" si="228"/>
        <v>87.92983242709127</v>
      </c>
      <c r="O424" s="123">
        <f t="shared" si="228"/>
        <v>87.525048875103451</v>
      </c>
      <c r="P424" s="123">
        <f t="shared" si="228"/>
        <v>59.301566935971216</v>
      </c>
      <c r="Q424" s="123">
        <f t="shared" si="228"/>
        <v>57.888607862377476</v>
      </c>
      <c r="R424" s="123">
        <f t="shared" ref="R424:V424" si="229">SUM(R425:R426)</f>
        <v>56.896318087573981</v>
      </c>
      <c r="S424" s="123">
        <f t="shared" si="229"/>
        <v>52.570289173201658</v>
      </c>
      <c r="T424" s="123">
        <f t="shared" si="229"/>
        <v>49.859707472070653</v>
      </c>
      <c r="U424" s="123">
        <f t="shared" si="229"/>
        <v>45.751066145675857</v>
      </c>
      <c r="V424" s="123">
        <f t="shared" si="229"/>
        <v>41.442831566987266</v>
      </c>
      <c r="W424" s="123">
        <f t="shared" ref="W424:Y424" si="230">SUM(W425:W426)</f>
        <v>41.624282271827433</v>
      </c>
      <c r="X424" s="123">
        <f t="shared" si="230"/>
        <v>27.831546438830685</v>
      </c>
      <c r="Y424" s="123">
        <f t="shared" si="230"/>
        <v>18.586397937337164</v>
      </c>
      <c r="DA424" s="130" t="s">
        <v>4484</v>
      </c>
    </row>
    <row r="425" spans="1:105" ht="12" customHeight="1" x14ac:dyDescent="0.25">
      <c r="A425" s="97" t="s">
        <v>212</v>
      </c>
      <c r="B425" s="99"/>
      <c r="C425" s="99">
        <v>129.67837690783253</v>
      </c>
      <c r="D425" s="99">
        <v>121.07676586744041</v>
      </c>
      <c r="E425" s="99">
        <v>121.80725102498576</v>
      </c>
      <c r="F425" s="99">
        <v>114.30111515126923</v>
      </c>
      <c r="G425" s="99">
        <v>107.88456952519387</v>
      </c>
      <c r="H425" s="99">
        <v>106.60961035168708</v>
      </c>
      <c r="I425" s="99">
        <v>92.259792181757945</v>
      </c>
      <c r="J425" s="99">
        <v>103.32687209024132</v>
      </c>
      <c r="K425" s="99">
        <v>100.11520314323563</v>
      </c>
      <c r="L425" s="99">
        <v>112.82974240400827</v>
      </c>
      <c r="M425" s="99">
        <v>84.383868013981328</v>
      </c>
      <c r="N425" s="99">
        <v>86.818371237119464</v>
      </c>
      <c r="O425" s="99">
        <v>86.359246469983304</v>
      </c>
      <c r="P425" s="99">
        <v>58.52495899987381</v>
      </c>
      <c r="Q425" s="99">
        <v>57.079323030621175</v>
      </c>
      <c r="R425" s="99">
        <v>56.08053094723887</v>
      </c>
      <c r="S425" s="99">
        <v>51.816419703391944</v>
      </c>
      <c r="T425" s="99">
        <v>49.14273227548339</v>
      </c>
      <c r="U425" s="99">
        <v>45.098036212439531</v>
      </c>
      <c r="V425" s="99">
        <v>40.859324816203738</v>
      </c>
      <c r="W425" s="99">
        <v>41.020130116235592</v>
      </c>
      <c r="X425" s="99">
        <v>27.455598476341624</v>
      </c>
      <c r="Y425" s="99">
        <v>18.351793051657495</v>
      </c>
      <c r="DA425" s="63" t="s">
        <v>4485</v>
      </c>
    </row>
    <row r="426" spans="1:105" ht="12" customHeight="1" x14ac:dyDescent="0.25">
      <c r="A426" s="97" t="s">
        <v>53</v>
      </c>
      <c r="B426" s="99"/>
      <c r="C426" s="99">
        <v>1.7571313857935973</v>
      </c>
      <c r="D426" s="99">
        <v>1.620248685113201</v>
      </c>
      <c r="E426" s="99">
        <v>1.6113363947596806</v>
      </c>
      <c r="F426" s="99">
        <v>1.4917795010939741</v>
      </c>
      <c r="G426" s="99">
        <v>1.3847426165140149</v>
      </c>
      <c r="H426" s="99">
        <v>1.344139705631014</v>
      </c>
      <c r="I426" s="99">
        <v>1.138743776179701</v>
      </c>
      <c r="J426" s="99">
        <v>1.2931694670635181</v>
      </c>
      <c r="K426" s="99">
        <v>1.2507683861881624</v>
      </c>
      <c r="L426" s="99">
        <v>1.4555889270735858</v>
      </c>
      <c r="M426" s="99">
        <v>1.044981145367198</v>
      </c>
      <c r="N426" s="99">
        <v>1.1114611899718032</v>
      </c>
      <c r="O426" s="99">
        <v>1.1658024051201432</v>
      </c>
      <c r="P426" s="99">
        <v>0.77660793609740442</v>
      </c>
      <c r="Q426" s="99">
        <v>0.80928483175630406</v>
      </c>
      <c r="R426" s="99">
        <v>0.81578714033510946</v>
      </c>
      <c r="S426" s="99">
        <v>0.75386946980971248</v>
      </c>
      <c r="T426" s="99">
        <v>0.71697519658726527</v>
      </c>
      <c r="U426" s="99">
        <v>0.65302993323632652</v>
      </c>
      <c r="V426" s="99">
        <v>0.58350675078353043</v>
      </c>
      <c r="W426" s="99">
        <v>0.60415215559183866</v>
      </c>
      <c r="X426" s="99">
        <v>0.37594796248906015</v>
      </c>
      <c r="Y426" s="99">
        <v>0.23460488567967067</v>
      </c>
      <c r="DA426" s="63" t="s">
        <v>4486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3.0734927317851938E-2</v>
      </c>
      <c r="D427" s="123">
        <f t="shared" si="231"/>
        <v>7.234035534342668E-3</v>
      </c>
      <c r="E427" s="123">
        <f t="shared" si="231"/>
        <v>7.0097106814304921E-2</v>
      </c>
      <c r="F427" s="123">
        <f t="shared" si="231"/>
        <v>8.7159042605604822E-2</v>
      </c>
      <c r="G427" s="123">
        <f t="shared" si="231"/>
        <v>0.19001317777979002</v>
      </c>
      <c r="H427" s="123">
        <f t="shared" si="231"/>
        <v>0.29313437462615971</v>
      </c>
      <c r="I427" s="123">
        <f t="shared" si="231"/>
        <v>5.1613547182536634E-2</v>
      </c>
      <c r="J427" s="123">
        <f t="shared" si="231"/>
        <v>9.426005330961458E-2</v>
      </c>
      <c r="K427" s="123">
        <f t="shared" si="231"/>
        <v>0.17058034669485511</v>
      </c>
      <c r="L427" s="123">
        <f t="shared" si="231"/>
        <v>0.20830221137621235</v>
      </c>
      <c r="M427" s="123">
        <f t="shared" si="231"/>
        <v>0.38952924955578194</v>
      </c>
      <c r="N427" s="123">
        <f t="shared" si="231"/>
        <v>0.41582334122514686</v>
      </c>
      <c r="O427" s="123">
        <f t="shared" si="231"/>
        <v>0.30547600652348572</v>
      </c>
      <c r="P427" s="123">
        <f t="shared" si="231"/>
        <v>0.36653307631231757</v>
      </c>
      <c r="Q427" s="123">
        <f t="shared" si="231"/>
        <v>0.33168737759138001</v>
      </c>
      <c r="R427" s="123">
        <f t="shared" si="231"/>
        <v>0.34858714201734692</v>
      </c>
      <c r="S427" s="123">
        <f t="shared" si="231"/>
        <v>0.19443995978876674</v>
      </c>
      <c r="T427" s="123">
        <f t="shared" si="231"/>
        <v>0.15023450286314183</v>
      </c>
      <c r="U427" s="123">
        <f t="shared" si="231"/>
        <v>0.1028857837903796</v>
      </c>
      <c r="V427" s="123">
        <f t="shared" si="231"/>
        <v>8.5555976743671949E-2</v>
      </c>
      <c r="W427" s="123">
        <f t="shared" si="231"/>
        <v>0.10412160818228107</v>
      </c>
      <c r="X427" s="123">
        <f t="shared" si="231"/>
        <v>0.23423220538242037</v>
      </c>
      <c r="Y427" s="123">
        <f t="shared" si="231"/>
        <v>0.25167066269567767</v>
      </c>
      <c r="DA427" s="130" t="s">
        <v>4487</v>
      </c>
    </row>
    <row r="428" spans="1:105" ht="12" customHeight="1" x14ac:dyDescent="0.25">
      <c r="A428" s="97" t="s">
        <v>53</v>
      </c>
      <c r="B428" s="99"/>
      <c r="C428" s="99">
        <f>RES_hhdet_in_fecs!C67</f>
        <v>3.0734927317851938E-2</v>
      </c>
      <c r="D428" s="99">
        <f>RES_hhdet_in_fecs!D67</f>
        <v>7.234035534342668E-3</v>
      </c>
      <c r="E428" s="99">
        <f>RES_hhdet_in_fecs!E67</f>
        <v>7.0097106814304921E-2</v>
      </c>
      <c r="F428" s="99">
        <f>RES_hhdet_in_fecs!F67</f>
        <v>8.7159042605604822E-2</v>
      </c>
      <c r="G428" s="99">
        <f>RES_hhdet_in_fecs!G67</f>
        <v>0.19001317777979002</v>
      </c>
      <c r="H428" s="99">
        <f>RES_hhdet_in_fecs!H67</f>
        <v>0.29313437462615971</v>
      </c>
      <c r="I428" s="99">
        <f>RES_hhdet_in_fecs!I67</f>
        <v>5.1613547182536634E-2</v>
      </c>
      <c r="J428" s="99">
        <f>RES_hhdet_in_fecs!J67</f>
        <v>9.426005330961458E-2</v>
      </c>
      <c r="K428" s="99">
        <f>RES_hhdet_in_fecs!K67</f>
        <v>0.17058034669485511</v>
      </c>
      <c r="L428" s="99">
        <f>RES_hhdet_in_fecs!L67</f>
        <v>0.20830221137621235</v>
      </c>
      <c r="M428" s="99">
        <f>RES_hhdet_in_fecs!M67</f>
        <v>0.38952924955578194</v>
      </c>
      <c r="N428" s="99">
        <f>RES_hhdet_in_fecs!N67</f>
        <v>0.41582334122514686</v>
      </c>
      <c r="O428" s="99">
        <f>RES_hhdet_in_fecs!O67</f>
        <v>0.30547600652348572</v>
      </c>
      <c r="P428" s="99">
        <f>RES_hhdet_in_fecs!P67</f>
        <v>0.36653307631231757</v>
      </c>
      <c r="Q428" s="99">
        <f>RES_hhdet_in_fecs!Q67</f>
        <v>0.33168737759138001</v>
      </c>
      <c r="R428" s="99">
        <f>RES_hhdet_in_fecs!R67</f>
        <v>0.34858714201734692</v>
      </c>
      <c r="S428" s="99">
        <f>RES_hhdet_in_fecs!S67</f>
        <v>0.19443995978876674</v>
      </c>
      <c r="T428" s="99">
        <f>RES_hhdet_in_fecs!T67</f>
        <v>0.15023450286314183</v>
      </c>
      <c r="U428" s="99">
        <f>RES_hhdet_in_fecs!U67</f>
        <v>0.1028857837903796</v>
      </c>
      <c r="V428" s="99">
        <f>RES_hhdet_in_fecs!V67</f>
        <v>8.5555976743671949E-2</v>
      </c>
      <c r="W428" s="99">
        <f>RES_hhdet_in_fecs!W67</f>
        <v>0.10412160818228107</v>
      </c>
      <c r="X428" s="99">
        <f>RES_hhdet_in_fecs!X67</f>
        <v>0.23423220538242037</v>
      </c>
      <c r="Y428" s="99">
        <f>RES_hhdet_in_fecs!Y67</f>
        <v>0.25167066269567767</v>
      </c>
      <c r="DA428" s="63" t="s">
        <v>4488</v>
      </c>
    </row>
    <row r="429" spans="1:105" ht="12" customHeight="1" x14ac:dyDescent="0.25">
      <c r="A429" s="121" t="s">
        <v>55</v>
      </c>
      <c r="B429" s="123"/>
      <c r="C429" s="123">
        <v>13.468588342703878</v>
      </c>
      <c r="D429" s="123">
        <v>14.387546625089573</v>
      </c>
      <c r="E429" s="123">
        <v>14.384588686547183</v>
      </c>
      <c r="F429" s="123">
        <v>13.414115052309302</v>
      </c>
      <c r="G429" s="123">
        <v>12.862722199876467</v>
      </c>
      <c r="H429" s="123">
        <v>12.59693360241142</v>
      </c>
      <c r="I429" s="123">
        <v>11.649326610392023</v>
      </c>
      <c r="J429" s="123">
        <v>11.74609225948733</v>
      </c>
      <c r="K429" s="123">
        <v>11.793196332494292</v>
      </c>
      <c r="L429" s="123">
        <v>13.494778919044553</v>
      </c>
      <c r="M429" s="123">
        <v>9.8285292388086489</v>
      </c>
      <c r="N429" s="123">
        <v>9.9942864440322836</v>
      </c>
      <c r="O429" s="123">
        <v>10.506554000007659</v>
      </c>
      <c r="P429" s="123">
        <v>8.0771285051300552</v>
      </c>
      <c r="Q429" s="123">
        <v>9.2263487618225231</v>
      </c>
      <c r="R429" s="123">
        <v>9.3884056843624357</v>
      </c>
      <c r="S429" s="123">
        <v>8.7873345660858764</v>
      </c>
      <c r="T429" s="123">
        <v>8.3821352376591669</v>
      </c>
      <c r="U429" s="123">
        <v>7.6769049247152141</v>
      </c>
      <c r="V429" s="123">
        <v>6.7714707866582318</v>
      </c>
      <c r="W429" s="123">
        <v>7.0015424309240224</v>
      </c>
      <c r="X429" s="123">
        <v>5.0111922096858414</v>
      </c>
      <c r="Y429" s="123">
        <v>3.679016940763753</v>
      </c>
      <c r="DA429" s="130" t="s">
        <v>4489</v>
      </c>
    </row>
    <row r="430" spans="1:105" ht="12" customHeight="1" x14ac:dyDescent="0.25">
      <c r="A430" s="97" t="s">
        <v>134</v>
      </c>
      <c r="B430" s="99"/>
      <c r="C430" s="99">
        <v>13.628905571739253</v>
      </c>
      <c r="D430" s="99">
        <v>14.43948124845299</v>
      </c>
      <c r="E430" s="99">
        <v>14.436081677045774</v>
      </c>
      <c r="F430" s="99">
        <v>13.46976577347372</v>
      </c>
      <c r="G430" s="99">
        <v>12.906215879331009</v>
      </c>
      <c r="H430" s="99">
        <v>12.650751275931128</v>
      </c>
      <c r="I430" s="99">
        <v>11.696878922029738</v>
      </c>
      <c r="J430" s="99">
        <v>11.823162769697966</v>
      </c>
      <c r="K430" s="99">
        <v>11.844721010703722</v>
      </c>
      <c r="L430" s="99">
        <v>13.549557776255064</v>
      </c>
      <c r="M430" s="99">
        <v>9.8310081228637536</v>
      </c>
      <c r="N430" s="99">
        <v>10.013266526776876</v>
      </c>
      <c r="O430" s="99">
        <v>10.529851051305512</v>
      </c>
      <c r="P430" s="99">
        <v>8.0771159291785413</v>
      </c>
      <c r="Q430" s="99">
        <v>9.2454235781552416</v>
      </c>
      <c r="R430" s="99">
        <v>9.3980538909462279</v>
      </c>
      <c r="S430" s="99">
        <v>8.7896867452837437</v>
      </c>
      <c r="T430" s="99">
        <v>8.3820453973960873</v>
      </c>
      <c r="U430" s="99">
        <v>7.674192735194695</v>
      </c>
      <c r="V430" s="99">
        <v>6.7559473559498606</v>
      </c>
      <c r="W430" s="99">
        <v>7.0077451363057373</v>
      </c>
      <c r="X430" s="99">
        <v>5.0040342828773658</v>
      </c>
      <c r="Y430" s="99">
        <v>3.6816304418200132</v>
      </c>
      <c r="DA430" s="63" t="s">
        <v>4490</v>
      </c>
    </row>
    <row r="431" spans="1:105" ht="12" customHeight="1" x14ac:dyDescent="0.25">
      <c r="A431" s="97" t="s">
        <v>133</v>
      </c>
      <c r="B431" s="99"/>
      <c r="C431" s="99">
        <v>11.09826560601034</v>
      </c>
      <c r="D431" s="99">
        <v>11.895890010609589</v>
      </c>
      <c r="E431" s="99">
        <v>11.87260511004264</v>
      </c>
      <c r="F431" s="99">
        <v>11.10826664102238</v>
      </c>
      <c r="G431" s="99">
        <v>10.696408796732504</v>
      </c>
      <c r="H431" s="99">
        <v>10.484541939567876</v>
      </c>
      <c r="I431" s="99">
        <v>9.8398497900694064</v>
      </c>
      <c r="J431" s="99">
        <v>9.8258564480491728</v>
      </c>
      <c r="K431" s="99">
        <v>9.9339475183715535</v>
      </c>
      <c r="L431" s="99">
        <v>11.174860458262039</v>
      </c>
      <c r="M431" s="99">
        <v>0</v>
      </c>
      <c r="N431" s="99">
        <v>8.4213360295922559</v>
      </c>
      <c r="O431" s="99">
        <v>9.0775377296580384</v>
      </c>
      <c r="P431" s="99">
        <v>0</v>
      </c>
      <c r="Q431" s="99">
        <v>8.3061364748031021</v>
      </c>
      <c r="R431" s="99">
        <v>8.5693297943529441</v>
      </c>
      <c r="S431" s="99">
        <v>8.0826591322680237</v>
      </c>
      <c r="T431" s="99">
        <v>7.7381903101439971</v>
      </c>
      <c r="U431" s="99">
        <v>7.108592553759606</v>
      </c>
      <c r="V431" s="99">
        <v>6.2712802629491051</v>
      </c>
      <c r="W431" s="99">
        <v>6.4963608033680647</v>
      </c>
      <c r="X431" s="99">
        <v>0</v>
      </c>
      <c r="Y431" s="99">
        <v>3.429951110238433</v>
      </c>
      <c r="DA431" s="63" t="s">
        <v>4491</v>
      </c>
    </row>
    <row r="432" spans="1:105" ht="12" customHeight="1" x14ac:dyDescent="0.25">
      <c r="A432" s="100" t="s">
        <v>212</v>
      </c>
      <c r="B432" s="102"/>
      <c r="C432" s="102">
        <v>6.5208108313669433</v>
      </c>
      <c r="D432" s="102">
        <v>7.1755712046330791</v>
      </c>
      <c r="E432" s="102">
        <v>6.9822824935529626</v>
      </c>
      <c r="F432" s="102">
        <v>6.474387706432279</v>
      </c>
      <c r="G432" s="102">
        <v>6.2327042411128772</v>
      </c>
      <c r="H432" s="102">
        <v>5.97395611445606</v>
      </c>
      <c r="I432" s="102">
        <v>5.851195674848519</v>
      </c>
      <c r="J432" s="102">
        <v>5.3776703453418975</v>
      </c>
      <c r="K432" s="102">
        <v>5.5160165731642188</v>
      </c>
      <c r="L432" s="102">
        <v>5.4490714433533576</v>
      </c>
      <c r="M432" s="102">
        <v>0</v>
      </c>
      <c r="N432" s="102">
        <v>3.921199932150822</v>
      </c>
      <c r="O432" s="102">
        <v>4.3347413771531729</v>
      </c>
      <c r="P432" s="102">
        <v>0</v>
      </c>
      <c r="Q432" s="102">
        <v>3.9521678158369782</v>
      </c>
      <c r="R432" s="102">
        <v>4.2248713844443895</v>
      </c>
      <c r="S432" s="102">
        <v>3.9705366673853013</v>
      </c>
      <c r="T432" s="102">
        <v>3.6344898682032238</v>
      </c>
      <c r="U432" s="102">
        <v>3.2010714882601277</v>
      </c>
      <c r="V432" s="102">
        <v>2.7078525263867794</v>
      </c>
      <c r="W432" s="102">
        <v>2.484184568707994</v>
      </c>
      <c r="X432" s="102">
        <v>0</v>
      </c>
      <c r="Y432" s="102">
        <v>1.3865014819959987</v>
      </c>
      <c r="DA432" s="131" t="s">
        <v>4492</v>
      </c>
    </row>
    <row r="433" spans="1:105" ht="12" customHeight="1" x14ac:dyDescent="0.25">
      <c r="A433" s="103" t="s">
        <v>52</v>
      </c>
      <c r="B433" s="105"/>
      <c r="C433" s="105">
        <v>4.5774547746433987</v>
      </c>
      <c r="D433" s="105">
        <v>4.7203188059765102</v>
      </c>
      <c r="E433" s="105">
        <v>4.8903226164896774</v>
      </c>
      <c r="F433" s="105">
        <v>4.6338789345901006</v>
      </c>
      <c r="G433" s="105">
        <v>4.4637045556196266</v>
      </c>
      <c r="H433" s="105">
        <v>4.5105858251118187</v>
      </c>
      <c r="I433" s="105">
        <v>3.9886541152208865</v>
      </c>
      <c r="J433" s="105">
        <v>4.4481861027072735</v>
      </c>
      <c r="K433" s="105">
        <v>4.4179309452073348</v>
      </c>
      <c r="L433" s="105">
        <v>5.7257890149086812</v>
      </c>
      <c r="M433" s="105">
        <v>0</v>
      </c>
      <c r="N433" s="105">
        <v>4.5001360974414348</v>
      </c>
      <c r="O433" s="105">
        <v>4.7427963525048646</v>
      </c>
      <c r="P433" s="105">
        <v>0</v>
      </c>
      <c r="Q433" s="105">
        <v>4.3539686589661235</v>
      </c>
      <c r="R433" s="105">
        <v>4.3444584099085537</v>
      </c>
      <c r="S433" s="105">
        <v>4.1121224648827228</v>
      </c>
      <c r="T433" s="105">
        <v>4.1037004419407745</v>
      </c>
      <c r="U433" s="105">
        <v>3.9075210654994792</v>
      </c>
      <c r="V433" s="105">
        <v>3.5634277365623266</v>
      </c>
      <c r="W433" s="105">
        <v>4.012176234660072</v>
      </c>
      <c r="X433" s="105">
        <v>0</v>
      </c>
      <c r="Y433" s="105">
        <v>2.0434496282424348</v>
      </c>
      <c r="DA433" s="132" t="s">
        <v>4493</v>
      </c>
    </row>
    <row r="434" spans="1:105" ht="12" customHeight="1" x14ac:dyDescent="0.25">
      <c r="A434" s="106" t="s">
        <v>122</v>
      </c>
      <c r="B434" s="102"/>
      <c r="C434" s="102">
        <v>11.48414240658737</v>
      </c>
      <c r="D434" s="102">
        <v>12.987691463094185</v>
      </c>
      <c r="E434" s="102">
        <v>12.764279470566159</v>
      </c>
      <c r="F434" s="102">
        <v>12.063715793823302</v>
      </c>
      <c r="G434" s="102">
        <v>11.840018457952244</v>
      </c>
      <c r="H434" s="102">
        <v>11.45084345707105</v>
      </c>
      <c r="I434" s="102">
        <v>11.614747767435837</v>
      </c>
      <c r="J434" s="102">
        <v>10.487500059158094</v>
      </c>
      <c r="K434" s="102">
        <v>10.993672203545168</v>
      </c>
      <c r="L434" s="102">
        <v>10.622952858808009</v>
      </c>
      <c r="M434" s="102">
        <v>10.430783320799966</v>
      </c>
      <c r="N434" s="102">
        <v>10.064652722456525</v>
      </c>
      <c r="O434" s="102">
        <v>9.740644673223203</v>
      </c>
      <c r="P434" s="102">
        <v>9.6689435672666058</v>
      </c>
      <c r="Q434" s="102">
        <v>9.5300030731160827</v>
      </c>
      <c r="R434" s="102">
        <v>0</v>
      </c>
      <c r="S434" s="102">
        <v>9.3126782779003285</v>
      </c>
      <c r="T434" s="102">
        <v>8.8113752151947935</v>
      </c>
      <c r="U434" s="102">
        <v>8.2670205874576634</v>
      </c>
      <c r="V434" s="102">
        <v>7.4992899131400224</v>
      </c>
      <c r="W434" s="102">
        <v>0</v>
      </c>
      <c r="X434" s="102">
        <v>5.4961070955753586</v>
      </c>
      <c r="Y434" s="102">
        <v>0</v>
      </c>
      <c r="DA434" s="131" t="s">
        <v>4494</v>
      </c>
    </row>
    <row r="435" spans="1:105" ht="12" customHeight="1" x14ac:dyDescent="0.25">
      <c r="A435" s="107" t="s">
        <v>121</v>
      </c>
      <c r="B435" s="105"/>
      <c r="C435" s="105">
        <v>9.8447936898112562</v>
      </c>
      <c r="D435" s="105">
        <v>11.221743921935545</v>
      </c>
      <c r="E435" s="105">
        <v>10.982850048357038</v>
      </c>
      <c r="F435" s="105">
        <v>10.378356212999199</v>
      </c>
      <c r="G435" s="105">
        <v>10.202973784605783</v>
      </c>
      <c r="H435" s="105">
        <v>9.8346910077670806</v>
      </c>
      <c r="I435" s="105">
        <v>10.088454168626614</v>
      </c>
      <c r="J435" s="105">
        <v>8.9636036692834651</v>
      </c>
      <c r="K435" s="105">
        <v>9.4488687226846171</v>
      </c>
      <c r="L435" s="105">
        <v>8.8980977005891972</v>
      </c>
      <c r="M435" s="105">
        <v>8.8859747743438255</v>
      </c>
      <c r="N435" s="105">
        <v>8.5322555565997895</v>
      </c>
      <c r="O435" s="105">
        <v>8.3324670059247055</v>
      </c>
      <c r="P435" s="105">
        <v>8.404768346420461</v>
      </c>
      <c r="Q435" s="105">
        <v>8.3347855430307405</v>
      </c>
      <c r="R435" s="105">
        <v>8.4162907973949945</v>
      </c>
      <c r="S435" s="105">
        <v>8.2719694284003324</v>
      </c>
      <c r="T435" s="105">
        <v>7.8196062856795949</v>
      </c>
      <c r="U435" s="105">
        <v>7.3545677182577123</v>
      </c>
      <c r="V435" s="105">
        <v>6.6792306310400953</v>
      </c>
      <c r="W435" s="105">
        <v>0</v>
      </c>
      <c r="X435" s="105">
        <v>4.9362318752864001</v>
      </c>
      <c r="Y435" s="105">
        <v>0</v>
      </c>
      <c r="DA435" s="132" t="s">
        <v>4495</v>
      </c>
    </row>
    <row r="436" spans="1:105" ht="12" customHeight="1" x14ac:dyDescent="0.25">
      <c r="A436" s="108" t="s">
        <v>53</v>
      </c>
      <c r="B436" s="99"/>
      <c r="C436" s="99">
        <v>5.4491153038567566</v>
      </c>
      <c r="D436" s="99">
        <v>6.4641645212744114</v>
      </c>
      <c r="E436" s="99">
        <v>6.1583887375874209</v>
      </c>
      <c r="F436" s="99">
        <v>5.787326524256196</v>
      </c>
      <c r="G436" s="99">
        <v>5.7221324399713485</v>
      </c>
      <c r="H436" s="99">
        <v>5.3906905108671772</v>
      </c>
      <c r="I436" s="99">
        <v>5.8622584042205137</v>
      </c>
      <c r="J436" s="99">
        <v>4.7148558341687545</v>
      </c>
      <c r="K436" s="99">
        <v>5.1010976781429589</v>
      </c>
      <c r="L436" s="99">
        <v>4.0147012156675652</v>
      </c>
      <c r="M436" s="99">
        <v>4.4093762156053611</v>
      </c>
      <c r="N436" s="99">
        <v>3.9599450120598583</v>
      </c>
      <c r="O436" s="99">
        <v>3.9211592973484675</v>
      </c>
      <c r="P436" s="99">
        <v>4.1427067678965193</v>
      </c>
      <c r="Q436" s="99">
        <v>4.0538853331733087</v>
      </c>
      <c r="R436" s="99">
        <v>4.2415275808231234</v>
      </c>
      <c r="S436" s="99">
        <v>4.1971676193262084</v>
      </c>
      <c r="T436" s="99">
        <v>3.7978960853471673</v>
      </c>
      <c r="U436" s="99">
        <v>3.4465525370208425</v>
      </c>
      <c r="V436" s="99">
        <v>3.0184308247379441</v>
      </c>
      <c r="W436" s="99">
        <v>0</v>
      </c>
      <c r="X436" s="99">
        <v>2.0463122913075549</v>
      </c>
      <c r="Y436" s="99">
        <v>0</v>
      </c>
      <c r="DA436" s="63" t="s">
        <v>4496</v>
      </c>
    </row>
    <row r="437" spans="1:105" ht="12" customHeight="1" x14ac:dyDescent="0.25">
      <c r="A437" s="108" t="s">
        <v>52</v>
      </c>
      <c r="B437" s="99"/>
      <c r="C437" s="99">
        <v>4.3956783859545014</v>
      </c>
      <c r="D437" s="99">
        <v>4.7575794006611343</v>
      </c>
      <c r="E437" s="99">
        <v>4.8244613107696166</v>
      </c>
      <c r="F437" s="99">
        <v>4.591029688743002</v>
      </c>
      <c r="G437" s="99">
        <v>4.4808413446344346</v>
      </c>
      <c r="H437" s="99">
        <v>4.4440004968999025</v>
      </c>
      <c r="I437" s="99">
        <v>4.2261957644060999</v>
      </c>
      <c r="J437" s="99">
        <v>4.2487478351147114</v>
      </c>
      <c r="K437" s="99">
        <v>4.3477710445416609</v>
      </c>
      <c r="L437" s="99">
        <v>4.8833964849216311</v>
      </c>
      <c r="M437" s="99">
        <v>4.4765985587384627</v>
      </c>
      <c r="N437" s="99">
        <v>4.5723105445399295</v>
      </c>
      <c r="O437" s="99">
        <v>4.4113077085762358</v>
      </c>
      <c r="P437" s="99">
        <v>4.2620615785239409</v>
      </c>
      <c r="Q437" s="99">
        <v>4.2809002098574327</v>
      </c>
      <c r="R437" s="99">
        <v>4.1747632165718702</v>
      </c>
      <c r="S437" s="99">
        <v>4.074801809074124</v>
      </c>
      <c r="T437" s="99">
        <v>4.0217102003324277</v>
      </c>
      <c r="U437" s="99">
        <v>3.9080151812368724</v>
      </c>
      <c r="V437" s="99">
        <v>3.6607998063021521</v>
      </c>
      <c r="W437" s="99">
        <v>0</v>
      </c>
      <c r="X437" s="99">
        <v>2.8899195839788456</v>
      </c>
      <c r="Y437" s="99">
        <v>0</v>
      </c>
      <c r="DA437" s="63" t="s">
        <v>4497</v>
      </c>
    </row>
    <row r="438" spans="1:105" ht="12" customHeight="1" x14ac:dyDescent="0.25">
      <c r="A438" s="121" t="s">
        <v>54</v>
      </c>
      <c r="B438" s="123"/>
      <c r="C438" s="123">
        <v>2.5264350267743336</v>
      </c>
      <c r="D438" s="123">
        <v>2.4836376150575061</v>
      </c>
      <c r="E438" s="123">
        <v>2.4638954305742171</v>
      </c>
      <c r="F438" s="123">
        <v>2.4654874613527178</v>
      </c>
      <c r="G438" s="123">
        <v>2.4595339819182209</v>
      </c>
      <c r="H438" s="123">
        <v>2.7096146816334103</v>
      </c>
      <c r="I438" s="123">
        <v>2.4953116741872661</v>
      </c>
      <c r="J438" s="123">
        <v>2.6390168380511456</v>
      </c>
      <c r="K438" s="123">
        <v>2.3564896242291926</v>
      </c>
      <c r="L438" s="123">
        <v>2.9548095552808302</v>
      </c>
      <c r="M438" s="123">
        <v>2.7971039775580353</v>
      </c>
      <c r="N438" s="123">
        <v>2.7589961547933095</v>
      </c>
      <c r="O438" s="123">
        <v>2.6614008534905507</v>
      </c>
      <c r="P438" s="123">
        <v>2.5295474442206327</v>
      </c>
      <c r="Q438" s="123">
        <v>2.4566336637455399</v>
      </c>
      <c r="R438" s="123">
        <v>2.4151219390565193</v>
      </c>
      <c r="S438" s="123">
        <v>2.3394825155292001</v>
      </c>
      <c r="T438" s="123">
        <v>2.2810582520038625</v>
      </c>
      <c r="U438" s="123">
        <v>2.2386544283546037</v>
      </c>
      <c r="V438" s="123">
        <v>2.1970858400055953</v>
      </c>
      <c r="W438" s="123">
        <v>2.1750281585161617</v>
      </c>
      <c r="X438" s="123">
        <v>2.1668625280283749</v>
      </c>
      <c r="Y438" s="123">
        <v>2.1625353124798896</v>
      </c>
      <c r="DA438" s="130" t="s">
        <v>4498</v>
      </c>
    </row>
    <row r="439" spans="1:105" ht="12" customHeight="1" x14ac:dyDescent="0.25">
      <c r="A439" s="97" t="s">
        <v>175</v>
      </c>
      <c r="B439" s="99"/>
      <c r="C439" s="99">
        <v>2.8146473836854322</v>
      </c>
      <c r="D439" s="99">
        <v>2.775601018483989</v>
      </c>
      <c r="E439" s="99">
        <v>2.7677464080624801</v>
      </c>
      <c r="F439" s="99">
        <v>2.7796561075520287</v>
      </c>
      <c r="G439" s="99">
        <v>2.7518130488063917</v>
      </c>
      <c r="H439" s="99">
        <v>3.0298524541506184</v>
      </c>
      <c r="I439" s="99">
        <v>2.7035904389559202</v>
      </c>
      <c r="J439" s="99">
        <v>2.8071055691734745</v>
      </c>
      <c r="K439" s="99">
        <v>2.544996005264927</v>
      </c>
      <c r="L439" s="99">
        <v>3.2924372394648391</v>
      </c>
      <c r="M439" s="99">
        <v>3.0380800331609898</v>
      </c>
      <c r="N439" s="99">
        <v>2.9819289703589367</v>
      </c>
      <c r="O439" s="99">
        <v>2.8951352740972958</v>
      </c>
      <c r="P439" s="99">
        <v>2.8255635650367545</v>
      </c>
      <c r="Q439" s="99">
        <v>2.773073161357003</v>
      </c>
      <c r="R439" s="99">
        <v>2.6900883699594438</v>
      </c>
      <c r="S439" s="99">
        <v>2.6258749403607502</v>
      </c>
      <c r="T439" s="99">
        <v>2.5682511057527098</v>
      </c>
      <c r="U439" s="99">
        <v>2.5140299658367131</v>
      </c>
      <c r="V439" s="99">
        <v>2.4517381175345259</v>
      </c>
      <c r="W439" s="99">
        <v>2.3961325998486482</v>
      </c>
      <c r="X439" s="99">
        <v>2.3146619750492405</v>
      </c>
      <c r="Y439" s="99">
        <v>2.1707034655764086</v>
      </c>
      <c r="DA439" s="63" t="s">
        <v>4499</v>
      </c>
    </row>
    <row r="440" spans="1:105" ht="12" customHeight="1" x14ac:dyDescent="0.25">
      <c r="A440" s="109" t="s">
        <v>120</v>
      </c>
      <c r="B440" s="110"/>
      <c r="C440" s="110">
        <v>2.2255121669443394</v>
      </c>
      <c r="D440" s="110">
        <v>2.2121849867895218</v>
      </c>
      <c r="E440" s="110">
        <v>2.1886446394881252</v>
      </c>
      <c r="F440" s="110">
        <v>2.213919184259201</v>
      </c>
      <c r="G440" s="110">
        <v>2.1880034832527286</v>
      </c>
      <c r="H440" s="110">
        <v>2.3722690418713022</v>
      </c>
      <c r="I440" s="110">
        <v>2.1785402676813184</v>
      </c>
      <c r="J440" s="110">
        <v>2.2051355761781033</v>
      </c>
      <c r="K440" s="110">
        <v>2.0056802838677283</v>
      </c>
      <c r="L440" s="110">
        <v>2.4296032426345961</v>
      </c>
      <c r="M440" s="110">
        <v>2.3632484069812802</v>
      </c>
      <c r="N440" s="110">
        <v>2.3399583712174024</v>
      </c>
      <c r="O440" s="110">
        <v>2.2551227856612854</v>
      </c>
      <c r="P440" s="110">
        <v>2.1793048893260671</v>
      </c>
      <c r="Q440" s="110">
        <v>2.1062787555195031</v>
      </c>
      <c r="R440" s="110">
        <v>2.0312792992923185</v>
      </c>
      <c r="S440" s="110">
        <v>1.9560476478868536</v>
      </c>
      <c r="T440" s="110">
        <v>1.8841614620262899</v>
      </c>
      <c r="U440" s="110">
        <v>1.8212212006254518</v>
      </c>
      <c r="V440" s="110">
        <v>1.7657670849486162</v>
      </c>
      <c r="W440" s="110">
        <v>1.7286070783986647</v>
      </c>
      <c r="X440" s="110">
        <v>1.6965454581775812</v>
      </c>
      <c r="Y440" s="110">
        <v>1.4679178632882464</v>
      </c>
      <c r="DA440" s="60" t="s">
        <v>4500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88.89458315541782</v>
      </c>
      <c r="D442" s="118">
        <f t="shared" si="232"/>
        <v>84.779037908987135</v>
      </c>
      <c r="E442" s="118">
        <f t="shared" si="232"/>
        <v>86.048817461598603</v>
      </c>
      <c r="F442" s="118">
        <f t="shared" si="232"/>
        <v>81.503219835645723</v>
      </c>
      <c r="G442" s="118">
        <f t="shared" si="232"/>
        <v>78.089131575803748</v>
      </c>
      <c r="H442" s="118">
        <f t="shared" si="232"/>
        <v>78.262104704094114</v>
      </c>
      <c r="I442" s="118">
        <f t="shared" si="232"/>
        <v>68.258279598174255</v>
      </c>
      <c r="J442" s="118">
        <f t="shared" si="232"/>
        <v>76.265978849445929</v>
      </c>
      <c r="K442" s="118">
        <f t="shared" si="232"/>
        <v>75.154136918378754</v>
      </c>
      <c r="L442" s="118">
        <f t="shared" si="232"/>
        <v>86.168483652734551</v>
      </c>
      <c r="M442" s="118">
        <f t="shared" si="232"/>
        <v>66.876210047339697</v>
      </c>
      <c r="N442" s="118">
        <f t="shared" si="232"/>
        <v>71.006536611845164</v>
      </c>
      <c r="O442" s="118">
        <f t="shared" si="232"/>
        <v>73.769415121386615</v>
      </c>
      <c r="P442" s="118">
        <f t="shared" si="232"/>
        <v>54.48295434737998</v>
      </c>
      <c r="Q442" s="118">
        <f t="shared" si="232"/>
        <v>56.307583677611298</v>
      </c>
      <c r="R442" s="118">
        <f t="shared" ref="R442:V442" si="233">R443+R446+R448+R457</f>
        <v>56.790715251300895</v>
      </c>
      <c r="S442" s="118">
        <f t="shared" si="233"/>
        <v>52.829153924869722</v>
      </c>
      <c r="T442" s="118">
        <f t="shared" si="233"/>
        <v>50.635504811718732</v>
      </c>
      <c r="U442" s="118">
        <f t="shared" si="233"/>
        <v>46.870001419578863</v>
      </c>
      <c r="V442" s="118">
        <f t="shared" si="233"/>
        <v>42.758830822212687</v>
      </c>
      <c r="W442" s="118">
        <f t="shared" ref="W442:Y442" si="234">W443+W446+W448+W457</f>
        <v>43.483600896385404</v>
      </c>
      <c r="X442" s="118">
        <f t="shared" si="234"/>
        <v>30.727797724805637</v>
      </c>
      <c r="Y442" s="118">
        <f t="shared" si="234"/>
        <v>21.727852294015314</v>
      </c>
      <c r="DA442" s="129" t="s">
        <v>4651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78.340541646089392</v>
      </c>
      <c r="D443" s="123">
        <f t="shared" si="235"/>
        <v>73.67583855227997</v>
      </c>
      <c r="E443" s="123">
        <f t="shared" si="235"/>
        <v>74.691988364582912</v>
      </c>
      <c r="F443" s="123">
        <f t="shared" si="235"/>
        <v>70.62091794871057</v>
      </c>
      <c r="G443" s="123">
        <f t="shared" si="235"/>
        <v>67.181899833717821</v>
      </c>
      <c r="H443" s="123">
        <f t="shared" si="235"/>
        <v>66.929673741063866</v>
      </c>
      <c r="I443" s="123">
        <f t="shared" si="235"/>
        <v>58.412765102452781</v>
      </c>
      <c r="J443" s="123">
        <f t="shared" si="235"/>
        <v>66.074090194584855</v>
      </c>
      <c r="K443" s="123">
        <f t="shared" si="235"/>
        <v>64.714472936885656</v>
      </c>
      <c r="L443" s="123">
        <f t="shared" si="235"/>
        <v>73.860106576967411</v>
      </c>
      <c r="M443" s="123">
        <f t="shared" si="235"/>
        <v>56.414501410497571</v>
      </c>
      <c r="N443" s="123">
        <f t="shared" si="235"/>
        <v>60.065506708248101</v>
      </c>
      <c r="O443" s="123">
        <f t="shared" si="235"/>
        <v>62.617359262889096</v>
      </c>
      <c r="P443" s="123">
        <f t="shared" si="235"/>
        <v>44.664642324504065</v>
      </c>
      <c r="Q443" s="123">
        <f t="shared" si="235"/>
        <v>45.458574837302663</v>
      </c>
      <c r="R443" s="123">
        <f t="shared" ref="R443:V443" si="236">SUM(R444:R445)</f>
        <v>45.605526338854148</v>
      </c>
      <c r="S443" s="123">
        <f t="shared" si="236"/>
        <v>42.790548167432554</v>
      </c>
      <c r="T443" s="123">
        <f t="shared" si="236"/>
        <v>41.08835415136614</v>
      </c>
      <c r="U443" s="123">
        <f t="shared" si="236"/>
        <v>38.10508957374951</v>
      </c>
      <c r="V443" s="123">
        <f t="shared" si="236"/>
        <v>34.848759837776207</v>
      </c>
      <c r="W443" s="123">
        <f t="shared" ref="W443:Y443" si="237">SUM(W444:W445)</f>
        <v>35.256604440157297</v>
      </c>
      <c r="X443" s="123">
        <f t="shared" si="237"/>
        <v>23.675511297486061</v>
      </c>
      <c r="Y443" s="123">
        <f t="shared" si="237"/>
        <v>15.858453068937532</v>
      </c>
      <c r="DA443" s="130" t="s">
        <v>4652</v>
      </c>
    </row>
    <row r="444" spans="1:105" ht="12" customHeight="1" x14ac:dyDescent="0.25">
      <c r="A444" s="97" t="s">
        <v>212</v>
      </c>
      <c r="B444" s="99"/>
      <c r="C444" s="99">
        <v>76.583410260295793</v>
      </c>
      <c r="D444" s="99">
        <v>72.055589867166773</v>
      </c>
      <c r="E444" s="99">
        <v>73.080651969823236</v>
      </c>
      <c r="F444" s="99">
        <v>69.129138447616597</v>
      </c>
      <c r="G444" s="99">
        <v>65.797157217203804</v>
      </c>
      <c r="H444" s="99">
        <v>65.585534035432858</v>
      </c>
      <c r="I444" s="99">
        <v>57.274021326273079</v>
      </c>
      <c r="J444" s="99">
        <v>64.780920727521334</v>
      </c>
      <c r="K444" s="99">
        <v>63.463704550697493</v>
      </c>
      <c r="L444" s="99">
        <v>72.404517649893819</v>
      </c>
      <c r="M444" s="99">
        <v>55.369520265130376</v>
      </c>
      <c r="N444" s="99">
        <v>58.954045518276295</v>
      </c>
      <c r="O444" s="99">
        <v>61.451556857768949</v>
      </c>
      <c r="P444" s="99">
        <v>43.888034388406659</v>
      </c>
      <c r="Q444" s="99">
        <v>44.649290005546362</v>
      </c>
      <c r="R444" s="99">
        <v>44.789739198519037</v>
      </c>
      <c r="S444" s="99">
        <v>42.03667869762284</v>
      </c>
      <c r="T444" s="99">
        <v>40.371378954778876</v>
      </c>
      <c r="U444" s="99">
        <v>37.452059640513184</v>
      </c>
      <c r="V444" s="99">
        <v>34.265253086992679</v>
      </c>
      <c r="W444" s="99">
        <v>34.652452284565456</v>
      </c>
      <c r="X444" s="99">
        <v>23.299563334997</v>
      </c>
      <c r="Y444" s="99">
        <v>15.623848183257861</v>
      </c>
      <c r="DA444" s="63" t="s">
        <v>4653</v>
      </c>
    </row>
    <row r="445" spans="1:105" ht="12" customHeight="1" x14ac:dyDescent="0.25">
      <c r="A445" s="97" t="s">
        <v>53</v>
      </c>
      <c r="B445" s="99"/>
      <c r="C445" s="99">
        <v>1.7571313857935973</v>
      </c>
      <c r="D445" s="99">
        <v>1.620248685113201</v>
      </c>
      <c r="E445" s="99">
        <v>1.6113363947596806</v>
      </c>
      <c r="F445" s="99">
        <v>1.4917795010939741</v>
      </c>
      <c r="G445" s="99">
        <v>1.3847426165140149</v>
      </c>
      <c r="H445" s="99">
        <v>1.344139705631014</v>
      </c>
      <c r="I445" s="99">
        <v>1.138743776179701</v>
      </c>
      <c r="J445" s="99">
        <v>1.2931694670635181</v>
      </c>
      <c r="K445" s="99">
        <v>1.2507683861881624</v>
      </c>
      <c r="L445" s="99">
        <v>1.4555889270735858</v>
      </c>
      <c r="M445" s="99">
        <v>1.044981145367198</v>
      </c>
      <c r="N445" s="99">
        <v>1.1114611899718032</v>
      </c>
      <c r="O445" s="99">
        <v>1.1658024051201432</v>
      </c>
      <c r="P445" s="99">
        <v>0.77660793609740442</v>
      </c>
      <c r="Q445" s="99">
        <v>0.80928483175630406</v>
      </c>
      <c r="R445" s="99">
        <v>0.81578714033510946</v>
      </c>
      <c r="S445" s="99">
        <v>0.75386946980971248</v>
      </c>
      <c r="T445" s="99">
        <v>0.71697519658726527</v>
      </c>
      <c r="U445" s="99">
        <v>0.65302993323632652</v>
      </c>
      <c r="V445" s="99">
        <v>0.58350675078353043</v>
      </c>
      <c r="W445" s="99">
        <v>0.60415215559183866</v>
      </c>
      <c r="X445" s="99">
        <v>0.37594796248906015</v>
      </c>
      <c r="Y445" s="99">
        <v>0.23460488567967067</v>
      </c>
      <c r="DA445" s="63" t="s">
        <v>4654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8.0220009134565812E-2</v>
      </c>
      <c r="D446" s="123">
        <f t="shared" si="238"/>
        <v>1.975004639362268E-2</v>
      </c>
      <c r="E446" s="123">
        <f t="shared" si="238"/>
        <v>0.19992063274740221</v>
      </c>
      <c r="F446" s="123">
        <f t="shared" si="238"/>
        <v>0.25929187734291603</v>
      </c>
      <c r="G446" s="123">
        <f t="shared" si="238"/>
        <v>0.58894476951898667</v>
      </c>
      <c r="H446" s="123">
        <f t="shared" si="238"/>
        <v>0.94554586804606688</v>
      </c>
      <c r="I446" s="123">
        <f t="shared" si="238"/>
        <v>0.17308671279290763</v>
      </c>
      <c r="J446" s="123">
        <f t="shared" si="238"/>
        <v>0.32838164415828758</v>
      </c>
      <c r="K446" s="123">
        <f t="shared" si="238"/>
        <v>0.61698588446400593</v>
      </c>
      <c r="L446" s="123">
        <f t="shared" si="238"/>
        <v>0.78179472542954942</v>
      </c>
      <c r="M446" s="123">
        <f t="shared" si="238"/>
        <v>1.5227648670563652</v>
      </c>
      <c r="N446" s="123">
        <f t="shared" si="238"/>
        <v>1.7007993855241217</v>
      </c>
      <c r="O446" s="123">
        <f t="shared" si="238"/>
        <v>1.3122368495779559</v>
      </c>
      <c r="P446" s="123">
        <f t="shared" si="238"/>
        <v>1.6515200795551666</v>
      </c>
      <c r="Q446" s="123">
        <f t="shared" si="238"/>
        <v>1.5479906673686494</v>
      </c>
      <c r="R446" s="123">
        <f t="shared" si="238"/>
        <v>1.6390400395486076</v>
      </c>
      <c r="S446" s="123">
        <f t="shared" si="238"/>
        <v>0.91500212505104617</v>
      </c>
      <c r="T446" s="123">
        <f t="shared" si="238"/>
        <v>0.70762654927861335</v>
      </c>
      <c r="U446" s="123">
        <f t="shared" si="238"/>
        <v>0.4851001828747934</v>
      </c>
      <c r="V446" s="123">
        <f t="shared" si="238"/>
        <v>0.40456279002019468</v>
      </c>
      <c r="W446" s="123">
        <f t="shared" si="238"/>
        <v>0.49703266878901664</v>
      </c>
      <c r="X446" s="123">
        <f t="shared" si="238"/>
        <v>1.1302780563688382</v>
      </c>
      <c r="Y446" s="123">
        <f t="shared" si="238"/>
        <v>1.2291441517855008</v>
      </c>
      <c r="DA446" s="130" t="s">
        <v>4655</v>
      </c>
    </row>
    <row r="447" spans="1:105" ht="12" customHeight="1" x14ac:dyDescent="0.25">
      <c r="A447" s="97" t="s">
        <v>53</v>
      </c>
      <c r="B447" s="99"/>
      <c r="C447" s="99">
        <f>RES_hhdet_in_tess!C67</f>
        <v>8.0220009134565812E-2</v>
      </c>
      <c r="D447" s="99">
        <f>RES_hhdet_in_tess!D67</f>
        <v>1.975004639362268E-2</v>
      </c>
      <c r="E447" s="99">
        <f>RES_hhdet_in_tess!E67</f>
        <v>0.19992063274740221</v>
      </c>
      <c r="F447" s="99">
        <f>RES_hhdet_in_tess!F67</f>
        <v>0.25929187734291603</v>
      </c>
      <c r="G447" s="99">
        <f>RES_hhdet_in_tess!G67</f>
        <v>0.58894476951898667</v>
      </c>
      <c r="H447" s="99">
        <f>RES_hhdet_in_tess!H67</f>
        <v>0.94554586804606688</v>
      </c>
      <c r="I447" s="99">
        <f>RES_hhdet_in_tess!I67</f>
        <v>0.17308671279290763</v>
      </c>
      <c r="J447" s="99">
        <f>RES_hhdet_in_tess!J67</f>
        <v>0.32838164415828758</v>
      </c>
      <c r="K447" s="99">
        <f>RES_hhdet_in_tess!K67</f>
        <v>0.61698588446400593</v>
      </c>
      <c r="L447" s="99">
        <f>RES_hhdet_in_tess!L67</f>
        <v>0.78179472542954942</v>
      </c>
      <c r="M447" s="99">
        <f>RES_hhdet_in_tess!M67</f>
        <v>1.5227648670563652</v>
      </c>
      <c r="N447" s="99">
        <f>RES_hhdet_in_tess!N67</f>
        <v>1.7007993855241217</v>
      </c>
      <c r="O447" s="99">
        <f>RES_hhdet_in_tess!O67</f>
        <v>1.3122368495779559</v>
      </c>
      <c r="P447" s="99">
        <f>RES_hhdet_in_tess!P67</f>
        <v>1.6515200795551666</v>
      </c>
      <c r="Q447" s="99">
        <f>RES_hhdet_in_tess!Q67</f>
        <v>1.5479906673686494</v>
      </c>
      <c r="R447" s="99">
        <f>RES_hhdet_in_tess!R67</f>
        <v>1.6390400395486076</v>
      </c>
      <c r="S447" s="99">
        <f>RES_hhdet_in_tess!S67</f>
        <v>0.91500212505104617</v>
      </c>
      <c r="T447" s="99">
        <f>RES_hhdet_in_tess!T67</f>
        <v>0.70762654927861335</v>
      </c>
      <c r="U447" s="99">
        <f>RES_hhdet_in_tess!U67</f>
        <v>0.4851001828747934</v>
      </c>
      <c r="V447" s="99">
        <f>RES_hhdet_in_tess!V67</f>
        <v>0.40456279002019468</v>
      </c>
      <c r="W447" s="99">
        <f>RES_hhdet_in_tess!W67</f>
        <v>0.49703266878901664</v>
      </c>
      <c r="X447" s="99">
        <f>RES_hhdet_in_tess!X67</f>
        <v>1.1302780563688382</v>
      </c>
      <c r="Y447" s="99">
        <f>RES_hhdet_in_tess!Y67</f>
        <v>1.2291441517855008</v>
      </c>
      <c r="DA447" s="63" t="s">
        <v>4656</v>
      </c>
    </row>
    <row r="448" spans="1:105" ht="12" customHeight="1" x14ac:dyDescent="0.25">
      <c r="A448" s="121" t="s">
        <v>55</v>
      </c>
      <c r="B448" s="123"/>
      <c r="C448" s="123">
        <v>8.7591104601432157</v>
      </c>
      <c r="D448" s="123">
        <v>9.3842689394367049</v>
      </c>
      <c r="E448" s="123">
        <v>9.4677851857131223</v>
      </c>
      <c r="F448" s="123">
        <v>8.9183061570106634</v>
      </c>
      <c r="G448" s="123">
        <v>8.6306114867297516</v>
      </c>
      <c r="H448" s="123">
        <v>8.5408221301929803</v>
      </c>
      <c r="I448" s="123">
        <v>8.0029901415161806</v>
      </c>
      <c r="J448" s="123">
        <v>8.1449544883327842</v>
      </c>
      <c r="K448" s="123">
        <v>8.261862721560675</v>
      </c>
      <c r="L448" s="123">
        <v>9.5555147082908949</v>
      </c>
      <c r="M448" s="123">
        <v>7.0799456414176642</v>
      </c>
      <c r="N448" s="123">
        <v>7.4069146987880137</v>
      </c>
      <c r="O448" s="123">
        <v>8.0604640086320405</v>
      </c>
      <c r="P448" s="123">
        <v>6.4309157933000973</v>
      </c>
      <c r="Q448" s="123">
        <v>7.6005076402310623</v>
      </c>
      <c r="R448" s="123">
        <v>7.8878863507039094</v>
      </c>
      <c r="S448" s="123">
        <v>7.498883834575051</v>
      </c>
      <c r="T448" s="123">
        <v>7.2446330868965418</v>
      </c>
      <c r="U448" s="123">
        <v>6.7121645554505456</v>
      </c>
      <c r="V448" s="123">
        <v>5.9693806648083472</v>
      </c>
      <c r="W448" s="123">
        <v>6.2215529700167629</v>
      </c>
      <c r="X448" s="123">
        <v>4.4572302753728916</v>
      </c>
      <c r="Y448" s="123">
        <v>3.2794906885504949</v>
      </c>
      <c r="DA448" s="130" t="s">
        <v>4657</v>
      </c>
    </row>
    <row r="449" spans="1:105" ht="12" customHeight="1" x14ac:dyDescent="0.25">
      <c r="A449" s="97" t="s">
        <v>134</v>
      </c>
      <c r="B449" s="99"/>
      <c r="C449" s="99">
        <v>8.775126148067308</v>
      </c>
      <c r="D449" s="99">
        <v>9.3824396541376132</v>
      </c>
      <c r="E449" s="99">
        <v>9.4694935935498403</v>
      </c>
      <c r="F449" s="99">
        <v>8.9195584441262774</v>
      </c>
      <c r="G449" s="99">
        <v>8.6299587007794596</v>
      </c>
      <c r="H449" s="99">
        <v>8.5438277413093111</v>
      </c>
      <c r="I449" s="99">
        <v>7.9810247784692088</v>
      </c>
      <c r="J449" s="99">
        <v>8.1549181665982253</v>
      </c>
      <c r="K449" s="99">
        <v>8.2650612644720027</v>
      </c>
      <c r="L449" s="99">
        <v>9.5726310213847619</v>
      </c>
      <c r="M449" s="99">
        <v>7.0775587943033047</v>
      </c>
      <c r="N449" s="99">
        <v>7.4031490318178541</v>
      </c>
      <c r="O449" s="99">
        <v>8.061885997462598</v>
      </c>
      <c r="P449" s="99">
        <v>6.4309024740847969</v>
      </c>
      <c r="Q449" s="99">
        <v>7.6085137823928246</v>
      </c>
      <c r="R449" s="99">
        <v>7.8878580561956309</v>
      </c>
      <c r="S449" s="99">
        <v>7.4997003764089722</v>
      </c>
      <c r="T449" s="99">
        <v>7.2501421481531692</v>
      </c>
      <c r="U449" s="99">
        <v>6.7124845988473618</v>
      </c>
      <c r="V449" s="99">
        <v>5.9627101875688728</v>
      </c>
      <c r="W449" s="99">
        <v>6.2216005304508455</v>
      </c>
      <c r="X449" s="99">
        <v>4.4519961483651738</v>
      </c>
      <c r="Y449" s="99">
        <v>3.2795009873422769</v>
      </c>
      <c r="DA449" s="63" t="s">
        <v>4658</v>
      </c>
    </row>
    <row r="450" spans="1:105" ht="12" customHeight="1" x14ac:dyDescent="0.25">
      <c r="A450" s="97" t="s">
        <v>133</v>
      </c>
      <c r="B450" s="99"/>
      <c r="C450" s="99">
        <v>8.7759531303427192</v>
      </c>
      <c r="D450" s="99">
        <v>9.3828383697351008</v>
      </c>
      <c r="E450" s="99">
        <v>9.4704213455088979</v>
      </c>
      <c r="F450" s="99">
        <v>8.9211605776889744</v>
      </c>
      <c r="G450" s="99">
        <v>8.6313072594545464</v>
      </c>
      <c r="H450" s="99">
        <v>8.5451645519232322</v>
      </c>
      <c r="I450" s="99">
        <v>7.9810471267178711</v>
      </c>
      <c r="J450" s="99">
        <v>8.1573849395533209</v>
      </c>
      <c r="K450" s="99">
        <v>8.2669211301046115</v>
      </c>
      <c r="L450" s="99">
        <v>9.5755050866610336</v>
      </c>
      <c r="M450" s="99">
        <v>0</v>
      </c>
      <c r="N450" s="99">
        <v>7.3992127777273717</v>
      </c>
      <c r="O450" s="99">
        <v>8.0615698698909632</v>
      </c>
      <c r="P450" s="99">
        <v>0</v>
      </c>
      <c r="Q450" s="99">
        <v>7.6064019350545884</v>
      </c>
      <c r="R450" s="99">
        <v>7.8904250720368081</v>
      </c>
      <c r="S450" s="99">
        <v>7.4999377763797987</v>
      </c>
      <c r="T450" s="99">
        <v>7.2473923370815179</v>
      </c>
      <c r="U450" s="99">
        <v>6.7074433252328172</v>
      </c>
      <c r="V450" s="99">
        <v>5.9533427247691098</v>
      </c>
      <c r="W450" s="99">
        <v>6.2176793929212124</v>
      </c>
      <c r="X450" s="99">
        <v>0</v>
      </c>
      <c r="Y450" s="99">
        <v>3.278509216925535</v>
      </c>
      <c r="DA450" s="63" t="s">
        <v>4659</v>
      </c>
    </row>
    <row r="451" spans="1:105" ht="12" customHeight="1" x14ac:dyDescent="0.25">
      <c r="A451" s="100" t="s">
        <v>212</v>
      </c>
      <c r="B451" s="102"/>
      <c r="C451" s="102">
        <v>4.1984983556993214</v>
      </c>
      <c r="D451" s="102">
        <v>4.6625195637585923</v>
      </c>
      <c r="E451" s="102">
        <v>4.5800987290192188</v>
      </c>
      <c r="F451" s="102">
        <v>4.2872816430988747</v>
      </c>
      <c r="G451" s="102">
        <v>4.1676027038349215</v>
      </c>
      <c r="H451" s="102">
        <v>4.0345787268114135</v>
      </c>
      <c r="I451" s="102">
        <v>3.9923930114969841</v>
      </c>
      <c r="J451" s="102">
        <v>3.7091988368460478</v>
      </c>
      <c r="K451" s="102">
        <v>3.8489901848972772</v>
      </c>
      <c r="L451" s="102">
        <v>3.8497160717523529</v>
      </c>
      <c r="M451" s="102">
        <v>0</v>
      </c>
      <c r="N451" s="102">
        <v>2.899076680285936</v>
      </c>
      <c r="O451" s="102">
        <v>3.3187735173860977</v>
      </c>
      <c r="P451" s="102">
        <v>0</v>
      </c>
      <c r="Q451" s="102">
        <v>3.252433276088464</v>
      </c>
      <c r="R451" s="102">
        <v>3.5459666621282557</v>
      </c>
      <c r="S451" s="102">
        <v>3.3878153114970764</v>
      </c>
      <c r="T451" s="102">
        <v>3.1436918951407433</v>
      </c>
      <c r="U451" s="102">
        <v>2.7999222597333402</v>
      </c>
      <c r="V451" s="102">
        <v>2.3899149882067832</v>
      </c>
      <c r="W451" s="102">
        <v>2.2055031582611417</v>
      </c>
      <c r="X451" s="102">
        <v>0</v>
      </c>
      <c r="Y451" s="102">
        <v>1.2350595886831004</v>
      </c>
      <c r="DA451" s="131" t="s">
        <v>4660</v>
      </c>
    </row>
    <row r="452" spans="1:105" ht="12" customHeight="1" x14ac:dyDescent="0.25">
      <c r="A452" s="103" t="s">
        <v>52</v>
      </c>
      <c r="B452" s="105"/>
      <c r="C452" s="105">
        <v>4.5774547746433987</v>
      </c>
      <c r="D452" s="105">
        <v>4.7203188059765102</v>
      </c>
      <c r="E452" s="105">
        <v>4.8903226164896774</v>
      </c>
      <c r="F452" s="105">
        <v>4.6338789345901006</v>
      </c>
      <c r="G452" s="105">
        <v>4.4637045556196266</v>
      </c>
      <c r="H452" s="105">
        <v>4.5105858251118187</v>
      </c>
      <c r="I452" s="105">
        <v>3.9886541152208865</v>
      </c>
      <c r="J452" s="105">
        <v>4.4481861027072735</v>
      </c>
      <c r="K452" s="105">
        <v>4.4179309452073348</v>
      </c>
      <c r="L452" s="105">
        <v>5.7257890149086812</v>
      </c>
      <c r="M452" s="105">
        <v>0</v>
      </c>
      <c r="N452" s="105">
        <v>4.5001360974414348</v>
      </c>
      <c r="O452" s="105">
        <v>4.7427963525048646</v>
      </c>
      <c r="P452" s="105">
        <v>0</v>
      </c>
      <c r="Q452" s="105">
        <v>4.3539686589661235</v>
      </c>
      <c r="R452" s="105">
        <v>4.3444584099085537</v>
      </c>
      <c r="S452" s="105">
        <v>4.1121224648827228</v>
      </c>
      <c r="T452" s="105">
        <v>4.1037004419407745</v>
      </c>
      <c r="U452" s="105">
        <v>3.9075210654994792</v>
      </c>
      <c r="V452" s="105">
        <v>3.5634277365623266</v>
      </c>
      <c r="W452" s="105">
        <v>4.012176234660072</v>
      </c>
      <c r="X452" s="105">
        <v>0</v>
      </c>
      <c r="Y452" s="105">
        <v>2.0434496282424348</v>
      </c>
      <c r="DA452" s="132" t="s">
        <v>4661</v>
      </c>
    </row>
    <row r="453" spans="1:105" ht="12" customHeight="1" x14ac:dyDescent="0.25">
      <c r="A453" s="106" t="s">
        <v>122</v>
      </c>
      <c r="B453" s="102"/>
      <c r="C453" s="102">
        <v>8.3612832230357554</v>
      </c>
      <c r="D453" s="102">
        <v>9.4678841582292055</v>
      </c>
      <c r="E453" s="102">
        <v>9.3178322788751657</v>
      </c>
      <c r="F453" s="102">
        <v>8.8186817066005645</v>
      </c>
      <c r="G453" s="102">
        <v>8.6681409971546994</v>
      </c>
      <c r="H453" s="102">
        <v>8.3966164507321075</v>
      </c>
      <c r="I453" s="102">
        <v>8.5314415011743154</v>
      </c>
      <c r="J453" s="102">
        <v>7.7183553103699971</v>
      </c>
      <c r="K453" s="102">
        <v>8.1089876389001816</v>
      </c>
      <c r="L453" s="102">
        <v>7.8556644023322031</v>
      </c>
      <c r="M453" s="102">
        <v>7.7511160400043257</v>
      </c>
      <c r="N453" s="102">
        <v>7.538804848575408</v>
      </c>
      <c r="O453" s="102">
        <v>7.3843039454461374</v>
      </c>
      <c r="P453" s="102">
        <v>7.4434748487358897</v>
      </c>
      <c r="Q453" s="102">
        <v>7.4444692518872424</v>
      </c>
      <c r="R453" s="102">
        <v>0</v>
      </c>
      <c r="S453" s="102">
        <v>7.4152614061073141</v>
      </c>
      <c r="T453" s="102">
        <v>7.0810317258781721</v>
      </c>
      <c r="U453" s="102">
        <v>6.7046347931101788</v>
      </c>
      <c r="V453" s="102">
        <v>6.1364110240202967</v>
      </c>
      <c r="W453" s="102">
        <v>0</v>
      </c>
      <c r="X453" s="102">
        <v>4.6028359707232251</v>
      </c>
      <c r="Y453" s="102">
        <v>0</v>
      </c>
      <c r="DA453" s="131" t="s">
        <v>4662</v>
      </c>
    </row>
    <row r="454" spans="1:105" ht="12" customHeight="1" x14ac:dyDescent="0.25">
      <c r="A454" s="107" t="s">
        <v>121</v>
      </c>
      <c r="B454" s="105"/>
      <c r="C454" s="105">
        <v>8.3630269921848175</v>
      </c>
      <c r="D454" s="105">
        <v>9.4698842041031277</v>
      </c>
      <c r="E454" s="105">
        <v>9.3200408299485495</v>
      </c>
      <c r="F454" s="105">
        <v>8.821615970932557</v>
      </c>
      <c r="G454" s="105">
        <v>8.6700451850009959</v>
      </c>
      <c r="H454" s="105">
        <v>8.3968587115846862</v>
      </c>
      <c r="I454" s="105">
        <v>8.5322311292546793</v>
      </c>
      <c r="J454" s="105">
        <v>7.718681790777234</v>
      </c>
      <c r="K454" s="105">
        <v>8.1103662221152319</v>
      </c>
      <c r="L454" s="105">
        <v>7.8522645430877462</v>
      </c>
      <c r="M454" s="105">
        <v>7.7532064279709623</v>
      </c>
      <c r="N454" s="105">
        <v>7.5384588538998214</v>
      </c>
      <c r="O454" s="105">
        <v>7.383906857966192</v>
      </c>
      <c r="P454" s="105">
        <v>7.4512552497869349</v>
      </c>
      <c r="Q454" s="105">
        <v>7.4476384031136016</v>
      </c>
      <c r="R454" s="105">
        <v>7.5205961185448</v>
      </c>
      <c r="S454" s="105">
        <v>7.4168151519392325</v>
      </c>
      <c r="T454" s="105">
        <v>7.0737902690095709</v>
      </c>
      <c r="U454" s="105">
        <v>6.7032030982780224</v>
      </c>
      <c r="V454" s="105">
        <v>6.130677941792066</v>
      </c>
      <c r="W454" s="105">
        <v>0</v>
      </c>
      <c r="X454" s="105">
        <v>4.6036488941929994</v>
      </c>
      <c r="Y454" s="105">
        <v>0</v>
      </c>
      <c r="DA454" s="132" t="s">
        <v>4663</v>
      </c>
    </row>
    <row r="455" spans="1:105" ht="12" customHeight="1" x14ac:dyDescent="0.25">
      <c r="A455" s="108" t="s">
        <v>53</v>
      </c>
      <c r="B455" s="99"/>
      <c r="C455" s="99">
        <v>3.9673486062303165</v>
      </c>
      <c r="D455" s="99">
        <v>4.7123048034419917</v>
      </c>
      <c r="E455" s="99">
        <v>4.4955795191789338</v>
      </c>
      <c r="F455" s="99">
        <v>4.2305862821895541</v>
      </c>
      <c r="G455" s="99">
        <v>4.1892038403665612</v>
      </c>
      <c r="H455" s="99">
        <v>3.9528582146847846</v>
      </c>
      <c r="I455" s="99">
        <v>4.3060353648485794</v>
      </c>
      <c r="J455" s="99">
        <v>3.4699339556625208</v>
      </c>
      <c r="K455" s="99">
        <v>3.7625951775735715</v>
      </c>
      <c r="L455" s="99">
        <v>2.9688680581661151</v>
      </c>
      <c r="M455" s="99">
        <v>3.2766078692325009</v>
      </c>
      <c r="N455" s="99">
        <v>2.9661483093598924</v>
      </c>
      <c r="O455" s="99">
        <v>2.9725991493899557</v>
      </c>
      <c r="P455" s="99">
        <v>3.1891936712629945</v>
      </c>
      <c r="Q455" s="99">
        <v>3.1667381932561689</v>
      </c>
      <c r="R455" s="99">
        <v>3.3458329019729285</v>
      </c>
      <c r="S455" s="99">
        <v>3.3420133428651071</v>
      </c>
      <c r="T455" s="99">
        <v>3.0520800686771437</v>
      </c>
      <c r="U455" s="99">
        <v>2.7951879170411509</v>
      </c>
      <c r="V455" s="99">
        <v>2.4698781354899135</v>
      </c>
      <c r="W455" s="99">
        <v>0</v>
      </c>
      <c r="X455" s="99">
        <v>1.713729310214154</v>
      </c>
      <c r="Y455" s="99">
        <v>0</v>
      </c>
      <c r="DA455" s="63" t="s">
        <v>4664</v>
      </c>
    </row>
    <row r="456" spans="1:105" ht="12" customHeight="1" x14ac:dyDescent="0.25">
      <c r="A456" s="108" t="s">
        <v>52</v>
      </c>
      <c r="B456" s="99"/>
      <c r="C456" s="99">
        <v>4.3956783859545014</v>
      </c>
      <c r="D456" s="99">
        <v>4.7575794006611343</v>
      </c>
      <c r="E456" s="99">
        <v>4.8244613107696166</v>
      </c>
      <c r="F456" s="99">
        <v>4.591029688743002</v>
      </c>
      <c r="G456" s="99">
        <v>4.4808413446344346</v>
      </c>
      <c r="H456" s="99">
        <v>4.4440004968999025</v>
      </c>
      <c r="I456" s="99">
        <v>4.2261957644060999</v>
      </c>
      <c r="J456" s="99">
        <v>4.2487478351147114</v>
      </c>
      <c r="K456" s="99">
        <v>4.3477710445416609</v>
      </c>
      <c r="L456" s="99">
        <v>4.8833964849216311</v>
      </c>
      <c r="M456" s="99">
        <v>4.4765985587384627</v>
      </c>
      <c r="N456" s="99">
        <v>4.5723105445399295</v>
      </c>
      <c r="O456" s="99">
        <v>4.4113077085762358</v>
      </c>
      <c r="P456" s="99">
        <v>4.2620615785239409</v>
      </c>
      <c r="Q456" s="99">
        <v>4.2809002098574327</v>
      </c>
      <c r="R456" s="99">
        <v>4.1747632165718702</v>
      </c>
      <c r="S456" s="99">
        <v>4.074801809074124</v>
      </c>
      <c r="T456" s="99">
        <v>4.0217102003324277</v>
      </c>
      <c r="U456" s="99">
        <v>3.9080151812368724</v>
      </c>
      <c r="V456" s="99">
        <v>3.6607998063021521</v>
      </c>
      <c r="W456" s="99">
        <v>0</v>
      </c>
      <c r="X456" s="99">
        <v>2.8899195839788456</v>
      </c>
      <c r="Y456" s="99">
        <v>0</v>
      </c>
      <c r="DA456" s="63" t="s">
        <v>4665</v>
      </c>
    </row>
    <row r="457" spans="1:105" ht="12" customHeight="1" x14ac:dyDescent="0.25">
      <c r="A457" s="121" t="s">
        <v>54</v>
      </c>
      <c r="B457" s="123"/>
      <c r="C457" s="123">
        <v>1.7147110400506402</v>
      </c>
      <c r="D457" s="123">
        <v>1.6991803708768378</v>
      </c>
      <c r="E457" s="123">
        <v>1.6891232785551569</v>
      </c>
      <c r="F457" s="123">
        <v>1.7047038525815688</v>
      </c>
      <c r="G457" s="123">
        <v>1.6876754858371941</v>
      </c>
      <c r="H457" s="123">
        <v>1.8460629647912072</v>
      </c>
      <c r="I457" s="123">
        <v>1.6694376414123879</v>
      </c>
      <c r="J457" s="123">
        <v>1.7185525223700009</v>
      </c>
      <c r="K457" s="123">
        <v>1.5608153754684282</v>
      </c>
      <c r="L457" s="123">
        <v>1.9710676420466893</v>
      </c>
      <c r="M457" s="123">
        <v>1.8589981283681001</v>
      </c>
      <c r="N457" s="123">
        <v>1.8333158192849361</v>
      </c>
      <c r="O457" s="123">
        <v>1.7793550002875238</v>
      </c>
      <c r="P457" s="123">
        <v>1.7358761500206494</v>
      </c>
      <c r="Q457" s="123">
        <v>1.7005105327089196</v>
      </c>
      <c r="R457" s="123">
        <v>1.658262522194236</v>
      </c>
      <c r="S457" s="123">
        <v>1.6247197978110697</v>
      </c>
      <c r="T457" s="123">
        <v>1.5948910241774323</v>
      </c>
      <c r="U457" s="123">
        <v>1.5676471075040066</v>
      </c>
      <c r="V457" s="123">
        <v>1.5361275296079375</v>
      </c>
      <c r="W457" s="123">
        <v>1.5084108174223263</v>
      </c>
      <c r="X457" s="123">
        <v>1.4647780955778442</v>
      </c>
      <c r="Y457" s="123">
        <v>1.3607643847417841</v>
      </c>
      <c r="DA457" s="130" t="s">
        <v>4666</v>
      </c>
    </row>
    <row r="458" spans="1:105" ht="12" customHeight="1" x14ac:dyDescent="0.25">
      <c r="A458" s="97" t="s">
        <v>175</v>
      </c>
      <c r="B458" s="99"/>
      <c r="C458" s="99">
        <v>1.720954531531931</v>
      </c>
      <c r="D458" s="99">
        <v>1.6977222858040493</v>
      </c>
      <c r="E458" s="99">
        <v>1.6935579809851498</v>
      </c>
      <c r="F458" s="99">
        <v>1.7014882170409993</v>
      </c>
      <c r="G458" s="99">
        <v>1.6850812896491731</v>
      </c>
      <c r="H458" s="99">
        <v>1.8560403571104607</v>
      </c>
      <c r="I458" s="99">
        <v>1.6568027035543917</v>
      </c>
      <c r="J458" s="99">
        <v>1.7208878201558913</v>
      </c>
      <c r="K458" s="99">
        <v>1.5607912336057224</v>
      </c>
      <c r="L458" s="99">
        <v>2.0199428952031231</v>
      </c>
      <c r="M458" s="99">
        <v>1.8644262514965444</v>
      </c>
      <c r="N458" s="99">
        <v>1.8302601253434536</v>
      </c>
      <c r="O458" s="99">
        <v>1.77715755650243</v>
      </c>
      <c r="P458" s="99">
        <v>1.7349144538114314</v>
      </c>
      <c r="Q458" s="99">
        <v>1.7045344361470351</v>
      </c>
      <c r="R458" s="99">
        <v>1.6582385104182662</v>
      </c>
      <c r="S458" s="99">
        <v>1.6251447371612671</v>
      </c>
      <c r="T458" s="99">
        <v>1.5964450247846405</v>
      </c>
      <c r="U458" s="99">
        <v>1.568956460460786</v>
      </c>
      <c r="V458" s="99">
        <v>1.5343824662449022</v>
      </c>
      <c r="W458" s="99">
        <v>1.5016028781631956</v>
      </c>
      <c r="X458" s="99">
        <v>1.4514997911934262</v>
      </c>
      <c r="Y458" s="99">
        <v>1.3613142964221685</v>
      </c>
      <c r="DA458" s="63" t="s">
        <v>4667</v>
      </c>
    </row>
    <row r="459" spans="1:105" ht="12" customHeight="1" x14ac:dyDescent="0.25">
      <c r="A459" s="109" t="s">
        <v>120</v>
      </c>
      <c r="B459" s="110"/>
      <c r="C459" s="110">
        <v>1.7081922032734453</v>
      </c>
      <c r="D459" s="110">
        <v>1.7005360237449776</v>
      </c>
      <c r="E459" s="110">
        <v>1.6851059956022525</v>
      </c>
      <c r="F459" s="110">
        <v>1.7072787495437201</v>
      </c>
      <c r="G459" s="110">
        <v>1.690085522902349</v>
      </c>
      <c r="H459" s="110">
        <v>1.8355525563261494</v>
      </c>
      <c r="I459" s="110">
        <v>1.6886541325455016</v>
      </c>
      <c r="J459" s="110">
        <v>1.712524504052378</v>
      </c>
      <c r="K459" s="110">
        <v>1.5608603033424049</v>
      </c>
      <c r="L459" s="110">
        <v>1.8950383568535003</v>
      </c>
      <c r="M459" s="110">
        <v>1.8492252841277894</v>
      </c>
      <c r="N459" s="110">
        <v>1.8390594834165546</v>
      </c>
      <c r="O459" s="110">
        <v>1.7831746055166289</v>
      </c>
      <c r="P459" s="110">
        <v>1.737014016892293</v>
      </c>
      <c r="Q459" s="110">
        <v>1.6960553546087995</v>
      </c>
      <c r="R459" s="110">
        <v>1.6582960417167596</v>
      </c>
      <c r="S459" s="110">
        <v>1.6241508701811063</v>
      </c>
      <c r="T459" s="110">
        <v>1.5927434155424238</v>
      </c>
      <c r="U459" s="110">
        <v>1.5656623000080954</v>
      </c>
      <c r="V459" s="110">
        <v>1.5390832406840123</v>
      </c>
      <c r="W459" s="110">
        <v>1.5221563920436207</v>
      </c>
      <c r="X459" s="110">
        <v>1.5070313877013586</v>
      </c>
      <c r="Y459" s="110">
        <v>1.3140000496227044</v>
      </c>
      <c r="DA459" s="60" t="s">
        <v>4668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29.091074497458084</v>
      </c>
      <c r="D461" s="118">
        <f t="shared" si="239"/>
        <v>27.566400308945603</v>
      </c>
      <c r="E461" s="118">
        <f t="shared" si="239"/>
        <v>27.728352479236687</v>
      </c>
      <c r="F461" s="118">
        <f t="shared" si="239"/>
        <v>25.996241010813495</v>
      </c>
      <c r="G461" s="118">
        <f t="shared" si="239"/>
        <v>24.603765514745284</v>
      </c>
      <c r="H461" s="118">
        <f t="shared" si="239"/>
        <v>24.329907411299256</v>
      </c>
      <c r="I461" s="118">
        <f t="shared" si="239"/>
        <v>21.220344537078756</v>
      </c>
      <c r="J461" s="118">
        <f t="shared" si="239"/>
        <v>23.58236835924647</v>
      </c>
      <c r="K461" s="118">
        <f t="shared" si="239"/>
        <v>22.88099163214137</v>
      </c>
      <c r="L461" s="118">
        <f t="shared" si="239"/>
        <v>25.878992097318616</v>
      </c>
      <c r="M461" s="118">
        <f t="shared" si="239"/>
        <v>19.407084618002639</v>
      </c>
      <c r="N461" s="118">
        <f t="shared" si="239"/>
        <v>19.875742477658608</v>
      </c>
      <c r="O461" s="118">
        <f t="shared" si="239"/>
        <v>19.893701293968885</v>
      </c>
      <c r="P461" s="118">
        <f t="shared" si="239"/>
        <v>13.735785638533553</v>
      </c>
      <c r="Q461" s="118">
        <f t="shared" si="239"/>
        <v>13.55573053499098</v>
      </c>
      <c r="R461" s="118">
        <f t="shared" ref="R461:V461" si="240">R462+R465+R467+R476</f>
        <v>13.497541134442281</v>
      </c>
      <c r="S461" s="118">
        <f t="shared" si="240"/>
        <v>12.489515990846803</v>
      </c>
      <c r="T461" s="118">
        <f t="shared" si="240"/>
        <v>11.82639252736308</v>
      </c>
      <c r="U461" s="118">
        <f t="shared" si="240"/>
        <v>10.865472983412955</v>
      </c>
      <c r="V461" s="118">
        <f t="shared" si="240"/>
        <v>9.820220130011327</v>
      </c>
      <c r="W461" s="118">
        <f t="shared" ref="W461:Y461" si="241">W462+W465+W467+W476</f>
        <v>9.9490216006690986</v>
      </c>
      <c r="X461" s="118">
        <f t="shared" si="241"/>
        <v>6.8160714103028965</v>
      </c>
      <c r="Y461" s="118">
        <f t="shared" si="241"/>
        <v>4.8239205755035046</v>
      </c>
      <c r="DA461" s="129" t="s">
        <v>4819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26.180727242320366</v>
      </c>
      <c r="D462" s="123">
        <f t="shared" si="242"/>
        <v>24.445271267471966</v>
      </c>
      <c r="E462" s="123">
        <f t="shared" si="242"/>
        <v>24.594571598128205</v>
      </c>
      <c r="F462" s="123">
        <f t="shared" si="242"/>
        <v>23.077148619802639</v>
      </c>
      <c r="G462" s="123">
        <f t="shared" si="242"/>
        <v>21.781265632275254</v>
      </c>
      <c r="H462" s="123">
        <f t="shared" si="242"/>
        <v>21.523627119508877</v>
      </c>
      <c r="I462" s="123">
        <f t="shared" si="242"/>
        <v>18.626729271713685</v>
      </c>
      <c r="J462" s="123">
        <f t="shared" si="242"/>
        <v>20.861767551300215</v>
      </c>
      <c r="K462" s="123">
        <f t="shared" si="242"/>
        <v>20.213514827210631</v>
      </c>
      <c r="L462" s="123">
        <f t="shared" si="242"/>
        <v>22.781940160977612</v>
      </c>
      <c r="M462" s="123">
        <f t="shared" si="242"/>
        <v>17.035139692533839</v>
      </c>
      <c r="N462" s="123">
        <f t="shared" si="242"/>
        <v>17.521653781062032</v>
      </c>
      <c r="O462" s="123">
        <f t="shared" si="242"/>
        <v>17.420647422629578</v>
      </c>
      <c r="P462" s="123">
        <f t="shared" si="242"/>
        <v>11.798729127667784</v>
      </c>
      <c r="Q462" s="123">
        <f t="shared" si="242"/>
        <v>11.501127979781863</v>
      </c>
      <c r="R462" s="123">
        <f t="shared" ref="R462:V462" si="243">SUM(R463:R464)</f>
        <v>11.300166823618186</v>
      </c>
      <c r="S462" s="123">
        <f t="shared" si="243"/>
        <v>10.437142366442899</v>
      </c>
      <c r="T462" s="123">
        <f t="shared" si="243"/>
        <v>9.8959888253047108</v>
      </c>
      <c r="U462" s="123">
        <f t="shared" si="243"/>
        <v>9.0741941481642581</v>
      </c>
      <c r="V462" s="123">
        <f t="shared" si="243"/>
        <v>8.2076613340238662</v>
      </c>
      <c r="W462" s="123">
        <f t="shared" ref="W462:Y462" si="244">SUM(W463:W464)</f>
        <v>8.2320987327411999</v>
      </c>
      <c r="X462" s="123">
        <f t="shared" si="244"/>
        <v>5.4963920515381304</v>
      </c>
      <c r="Y462" s="123">
        <f t="shared" si="244"/>
        <v>3.664970194417247</v>
      </c>
      <c r="DA462" s="130" t="s">
        <v>4820</v>
      </c>
    </row>
    <row r="463" spans="1:105" ht="12" customHeight="1" x14ac:dyDescent="0.25">
      <c r="A463" s="97" t="s">
        <v>212</v>
      </c>
      <c r="B463" s="99"/>
      <c r="C463" s="99">
        <v>26.180727242320366</v>
      </c>
      <c r="D463" s="99">
        <v>24.445271267471966</v>
      </c>
      <c r="E463" s="99">
        <v>24.594571598128205</v>
      </c>
      <c r="F463" s="99">
        <v>23.077148619802639</v>
      </c>
      <c r="G463" s="99">
        <v>21.781265632275254</v>
      </c>
      <c r="H463" s="99">
        <v>21.523627119508877</v>
      </c>
      <c r="I463" s="99">
        <v>18.626729271713685</v>
      </c>
      <c r="J463" s="99">
        <v>20.861767551300215</v>
      </c>
      <c r="K463" s="99">
        <v>20.213514827210631</v>
      </c>
      <c r="L463" s="99">
        <v>22.781940160977612</v>
      </c>
      <c r="M463" s="99">
        <v>17.035139692533839</v>
      </c>
      <c r="N463" s="99">
        <v>17.521653781062032</v>
      </c>
      <c r="O463" s="99">
        <v>17.420647422629578</v>
      </c>
      <c r="P463" s="99">
        <v>11.798729127667784</v>
      </c>
      <c r="Q463" s="99">
        <v>11.501127979781863</v>
      </c>
      <c r="R463" s="99">
        <v>11.300166823618186</v>
      </c>
      <c r="S463" s="99">
        <v>10.437142366442899</v>
      </c>
      <c r="T463" s="99">
        <v>9.8959888253047108</v>
      </c>
      <c r="U463" s="99">
        <v>9.0741941481642581</v>
      </c>
      <c r="V463" s="99">
        <v>8.2076613340238662</v>
      </c>
      <c r="W463" s="99">
        <v>8.2320987327411999</v>
      </c>
      <c r="X463" s="99">
        <v>5.4963920515381304</v>
      </c>
      <c r="Y463" s="99">
        <v>3.664970194417247</v>
      </c>
      <c r="DA463" s="63" t="s">
        <v>4821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4822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4823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4824</v>
      </c>
    </row>
    <row r="467" spans="1:105" ht="12" customHeight="1" x14ac:dyDescent="0.25">
      <c r="A467" s="121" t="s">
        <v>55</v>
      </c>
      <c r="B467" s="123"/>
      <c r="C467" s="123">
        <v>2.6200931767550362</v>
      </c>
      <c r="D467" s="123">
        <v>2.851133907035948</v>
      </c>
      <c r="E467" s="123">
        <v>2.8681576223213097</v>
      </c>
      <c r="F467" s="123">
        <v>2.6695386411842263</v>
      </c>
      <c r="G467" s="123">
        <v>2.5549351421475937</v>
      </c>
      <c r="H467" s="123">
        <v>2.4924716961480642</v>
      </c>
      <c r="I467" s="123">
        <v>2.2643012603160662</v>
      </c>
      <c r="J467" s="123">
        <v>2.312100285120656</v>
      </c>
      <c r="K467" s="123">
        <v>2.3332379174924256</v>
      </c>
      <c r="L467" s="123">
        <v>2.6923947064656164</v>
      </c>
      <c r="M467" s="123">
        <v>1.9776372498453456</v>
      </c>
      <c r="N467" s="123">
        <v>1.9612639851163616</v>
      </c>
      <c r="O467" s="123">
        <v>2.1023225853220882</v>
      </c>
      <c r="P467" s="123">
        <v>1.6283386755023337</v>
      </c>
      <c r="Q467" s="123">
        <v>1.7610139413362107</v>
      </c>
      <c r="R467" s="123">
        <v>1.8815591806203731</v>
      </c>
      <c r="S467" s="123">
        <v>1.7496007192169845</v>
      </c>
      <c r="T467" s="123">
        <v>1.6303479534711787</v>
      </c>
      <c r="U467" s="123">
        <v>1.4864931762860938</v>
      </c>
      <c r="V467" s="123">
        <v>1.3028918236384446</v>
      </c>
      <c r="W467" s="123">
        <v>1.3953338540273055</v>
      </c>
      <c r="X467" s="123">
        <v>0.96710172564045105</v>
      </c>
      <c r="Y467" s="123">
        <v>0.73048545491996197</v>
      </c>
      <c r="DA467" s="130" t="s">
        <v>4825</v>
      </c>
    </row>
    <row r="468" spans="1:105" ht="12" customHeight="1" x14ac:dyDescent="0.25">
      <c r="A468" s="97" t="s">
        <v>134</v>
      </c>
      <c r="B468" s="99"/>
      <c r="C468" s="99">
        <v>2.7515355134237049</v>
      </c>
      <c r="D468" s="99">
        <v>2.9153160274074477</v>
      </c>
      <c r="E468" s="99">
        <v>2.9148448997482039</v>
      </c>
      <c r="F468" s="99">
        <v>2.7195166575322092</v>
      </c>
      <c r="G468" s="99">
        <v>2.60568974425532</v>
      </c>
      <c r="H468" s="99">
        <v>2.554085437012235</v>
      </c>
      <c r="I468" s="99">
        <v>2.3615335765707623</v>
      </c>
      <c r="J468" s="99">
        <v>2.3871048105202517</v>
      </c>
      <c r="K468" s="99">
        <v>2.3914793783266655</v>
      </c>
      <c r="L468" s="99">
        <v>2.7358496783680133</v>
      </c>
      <c r="M468" s="99">
        <v>1.9846518135868205</v>
      </c>
      <c r="N468" s="99">
        <v>2.0208740016613929</v>
      </c>
      <c r="O468" s="99">
        <v>2.124113283472866</v>
      </c>
      <c r="P468" s="99">
        <v>1.6283600127144691</v>
      </c>
      <c r="Q468" s="99">
        <v>1.862895250923214</v>
      </c>
      <c r="R468" s="99">
        <v>1.8936977769515053</v>
      </c>
      <c r="S468" s="99">
        <v>1.770466049991432</v>
      </c>
      <c r="T468" s="99">
        <v>1.6879124083055987</v>
      </c>
      <c r="U468" s="99">
        <v>1.5441274312157327</v>
      </c>
      <c r="V468" s="99">
        <v>1.3571082766923306</v>
      </c>
      <c r="W468" s="99">
        <v>1.4063448773197071</v>
      </c>
      <c r="X468" s="99">
        <v>1.0017677917941454</v>
      </c>
      <c r="Y468" s="99">
        <v>0.73524509556906126</v>
      </c>
      <c r="DA468" s="63" t="s">
        <v>4826</v>
      </c>
    </row>
    <row r="469" spans="1:105" ht="12" customHeight="1" x14ac:dyDescent="0.25">
      <c r="A469" s="97" t="s">
        <v>133</v>
      </c>
      <c r="B469" s="99"/>
      <c r="C469" s="99">
        <v>1.3164844737077739</v>
      </c>
      <c r="D469" s="99">
        <v>1.4487402544957357</v>
      </c>
      <c r="E469" s="99">
        <v>1.4098195736378623</v>
      </c>
      <c r="F469" s="99">
        <v>1.3071649137090833</v>
      </c>
      <c r="G469" s="99">
        <v>1.2583466503185661</v>
      </c>
      <c r="H469" s="99">
        <v>1.2060939291654356</v>
      </c>
      <c r="I469" s="99">
        <v>1.1813232522409167</v>
      </c>
      <c r="J469" s="99">
        <v>1.0857553939507918</v>
      </c>
      <c r="K469" s="99">
        <v>1.1136978130012209</v>
      </c>
      <c r="L469" s="99">
        <v>1.1002455284428447</v>
      </c>
      <c r="M469" s="99">
        <v>0</v>
      </c>
      <c r="N469" s="99">
        <v>0.79137521976564362</v>
      </c>
      <c r="O469" s="99">
        <v>0.87441709239457444</v>
      </c>
      <c r="P469" s="99">
        <v>0</v>
      </c>
      <c r="Q469" s="99">
        <v>0.79633719242134771</v>
      </c>
      <c r="R469" s="99">
        <v>0.85130705159457642</v>
      </c>
      <c r="S469" s="99">
        <v>0.79976688288962094</v>
      </c>
      <c r="T469" s="99">
        <v>0.73188586503086339</v>
      </c>
      <c r="U469" s="99">
        <v>0.64408889180441375</v>
      </c>
      <c r="V469" s="99">
        <v>0.54394282282045192</v>
      </c>
      <c r="W469" s="99">
        <v>0.49853700078494562</v>
      </c>
      <c r="X469" s="99">
        <v>0</v>
      </c>
      <c r="Y469" s="99">
        <v>0.27689319467188128</v>
      </c>
      <c r="DA469" s="63" t="s">
        <v>4827</v>
      </c>
    </row>
    <row r="470" spans="1:105" ht="12" customHeight="1" x14ac:dyDescent="0.25">
      <c r="A470" s="100" t="s">
        <v>212</v>
      </c>
      <c r="B470" s="102"/>
      <c r="C470" s="102">
        <v>1.3164844737077739</v>
      </c>
      <c r="D470" s="102">
        <v>1.4487402544957357</v>
      </c>
      <c r="E470" s="102">
        <v>1.4098195736378623</v>
      </c>
      <c r="F470" s="102">
        <v>1.3071649137090833</v>
      </c>
      <c r="G470" s="102">
        <v>1.2583466503185661</v>
      </c>
      <c r="H470" s="102">
        <v>1.2060939291654356</v>
      </c>
      <c r="I470" s="102">
        <v>1.1813232522409167</v>
      </c>
      <c r="J470" s="102">
        <v>1.0857553939507918</v>
      </c>
      <c r="K470" s="102">
        <v>1.1136978130012209</v>
      </c>
      <c r="L470" s="102">
        <v>1.1002455284428447</v>
      </c>
      <c r="M470" s="102">
        <v>0</v>
      </c>
      <c r="N470" s="102">
        <v>0.79137521976564362</v>
      </c>
      <c r="O470" s="102">
        <v>0.87441709239457444</v>
      </c>
      <c r="P470" s="102">
        <v>0</v>
      </c>
      <c r="Q470" s="102">
        <v>0.79633719242134771</v>
      </c>
      <c r="R470" s="102">
        <v>0.85130705159457642</v>
      </c>
      <c r="S470" s="102">
        <v>0.79976688288962094</v>
      </c>
      <c r="T470" s="102">
        <v>0.73188586503086339</v>
      </c>
      <c r="U470" s="102">
        <v>0.64408889180441375</v>
      </c>
      <c r="V470" s="102">
        <v>0.54394282282045192</v>
      </c>
      <c r="W470" s="102">
        <v>0.49853700078494562</v>
      </c>
      <c r="X470" s="102">
        <v>0</v>
      </c>
      <c r="Y470" s="102">
        <v>0.27689319467188128</v>
      </c>
      <c r="DA470" s="131" t="s">
        <v>4828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4829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4830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4831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4832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4833</v>
      </c>
    </row>
    <row r="476" spans="1:105" ht="12" customHeight="1" x14ac:dyDescent="0.25">
      <c r="A476" s="121" t="s">
        <v>54</v>
      </c>
      <c r="B476" s="123"/>
      <c r="C476" s="123">
        <v>0.29025407838268563</v>
      </c>
      <c r="D476" s="123">
        <v>0.26999513443768802</v>
      </c>
      <c r="E476" s="123">
        <v>0.26562325878717397</v>
      </c>
      <c r="F476" s="123">
        <v>0.24955374982663028</v>
      </c>
      <c r="G476" s="123">
        <v>0.26756474032243449</v>
      </c>
      <c r="H476" s="123">
        <v>0.31380859564231317</v>
      </c>
      <c r="I476" s="123">
        <v>0.32931400504900232</v>
      </c>
      <c r="J476" s="123">
        <v>0.40850052282559945</v>
      </c>
      <c r="K476" s="123">
        <v>0.3342388874383157</v>
      </c>
      <c r="L476" s="123">
        <v>0.40465722987538488</v>
      </c>
      <c r="M476" s="123">
        <v>0.39430767562345537</v>
      </c>
      <c r="N476" s="123">
        <v>0.39282471148021586</v>
      </c>
      <c r="O476" s="123">
        <v>0.37073128601721822</v>
      </c>
      <c r="P476" s="123">
        <v>0.30871783536343428</v>
      </c>
      <c r="Q476" s="123">
        <v>0.29358861387290547</v>
      </c>
      <c r="R476" s="123">
        <v>0.31581513020372221</v>
      </c>
      <c r="S476" s="123">
        <v>0.30277290518692079</v>
      </c>
      <c r="T476" s="123">
        <v>0.30005574858719103</v>
      </c>
      <c r="U476" s="123">
        <v>0.30478565896260285</v>
      </c>
      <c r="V476" s="123">
        <v>0.30966697234901619</v>
      </c>
      <c r="W476" s="123">
        <v>0.32158901390059469</v>
      </c>
      <c r="X476" s="123">
        <v>0.35257763312431517</v>
      </c>
      <c r="Y476" s="123">
        <v>0.42846492616629578</v>
      </c>
      <c r="DA476" s="130" t="s">
        <v>4834</v>
      </c>
    </row>
    <row r="477" spans="1:105" ht="12" customHeight="1" x14ac:dyDescent="0.25">
      <c r="A477" s="97" t="s">
        <v>175</v>
      </c>
      <c r="B477" s="99"/>
      <c r="C477" s="99">
        <v>0.56824828620389767</v>
      </c>
      <c r="D477" s="99">
        <v>0.5603909167956943</v>
      </c>
      <c r="E477" s="99">
        <v>0.55884634638533648</v>
      </c>
      <c r="F477" s="99">
        <v>0.56120657284075481</v>
      </c>
      <c r="G477" s="99">
        <v>0.55557501179458435</v>
      </c>
      <c r="H477" s="99">
        <v>0.6117029621920459</v>
      </c>
      <c r="I477" s="99">
        <v>0.5458395903257055</v>
      </c>
      <c r="J477" s="99">
        <v>0.56675657252948153</v>
      </c>
      <c r="K477" s="99">
        <v>0.51384118368130416</v>
      </c>
      <c r="L477" s="99">
        <v>0.66479021023270213</v>
      </c>
      <c r="M477" s="99">
        <v>0.61331767528623249</v>
      </c>
      <c r="N477" s="99">
        <v>0.60181187776083456</v>
      </c>
      <c r="O477" s="99">
        <v>0.58401541134795854</v>
      </c>
      <c r="P477" s="99">
        <v>0.56963831682390187</v>
      </c>
      <c r="Q477" s="99">
        <v>0.55875696544185316</v>
      </c>
      <c r="R477" s="99">
        <v>0.54204992066526603</v>
      </c>
      <c r="S477" s="99">
        <v>0.52891787479531016</v>
      </c>
      <c r="T477" s="99">
        <v>0.51717483066737524</v>
      </c>
      <c r="U477" s="99">
        <v>0.50584898856444138</v>
      </c>
      <c r="V477" s="99">
        <v>0.49249556224826102</v>
      </c>
      <c r="W477" s="99">
        <v>0.48086634739578227</v>
      </c>
      <c r="X477" s="99">
        <v>0.46337688441288</v>
      </c>
      <c r="Y477" s="99">
        <v>0.43350333560661158</v>
      </c>
      <c r="DA477" s="63" t="s">
        <v>4835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4836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243982</v>
      </c>
      <c r="C5" s="120">
        <v>243065</v>
      </c>
      <c r="D5" s="120">
        <v>253910</v>
      </c>
      <c r="E5" s="120">
        <v>269027</v>
      </c>
      <c r="F5" s="120">
        <v>294886</v>
      </c>
      <c r="G5" s="120">
        <v>325831</v>
      </c>
      <c r="H5" s="120">
        <v>350485</v>
      </c>
      <c r="I5" s="120">
        <v>360529</v>
      </c>
      <c r="J5" s="120">
        <v>365304</v>
      </c>
      <c r="K5" s="120">
        <v>370291</v>
      </c>
      <c r="L5" s="120">
        <v>381764</v>
      </c>
      <c r="M5" s="120">
        <v>398048</v>
      </c>
      <c r="N5" s="120">
        <v>410748</v>
      </c>
      <c r="O5" s="120">
        <v>432010</v>
      </c>
      <c r="P5" s="120">
        <v>470723</v>
      </c>
      <c r="Q5" s="120">
        <v>482787</v>
      </c>
      <c r="R5" s="120">
        <v>484534</v>
      </c>
      <c r="S5" s="120">
        <v>481433</v>
      </c>
      <c r="T5" s="120">
        <v>482524</v>
      </c>
      <c r="U5" s="120">
        <v>475901</v>
      </c>
      <c r="V5" s="120">
        <v>472353</v>
      </c>
      <c r="W5" s="120">
        <v>485250</v>
      </c>
      <c r="X5" s="120">
        <v>518315</v>
      </c>
      <c r="Y5" s="120">
        <v>568921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204</v>
      </c>
      <c r="B7" s="52">
        <v>243982</v>
      </c>
      <c r="C7" s="52">
        <v>243065</v>
      </c>
      <c r="D7" s="52">
        <v>253910</v>
      </c>
      <c r="E7" s="52">
        <v>269027</v>
      </c>
      <c r="F7" s="52">
        <v>294886</v>
      </c>
      <c r="G7" s="52">
        <v>325831</v>
      </c>
      <c r="H7" s="52">
        <v>350485</v>
      </c>
      <c r="I7" s="52">
        <v>360529</v>
      </c>
      <c r="J7" s="52">
        <v>365304</v>
      </c>
      <c r="K7" s="52">
        <v>370291</v>
      </c>
      <c r="L7" s="52">
        <v>381764</v>
      </c>
      <c r="M7" s="52">
        <v>398048</v>
      </c>
      <c r="N7" s="52">
        <v>410748</v>
      </c>
      <c r="O7" s="52">
        <v>432010</v>
      </c>
      <c r="P7" s="52">
        <v>470723</v>
      </c>
      <c r="Q7" s="52">
        <v>482787</v>
      </c>
      <c r="R7" s="52">
        <v>484534</v>
      </c>
      <c r="S7" s="52">
        <v>481433</v>
      </c>
      <c r="T7" s="52">
        <v>482524</v>
      </c>
      <c r="U7" s="52">
        <v>475901</v>
      </c>
      <c r="V7" s="52">
        <v>472353</v>
      </c>
      <c r="W7" s="52">
        <v>485250</v>
      </c>
      <c r="X7" s="52">
        <v>518315</v>
      </c>
      <c r="Y7" s="52">
        <v>568921</v>
      </c>
      <c r="DA7" s="63" t="s">
        <v>1093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5423</v>
      </c>
      <c r="C9" s="52">
        <v>5580</v>
      </c>
      <c r="D9" s="52">
        <v>5642</v>
      </c>
      <c r="E9" s="52">
        <v>6203</v>
      </c>
      <c r="F9" s="52">
        <v>7652</v>
      </c>
      <c r="G9" s="52">
        <v>11142</v>
      </c>
      <c r="H9" s="52">
        <v>15537</v>
      </c>
      <c r="I9" s="52">
        <v>16988</v>
      </c>
      <c r="J9" s="52">
        <v>18140</v>
      </c>
      <c r="K9" s="52">
        <v>19730</v>
      </c>
      <c r="L9" s="52">
        <v>21693</v>
      </c>
      <c r="M9" s="52">
        <v>27261</v>
      </c>
      <c r="N9" s="52">
        <v>32233</v>
      </c>
      <c r="O9" s="52">
        <v>37605</v>
      </c>
      <c r="P9" s="52">
        <v>51218</v>
      </c>
      <c r="Q9" s="52">
        <v>64407</v>
      </c>
      <c r="R9" s="52">
        <v>79072</v>
      </c>
      <c r="S9" s="52">
        <v>83067</v>
      </c>
      <c r="T9" s="52">
        <v>84202</v>
      </c>
      <c r="U9" s="52">
        <v>84585</v>
      </c>
      <c r="V9" s="52">
        <v>82985</v>
      </c>
      <c r="W9" s="52">
        <v>81324</v>
      </c>
      <c r="X9" s="52">
        <v>92828</v>
      </c>
      <c r="Y9" s="52">
        <v>119854</v>
      </c>
      <c r="DA9" s="63" t="s">
        <v>1094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132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1095</v>
      </c>
    </row>
    <row r="12" spans="1:105" ht="12" customHeight="1" x14ac:dyDescent="0.25">
      <c r="A12" s="97" t="s">
        <v>131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1096</v>
      </c>
    </row>
    <row r="13" spans="1:105" ht="12" customHeight="1" x14ac:dyDescent="0.25">
      <c r="A13" s="97" t="s">
        <v>124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1097</v>
      </c>
    </row>
    <row r="14" spans="1:105" ht="12" customHeight="1" x14ac:dyDescent="0.25">
      <c r="A14" s="97" t="s">
        <v>123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1098</v>
      </c>
    </row>
    <row r="15" spans="1:105" ht="12" customHeight="1" x14ac:dyDescent="0.25">
      <c r="A15" s="97" t="s">
        <v>122</v>
      </c>
      <c r="B15" s="52">
        <v>145969</v>
      </c>
      <c r="C15" s="52">
        <v>140704</v>
      </c>
      <c r="D15" s="52">
        <v>144671</v>
      </c>
      <c r="E15" s="52">
        <v>150213</v>
      </c>
      <c r="F15" s="52">
        <v>154814</v>
      </c>
      <c r="G15" s="52">
        <v>167498</v>
      </c>
      <c r="H15" s="52">
        <v>181010</v>
      </c>
      <c r="I15" s="52">
        <v>177776</v>
      </c>
      <c r="J15" s="52">
        <v>182701</v>
      </c>
      <c r="K15" s="52">
        <v>176646</v>
      </c>
      <c r="L15" s="52">
        <v>208080</v>
      </c>
      <c r="M15" s="52">
        <v>189101</v>
      </c>
      <c r="N15" s="52">
        <v>206140</v>
      </c>
      <c r="O15" s="52">
        <v>215785</v>
      </c>
      <c r="P15" s="52">
        <v>216761</v>
      </c>
      <c r="Q15" s="52">
        <v>230281</v>
      </c>
      <c r="R15" s="52">
        <v>227356</v>
      </c>
      <c r="S15" s="52">
        <v>227905</v>
      </c>
      <c r="T15" s="52">
        <v>237575</v>
      </c>
      <c r="U15" s="52">
        <v>242344</v>
      </c>
      <c r="V15" s="52">
        <v>247861</v>
      </c>
      <c r="W15" s="52">
        <v>279740</v>
      </c>
      <c r="X15" s="52">
        <v>298798</v>
      </c>
      <c r="Y15" s="52">
        <v>300481</v>
      </c>
      <c r="DA15" s="63" t="s">
        <v>1099</v>
      </c>
    </row>
    <row r="16" spans="1:105" ht="12" customHeight="1" x14ac:dyDescent="0.25">
      <c r="A16" s="97" t="s">
        <v>121</v>
      </c>
      <c r="B16" s="52">
        <v>98013</v>
      </c>
      <c r="C16" s="52">
        <v>102361</v>
      </c>
      <c r="D16" s="52">
        <v>109239</v>
      </c>
      <c r="E16" s="52">
        <v>118814</v>
      </c>
      <c r="F16" s="52">
        <v>140072</v>
      </c>
      <c r="G16" s="52">
        <v>158333</v>
      </c>
      <c r="H16" s="52">
        <v>169475</v>
      </c>
      <c r="I16" s="52">
        <v>182753</v>
      </c>
      <c r="J16" s="52">
        <v>182603</v>
      </c>
      <c r="K16" s="52">
        <v>193645</v>
      </c>
      <c r="L16" s="52">
        <v>173684</v>
      </c>
      <c r="M16" s="52">
        <v>208947</v>
      </c>
      <c r="N16" s="52">
        <v>204608</v>
      </c>
      <c r="O16" s="52">
        <v>216225</v>
      </c>
      <c r="P16" s="52">
        <v>253962</v>
      </c>
      <c r="Q16" s="52">
        <v>252506</v>
      </c>
      <c r="R16" s="52">
        <v>257178</v>
      </c>
      <c r="S16" s="52">
        <v>253528</v>
      </c>
      <c r="T16" s="52">
        <v>244949</v>
      </c>
      <c r="U16" s="52">
        <v>233557</v>
      </c>
      <c r="V16" s="52">
        <v>224492</v>
      </c>
      <c r="W16" s="52">
        <v>205510</v>
      </c>
      <c r="X16" s="52">
        <v>219517</v>
      </c>
      <c r="Y16" s="52">
        <v>268440</v>
      </c>
      <c r="DA16" s="63" t="s">
        <v>1100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DA17" s="134"/>
    </row>
    <row r="18" spans="1:105" ht="12" customHeight="1" x14ac:dyDescent="0.25">
      <c r="A18" s="97" t="s">
        <v>202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X18" s="52">
        <v>0</v>
      </c>
      <c r="Y18" s="52">
        <v>0</v>
      </c>
      <c r="DA18" s="63" t="s">
        <v>1101</v>
      </c>
    </row>
    <row r="19" spans="1:105" ht="12" customHeight="1" x14ac:dyDescent="0.25">
      <c r="A19" s="97" t="s">
        <v>50</v>
      </c>
      <c r="B19" s="52">
        <v>0</v>
      </c>
      <c r="C19" s="52">
        <v>0</v>
      </c>
      <c r="D19" s="52">
        <v>0</v>
      </c>
      <c r="E19" s="52">
        <v>0</v>
      </c>
      <c r="F19" s="52">
        <v>0</v>
      </c>
      <c r="G19" s="52">
        <v>0</v>
      </c>
      <c r="H19" s="52">
        <v>0</v>
      </c>
      <c r="I19" s="52">
        <v>0</v>
      </c>
      <c r="J19" s="52">
        <v>0</v>
      </c>
      <c r="K19" s="52">
        <v>0</v>
      </c>
      <c r="L19" s="52">
        <v>0</v>
      </c>
      <c r="M19" s="52">
        <v>0</v>
      </c>
      <c r="N19" s="52">
        <v>0</v>
      </c>
      <c r="O19" s="52">
        <v>0</v>
      </c>
      <c r="P19" s="52">
        <v>0</v>
      </c>
      <c r="Q19" s="52">
        <v>0</v>
      </c>
      <c r="R19" s="52">
        <v>0</v>
      </c>
      <c r="S19" s="52">
        <v>0</v>
      </c>
      <c r="T19" s="52">
        <v>0</v>
      </c>
      <c r="U19" s="52">
        <v>0</v>
      </c>
      <c r="V19" s="52">
        <v>0</v>
      </c>
      <c r="W19" s="52">
        <v>0</v>
      </c>
      <c r="X19" s="52">
        <v>0</v>
      </c>
      <c r="Y19" s="52">
        <v>0</v>
      </c>
      <c r="DA19" s="63" t="s">
        <v>1102</v>
      </c>
    </row>
    <row r="20" spans="1:105" ht="12" customHeight="1" x14ac:dyDescent="0.25">
      <c r="A20" s="109" t="s">
        <v>120</v>
      </c>
      <c r="B20" s="36">
        <v>243982</v>
      </c>
      <c r="C20" s="36">
        <v>243065</v>
      </c>
      <c r="D20" s="36">
        <v>253910</v>
      </c>
      <c r="E20" s="36">
        <v>269027</v>
      </c>
      <c r="F20" s="36">
        <v>294886</v>
      </c>
      <c r="G20" s="36">
        <v>325831</v>
      </c>
      <c r="H20" s="36">
        <v>350485</v>
      </c>
      <c r="I20" s="36">
        <v>360529</v>
      </c>
      <c r="J20" s="36">
        <v>365304</v>
      </c>
      <c r="K20" s="36">
        <v>370291</v>
      </c>
      <c r="L20" s="36">
        <v>381764</v>
      </c>
      <c r="M20" s="36">
        <v>398048</v>
      </c>
      <c r="N20" s="36">
        <v>410748</v>
      </c>
      <c r="O20" s="36">
        <v>432010</v>
      </c>
      <c r="P20" s="36">
        <v>470723</v>
      </c>
      <c r="Q20" s="36">
        <v>482787</v>
      </c>
      <c r="R20" s="36">
        <v>484534</v>
      </c>
      <c r="S20" s="36">
        <v>481433</v>
      </c>
      <c r="T20" s="36">
        <v>482524</v>
      </c>
      <c r="U20" s="36">
        <v>475901</v>
      </c>
      <c r="V20" s="36">
        <v>472353</v>
      </c>
      <c r="W20" s="36">
        <v>485250</v>
      </c>
      <c r="X20" s="36">
        <v>518315</v>
      </c>
      <c r="Y20" s="36">
        <v>568921</v>
      </c>
      <c r="DA20" s="60" t="s">
        <v>1103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DA22" s="129" t="s">
        <v>1175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DA23" s="133"/>
    </row>
    <row r="24" spans="1:105" ht="12" customHeight="1" x14ac:dyDescent="0.25">
      <c r="A24" s="97" t="s">
        <v>204</v>
      </c>
      <c r="B24" s="52"/>
      <c r="C24" s="52">
        <v>19061</v>
      </c>
      <c r="D24" s="52">
        <v>19066</v>
      </c>
      <c r="E24" s="52">
        <v>19100</v>
      </c>
      <c r="F24" s="52">
        <v>19204</v>
      </c>
      <c r="G24" s="52">
        <v>19432</v>
      </c>
      <c r="H24" s="52">
        <v>19850</v>
      </c>
      <c r="I24" s="52">
        <v>20524</v>
      </c>
      <c r="J24" s="52">
        <v>21524</v>
      </c>
      <c r="K24" s="52">
        <v>22886</v>
      </c>
      <c r="L24" s="52">
        <v>24665</v>
      </c>
      <c r="M24" s="52">
        <v>26890</v>
      </c>
      <c r="N24" s="52">
        <v>29621</v>
      </c>
      <c r="O24" s="52">
        <v>29112</v>
      </c>
      <c r="P24" s="52">
        <v>17789</v>
      </c>
      <c r="Q24" s="52">
        <v>22416</v>
      </c>
      <c r="R24" s="52">
        <v>27818</v>
      </c>
      <c r="S24" s="52">
        <v>34080</v>
      </c>
      <c r="T24" s="52">
        <v>37560</v>
      </c>
      <c r="U24" s="52">
        <v>39210</v>
      </c>
      <c r="V24" s="52">
        <v>40178</v>
      </c>
      <c r="W24" s="52">
        <v>39093</v>
      </c>
      <c r="X24" s="52">
        <v>36800</v>
      </c>
      <c r="Y24" s="52">
        <v>35396</v>
      </c>
      <c r="DA24" s="63" t="s">
        <v>1176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DA25" s="134"/>
    </row>
    <row r="26" spans="1:105" ht="12" customHeight="1" x14ac:dyDescent="0.25">
      <c r="A26" s="97" t="s">
        <v>53</v>
      </c>
      <c r="B26" s="52"/>
      <c r="C26" s="52">
        <v>847</v>
      </c>
      <c r="D26" s="52">
        <v>850</v>
      </c>
      <c r="E26" s="52">
        <v>862</v>
      </c>
      <c r="F26" s="52">
        <v>900</v>
      </c>
      <c r="G26" s="52">
        <v>978</v>
      </c>
      <c r="H26" s="52">
        <v>1127</v>
      </c>
      <c r="I26" s="52">
        <v>885</v>
      </c>
      <c r="J26" s="52">
        <v>996</v>
      </c>
      <c r="K26" s="52">
        <v>1650</v>
      </c>
      <c r="L26" s="52">
        <v>2128</v>
      </c>
      <c r="M26" s="52">
        <v>2799</v>
      </c>
      <c r="N26" s="52">
        <v>3491</v>
      </c>
      <c r="O26" s="52">
        <v>4193</v>
      </c>
      <c r="P26" s="52">
        <v>3874</v>
      </c>
      <c r="Q26" s="52">
        <v>3418</v>
      </c>
      <c r="R26" s="52">
        <v>4452</v>
      </c>
      <c r="S26" s="52">
        <v>6197</v>
      </c>
      <c r="T26" s="52">
        <v>8280</v>
      </c>
      <c r="U26" s="52">
        <v>10750</v>
      </c>
      <c r="V26" s="52">
        <v>12226</v>
      </c>
      <c r="W26" s="52">
        <v>14054</v>
      </c>
      <c r="X26" s="52">
        <v>15821</v>
      </c>
      <c r="Y26" s="52">
        <v>14654</v>
      </c>
      <c r="DA26" s="63" t="s">
        <v>1177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DA27" s="134"/>
    </row>
    <row r="28" spans="1:105" ht="12" customHeight="1" x14ac:dyDescent="0.25">
      <c r="A28" s="97" t="s">
        <v>132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1178</v>
      </c>
    </row>
    <row r="29" spans="1:105" ht="12" customHeight="1" x14ac:dyDescent="0.25">
      <c r="A29" s="97" t="s">
        <v>131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2">
        <v>0</v>
      </c>
      <c r="Y29" s="52">
        <v>0</v>
      </c>
      <c r="DA29" s="63" t="s">
        <v>1179</v>
      </c>
    </row>
    <row r="30" spans="1:105" ht="12" customHeight="1" x14ac:dyDescent="0.25">
      <c r="A30" s="97" t="s">
        <v>124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1180</v>
      </c>
    </row>
    <row r="31" spans="1:105" ht="12" customHeight="1" x14ac:dyDescent="0.25">
      <c r="A31" s="97" t="s">
        <v>123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1181</v>
      </c>
    </row>
    <row r="32" spans="1:105" ht="12" customHeight="1" x14ac:dyDescent="0.25">
      <c r="A32" s="97" t="s">
        <v>122</v>
      </c>
      <c r="B32" s="52"/>
      <c r="C32" s="52">
        <v>22808</v>
      </c>
      <c r="D32" s="52">
        <v>22842</v>
      </c>
      <c r="E32" s="52">
        <v>23099</v>
      </c>
      <c r="F32" s="52">
        <v>23880</v>
      </c>
      <c r="G32" s="52">
        <v>25518</v>
      </c>
      <c r="H32" s="52">
        <v>28362</v>
      </c>
      <c r="I32" s="52">
        <v>19162</v>
      </c>
      <c r="J32" s="52">
        <v>19687</v>
      </c>
      <c r="K32" s="52">
        <v>25365</v>
      </c>
      <c r="L32" s="52">
        <v>29641</v>
      </c>
      <c r="M32" s="52">
        <v>31498</v>
      </c>
      <c r="N32" s="52">
        <v>33246</v>
      </c>
      <c r="O32" s="52">
        <v>33619</v>
      </c>
      <c r="P32" s="52">
        <v>25483</v>
      </c>
      <c r="Q32" s="52">
        <v>25026</v>
      </c>
      <c r="R32" s="52">
        <v>30738</v>
      </c>
      <c r="S32" s="52">
        <v>34831</v>
      </c>
      <c r="T32" s="52">
        <v>42082</v>
      </c>
      <c r="U32" s="52">
        <v>33153</v>
      </c>
      <c r="V32" s="52">
        <v>42544</v>
      </c>
      <c r="W32" s="52">
        <v>37767</v>
      </c>
      <c r="X32" s="52">
        <v>34492</v>
      </c>
      <c r="Y32" s="52">
        <v>37932</v>
      </c>
      <c r="DA32" s="63" t="s">
        <v>1182</v>
      </c>
    </row>
    <row r="33" spans="1:105" ht="12" customHeight="1" x14ac:dyDescent="0.25">
      <c r="A33" s="97" t="s">
        <v>121</v>
      </c>
      <c r="B33" s="52"/>
      <c r="C33" s="52">
        <v>15315</v>
      </c>
      <c r="D33" s="52">
        <v>15353</v>
      </c>
      <c r="E33" s="52">
        <v>15626</v>
      </c>
      <c r="F33" s="52">
        <v>16396</v>
      </c>
      <c r="G33" s="52">
        <v>17979</v>
      </c>
      <c r="H33" s="52">
        <v>20783</v>
      </c>
      <c r="I33" s="52">
        <v>16048</v>
      </c>
      <c r="J33" s="52">
        <v>19367</v>
      </c>
      <c r="K33" s="52">
        <v>25058</v>
      </c>
      <c r="L33" s="52">
        <v>28539</v>
      </c>
      <c r="M33" s="52">
        <v>31916</v>
      </c>
      <c r="N33" s="52">
        <v>34894</v>
      </c>
      <c r="O33" s="52">
        <v>32348</v>
      </c>
      <c r="P33" s="52">
        <v>25269</v>
      </c>
      <c r="Q33" s="52">
        <v>27796</v>
      </c>
      <c r="R33" s="52">
        <v>29491</v>
      </c>
      <c r="S33" s="52">
        <v>36018</v>
      </c>
      <c r="T33" s="52">
        <v>37168</v>
      </c>
      <c r="U33" s="52">
        <v>49840</v>
      </c>
      <c r="V33" s="52">
        <v>40714</v>
      </c>
      <c r="W33" s="52">
        <v>43966</v>
      </c>
      <c r="X33" s="52">
        <v>41648</v>
      </c>
      <c r="Y33" s="52">
        <v>30375</v>
      </c>
      <c r="DA33" s="63" t="s">
        <v>1183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DA34" s="134"/>
    </row>
    <row r="35" spans="1:105" ht="12" customHeight="1" x14ac:dyDescent="0.25">
      <c r="A35" s="97" t="s">
        <v>202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1184</v>
      </c>
    </row>
    <row r="36" spans="1:105" ht="12" customHeight="1" x14ac:dyDescent="0.25">
      <c r="A36" s="97" t="s">
        <v>50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X36" s="52">
        <v>0</v>
      </c>
      <c r="Y36" s="52">
        <v>0</v>
      </c>
      <c r="DA36" s="63" t="s">
        <v>1185</v>
      </c>
    </row>
    <row r="37" spans="1:105" ht="12" customHeight="1" x14ac:dyDescent="0.25">
      <c r="A37" s="109" t="s">
        <v>120</v>
      </c>
      <c r="B37" s="36"/>
      <c r="C37" s="36">
        <v>38122</v>
      </c>
      <c r="D37" s="36">
        <v>38195</v>
      </c>
      <c r="E37" s="36">
        <v>38728</v>
      </c>
      <c r="F37" s="36">
        <v>40276</v>
      </c>
      <c r="G37" s="36">
        <v>43494</v>
      </c>
      <c r="H37" s="36">
        <v>49148</v>
      </c>
      <c r="I37" s="36">
        <v>35207</v>
      </c>
      <c r="J37" s="36">
        <v>39055</v>
      </c>
      <c r="K37" s="36">
        <v>50428</v>
      </c>
      <c r="L37" s="36">
        <v>58183</v>
      </c>
      <c r="M37" s="36">
        <v>63410</v>
      </c>
      <c r="N37" s="36">
        <v>68142</v>
      </c>
      <c r="O37" s="36">
        <v>65969</v>
      </c>
      <c r="P37" s="36">
        <v>50765</v>
      </c>
      <c r="Q37" s="36">
        <v>52821</v>
      </c>
      <c r="R37" s="36">
        <v>60227</v>
      </c>
      <c r="S37" s="36">
        <v>70870</v>
      </c>
      <c r="T37" s="36">
        <v>79250</v>
      </c>
      <c r="U37" s="36">
        <v>83014</v>
      </c>
      <c r="V37" s="36">
        <v>83254</v>
      </c>
      <c r="W37" s="36">
        <v>81752</v>
      </c>
      <c r="X37" s="36">
        <v>76127</v>
      </c>
      <c r="Y37" s="36">
        <v>68328</v>
      </c>
      <c r="DA37" s="60" t="s">
        <v>1186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DA39" s="129" t="s">
        <v>1262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DA40" s="133"/>
    </row>
    <row r="41" spans="1:105" ht="12" customHeight="1" x14ac:dyDescent="0.25">
      <c r="A41" s="97" t="s">
        <v>204</v>
      </c>
      <c r="B41" s="52"/>
      <c r="C41" s="52">
        <v>18144</v>
      </c>
      <c r="D41" s="52">
        <v>29911</v>
      </c>
      <c r="E41" s="52">
        <v>34217</v>
      </c>
      <c r="F41" s="52">
        <v>45063</v>
      </c>
      <c r="G41" s="52">
        <v>50377</v>
      </c>
      <c r="H41" s="52">
        <v>44504</v>
      </c>
      <c r="I41" s="52">
        <v>30568</v>
      </c>
      <c r="J41" s="52">
        <v>26299</v>
      </c>
      <c r="K41" s="52">
        <v>27873</v>
      </c>
      <c r="L41" s="52">
        <v>36138</v>
      </c>
      <c r="M41" s="52">
        <v>43174</v>
      </c>
      <c r="N41" s="52">
        <v>42321</v>
      </c>
      <c r="O41" s="52">
        <v>50374</v>
      </c>
      <c r="P41" s="52">
        <v>56502</v>
      </c>
      <c r="Q41" s="52">
        <v>34480</v>
      </c>
      <c r="R41" s="52">
        <v>29565</v>
      </c>
      <c r="S41" s="52">
        <v>30979</v>
      </c>
      <c r="T41" s="52">
        <v>38651</v>
      </c>
      <c r="U41" s="52">
        <v>32587</v>
      </c>
      <c r="V41" s="52">
        <v>36630</v>
      </c>
      <c r="W41" s="52">
        <v>51990</v>
      </c>
      <c r="X41" s="52">
        <v>69865</v>
      </c>
      <c r="Y41" s="52">
        <v>86002</v>
      </c>
      <c r="DA41" s="63" t="s">
        <v>1263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53</v>
      </c>
      <c r="B43" s="52"/>
      <c r="C43" s="52">
        <v>1004</v>
      </c>
      <c r="D43" s="52">
        <v>912</v>
      </c>
      <c r="E43" s="52">
        <v>1423</v>
      </c>
      <c r="F43" s="52">
        <v>2349</v>
      </c>
      <c r="G43" s="52">
        <v>4468</v>
      </c>
      <c r="H43" s="52">
        <v>5522</v>
      </c>
      <c r="I43" s="52">
        <v>2336</v>
      </c>
      <c r="J43" s="52">
        <v>2148</v>
      </c>
      <c r="K43" s="52">
        <v>3240</v>
      </c>
      <c r="L43" s="52">
        <v>4091</v>
      </c>
      <c r="M43" s="52">
        <v>8367</v>
      </c>
      <c r="N43" s="52">
        <v>8463</v>
      </c>
      <c r="O43" s="52">
        <v>9565</v>
      </c>
      <c r="P43" s="52">
        <v>17487</v>
      </c>
      <c r="Q43" s="52">
        <v>16607</v>
      </c>
      <c r="R43" s="52">
        <v>19117</v>
      </c>
      <c r="S43" s="52">
        <v>10192</v>
      </c>
      <c r="T43" s="52">
        <v>9415</v>
      </c>
      <c r="U43" s="52">
        <v>11133</v>
      </c>
      <c r="V43" s="52">
        <v>10626</v>
      </c>
      <c r="W43" s="52">
        <v>12393</v>
      </c>
      <c r="X43" s="52">
        <v>27325</v>
      </c>
      <c r="Y43" s="52">
        <v>41680</v>
      </c>
      <c r="DA43" s="63" t="s">
        <v>1264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DA44" s="134"/>
    </row>
    <row r="45" spans="1:105" ht="12" customHeight="1" x14ac:dyDescent="0.25">
      <c r="A45" s="97" t="s">
        <v>132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1265</v>
      </c>
    </row>
    <row r="46" spans="1:105" ht="12" customHeight="1" x14ac:dyDescent="0.25">
      <c r="A46" s="97" t="s">
        <v>131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X46" s="52">
        <v>0</v>
      </c>
      <c r="Y46" s="52">
        <v>0</v>
      </c>
      <c r="DA46" s="63" t="s">
        <v>1266</v>
      </c>
    </row>
    <row r="47" spans="1:105" ht="12" customHeight="1" x14ac:dyDescent="0.25">
      <c r="A47" s="97" t="s">
        <v>124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X47" s="52">
        <v>0</v>
      </c>
      <c r="Y47" s="52">
        <v>0</v>
      </c>
      <c r="DA47" s="63" t="s">
        <v>1267</v>
      </c>
    </row>
    <row r="48" spans="1:105" ht="12" customHeight="1" x14ac:dyDescent="0.25">
      <c r="A48" s="97" t="s">
        <v>123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X48" s="52">
        <v>0</v>
      </c>
      <c r="Y48" s="52">
        <v>0</v>
      </c>
      <c r="DA48" s="63" t="s">
        <v>1268</v>
      </c>
    </row>
    <row r="49" spans="1:105" ht="12" customHeight="1" x14ac:dyDescent="0.25">
      <c r="A49" s="97" t="s">
        <v>122</v>
      </c>
      <c r="B49" s="52"/>
      <c r="C49" s="52">
        <v>17543</v>
      </c>
      <c r="D49" s="52">
        <v>26809</v>
      </c>
      <c r="E49" s="52">
        <v>28641</v>
      </c>
      <c r="F49" s="52">
        <v>28481</v>
      </c>
      <c r="G49" s="52">
        <v>38202</v>
      </c>
      <c r="H49" s="52">
        <v>41874</v>
      </c>
      <c r="I49" s="52">
        <v>15928</v>
      </c>
      <c r="J49" s="52">
        <v>24612</v>
      </c>
      <c r="K49" s="52">
        <v>19310</v>
      </c>
      <c r="L49" s="52">
        <v>61075</v>
      </c>
      <c r="M49" s="52">
        <v>12519</v>
      </c>
      <c r="N49" s="52">
        <v>50285</v>
      </c>
      <c r="O49" s="52">
        <v>43264</v>
      </c>
      <c r="P49" s="52">
        <v>26459</v>
      </c>
      <c r="Q49" s="52">
        <v>38546</v>
      </c>
      <c r="R49" s="52">
        <v>27813</v>
      </c>
      <c r="S49" s="52">
        <v>35380</v>
      </c>
      <c r="T49" s="52">
        <v>51752</v>
      </c>
      <c r="U49" s="52">
        <v>37922</v>
      </c>
      <c r="V49" s="52">
        <v>48061</v>
      </c>
      <c r="W49" s="52">
        <v>69646</v>
      </c>
      <c r="X49" s="52">
        <v>53550</v>
      </c>
      <c r="Y49" s="52">
        <v>39615</v>
      </c>
      <c r="DA49" s="63" t="s">
        <v>1269</v>
      </c>
    </row>
    <row r="50" spans="1:105" ht="12" customHeight="1" x14ac:dyDescent="0.25">
      <c r="A50" s="97" t="s">
        <v>121</v>
      </c>
      <c r="B50" s="52"/>
      <c r="C50" s="52">
        <v>19663</v>
      </c>
      <c r="D50" s="52">
        <v>22231</v>
      </c>
      <c r="E50" s="52">
        <v>25201</v>
      </c>
      <c r="F50" s="52">
        <v>37654</v>
      </c>
      <c r="G50" s="52">
        <v>36240</v>
      </c>
      <c r="H50" s="52">
        <v>31925</v>
      </c>
      <c r="I50" s="52">
        <v>29326</v>
      </c>
      <c r="J50" s="52">
        <v>19217</v>
      </c>
      <c r="K50" s="52">
        <v>36100</v>
      </c>
      <c r="L50" s="52">
        <v>8578</v>
      </c>
      <c r="M50" s="52">
        <v>67179</v>
      </c>
      <c r="N50" s="52">
        <v>30555</v>
      </c>
      <c r="O50" s="52">
        <v>43965</v>
      </c>
      <c r="P50" s="52">
        <v>63006</v>
      </c>
      <c r="Q50" s="52">
        <v>26340</v>
      </c>
      <c r="R50" s="52">
        <v>34163</v>
      </c>
      <c r="S50" s="52">
        <v>32368</v>
      </c>
      <c r="T50" s="52">
        <v>28589</v>
      </c>
      <c r="U50" s="52">
        <v>38448</v>
      </c>
      <c r="V50" s="52">
        <v>31649</v>
      </c>
      <c r="W50" s="52">
        <v>24984</v>
      </c>
      <c r="X50" s="52">
        <v>55655</v>
      </c>
      <c r="Y50" s="52">
        <v>79298</v>
      </c>
      <c r="DA50" s="63" t="s">
        <v>1270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DA51" s="134"/>
    </row>
    <row r="52" spans="1:105" ht="12" customHeight="1" x14ac:dyDescent="0.25">
      <c r="A52" s="97" t="s">
        <v>202</v>
      </c>
      <c r="B52" s="52"/>
      <c r="C52" s="52">
        <v>0</v>
      </c>
      <c r="D52" s="52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  <c r="M52" s="52">
        <v>0</v>
      </c>
      <c r="N52" s="52">
        <v>0</v>
      </c>
      <c r="O52" s="52">
        <v>0</v>
      </c>
      <c r="P52" s="52">
        <v>0</v>
      </c>
      <c r="Q52" s="52">
        <v>0</v>
      </c>
      <c r="R52" s="52">
        <v>0</v>
      </c>
      <c r="S52" s="52">
        <v>0</v>
      </c>
      <c r="T52" s="52">
        <v>0</v>
      </c>
      <c r="U52" s="52">
        <v>0</v>
      </c>
      <c r="V52" s="52">
        <v>0</v>
      </c>
      <c r="W52" s="52">
        <v>0</v>
      </c>
      <c r="X52" s="52">
        <v>0</v>
      </c>
      <c r="Y52" s="52">
        <v>0</v>
      </c>
      <c r="DA52" s="63" t="s">
        <v>1271</v>
      </c>
    </row>
    <row r="53" spans="1:105" ht="12" customHeight="1" x14ac:dyDescent="0.25">
      <c r="A53" s="97" t="s">
        <v>50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1272</v>
      </c>
    </row>
    <row r="54" spans="1:105" ht="12" customHeight="1" x14ac:dyDescent="0.25">
      <c r="A54" s="109" t="s">
        <v>120</v>
      </c>
      <c r="B54" s="36"/>
      <c r="C54" s="36">
        <v>37205</v>
      </c>
      <c r="D54" s="36">
        <v>49040</v>
      </c>
      <c r="E54" s="36">
        <v>53845</v>
      </c>
      <c r="F54" s="36">
        <v>66135</v>
      </c>
      <c r="G54" s="36">
        <v>74439</v>
      </c>
      <c r="H54" s="36">
        <v>73802</v>
      </c>
      <c r="I54" s="36">
        <v>45251</v>
      </c>
      <c r="J54" s="36">
        <v>43830</v>
      </c>
      <c r="K54" s="36">
        <v>55415</v>
      </c>
      <c r="L54" s="36">
        <v>69656</v>
      </c>
      <c r="M54" s="36">
        <v>79694</v>
      </c>
      <c r="N54" s="36">
        <v>80842</v>
      </c>
      <c r="O54" s="36">
        <v>87231</v>
      </c>
      <c r="P54" s="36">
        <v>89478</v>
      </c>
      <c r="Q54" s="36">
        <v>64885</v>
      </c>
      <c r="R54" s="36">
        <v>61974</v>
      </c>
      <c r="S54" s="36">
        <v>67769</v>
      </c>
      <c r="T54" s="36">
        <v>80341</v>
      </c>
      <c r="U54" s="36">
        <v>76391</v>
      </c>
      <c r="V54" s="36">
        <v>79706</v>
      </c>
      <c r="W54" s="36">
        <v>94649</v>
      </c>
      <c r="X54" s="36">
        <v>109192</v>
      </c>
      <c r="Y54" s="36">
        <v>118934</v>
      </c>
      <c r="DA54" s="60" t="s">
        <v>1273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DA56" s="129" t="s">
        <v>1349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DA57" s="133"/>
    </row>
    <row r="58" spans="1:105" ht="12" customHeight="1" x14ac:dyDescent="0.25">
      <c r="A58" s="108" t="s">
        <v>204</v>
      </c>
      <c r="B58" s="52"/>
      <c r="C58" s="52">
        <v>6505</v>
      </c>
      <c r="D58" s="52">
        <v>10662</v>
      </c>
      <c r="E58" s="52">
        <v>11988</v>
      </c>
      <c r="F58" s="52">
        <v>15072</v>
      </c>
      <c r="G58" s="52">
        <v>16175</v>
      </c>
      <c r="H58" s="52">
        <v>14889</v>
      </c>
      <c r="I58" s="52">
        <v>10246</v>
      </c>
      <c r="J58" s="52">
        <v>8285</v>
      </c>
      <c r="K58" s="52">
        <v>9117</v>
      </c>
      <c r="L58" s="52">
        <v>12038</v>
      </c>
      <c r="M58" s="52">
        <v>12959</v>
      </c>
      <c r="N58" s="52">
        <v>11106</v>
      </c>
      <c r="O58" s="52">
        <v>16519</v>
      </c>
      <c r="P58" s="52">
        <v>30705</v>
      </c>
      <c r="Q58" s="52">
        <v>14393</v>
      </c>
      <c r="R58" s="52">
        <v>12911</v>
      </c>
      <c r="S58" s="52">
        <v>10698</v>
      </c>
      <c r="T58" s="52">
        <v>13309</v>
      </c>
      <c r="U58" s="52">
        <v>11476</v>
      </c>
      <c r="V58" s="52">
        <v>13751</v>
      </c>
      <c r="W58" s="52">
        <v>16732</v>
      </c>
      <c r="X58" s="52">
        <v>24143</v>
      </c>
      <c r="Y58" s="52">
        <v>34312</v>
      </c>
      <c r="DA58" s="63" t="s">
        <v>1350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DA59" s="134"/>
    </row>
    <row r="60" spans="1:105" ht="12" customHeight="1" x14ac:dyDescent="0.25">
      <c r="A60" s="108" t="s">
        <v>53</v>
      </c>
      <c r="B60" s="52"/>
      <c r="C60" s="52">
        <v>113</v>
      </c>
      <c r="D60" s="52">
        <v>42</v>
      </c>
      <c r="E60" s="52">
        <v>336</v>
      </c>
      <c r="F60" s="52">
        <v>747</v>
      </c>
      <c r="G60" s="52">
        <v>1900</v>
      </c>
      <c r="H60" s="52">
        <v>1948</v>
      </c>
      <c r="I60" s="52">
        <v>347</v>
      </c>
      <c r="J60" s="52">
        <v>521</v>
      </c>
      <c r="K60" s="52">
        <v>1046</v>
      </c>
      <c r="L60" s="52">
        <v>1734</v>
      </c>
      <c r="M60" s="52">
        <v>4194</v>
      </c>
      <c r="N60" s="52">
        <v>3728</v>
      </c>
      <c r="O60" s="52">
        <v>4169</v>
      </c>
      <c r="P60" s="52">
        <v>10001</v>
      </c>
      <c r="Q60" s="52">
        <v>4487</v>
      </c>
      <c r="R60" s="52">
        <v>4294</v>
      </c>
      <c r="S60" s="52">
        <v>2091</v>
      </c>
      <c r="T60" s="52">
        <v>1612</v>
      </c>
      <c r="U60" s="52">
        <v>984</v>
      </c>
      <c r="V60" s="52">
        <v>906</v>
      </c>
      <c r="W60" s="52">
        <v>1703</v>
      </c>
      <c r="X60" s="52">
        <v>4904</v>
      </c>
      <c r="Y60" s="52">
        <v>9662</v>
      </c>
      <c r="DA60" s="63" t="s">
        <v>1351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DA61" s="134"/>
    </row>
    <row r="62" spans="1:105" ht="12" customHeight="1" x14ac:dyDescent="0.25">
      <c r="A62" s="108" t="s">
        <v>132</v>
      </c>
      <c r="B62" s="52"/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DA62" s="63" t="s">
        <v>1352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1353</v>
      </c>
    </row>
    <row r="64" spans="1:105" ht="12" customHeight="1" x14ac:dyDescent="0.25">
      <c r="A64" s="108" t="s">
        <v>124</v>
      </c>
      <c r="B64" s="52"/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DA64" s="63" t="s">
        <v>1354</v>
      </c>
    </row>
    <row r="65" spans="1:105" ht="12" customHeight="1" x14ac:dyDescent="0.25">
      <c r="A65" s="108" t="s">
        <v>123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1355</v>
      </c>
    </row>
    <row r="66" spans="1:105" ht="12" customHeight="1" x14ac:dyDescent="0.25">
      <c r="A66" s="108" t="s">
        <v>122</v>
      </c>
      <c r="B66" s="52"/>
      <c r="C66" s="52">
        <v>3067</v>
      </c>
      <c r="D66" s="52">
        <v>5829</v>
      </c>
      <c r="E66" s="52">
        <v>6377</v>
      </c>
      <c r="F66" s="52">
        <v>6491</v>
      </c>
      <c r="G66" s="52">
        <v>8301</v>
      </c>
      <c r="H66" s="52">
        <v>8448</v>
      </c>
      <c r="I66" s="52">
        <v>3606</v>
      </c>
      <c r="J66" s="52">
        <v>4652</v>
      </c>
      <c r="K66" s="52">
        <v>3178</v>
      </c>
      <c r="L66" s="52">
        <v>10555</v>
      </c>
      <c r="M66" s="52">
        <v>2036</v>
      </c>
      <c r="N66" s="52">
        <v>6908</v>
      </c>
      <c r="O66" s="52">
        <v>8196</v>
      </c>
      <c r="P66" s="52">
        <v>9080</v>
      </c>
      <c r="Q66" s="52">
        <v>8550</v>
      </c>
      <c r="R66" s="52">
        <v>5795</v>
      </c>
      <c r="S66" s="52">
        <v>5586</v>
      </c>
      <c r="T66" s="52">
        <v>8573</v>
      </c>
      <c r="U66" s="52">
        <v>5701</v>
      </c>
      <c r="V66" s="52">
        <v>8292</v>
      </c>
      <c r="W66" s="52">
        <v>12315</v>
      </c>
      <c r="X66" s="52">
        <v>11842</v>
      </c>
      <c r="Y66" s="52">
        <v>11431</v>
      </c>
      <c r="DA66" s="63" t="s">
        <v>1356</v>
      </c>
    </row>
    <row r="67" spans="1:105" ht="12" customHeight="1" x14ac:dyDescent="0.25">
      <c r="A67" s="108" t="s">
        <v>121</v>
      </c>
      <c r="B67" s="52"/>
      <c r="C67" s="52">
        <v>3438</v>
      </c>
      <c r="D67" s="52">
        <v>4833</v>
      </c>
      <c r="E67" s="52">
        <v>5611</v>
      </c>
      <c r="F67" s="52">
        <v>8581</v>
      </c>
      <c r="G67" s="52">
        <v>7874</v>
      </c>
      <c r="H67" s="52">
        <v>6441</v>
      </c>
      <c r="I67" s="52">
        <v>6640</v>
      </c>
      <c r="J67" s="52">
        <v>3633</v>
      </c>
      <c r="K67" s="52">
        <v>5939</v>
      </c>
      <c r="L67" s="52">
        <v>1483</v>
      </c>
      <c r="M67" s="52">
        <v>10923</v>
      </c>
      <c r="N67" s="52">
        <v>4198</v>
      </c>
      <c r="O67" s="52">
        <v>8323</v>
      </c>
      <c r="P67" s="52">
        <v>21625</v>
      </c>
      <c r="Q67" s="52">
        <v>5843</v>
      </c>
      <c r="R67" s="52">
        <v>7116</v>
      </c>
      <c r="S67" s="52">
        <v>5112</v>
      </c>
      <c r="T67" s="52">
        <v>4736</v>
      </c>
      <c r="U67" s="52">
        <v>5775</v>
      </c>
      <c r="V67" s="52">
        <v>5459</v>
      </c>
      <c r="W67" s="52">
        <v>4417</v>
      </c>
      <c r="X67" s="52">
        <v>12301</v>
      </c>
      <c r="Y67" s="52">
        <v>22881</v>
      </c>
      <c r="DA67" s="63" t="s">
        <v>1357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108" t="s">
        <v>202</v>
      </c>
      <c r="B69" s="52"/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DA69" s="63" t="s">
        <v>1358</v>
      </c>
    </row>
    <row r="70" spans="1:105" ht="12" customHeight="1" x14ac:dyDescent="0.25">
      <c r="A70" s="108" t="s">
        <v>50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DA70" s="63" t="s">
        <v>1359</v>
      </c>
    </row>
    <row r="71" spans="1:105" ht="12" customHeight="1" x14ac:dyDescent="0.25">
      <c r="A71" s="115" t="s">
        <v>120</v>
      </c>
      <c r="B71" s="36"/>
      <c r="C71" s="36">
        <v>6505</v>
      </c>
      <c r="D71" s="36">
        <v>10662</v>
      </c>
      <c r="E71" s="36">
        <v>11988</v>
      </c>
      <c r="F71" s="36">
        <v>15072</v>
      </c>
      <c r="G71" s="36">
        <v>16175</v>
      </c>
      <c r="H71" s="36">
        <v>14889</v>
      </c>
      <c r="I71" s="36">
        <v>10246</v>
      </c>
      <c r="J71" s="36">
        <v>8285</v>
      </c>
      <c r="K71" s="36">
        <v>9117</v>
      </c>
      <c r="L71" s="36">
        <v>12038</v>
      </c>
      <c r="M71" s="36">
        <v>12959</v>
      </c>
      <c r="N71" s="36">
        <v>11106</v>
      </c>
      <c r="O71" s="36">
        <v>16519</v>
      </c>
      <c r="P71" s="36">
        <v>30705</v>
      </c>
      <c r="Q71" s="36">
        <v>14393</v>
      </c>
      <c r="R71" s="36">
        <v>12911</v>
      </c>
      <c r="S71" s="36">
        <v>10698</v>
      </c>
      <c r="T71" s="36">
        <v>13309</v>
      </c>
      <c r="U71" s="36">
        <v>11476</v>
      </c>
      <c r="V71" s="36">
        <v>13751</v>
      </c>
      <c r="W71" s="36">
        <v>16732</v>
      </c>
      <c r="X71" s="36">
        <v>24143</v>
      </c>
      <c r="Y71" s="36">
        <v>34312</v>
      </c>
      <c r="DA71" s="60" t="s">
        <v>1360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DA73" s="129" t="s">
        <v>1436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DA74" s="133"/>
    </row>
    <row r="75" spans="1:105" ht="12" customHeight="1" x14ac:dyDescent="0.25">
      <c r="A75" s="108" t="s">
        <v>204</v>
      </c>
      <c r="B75" s="52"/>
      <c r="C75" s="52">
        <v>11639</v>
      </c>
      <c r="D75" s="52">
        <v>19249</v>
      </c>
      <c r="E75" s="52">
        <v>22229</v>
      </c>
      <c r="F75" s="52">
        <v>29991</v>
      </c>
      <c r="G75" s="52">
        <v>34202</v>
      </c>
      <c r="H75" s="52">
        <v>29615</v>
      </c>
      <c r="I75" s="52">
        <v>20322</v>
      </c>
      <c r="J75" s="52">
        <v>18014</v>
      </c>
      <c r="K75" s="52">
        <v>18756</v>
      </c>
      <c r="L75" s="52">
        <v>24100</v>
      </c>
      <c r="M75" s="52">
        <v>30215</v>
      </c>
      <c r="N75" s="52">
        <v>31215</v>
      </c>
      <c r="O75" s="52">
        <v>33855</v>
      </c>
      <c r="P75" s="52">
        <v>25797</v>
      </c>
      <c r="Q75" s="52">
        <v>20087</v>
      </c>
      <c r="R75" s="52">
        <v>16654</v>
      </c>
      <c r="S75" s="52">
        <v>20281</v>
      </c>
      <c r="T75" s="52">
        <v>25342</v>
      </c>
      <c r="U75" s="52">
        <v>21111</v>
      </c>
      <c r="V75" s="52">
        <v>22879</v>
      </c>
      <c r="W75" s="52">
        <v>35258</v>
      </c>
      <c r="X75" s="52">
        <v>45722</v>
      </c>
      <c r="Y75" s="52">
        <v>51690</v>
      </c>
      <c r="DA75" s="63" t="s">
        <v>1437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DA76" s="134"/>
    </row>
    <row r="77" spans="1:105" ht="12" customHeight="1" x14ac:dyDescent="0.25">
      <c r="A77" s="108" t="s">
        <v>53</v>
      </c>
      <c r="B77" s="52"/>
      <c r="C77" s="52">
        <v>891</v>
      </c>
      <c r="D77" s="52">
        <v>870</v>
      </c>
      <c r="E77" s="52">
        <v>1087</v>
      </c>
      <c r="F77" s="52">
        <v>1602</v>
      </c>
      <c r="G77" s="52">
        <v>2568</v>
      </c>
      <c r="H77" s="52">
        <v>3574</v>
      </c>
      <c r="I77" s="52">
        <v>1989</v>
      </c>
      <c r="J77" s="52">
        <v>1627</v>
      </c>
      <c r="K77" s="52">
        <v>2194</v>
      </c>
      <c r="L77" s="52">
        <v>2357</v>
      </c>
      <c r="M77" s="52">
        <v>4173</v>
      </c>
      <c r="N77" s="52">
        <v>4735</v>
      </c>
      <c r="O77" s="52">
        <v>5396</v>
      </c>
      <c r="P77" s="52">
        <v>7486</v>
      </c>
      <c r="Q77" s="52">
        <v>12120</v>
      </c>
      <c r="R77" s="52">
        <v>14823</v>
      </c>
      <c r="S77" s="52">
        <v>8101</v>
      </c>
      <c r="T77" s="52">
        <v>7803</v>
      </c>
      <c r="U77" s="52">
        <v>10149</v>
      </c>
      <c r="V77" s="52">
        <v>9720</v>
      </c>
      <c r="W77" s="52">
        <v>10690</v>
      </c>
      <c r="X77" s="52">
        <v>22421</v>
      </c>
      <c r="Y77" s="52">
        <v>32018</v>
      </c>
      <c r="DA77" s="63" t="s">
        <v>1438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0</v>
      </c>
      <c r="D79" s="52">
        <f t="shared" si="0"/>
        <v>0</v>
      </c>
      <c r="E79" s="52">
        <f t="shared" si="0"/>
        <v>0</v>
      </c>
      <c r="F79" s="52">
        <f t="shared" si="0"/>
        <v>0</v>
      </c>
      <c r="G79" s="52">
        <f t="shared" si="0"/>
        <v>0</v>
      </c>
      <c r="H79" s="52">
        <f t="shared" si="0"/>
        <v>0</v>
      </c>
      <c r="I79" s="52">
        <f t="shared" si="0"/>
        <v>0</v>
      </c>
      <c r="J79" s="52">
        <f t="shared" si="0"/>
        <v>0</v>
      </c>
      <c r="K79" s="52">
        <f t="shared" si="0"/>
        <v>0</v>
      </c>
      <c r="L79" s="52">
        <f t="shared" si="0"/>
        <v>0</v>
      </c>
      <c r="M79" s="52">
        <f t="shared" si="0"/>
        <v>0</v>
      </c>
      <c r="N79" s="52">
        <f t="shared" si="0"/>
        <v>0</v>
      </c>
      <c r="O79" s="52">
        <f t="shared" si="0"/>
        <v>0</v>
      </c>
      <c r="P79" s="52">
        <f t="shared" si="0"/>
        <v>0</v>
      </c>
      <c r="Q79" s="52">
        <f t="shared" si="0"/>
        <v>0</v>
      </c>
      <c r="R79" s="52">
        <f t="shared" ref="R79:V79" si="1">R45-R62</f>
        <v>0</v>
      </c>
      <c r="S79" s="52">
        <f t="shared" si="1"/>
        <v>0</v>
      </c>
      <c r="T79" s="52">
        <f t="shared" si="1"/>
        <v>0</v>
      </c>
      <c r="U79" s="52">
        <f t="shared" si="1"/>
        <v>0</v>
      </c>
      <c r="V79" s="52">
        <f t="shared" si="1"/>
        <v>0</v>
      </c>
      <c r="W79" s="52">
        <f t="shared" ref="W79:Y79" si="2">W45-W62</f>
        <v>0</v>
      </c>
      <c r="X79" s="52">
        <f t="shared" si="2"/>
        <v>0</v>
      </c>
      <c r="Y79" s="52">
        <f t="shared" si="2"/>
        <v>0</v>
      </c>
      <c r="DA79" s="63" t="s">
        <v>1439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0</v>
      </c>
      <c r="D80" s="52">
        <f t="shared" si="3"/>
        <v>0</v>
      </c>
      <c r="E80" s="52">
        <f t="shared" si="3"/>
        <v>0</v>
      </c>
      <c r="F80" s="52">
        <f t="shared" si="3"/>
        <v>0</v>
      </c>
      <c r="G80" s="52">
        <f t="shared" si="3"/>
        <v>0</v>
      </c>
      <c r="H80" s="52">
        <f t="shared" si="3"/>
        <v>0</v>
      </c>
      <c r="I80" s="52">
        <f t="shared" si="3"/>
        <v>0</v>
      </c>
      <c r="J80" s="52">
        <f t="shared" si="3"/>
        <v>0</v>
      </c>
      <c r="K80" s="52">
        <f t="shared" si="3"/>
        <v>0</v>
      </c>
      <c r="L80" s="52">
        <f t="shared" si="3"/>
        <v>0</v>
      </c>
      <c r="M80" s="52">
        <f t="shared" si="3"/>
        <v>0</v>
      </c>
      <c r="N80" s="52">
        <f t="shared" si="3"/>
        <v>0</v>
      </c>
      <c r="O80" s="52">
        <f t="shared" si="3"/>
        <v>0</v>
      </c>
      <c r="P80" s="52">
        <f t="shared" si="3"/>
        <v>0</v>
      </c>
      <c r="Q80" s="52">
        <f t="shared" si="3"/>
        <v>0</v>
      </c>
      <c r="R80" s="52">
        <f t="shared" ref="R80:V80" si="4">R46-R63</f>
        <v>0</v>
      </c>
      <c r="S80" s="52">
        <f t="shared" si="4"/>
        <v>0</v>
      </c>
      <c r="T80" s="52">
        <f t="shared" si="4"/>
        <v>0</v>
      </c>
      <c r="U80" s="52">
        <f t="shared" si="4"/>
        <v>0</v>
      </c>
      <c r="V80" s="52">
        <f t="shared" si="4"/>
        <v>0</v>
      </c>
      <c r="W80" s="52">
        <f t="shared" ref="W80:Y80" si="5">W46-W63</f>
        <v>0</v>
      </c>
      <c r="X80" s="52">
        <f t="shared" si="5"/>
        <v>0</v>
      </c>
      <c r="Y80" s="52">
        <f t="shared" si="5"/>
        <v>0</v>
      </c>
      <c r="DA80" s="63" t="s">
        <v>1440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0</v>
      </c>
      <c r="D81" s="52">
        <f t="shared" si="6"/>
        <v>0</v>
      </c>
      <c r="E81" s="52">
        <f t="shared" si="6"/>
        <v>0</v>
      </c>
      <c r="F81" s="52">
        <f t="shared" si="6"/>
        <v>0</v>
      </c>
      <c r="G81" s="52">
        <f t="shared" si="6"/>
        <v>0</v>
      </c>
      <c r="H81" s="52">
        <f t="shared" si="6"/>
        <v>0</v>
      </c>
      <c r="I81" s="52">
        <f t="shared" si="6"/>
        <v>0</v>
      </c>
      <c r="J81" s="52">
        <f t="shared" si="6"/>
        <v>0</v>
      </c>
      <c r="K81" s="52">
        <f t="shared" si="6"/>
        <v>0</v>
      </c>
      <c r="L81" s="52">
        <f t="shared" si="6"/>
        <v>0</v>
      </c>
      <c r="M81" s="52">
        <f t="shared" si="6"/>
        <v>0</v>
      </c>
      <c r="N81" s="52">
        <f t="shared" si="6"/>
        <v>0</v>
      </c>
      <c r="O81" s="52">
        <f t="shared" si="6"/>
        <v>0</v>
      </c>
      <c r="P81" s="52">
        <f t="shared" si="6"/>
        <v>0</v>
      </c>
      <c r="Q81" s="52">
        <f t="shared" si="6"/>
        <v>0</v>
      </c>
      <c r="R81" s="52">
        <f t="shared" ref="R81:V81" si="7">R47-R64</f>
        <v>0</v>
      </c>
      <c r="S81" s="52">
        <f t="shared" si="7"/>
        <v>0</v>
      </c>
      <c r="T81" s="52">
        <f t="shared" si="7"/>
        <v>0</v>
      </c>
      <c r="U81" s="52">
        <f t="shared" si="7"/>
        <v>0</v>
      </c>
      <c r="V81" s="52">
        <f t="shared" si="7"/>
        <v>0</v>
      </c>
      <c r="W81" s="52">
        <f t="shared" ref="W81:Y81" si="8">W47-W64</f>
        <v>0</v>
      </c>
      <c r="X81" s="52">
        <f t="shared" si="8"/>
        <v>0</v>
      </c>
      <c r="Y81" s="52">
        <f t="shared" si="8"/>
        <v>0</v>
      </c>
      <c r="DA81" s="63" t="s">
        <v>1441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0</v>
      </c>
      <c r="D82" s="52">
        <f t="shared" si="9"/>
        <v>0</v>
      </c>
      <c r="E82" s="52">
        <f t="shared" si="9"/>
        <v>0</v>
      </c>
      <c r="F82" s="52">
        <f t="shared" si="9"/>
        <v>0</v>
      </c>
      <c r="G82" s="52">
        <f t="shared" si="9"/>
        <v>0</v>
      </c>
      <c r="H82" s="52">
        <f t="shared" si="9"/>
        <v>0</v>
      </c>
      <c r="I82" s="52">
        <f t="shared" si="9"/>
        <v>0</v>
      </c>
      <c r="J82" s="52">
        <f t="shared" si="9"/>
        <v>0</v>
      </c>
      <c r="K82" s="52">
        <f t="shared" si="9"/>
        <v>0</v>
      </c>
      <c r="L82" s="52">
        <f t="shared" si="9"/>
        <v>0</v>
      </c>
      <c r="M82" s="52">
        <f t="shared" si="9"/>
        <v>0</v>
      </c>
      <c r="N82" s="52">
        <f t="shared" si="9"/>
        <v>0</v>
      </c>
      <c r="O82" s="52">
        <f t="shared" si="9"/>
        <v>0</v>
      </c>
      <c r="P82" s="52">
        <f t="shared" si="9"/>
        <v>0</v>
      </c>
      <c r="Q82" s="52">
        <f t="shared" si="9"/>
        <v>0</v>
      </c>
      <c r="R82" s="52">
        <f t="shared" ref="R82:V82" si="10">R48-R65</f>
        <v>0</v>
      </c>
      <c r="S82" s="52">
        <f t="shared" si="10"/>
        <v>0</v>
      </c>
      <c r="T82" s="52">
        <f t="shared" si="10"/>
        <v>0</v>
      </c>
      <c r="U82" s="52">
        <f t="shared" si="10"/>
        <v>0</v>
      </c>
      <c r="V82" s="52">
        <f t="shared" si="10"/>
        <v>0</v>
      </c>
      <c r="W82" s="52">
        <f t="shared" ref="W82:Y82" si="11">W48-W65</f>
        <v>0</v>
      </c>
      <c r="X82" s="52">
        <f t="shared" si="11"/>
        <v>0</v>
      </c>
      <c r="Y82" s="52">
        <f t="shared" si="11"/>
        <v>0</v>
      </c>
      <c r="DA82" s="63" t="s">
        <v>1442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14476</v>
      </c>
      <c r="D83" s="52">
        <f t="shared" si="12"/>
        <v>20980</v>
      </c>
      <c r="E83" s="52">
        <f t="shared" si="12"/>
        <v>22264</v>
      </c>
      <c r="F83" s="52">
        <f t="shared" si="12"/>
        <v>21990</v>
      </c>
      <c r="G83" s="52">
        <f t="shared" si="12"/>
        <v>29901</v>
      </c>
      <c r="H83" s="52">
        <f t="shared" si="12"/>
        <v>33426</v>
      </c>
      <c r="I83" s="52">
        <f t="shared" si="12"/>
        <v>12322</v>
      </c>
      <c r="J83" s="52">
        <f t="shared" si="12"/>
        <v>19960</v>
      </c>
      <c r="K83" s="52">
        <f t="shared" si="12"/>
        <v>16132</v>
      </c>
      <c r="L83" s="52">
        <f t="shared" si="12"/>
        <v>50520</v>
      </c>
      <c r="M83" s="52">
        <f t="shared" si="12"/>
        <v>10483</v>
      </c>
      <c r="N83" s="52">
        <f t="shared" si="12"/>
        <v>43377</v>
      </c>
      <c r="O83" s="52">
        <f t="shared" si="12"/>
        <v>35068</v>
      </c>
      <c r="P83" s="52">
        <f t="shared" si="12"/>
        <v>17379</v>
      </c>
      <c r="Q83" s="52">
        <f t="shared" si="12"/>
        <v>29996</v>
      </c>
      <c r="R83" s="52">
        <f t="shared" ref="R83:V83" si="13">R49-R66</f>
        <v>22018</v>
      </c>
      <c r="S83" s="52">
        <f t="shared" si="13"/>
        <v>29794</v>
      </c>
      <c r="T83" s="52">
        <f t="shared" si="13"/>
        <v>43179</v>
      </c>
      <c r="U83" s="52">
        <f t="shared" si="13"/>
        <v>32221</v>
      </c>
      <c r="V83" s="52">
        <f t="shared" si="13"/>
        <v>39769</v>
      </c>
      <c r="W83" s="52">
        <f t="shared" ref="W83:Y83" si="14">W49-W66</f>
        <v>57331</v>
      </c>
      <c r="X83" s="52">
        <f t="shared" si="14"/>
        <v>41708</v>
      </c>
      <c r="Y83" s="52">
        <f t="shared" si="14"/>
        <v>28184</v>
      </c>
      <c r="DA83" s="63" t="s">
        <v>1443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16225</v>
      </c>
      <c r="D84" s="52">
        <f t="shared" si="15"/>
        <v>17398</v>
      </c>
      <c r="E84" s="52">
        <f t="shared" si="15"/>
        <v>19590</v>
      </c>
      <c r="F84" s="52">
        <f t="shared" si="15"/>
        <v>29073</v>
      </c>
      <c r="G84" s="52">
        <f t="shared" si="15"/>
        <v>28366</v>
      </c>
      <c r="H84" s="52">
        <f t="shared" si="15"/>
        <v>25484</v>
      </c>
      <c r="I84" s="52">
        <f t="shared" si="15"/>
        <v>22686</v>
      </c>
      <c r="J84" s="52">
        <f t="shared" si="15"/>
        <v>15584</v>
      </c>
      <c r="K84" s="52">
        <f t="shared" si="15"/>
        <v>30161</v>
      </c>
      <c r="L84" s="52">
        <f t="shared" si="15"/>
        <v>7095</v>
      </c>
      <c r="M84" s="52">
        <f t="shared" si="15"/>
        <v>56256</v>
      </c>
      <c r="N84" s="52">
        <f t="shared" si="15"/>
        <v>26357</v>
      </c>
      <c r="O84" s="52">
        <f t="shared" si="15"/>
        <v>35642</v>
      </c>
      <c r="P84" s="52">
        <f t="shared" si="15"/>
        <v>41381</v>
      </c>
      <c r="Q84" s="52">
        <f t="shared" si="15"/>
        <v>20497</v>
      </c>
      <c r="R84" s="52">
        <f t="shared" ref="R84:V84" si="16">R50-R67</f>
        <v>27047</v>
      </c>
      <c r="S84" s="52">
        <f t="shared" si="16"/>
        <v>27256</v>
      </c>
      <c r="T84" s="52">
        <f t="shared" si="16"/>
        <v>23853</v>
      </c>
      <c r="U84" s="52">
        <f t="shared" si="16"/>
        <v>32673</v>
      </c>
      <c r="V84" s="52">
        <f t="shared" si="16"/>
        <v>26190</v>
      </c>
      <c r="W84" s="52">
        <f t="shared" ref="W84:Y84" si="17">W50-W67</f>
        <v>20567</v>
      </c>
      <c r="X84" s="52">
        <f t="shared" si="17"/>
        <v>43354</v>
      </c>
      <c r="Y84" s="52">
        <f t="shared" si="17"/>
        <v>56417</v>
      </c>
      <c r="DA84" s="63" t="s">
        <v>1444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108" t="s">
        <v>202</v>
      </c>
      <c r="B86" s="52"/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0</v>
      </c>
      <c r="S86" s="52">
        <v>0</v>
      </c>
      <c r="T86" s="52">
        <v>0</v>
      </c>
      <c r="U86" s="52">
        <v>0</v>
      </c>
      <c r="V86" s="52">
        <v>0</v>
      </c>
      <c r="W86" s="52">
        <v>0</v>
      </c>
      <c r="X86" s="52">
        <v>0</v>
      </c>
      <c r="Y86" s="52">
        <v>0</v>
      </c>
      <c r="DA86" s="63" t="s">
        <v>1445</v>
      </c>
    </row>
    <row r="87" spans="1:105" ht="12" customHeight="1" x14ac:dyDescent="0.25">
      <c r="A87" s="108" t="s">
        <v>50</v>
      </c>
      <c r="B87" s="52"/>
      <c r="C87" s="52">
        <v>0</v>
      </c>
      <c r="D87" s="52">
        <v>0</v>
      </c>
      <c r="E87" s="52">
        <v>0</v>
      </c>
      <c r="F87" s="52">
        <v>0</v>
      </c>
      <c r="G87" s="52">
        <v>0</v>
      </c>
      <c r="H87" s="52">
        <v>0</v>
      </c>
      <c r="I87" s="52">
        <v>0</v>
      </c>
      <c r="J87" s="52">
        <v>0</v>
      </c>
      <c r="K87" s="52">
        <v>0</v>
      </c>
      <c r="L87" s="52">
        <v>0</v>
      </c>
      <c r="M87" s="52">
        <v>0</v>
      </c>
      <c r="N87" s="52">
        <v>0</v>
      </c>
      <c r="O87" s="52">
        <v>0</v>
      </c>
      <c r="P87" s="52">
        <v>0</v>
      </c>
      <c r="Q87" s="52">
        <v>0</v>
      </c>
      <c r="R87" s="52">
        <v>0</v>
      </c>
      <c r="S87" s="52">
        <v>0</v>
      </c>
      <c r="T87" s="52">
        <v>0</v>
      </c>
      <c r="U87" s="52">
        <v>0</v>
      </c>
      <c r="V87" s="52">
        <v>0</v>
      </c>
      <c r="W87" s="52">
        <v>0</v>
      </c>
      <c r="X87" s="52">
        <v>0</v>
      </c>
      <c r="Y87" s="52">
        <v>0</v>
      </c>
      <c r="DA87" s="63" t="s">
        <v>1446</v>
      </c>
    </row>
    <row r="88" spans="1:105" ht="12" customHeight="1" x14ac:dyDescent="0.25">
      <c r="A88" s="115" t="s">
        <v>120</v>
      </c>
      <c r="B88" s="36"/>
      <c r="C88" s="36">
        <v>30700</v>
      </c>
      <c r="D88" s="36">
        <v>38378</v>
      </c>
      <c r="E88" s="36">
        <v>41857</v>
      </c>
      <c r="F88" s="36">
        <v>51063</v>
      </c>
      <c r="G88" s="36">
        <v>58264</v>
      </c>
      <c r="H88" s="36">
        <v>58913</v>
      </c>
      <c r="I88" s="36">
        <v>35005</v>
      </c>
      <c r="J88" s="36">
        <v>35545</v>
      </c>
      <c r="K88" s="36">
        <v>46298</v>
      </c>
      <c r="L88" s="36">
        <v>57618</v>
      </c>
      <c r="M88" s="36">
        <v>66735</v>
      </c>
      <c r="N88" s="36">
        <v>69736</v>
      </c>
      <c r="O88" s="36">
        <v>70712</v>
      </c>
      <c r="P88" s="36">
        <v>58773</v>
      </c>
      <c r="Q88" s="36">
        <v>50492</v>
      </c>
      <c r="R88" s="36">
        <v>49063</v>
      </c>
      <c r="S88" s="36">
        <v>57071</v>
      </c>
      <c r="T88" s="36">
        <v>67032</v>
      </c>
      <c r="U88" s="36">
        <v>64915</v>
      </c>
      <c r="V88" s="36">
        <v>65955</v>
      </c>
      <c r="W88" s="36">
        <v>77917</v>
      </c>
      <c r="X88" s="36">
        <v>85049</v>
      </c>
      <c r="Y88" s="36">
        <v>84622</v>
      </c>
      <c r="DA88" s="60" t="s">
        <v>1447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X91" s="140">
        <v>2022</v>
      </c>
      <c r="Y91" s="140">
        <v>2023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DA92" s="129" t="s">
        <v>1523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X93" s="128">
        <f>RES_hhdet_numvin!X82</f>
        <v>0</v>
      </c>
      <c r="Y93" s="128">
        <f>RES_hhdet_numvin!Y82</f>
        <v>0</v>
      </c>
      <c r="DA93" s="133"/>
    </row>
    <row r="94" spans="1:105" ht="12" customHeight="1" x14ac:dyDescent="0.25">
      <c r="A94" s="97" t="s">
        <v>204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0</v>
      </c>
      <c r="I94" s="52">
        <f>RES_hhdet_numvin!I83</f>
        <v>0</v>
      </c>
      <c r="J94" s="52">
        <f>RES_hhdet_numvin!J83</f>
        <v>4627</v>
      </c>
      <c r="K94" s="52">
        <f>RES_hhdet_numvin!K83</f>
        <v>9202</v>
      </c>
      <c r="L94" s="52">
        <f>RES_hhdet_numvin!L83</f>
        <v>16753</v>
      </c>
      <c r="M94" s="52">
        <f>RES_hhdet_numvin!M83</f>
        <v>24961</v>
      </c>
      <c r="N94" s="52">
        <f>RES_hhdet_numvin!N83</f>
        <v>28567</v>
      </c>
      <c r="O94" s="52">
        <f>RES_hhdet_numvin!O83</f>
        <v>38074</v>
      </c>
      <c r="P94" s="52">
        <f>RES_hhdet_numvin!P83</f>
        <v>46447</v>
      </c>
      <c r="Q94" s="52">
        <f>RES_hhdet_numvin!Q83</f>
        <v>30171</v>
      </c>
      <c r="R94" s="52">
        <f>RES_hhdet_numvin!R83</f>
        <v>27090</v>
      </c>
      <c r="S94" s="52">
        <f>RES_hhdet_numvin!S83</f>
        <v>29347</v>
      </c>
      <c r="T94" s="52">
        <f>RES_hhdet_numvin!T83</f>
        <v>37472</v>
      </c>
      <c r="U94" s="52">
        <f>RES_hhdet_numvin!U83</f>
        <v>32080</v>
      </c>
      <c r="V94" s="52">
        <f>RES_hhdet_numvin!V83</f>
        <v>36390</v>
      </c>
      <c r="W94" s="52">
        <f>RES_hhdet_numvin!W83</f>
        <v>51889</v>
      </c>
      <c r="X94" s="52">
        <f>RES_hhdet_numvin!X83</f>
        <v>69849</v>
      </c>
      <c r="Y94" s="52">
        <f>RES_hhdet_numvin!Y83</f>
        <v>86002</v>
      </c>
      <c r="DA94" s="63" t="s">
        <v>1524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X95" s="138">
        <f>RES_hhdet_numvin!X84</f>
        <v>0</v>
      </c>
      <c r="Y95" s="138">
        <f>RES_hhdet_numvin!Y84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X96" s="150">
        <f>RES_hhdet_numvin!X85</f>
        <v>0</v>
      </c>
      <c r="Y96" s="150">
        <f>RES_hhdet_numvin!Y85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0</v>
      </c>
      <c r="Q97" s="138">
        <f>RES_hhdet_numvin!Q86</f>
        <v>0</v>
      </c>
      <c r="R97" s="138">
        <f>RES_hhdet_numvin!R86</f>
        <v>6243</v>
      </c>
      <c r="S97" s="138">
        <f>RES_hhdet_numvin!S86</f>
        <v>5838</v>
      </c>
      <c r="T97" s="138">
        <f>RES_hhdet_numvin!T86</f>
        <v>7074</v>
      </c>
      <c r="U97" s="138">
        <f>RES_hhdet_numvin!U86</f>
        <v>9691</v>
      </c>
      <c r="V97" s="138">
        <f>RES_hhdet_numvin!V86</f>
        <v>10015</v>
      </c>
      <c r="W97" s="138">
        <f>RES_hhdet_numvin!W86</f>
        <v>12100</v>
      </c>
      <c r="X97" s="138">
        <f>RES_hhdet_numvin!X86</f>
        <v>27213</v>
      </c>
      <c r="Y97" s="138">
        <f>RES_hhdet_numvin!Y86</f>
        <v>41680</v>
      </c>
      <c r="DA97" s="63" t="s">
        <v>1525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X98" s="149">
        <f>RES_hhdet_numvin!X87</f>
        <v>0</v>
      </c>
      <c r="Y98" s="149">
        <f>RES_hhdet_numvin!Y87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0</v>
      </c>
      <c r="I99" s="138">
        <f>RES_hhdet_numvin!I88</f>
        <v>0</v>
      </c>
      <c r="J99" s="138">
        <f>RES_hhdet_numvin!J88</f>
        <v>0</v>
      </c>
      <c r="K99" s="138">
        <f>RES_hhdet_numvin!K88</f>
        <v>0</v>
      </c>
      <c r="L99" s="138">
        <f>RES_hhdet_numvin!L88</f>
        <v>0</v>
      </c>
      <c r="M99" s="138">
        <f>RES_hhdet_numvin!M88</f>
        <v>0</v>
      </c>
      <c r="N99" s="138">
        <f>RES_hhdet_numvin!N88</f>
        <v>0</v>
      </c>
      <c r="O99" s="138">
        <f>RES_hhdet_numvin!O88</f>
        <v>0</v>
      </c>
      <c r="P99" s="138">
        <f>RES_hhdet_numvin!P88</f>
        <v>0</v>
      </c>
      <c r="Q99" s="138">
        <f>RES_hhdet_numvin!Q88</f>
        <v>0</v>
      </c>
      <c r="R99" s="138">
        <f>RES_hhdet_numvin!R88</f>
        <v>0</v>
      </c>
      <c r="S99" s="138">
        <f>RES_hhdet_numvin!S88</f>
        <v>0</v>
      </c>
      <c r="T99" s="138">
        <f>RES_hhdet_numvin!T88</f>
        <v>0</v>
      </c>
      <c r="U99" s="138">
        <f>RES_hhdet_numvin!U88</f>
        <v>0</v>
      </c>
      <c r="V99" s="138">
        <f>RES_hhdet_numvin!V88</f>
        <v>0</v>
      </c>
      <c r="W99" s="138">
        <f>RES_hhdet_numvin!W88</f>
        <v>0</v>
      </c>
      <c r="X99" s="138">
        <f>RES_hhdet_numvin!X88</f>
        <v>0</v>
      </c>
      <c r="Y99" s="138">
        <f>RES_hhdet_numvin!Y88</f>
        <v>0</v>
      </c>
      <c r="DA99" s="63" t="s">
        <v>1526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0</v>
      </c>
      <c r="J100" s="138">
        <f>RES_hhdet_numvin!J89</f>
        <v>0</v>
      </c>
      <c r="K100" s="138">
        <f>RES_hhdet_numvin!K89</f>
        <v>0</v>
      </c>
      <c r="L100" s="138">
        <f>RES_hhdet_numvin!L89</f>
        <v>0</v>
      </c>
      <c r="M100" s="138">
        <f>RES_hhdet_numvin!M89</f>
        <v>0</v>
      </c>
      <c r="N100" s="138">
        <f>RES_hhdet_numvin!N89</f>
        <v>0</v>
      </c>
      <c r="O100" s="138">
        <f>RES_hhdet_numvin!O89</f>
        <v>0</v>
      </c>
      <c r="P100" s="138">
        <f>RES_hhdet_numvin!P89</f>
        <v>0</v>
      </c>
      <c r="Q100" s="138">
        <f>RES_hhdet_numvin!Q89</f>
        <v>0</v>
      </c>
      <c r="R100" s="138">
        <f>RES_hhdet_numvin!R89</f>
        <v>0</v>
      </c>
      <c r="S100" s="138">
        <f>RES_hhdet_numvin!S89</f>
        <v>0</v>
      </c>
      <c r="T100" s="138">
        <f>RES_hhdet_numvin!T89</f>
        <v>0</v>
      </c>
      <c r="U100" s="138">
        <f>RES_hhdet_numvin!U89</f>
        <v>0</v>
      </c>
      <c r="V100" s="138">
        <f>RES_hhdet_numvin!V89</f>
        <v>0</v>
      </c>
      <c r="W100" s="138">
        <f>RES_hhdet_numvin!W89</f>
        <v>0</v>
      </c>
      <c r="X100" s="138">
        <f>RES_hhdet_numvin!X89</f>
        <v>0</v>
      </c>
      <c r="Y100" s="138">
        <f>RES_hhdet_numvin!Y89</f>
        <v>0</v>
      </c>
      <c r="DA100" s="63" t="s">
        <v>1527</v>
      </c>
    </row>
    <row r="101" spans="1:105" ht="12" hidden="1" customHeight="1" x14ac:dyDescent="0.25">
      <c r="A101" s="108" t="s">
        <v>202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X101" s="138">
        <f>RES_hhdet_numvin!X90</f>
        <v>0</v>
      </c>
      <c r="Y101" s="138">
        <f>RES_hhdet_numvin!Y90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X102" s="138">
        <f>RES_hhdet_numvin!X91</f>
        <v>0</v>
      </c>
      <c r="Y102" s="138">
        <f>RES_hhdet_numvin!Y91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0</v>
      </c>
      <c r="Q103" s="138">
        <f>RES_hhdet_numvin!Q92</f>
        <v>0</v>
      </c>
      <c r="R103" s="138">
        <f>RES_hhdet_numvin!R92</f>
        <v>0</v>
      </c>
      <c r="S103" s="138">
        <f>RES_hhdet_numvin!S92</f>
        <v>0</v>
      </c>
      <c r="T103" s="138">
        <f>RES_hhdet_numvin!T92</f>
        <v>0</v>
      </c>
      <c r="U103" s="138">
        <f>RES_hhdet_numvin!U92</f>
        <v>0</v>
      </c>
      <c r="V103" s="138">
        <f>RES_hhdet_numvin!V92</f>
        <v>0</v>
      </c>
      <c r="W103" s="138">
        <f>RES_hhdet_numvin!W92</f>
        <v>0</v>
      </c>
      <c r="X103" s="138">
        <f>RES_hhdet_numvin!X92</f>
        <v>0</v>
      </c>
      <c r="Y103" s="138">
        <f>RES_hhdet_numvin!Y92</f>
        <v>0</v>
      </c>
      <c r="DA103" s="63" t="s">
        <v>1528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0</v>
      </c>
      <c r="S104" s="138">
        <f>RES_hhdet_numvin!S93</f>
        <v>0</v>
      </c>
      <c r="T104" s="138">
        <f>RES_hhdet_numvin!T93</f>
        <v>0</v>
      </c>
      <c r="U104" s="138">
        <f>RES_hhdet_numvin!U93</f>
        <v>0</v>
      </c>
      <c r="V104" s="138">
        <f>RES_hhdet_numvin!V93</f>
        <v>0</v>
      </c>
      <c r="W104" s="138">
        <f>RES_hhdet_numvin!W93</f>
        <v>0</v>
      </c>
      <c r="X104" s="138">
        <f>RES_hhdet_numvin!X93</f>
        <v>0</v>
      </c>
      <c r="Y104" s="138">
        <f>RES_hhdet_numvin!Y93</f>
        <v>0</v>
      </c>
      <c r="DA104" s="63" t="s">
        <v>1529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X105" s="138">
        <f>RES_hhdet_numvin!X94</f>
        <v>0</v>
      </c>
      <c r="Y105" s="138">
        <f>RES_hhdet_numvin!Y94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X106" s="138">
        <f>RES_hhdet_numvin!X95</f>
        <v>0</v>
      </c>
      <c r="Y106" s="138">
        <f>RES_hhdet_numvin!Y95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0</v>
      </c>
      <c r="Q107" s="138">
        <f>RES_hhdet_numvin!Q96</f>
        <v>0</v>
      </c>
      <c r="R107" s="138">
        <f>RES_hhdet_numvin!R96</f>
        <v>8743</v>
      </c>
      <c r="S107" s="138">
        <f>RES_hhdet_numvin!S96</f>
        <v>19391</v>
      </c>
      <c r="T107" s="138">
        <f>RES_hhdet_numvin!T96</f>
        <v>37114</v>
      </c>
      <c r="U107" s="138">
        <f>RES_hhdet_numvin!U96</f>
        <v>31436</v>
      </c>
      <c r="V107" s="138">
        <f>RES_hhdet_numvin!V96</f>
        <v>43675</v>
      </c>
      <c r="W107" s="138">
        <f>RES_hhdet_numvin!W96</f>
        <v>67250</v>
      </c>
      <c r="X107" s="138">
        <f>RES_hhdet_numvin!X96</f>
        <v>53257</v>
      </c>
      <c r="Y107" s="138">
        <f>RES_hhdet_numvin!Y96</f>
        <v>39615</v>
      </c>
      <c r="DA107" s="63" t="s">
        <v>1530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0</v>
      </c>
      <c r="Q108" s="138">
        <f>RES_hhdet_numvin!Q97</f>
        <v>0</v>
      </c>
      <c r="R108" s="138">
        <f>RES_hhdet_numvin!R97</f>
        <v>10739</v>
      </c>
      <c r="S108" s="138">
        <f>RES_hhdet_numvin!S97</f>
        <v>17746</v>
      </c>
      <c r="T108" s="138">
        <f>RES_hhdet_numvin!T97</f>
        <v>20515</v>
      </c>
      <c r="U108" s="138">
        <f>RES_hhdet_numvin!U97</f>
        <v>31866</v>
      </c>
      <c r="V108" s="138">
        <f>RES_hhdet_numvin!V97</f>
        <v>28784</v>
      </c>
      <c r="W108" s="138">
        <f>RES_hhdet_numvin!W97</f>
        <v>24141</v>
      </c>
      <c r="X108" s="138">
        <f>RES_hhdet_numvin!X97</f>
        <v>55351</v>
      </c>
      <c r="Y108" s="138">
        <f>RES_hhdet_numvin!Y97</f>
        <v>79298</v>
      </c>
      <c r="DA108" s="63" t="s">
        <v>1531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X109" s="138">
        <f>RES_hhdet_numvin!X98</f>
        <v>0</v>
      </c>
      <c r="Y109" s="138">
        <f>RES_hhdet_numvin!Y98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X110" s="148">
        <f>RES_hhdet_numvin!X99</f>
        <v>0</v>
      </c>
      <c r="Y110" s="148">
        <f>RES_hhdet_numvin!Y99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X111" s="150">
        <f>RES_hhdet_numvin!X100</f>
        <v>0</v>
      </c>
      <c r="Y111" s="150">
        <f>RES_hhdet_numvin!Y100</f>
        <v>0</v>
      </c>
      <c r="DA111" s="134"/>
    </row>
    <row r="112" spans="1:105" ht="12" customHeight="1" x14ac:dyDescent="0.25">
      <c r="A112" s="97" t="s">
        <v>202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0</v>
      </c>
      <c r="Q112" s="138">
        <f>RES_hhdet_numvin!Q101</f>
        <v>0</v>
      </c>
      <c r="R112" s="138">
        <f>RES_hhdet_numvin!R101</f>
        <v>0</v>
      </c>
      <c r="S112" s="138">
        <f>RES_hhdet_numvin!S101</f>
        <v>0</v>
      </c>
      <c r="T112" s="138">
        <f>RES_hhdet_numvin!T101</f>
        <v>0</v>
      </c>
      <c r="U112" s="138">
        <f>RES_hhdet_numvin!U101</f>
        <v>0</v>
      </c>
      <c r="V112" s="138">
        <f>RES_hhdet_numvin!V101</f>
        <v>0</v>
      </c>
      <c r="W112" s="138">
        <f>RES_hhdet_numvin!W101</f>
        <v>0</v>
      </c>
      <c r="X112" s="138">
        <f>RES_hhdet_numvin!X101</f>
        <v>0</v>
      </c>
      <c r="Y112" s="138">
        <f>RES_hhdet_numvin!Y101</f>
        <v>0</v>
      </c>
      <c r="DA112" s="63" t="s">
        <v>1532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0</v>
      </c>
      <c r="Q113" s="138">
        <f>RES_hhdet_numvin!Q102</f>
        <v>0</v>
      </c>
      <c r="R113" s="138">
        <f>RES_hhdet_numvin!R102</f>
        <v>0</v>
      </c>
      <c r="S113" s="138">
        <f>RES_hhdet_numvin!S102</f>
        <v>0</v>
      </c>
      <c r="T113" s="138">
        <f>RES_hhdet_numvin!T102</f>
        <v>0</v>
      </c>
      <c r="U113" s="138">
        <f>RES_hhdet_numvin!U102</f>
        <v>0</v>
      </c>
      <c r="V113" s="138">
        <f>RES_hhdet_numvin!V102</f>
        <v>0</v>
      </c>
      <c r="W113" s="138">
        <f>RES_hhdet_numvin!W102</f>
        <v>0</v>
      </c>
      <c r="X113" s="138">
        <f>RES_hhdet_numvin!X102</f>
        <v>0</v>
      </c>
      <c r="Y113" s="138">
        <f>RES_hhdet_numvin!Y102</f>
        <v>0</v>
      </c>
      <c r="DA113" s="63" t="s">
        <v>1533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0</v>
      </c>
      <c r="Q114" s="39">
        <f>RES_hhdet_numvin!Q103</f>
        <v>0</v>
      </c>
      <c r="R114" s="39">
        <f>RES_hhdet_numvin!R103</f>
        <v>19479</v>
      </c>
      <c r="S114" s="39">
        <f>RES_hhdet_numvin!S103</f>
        <v>37136</v>
      </c>
      <c r="T114" s="39">
        <f>RES_hhdet_numvin!T103</f>
        <v>57629</v>
      </c>
      <c r="U114" s="39">
        <f>RES_hhdet_numvin!U103</f>
        <v>63298</v>
      </c>
      <c r="V114" s="39">
        <f>RES_hhdet_numvin!V103</f>
        <v>72445</v>
      </c>
      <c r="W114" s="39">
        <f>RES_hhdet_numvin!W103</f>
        <v>91418</v>
      </c>
      <c r="X114" s="39">
        <f>RES_hhdet_numvin!X103</f>
        <v>108582</v>
      </c>
      <c r="Y114" s="39">
        <f>RES_hhdet_numvin!Y103</f>
        <v>118934</v>
      </c>
      <c r="DA114" s="60" t="s">
        <v>1534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369.70965051410565</v>
      </c>
      <c r="C118" s="117">
        <f t="shared" si="18"/>
        <v>364.50031290950164</v>
      </c>
      <c r="D118" s="117">
        <f t="shared" si="18"/>
        <v>367.47447586558496</v>
      </c>
      <c r="E118" s="117">
        <f t="shared" si="18"/>
        <v>377.04543508159105</v>
      </c>
      <c r="F118" s="117">
        <f t="shared" si="18"/>
        <v>396.30565778818817</v>
      </c>
      <c r="G118" s="117">
        <f t="shared" si="18"/>
        <v>418.48637635843306</v>
      </c>
      <c r="H118" s="117">
        <f t="shared" si="18"/>
        <v>439.07270593245227</v>
      </c>
      <c r="I118" s="117">
        <f t="shared" si="18"/>
        <v>440.72940404168111</v>
      </c>
      <c r="J118" s="117">
        <f t="shared" si="18"/>
        <v>441.58775642051057</v>
      </c>
      <c r="K118" s="117">
        <f t="shared" si="18"/>
        <v>449.35045369341509</v>
      </c>
      <c r="L118" s="117">
        <f t="shared" si="18"/>
        <v>459.7421318476845</v>
      </c>
      <c r="M118" s="117">
        <f t="shared" si="18"/>
        <v>469.50042138198222</v>
      </c>
      <c r="N118" s="117">
        <f t="shared" si="18"/>
        <v>458.93429408979466</v>
      </c>
      <c r="O118" s="117">
        <f t="shared" si="18"/>
        <v>462.8973521927615</v>
      </c>
      <c r="P118" s="117">
        <f t="shared" si="18"/>
        <v>465.26994136526991</v>
      </c>
      <c r="Q118" s="117">
        <f t="shared" si="18"/>
        <v>463.52496941731408</v>
      </c>
      <c r="R118" s="117">
        <f t="shared" ref="R118:V118" si="19">R119+R122+R124+R137</f>
        <v>460.87056902380351</v>
      </c>
      <c r="S118" s="117">
        <f t="shared" si="19"/>
        <v>456.40541912180953</v>
      </c>
      <c r="T118" s="117">
        <f t="shared" si="19"/>
        <v>454.90509441786349</v>
      </c>
      <c r="U118" s="117">
        <f t="shared" si="19"/>
        <v>447.06077306016397</v>
      </c>
      <c r="V118" s="117">
        <f t="shared" si="19"/>
        <v>440.1357112890621</v>
      </c>
      <c r="W118" s="117">
        <f t="shared" ref="W118:Y118" si="20">W119+W122+W124+W137</f>
        <v>436.6141796148147</v>
      </c>
      <c r="X118" s="117">
        <f t="shared" si="20"/>
        <v>435.49733848981219</v>
      </c>
      <c r="Y118" s="117">
        <f t="shared" si="20"/>
        <v>429.68357833334278</v>
      </c>
      <c r="DA118" s="129" t="s">
        <v>1646</v>
      </c>
    </row>
    <row r="119" spans="1:105" ht="12" customHeight="1" x14ac:dyDescent="0.25">
      <c r="A119" s="121" t="s">
        <v>57</v>
      </c>
      <c r="B119" s="122">
        <f t="shared" ref="B119:Q119" si="21">SUM(B120:B121)</f>
        <v>336.5385571602057</v>
      </c>
      <c r="C119" s="122">
        <f t="shared" si="21"/>
        <v>334.42092887426151</v>
      </c>
      <c r="D119" s="122">
        <f t="shared" si="21"/>
        <v>332.45755958701125</v>
      </c>
      <c r="E119" s="122">
        <f t="shared" si="21"/>
        <v>340.3962681533576</v>
      </c>
      <c r="F119" s="122">
        <f t="shared" si="21"/>
        <v>357.55820195755399</v>
      </c>
      <c r="G119" s="122">
        <f t="shared" si="21"/>
        <v>375.89756129592479</v>
      </c>
      <c r="H119" s="122">
        <f t="shared" si="21"/>
        <v>393.41910839686835</v>
      </c>
      <c r="I119" s="122">
        <f t="shared" si="21"/>
        <v>393.01423423718188</v>
      </c>
      <c r="J119" s="122">
        <f t="shared" si="21"/>
        <v>396.52131079622831</v>
      </c>
      <c r="K119" s="122">
        <f t="shared" si="21"/>
        <v>402.33976488549678</v>
      </c>
      <c r="L119" s="122">
        <f t="shared" si="21"/>
        <v>410.49868894651564</v>
      </c>
      <c r="M119" s="122">
        <f t="shared" si="21"/>
        <v>417.98309083891752</v>
      </c>
      <c r="N119" s="122">
        <f t="shared" si="21"/>
        <v>406.63342742388016</v>
      </c>
      <c r="O119" s="122">
        <f t="shared" si="21"/>
        <v>408.47404535563163</v>
      </c>
      <c r="P119" s="122">
        <f t="shared" si="21"/>
        <v>405.61084797306768</v>
      </c>
      <c r="Q119" s="122">
        <f t="shared" si="21"/>
        <v>402.03805630639971</v>
      </c>
      <c r="R119" s="122">
        <f t="shared" ref="R119:V119" si="22">SUM(R120:R121)</f>
        <v>398.40856061133462</v>
      </c>
      <c r="S119" s="122">
        <f t="shared" si="22"/>
        <v>394.92735333668196</v>
      </c>
      <c r="T119" s="122">
        <f t="shared" si="22"/>
        <v>395.37544587593544</v>
      </c>
      <c r="U119" s="122">
        <f t="shared" si="22"/>
        <v>390.90009730762051</v>
      </c>
      <c r="V119" s="122">
        <f t="shared" si="22"/>
        <v>388.17572917370813</v>
      </c>
      <c r="W119" s="122">
        <f t="shared" ref="W119:Y119" si="23">SUM(W120:W121)</f>
        <v>388.7510216951348</v>
      </c>
      <c r="X119" s="122">
        <f t="shared" si="23"/>
        <v>388.78941655658872</v>
      </c>
      <c r="Y119" s="122">
        <f t="shared" si="23"/>
        <v>388.30393162203666</v>
      </c>
      <c r="DA119" s="130" t="s">
        <v>1647</v>
      </c>
    </row>
    <row r="120" spans="1:105" ht="12" customHeight="1" x14ac:dyDescent="0.25">
      <c r="A120" s="97" t="s">
        <v>199</v>
      </c>
      <c r="B120" s="98">
        <v>335.01874462596732</v>
      </c>
      <c r="C120" s="98">
        <v>332.91186586414437</v>
      </c>
      <c r="D120" s="98">
        <v>330.9472914875322</v>
      </c>
      <c r="E120" s="98">
        <v>338.83387790197759</v>
      </c>
      <c r="F120" s="98">
        <v>355.89329320722265</v>
      </c>
      <c r="G120" s="98">
        <v>374.12828890799659</v>
      </c>
      <c r="H120" s="98">
        <v>391.56027515047293</v>
      </c>
      <c r="I120" s="98">
        <v>391.16956147893376</v>
      </c>
      <c r="J120" s="98">
        <v>394.61049011177971</v>
      </c>
      <c r="K120" s="98">
        <v>400.37944969905385</v>
      </c>
      <c r="L120" s="98">
        <v>408.4021496130697</v>
      </c>
      <c r="M120" s="98">
        <v>415.9177128116936</v>
      </c>
      <c r="N120" s="98">
        <v>404.56586414445417</v>
      </c>
      <c r="O120" s="98">
        <v>406.32545141874476</v>
      </c>
      <c r="P120" s="98">
        <v>403.59458297506455</v>
      </c>
      <c r="Q120" s="98">
        <v>399.97153912295778</v>
      </c>
      <c r="R120" s="98">
        <v>396.32975064488397</v>
      </c>
      <c r="S120" s="98">
        <v>392.87257093723144</v>
      </c>
      <c r="T120" s="98">
        <v>393.30722269991412</v>
      </c>
      <c r="U120" s="98">
        <v>388.86328460877002</v>
      </c>
      <c r="V120" s="98">
        <v>386.16981943250204</v>
      </c>
      <c r="W120" s="98">
        <v>386.65924333619932</v>
      </c>
      <c r="X120" s="98">
        <v>386.81943250214999</v>
      </c>
      <c r="Y120" s="98">
        <v>386.44376612209822</v>
      </c>
      <c r="DA120" s="63" t="s">
        <v>1648</v>
      </c>
    </row>
    <row r="121" spans="1:105" ht="12" customHeight="1" x14ac:dyDescent="0.25">
      <c r="A121" s="97" t="s">
        <v>53</v>
      </c>
      <c r="B121" s="98">
        <v>1.5198125342383741</v>
      </c>
      <c r="C121" s="98">
        <v>1.509063010117152</v>
      </c>
      <c r="D121" s="98">
        <v>1.5102680994790307</v>
      </c>
      <c r="E121" s="98">
        <v>1.5623902513800301</v>
      </c>
      <c r="F121" s="98">
        <v>1.6649087503313247</v>
      </c>
      <c r="G121" s="98">
        <v>1.7692723879281953</v>
      </c>
      <c r="H121" s="98">
        <v>1.8588332463953978</v>
      </c>
      <c r="I121" s="98">
        <v>1.8446727582481246</v>
      </c>
      <c r="J121" s="98">
        <v>1.9108206844485893</v>
      </c>
      <c r="K121" s="98">
        <v>1.9603151864429467</v>
      </c>
      <c r="L121" s="98">
        <v>2.0965393334459441</v>
      </c>
      <c r="M121" s="98">
        <v>2.0653780272239177</v>
      </c>
      <c r="N121" s="98">
        <v>2.0675632794260075</v>
      </c>
      <c r="O121" s="98">
        <v>2.1485939368868765</v>
      </c>
      <c r="P121" s="98">
        <v>2.0162649980031113</v>
      </c>
      <c r="Q121" s="98">
        <v>2.06651718344194</v>
      </c>
      <c r="R121" s="98">
        <v>2.078809966450633</v>
      </c>
      <c r="S121" s="98">
        <v>2.054782399450509</v>
      </c>
      <c r="T121" s="98">
        <v>2.0682231760212972</v>
      </c>
      <c r="U121" s="98">
        <v>2.0368126988504791</v>
      </c>
      <c r="V121" s="98">
        <v>2.0059097412060853</v>
      </c>
      <c r="W121" s="98">
        <v>2.0917783589354695</v>
      </c>
      <c r="X121" s="98">
        <v>1.9699840544387202</v>
      </c>
      <c r="Y121" s="98">
        <v>1.8601654999384332</v>
      </c>
      <c r="DA121" s="63" t="s">
        <v>1649</v>
      </c>
    </row>
    <row r="122" spans="1:105" ht="12" customHeight="1" x14ac:dyDescent="0.25">
      <c r="A122" s="121" t="s">
        <v>92</v>
      </c>
      <c r="B122" s="122">
        <f t="shared" ref="B122:Y122" si="24">B123</f>
        <v>0.10973608351102405</v>
      </c>
      <c r="C122" s="122">
        <f t="shared" si="24"/>
        <v>0.11113404968131266</v>
      </c>
      <c r="D122" s="122">
        <f t="shared" si="24"/>
        <v>0.11713388824825197</v>
      </c>
      <c r="E122" s="122">
        <f t="shared" si="24"/>
        <v>0.17495457947821175</v>
      </c>
      <c r="F122" s="122">
        <f t="shared" si="24"/>
        <v>0.14765093899850829</v>
      </c>
      <c r="G122" s="122">
        <f t="shared" si="24"/>
        <v>0.19114890198242868</v>
      </c>
      <c r="H122" s="122">
        <f t="shared" si="24"/>
        <v>0.36434313175384753</v>
      </c>
      <c r="I122" s="122">
        <f t="shared" si="24"/>
        <v>0.27984077554215381</v>
      </c>
      <c r="J122" s="122">
        <f t="shared" si="24"/>
        <v>0.3050535694304719</v>
      </c>
      <c r="K122" s="122">
        <f t="shared" si="24"/>
        <v>0.33798987420838028</v>
      </c>
      <c r="L122" s="122">
        <f t="shared" si="24"/>
        <v>0.368960129020519</v>
      </c>
      <c r="M122" s="122">
        <f t="shared" si="24"/>
        <v>0.38678190172405641</v>
      </c>
      <c r="N122" s="122">
        <f t="shared" si="24"/>
        <v>0.475867825520494</v>
      </c>
      <c r="O122" s="122">
        <f t="shared" si="24"/>
        <v>0.55075173716491688</v>
      </c>
      <c r="P122" s="122">
        <f t="shared" si="24"/>
        <v>0.69854844424183182</v>
      </c>
      <c r="Q122" s="122">
        <f t="shared" si="24"/>
        <v>0.84680742167753864</v>
      </c>
      <c r="R122" s="122">
        <f t="shared" si="24"/>
        <v>1.026525209265996</v>
      </c>
      <c r="S122" s="122">
        <f t="shared" si="24"/>
        <v>1.039416386670402</v>
      </c>
      <c r="T122" s="122">
        <f t="shared" si="24"/>
        <v>1.3379628476131158</v>
      </c>
      <c r="U122" s="122">
        <f t="shared" si="24"/>
        <v>1.3256042339424041</v>
      </c>
      <c r="V122" s="122">
        <f t="shared" si="24"/>
        <v>1.4483300504941299</v>
      </c>
      <c r="W122" s="122">
        <f t="shared" si="24"/>
        <v>1.2146857446885533</v>
      </c>
      <c r="X122" s="122">
        <f t="shared" si="24"/>
        <v>1.6689455699344757</v>
      </c>
      <c r="Y122" s="122">
        <f t="shared" si="24"/>
        <v>1.8209268822774367</v>
      </c>
      <c r="DA122" s="130" t="s">
        <v>1650</v>
      </c>
    </row>
    <row r="123" spans="1:105" ht="12" customHeight="1" x14ac:dyDescent="0.25">
      <c r="A123" s="97" t="s">
        <v>53</v>
      </c>
      <c r="B123" s="98">
        <v>0.10973608351102405</v>
      </c>
      <c r="C123" s="98">
        <v>0.11113404968131266</v>
      </c>
      <c r="D123" s="98">
        <v>0.11713388824825197</v>
      </c>
      <c r="E123" s="98">
        <v>0.17495457947821175</v>
      </c>
      <c r="F123" s="98">
        <v>0.14765093899850829</v>
      </c>
      <c r="G123" s="98">
        <v>0.19114890198242868</v>
      </c>
      <c r="H123" s="98">
        <v>0.36434313175384753</v>
      </c>
      <c r="I123" s="98">
        <v>0.27984077554215381</v>
      </c>
      <c r="J123" s="98">
        <v>0.3050535694304719</v>
      </c>
      <c r="K123" s="98">
        <v>0.33798987420838028</v>
      </c>
      <c r="L123" s="98">
        <v>0.368960129020519</v>
      </c>
      <c r="M123" s="98">
        <v>0.38678190172405641</v>
      </c>
      <c r="N123" s="98">
        <v>0.475867825520494</v>
      </c>
      <c r="O123" s="98">
        <v>0.55075173716491688</v>
      </c>
      <c r="P123" s="98">
        <v>0.69854844424183182</v>
      </c>
      <c r="Q123" s="98">
        <v>0.84680742167753864</v>
      </c>
      <c r="R123" s="98">
        <v>1.026525209265996</v>
      </c>
      <c r="S123" s="98">
        <v>1.039416386670402</v>
      </c>
      <c r="T123" s="98">
        <v>1.3379628476131158</v>
      </c>
      <c r="U123" s="98">
        <v>1.3256042339424041</v>
      </c>
      <c r="V123" s="98">
        <v>1.4483300504941299</v>
      </c>
      <c r="W123" s="98">
        <v>1.2146857446885533</v>
      </c>
      <c r="X123" s="98">
        <v>1.6689455699344757</v>
      </c>
      <c r="Y123" s="98">
        <v>1.8209268822774367</v>
      </c>
      <c r="DA123" s="63" t="s">
        <v>1651</v>
      </c>
    </row>
    <row r="124" spans="1:105" ht="12" customHeight="1" x14ac:dyDescent="0.25">
      <c r="A124" s="121" t="s">
        <v>55</v>
      </c>
      <c r="B124" s="122">
        <v>28.257674660115789</v>
      </c>
      <c r="C124" s="122">
        <v>24.883595965465947</v>
      </c>
      <c r="D124" s="122">
        <v>29.595404810425492</v>
      </c>
      <c r="E124" s="122">
        <v>30.88515676379383</v>
      </c>
      <c r="F124" s="122">
        <v>32.314148922203202</v>
      </c>
      <c r="G124" s="122">
        <v>35.4549641882708</v>
      </c>
      <c r="H124" s="122">
        <v>37.140114730315432</v>
      </c>
      <c r="I124" s="122">
        <v>39.602971323921352</v>
      </c>
      <c r="J124" s="122">
        <v>36.617075460747053</v>
      </c>
      <c r="K124" s="122">
        <v>39.140725367099648</v>
      </c>
      <c r="L124" s="122">
        <v>39.399645386580488</v>
      </c>
      <c r="M124" s="122">
        <v>41.301544989832578</v>
      </c>
      <c r="N124" s="122">
        <v>41.717174345731493</v>
      </c>
      <c r="O124" s="122">
        <v>43.488602016976436</v>
      </c>
      <c r="P124" s="122">
        <v>47.911093936271158</v>
      </c>
      <c r="Q124" s="122">
        <v>49.546467154938441</v>
      </c>
      <c r="R124" s="122">
        <v>50.551552218562918</v>
      </c>
      <c r="S124" s="122">
        <v>49.866383605973425</v>
      </c>
      <c r="T124" s="122">
        <v>47.856114477870449</v>
      </c>
      <c r="U124" s="122">
        <v>44.898858939210484</v>
      </c>
      <c r="V124" s="122">
        <v>40.913207231236797</v>
      </c>
      <c r="W124" s="122">
        <v>36.972534865341103</v>
      </c>
      <c r="X124" s="122">
        <v>34.855509650481238</v>
      </c>
      <c r="Y124" s="122">
        <v>29.886319782248272</v>
      </c>
      <c r="DA124" s="130" t="s">
        <v>1652</v>
      </c>
    </row>
    <row r="125" spans="1:105" ht="12" customHeight="1" x14ac:dyDescent="0.25">
      <c r="A125" s="97" t="s">
        <v>132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1653</v>
      </c>
    </row>
    <row r="126" spans="1:105" ht="12" customHeight="1" x14ac:dyDescent="0.25">
      <c r="A126" s="97" t="s">
        <v>131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1654</v>
      </c>
    </row>
    <row r="127" spans="1:105" ht="12" customHeight="1" x14ac:dyDescent="0.25">
      <c r="A127" s="100" t="s">
        <v>199</v>
      </c>
      <c r="B127" s="101">
        <v>0</v>
      </c>
      <c r="C127" s="101">
        <v>0</v>
      </c>
      <c r="D127" s="101">
        <v>0</v>
      </c>
      <c r="E127" s="101">
        <v>0</v>
      </c>
      <c r="F127" s="101">
        <v>0</v>
      </c>
      <c r="G127" s="101">
        <v>0</v>
      </c>
      <c r="H127" s="101">
        <v>0</v>
      </c>
      <c r="I127" s="101">
        <v>0</v>
      </c>
      <c r="J127" s="101">
        <v>0</v>
      </c>
      <c r="K127" s="101">
        <v>0</v>
      </c>
      <c r="L127" s="101">
        <v>0</v>
      </c>
      <c r="M127" s="101">
        <v>0</v>
      </c>
      <c r="N127" s="101">
        <v>0</v>
      </c>
      <c r="O127" s="101">
        <v>0</v>
      </c>
      <c r="P127" s="101">
        <v>0</v>
      </c>
      <c r="Q127" s="101">
        <v>0</v>
      </c>
      <c r="R127" s="101">
        <v>0</v>
      </c>
      <c r="S127" s="101">
        <v>0</v>
      </c>
      <c r="T127" s="101">
        <v>0</v>
      </c>
      <c r="U127" s="101">
        <v>0</v>
      </c>
      <c r="V127" s="101">
        <v>0</v>
      </c>
      <c r="W127" s="101">
        <v>0</v>
      </c>
      <c r="X127" s="101">
        <v>0</v>
      </c>
      <c r="Y127" s="101">
        <v>0</v>
      </c>
      <c r="DA127" s="131" t="s">
        <v>1655</v>
      </c>
    </row>
    <row r="128" spans="1:105" ht="12" customHeight="1" x14ac:dyDescent="0.25">
      <c r="A128" s="103" t="s">
        <v>52</v>
      </c>
      <c r="B128" s="104">
        <v>0</v>
      </c>
      <c r="C128" s="104">
        <v>0</v>
      </c>
      <c r="D128" s="104">
        <v>0</v>
      </c>
      <c r="E128" s="104">
        <v>0</v>
      </c>
      <c r="F128" s="104">
        <v>0</v>
      </c>
      <c r="G128" s="104">
        <v>0</v>
      </c>
      <c r="H128" s="104">
        <v>0</v>
      </c>
      <c r="I128" s="104">
        <v>0</v>
      </c>
      <c r="J128" s="104">
        <v>0</v>
      </c>
      <c r="K128" s="104">
        <v>0</v>
      </c>
      <c r="L128" s="104">
        <v>0</v>
      </c>
      <c r="M128" s="104">
        <v>0</v>
      </c>
      <c r="N128" s="104">
        <v>0</v>
      </c>
      <c r="O128" s="104">
        <v>0</v>
      </c>
      <c r="P128" s="104">
        <v>0</v>
      </c>
      <c r="Q128" s="104">
        <v>0</v>
      </c>
      <c r="R128" s="104">
        <v>0</v>
      </c>
      <c r="S128" s="104">
        <v>0</v>
      </c>
      <c r="T128" s="104">
        <v>0</v>
      </c>
      <c r="U128" s="104">
        <v>0</v>
      </c>
      <c r="V128" s="104">
        <v>0</v>
      </c>
      <c r="W128" s="104">
        <v>0</v>
      </c>
      <c r="X128" s="104">
        <v>0</v>
      </c>
      <c r="Y128" s="104">
        <v>0</v>
      </c>
      <c r="DA128" s="132" t="s">
        <v>1656</v>
      </c>
    </row>
    <row r="129" spans="1:105" ht="12" customHeight="1" x14ac:dyDescent="0.25">
      <c r="A129" s="106" t="s">
        <v>124</v>
      </c>
      <c r="B129" s="101">
        <v>0</v>
      </c>
      <c r="C129" s="101">
        <v>0</v>
      </c>
      <c r="D129" s="101">
        <v>0</v>
      </c>
      <c r="E129" s="101">
        <v>0</v>
      </c>
      <c r="F129" s="101">
        <v>0</v>
      </c>
      <c r="G129" s="101">
        <v>0</v>
      </c>
      <c r="H129" s="101">
        <v>0</v>
      </c>
      <c r="I129" s="101">
        <v>0</v>
      </c>
      <c r="J129" s="101">
        <v>0</v>
      </c>
      <c r="K129" s="101">
        <v>0</v>
      </c>
      <c r="L129" s="101">
        <v>0</v>
      </c>
      <c r="M129" s="101">
        <v>0</v>
      </c>
      <c r="N129" s="101">
        <v>0</v>
      </c>
      <c r="O129" s="101">
        <v>0</v>
      </c>
      <c r="P129" s="101">
        <v>0</v>
      </c>
      <c r="Q129" s="101">
        <v>0</v>
      </c>
      <c r="R129" s="101">
        <v>0</v>
      </c>
      <c r="S129" s="101">
        <v>0</v>
      </c>
      <c r="T129" s="101">
        <v>0</v>
      </c>
      <c r="U129" s="101">
        <v>0</v>
      </c>
      <c r="V129" s="101">
        <v>0</v>
      </c>
      <c r="W129" s="101">
        <v>0</v>
      </c>
      <c r="X129" s="101">
        <v>0</v>
      </c>
      <c r="Y129" s="101">
        <v>0</v>
      </c>
      <c r="DA129" s="131" t="s">
        <v>1657</v>
      </c>
    </row>
    <row r="130" spans="1:105" ht="12" customHeight="1" x14ac:dyDescent="0.25">
      <c r="A130" s="107" t="s">
        <v>123</v>
      </c>
      <c r="B130" s="104">
        <v>0</v>
      </c>
      <c r="C130" s="104">
        <v>0</v>
      </c>
      <c r="D130" s="104">
        <v>0</v>
      </c>
      <c r="E130" s="104">
        <v>0</v>
      </c>
      <c r="F130" s="104">
        <v>0</v>
      </c>
      <c r="G130" s="104">
        <v>0</v>
      </c>
      <c r="H130" s="104">
        <v>0</v>
      </c>
      <c r="I130" s="104">
        <v>0</v>
      </c>
      <c r="J130" s="104">
        <v>0</v>
      </c>
      <c r="K130" s="104">
        <v>0</v>
      </c>
      <c r="L130" s="104">
        <v>0</v>
      </c>
      <c r="M130" s="104">
        <v>0</v>
      </c>
      <c r="N130" s="104">
        <v>0</v>
      </c>
      <c r="O130" s="104">
        <v>0</v>
      </c>
      <c r="P130" s="104">
        <v>0</v>
      </c>
      <c r="Q130" s="104">
        <v>0</v>
      </c>
      <c r="R130" s="104">
        <v>0</v>
      </c>
      <c r="S130" s="104">
        <v>0</v>
      </c>
      <c r="T130" s="104">
        <v>0</v>
      </c>
      <c r="U130" s="104">
        <v>0</v>
      </c>
      <c r="V130" s="104">
        <v>0</v>
      </c>
      <c r="W130" s="104">
        <v>0</v>
      </c>
      <c r="X130" s="104">
        <v>0</v>
      </c>
      <c r="Y130" s="104">
        <v>0</v>
      </c>
      <c r="DA130" s="132" t="s">
        <v>1658</v>
      </c>
    </row>
    <row r="131" spans="1:105" ht="12" customHeight="1" x14ac:dyDescent="0.25">
      <c r="A131" s="108" t="s">
        <v>50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1659</v>
      </c>
    </row>
    <row r="132" spans="1:105" ht="12" customHeight="1" x14ac:dyDescent="0.25">
      <c r="A132" s="108" t="s">
        <v>52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1660</v>
      </c>
    </row>
    <row r="133" spans="1:105" ht="12" customHeight="1" x14ac:dyDescent="0.25">
      <c r="A133" s="106" t="s">
        <v>122</v>
      </c>
      <c r="B133" s="101">
        <v>17.898887972512217</v>
      </c>
      <c r="C133" s="101">
        <v>15.400798447094086</v>
      </c>
      <c r="D133" s="101">
        <v>17.985205405709916</v>
      </c>
      <c r="E133" s="101">
        <v>18.444994631766264</v>
      </c>
      <c r="F133" s="101">
        <v>18.232140042428792</v>
      </c>
      <c r="G133" s="101">
        <v>19.582896933798406</v>
      </c>
      <c r="H133" s="101">
        <v>20.607145884556758</v>
      </c>
      <c r="I133" s="101">
        <v>20.941178095999295</v>
      </c>
      <c r="J133" s="101">
        <v>19.769791753689915</v>
      </c>
      <c r="K133" s="101">
        <v>20.184794622747557</v>
      </c>
      <c r="L133" s="101">
        <v>23.204803402169681</v>
      </c>
      <c r="M133" s="101">
        <v>21.331237349691786</v>
      </c>
      <c r="N133" s="101">
        <v>22.720680464499129</v>
      </c>
      <c r="O133" s="101">
        <v>23.518345511222279</v>
      </c>
      <c r="P133" s="101">
        <v>23.950979382078575</v>
      </c>
      <c r="Q133" s="101">
        <v>25.53201107786942</v>
      </c>
      <c r="R133" s="101">
        <v>25.537004642215592</v>
      </c>
      <c r="S133" s="101">
        <v>25.307099194279463</v>
      </c>
      <c r="T133" s="101">
        <v>25.1353647117568</v>
      </c>
      <c r="U133" s="101">
        <v>24.335988930722294</v>
      </c>
      <c r="V133" s="101">
        <v>22.756989224893623</v>
      </c>
      <c r="W133" s="101">
        <v>22.500853236452929</v>
      </c>
      <c r="X133" s="101">
        <v>21.129217892607926</v>
      </c>
      <c r="Y133" s="101">
        <v>16.680733617285011</v>
      </c>
      <c r="DA133" s="131" t="s">
        <v>1661</v>
      </c>
    </row>
    <row r="134" spans="1:105" ht="12" customHeight="1" x14ac:dyDescent="0.25">
      <c r="A134" s="107" t="s">
        <v>121</v>
      </c>
      <c r="B134" s="104">
        <v>10.358786687603574</v>
      </c>
      <c r="C134" s="104">
        <v>9.4827975183718607</v>
      </c>
      <c r="D134" s="104">
        <v>11.610199404715575</v>
      </c>
      <c r="E134" s="104">
        <v>12.440162132027565</v>
      </c>
      <c r="F134" s="104">
        <v>14.08200887977441</v>
      </c>
      <c r="G134" s="104">
        <v>15.872067254472395</v>
      </c>
      <c r="H134" s="104">
        <v>16.532968845758674</v>
      </c>
      <c r="I134" s="104">
        <v>18.661793227922061</v>
      </c>
      <c r="J134" s="104">
        <v>16.847283707057137</v>
      </c>
      <c r="K134" s="104">
        <v>18.955930744352095</v>
      </c>
      <c r="L134" s="104">
        <v>16.194841984410807</v>
      </c>
      <c r="M134" s="104">
        <v>19.970307640140796</v>
      </c>
      <c r="N134" s="104">
        <v>18.996493881232361</v>
      </c>
      <c r="O134" s="104">
        <v>19.970256505754158</v>
      </c>
      <c r="P134" s="104">
        <v>23.960114554192582</v>
      </c>
      <c r="Q134" s="104">
        <v>24.014456077069021</v>
      </c>
      <c r="R134" s="104">
        <v>25.014547576347326</v>
      </c>
      <c r="S134" s="104">
        <v>24.559284411693966</v>
      </c>
      <c r="T134" s="104">
        <v>22.720749766113649</v>
      </c>
      <c r="U134" s="104">
        <v>20.562870008488186</v>
      </c>
      <c r="V134" s="104">
        <v>18.156218006343178</v>
      </c>
      <c r="W134" s="104">
        <v>14.471681628888174</v>
      </c>
      <c r="X134" s="104">
        <v>13.726291757873316</v>
      </c>
      <c r="Y134" s="104">
        <v>13.205586164963263</v>
      </c>
      <c r="DA134" s="132" t="s">
        <v>1662</v>
      </c>
    </row>
    <row r="135" spans="1:105" ht="12" customHeight="1" x14ac:dyDescent="0.25">
      <c r="A135" s="108" t="s">
        <v>53</v>
      </c>
      <c r="B135" s="98">
        <v>6.3612657674611928</v>
      </c>
      <c r="C135" s="98">
        <v>5.3054500115455356</v>
      </c>
      <c r="D135" s="98">
        <v>6.7433099757080033</v>
      </c>
      <c r="E135" s="98">
        <v>7.0216871940898367</v>
      </c>
      <c r="F135" s="98">
        <v>7.8881289105165031</v>
      </c>
      <c r="G135" s="98">
        <v>8.9282880415542571</v>
      </c>
      <c r="H135" s="98">
        <v>9.0798737412113173</v>
      </c>
      <c r="I135" s="98">
        <v>10.86175891577442</v>
      </c>
      <c r="J135" s="98">
        <v>8.8824618345291135</v>
      </c>
      <c r="K135" s="98">
        <v>10.25920187835152</v>
      </c>
      <c r="L135" s="98">
        <v>7.3349414077615052</v>
      </c>
      <c r="M135" s="98">
        <v>9.9471850195401377</v>
      </c>
      <c r="N135" s="98">
        <v>8.8735803626092249</v>
      </c>
      <c r="O135" s="98">
        <v>9.4875490502394264</v>
      </c>
      <c r="P135" s="98">
        <v>11.954870357437903</v>
      </c>
      <c r="Q135" s="98">
        <v>11.877880035235496</v>
      </c>
      <c r="R135" s="98">
        <v>12.825321484326251</v>
      </c>
      <c r="S135" s="98">
        <v>12.680644832615311</v>
      </c>
      <c r="T135" s="98">
        <v>11.242176356313134</v>
      </c>
      <c r="U135" s="98">
        <v>9.8023375390688816</v>
      </c>
      <c r="V135" s="98">
        <v>8.3442164795885585</v>
      </c>
      <c r="W135" s="98">
        <v>5.6819835578294793</v>
      </c>
      <c r="X135" s="98">
        <v>5.7836561286910939</v>
      </c>
      <c r="Y135" s="98">
        <v>5.630183153782367</v>
      </c>
      <c r="DA135" s="63" t="s">
        <v>1663</v>
      </c>
    </row>
    <row r="136" spans="1:105" ht="12" customHeight="1" x14ac:dyDescent="0.25">
      <c r="A136" s="108" t="s">
        <v>52</v>
      </c>
      <c r="B136" s="98">
        <v>3.9975209201423816</v>
      </c>
      <c r="C136" s="98">
        <v>4.1773475068263242</v>
      </c>
      <c r="D136" s="98">
        <v>4.8668894290075713</v>
      </c>
      <c r="E136" s="98">
        <v>5.4184749379377282</v>
      </c>
      <c r="F136" s="98">
        <v>6.1938799692579076</v>
      </c>
      <c r="G136" s="98">
        <v>6.9437792129181384</v>
      </c>
      <c r="H136" s="98">
        <v>7.4530951045473568</v>
      </c>
      <c r="I136" s="98">
        <v>7.800034312147643</v>
      </c>
      <c r="J136" s="98">
        <v>7.964821872528022</v>
      </c>
      <c r="K136" s="98">
        <v>8.6967288660005746</v>
      </c>
      <c r="L136" s="98">
        <v>8.8599005766493022</v>
      </c>
      <c r="M136" s="98">
        <v>10.02312262060066</v>
      </c>
      <c r="N136" s="98">
        <v>10.122913518623134</v>
      </c>
      <c r="O136" s="98">
        <v>10.482707455514733</v>
      </c>
      <c r="P136" s="98">
        <v>12.005244196754679</v>
      </c>
      <c r="Q136" s="98">
        <v>12.136576041833523</v>
      </c>
      <c r="R136" s="98">
        <v>12.189226092021073</v>
      </c>
      <c r="S136" s="98">
        <v>11.878639579078653</v>
      </c>
      <c r="T136" s="98">
        <v>11.478573409800516</v>
      </c>
      <c r="U136" s="98">
        <v>10.760532469419305</v>
      </c>
      <c r="V136" s="98">
        <v>9.812001526754619</v>
      </c>
      <c r="W136" s="98">
        <v>8.7896980710586945</v>
      </c>
      <c r="X136" s="98">
        <v>7.9426356291822211</v>
      </c>
      <c r="Y136" s="98">
        <v>7.5754030111808959</v>
      </c>
      <c r="DA136" s="63" t="s">
        <v>1664</v>
      </c>
    </row>
    <row r="137" spans="1:105" ht="12" customHeight="1" x14ac:dyDescent="0.25">
      <c r="A137" s="121" t="s">
        <v>54</v>
      </c>
      <c r="B137" s="122">
        <v>4.8036826102730696</v>
      </c>
      <c r="C137" s="122">
        <v>5.0846540200928976</v>
      </c>
      <c r="D137" s="122">
        <v>5.304377579900013</v>
      </c>
      <c r="E137" s="122">
        <v>5.5890555849614696</v>
      </c>
      <c r="F137" s="122">
        <v>6.2856559694325078</v>
      </c>
      <c r="G137" s="122">
        <v>6.942701972255036</v>
      </c>
      <c r="H137" s="122">
        <v>8.1491396735146235</v>
      </c>
      <c r="I137" s="122">
        <v>7.8323577050357214</v>
      </c>
      <c r="J137" s="122">
        <v>8.1443165941047084</v>
      </c>
      <c r="K137" s="122">
        <v>7.5319735666102652</v>
      </c>
      <c r="L137" s="122">
        <v>9.4748373855678594</v>
      </c>
      <c r="M137" s="122">
        <v>9.8290036515080406</v>
      </c>
      <c r="N137" s="122">
        <v>10.107824494662518</v>
      </c>
      <c r="O137" s="122">
        <v>10.383953082988516</v>
      </c>
      <c r="P137" s="122">
        <v>11.049451011689271</v>
      </c>
      <c r="Q137" s="122">
        <v>11.09363853429838</v>
      </c>
      <c r="R137" s="122">
        <v>10.883930984640028</v>
      </c>
      <c r="S137" s="122">
        <v>10.572265792483755</v>
      </c>
      <c r="T137" s="122">
        <v>10.335571216444455</v>
      </c>
      <c r="U137" s="122">
        <v>9.936212579390622</v>
      </c>
      <c r="V137" s="122">
        <v>9.5984448336230344</v>
      </c>
      <c r="W137" s="122">
        <v>9.675937309650239</v>
      </c>
      <c r="X137" s="122">
        <v>10.183466712807778</v>
      </c>
      <c r="Y137" s="122">
        <v>9.6724000467803961</v>
      </c>
      <c r="DA137" s="130" t="s">
        <v>1665</v>
      </c>
    </row>
    <row r="138" spans="1:105" ht="12" customHeight="1" x14ac:dyDescent="0.25">
      <c r="A138" s="97" t="s">
        <v>202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1666</v>
      </c>
    </row>
    <row r="139" spans="1:105" ht="12" customHeight="1" x14ac:dyDescent="0.25">
      <c r="A139" s="97" t="s">
        <v>50</v>
      </c>
      <c r="B139" s="98">
        <v>0</v>
      </c>
      <c r="C139" s="98">
        <v>0</v>
      </c>
      <c r="D139" s="98">
        <v>0</v>
      </c>
      <c r="E139" s="98">
        <v>0</v>
      </c>
      <c r="F139" s="98">
        <v>0</v>
      </c>
      <c r="G139" s="98">
        <v>0</v>
      </c>
      <c r="H139" s="98">
        <v>0</v>
      </c>
      <c r="I139" s="98">
        <v>0</v>
      </c>
      <c r="J139" s="98">
        <v>0</v>
      </c>
      <c r="K139" s="98">
        <v>0</v>
      </c>
      <c r="L139" s="98">
        <v>0</v>
      </c>
      <c r="M139" s="98">
        <v>0</v>
      </c>
      <c r="N139" s="98">
        <v>0</v>
      </c>
      <c r="O139" s="98">
        <v>0</v>
      </c>
      <c r="P139" s="98">
        <v>0</v>
      </c>
      <c r="Q139" s="98">
        <v>0</v>
      </c>
      <c r="R139" s="98">
        <v>0</v>
      </c>
      <c r="S139" s="98">
        <v>0</v>
      </c>
      <c r="T139" s="98">
        <v>0</v>
      </c>
      <c r="U139" s="98">
        <v>0</v>
      </c>
      <c r="V139" s="98">
        <v>0</v>
      </c>
      <c r="W139" s="98">
        <v>0</v>
      </c>
      <c r="X139" s="98">
        <v>0</v>
      </c>
      <c r="Y139" s="98">
        <v>0</v>
      </c>
      <c r="DA139" s="63" t="s">
        <v>1667</v>
      </c>
    </row>
    <row r="140" spans="1:105" ht="12" customHeight="1" x14ac:dyDescent="0.25">
      <c r="A140" s="109" t="s">
        <v>120</v>
      </c>
      <c r="B140" s="33">
        <v>4.8036826102730696</v>
      </c>
      <c r="C140" s="33">
        <v>5.0846540200928976</v>
      </c>
      <c r="D140" s="33">
        <v>5.304377579900013</v>
      </c>
      <c r="E140" s="33">
        <v>5.5890555849614696</v>
      </c>
      <c r="F140" s="33">
        <v>6.2856559694325078</v>
      </c>
      <c r="G140" s="33">
        <v>6.942701972255036</v>
      </c>
      <c r="H140" s="33">
        <v>8.1491396735146235</v>
      </c>
      <c r="I140" s="33">
        <v>7.8323577050357214</v>
      </c>
      <c r="J140" s="33">
        <v>8.1443165941047084</v>
      </c>
      <c r="K140" s="33">
        <v>7.5319735666102652</v>
      </c>
      <c r="L140" s="33">
        <v>9.4748373855678594</v>
      </c>
      <c r="M140" s="33">
        <v>9.8290036515080406</v>
      </c>
      <c r="N140" s="33">
        <v>10.107824494662518</v>
      </c>
      <c r="O140" s="33">
        <v>10.383953082988516</v>
      </c>
      <c r="P140" s="33">
        <v>11.049451011689271</v>
      </c>
      <c r="Q140" s="33">
        <v>11.09363853429838</v>
      </c>
      <c r="R140" s="33">
        <v>10.883930984640028</v>
      </c>
      <c r="S140" s="33">
        <v>10.572265792483755</v>
      </c>
      <c r="T140" s="33">
        <v>10.335571216444455</v>
      </c>
      <c r="U140" s="33">
        <v>9.936212579390622</v>
      </c>
      <c r="V140" s="33">
        <v>9.5984448336230344</v>
      </c>
      <c r="W140" s="33">
        <v>9.675937309650239</v>
      </c>
      <c r="X140" s="33">
        <v>10.183466712807778</v>
      </c>
      <c r="Y140" s="33">
        <v>9.6724000467803961</v>
      </c>
      <c r="DA140" s="60" t="s">
        <v>1668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189.34788504480841</v>
      </c>
      <c r="C142" s="117">
        <f t="shared" si="25"/>
        <v>188.88705583970528</v>
      </c>
      <c r="D142" s="117">
        <f t="shared" si="25"/>
        <v>196.21932079165776</v>
      </c>
      <c r="E142" s="117">
        <f t="shared" si="25"/>
        <v>207.08130210382149</v>
      </c>
      <c r="F142" s="117">
        <f t="shared" si="25"/>
        <v>224.7835746281684</v>
      </c>
      <c r="G142" s="117">
        <f t="shared" si="25"/>
        <v>245.45580074587721</v>
      </c>
      <c r="H142" s="117">
        <f t="shared" si="25"/>
        <v>265.10763793132719</v>
      </c>
      <c r="I142" s="117">
        <f t="shared" si="25"/>
        <v>271.7717098305917</v>
      </c>
      <c r="J142" s="117">
        <f t="shared" si="25"/>
        <v>277.41750365233423</v>
      </c>
      <c r="K142" s="117">
        <f t="shared" si="25"/>
        <v>288.57329712575108</v>
      </c>
      <c r="L142" s="117">
        <f t="shared" si="25"/>
        <v>302.70956975529117</v>
      </c>
      <c r="M142" s="117">
        <f t="shared" si="25"/>
        <v>317.73546643319196</v>
      </c>
      <c r="N142" s="117">
        <f t="shared" si="25"/>
        <v>319.39164765225922</v>
      </c>
      <c r="O142" s="117">
        <f t="shared" si="25"/>
        <v>330.62772113519861</v>
      </c>
      <c r="P142" s="117">
        <f t="shared" si="25"/>
        <v>337.36923986688703</v>
      </c>
      <c r="Q142" s="117">
        <f t="shared" si="25"/>
        <v>339.87513173874783</v>
      </c>
      <c r="R142" s="117">
        <f t="shared" ref="R142:V142" si="26">R143+R146+R148+R161</f>
        <v>341.96902865550248</v>
      </c>
      <c r="S142" s="117">
        <f t="shared" si="26"/>
        <v>342.69064838319554</v>
      </c>
      <c r="T142" s="117">
        <f t="shared" si="26"/>
        <v>347.45427359671874</v>
      </c>
      <c r="U142" s="117">
        <f t="shared" si="26"/>
        <v>345.96130700983218</v>
      </c>
      <c r="V142" s="117">
        <f t="shared" si="26"/>
        <v>345.81812076126772</v>
      </c>
      <c r="W142" s="117">
        <f t="shared" ref="W142:Y142" si="27">W143+W146+W148+W161</f>
        <v>347.45600871402661</v>
      </c>
      <c r="X142" s="117">
        <f t="shared" si="27"/>
        <v>353.75637074937288</v>
      </c>
      <c r="Y142" s="117">
        <f t="shared" si="27"/>
        <v>354.66715796265055</v>
      </c>
      <c r="DA142" s="129" t="s">
        <v>1814</v>
      </c>
    </row>
    <row r="143" spans="1:105" ht="12" customHeight="1" x14ac:dyDescent="0.25">
      <c r="A143" s="121" t="s">
        <v>57</v>
      </c>
      <c r="B143" s="122">
        <f t="shared" ref="B143:Q143" si="28">SUM(B144:B145)</f>
        <v>164.36319471649989</v>
      </c>
      <c r="C143" s="122">
        <f t="shared" si="28"/>
        <v>165.9378481123801</v>
      </c>
      <c r="D143" s="122">
        <f t="shared" si="28"/>
        <v>169.42161986509294</v>
      </c>
      <c r="E143" s="122">
        <f t="shared" si="28"/>
        <v>178.71425402961026</v>
      </c>
      <c r="F143" s="122">
        <f t="shared" si="28"/>
        <v>194.54480055052744</v>
      </c>
      <c r="G143" s="122">
        <f t="shared" si="28"/>
        <v>211.94026748886299</v>
      </c>
      <c r="H143" s="122">
        <f t="shared" si="28"/>
        <v>228.60715902854858</v>
      </c>
      <c r="I143" s="122">
        <f t="shared" si="28"/>
        <v>233.79287108417589</v>
      </c>
      <c r="J143" s="122">
        <f t="shared" si="28"/>
        <v>241.21573476670332</v>
      </c>
      <c r="K143" s="122">
        <f t="shared" si="28"/>
        <v>250.6251863018073</v>
      </c>
      <c r="L143" s="122">
        <f t="shared" si="28"/>
        <v>262.81389632339341</v>
      </c>
      <c r="M143" s="122">
        <f t="shared" si="28"/>
        <v>275.65641610606127</v>
      </c>
      <c r="N143" s="122">
        <f t="shared" si="28"/>
        <v>276.23642492517052</v>
      </c>
      <c r="O143" s="122">
        <f t="shared" si="28"/>
        <v>285.28929148771817</v>
      </c>
      <c r="P143" s="122">
        <f t="shared" si="28"/>
        <v>286.87656404792978</v>
      </c>
      <c r="Q143" s="122">
        <f t="shared" si="28"/>
        <v>287.09757610216491</v>
      </c>
      <c r="R143" s="122">
        <f t="shared" ref="R143:V143" si="29">SUM(R144:R145)</f>
        <v>287.41475005726431</v>
      </c>
      <c r="S143" s="122">
        <f t="shared" si="29"/>
        <v>288.49769784552285</v>
      </c>
      <c r="T143" s="122">
        <f t="shared" si="29"/>
        <v>293.21156397654738</v>
      </c>
      <c r="U143" s="122">
        <f t="shared" si="29"/>
        <v>294.07101661296321</v>
      </c>
      <c r="V143" s="122">
        <f t="shared" si="29"/>
        <v>296.4883851358619</v>
      </c>
      <c r="W143" s="122">
        <f t="shared" ref="W143:Y143" si="30">SUM(W144:W145)</f>
        <v>302.03794714273346</v>
      </c>
      <c r="X143" s="122">
        <f t="shared" si="30"/>
        <v>307.19685602255601</v>
      </c>
      <c r="Y143" s="122">
        <f t="shared" si="30"/>
        <v>311.56112593149749</v>
      </c>
      <c r="DA143" s="130" t="s">
        <v>1815</v>
      </c>
    </row>
    <row r="144" spans="1:105" ht="12" customHeight="1" x14ac:dyDescent="0.25">
      <c r="A144" s="97" t="s">
        <v>199</v>
      </c>
      <c r="B144" s="98">
        <v>162.84338218226151</v>
      </c>
      <c r="C144" s="98">
        <v>164.42878510226294</v>
      </c>
      <c r="D144" s="98">
        <v>167.91135176561392</v>
      </c>
      <c r="E144" s="98">
        <v>177.15186377823022</v>
      </c>
      <c r="F144" s="98">
        <v>192.87989180019611</v>
      </c>
      <c r="G144" s="98">
        <v>210.17099510093479</v>
      </c>
      <c r="H144" s="98">
        <v>226.74832578215319</v>
      </c>
      <c r="I144" s="98">
        <v>231.94819832592776</v>
      </c>
      <c r="J144" s="98">
        <v>239.30491408225473</v>
      </c>
      <c r="K144" s="98">
        <v>248.66487111536435</v>
      </c>
      <c r="L144" s="98">
        <v>260.71735698994746</v>
      </c>
      <c r="M144" s="98">
        <v>273.59103807883736</v>
      </c>
      <c r="N144" s="98">
        <v>274.16886164574453</v>
      </c>
      <c r="O144" s="98">
        <v>283.14069755083131</v>
      </c>
      <c r="P144" s="98">
        <v>284.86029904992665</v>
      </c>
      <c r="Q144" s="98">
        <v>285.03105891872298</v>
      </c>
      <c r="R144" s="98">
        <v>285.33594009081366</v>
      </c>
      <c r="S144" s="98">
        <v>286.44291544607233</v>
      </c>
      <c r="T144" s="98">
        <v>291.14334080052606</v>
      </c>
      <c r="U144" s="98">
        <v>292.03420391411271</v>
      </c>
      <c r="V144" s="98">
        <v>294.48247539465581</v>
      </c>
      <c r="W144" s="98">
        <v>299.94616878379799</v>
      </c>
      <c r="X144" s="98">
        <v>305.22687196811728</v>
      </c>
      <c r="Y144" s="98">
        <v>309.70096043155905</v>
      </c>
      <c r="DA144" s="63" t="s">
        <v>1816</v>
      </c>
    </row>
    <row r="145" spans="1:105" ht="12" customHeight="1" x14ac:dyDescent="0.25">
      <c r="A145" s="97" t="s">
        <v>53</v>
      </c>
      <c r="B145" s="98">
        <v>1.5198125342383741</v>
      </c>
      <c r="C145" s="98">
        <v>1.509063010117152</v>
      </c>
      <c r="D145" s="98">
        <v>1.5102680994790307</v>
      </c>
      <c r="E145" s="98">
        <v>1.5623902513800301</v>
      </c>
      <c r="F145" s="98">
        <v>1.6649087503313247</v>
      </c>
      <c r="G145" s="98">
        <v>1.7692723879281953</v>
      </c>
      <c r="H145" s="98">
        <v>1.8588332463953978</v>
      </c>
      <c r="I145" s="98">
        <v>1.8446727582481246</v>
      </c>
      <c r="J145" s="98">
        <v>1.9108206844485893</v>
      </c>
      <c r="K145" s="98">
        <v>1.9603151864429467</v>
      </c>
      <c r="L145" s="98">
        <v>2.0965393334459441</v>
      </c>
      <c r="M145" s="98">
        <v>2.0653780272239177</v>
      </c>
      <c r="N145" s="98">
        <v>2.0675632794260075</v>
      </c>
      <c r="O145" s="98">
        <v>2.1485939368868765</v>
      </c>
      <c r="P145" s="98">
        <v>2.0162649980031113</v>
      </c>
      <c r="Q145" s="98">
        <v>2.06651718344194</v>
      </c>
      <c r="R145" s="98">
        <v>2.078809966450633</v>
      </c>
      <c r="S145" s="98">
        <v>2.054782399450509</v>
      </c>
      <c r="T145" s="98">
        <v>2.0682231760212972</v>
      </c>
      <c r="U145" s="98">
        <v>2.0368126988504791</v>
      </c>
      <c r="V145" s="98">
        <v>2.0059097412060853</v>
      </c>
      <c r="W145" s="98">
        <v>2.0917783589354695</v>
      </c>
      <c r="X145" s="98">
        <v>1.9699840544387202</v>
      </c>
      <c r="Y145" s="98">
        <v>1.8601654999384332</v>
      </c>
      <c r="DA145" s="63" t="s">
        <v>1817</v>
      </c>
    </row>
    <row r="146" spans="1:105" ht="12" customHeight="1" x14ac:dyDescent="0.25">
      <c r="A146" s="121" t="s">
        <v>92</v>
      </c>
      <c r="B146" s="122">
        <f t="shared" ref="B146:Y146" si="31">B147</f>
        <v>0.21890835890670443</v>
      </c>
      <c r="C146" s="122">
        <f t="shared" si="31"/>
        <v>0.23154630147962496</v>
      </c>
      <c r="D146" s="122">
        <f t="shared" si="31"/>
        <v>0.25552793672511354</v>
      </c>
      <c r="E146" s="122">
        <f t="shared" si="31"/>
        <v>0.40921038973300394</v>
      </c>
      <c r="F146" s="122">
        <f t="shared" si="31"/>
        <v>0.37719863289780686</v>
      </c>
      <c r="G146" s="122">
        <f t="shared" si="31"/>
        <v>0.53737435344430817</v>
      </c>
      <c r="H146" s="122">
        <f t="shared" si="31"/>
        <v>1.0990286999519294</v>
      </c>
      <c r="I146" s="122">
        <f t="shared" si="31"/>
        <v>0.86695654663949384</v>
      </c>
      <c r="J146" s="122">
        <f t="shared" si="31"/>
        <v>0.96216220894727567</v>
      </c>
      <c r="K146" s="122">
        <f t="shared" si="31"/>
        <v>1.0968809934121839</v>
      </c>
      <c r="L146" s="122">
        <f t="shared" si="31"/>
        <v>1.2378168773830676</v>
      </c>
      <c r="M146" s="122">
        <f t="shared" si="31"/>
        <v>1.368305622761266</v>
      </c>
      <c r="N146" s="122">
        <f t="shared" si="31"/>
        <v>1.7678944726104306</v>
      </c>
      <c r="O146" s="122">
        <f t="shared" si="31"/>
        <v>2.151877137642034</v>
      </c>
      <c r="P146" s="122">
        <f t="shared" si="31"/>
        <v>2.8896572653741859</v>
      </c>
      <c r="Q146" s="122">
        <f t="shared" si="31"/>
        <v>3.6324493430502005</v>
      </c>
      <c r="R146" s="122">
        <f t="shared" si="31"/>
        <v>4.5282035800467328</v>
      </c>
      <c r="S146" s="122">
        <f t="shared" si="31"/>
        <v>4.6592681302922498</v>
      </c>
      <c r="T146" s="122">
        <f t="shared" si="31"/>
        <v>6.0838054100139871</v>
      </c>
      <c r="U146" s="122">
        <f t="shared" si="31"/>
        <v>6.1124024654491071</v>
      </c>
      <c r="V146" s="122">
        <f t="shared" si="31"/>
        <v>6.7460839731728006</v>
      </c>
      <c r="W146" s="122">
        <f t="shared" si="31"/>
        <v>5.7058772312924804</v>
      </c>
      <c r="X146" s="122">
        <f t="shared" si="31"/>
        <v>7.920028997850312</v>
      </c>
      <c r="Y146" s="122">
        <f t="shared" si="31"/>
        <v>8.7330103547498314</v>
      </c>
      <c r="DA146" s="130" t="s">
        <v>1818</v>
      </c>
    </row>
    <row r="147" spans="1:105" ht="12" customHeight="1" x14ac:dyDescent="0.25">
      <c r="A147" s="97" t="s">
        <v>53</v>
      </c>
      <c r="B147" s="98">
        <v>0.21890835890670443</v>
      </c>
      <c r="C147" s="98">
        <v>0.23154630147962496</v>
      </c>
      <c r="D147" s="98">
        <v>0.25552793672511354</v>
      </c>
      <c r="E147" s="98">
        <v>0.40921038973300394</v>
      </c>
      <c r="F147" s="98">
        <v>0.37719863289780686</v>
      </c>
      <c r="G147" s="98">
        <v>0.53737435344430817</v>
      </c>
      <c r="H147" s="98">
        <v>1.0990286999519294</v>
      </c>
      <c r="I147" s="98">
        <v>0.86695654663949384</v>
      </c>
      <c r="J147" s="98">
        <v>0.96216220894727567</v>
      </c>
      <c r="K147" s="98">
        <v>1.0968809934121839</v>
      </c>
      <c r="L147" s="98">
        <v>1.2378168773830676</v>
      </c>
      <c r="M147" s="98">
        <v>1.368305622761266</v>
      </c>
      <c r="N147" s="98">
        <v>1.7678944726104306</v>
      </c>
      <c r="O147" s="98">
        <v>2.151877137642034</v>
      </c>
      <c r="P147" s="98">
        <v>2.8896572653741859</v>
      </c>
      <c r="Q147" s="98">
        <v>3.6324493430502005</v>
      </c>
      <c r="R147" s="98">
        <v>4.5282035800467328</v>
      </c>
      <c r="S147" s="98">
        <v>4.6592681302922498</v>
      </c>
      <c r="T147" s="98">
        <v>6.0838054100139871</v>
      </c>
      <c r="U147" s="98">
        <v>6.1124024654491071</v>
      </c>
      <c r="V147" s="98">
        <v>6.7460839731728006</v>
      </c>
      <c r="W147" s="98">
        <v>5.7058772312924804</v>
      </c>
      <c r="X147" s="98">
        <v>7.920028997850312</v>
      </c>
      <c r="Y147" s="98">
        <v>8.7330103547498314</v>
      </c>
      <c r="DA147" s="63" t="s">
        <v>1819</v>
      </c>
    </row>
    <row r="148" spans="1:105" ht="12" customHeight="1" x14ac:dyDescent="0.25">
      <c r="A148" s="121" t="s">
        <v>55</v>
      </c>
      <c r="B148" s="122">
        <v>21.140354749949672</v>
      </c>
      <c r="C148" s="122">
        <v>18.870334837170894</v>
      </c>
      <c r="D148" s="122">
        <v>22.514854923112612</v>
      </c>
      <c r="E148" s="122">
        <v>23.699034699477814</v>
      </c>
      <c r="F148" s="122">
        <v>25.053438880608297</v>
      </c>
      <c r="G148" s="122">
        <v>27.647552148707682</v>
      </c>
      <c r="H148" s="122">
        <v>29.122764648980134</v>
      </c>
      <c r="I148" s="122">
        <v>31.066768703252347</v>
      </c>
      <c r="J148" s="122">
        <v>28.947279279631708</v>
      </c>
      <c r="K148" s="122">
        <v>31.022892155300163</v>
      </c>
      <c r="L148" s="122">
        <v>31.311246778191908</v>
      </c>
      <c r="M148" s="122">
        <v>33.070309275415433</v>
      </c>
      <c r="N148" s="122">
        <v>33.506087690168386</v>
      </c>
      <c r="O148" s="122">
        <v>35.058830184867446</v>
      </c>
      <c r="P148" s="122">
        <v>38.917433598361754</v>
      </c>
      <c r="Q148" s="122">
        <v>40.387819811094033</v>
      </c>
      <c r="R148" s="122">
        <v>41.386021445520953</v>
      </c>
      <c r="S148" s="122">
        <v>41.072076377559455</v>
      </c>
      <c r="T148" s="122">
        <v>39.788466532117312</v>
      </c>
      <c r="U148" s="122">
        <v>37.620802374135714</v>
      </c>
      <c r="V148" s="122">
        <v>34.582971588292637</v>
      </c>
      <c r="W148" s="122">
        <v>31.511872270939357</v>
      </c>
      <c r="X148" s="122">
        <v>29.872353590582495</v>
      </c>
      <c r="Y148" s="122">
        <v>25.938559235842213</v>
      </c>
      <c r="DA148" s="130" t="s">
        <v>1820</v>
      </c>
    </row>
    <row r="149" spans="1:105" ht="12" customHeight="1" x14ac:dyDescent="0.25">
      <c r="A149" s="97" t="s">
        <v>132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1821</v>
      </c>
    </row>
    <row r="150" spans="1:105" ht="12" customHeight="1" x14ac:dyDescent="0.25">
      <c r="A150" s="97" t="s">
        <v>131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1822</v>
      </c>
    </row>
    <row r="151" spans="1:105" ht="12" customHeight="1" x14ac:dyDescent="0.25">
      <c r="A151" s="100" t="s">
        <v>199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1823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1824</v>
      </c>
    </row>
    <row r="153" spans="1:105" ht="12" customHeight="1" x14ac:dyDescent="0.25">
      <c r="A153" s="106" t="s">
        <v>124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1825</v>
      </c>
    </row>
    <row r="154" spans="1:105" ht="12" customHeight="1" x14ac:dyDescent="0.25">
      <c r="A154" s="107" t="s">
        <v>123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1826</v>
      </c>
    </row>
    <row r="155" spans="1:105" ht="12" customHeight="1" x14ac:dyDescent="0.25">
      <c r="A155" s="108" t="s">
        <v>50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1827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1828</v>
      </c>
    </row>
    <row r="157" spans="1:105" ht="12" customHeight="1" x14ac:dyDescent="0.25">
      <c r="A157" s="106" t="s">
        <v>122</v>
      </c>
      <c r="B157" s="101">
        <v>12.647803700663999</v>
      </c>
      <c r="C157" s="101">
        <v>10.922694703408363</v>
      </c>
      <c r="D157" s="101">
        <v>12.827390890358778</v>
      </c>
      <c r="E157" s="101">
        <v>13.231460310415807</v>
      </c>
      <c r="F157" s="101">
        <v>13.151962705705813</v>
      </c>
      <c r="G157" s="101">
        <v>14.211932607578287</v>
      </c>
      <c r="H157" s="101">
        <v>15.040275999272566</v>
      </c>
      <c r="I157" s="101">
        <v>15.319344949749741</v>
      </c>
      <c r="J157" s="101">
        <v>14.477621879357583</v>
      </c>
      <c r="K157" s="101">
        <v>14.799945888095991</v>
      </c>
      <c r="L157" s="101">
        <v>17.064956646289488</v>
      </c>
      <c r="M157" s="101">
        <v>15.710848133051615</v>
      </c>
      <c r="N157" s="101">
        <v>16.816239899130981</v>
      </c>
      <c r="O157" s="101">
        <v>17.512256564454379</v>
      </c>
      <c r="P157" s="101">
        <v>17.928966585873717</v>
      </c>
      <c r="Q157" s="101">
        <v>19.273375329689468</v>
      </c>
      <c r="R157" s="101">
        <v>19.427830841601118</v>
      </c>
      <c r="S157" s="101">
        <v>19.450982115172739</v>
      </c>
      <c r="T157" s="101">
        <v>19.598791780901443</v>
      </c>
      <c r="U157" s="101">
        <v>19.16385396348397</v>
      </c>
      <c r="V157" s="101">
        <v>18.150982813231032</v>
      </c>
      <c r="W157" s="101">
        <v>18.167230770079389</v>
      </c>
      <c r="X157" s="101">
        <v>17.219715803021742</v>
      </c>
      <c r="Y157" s="101">
        <v>13.709162809066452</v>
      </c>
      <c r="DA157" s="131" t="s">
        <v>1829</v>
      </c>
    </row>
    <row r="158" spans="1:105" ht="12" customHeight="1" x14ac:dyDescent="0.25">
      <c r="A158" s="107" t="s">
        <v>121</v>
      </c>
      <c r="B158" s="104">
        <v>8.4925510492856731</v>
      </c>
      <c r="C158" s="104">
        <v>7.9476401337625333</v>
      </c>
      <c r="D158" s="104">
        <v>9.6874640327538337</v>
      </c>
      <c r="E158" s="104">
        <v>10.467574389062008</v>
      </c>
      <c r="F158" s="104">
        <v>11.901476174902484</v>
      </c>
      <c r="G158" s="104">
        <v>13.435619541129395</v>
      </c>
      <c r="H158" s="104">
        <v>14.082488649707567</v>
      </c>
      <c r="I158" s="104">
        <v>15.747423753502606</v>
      </c>
      <c r="J158" s="104">
        <v>14.469657400274123</v>
      </c>
      <c r="K158" s="104">
        <v>16.222946267204172</v>
      </c>
      <c r="L158" s="104">
        <v>14.24629013190242</v>
      </c>
      <c r="M158" s="104">
        <v>17.35946114236382</v>
      </c>
      <c r="N158" s="104">
        <v>16.689847791037401</v>
      </c>
      <c r="O158" s="104">
        <v>17.546573620413064</v>
      </c>
      <c r="P158" s="104">
        <v>20.988467012488037</v>
      </c>
      <c r="Q158" s="104">
        <v>21.114444481404565</v>
      </c>
      <c r="R158" s="104">
        <v>21.958190603919839</v>
      </c>
      <c r="S158" s="104">
        <v>21.621094262386713</v>
      </c>
      <c r="T158" s="104">
        <v>20.189674751215868</v>
      </c>
      <c r="U158" s="104">
        <v>18.456948410651744</v>
      </c>
      <c r="V158" s="104">
        <v>16.431988775061605</v>
      </c>
      <c r="W158" s="104">
        <v>13.344641500859968</v>
      </c>
      <c r="X158" s="104">
        <v>12.652637787560753</v>
      </c>
      <c r="Y158" s="104">
        <v>12.229396426775759</v>
      </c>
      <c r="DA158" s="132" t="s">
        <v>1830</v>
      </c>
    </row>
    <row r="159" spans="1:105" ht="12" customHeight="1" x14ac:dyDescent="0.25">
      <c r="A159" s="108" t="s">
        <v>53</v>
      </c>
      <c r="B159" s="98">
        <v>4.4950301291432915</v>
      </c>
      <c r="C159" s="98">
        <v>3.7702926269362087</v>
      </c>
      <c r="D159" s="98">
        <v>4.8205746037462633</v>
      </c>
      <c r="E159" s="98">
        <v>5.049099451124281</v>
      </c>
      <c r="F159" s="98">
        <v>5.7075962056445766</v>
      </c>
      <c r="G159" s="98">
        <v>6.4918403282112562</v>
      </c>
      <c r="H159" s="98">
        <v>6.6293935451602106</v>
      </c>
      <c r="I159" s="98">
        <v>7.9473894413549617</v>
      </c>
      <c r="J159" s="98">
        <v>6.5048355277461019</v>
      </c>
      <c r="K159" s="98">
        <v>7.5262174012035992</v>
      </c>
      <c r="L159" s="98">
        <v>5.3863895552531185</v>
      </c>
      <c r="M159" s="98">
        <v>7.336338521763162</v>
      </c>
      <c r="N159" s="98">
        <v>6.5669342724142679</v>
      </c>
      <c r="O159" s="98">
        <v>7.0638661648983323</v>
      </c>
      <c r="P159" s="98">
        <v>8.9832228157333578</v>
      </c>
      <c r="Q159" s="98">
        <v>8.9778684395710417</v>
      </c>
      <c r="R159" s="98">
        <v>9.7689645118987674</v>
      </c>
      <c r="S159" s="98">
        <v>9.7424546833080594</v>
      </c>
      <c r="T159" s="98">
        <v>8.7111013414153504</v>
      </c>
      <c r="U159" s="98">
        <v>7.6964159412324387</v>
      </c>
      <c r="V159" s="98">
        <v>6.6199872483069848</v>
      </c>
      <c r="W159" s="98">
        <v>4.5549434298012743</v>
      </c>
      <c r="X159" s="98">
        <v>4.7100021583785319</v>
      </c>
      <c r="Y159" s="98">
        <v>4.6539934155948632</v>
      </c>
      <c r="DA159" s="63" t="s">
        <v>1831</v>
      </c>
    </row>
    <row r="160" spans="1:105" ht="12" customHeight="1" x14ac:dyDescent="0.25">
      <c r="A160" s="108" t="s">
        <v>52</v>
      </c>
      <c r="B160" s="98">
        <v>3.9975209201423816</v>
      </c>
      <c r="C160" s="98">
        <v>4.1773475068263242</v>
      </c>
      <c r="D160" s="98">
        <v>4.8668894290075713</v>
      </c>
      <c r="E160" s="98">
        <v>5.4184749379377282</v>
      </c>
      <c r="F160" s="98">
        <v>6.1938799692579076</v>
      </c>
      <c r="G160" s="98">
        <v>6.9437792129181384</v>
      </c>
      <c r="H160" s="98">
        <v>7.4530951045473568</v>
      </c>
      <c r="I160" s="98">
        <v>7.800034312147643</v>
      </c>
      <c r="J160" s="98">
        <v>7.964821872528022</v>
      </c>
      <c r="K160" s="98">
        <v>8.6967288660005746</v>
      </c>
      <c r="L160" s="98">
        <v>8.8599005766493022</v>
      </c>
      <c r="M160" s="98">
        <v>10.02312262060066</v>
      </c>
      <c r="N160" s="98">
        <v>10.122913518623134</v>
      </c>
      <c r="O160" s="98">
        <v>10.482707455514733</v>
      </c>
      <c r="P160" s="98">
        <v>12.005244196754679</v>
      </c>
      <c r="Q160" s="98">
        <v>12.136576041833523</v>
      </c>
      <c r="R160" s="98">
        <v>12.189226092021073</v>
      </c>
      <c r="S160" s="98">
        <v>11.878639579078653</v>
      </c>
      <c r="T160" s="98">
        <v>11.478573409800516</v>
      </c>
      <c r="U160" s="98">
        <v>10.760532469419305</v>
      </c>
      <c r="V160" s="98">
        <v>9.812001526754619</v>
      </c>
      <c r="W160" s="98">
        <v>8.7896980710586945</v>
      </c>
      <c r="X160" s="98">
        <v>7.9426356291822211</v>
      </c>
      <c r="Y160" s="98">
        <v>7.5754030111808959</v>
      </c>
      <c r="DA160" s="63" t="s">
        <v>1832</v>
      </c>
    </row>
    <row r="161" spans="1:105" ht="12" customHeight="1" x14ac:dyDescent="0.25">
      <c r="A161" s="121" t="s">
        <v>54</v>
      </c>
      <c r="B161" s="122">
        <v>3.6254272194521486</v>
      </c>
      <c r="C161" s="122">
        <v>3.8473265886746506</v>
      </c>
      <c r="D161" s="122">
        <v>4.0273180667270978</v>
      </c>
      <c r="E161" s="122">
        <v>4.2588029850004112</v>
      </c>
      <c r="F161" s="122">
        <v>4.8081365641348572</v>
      </c>
      <c r="G161" s="122">
        <v>5.3306067548622398</v>
      </c>
      <c r="H161" s="122">
        <v>6.2786855538465796</v>
      </c>
      <c r="I161" s="122">
        <v>6.0451134965239852</v>
      </c>
      <c r="J161" s="122">
        <v>6.2923273970519737</v>
      </c>
      <c r="K161" s="122">
        <v>5.8283376752313929</v>
      </c>
      <c r="L161" s="122">
        <v>7.3466097763227918</v>
      </c>
      <c r="M161" s="122">
        <v>7.6404354289540164</v>
      </c>
      <c r="N161" s="122">
        <v>7.8812405643098975</v>
      </c>
      <c r="O161" s="122">
        <v>8.1277223249709181</v>
      </c>
      <c r="P161" s="122">
        <v>8.6855849552213034</v>
      </c>
      <c r="Q161" s="122">
        <v>8.7572864824386834</v>
      </c>
      <c r="R161" s="122">
        <v>8.6400535726704515</v>
      </c>
      <c r="S161" s="122">
        <v>8.4616060298210058</v>
      </c>
      <c r="T161" s="122">
        <v>8.3704376780400711</v>
      </c>
      <c r="U161" s="122">
        <v>8.1570855572841143</v>
      </c>
      <c r="V161" s="122">
        <v>8.0006800639403437</v>
      </c>
      <c r="W161" s="122">
        <v>8.2003120690613063</v>
      </c>
      <c r="X161" s="122">
        <v>8.7671321383840439</v>
      </c>
      <c r="Y161" s="122">
        <v>8.4344624405610347</v>
      </c>
      <c r="DA161" s="130" t="s">
        <v>1833</v>
      </c>
    </row>
    <row r="162" spans="1:105" ht="12" customHeight="1" x14ac:dyDescent="0.25">
      <c r="A162" s="97" t="s">
        <v>202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1834</v>
      </c>
    </row>
    <row r="163" spans="1:105" ht="12" customHeight="1" x14ac:dyDescent="0.25">
      <c r="A163" s="97" t="s">
        <v>50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1835</v>
      </c>
    </row>
    <row r="164" spans="1:105" ht="12" customHeight="1" x14ac:dyDescent="0.25">
      <c r="A164" s="109" t="s">
        <v>120</v>
      </c>
      <c r="B164" s="33">
        <v>3.6254272194521486</v>
      </c>
      <c r="C164" s="33">
        <v>3.8473265886746506</v>
      </c>
      <c r="D164" s="33">
        <v>4.0273180667270978</v>
      </c>
      <c r="E164" s="33">
        <v>4.2588029850004112</v>
      </c>
      <c r="F164" s="33">
        <v>4.8081365641348572</v>
      </c>
      <c r="G164" s="33">
        <v>5.3306067548622398</v>
      </c>
      <c r="H164" s="33">
        <v>6.2786855538465796</v>
      </c>
      <c r="I164" s="33">
        <v>6.0451134965239852</v>
      </c>
      <c r="J164" s="33">
        <v>6.2923273970519737</v>
      </c>
      <c r="K164" s="33">
        <v>5.8283376752313929</v>
      </c>
      <c r="L164" s="33">
        <v>7.3466097763227918</v>
      </c>
      <c r="M164" s="33">
        <v>7.6404354289540164</v>
      </c>
      <c r="N164" s="33">
        <v>7.8812405643098975</v>
      </c>
      <c r="O164" s="33">
        <v>8.1277223249709181</v>
      </c>
      <c r="P164" s="33">
        <v>8.6855849552213034</v>
      </c>
      <c r="Q164" s="33">
        <v>8.7572864824386834</v>
      </c>
      <c r="R164" s="33">
        <v>8.6400535726704515</v>
      </c>
      <c r="S164" s="33">
        <v>8.4616060298210058</v>
      </c>
      <c r="T164" s="33">
        <v>8.3704376780400711</v>
      </c>
      <c r="U164" s="33">
        <v>8.1570855572841143</v>
      </c>
      <c r="V164" s="33">
        <v>8.0006800639403437</v>
      </c>
      <c r="W164" s="33">
        <v>8.2003120690613063</v>
      </c>
      <c r="X164" s="33">
        <v>8.7671321383840439</v>
      </c>
      <c r="Y164" s="33">
        <v>8.4344624405610347</v>
      </c>
      <c r="DA164" s="60" t="s">
        <v>1836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0.51215294158945457</v>
      </c>
      <c r="C166" s="119">
        <f t="shared" si="32"/>
        <v>0.51820821313424292</v>
      </c>
      <c r="D166" s="119">
        <f t="shared" si="32"/>
        <v>0.5339672104558113</v>
      </c>
      <c r="E166" s="119">
        <f t="shared" si="32"/>
        <v>0.54922108275627302</v>
      </c>
      <c r="F166" s="119">
        <f t="shared" si="32"/>
        <v>0.56719749065078329</v>
      </c>
      <c r="G166" s="119">
        <f t="shared" si="32"/>
        <v>0.58653235711464269</v>
      </c>
      <c r="H166" s="119">
        <f t="shared" si="32"/>
        <v>0.60378983787735563</v>
      </c>
      <c r="I166" s="119">
        <f t="shared" si="32"/>
        <v>0.61664074903631672</v>
      </c>
      <c r="J166" s="119">
        <f t="shared" si="32"/>
        <v>0.62822734466432528</v>
      </c>
      <c r="K166" s="119">
        <f t="shared" si="32"/>
        <v>0.64220096976388097</v>
      </c>
      <c r="L166" s="119">
        <f t="shared" si="32"/>
        <v>0.65843338860137535</v>
      </c>
      <c r="M166" s="119">
        <f t="shared" si="32"/>
        <v>0.67675224975929171</v>
      </c>
      <c r="N166" s="119">
        <f t="shared" si="32"/>
        <v>0.69594199380046184</v>
      </c>
      <c r="O166" s="119">
        <f t="shared" si="32"/>
        <v>0.71425710164251999</v>
      </c>
      <c r="P166" s="119">
        <f t="shared" si="32"/>
        <v>0.72510431014933807</v>
      </c>
      <c r="Q166" s="119">
        <f t="shared" si="32"/>
        <v>0.73324017941470676</v>
      </c>
      <c r="R166" s="119">
        <f t="shared" ref="R166:V166" si="33">IF(R142=0,"",R142/R118)</f>
        <v>0.74200665358138784</v>
      </c>
      <c r="S166" s="119">
        <f t="shared" si="33"/>
        <v>0.75084701895648442</v>
      </c>
      <c r="T166" s="119">
        <f t="shared" si="33"/>
        <v>0.7637950813484552</v>
      </c>
      <c r="U166" s="119">
        <f t="shared" si="33"/>
        <v>0.77385744367975196</v>
      </c>
      <c r="V166" s="119">
        <f t="shared" si="33"/>
        <v>0.78570793482864953</v>
      </c>
      <c r="W166" s="119">
        <f t="shared" ref="W166:Y166" si="34">IF(W142=0,"",W142/W118)</f>
        <v>0.79579643753337492</v>
      </c>
      <c r="X166" s="119">
        <f t="shared" si="34"/>
        <v>0.81230432308979195</v>
      </c>
      <c r="Y166" s="119">
        <f t="shared" si="34"/>
        <v>0.82541473737100679</v>
      </c>
      <c r="DA166" s="129" t="s">
        <v>1982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0.48839335410312729</v>
      </c>
      <c r="C167" s="124">
        <f t="shared" si="35"/>
        <v>0.49619456734052325</v>
      </c>
      <c r="D167" s="124">
        <f t="shared" si="35"/>
        <v>0.50960375235730404</v>
      </c>
      <c r="E167" s="124">
        <f t="shared" si="35"/>
        <v>0.52501825298829286</v>
      </c>
      <c r="F167" s="124">
        <f t="shared" si="35"/>
        <v>0.54409268053546711</v>
      </c>
      <c r="G167" s="124">
        <f t="shared" si="35"/>
        <v>0.56382453442418934</v>
      </c>
      <c r="H167" s="124">
        <f t="shared" si="35"/>
        <v>0.58107792465925967</v>
      </c>
      <c r="I167" s="124">
        <f t="shared" si="35"/>
        <v>0.59487125584129152</v>
      </c>
      <c r="J167" s="124">
        <f t="shared" si="35"/>
        <v>0.60832981279703202</v>
      </c>
      <c r="K167" s="124">
        <f t="shared" si="35"/>
        <v>0.62291925426047201</v>
      </c>
      <c r="L167" s="124">
        <f t="shared" si="35"/>
        <v>0.64023078124285004</v>
      </c>
      <c r="M167" s="124">
        <f t="shared" si="35"/>
        <v>0.65949178841852685</v>
      </c>
      <c r="N167" s="124">
        <f t="shared" si="35"/>
        <v>0.67932542259300777</v>
      </c>
      <c r="O167" s="124">
        <f t="shared" si="35"/>
        <v>0.69842697407943133</v>
      </c>
      <c r="P167" s="124">
        <f t="shared" si="35"/>
        <v>0.70727044279392204</v>
      </c>
      <c r="Q167" s="124">
        <f t="shared" si="35"/>
        <v>0.71410547235200839</v>
      </c>
      <c r="R167" s="124">
        <f t="shared" ref="R167:V167" si="36">IF(R143=0,"",R143/R119)</f>
        <v>0.72140706418617917</v>
      </c>
      <c r="S167" s="124">
        <f t="shared" si="36"/>
        <v>0.73050827046556555</v>
      </c>
      <c r="T167" s="124">
        <f t="shared" si="36"/>
        <v>0.74160286642725415</v>
      </c>
      <c r="U167" s="124">
        <f t="shared" si="36"/>
        <v>0.7522920015585024</v>
      </c>
      <c r="V167" s="124">
        <f t="shared" si="36"/>
        <v>0.76379938994893659</v>
      </c>
      <c r="W167" s="124">
        <f t="shared" ref="W167:Y167" si="37">IF(W143=0,"",W143/W119)</f>
        <v>0.77694444589677958</v>
      </c>
      <c r="X167" s="124">
        <f t="shared" si="37"/>
        <v>0.79013687857895476</v>
      </c>
      <c r="Y167" s="124">
        <f t="shared" si="37"/>
        <v>0.80236407761835826</v>
      </c>
      <c r="DA167" s="130" t="s">
        <v>1983</v>
      </c>
    </row>
    <row r="168" spans="1:105" ht="12" customHeight="1" x14ac:dyDescent="0.25">
      <c r="A168" s="97" t="s">
        <v>199</v>
      </c>
      <c r="B168" s="111">
        <f t="shared" ref="B168:Q168" si="38">IF(B144=0,"",B144/B120)</f>
        <v>0.48607245055517262</v>
      </c>
      <c r="C168" s="111">
        <f t="shared" si="38"/>
        <v>0.49391085738398854</v>
      </c>
      <c r="D168" s="111">
        <f t="shared" si="38"/>
        <v>0.50736584369943283</v>
      </c>
      <c r="E168" s="111">
        <f t="shared" si="38"/>
        <v>0.52282807396691044</v>
      </c>
      <c r="F168" s="111">
        <f t="shared" si="38"/>
        <v>0.5419598949505624</v>
      </c>
      <c r="G168" s="111">
        <f t="shared" si="38"/>
        <v>0.56176183766905363</v>
      </c>
      <c r="H168" s="111">
        <f t="shared" si="38"/>
        <v>0.57908919819564419</v>
      </c>
      <c r="I168" s="111">
        <f t="shared" si="38"/>
        <v>0.59296075453564967</v>
      </c>
      <c r="J168" s="111">
        <f t="shared" si="38"/>
        <v>0.60643322992875281</v>
      </c>
      <c r="K168" s="111">
        <f t="shared" si="38"/>
        <v>0.62107301286885197</v>
      </c>
      <c r="L168" s="111">
        <f t="shared" si="38"/>
        <v>0.63838389988142208</v>
      </c>
      <c r="M168" s="111">
        <f t="shared" si="38"/>
        <v>0.65780088140344595</v>
      </c>
      <c r="N168" s="111">
        <f t="shared" si="38"/>
        <v>0.67768659183724378</v>
      </c>
      <c r="O168" s="111">
        <f t="shared" si="38"/>
        <v>0.69683229677639968</v>
      </c>
      <c r="P168" s="111">
        <f t="shared" si="38"/>
        <v>0.70580803377018142</v>
      </c>
      <c r="Q168" s="111">
        <f t="shared" si="38"/>
        <v>0.71262835236659117</v>
      </c>
      <c r="R168" s="111">
        <f t="shared" ref="R168:V168" si="39">IF(R144=0,"",R144/R120)</f>
        <v>0.71994580176363787</v>
      </c>
      <c r="S168" s="111">
        <f t="shared" si="39"/>
        <v>0.72909878834945907</v>
      </c>
      <c r="T168" s="111">
        <f t="shared" si="39"/>
        <v>0.74024407383604762</v>
      </c>
      <c r="U168" s="111">
        <f t="shared" si="39"/>
        <v>0.75099454094238871</v>
      </c>
      <c r="V168" s="111">
        <f t="shared" si="39"/>
        <v>0.76257247608685252</v>
      </c>
      <c r="W168" s="111">
        <f t="shared" ref="W168:Y168" si="40">IF(W144=0,"",W144/W120)</f>
        <v>0.77573774312436516</v>
      </c>
      <c r="X168" s="111">
        <f t="shared" si="40"/>
        <v>0.78906809307316994</v>
      </c>
      <c r="Y168" s="111">
        <f t="shared" si="40"/>
        <v>0.80141274767958859</v>
      </c>
      <c r="DA168" s="63" t="s">
        <v>1984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:Y169" si="43">IF(W145=0,"",W145/W121)</f>
        <v>1</v>
      </c>
      <c r="X169" s="111">
        <f t="shared" si="43"/>
        <v>1</v>
      </c>
      <c r="Y169" s="111">
        <f t="shared" si="43"/>
        <v>1</v>
      </c>
      <c r="DA169" s="63" t="s">
        <v>1985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1.9948621447266519</v>
      </c>
      <c r="C170" s="124">
        <f t="shared" si="44"/>
        <v>2.0834865834872911</v>
      </c>
      <c r="D170" s="124">
        <f t="shared" si="44"/>
        <v>2.1815030692360446</v>
      </c>
      <c r="E170" s="124">
        <f t="shared" si="44"/>
        <v>2.3389521494861221</v>
      </c>
      <c r="F170" s="124">
        <f t="shared" si="44"/>
        <v>2.5546646398342086</v>
      </c>
      <c r="G170" s="124">
        <f t="shared" si="44"/>
        <v>2.8112866350323382</v>
      </c>
      <c r="H170" s="124">
        <f t="shared" si="44"/>
        <v>3.0164660842143718</v>
      </c>
      <c r="I170" s="124">
        <f t="shared" si="44"/>
        <v>3.0980351057128193</v>
      </c>
      <c r="J170" s="124">
        <f t="shared" si="44"/>
        <v>3.1540762192804714</v>
      </c>
      <c r="K170" s="124">
        <f t="shared" si="44"/>
        <v>3.2453072624771178</v>
      </c>
      <c r="L170" s="124">
        <f t="shared" si="44"/>
        <v>3.3548797824553795</v>
      </c>
      <c r="M170" s="124">
        <f t="shared" si="44"/>
        <v>3.5376671366010877</v>
      </c>
      <c r="N170" s="124">
        <f t="shared" si="44"/>
        <v>3.7150956164702786</v>
      </c>
      <c r="O170" s="124">
        <f t="shared" si="44"/>
        <v>3.9071635955597119</v>
      </c>
      <c r="P170" s="124">
        <f t="shared" si="44"/>
        <v>4.1366597967453345</v>
      </c>
      <c r="Q170" s="124">
        <f t="shared" si="44"/>
        <v>4.2895813735952641</v>
      </c>
      <c r="R170" s="124">
        <f t="shared" ref="R170:V170" si="45">IF(R146=0,"",R146/R122)</f>
        <v>4.4111956912237629</v>
      </c>
      <c r="S170" s="124">
        <f t="shared" si="45"/>
        <v>4.4825809849096592</v>
      </c>
      <c r="T170" s="124">
        <f t="shared" si="45"/>
        <v>4.5470660271825238</v>
      </c>
      <c r="U170" s="124">
        <f t="shared" si="45"/>
        <v>4.611031187845982</v>
      </c>
      <c r="V170" s="124">
        <f t="shared" si="45"/>
        <v>4.657836085684492</v>
      </c>
      <c r="W170" s="124">
        <f t="shared" ref="W170:Y170" si="46">IF(W146=0,"",W146/W122)</f>
        <v>4.6974102200857502</v>
      </c>
      <c r="X170" s="124">
        <f t="shared" si="46"/>
        <v>4.7455286382774364</v>
      </c>
      <c r="Y170" s="124">
        <f t="shared" si="46"/>
        <v>4.7959148935334728</v>
      </c>
      <c r="DA170" s="130" t="s">
        <v>1986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1.9948621447266519</v>
      </c>
      <c r="C171" s="111">
        <f t="shared" si="47"/>
        <v>2.0834865834872911</v>
      </c>
      <c r="D171" s="111">
        <f t="shared" si="47"/>
        <v>2.1815030692360446</v>
      </c>
      <c r="E171" s="111">
        <f t="shared" si="47"/>
        <v>2.3389521494861221</v>
      </c>
      <c r="F171" s="111">
        <f t="shared" si="47"/>
        <v>2.5546646398342086</v>
      </c>
      <c r="G171" s="111">
        <f t="shared" si="47"/>
        <v>2.8112866350323382</v>
      </c>
      <c r="H171" s="111">
        <f t="shared" si="47"/>
        <v>3.0164660842143718</v>
      </c>
      <c r="I171" s="111">
        <f t="shared" si="47"/>
        <v>3.0980351057128193</v>
      </c>
      <c r="J171" s="111">
        <f t="shared" si="47"/>
        <v>3.1540762192804714</v>
      </c>
      <c r="K171" s="111">
        <f t="shared" si="47"/>
        <v>3.2453072624771178</v>
      </c>
      <c r="L171" s="111">
        <f t="shared" si="47"/>
        <v>3.3548797824553795</v>
      </c>
      <c r="M171" s="111">
        <f t="shared" si="47"/>
        <v>3.5376671366010877</v>
      </c>
      <c r="N171" s="111">
        <f t="shared" si="47"/>
        <v>3.7150956164702786</v>
      </c>
      <c r="O171" s="111">
        <f t="shared" si="47"/>
        <v>3.9071635955597119</v>
      </c>
      <c r="P171" s="111">
        <f t="shared" si="47"/>
        <v>4.1366597967453345</v>
      </c>
      <c r="Q171" s="111">
        <f t="shared" si="47"/>
        <v>4.2895813735952641</v>
      </c>
      <c r="R171" s="111">
        <f t="shared" ref="R171:V171" si="48">IF(R147=0,"",R147/R123)</f>
        <v>4.4111956912237629</v>
      </c>
      <c r="S171" s="111">
        <f t="shared" si="48"/>
        <v>4.4825809849096592</v>
      </c>
      <c r="T171" s="111">
        <f t="shared" si="48"/>
        <v>4.5470660271825238</v>
      </c>
      <c r="U171" s="111">
        <f t="shared" si="48"/>
        <v>4.611031187845982</v>
      </c>
      <c r="V171" s="111">
        <f t="shared" si="48"/>
        <v>4.657836085684492</v>
      </c>
      <c r="W171" s="111">
        <f t="shared" ref="W171:Y171" si="49">IF(W147=0,"",W147/W123)</f>
        <v>4.6974102200857502</v>
      </c>
      <c r="X171" s="111">
        <f t="shared" si="49"/>
        <v>4.7455286382774364</v>
      </c>
      <c r="Y171" s="111">
        <f t="shared" si="49"/>
        <v>4.7959148935334728</v>
      </c>
      <c r="DA171" s="63" t="s">
        <v>1987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0.74812789814542535</v>
      </c>
      <c r="C172" s="124">
        <f t="shared" si="50"/>
        <v>0.75834436724336785</v>
      </c>
      <c r="D172" s="124">
        <f t="shared" si="50"/>
        <v>0.76075509246561701</v>
      </c>
      <c r="E172" s="124">
        <f t="shared" si="50"/>
        <v>0.76732764805842946</v>
      </c>
      <c r="F172" s="124">
        <f t="shared" si="50"/>
        <v>0.77530864083484996</v>
      </c>
      <c r="G172" s="124">
        <f t="shared" si="50"/>
        <v>0.77979354320865557</v>
      </c>
      <c r="H172" s="124">
        <f t="shared" si="50"/>
        <v>0.78413232862764481</v>
      </c>
      <c r="I172" s="124">
        <f t="shared" si="50"/>
        <v>0.78445550080448412</v>
      </c>
      <c r="J172" s="124">
        <f t="shared" si="50"/>
        <v>0.79054044910448273</v>
      </c>
      <c r="K172" s="124">
        <f t="shared" si="50"/>
        <v>0.79259880506396907</v>
      </c>
      <c r="L172" s="124">
        <f t="shared" si="50"/>
        <v>0.7947088475282702</v>
      </c>
      <c r="M172" s="124">
        <f t="shared" si="50"/>
        <v>0.80070392726365391</v>
      </c>
      <c r="N172" s="124">
        <f t="shared" si="50"/>
        <v>0.80317251145742408</v>
      </c>
      <c r="O172" s="124">
        <f t="shared" si="50"/>
        <v>0.80616135168432634</v>
      </c>
      <c r="P172" s="124">
        <f t="shared" si="50"/>
        <v>0.81228438762278521</v>
      </c>
      <c r="Q172" s="124">
        <f t="shared" si="50"/>
        <v>0.81515034532726438</v>
      </c>
      <c r="R172" s="124">
        <f t="shared" ref="R172:V172" si="51">IF(R148=0,"",R148/R124)</f>
        <v>0.81868942948746271</v>
      </c>
      <c r="S172" s="124">
        <f t="shared" si="51"/>
        <v>0.8236425705560787</v>
      </c>
      <c r="T172" s="124">
        <f t="shared" si="51"/>
        <v>0.83141865916666158</v>
      </c>
      <c r="U172" s="124">
        <f t="shared" si="51"/>
        <v>0.83790107951454429</v>
      </c>
      <c r="V172" s="124">
        <f t="shared" si="51"/>
        <v>0.8452764749738052</v>
      </c>
      <c r="W172" s="124">
        <f t="shared" ref="W172:Y172" si="52">IF(W148=0,"",W148/W124)</f>
        <v>0.85230489025731648</v>
      </c>
      <c r="X172" s="124">
        <f t="shared" si="52"/>
        <v>0.85703390626422982</v>
      </c>
      <c r="Y172" s="124">
        <f t="shared" si="52"/>
        <v>0.86790743807971527</v>
      </c>
      <c r="DA172" s="130" t="s">
        <v>1988</v>
      </c>
    </row>
    <row r="173" spans="1:105" ht="12" customHeight="1" x14ac:dyDescent="0.25">
      <c r="A173" s="97" t="s">
        <v>132</v>
      </c>
      <c r="B173" s="111" t="str">
        <f t="shared" ref="B173:Q173" si="53">IF(B149=0,"",B149/B125)</f>
        <v/>
      </c>
      <c r="C173" s="111" t="str">
        <f t="shared" si="53"/>
        <v/>
      </c>
      <c r="D173" s="111" t="str">
        <f t="shared" si="53"/>
        <v/>
      </c>
      <c r="E173" s="111" t="str">
        <f t="shared" si="53"/>
        <v/>
      </c>
      <c r="F173" s="111" t="str">
        <f t="shared" si="53"/>
        <v/>
      </c>
      <c r="G173" s="111" t="str">
        <f t="shared" si="53"/>
        <v/>
      </c>
      <c r="H173" s="111" t="str">
        <f t="shared" si="53"/>
        <v/>
      </c>
      <c r="I173" s="111" t="str">
        <f t="shared" si="53"/>
        <v/>
      </c>
      <c r="J173" s="111" t="str">
        <f t="shared" si="53"/>
        <v/>
      </c>
      <c r="K173" s="111" t="str">
        <f t="shared" si="53"/>
        <v/>
      </c>
      <c r="L173" s="111" t="str">
        <f t="shared" si="53"/>
        <v/>
      </c>
      <c r="M173" s="111" t="str">
        <f t="shared" si="53"/>
        <v/>
      </c>
      <c r="N173" s="111" t="str">
        <f t="shared" si="53"/>
        <v/>
      </c>
      <c r="O173" s="111" t="str">
        <f t="shared" si="53"/>
        <v/>
      </c>
      <c r="P173" s="111" t="str">
        <f t="shared" si="53"/>
        <v/>
      </c>
      <c r="Q173" s="111" t="str">
        <f t="shared" si="53"/>
        <v/>
      </c>
      <c r="R173" s="111" t="str">
        <f t="shared" ref="R173:V173" si="54">IF(R149=0,"",R149/R125)</f>
        <v/>
      </c>
      <c r="S173" s="111" t="str">
        <f t="shared" si="54"/>
        <v/>
      </c>
      <c r="T173" s="111" t="str">
        <f t="shared" si="54"/>
        <v/>
      </c>
      <c r="U173" s="111" t="str">
        <f t="shared" si="54"/>
        <v/>
      </c>
      <c r="V173" s="111" t="str">
        <f t="shared" si="54"/>
        <v/>
      </c>
      <c r="W173" s="111" t="str">
        <f t="shared" ref="W173:Y173" si="55">IF(W149=0,"",W149/W125)</f>
        <v/>
      </c>
      <c r="X173" s="111" t="str">
        <f t="shared" si="55"/>
        <v/>
      </c>
      <c r="Y173" s="111" t="str">
        <f t="shared" si="55"/>
        <v/>
      </c>
      <c r="DA173" s="63" t="s">
        <v>1989</v>
      </c>
    </row>
    <row r="174" spans="1:105" ht="12" customHeight="1" x14ac:dyDescent="0.25">
      <c r="A174" s="97" t="s">
        <v>131</v>
      </c>
      <c r="B174" s="111" t="str">
        <f t="shared" ref="B174:Q174" si="56">IF(B150=0,"",B150/B126)</f>
        <v/>
      </c>
      <c r="C174" s="111" t="str">
        <f t="shared" si="56"/>
        <v/>
      </c>
      <c r="D174" s="111" t="str">
        <f t="shared" si="56"/>
        <v/>
      </c>
      <c r="E174" s="111" t="str">
        <f t="shared" si="56"/>
        <v/>
      </c>
      <c r="F174" s="111" t="str">
        <f t="shared" si="56"/>
        <v/>
      </c>
      <c r="G174" s="111" t="str">
        <f t="shared" si="56"/>
        <v/>
      </c>
      <c r="H174" s="111" t="str">
        <f t="shared" si="56"/>
        <v/>
      </c>
      <c r="I174" s="111" t="str">
        <f t="shared" si="56"/>
        <v/>
      </c>
      <c r="J174" s="111" t="str">
        <f t="shared" si="56"/>
        <v/>
      </c>
      <c r="K174" s="111" t="str">
        <f t="shared" si="56"/>
        <v/>
      </c>
      <c r="L174" s="111" t="str">
        <f t="shared" si="56"/>
        <v/>
      </c>
      <c r="M174" s="111" t="str">
        <f t="shared" si="56"/>
        <v/>
      </c>
      <c r="N174" s="111" t="str">
        <f t="shared" si="56"/>
        <v/>
      </c>
      <c r="O174" s="111" t="str">
        <f t="shared" si="56"/>
        <v/>
      </c>
      <c r="P174" s="111" t="str">
        <f t="shared" si="56"/>
        <v/>
      </c>
      <c r="Q174" s="111" t="str">
        <f t="shared" si="56"/>
        <v/>
      </c>
      <c r="R174" s="111" t="str">
        <f t="shared" ref="R174:V174" si="57">IF(R150=0,"",R150/R126)</f>
        <v/>
      </c>
      <c r="S174" s="111" t="str">
        <f t="shared" si="57"/>
        <v/>
      </c>
      <c r="T174" s="111" t="str">
        <f t="shared" si="57"/>
        <v/>
      </c>
      <c r="U174" s="111" t="str">
        <f t="shared" si="57"/>
        <v/>
      </c>
      <c r="V174" s="111" t="str">
        <f t="shared" si="57"/>
        <v/>
      </c>
      <c r="W174" s="111" t="str">
        <f t="shared" ref="W174:Y174" si="58">IF(W150=0,"",W150/W126)</f>
        <v/>
      </c>
      <c r="X174" s="111" t="str">
        <f t="shared" si="58"/>
        <v/>
      </c>
      <c r="Y174" s="111" t="str">
        <f t="shared" si="58"/>
        <v/>
      </c>
      <c r="DA174" s="63" t="s">
        <v>1990</v>
      </c>
    </row>
    <row r="175" spans="1:105" ht="12" customHeight="1" x14ac:dyDescent="0.25">
      <c r="A175" s="100" t="s">
        <v>199</v>
      </c>
      <c r="B175" s="112" t="str">
        <f t="shared" ref="B175:Q175" si="59">IF(B151=0,"",B151/B127)</f>
        <v/>
      </c>
      <c r="C175" s="112" t="str">
        <f t="shared" si="59"/>
        <v/>
      </c>
      <c r="D175" s="112" t="str">
        <f t="shared" si="59"/>
        <v/>
      </c>
      <c r="E175" s="112" t="str">
        <f t="shared" si="59"/>
        <v/>
      </c>
      <c r="F175" s="112" t="str">
        <f t="shared" si="59"/>
        <v/>
      </c>
      <c r="G175" s="112" t="str">
        <f t="shared" si="59"/>
        <v/>
      </c>
      <c r="H175" s="112" t="str">
        <f t="shared" si="59"/>
        <v/>
      </c>
      <c r="I175" s="112" t="str">
        <f t="shared" si="59"/>
        <v/>
      </c>
      <c r="J175" s="112" t="str">
        <f t="shared" si="59"/>
        <v/>
      </c>
      <c r="K175" s="112" t="str">
        <f t="shared" si="59"/>
        <v/>
      </c>
      <c r="L175" s="112" t="str">
        <f t="shared" si="59"/>
        <v/>
      </c>
      <c r="M175" s="112" t="str">
        <f t="shared" si="59"/>
        <v/>
      </c>
      <c r="N175" s="112" t="str">
        <f t="shared" si="59"/>
        <v/>
      </c>
      <c r="O175" s="112" t="str">
        <f t="shared" si="59"/>
        <v/>
      </c>
      <c r="P175" s="112" t="str">
        <f t="shared" si="59"/>
        <v/>
      </c>
      <c r="Q175" s="112" t="str">
        <f t="shared" si="59"/>
        <v/>
      </c>
      <c r="R175" s="112" t="str">
        <f t="shared" ref="R175:V175" si="60">IF(R151=0,"",R151/R127)</f>
        <v/>
      </c>
      <c r="S175" s="112" t="str">
        <f t="shared" si="60"/>
        <v/>
      </c>
      <c r="T175" s="112" t="str">
        <f t="shared" si="60"/>
        <v/>
      </c>
      <c r="U175" s="112" t="str">
        <f t="shared" si="60"/>
        <v/>
      </c>
      <c r="V175" s="112" t="str">
        <f t="shared" si="60"/>
        <v/>
      </c>
      <c r="W175" s="112" t="str">
        <f t="shared" ref="W175:Y175" si="61">IF(W151=0,"",W151/W127)</f>
        <v/>
      </c>
      <c r="X175" s="112" t="str">
        <f t="shared" si="61"/>
        <v/>
      </c>
      <c r="Y175" s="112" t="str">
        <f t="shared" si="61"/>
        <v/>
      </c>
      <c r="DA175" s="131" t="s">
        <v>1991</v>
      </c>
    </row>
    <row r="176" spans="1:105" ht="12" customHeight="1" x14ac:dyDescent="0.25">
      <c r="A176" s="103" t="s">
        <v>52</v>
      </c>
      <c r="B176" s="113" t="str">
        <f t="shared" ref="B176:Q176" si="62">IF(B152=0,"",B152/B128)</f>
        <v/>
      </c>
      <c r="C176" s="113" t="str">
        <f t="shared" si="62"/>
        <v/>
      </c>
      <c r="D176" s="113" t="str">
        <f t="shared" si="62"/>
        <v/>
      </c>
      <c r="E176" s="113" t="str">
        <f t="shared" si="62"/>
        <v/>
      </c>
      <c r="F176" s="113" t="str">
        <f t="shared" si="62"/>
        <v/>
      </c>
      <c r="G176" s="113" t="str">
        <f t="shared" si="62"/>
        <v/>
      </c>
      <c r="H176" s="113" t="str">
        <f t="shared" si="62"/>
        <v/>
      </c>
      <c r="I176" s="113" t="str">
        <f t="shared" si="62"/>
        <v/>
      </c>
      <c r="J176" s="113" t="str">
        <f t="shared" si="62"/>
        <v/>
      </c>
      <c r="K176" s="113" t="str">
        <f t="shared" si="62"/>
        <v/>
      </c>
      <c r="L176" s="113" t="str">
        <f t="shared" si="62"/>
        <v/>
      </c>
      <c r="M176" s="113" t="str">
        <f t="shared" si="62"/>
        <v/>
      </c>
      <c r="N176" s="113" t="str">
        <f t="shared" si="62"/>
        <v/>
      </c>
      <c r="O176" s="113" t="str">
        <f t="shared" si="62"/>
        <v/>
      </c>
      <c r="P176" s="113" t="str">
        <f t="shared" si="62"/>
        <v/>
      </c>
      <c r="Q176" s="113" t="str">
        <f t="shared" si="62"/>
        <v/>
      </c>
      <c r="R176" s="113" t="str">
        <f t="shared" ref="R176:V176" si="63">IF(R152=0,"",R152/R128)</f>
        <v/>
      </c>
      <c r="S176" s="113" t="str">
        <f t="shared" si="63"/>
        <v/>
      </c>
      <c r="T176" s="113" t="str">
        <f t="shared" si="63"/>
        <v/>
      </c>
      <c r="U176" s="113" t="str">
        <f t="shared" si="63"/>
        <v/>
      </c>
      <c r="V176" s="113" t="str">
        <f t="shared" si="63"/>
        <v/>
      </c>
      <c r="W176" s="113" t="str">
        <f t="shared" ref="W176:Y176" si="64">IF(W152=0,"",W152/W128)</f>
        <v/>
      </c>
      <c r="X176" s="113" t="str">
        <f t="shared" si="64"/>
        <v/>
      </c>
      <c r="Y176" s="113" t="str">
        <f t="shared" si="64"/>
        <v/>
      </c>
      <c r="DA176" s="132" t="s">
        <v>1992</v>
      </c>
    </row>
    <row r="177" spans="1:105" ht="12" customHeight="1" x14ac:dyDescent="0.25">
      <c r="A177" s="106" t="s">
        <v>124</v>
      </c>
      <c r="B177" s="112" t="str">
        <f t="shared" ref="B177:Q177" si="65">IF(B153=0,"",B153/B129)</f>
        <v/>
      </c>
      <c r="C177" s="112" t="str">
        <f t="shared" si="65"/>
        <v/>
      </c>
      <c r="D177" s="112" t="str">
        <f t="shared" si="65"/>
        <v/>
      </c>
      <c r="E177" s="112" t="str">
        <f t="shared" si="65"/>
        <v/>
      </c>
      <c r="F177" s="112" t="str">
        <f t="shared" si="65"/>
        <v/>
      </c>
      <c r="G177" s="112" t="str">
        <f t="shared" si="65"/>
        <v/>
      </c>
      <c r="H177" s="112" t="str">
        <f t="shared" si="65"/>
        <v/>
      </c>
      <c r="I177" s="112" t="str">
        <f t="shared" si="65"/>
        <v/>
      </c>
      <c r="J177" s="112" t="str">
        <f t="shared" si="65"/>
        <v/>
      </c>
      <c r="K177" s="112" t="str">
        <f t="shared" si="65"/>
        <v/>
      </c>
      <c r="L177" s="112" t="str">
        <f t="shared" si="65"/>
        <v/>
      </c>
      <c r="M177" s="112" t="str">
        <f t="shared" si="65"/>
        <v/>
      </c>
      <c r="N177" s="112" t="str">
        <f t="shared" si="65"/>
        <v/>
      </c>
      <c r="O177" s="112" t="str">
        <f t="shared" si="65"/>
        <v/>
      </c>
      <c r="P177" s="112" t="str">
        <f t="shared" si="65"/>
        <v/>
      </c>
      <c r="Q177" s="112" t="str">
        <f t="shared" si="65"/>
        <v/>
      </c>
      <c r="R177" s="112" t="str">
        <f t="shared" ref="R177:V177" si="66">IF(R153=0,"",R153/R129)</f>
        <v/>
      </c>
      <c r="S177" s="112" t="str">
        <f t="shared" si="66"/>
        <v/>
      </c>
      <c r="T177" s="112" t="str">
        <f t="shared" si="66"/>
        <v/>
      </c>
      <c r="U177" s="112" t="str">
        <f t="shared" si="66"/>
        <v/>
      </c>
      <c r="V177" s="112" t="str">
        <f t="shared" si="66"/>
        <v/>
      </c>
      <c r="W177" s="112" t="str">
        <f t="shared" ref="W177:Y177" si="67">IF(W153=0,"",W153/W129)</f>
        <v/>
      </c>
      <c r="X177" s="112" t="str">
        <f t="shared" si="67"/>
        <v/>
      </c>
      <c r="Y177" s="112" t="str">
        <f t="shared" si="67"/>
        <v/>
      </c>
      <c r="DA177" s="131" t="s">
        <v>1993</v>
      </c>
    </row>
    <row r="178" spans="1:105" ht="12" customHeight="1" x14ac:dyDescent="0.25">
      <c r="A178" s="107" t="s">
        <v>123</v>
      </c>
      <c r="B178" s="113" t="str">
        <f t="shared" ref="B178:Q178" si="68">IF(B154=0,"",B154/B130)</f>
        <v/>
      </c>
      <c r="C178" s="113" t="str">
        <f t="shared" si="68"/>
        <v/>
      </c>
      <c r="D178" s="113" t="str">
        <f t="shared" si="68"/>
        <v/>
      </c>
      <c r="E178" s="113" t="str">
        <f t="shared" si="68"/>
        <v/>
      </c>
      <c r="F178" s="113" t="str">
        <f t="shared" si="68"/>
        <v/>
      </c>
      <c r="G178" s="113" t="str">
        <f t="shared" si="68"/>
        <v/>
      </c>
      <c r="H178" s="113" t="str">
        <f t="shared" si="68"/>
        <v/>
      </c>
      <c r="I178" s="113" t="str">
        <f t="shared" si="68"/>
        <v/>
      </c>
      <c r="J178" s="113" t="str">
        <f t="shared" si="68"/>
        <v/>
      </c>
      <c r="K178" s="113" t="str">
        <f t="shared" si="68"/>
        <v/>
      </c>
      <c r="L178" s="113" t="str">
        <f t="shared" si="68"/>
        <v/>
      </c>
      <c r="M178" s="113" t="str">
        <f t="shared" si="68"/>
        <v/>
      </c>
      <c r="N178" s="113" t="str">
        <f t="shared" si="68"/>
        <v/>
      </c>
      <c r="O178" s="113" t="str">
        <f t="shared" si="68"/>
        <v/>
      </c>
      <c r="P178" s="113" t="str">
        <f t="shared" si="68"/>
        <v/>
      </c>
      <c r="Q178" s="113" t="str">
        <f t="shared" si="68"/>
        <v/>
      </c>
      <c r="R178" s="113" t="str">
        <f t="shared" ref="R178:V178" si="69">IF(R154=0,"",R154/R130)</f>
        <v/>
      </c>
      <c r="S178" s="113" t="str">
        <f t="shared" si="69"/>
        <v/>
      </c>
      <c r="T178" s="113" t="str">
        <f t="shared" si="69"/>
        <v/>
      </c>
      <c r="U178" s="113" t="str">
        <f t="shared" si="69"/>
        <v/>
      </c>
      <c r="V178" s="113" t="str">
        <f t="shared" si="69"/>
        <v/>
      </c>
      <c r="W178" s="113" t="str">
        <f t="shared" ref="W178:Y178" si="70">IF(W154=0,"",W154/W130)</f>
        <v/>
      </c>
      <c r="X178" s="113" t="str">
        <f t="shared" si="70"/>
        <v/>
      </c>
      <c r="Y178" s="113" t="str">
        <f t="shared" si="70"/>
        <v/>
      </c>
      <c r="DA178" s="132" t="s">
        <v>1994</v>
      </c>
    </row>
    <row r="179" spans="1:105" ht="12" customHeight="1" x14ac:dyDescent="0.25">
      <c r="A179" s="108" t="s">
        <v>50</v>
      </c>
      <c r="B179" s="111" t="str">
        <f t="shared" ref="B179:Q179" si="71">IF(B155=0,"",B155/B131)</f>
        <v/>
      </c>
      <c r="C179" s="111" t="str">
        <f t="shared" si="71"/>
        <v/>
      </c>
      <c r="D179" s="111" t="str">
        <f t="shared" si="71"/>
        <v/>
      </c>
      <c r="E179" s="111" t="str">
        <f t="shared" si="71"/>
        <v/>
      </c>
      <c r="F179" s="111" t="str">
        <f t="shared" si="71"/>
        <v/>
      </c>
      <c r="G179" s="111" t="str">
        <f t="shared" si="71"/>
        <v/>
      </c>
      <c r="H179" s="111" t="str">
        <f t="shared" si="71"/>
        <v/>
      </c>
      <c r="I179" s="111" t="str">
        <f t="shared" si="71"/>
        <v/>
      </c>
      <c r="J179" s="111" t="str">
        <f t="shared" si="71"/>
        <v/>
      </c>
      <c r="K179" s="111" t="str">
        <f t="shared" si="71"/>
        <v/>
      </c>
      <c r="L179" s="111" t="str">
        <f t="shared" si="71"/>
        <v/>
      </c>
      <c r="M179" s="111" t="str">
        <f t="shared" si="71"/>
        <v/>
      </c>
      <c r="N179" s="111" t="str">
        <f t="shared" si="71"/>
        <v/>
      </c>
      <c r="O179" s="111" t="str">
        <f t="shared" si="71"/>
        <v/>
      </c>
      <c r="P179" s="111" t="str">
        <f t="shared" si="71"/>
        <v/>
      </c>
      <c r="Q179" s="111" t="str">
        <f t="shared" si="71"/>
        <v/>
      </c>
      <c r="R179" s="111" t="str">
        <f t="shared" ref="R179:V179" si="72">IF(R155=0,"",R155/R131)</f>
        <v/>
      </c>
      <c r="S179" s="111" t="str">
        <f t="shared" si="72"/>
        <v/>
      </c>
      <c r="T179" s="111" t="str">
        <f t="shared" si="72"/>
        <v/>
      </c>
      <c r="U179" s="111" t="str">
        <f t="shared" si="72"/>
        <v/>
      </c>
      <c r="V179" s="111" t="str">
        <f t="shared" si="72"/>
        <v/>
      </c>
      <c r="W179" s="111" t="str">
        <f t="shared" ref="W179:Y179" si="73">IF(W155=0,"",W155/W131)</f>
        <v/>
      </c>
      <c r="X179" s="111" t="str">
        <f t="shared" si="73"/>
        <v/>
      </c>
      <c r="Y179" s="111" t="str">
        <f t="shared" si="73"/>
        <v/>
      </c>
      <c r="DA179" s="63" t="s">
        <v>1995</v>
      </c>
    </row>
    <row r="180" spans="1:105" ht="12" customHeight="1" x14ac:dyDescent="0.25">
      <c r="A180" s="108" t="s">
        <v>52</v>
      </c>
      <c r="B180" s="111" t="str">
        <f t="shared" ref="B180:Q180" si="74">IF(B156=0,"",B156/B132)</f>
        <v/>
      </c>
      <c r="C180" s="111" t="str">
        <f t="shared" si="74"/>
        <v/>
      </c>
      <c r="D180" s="111" t="str">
        <f t="shared" si="74"/>
        <v/>
      </c>
      <c r="E180" s="111" t="str">
        <f t="shared" si="74"/>
        <v/>
      </c>
      <c r="F180" s="111" t="str">
        <f t="shared" si="74"/>
        <v/>
      </c>
      <c r="G180" s="111" t="str">
        <f t="shared" si="74"/>
        <v/>
      </c>
      <c r="H180" s="111" t="str">
        <f t="shared" si="74"/>
        <v/>
      </c>
      <c r="I180" s="111" t="str">
        <f t="shared" si="74"/>
        <v/>
      </c>
      <c r="J180" s="111" t="str">
        <f t="shared" si="74"/>
        <v/>
      </c>
      <c r="K180" s="111" t="str">
        <f t="shared" si="74"/>
        <v/>
      </c>
      <c r="L180" s="111" t="str">
        <f t="shared" si="74"/>
        <v/>
      </c>
      <c r="M180" s="111" t="str">
        <f t="shared" si="74"/>
        <v/>
      </c>
      <c r="N180" s="111" t="str">
        <f t="shared" si="74"/>
        <v/>
      </c>
      <c r="O180" s="111" t="str">
        <f t="shared" si="74"/>
        <v/>
      </c>
      <c r="P180" s="111" t="str">
        <f t="shared" si="74"/>
        <v/>
      </c>
      <c r="Q180" s="111" t="str">
        <f t="shared" si="74"/>
        <v/>
      </c>
      <c r="R180" s="111" t="str">
        <f t="shared" ref="R180:V180" si="75">IF(R156=0,"",R156/R132)</f>
        <v/>
      </c>
      <c r="S180" s="111" t="str">
        <f t="shared" si="75"/>
        <v/>
      </c>
      <c r="T180" s="111" t="str">
        <f t="shared" si="75"/>
        <v/>
      </c>
      <c r="U180" s="111" t="str">
        <f t="shared" si="75"/>
        <v/>
      </c>
      <c r="V180" s="111" t="str">
        <f t="shared" si="75"/>
        <v/>
      </c>
      <c r="W180" s="111" t="str">
        <f t="shared" ref="W180:Y180" si="76">IF(W156=0,"",W156/W132)</f>
        <v/>
      </c>
      <c r="X180" s="111" t="str">
        <f t="shared" si="76"/>
        <v/>
      </c>
      <c r="Y180" s="111" t="str">
        <f t="shared" si="76"/>
        <v/>
      </c>
      <c r="DA180" s="63" t="s">
        <v>1996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0.7066251110173748</v>
      </c>
      <c r="C181" s="112">
        <f t="shared" si="77"/>
        <v>0.70922911827791124</v>
      </c>
      <c r="D181" s="112">
        <f t="shared" si="77"/>
        <v>0.71321903759221772</v>
      </c>
      <c r="E181" s="112">
        <f t="shared" si="77"/>
        <v>0.71734693203045852</v>
      </c>
      <c r="F181" s="112">
        <f t="shared" si="77"/>
        <v>0.72136143508657347</v>
      </c>
      <c r="G181" s="112">
        <f t="shared" si="77"/>
        <v>0.72573187999829114</v>
      </c>
      <c r="H181" s="112">
        <f t="shared" si="77"/>
        <v>0.72985730695214468</v>
      </c>
      <c r="I181" s="112">
        <f t="shared" si="77"/>
        <v>0.73154169643762423</v>
      </c>
      <c r="J181" s="112">
        <f t="shared" si="77"/>
        <v>0.73231028731779235</v>
      </c>
      <c r="K181" s="112">
        <f t="shared" si="77"/>
        <v>0.73322251549772866</v>
      </c>
      <c r="L181" s="112">
        <f t="shared" si="77"/>
        <v>0.73540621527928529</v>
      </c>
      <c r="M181" s="112">
        <f t="shared" si="77"/>
        <v>0.73651836860174547</v>
      </c>
      <c r="N181" s="112">
        <f t="shared" si="77"/>
        <v>0.74012923712413514</v>
      </c>
      <c r="O181" s="112">
        <f t="shared" si="77"/>
        <v>0.74462111104278295</v>
      </c>
      <c r="P181" s="112">
        <f t="shared" si="77"/>
        <v>0.74856924637032352</v>
      </c>
      <c r="Q181" s="112">
        <f t="shared" si="77"/>
        <v>0.75487102331689027</v>
      </c>
      <c r="R181" s="112">
        <f t="shared" ref="R181:V181" si="78">IF(R157=0,"",R157/R133)</f>
        <v>0.7607717159390216</v>
      </c>
      <c r="S181" s="112">
        <f t="shared" si="78"/>
        <v>0.76859785334739317</v>
      </c>
      <c r="T181" s="112">
        <f t="shared" si="78"/>
        <v>0.77972975549204249</v>
      </c>
      <c r="U181" s="112">
        <f t="shared" si="78"/>
        <v>0.78746970250677151</v>
      </c>
      <c r="V181" s="112">
        <f t="shared" si="78"/>
        <v>0.79760036065649098</v>
      </c>
      <c r="W181" s="112">
        <f t="shared" ref="W181:Y181" si="79">IF(W157=0,"",W157/W133)</f>
        <v>0.80740186068354181</v>
      </c>
      <c r="X181" s="112">
        <f t="shared" si="79"/>
        <v>0.81497175572438363</v>
      </c>
      <c r="Y181" s="112">
        <f t="shared" si="79"/>
        <v>0.82185610798680109</v>
      </c>
      <c r="DA181" s="131" t="s">
        <v>1997</v>
      </c>
    </row>
    <row r="182" spans="1:105" ht="12" customHeight="1" x14ac:dyDescent="0.25">
      <c r="A182" s="107" t="s">
        <v>121</v>
      </c>
      <c r="B182" s="113">
        <f t="shared" ref="B182:Q182" si="80">IF(B158=0,"",B158/B134)</f>
        <v>0.81984032545517738</v>
      </c>
      <c r="C182" s="113">
        <f t="shared" si="80"/>
        <v>0.83811133986198361</v>
      </c>
      <c r="D182" s="113">
        <f t="shared" si="80"/>
        <v>0.83439256252732341</v>
      </c>
      <c r="E182" s="113">
        <f t="shared" si="80"/>
        <v>0.84143392007029627</v>
      </c>
      <c r="F182" s="113">
        <f t="shared" si="80"/>
        <v>0.84515471311740453</v>
      </c>
      <c r="G182" s="113">
        <f t="shared" si="80"/>
        <v>0.84649462012224885</v>
      </c>
      <c r="H182" s="113">
        <f t="shared" si="80"/>
        <v>0.85178220445992392</v>
      </c>
      <c r="I182" s="113">
        <f t="shared" si="80"/>
        <v>0.84383229206189403</v>
      </c>
      <c r="J182" s="113">
        <f t="shared" si="80"/>
        <v>0.85887183072799722</v>
      </c>
      <c r="K182" s="113">
        <f t="shared" si="80"/>
        <v>0.85582430564839373</v>
      </c>
      <c r="L182" s="113">
        <f t="shared" si="80"/>
        <v>0.87968071226727196</v>
      </c>
      <c r="M182" s="113">
        <f t="shared" si="80"/>
        <v>0.86926358147186922</v>
      </c>
      <c r="N182" s="113">
        <f t="shared" si="80"/>
        <v>0.87857516736423569</v>
      </c>
      <c r="O182" s="113">
        <f t="shared" si="80"/>
        <v>0.87863536531727859</v>
      </c>
      <c r="P182" s="113">
        <f t="shared" si="80"/>
        <v>0.87597523647128972</v>
      </c>
      <c r="Q182" s="113">
        <f t="shared" si="80"/>
        <v>0.87923892232422352</v>
      </c>
      <c r="R182" s="113">
        <f t="shared" ref="R182:V182" si="81">IF(R158=0,"",R158/R134)</f>
        <v>0.87781681986855342</v>
      </c>
      <c r="S182" s="113">
        <f t="shared" si="81"/>
        <v>0.88036336482555544</v>
      </c>
      <c r="T182" s="113">
        <f t="shared" si="81"/>
        <v>0.88860072660662393</v>
      </c>
      <c r="U182" s="113">
        <f t="shared" si="81"/>
        <v>0.89758620285168678</v>
      </c>
      <c r="V182" s="113">
        <f t="shared" si="81"/>
        <v>0.90503367878270768</v>
      </c>
      <c r="W182" s="113">
        <f t="shared" ref="W182:Y182" si="82">IF(W158=0,"",W158/W134)</f>
        <v>0.92212099761934896</v>
      </c>
      <c r="X182" s="113">
        <f t="shared" si="82"/>
        <v>0.92178120724435852</v>
      </c>
      <c r="Y182" s="113">
        <f t="shared" si="82"/>
        <v>0.92607751553069972</v>
      </c>
      <c r="DA182" s="132" t="s">
        <v>1998</v>
      </c>
    </row>
    <row r="183" spans="1:105" ht="12" customHeight="1" x14ac:dyDescent="0.25">
      <c r="A183" s="108" t="s">
        <v>53</v>
      </c>
      <c r="B183" s="111">
        <f t="shared" ref="B183:Q183" si="83">IF(B159=0,"",B159/B135)</f>
        <v>0.7066251110173748</v>
      </c>
      <c r="C183" s="111">
        <f t="shared" si="83"/>
        <v>0.71064520799016651</v>
      </c>
      <c r="D183" s="111">
        <f t="shared" si="83"/>
        <v>0.71486771646444069</v>
      </c>
      <c r="E183" s="111">
        <f t="shared" si="83"/>
        <v>0.71907211351911471</v>
      </c>
      <c r="F183" s="111">
        <f t="shared" si="83"/>
        <v>0.72356781568759265</v>
      </c>
      <c r="G183" s="111">
        <f t="shared" si="83"/>
        <v>0.7271091947299162</v>
      </c>
      <c r="H183" s="111">
        <f t="shared" si="83"/>
        <v>0.7301195736974867</v>
      </c>
      <c r="I183" s="111">
        <f t="shared" si="83"/>
        <v>0.73168531017688587</v>
      </c>
      <c r="J183" s="111">
        <f t="shared" si="83"/>
        <v>0.73232349870163482</v>
      </c>
      <c r="K183" s="111">
        <f t="shared" si="83"/>
        <v>0.73360652129139448</v>
      </c>
      <c r="L183" s="111">
        <f t="shared" si="83"/>
        <v>0.73434663698246905</v>
      </c>
      <c r="M183" s="111">
        <f t="shared" si="83"/>
        <v>0.73752911073351324</v>
      </c>
      <c r="N183" s="111">
        <f t="shared" si="83"/>
        <v>0.74005463455151477</v>
      </c>
      <c r="O183" s="111">
        <f t="shared" si="83"/>
        <v>0.74454067404479662</v>
      </c>
      <c r="P183" s="111">
        <f t="shared" si="83"/>
        <v>0.75142787392456412</v>
      </c>
      <c r="Q183" s="111">
        <f t="shared" si="83"/>
        <v>0.75584771128672568</v>
      </c>
      <c r="R183" s="111">
        <f t="shared" ref="R183:V183" si="84">IF(R159=0,"",R159/R135)</f>
        <v>0.76169353913173721</v>
      </c>
      <c r="S183" s="111">
        <f t="shared" si="84"/>
        <v>0.7682933172491303</v>
      </c>
      <c r="T183" s="111">
        <f t="shared" si="84"/>
        <v>0.77485898328961555</v>
      </c>
      <c r="U183" s="111">
        <f t="shared" si="84"/>
        <v>0.78516128531149487</v>
      </c>
      <c r="V183" s="111">
        <f t="shared" si="84"/>
        <v>0.79336235636990649</v>
      </c>
      <c r="W183" s="111">
        <f t="shared" ref="W183:Y183" si="85">IF(W159=0,"",W159/W135)</f>
        <v>0.80164671077317673</v>
      </c>
      <c r="X183" s="111">
        <f t="shared" si="85"/>
        <v>0.81436414157016246</v>
      </c>
      <c r="Y183" s="111">
        <f t="shared" si="85"/>
        <v>0.82661492325845598</v>
      </c>
      <c r="DA183" s="63" t="s">
        <v>1999</v>
      </c>
    </row>
    <row r="184" spans="1:105" ht="12" customHeight="1" x14ac:dyDescent="0.25">
      <c r="A184" s="108" t="s">
        <v>52</v>
      </c>
      <c r="B184" s="111">
        <f t="shared" ref="B184:Q184" si="86">IF(B160=0,"",B160/B136)</f>
        <v>1</v>
      </c>
      <c r="C184" s="111">
        <f t="shared" si="86"/>
        <v>1</v>
      </c>
      <c r="D184" s="111">
        <f t="shared" si="86"/>
        <v>1</v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:Y184" si="88">IF(W160=0,"",W160/W136)</f>
        <v>1</v>
      </c>
      <c r="X184" s="111">
        <f t="shared" si="88"/>
        <v>1</v>
      </c>
      <c r="Y184" s="111">
        <f t="shared" si="88"/>
        <v>1</v>
      </c>
      <c r="DA184" s="63" t="s">
        <v>2000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0.75471830959415909</v>
      </c>
      <c r="C185" s="124">
        <f t="shared" si="89"/>
        <v>0.75665454787509012</v>
      </c>
      <c r="D185" s="124">
        <f t="shared" si="89"/>
        <v>0.75924422914158618</v>
      </c>
      <c r="E185" s="124">
        <f t="shared" si="89"/>
        <v>0.76198973516377566</v>
      </c>
      <c r="F185" s="124">
        <f t="shared" si="89"/>
        <v>0.76493791380201059</v>
      </c>
      <c r="G185" s="124">
        <f t="shared" si="89"/>
        <v>0.76780002600786035</v>
      </c>
      <c r="H185" s="124">
        <f t="shared" si="89"/>
        <v>0.77047219772816333</v>
      </c>
      <c r="I185" s="124">
        <f t="shared" si="89"/>
        <v>0.77181274453761872</v>
      </c>
      <c r="J185" s="124">
        <f t="shared" si="89"/>
        <v>0.77260348665800838</v>
      </c>
      <c r="K185" s="124">
        <f t="shared" si="89"/>
        <v>0.77381281594890317</v>
      </c>
      <c r="L185" s="124">
        <f t="shared" si="89"/>
        <v>0.77538109387641851</v>
      </c>
      <c r="M185" s="124">
        <f t="shared" si="89"/>
        <v>0.77733569951230641</v>
      </c>
      <c r="N185" s="124">
        <f t="shared" si="89"/>
        <v>0.77971679944300798</v>
      </c>
      <c r="O185" s="124">
        <f t="shared" si="89"/>
        <v>0.78271947687110976</v>
      </c>
      <c r="P185" s="124">
        <f t="shared" si="89"/>
        <v>0.78606484123353981</v>
      </c>
      <c r="Q185" s="124">
        <f t="shared" si="89"/>
        <v>0.78939713560737002</v>
      </c>
      <c r="R185" s="124">
        <f t="shared" ref="R185:V185" si="90">IF(R161=0,"",R161/R137)</f>
        <v>0.79383575519394112</v>
      </c>
      <c r="S185" s="124">
        <f t="shared" si="90"/>
        <v>0.80035880632481815</v>
      </c>
      <c r="T185" s="124">
        <f t="shared" si="90"/>
        <v>0.80986696359096733</v>
      </c>
      <c r="U185" s="124">
        <f t="shared" si="90"/>
        <v>0.82094515310625327</v>
      </c>
      <c r="V185" s="124">
        <f t="shared" si="90"/>
        <v>0.8335392037587408</v>
      </c>
      <c r="W185" s="124">
        <f t="shared" ref="W185:Y185" si="91">IF(W161=0,"",W161/W137)</f>
        <v>0.84749536986796858</v>
      </c>
      <c r="X185" s="124">
        <f t="shared" si="91"/>
        <v>0.8609182300716508</v>
      </c>
      <c r="Y185" s="124">
        <f t="shared" si="91"/>
        <v>0.87201339892559271</v>
      </c>
      <c r="DA185" s="130" t="s">
        <v>2001</v>
      </c>
    </row>
    <row r="186" spans="1:105" ht="12" customHeight="1" x14ac:dyDescent="0.25">
      <c r="A186" s="97" t="s">
        <v>202</v>
      </c>
      <c r="B186" s="111" t="str">
        <f t="shared" ref="B186:Q186" si="92">IF(B162=0,"",B162/B138)</f>
        <v/>
      </c>
      <c r="C186" s="111" t="str">
        <f t="shared" si="92"/>
        <v/>
      </c>
      <c r="D186" s="111" t="str">
        <f t="shared" si="92"/>
        <v/>
      </c>
      <c r="E186" s="111" t="str">
        <f t="shared" si="92"/>
        <v/>
      </c>
      <c r="F186" s="111" t="str">
        <f t="shared" si="92"/>
        <v/>
      </c>
      <c r="G186" s="111" t="str">
        <f t="shared" si="92"/>
        <v/>
      </c>
      <c r="H186" s="111" t="str">
        <f t="shared" si="92"/>
        <v/>
      </c>
      <c r="I186" s="111" t="str">
        <f t="shared" si="92"/>
        <v/>
      </c>
      <c r="J186" s="111" t="str">
        <f t="shared" si="92"/>
        <v/>
      </c>
      <c r="K186" s="111" t="str">
        <f t="shared" si="92"/>
        <v/>
      </c>
      <c r="L186" s="111" t="str">
        <f t="shared" si="92"/>
        <v/>
      </c>
      <c r="M186" s="111" t="str">
        <f t="shared" si="92"/>
        <v/>
      </c>
      <c r="N186" s="111" t="str">
        <f t="shared" si="92"/>
        <v/>
      </c>
      <c r="O186" s="111" t="str">
        <f t="shared" si="92"/>
        <v/>
      </c>
      <c r="P186" s="111" t="str">
        <f t="shared" si="92"/>
        <v/>
      </c>
      <c r="Q186" s="111" t="str">
        <f t="shared" si="92"/>
        <v/>
      </c>
      <c r="R186" s="111" t="str">
        <f t="shared" ref="R186:V186" si="93">IF(R162=0,"",R162/R138)</f>
        <v/>
      </c>
      <c r="S186" s="111" t="str">
        <f t="shared" si="93"/>
        <v/>
      </c>
      <c r="T186" s="111" t="str">
        <f t="shared" si="93"/>
        <v/>
      </c>
      <c r="U186" s="111" t="str">
        <f t="shared" si="93"/>
        <v/>
      </c>
      <c r="V186" s="111" t="str">
        <f t="shared" si="93"/>
        <v/>
      </c>
      <c r="W186" s="111" t="str">
        <f t="shared" ref="W186:Y186" si="94">IF(W162=0,"",W162/W138)</f>
        <v/>
      </c>
      <c r="X186" s="111" t="str">
        <f t="shared" si="94"/>
        <v/>
      </c>
      <c r="Y186" s="111" t="str">
        <f t="shared" si="94"/>
        <v/>
      </c>
      <c r="DA186" s="63" t="s">
        <v>2002</v>
      </c>
    </row>
    <row r="187" spans="1:105" ht="12" customHeight="1" x14ac:dyDescent="0.25">
      <c r="A187" s="97" t="s">
        <v>50</v>
      </c>
      <c r="B187" s="111" t="str">
        <f t="shared" ref="B187:Q187" si="95">IF(B163=0,"",B163/B139)</f>
        <v/>
      </c>
      <c r="C187" s="111" t="str">
        <f t="shared" si="95"/>
        <v/>
      </c>
      <c r="D187" s="111" t="str">
        <f t="shared" si="95"/>
        <v/>
      </c>
      <c r="E187" s="111" t="str">
        <f t="shared" si="95"/>
        <v/>
      </c>
      <c r="F187" s="111" t="str">
        <f t="shared" si="95"/>
        <v/>
      </c>
      <c r="G187" s="111" t="str">
        <f t="shared" si="95"/>
        <v/>
      </c>
      <c r="H187" s="111" t="str">
        <f t="shared" si="95"/>
        <v/>
      </c>
      <c r="I187" s="111" t="str">
        <f t="shared" si="95"/>
        <v/>
      </c>
      <c r="J187" s="111" t="str">
        <f t="shared" si="95"/>
        <v/>
      </c>
      <c r="K187" s="111" t="str">
        <f t="shared" si="95"/>
        <v/>
      </c>
      <c r="L187" s="111" t="str">
        <f t="shared" si="95"/>
        <v/>
      </c>
      <c r="M187" s="111" t="str">
        <f t="shared" si="95"/>
        <v/>
      </c>
      <c r="N187" s="111" t="str">
        <f t="shared" si="95"/>
        <v/>
      </c>
      <c r="O187" s="111" t="str">
        <f t="shared" si="95"/>
        <v/>
      </c>
      <c r="P187" s="111" t="str">
        <f t="shared" si="95"/>
        <v/>
      </c>
      <c r="Q187" s="111" t="str">
        <f t="shared" si="95"/>
        <v/>
      </c>
      <c r="R187" s="111" t="str">
        <f t="shared" ref="R187:V187" si="96">IF(R163=0,"",R163/R139)</f>
        <v/>
      </c>
      <c r="S187" s="111" t="str">
        <f t="shared" si="96"/>
        <v/>
      </c>
      <c r="T187" s="111" t="str">
        <f t="shared" si="96"/>
        <v/>
      </c>
      <c r="U187" s="111" t="str">
        <f t="shared" si="96"/>
        <v/>
      </c>
      <c r="V187" s="111" t="str">
        <f t="shared" si="96"/>
        <v/>
      </c>
      <c r="W187" s="111" t="str">
        <f t="shared" ref="W187:Y187" si="97">IF(W163=0,"",W163/W139)</f>
        <v/>
      </c>
      <c r="X187" s="111" t="str">
        <f t="shared" si="97"/>
        <v/>
      </c>
      <c r="Y187" s="111" t="str">
        <f t="shared" si="97"/>
        <v/>
      </c>
      <c r="DA187" s="63" t="s">
        <v>2003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0.75471830959415909</v>
      </c>
      <c r="C188" s="45">
        <f t="shared" si="98"/>
        <v>0.75665454787509012</v>
      </c>
      <c r="D188" s="45">
        <f t="shared" si="98"/>
        <v>0.75924422914158618</v>
      </c>
      <c r="E188" s="45">
        <f t="shared" si="98"/>
        <v>0.76198973516377566</v>
      </c>
      <c r="F188" s="45">
        <f t="shared" si="98"/>
        <v>0.76493791380201059</v>
      </c>
      <c r="G188" s="45">
        <f t="shared" si="98"/>
        <v>0.76780002600786035</v>
      </c>
      <c r="H188" s="45">
        <f t="shared" si="98"/>
        <v>0.77047219772816333</v>
      </c>
      <c r="I188" s="45">
        <f t="shared" si="98"/>
        <v>0.77181274453761872</v>
      </c>
      <c r="J188" s="45">
        <f t="shared" si="98"/>
        <v>0.77260348665800838</v>
      </c>
      <c r="K188" s="45">
        <f t="shared" si="98"/>
        <v>0.77381281594890317</v>
      </c>
      <c r="L188" s="45">
        <f t="shared" si="98"/>
        <v>0.77538109387641851</v>
      </c>
      <c r="M188" s="45">
        <f t="shared" si="98"/>
        <v>0.77733569951230641</v>
      </c>
      <c r="N188" s="45">
        <f t="shared" si="98"/>
        <v>0.77971679944300798</v>
      </c>
      <c r="O188" s="45">
        <f t="shared" si="98"/>
        <v>0.78271947687110976</v>
      </c>
      <c r="P188" s="45">
        <f t="shared" si="98"/>
        <v>0.78606484123353981</v>
      </c>
      <c r="Q188" s="45">
        <f t="shared" si="98"/>
        <v>0.78939713560737002</v>
      </c>
      <c r="R188" s="45">
        <f t="shared" ref="R188:V188" si="99">IF(R164=0,"",R164/R140)</f>
        <v>0.79383575519394112</v>
      </c>
      <c r="S188" s="45">
        <f t="shared" si="99"/>
        <v>0.80035880632481815</v>
      </c>
      <c r="T188" s="45">
        <f t="shared" si="99"/>
        <v>0.80986696359096733</v>
      </c>
      <c r="U188" s="45">
        <f t="shared" si="99"/>
        <v>0.82094515310625327</v>
      </c>
      <c r="V188" s="45">
        <f t="shared" si="99"/>
        <v>0.8335392037587408</v>
      </c>
      <c r="W188" s="45">
        <f t="shared" ref="W188:Y188" si="100">IF(W164=0,"",W164/W140)</f>
        <v>0.84749536986796858</v>
      </c>
      <c r="X188" s="45">
        <f t="shared" si="100"/>
        <v>0.8609182300716508</v>
      </c>
      <c r="Y188" s="45">
        <f t="shared" si="100"/>
        <v>0.87201339892559271</v>
      </c>
      <c r="DA188" s="60" t="s">
        <v>2004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0</v>
      </c>
      <c r="C190" s="117">
        <f t="shared" si="101"/>
        <v>0</v>
      </c>
      <c r="D190" s="117">
        <f t="shared" si="101"/>
        <v>0</v>
      </c>
      <c r="E190" s="117">
        <f t="shared" si="101"/>
        <v>0</v>
      </c>
      <c r="F190" s="117">
        <f t="shared" si="101"/>
        <v>0</v>
      </c>
      <c r="G190" s="117">
        <f t="shared" si="101"/>
        <v>0</v>
      </c>
      <c r="H190" s="117">
        <f t="shared" si="101"/>
        <v>0</v>
      </c>
      <c r="I190" s="117">
        <f t="shared" si="101"/>
        <v>0</v>
      </c>
      <c r="J190" s="117">
        <f t="shared" si="101"/>
        <v>0</v>
      </c>
      <c r="K190" s="117">
        <f t="shared" si="101"/>
        <v>0</v>
      </c>
      <c r="L190" s="117">
        <f t="shared" si="101"/>
        <v>0</v>
      </c>
      <c r="M190" s="117">
        <f t="shared" si="101"/>
        <v>0</v>
      </c>
      <c r="N190" s="117">
        <f t="shared" si="101"/>
        <v>0</v>
      </c>
      <c r="O190" s="117">
        <f t="shared" si="101"/>
        <v>0</v>
      </c>
      <c r="P190" s="117">
        <f t="shared" si="101"/>
        <v>0</v>
      </c>
      <c r="Q190" s="117">
        <f t="shared" si="101"/>
        <v>0</v>
      </c>
      <c r="R190" s="117">
        <f t="shared" ref="R190:V190" si="102">R191+R194+R196+R209</f>
        <v>0</v>
      </c>
      <c r="S190" s="117">
        <f t="shared" si="102"/>
        <v>0</v>
      </c>
      <c r="T190" s="117">
        <f t="shared" si="102"/>
        <v>0</v>
      </c>
      <c r="U190" s="117">
        <f t="shared" si="102"/>
        <v>0</v>
      </c>
      <c r="V190" s="117">
        <f t="shared" si="102"/>
        <v>0</v>
      </c>
      <c r="W190" s="117">
        <f t="shared" ref="W190:Y190" si="103">W191+W194+W196+W209</f>
        <v>0</v>
      </c>
      <c r="X190" s="117">
        <f t="shared" si="103"/>
        <v>0</v>
      </c>
      <c r="Y190" s="117">
        <f t="shared" si="103"/>
        <v>0</v>
      </c>
      <c r="DA190" s="129" t="s">
        <v>2150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:Y191" si="106">SUM(W192:W193)</f>
        <v>0</v>
      </c>
      <c r="X191" s="122">
        <f t="shared" si="106"/>
        <v>0</v>
      </c>
      <c r="Y191" s="122">
        <f t="shared" si="106"/>
        <v>0</v>
      </c>
      <c r="DA191" s="130" t="s">
        <v>2151</v>
      </c>
    </row>
    <row r="192" spans="1:105" ht="12" customHeight="1" x14ac:dyDescent="0.25">
      <c r="A192" s="97" t="s">
        <v>199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X192" s="98">
        <v>0</v>
      </c>
      <c r="Y192" s="98">
        <v>0</v>
      </c>
      <c r="DA192" s="63" t="s">
        <v>2152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X193" s="98">
        <v>0</v>
      </c>
      <c r="Y193" s="98">
        <v>0</v>
      </c>
      <c r="DA193" s="63" t="s">
        <v>2153</v>
      </c>
    </row>
    <row r="194" spans="1:105" ht="12" customHeight="1" x14ac:dyDescent="0.25">
      <c r="A194" s="121" t="s">
        <v>92</v>
      </c>
      <c r="B194" s="122">
        <f t="shared" ref="B194:Y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X194" s="122">
        <f t="shared" si="107"/>
        <v>0</v>
      </c>
      <c r="Y194" s="122">
        <f t="shared" si="107"/>
        <v>0</v>
      </c>
      <c r="DA194" s="130" t="s">
        <v>2154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2155</v>
      </c>
    </row>
    <row r="196" spans="1:105" ht="12" customHeight="1" x14ac:dyDescent="0.25">
      <c r="A196" s="121" t="s">
        <v>55</v>
      </c>
      <c r="B196" s="122">
        <v>0</v>
      </c>
      <c r="C196" s="122">
        <v>0</v>
      </c>
      <c r="D196" s="122">
        <v>0</v>
      </c>
      <c r="E196" s="122">
        <v>0</v>
      </c>
      <c r="F196" s="122">
        <v>0</v>
      </c>
      <c r="G196" s="122">
        <v>0</v>
      </c>
      <c r="H196" s="122">
        <v>0</v>
      </c>
      <c r="I196" s="122">
        <v>0</v>
      </c>
      <c r="J196" s="122">
        <v>0</v>
      </c>
      <c r="K196" s="122">
        <v>0</v>
      </c>
      <c r="L196" s="122">
        <v>0</v>
      </c>
      <c r="M196" s="122">
        <v>0</v>
      </c>
      <c r="N196" s="122">
        <v>0</v>
      </c>
      <c r="O196" s="122">
        <v>0</v>
      </c>
      <c r="P196" s="122">
        <v>0</v>
      </c>
      <c r="Q196" s="122">
        <v>0</v>
      </c>
      <c r="R196" s="122">
        <v>0</v>
      </c>
      <c r="S196" s="122">
        <v>0</v>
      </c>
      <c r="T196" s="122">
        <v>0</v>
      </c>
      <c r="U196" s="122">
        <v>0</v>
      </c>
      <c r="V196" s="122">
        <v>0</v>
      </c>
      <c r="W196" s="122">
        <v>0</v>
      </c>
      <c r="X196" s="122">
        <v>0</v>
      </c>
      <c r="Y196" s="122">
        <v>0</v>
      </c>
      <c r="DA196" s="130" t="s">
        <v>2156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X197" s="98">
        <v>0</v>
      </c>
      <c r="Y197" s="98">
        <v>0</v>
      </c>
      <c r="DA197" s="63" t="s">
        <v>2157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X198" s="98">
        <v>0</v>
      </c>
      <c r="Y198" s="98">
        <v>0</v>
      </c>
      <c r="DA198" s="63" t="s">
        <v>2158</v>
      </c>
    </row>
    <row r="199" spans="1:105" ht="12" customHeight="1" x14ac:dyDescent="0.25">
      <c r="A199" s="100" t="s">
        <v>199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X199" s="101">
        <v>0</v>
      </c>
      <c r="Y199" s="101">
        <v>0</v>
      </c>
      <c r="DA199" s="131" t="s">
        <v>2159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X200" s="104">
        <v>0</v>
      </c>
      <c r="Y200" s="104">
        <v>0</v>
      </c>
      <c r="DA200" s="132" t="s">
        <v>2160</v>
      </c>
    </row>
    <row r="201" spans="1:105" ht="12" customHeight="1" x14ac:dyDescent="0.25">
      <c r="A201" s="106" t="s">
        <v>124</v>
      </c>
      <c r="B201" s="101">
        <v>0</v>
      </c>
      <c r="C201" s="101">
        <v>0</v>
      </c>
      <c r="D201" s="101">
        <v>0</v>
      </c>
      <c r="E201" s="101">
        <v>0</v>
      </c>
      <c r="F201" s="101">
        <v>0</v>
      </c>
      <c r="G201" s="101">
        <v>0</v>
      </c>
      <c r="H201" s="101">
        <v>0</v>
      </c>
      <c r="I201" s="101">
        <v>0</v>
      </c>
      <c r="J201" s="101">
        <v>0</v>
      </c>
      <c r="K201" s="101">
        <v>0</v>
      </c>
      <c r="L201" s="101">
        <v>0</v>
      </c>
      <c r="M201" s="101">
        <v>0</v>
      </c>
      <c r="N201" s="101">
        <v>0</v>
      </c>
      <c r="O201" s="101">
        <v>0</v>
      </c>
      <c r="P201" s="101">
        <v>0</v>
      </c>
      <c r="Q201" s="101">
        <v>0</v>
      </c>
      <c r="R201" s="101">
        <v>0</v>
      </c>
      <c r="S201" s="101">
        <v>0</v>
      </c>
      <c r="T201" s="101">
        <v>0</v>
      </c>
      <c r="U201" s="101">
        <v>0</v>
      </c>
      <c r="V201" s="101">
        <v>0</v>
      </c>
      <c r="W201" s="101">
        <v>0</v>
      </c>
      <c r="X201" s="101">
        <v>0</v>
      </c>
      <c r="Y201" s="101">
        <v>0</v>
      </c>
      <c r="DA201" s="131" t="s">
        <v>2161</v>
      </c>
    </row>
    <row r="202" spans="1:105" ht="12" customHeight="1" x14ac:dyDescent="0.25">
      <c r="A202" s="107" t="s">
        <v>123</v>
      </c>
      <c r="B202" s="104">
        <v>0</v>
      </c>
      <c r="C202" s="104">
        <v>0</v>
      </c>
      <c r="D202" s="104">
        <v>0</v>
      </c>
      <c r="E202" s="104">
        <v>0</v>
      </c>
      <c r="F202" s="104">
        <v>0</v>
      </c>
      <c r="G202" s="104">
        <v>0</v>
      </c>
      <c r="H202" s="104">
        <v>0</v>
      </c>
      <c r="I202" s="104">
        <v>0</v>
      </c>
      <c r="J202" s="104">
        <v>0</v>
      </c>
      <c r="K202" s="104">
        <v>0</v>
      </c>
      <c r="L202" s="104">
        <v>0</v>
      </c>
      <c r="M202" s="104">
        <v>0</v>
      </c>
      <c r="N202" s="104">
        <v>0</v>
      </c>
      <c r="O202" s="104">
        <v>0</v>
      </c>
      <c r="P202" s="104">
        <v>0</v>
      </c>
      <c r="Q202" s="104">
        <v>0</v>
      </c>
      <c r="R202" s="104">
        <v>0</v>
      </c>
      <c r="S202" s="104">
        <v>0</v>
      </c>
      <c r="T202" s="104">
        <v>0</v>
      </c>
      <c r="U202" s="104">
        <v>0</v>
      </c>
      <c r="V202" s="104">
        <v>0</v>
      </c>
      <c r="W202" s="104">
        <v>0</v>
      </c>
      <c r="X202" s="104">
        <v>0</v>
      </c>
      <c r="Y202" s="104">
        <v>0</v>
      </c>
      <c r="DA202" s="132" t="s">
        <v>2162</v>
      </c>
    </row>
    <row r="203" spans="1:105" ht="12" customHeight="1" x14ac:dyDescent="0.25">
      <c r="A203" s="108" t="s">
        <v>50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X203" s="98">
        <v>0</v>
      </c>
      <c r="Y203" s="98">
        <v>0</v>
      </c>
      <c r="DA203" s="63" t="s">
        <v>2163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X204" s="98">
        <v>0</v>
      </c>
      <c r="Y204" s="98">
        <v>0</v>
      </c>
      <c r="DA204" s="63" t="s">
        <v>2164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X205" s="101">
        <v>0</v>
      </c>
      <c r="Y205" s="101">
        <v>0</v>
      </c>
      <c r="DA205" s="131" t="s">
        <v>2165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X206" s="104">
        <v>0</v>
      </c>
      <c r="Y206" s="104">
        <v>0</v>
      </c>
      <c r="DA206" s="132" t="s">
        <v>2166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2167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X208" s="98">
        <v>0</v>
      </c>
      <c r="Y208" s="98">
        <v>0</v>
      </c>
      <c r="DA208" s="63" t="s">
        <v>2168</v>
      </c>
    </row>
    <row r="209" spans="1:105" ht="12" customHeight="1" x14ac:dyDescent="0.25">
      <c r="A209" s="121" t="s">
        <v>54</v>
      </c>
      <c r="B209" s="122">
        <v>0</v>
      </c>
      <c r="C209" s="122">
        <v>0</v>
      </c>
      <c r="D209" s="122">
        <v>0</v>
      </c>
      <c r="E209" s="122">
        <v>0</v>
      </c>
      <c r="F209" s="122">
        <v>0</v>
      </c>
      <c r="G209" s="122">
        <v>0</v>
      </c>
      <c r="H209" s="122">
        <v>0</v>
      </c>
      <c r="I209" s="122">
        <v>0</v>
      </c>
      <c r="J209" s="122">
        <v>0</v>
      </c>
      <c r="K209" s="122">
        <v>0</v>
      </c>
      <c r="L209" s="122">
        <v>0</v>
      </c>
      <c r="M209" s="122">
        <v>0</v>
      </c>
      <c r="N209" s="122">
        <v>0</v>
      </c>
      <c r="O209" s="122">
        <v>0</v>
      </c>
      <c r="P209" s="122">
        <v>0</v>
      </c>
      <c r="Q209" s="122">
        <v>0</v>
      </c>
      <c r="R209" s="122">
        <v>0</v>
      </c>
      <c r="S209" s="122">
        <v>0</v>
      </c>
      <c r="T209" s="122">
        <v>0</v>
      </c>
      <c r="U209" s="122">
        <v>0</v>
      </c>
      <c r="V209" s="122">
        <v>0</v>
      </c>
      <c r="W209" s="122">
        <v>0</v>
      </c>
      <c r="X209" s="122">
        <v>0</v>
      </c>
      <c r="Y209" s="122">
        <v>0</v>
      </c>
      <c r="DA209" s="130" t="s">
        <v>2169</v>
      </c>
    </row>
    <row r="210" spans="1:105" ht="12" customHeight="1" x14ac:dyDescent="0.25">
      <c r="A210" s="97" t="s">
        <v>202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X210" s="98">
        <v>0</v>
      </c>
      <c r="Y210" s="98">
        <v>0</v>
      </c>
      <c r="DA210" s="63" t="s">
        <v>2170</v>
      </c>
    </row>
    <row r="211" spans="1:105" ht="12" customHeight="1" x14ac:dyDescent="0.25">
      <c r="A211" s="97" t="s">
        <v>50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X211" s="98">
        <v>0</v>
      </c>
      <c r="Y211" s="98">
        <v>0</v>
      </c>
      <c r="DA211" s="63" t="s">
        <v>2171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X212" s="33">
        <v>0</v>
      </c>
      <c r="Y212" s="33">
        <v>0</v>
      </c>
      <c r="DA212" s="60" t="s">
        <v>2172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17623.116604827603</v>
      </c>
      <c r="C214" s="117">
        <f t="shared" si="108"/>
        <v>17440.349861713963</v>
      </c>
      <c r="D214" s="117">
        <f t="shared" si="108"/>
        <v>16831.66537086666</v>
      </c>
      <c r="E214" s="117">
        <f t="shared" si="108"/>
        <v>16299.622008195851</v>
      </c>
      <c r="F214" s="117">
        <f t="shared" si="108"/>
        <v>15629.886803973835</v>
      </c>
      <c r="G214" s="117">
        <f t="shared" si="108"/>
        <v>14937.180799397773</v>
      </c>
      <c r="H214" s="117">
        <f t="shared" si="108"/>
        <v>14569.569510804797</v>
      </c>
      <c r="I214" s="117">
        <f t="shared" si="108"/>
        <v>14217.116983667753</v>
      </c>
      <c r="J214" s="117">
        <f t="shared" si="108"/>
        <v>14058.607645058737</v>
      </c>
      <c r="K214" s="117">
        <f t="shared" si="108"/>
        <v>14113.078029048551</v>
      </c>
      <c r="L214" s="117">
        <f t="shared" si="108"/>
        <v>14005.513860365492</v>
      </c>
      <c r="M214" s="117">
        <f t="shared" si="108"/>
        <v>13717.666966477542</v>
      </c>
      <c r="N214" s="117">
        <f t="shared" si="108"/>
        <v>12994.356248269773</v>
      </c>
      <c r="O214" s="117">
        <f t="shared" si="108"/>
        <v>12461.508312311789</v>
      </c>
      <c r="P214" s="117">
        <f t="shared" si="108"/>
        <v>11495.273054594927</v>
      </c>
      <c r="Q214" s="117">
        <f t="shared" si="108"/>
        <v>11165.991201758463</v>
      </c>
      <c r="R214" s="117">
        <f t="shared" ref="R214:V214" si="109">R215+R218+R220+R233</f>
        <v>11062.019832967007</v>
      </c>
      <c r="S214" s="117">
        <f t="shared" si="109"/>
        <v>11025.407532069145</v>
      </c>
      <c r="T214" s="117">
        <f t="shared" si="109"/>
        <v>10964.317314951695</v>
      </c>
      <c r="U214" s="117">
        <f t="shared" si="109"/>
        <v>10925.206693597425</v>
      </c>
      <c r="V214" s="117">
        <f t="shared" si="109"/>
        <v>10836.764712602211</v>
      </c>
      <c r="W214" s="117">
        <f t="shared" ref="W214:Y214" si="110">W215+W218+W220+W233</f>
        <v>10464.343964802258</v>
      </c>
      <c r="X214" s="117">
        <f t="shared" si="110"/>
        <v>9771.7296366813935</v>
      </c>
      <c r="Y214" s="117">
        <f t="shared" si="110"/>
        <v>8783.6800118413212</v>
      </c>
      <c r="DA214" s="129" t="s">
        <v>2318</v>
      </c>
    </row>
    <row r="215" spans="1:105" ht="12" customHeight="1" x14ac:dyDescent="0.25">
      <c r="A215" s="121" t="s">
        <v>57</v>
      </c>
      <c r="B215" s="122">
        <f t="shared" ref="B215:Q215" si="111">SUM(B216:B217)</f>
        <v>16041.935141826825</v>
      </c>
      <c r="C215" s="122">
        <f t="shared" si="111"/>
        <v>16001.133041810468</v>
      </c>
      <c r="D215" s="122">
        <f t="shared" si="111"/>
        <v>15227.763451604666</v>
      </c>
      <c r="E215" s="122">
        <f t="shared" si="111"/>
        <v>14715.283590953879</v>
      </c>
      <c r="F215" s="122">
        <f t="shared" si="111"/>
        <v>14101.72707000791</v>
      </c>
      <c r="G215" s="122">
        <f t="shared" si="111"/>
        <v>13417.043307332957</v>
      </c>
      <c r="H215" s="122">
        <f t="shared" si="111"/>
        <v>13054.664909070512</v>
      </c>
      <c r="I215" s="122">
        <f t="shared" si="111"/>
        <v>12677.913688436784</v>
      </c>
      <c r="J215" s="122">
        <f t="shared" si="111"/>
        <v>12623.84984714138</v>
      </c>
      <c r="K215" s="122">
        <f t="shared" si="111"/>
        <v>12636.578976044049</v>
      </c>
      <c r="L215" s="122">
        <f t="shared" si="111"/>
        <v>12505.36916117805</v>
      </c>
      <c r="M215" s="122">
        <f t="shared" si="111"/>
        <v>12212.455147260156</v>
      </c>
      <c r="N215" s="122">
        <f t="shared" si="111"/>
        <v>11513.499179398868</v>
      </c>
      <c r="O215" s="122">
        <f t="shared" si="111"/>
        <v>10996.396258156052</v>
      </c>
      <c r="P215" s="122">
        <f t="shared" si="111"/>
        <v>10021.295245668422</v>
      </c>
      <c r="Q215" s="122">
        <f t="shared" si="111"/>
        <v>9684.8146177163617</v>
      </c>
      <c r="R215" s="122">
        <f t="shared" ref="R215:V215" si="112">SUM(R216:R217)</f>
        <v>9562.7789998427816</v>
      </c>
      <c r="S215" s="122">
        <f t="shared" si="112"/>
        <v>9540.2789574159033</v>
      </c>
      <c r="T215" s="122">
        <f t="shared" si="112"/>
        <v>9529.5082431902429</v>
      </c>
      <c r="U215" s="122">
        <f t="shared" si="112"/>
        <v>9552.7601994692741</v>
      </c>
      <c r="V215" s="122">
        <f t="shared" si="112"/>
        <v>9557.4363458900989</v>
      </c>
      <c r="W215" s="122">
        <f t="shared" ref="W215:Y215" si="113">SUM(W216:W217)</f>
        <v>9317.2063520132251</v>
      </c>
      <c r="X215" s="122">
        <f t="shared" si="113"/>
        <v>8723.6929561234519</v>
      </c>
      <c r="Y215" s="122">
        <f t="shared" si="113"/>
        <v>7937.7887699070461</v>
      </c>
      <c r="DA215" s="130" t="s">
        <v>2319</v>
      </c>
    </row>
    <row r="216" spans="1:105" ht="12" customHeight="1" x14ac:dyDescent="0.25">
      <c r="A216" s="97" t="s">
        <v>199</v>
      </c>
      <c r="B216" s="98">
        <v>15969.489552507972</v>
      </c>
      <c r="C216" s="98">
        <v>15928.928475922074</v>
      </c>
      <c r="D216" s="98">
        <v>15158.587688551059</v>
      </c>
      <c r="E216" s="98">
        <v>14647.741676486001</v>
      </c>
      <c r="F216" s="98">
        <v>14036.064784357342</v>
      </c>
      <c r="G216" s="98">
        <v>13353.892048331803</v>
      </c>
      <c r="H216" s="98">
        <v>12992.984007874802</v>
      </c>
      <c r="I216" s="98">
        <v>12618.407950539346</v>
      </c>
      <c r="J216" s="98">
        <v>12563.016008584626</v>
      </c>
      <c r="K216" s="98">
        <v>12575.009924626836</v>
      </c>
      <c r="L216" s="98">
        <v>12441.500508167352</v>
      </c>
      <c r="M216" s="98">
        <v>12152.109795803512</v>
      </c>
      <c r="N216" s="98">
        <v>11454.957784334925</v>
      </c>
      <c r="O216" s="98">
        <v>10938.554663086506</v>
      </c>
      <c r="P216" s="98">
        <v>9971.4800424028581</v>
      </c>
      <c r="Q216" s="98">
        <v>9635.0336690921649</v>
      </c>
      <c r="R216" s="98">
        <v>9512.8824808991758</v>
      </c>
      <c r="S216" s="98">
        <v>9490.641480746026</v>
      </c>
      <c r="T216" s="98">
        <v>9479.6590428662639</v>
      </c>
      <c r="U216" s="98">
        <v>9502.9848644991198</v>
      </c>
      <c r="V216" s="98">
        <v>9508.0480064697349</v>
      </c>
      <c r="W216" s="98">
        <v>9267.0726429675378</v>
      </c>
      <c r="X216" s="98">
        <v>8679.4902713600895</v>
      </c>
      <c r="Y216" s="98">
        <v>7899.7628844778146</v>
      </c>
      <c r="DA216" s="63" t="s">
        <v>2320</v>
      </c>
    </row>
    <row r="217" spans="1:105" ht="12" customHeight="1" x14ac:dyDescent="0.25">
      <c r="A217" s="97" t="s">
        <v>53</v>
      </c>
      <c r="B217" s="98">
        <v>72.445589318852583</v>
      </c>
      <c r="C217" s="98">
        <v>72.204565888393972</v>
      </c>
      <c r="D217" s="98">
        <v>69.175763053606104</v>
      </c>
      <c r="E217" s="98">
        <v>67.54191446787776</v>
      </c>
      <c r="F217" s="98">
        <v>65.662285650567696</v>
      </c>
      <c r="G217" s="98">
        <v>63.151259001153704</v>
      </c>
      <c r="H217" s="98">
        <v>61.68090119571017</v>
      </c>
      <c r="I217" s="98">
        <v>59.505737897438742</v>
      </c>
      <c r="J217" s="98">
        <v>60.833838556755737</v>
      </c>
      <c r="K217" s="98">
        <v>61.569051417213679</v>
      </c>
      <c r="L217" s="98">
        <v>63.86865301069858</v>
      </c>
      <c r="M217" s="98">
        <v>60.345351456643826</v>
      </c>
      <c r="N217" s="98">
        <v>58.541395063943021</v>
      </c>
      <c r="O217" s="98">
        <v>57.841595069545548</v>
      </c>
      <c r="P217" s="98">
        <v>49.815203265564222</v>
      </c>
      <c r="Q217" s="98">
        <v>49.780948624196093</v>
      </c>
      <c r="R217" s="98">
        <v>49.896518943605322</v>
      </c>
      <c r="S217" s="98">
        <v>49.63747666987809</v>
      </c>
      <c r="T217" s="98">
        <v>49.849200323979098</v>
      </c>
      <c r="U217" s="98">
        <v>49.775334970153608</v>
      </c>
      <c r="V217" s="98">
        <v>49.388339420363103</v>
      </c>
      <c r="W217" s="98">
        <v>50.133709045686778</v>
      </c>
      <c r="X217" s="98">
        <v>44.202684763362655</v>
      </c>
      <c r="Y217" s="98">
        <v>38.025885429231785</v>
      </c>
      <c r="DA217" s="63" t="s">
        <v>2321</v>
      </c>
    </row>
    <row r="218" spans="1:105" ht="12" customHeight="1" x14ac:dyDescent="0.25">
      <c r="A218" s="121" t="s">
        <v>92</v>
      </c>
      <c r="B218" s="122">
        <f t="shared" ref="B218:Y218" si="114">B219</f>
        <v>5.2308393702535829</v>
      </c>
      <c r="C218" s="122">
        <f t="shared" si="114"/>
        <v>5.3174623980979012</v>
      </c>
      <c r="D218" s="122">
        <f t="shared" si="114"/>
        <v>5.3651574192712781</v>
      </c>
      <c r="E218" s="122">
        <f t="shared" si="114"/>
        <v>7.5632622723057636</v>
      </c>
      <c r="F218" s="122">
        <f t="shared" si="114"/>
        <v>5.823200899848251</v>
      </c>
      <c r="G218" s="122">
        <f t="shared" si="114"/>
        <v>6.8227447052479526</v>
      </c>
      <c r="H218" s="122">
        <f t="shared" si="114"/>
        <v>12.089848701933738</v>
      </c>
      <c r="I218" s="122">
        <f t="shared" si="114"/>
        <v>9.0271468302279398</v>
      </c>
      <c r="J218" s="122">
        <f t="shared" si="114"/>
        <v>9.7118372984593329</v>
      </c>
      <c r="K218" s="122">
        <f t="shared" si="114"/>
        <v>10.615494940583115</v>
      </c>
      <c r="L218" s="122">
        <f t="shared" si="114"/>
        <v>11.239944836361301</v>
      </c>
      <c r="M218" s="122">
        <f t="shared" si="114"/>
        <v>11.300831852065016</v>
      </c>
      <c r="N218" s="122">
        <f t="shared" si="114"/>
        <v>13.473815601788312</v>
      </c>
      <c r="O218" s="122">
        <f t="shared" si="114"/>
        <v>14.826607493409837</v>
      </c>
      <c r="P218" s="122">
        <f t="shared" si="114"/>
        <v>17.258809122419137</v>
      </c>
      <c r="Q218" s="122">
        <f t="shared" si="114"/>
        <v>20.398996481077109</v>
      </c>
      <c r="R218" s="122">
        <f t="shared" si="114"/>
        <v>24.639113423956903</v>
      </c>
      <c r="S218" s="122">
        <f t="shared" si="114"/>
        <v>25.109231350939332</v>
      </c>
      <c r="T218" s="122">
        <f t="shared" si="114"/>
        <v>32.248153289246829</v>
      </c>
      <c r="U218" s="122">
        <f t="shared" si="114"/>
        <v>32.394925080531792</v>
      </c>
      <c r="V218" s="122">
        <f t="shared" si="114"/>
        <v>35.659937562049421</v>
      </c>
      <c r="W218" s="122">
        <f t="shared" si="114"/>
        <v>29.112406410567488</v>
      </c>
      <c r="X218" s="122">
        <f t="shared" si="114"/>
        <v>37.44795535212748</v>
      </c>
      <c r="Y218" s="122">
        <f t="shared" si="114"/>
        <v>37.223761543143233</v>
      </c>
      <c r="DA218" s="130" t="s">
        <v>2322</v>
      </c>
    </row>
    <row r="219" spans="1:105" ht="12" customHeight="1" x14ac:dyDescent="0.25">
      <c r="A219" s="97" t="s">
        <v>53</v>
      </c>
      <c r="B219" s="98">
        <f>RES_hhdet_fech!B86</f>
        <v>5.2308393702535829</v>
      </c>
      <c r="C219" s="98">
        <f>RES_hhdet_fech!C86</f>
        <v>5.3174623980979012</v>
      </c>
      <c r="D219" s="98">
        <f>RES_hhdet_fech!D86</f>
        <v>5.3651574192712781</v>
      </c>
      <c r="E219" s="98">
        <f>RES_hhdet_fech!E86</f>
        <v>7.5632622723057636</v>
      </c>
      <c r="F219" s="98">
        <f>RES_hhdet_fech!F86</f>
        <v>5.823200899848251</v>
      </c>
      <c r="G219" s="98">
        <f>RES_hhdet_fech!G86</f>
        <v>6.8227447052479526</v>
      </c>
      <c r="H219" s="98">
        <f>RES_hhdet_fech!H86</f>
        <v>12.089848701933738</v>
      </c>
      <c r="I219" s="98">
        <f>RES_hhdet_fech!I86</f>
        <v>9.0271468302279398</v>
      </c>
      <c r="J219" s="98">
        <f>RES_hhdet_fech!J86</f>
        <v>9.7118372984593329</v>
      </c>
      <c r="K219" s="98">
        <f>RES_hhdet_fech!K86</f>
        <v>10.615494940583115</v>
      </c>
      <c r="L219" s="98">
        <f>RES_hhdet_fech!L86</f>
        <v>11.239944836361301</v>
      </c>
      <c r="M219" s="98">
        <f>RES_hhdet_fech!M86</f>
        <v>11.300831852065016</v>
      </c>
      <c r="N219" s="98">
        <f>RES_hhdet_fech!N86</f>
        <v>13.473815601788312</v>
      </c>
      <c r="O219" s="98">
        <f>RES_hhdet_fech!O86</f>
        <v>14.826607493409837</v>
      </c>
      <c r="P219" s="98">
        <f>RES_hhdet_fech!P86</f>
        <v>17.258809122419137</v>
      </c>
      <c r="Q219" s="98">
        <f>RES_hhdet_fech!Q86</f>
        <v>20.398996481077109</v>
      </c>
      <c r="R219" s="98">
        <f>RES_hhdet_fech!R86</f>
        <v>24.639113423956903</v>
      </c>
      <c r="S219" s="98">
        <f>RES_hhdet_fech!S86</f>
        <v>25.109231350939332</v>
      </c>
      <c r="T219" s="98">
        <f>RES_hhdet_fech!T86</f>
        <v>32.248153289246829</v>
      </c>
      <c r="U219" s="98">
        <f>RES_hhdet_fech!U86</f>
        <v>32.394925080531792</v>
      </c>
      <c r="V219" s="98">
        <f>RES_hhdet_fech!V86</f>
        <v>35.659937562049421</v>
      </c>
      <c r="W219" s="98">
        <f>RES_hhdet_fech!W86</f>
        <v>29.112406410567488</v>
      </c>
      <c r="X219" s="98">
        <f>RES_hhdet_fech!X86</f>
        <v>37.44795535212748</v>
      </c>
      <c r="Y219" s="98">
        <f>RES_hhdet_fech!Y86</f>
        <v>37.223761543143233</v>
      </c>
      <c r="DA219" s="63" t="s">
        <v>2323</v>
      </c>
    </row>
    <row r="220" spans="1:105" ht="12" customHeight="1" x14ac:dyDescent="0.25">
      <c r="A220" s="121" t="s">
        <v>55</v>
      </c>
      <c r="B220" s="122">
        <v>1346.971318774117</v>
      </c>
      <c r="C220" s="122">
        <v>1190.6124743520004</v>
      </c>
      <c r="D220" s="122">
        <v>1355.5770073854849</v>
      </c>
      <c r="E220" s="122">
        <v>1335.1610550722501</v>
      </c>
      <c r="F220" s="122">
        <v>1274.4367381470236</v>
      </c>
      <c r="G220" s="122">
        <v>1265.5064542955993</v>
      </c>
      <c r="H220" s="122">
        <v>1232.4051936989272</v>
      </c>
      <c r="I220" s="122">
        <v>1277.5187474439097</v>
      </c>
      <c r="J220" s="122">
        <v>1165.759443117207</v>
      </c>
      <c r="K220" s="122">
        <v>1229.3213608199196</v>
      </c>
      <c r="L220" s="122">
        <v>1200.2647600243372</v>
      </c>
      <c r="M220" s="122">
        <v>1206.7312691729462</v>
      </c>
      <c r="N220" s="122">
        <v>1181.1883141022167</v>
      </c>
      <c r="O220" s="122">
        <v>1170.7424398912895</v>
      </c>
      <c r="P220" s="122">
        <v>1183.7238088617585</v>
      </c>
      <c r="Q220" s="122">
        <v>1193.5396210169993</v>
      </c>
      <c r="R220" s="122">
        <v>1213.3607802587367</v>
      </c>
      <c r="S220" s="122">
        <v>1204.6246130561699</v>
      </c>
      <c r="T220" s="122">
        <v>1153.4485567093727</v>
      </c>
      <c r="U220" s="122">
        <v>1097.2318391073311</v>
      </c>
      <c r="V220" s="122">
        <v>1007.3411200929897</v>
      </c>
      <c r="W220" s="122">
        <v>886.12175267164776</v>
      </c>
      <c r="X220" s="122">
        <v>782.0911554461992</v>
      </c>
      <c r="Y220" s="122">
        <v>610.94229087614519</v>
      </c>
      <c r="DA220" s="130" t="s">
        <v>2324</v>
      </c>
    </row>
    <row r="221" spans="1:105" ht="12" customHeight="1" x14ac:dyDescent="0.25">
      <c r="A221" s="97" t="s">
        <v>132</v>
      </c>
      <c r="B221" s="98">
        <v>0</v>
      </c>
      <c r="C221" s="98">
        <v>0</v>
      </c>
      <c r="D221" s="98">
        <v>0</v>
      </c>
      <c r="E221" s="98">
        <v>0</v>
      </c>
      <c r="F221" s="98">
        <v>0</v>
      </c>
      <c r="G221" s="98">
        <v>0</v>
      </c>
      <c r="H221" s="98">
        <v>0</v>
      </c>
      <c r="I221" s="98">
        <v>0</v>
      </c>
      <c r="J221" s="98">
        <v>0</v>
      </c>
      <c r="K221" s="98">
        <v>0</v>
      </c>
      <c r="L221" s="98">
        <v>0</v>
      </c>
      <c r="M221" s="98">
        <v>0</v>
      </c>
      <c r="N221" s="98">
        <v>0</v>
      </c>
      <c r="O221" s="98">
        <v>0</v>
      </c>
      <c r="P221" s="98">
        <v>0</v>
      </c>
      <c r="Q221" s="98">
        <v>0</v>
      </c>
      <c r="R221" s="98">
        <v>0</v>
      </c>
      <c r="S221" s="98">
        <v>0</v>
      </c>
      <c r="T221" s="98">
        <v>0</v>
      </c>
      <c r="U221" s="98">
        <v>0</v>
      </c>
      <c r="V221" s="98">
        <v>0</v>
      </c>
      <c r="W221" s="98">
        <v>0</v>
      </c>
      <c r="X221" s="98">
        <v>0</v>
      </c>
      <c r="Y221" s="98">
        <v>0</v>
      </c>
      <c r="DA221" s="63" t="s">
        <v>2325</v>
      </c>
    </row>
    <row r="222" spans="1:105" ht="12" customHeight="1" x14ac:dyDescent="0.25">
      <c r="A222" s="97" t="s">
        <v>131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98">
        <v>0</v>
      </c>
      <c r="P222" s="98">
        <v>0</v>
      </c>
      <c r="Q222" s="98">
        <v>0</v>
      </c>
      <c r="R222" s="98">
        <v>0</v>
      </c>
      <c r="S222" s="98">
        <v>0</v>
      </c>
      <c r="T222" s="98">
        <v>0</v>
      </c>
      <c r="U222" s="98">
        <v>0</v>
      </c>
      <c r="V222" s="98">
        <v>0</v>
      </c>
      <c r="W222" s="98">
        <v>0</v>
      </c>
      <c r="X222" s="98">
        <v>0</v>
      </c>
      <c r="Y222" s="98">
        <v>0</v>
      </c>
      <c r="DA222" s="63" t="s">
        <v>2326</v>
      </c>
    </row>
    <row r="223" spans="1:105" ht="12" customHeight="1" x14ac:dyDescent="0.25">
      <c r="A223" s="100" t="s">
        <v>199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2327</v>
      </c>
    </row>
    <row r="224" spans="1:105" ht="12" customHeight="1" x14ac:dyDescent="0.25">
      <c r="A224" s="103" t="s">
        <v>52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2328</v>
      </c>
    </row>
    <row r="225" spans="1:105" ht="12" customHeight="1" x14ac:dyDescent="0.25">
      <c r="A225" s="106" t="s">
        <v>124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X225" s="101">
        <v>0</v>
      </c>
      <c r="Y225" s="101">
        <v>0</v>
      </c>
      <c r="DA225" s="131" t="s">
        <v>2329</v>
      </c>
    </row>
    <row r="226" spans="1:105" ht="12" customHeight="1" x14ac:dyDescent="0.25">
      <c r="A226" s="107" t="s">
        <v>123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X226" s="104">
        <v>0</v>
      </c>
      <c r="Y226" s="104">
        <v>0</v>
      </c>
      <c r="DA226" s="132" t="s">
        <v>2330</v>
      </c>
    </row>
    <row r="227" spans="1:105" ht="12" customHeight="1" x14ac:dyDescent="0.25">
      <c r="A227" s="108" t="s">
        <v>50</v>
      </c>
      <c r="B227" s="98">
        <v>0</v>
      </c>
      <c r="C227" s="98">
        <v>0</v>
      </c>
      <c r="D227" s="98">
        <v>0</v>
      </c>
      <c r="E227" s="98">
        <v>0</v>
      </c>
      <c r="F227" s="98">
        <v>0</v>
      </c>
      <c r="G227" s="98">
        <v>0</v>
      </c>
      <c r="H227" s="98">
        <v>0</v>
      </c>
      <c r="I227" s="98">
        <v>0</v>
      </c>
      <c r="J227" s="98">
        <v>0</v>
      </c>
      <c r="K227" s="98">
        <v>0</v>
      </c>
      <c r="L227" s="98">
        <v>0</v>
      </c>
      <c r="M227" s="98">
        <v>0</v>
      </c>
      <c r="N227" s="98">
        <v>0</v>
      </c>
      <c r="O227" s="98">
        <v>0</v>
      </c>
      <c r="P227" s="98">
        <v>0</v>
      </c>
      <c r="Q227" s="98">
        <v>0</v>
      </c>
      <c r="R227" s="98">
        <v>0</v>
      </c>
      <c r="S227" s="98">
        <v>0</v>
      </c>
      <c r="T227" s="98">
        <v>0</v>
      </c>
      <c r="U227" s="98">
        <v>0</v>
      </c>
      <c r="V227" s="98">
        <v>0</v>
      </c>
      <c r="W227" s="98">
        <v>0</v>
      </c>
      <c r="X227" s="98">
        <v>0</v>
      </c>
      <c r="Y227" s="98">
        <v>0</v>
      </c>
      <c r="DA227" s="63" t="s">
        <v>2331</v>
      </c>
    </row>
    <row r="228" spans="1:105" ht="12" customHeight="1" x14ac:dyDescent="0.25">
      <c r="A228" s="108" t="s">
        <v>52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2332</v>
      </c>
    </row>
    <row r="229" spans="1:105" ht="12" customHeight="1" x14ac:dyDescent="0.25">
      <c r="A229" s="106" t="s">
        <v>122</v>
      </c>
      <c r="B229" s="101">
        <v>1426.0840803205961</v>
      </c>
      <c r="C229" s="101">
        <v>1272.9651320481594</v>
      </c>
      <c r="D229" s="101">
        <v>1445.8180206703923</v>
      </c>
      <c r="E229" s="101">
        <v>1428.0740519624908</v>
      </c>
      <c r="F229" s="101">
        <v>1369.6422073807721</v>
      </c>
      <c r="G229" s="101">
        <v>1359.7123030727259</v>
      </c>
      <c r="H229" s="101">
        <v>1324.0213614573511</v>
      </c>
      <c r="I229" s="101">
        <v>1369.9593941615954</v>
      </c>
      <c r="J229" s="101">
        <v>1258.4642563281741</v>
      </c>
      <c r="K229" s="101">
        <v>1328.9242975360557</v>
      </c>
      <c r="L229" s="101">
        <v>1296.9620509767078</v>
      </c>
      <c r="M229" s="101">
        <v>1311.9036407893955</v>
      </c>
      <c r="N229" s="101">
        <v>1281.8546318139365</v>
      </c>
      <c r="O229" s="101">
        <v>1267.5503779016851</v>
      </c>
      <c r="P229" s="101">
        <v>1285.0553845644456</v>
      </c>
      <c r="Q229" s="101">
        <v>1289.4563113570871</v>
      </c>
      <c r="R229" s="101">
        <v>1306.3009728749946</v>
      </c>
      <c r="S229" s="101">
        <v>1291.4221435662671</v>
      </c>
      <c r="T229" s="101">
        <v>1230.450559182286</v>
      </c>
      <c r="U229" s="101">
        <v>1167.8752156616226</v>
      </c>
      <c r="V229" s="101">
        <v>1067.7911599062088</v>
      </c>
      <c r="W229" s="101">
        <v>935.45765046095516</v>
      </c>
      <c r="X229" s="101">
        <v>822.404447456242</v>
      </c>
      <c r="Y229" s="101">
        <v>645.62129375576058</v>
      </c>
      <c r="DA229" s="131" t="s">
        <v>2333</v>
      </c>
    </row>
    <row r="230" spans="1:105" ht="12" customHeight="1" x14ac:dyDescent="0.25">
      <c r="A230" s="107" t="s">
        <v>121</v>
      </c>
      <c r="B230" s="104">
        <v>1229.1501043415626</v>
      </c>
      <c r="C230" s="104">
        <v>1077.4116620457473</v>
      </c>
      <c r="D230" s="104">
        <v>1236.0660485434885</v>
      </c>
      <c r="E230" s="104">
        <v>1217.6939215536936</v>
      </c>
      <c r="F230" s="104">
        <v>1169.2112861369608</v>
      </c>
      <c r="G230" s="104">
        <v>1165.8475628549572</v>
      </c>
      <c r="H230" s="104">
        <v>1134.5533422402914</v>
      </c>
      <c r="I230" s="104">
        <v>1187.5955811435849</v>
      </c>
      <c r="J230" s="104">
        <v>1073.0048767713263</v>
      </c>
      <c r="K230" s="104">
        <v>1138.4620029270825</v>
      </c>
      <c r="L230" s="104">
        <v>1084.4177487776519</v>
      </c>
      <c r="M230" s="104">
        <v>1111.5482770981994</v>
      </c>
      <c r="N230" s="104">
        <v>1079.7682585174202</v>
      </c>
      <c r="O230" s="104">
        <v>1074.1314980317766</v>
      </c>
      <c r="P230" s="104">
        <v>1097.2355402196381</v>
      </c>
      <c r="Q230" s="104">
        <v>1106.0652981565297</v>
      </c>
      <c r="R230" s="104">
        <v>1131.1978019617518</v>
      </c>
      <c r="S230" s="104">
        <v>1126.59934093276</v>
      </c>
      <c r="T230" s="104">
        <v>1078.7646399042319</v>
      </c>
      <c r="U230" s="104">
        <v>1023.9306815840143</v>
      </c>
      <c r="V230" s="104">
        <v>940.59839733162505</v>
      </c>
      <c r="W230" s="104">
        <v>818.96577949476637</v>
      </c>
      <c r="X230" s="104">
        <v>727.21827076748798</v>
      </c>
      <c r="Y230" s="104">
        <v>572.12400200611967</v>
      </c>
      <c r="DA230" s="132" t="s">
        <v>2334</v>
      </c>
    </row>
    <row r="231" spans="1:105" ht="12" customHeight="1" x14ac:dyDescent="0.25">
      <c r="A231" s="108" t="s">
        <v>53</v>
      </c>
      <c r="B231" s="98">
        <v>754.81335002064691</v>
      </c>
      <c r="C231" s="98">
        <v>602.7919191320384</v>
      </c>
      <c r="D231" s="98">
        <v>717.91846334627803</v>
      </c>
      <c r="E231" s="98">
        <v>687.31144534537009</v>
      </c>
      <c r="F231" s="98">
        <v>654.94131039256183</v>
      </c>
      <c r="G231" s="98">
        <v>655.8076327946543</v>
      </c>
      <c r="H231" s="98">
        <v>623.09444820939734</v>
      </c>
      <c r="I231" s="98">
        <v>691.21850908306021</v>
      </c>
      <c r="J231" s="98">
        <v>565.72472048966119</v>
      </c>
      <c r="K231" s="98">
        <v>616.15078026919457</v>
      </c>
      <c r="L231" s="98">
        <v>491.15271741937261</v>
      </c>
      <c r="M231" s="98">
        <v>553.66079329806985</v>
      </c>
      <c r="N231" s="98">
        <v>504.37783281760875</v>
      </c>
      <c r="O231" s="98">
        <v>510.3026729299782</v>
      </c>
      <c r="P231" s="98">
        <v>547.46435394666457</v>
      </c>
      <c r="Q231" s="98">
        <v>547.07509845226969</v>
      </c>
      <c r="R231" s="98">
        <v>579.98152587979644</v>
      </c>
      <c r="S231" s="98">
        <v>581.694721700625</v>
      </c>
      <c r="T231" s="98">
        <v>533.7703400459759</v>
      </c>
      <c r="U231" s="98">
        <v>488.10862264616816</v>
      </c>
      <c r="V231" s="98">
        <v>432.27926900564364</v>
      </c>
      <c r="W231" s="98">
        <v>321.54867781400827</v>
      </c>
      <c r="X231" s="98">
        <v>306.4178208370077</v>
      </c>
      <c r="Y231" s="98">
        <v>243.92426642262302</v>
      </c>
      <c r="DA231" s="63" t="s">
        <v>2335</v>
      </c>
    </row>
    <row r="232" spans="1:105" ht="12" customHeight="1" x14ac:dyDescent="0.25">
      <c r="A232" s="108" t="s">
        <v>52</v>
      </c>
      <c r="B232" s="98">
        <v>474.33675432091565</v>
      </c>
      <c r="C232" s="98">
        <v>474.61974291370882</v>
      </c>
      <c r="D232" s="98">
        <v>518.14758519721022</v>
      </c>
      <c r="E232" s="98">
        <v>530.38247620832374</v>
      </c>
      <c r="F232" s="98">
        <v>514.26997574439906</v>
      </c>
      <c r="G232" s="98">
        <v>510.03993006030294</v>
      </c>
      <c r="H232" s="98">
        <v>511.45889403089393</v>
      </c>
      <c r="I232" s="98">
        <v>496.37707206052477</v>
      </c>
      <c r="J232" s="98">
        <v>507.28015628166509</v>
      </c>
      <c r="K232" s="98">
        <v>522.31122265788781</v>
      </c>
      <c r="L232" s="98">
        <v>593.2650313582792</v>
      </c>
      <c r="M232" s="98">
        <v>557.88748380012953</v>
      </c>
      <c r="N232" s="98">
        <v>575.39042569981154</v>
      </c>
      <c r="O232" s="98">
        <v>563.82882510179832</v>
      </c>
      <c r="P232" s="98">
        <v>549.77118627297352</v>
      </c>
      <c r="Q232" s="98">
        <v>558.99019970426002</v>
      </c>
      <c r="R232" s="98">
        <v>551.21627608195524</v>
      </c>
      <c r="S232" s="98">
        <v>544.90461923213513</v>
      </c>
      <c r="T232" s="98">
        <v>544.99429985825611</v>
      </c>
      <c r="U232" s="98">
        <v>535.82205893784612</v>
      </c>
      <c r="V232" s="98">
        <v>508.31912832598135</v>
      </c>
      <c r="W232" s="98">
        <v>497.41710168075815</v>
      </c>
      <c r="X232" s="98">
        <v>420.80044993048023</v>
      </c>
      <c r="Y232" s="98">
        <v>328.19973558349659</v>
      </c>
      <c r="DA232" s="63" t="s">
        <v>2336</v>
      </c>
    </row>
    <row r="233" spans="1:105" ht="12" customHeight="1" x14ac:dyDescent="0.25">
      <c r="A233" s="121" t="s">
        <v>54</v>
      </c>
      <c r="B233" s="122">
        <v>228.97930485640663</v>
      </c>
      <c r="C233" s="122">
        <v>243.28688315339684</v>
      </c>
      <c r="D233" s="122">
        <v>242.95975445723741</v>
      </c>
      <c r="E233" s="122">
        <v>241.61409989741512</v>
      </c>
      <c r="F233" s="122">
        <v>247.89979491905368</v>
      </c>
      <c r="G233" s="122">
        <v>247.80829306396896</v>
      </c>
      <c r="H233" s="122">
        <v>270.40955933342394</v>
      </c>
      <c r="I233" s="122">
        <v>252.65740095683131</v>
      </c>
      <c r="J233" s="122">
        <v>259.28651750169109</v>
      </c>
      <c r="K233" s="122">
        <v>236.56219724399833</v>
      </c>
      <c r="L233" s="122">
        <v>288.63999432674166</v>
      </c>
      <c r="M233" s="122">
        <v>287.17971819237505</v>
      </c>
      <c r="N233" s="122">
        <v>286.19493916689817</v>
      </c>
      <c r="O233" s="122">
        <v>279.54300677103873</v>
      </c>
      <c r="P233" s="122">
        <v>272.9951909423296</v>
      </c>
      <c r="Q233" s="122">
        <v>267.23796654402491</v>
      </c>
      <c r="R233" s="122">
        <v>261.24093944153248</v>
      </c>
      <c r="S233" s="122">
        <v>255.39473024613199</v>
      </c>
      <c r="T233" s="122">
        <v>249.11236176283256</v>
      </c>
      <c r="U233" s="122">
        <v>242.81972994028789</v>
      </c>
      <c r="V233" s="122">
        <v>236.32730905707359</v>
      </c>
      <c r="W233" s="122">
        <v>231.90345370681561</v>
      </c>
      <c r="X233" s="122">
        <v>228.49756975961427</v>
      </c>
      <c r="Y233" s="122">
        <v>197.72518951498716</v>
      </c>
      <c r="DA233" s="130" t="s">
        <v>2337</v>
      </c>
    </row>
    <row r="234" spans="1:105" ht="12" customHeight="1" x14ac:dyDescent="0.25">
      <c r="A234" s="97" t="s">
        <v>202</v>
      </c>
      <c r="B234" s="98">
        <v>0</v>
      </c>
      <c r="C234" s="98">
        <v>0</v>
      </c>
      <c r="D234" s="98">
        <v>0</v>
      </c>
      <c r="E234" s="98">
        <v>0</v>
      </c>
      <c r="F234" s="98">
        <v>0</v>
      </c>
      <c r="G234" s="98">
        <v>0</v>
      </c>
      <c r="H234" s="98">
        <v>0</v>
      </c>
      <c r="I234" s="98">
        <v>0</v>
      </c>
      <c r="J234" s="98">
        <v>0</v>
      </c>
      <c r="K234" s="98">
        <v>0</v>
      </c>
      <c r="L234" s="98">
        <v>0</v>
      </c>
      <c r="M234" s="98">
        <v>0</v>
      </c>
      <c r="N234" s="98">
        <v>0</v>
      </c>
      <c r="O234" s="98">
        <v>0</v>
      </c>
      <c r="P234" s="98">
        <v>0</v>
      </c>
      <c r="Q234" s="98">
        <v>0</v>
      </c>
      <c r="R234" s="98">
        <v>0</v>
      </c>
      <c r="S234" s="98">
        <v>0</v>
      </c>
      <c r="T234" s="98">
        <v>0</v>
      </c>
      <c r="U234" s="98">
        <v>0</v>
      </c>
      <c r="V234" s="98">
        <v>0</v>
      </c>
      <c r="W234" s="98">
        <v>0</v>
      </c>
      <c r="X234" s="98">
        <v>0</v>
      </c>
      <c r="Y234" s="98">
        <v>0</v>
      </c>
      <c r="DA234" s="63" t="s">
        <v>2338</v>
      </c>
    </row>
    <row r="235" spans="1:105" ht="12" customHeight="1" x14ac:dyDescent="0.25">
      <c r="A235" s="97" t="s">
        <v>50</v>
      </c>
      <c r="B235" s="98">
        <v>0</v>
      </c>
      <c r="C235" s="98">
        <v>0</v>
      </c>
      <c r="D235" s="98">
        <v>0</v>
      </c>
      <c r="E235" s="98">
        <v>0</v>
      </c>
      <c r="F235" s="98">
        <v>0</v>
      </c>
      <c r="G235" s="98">
        <v>0</v>
      </c>
      <c r="H235" s="98">
        <v>0</v>
      </c>
      <c r="I235" s="98">
        <v>0</v>
      </c>
      <c r="J235" s="98">
        <v>0</v>
      </c>
      <c r="K235" s="98">
        <v>0</v>
      </c>
      <c r="L235" s="98">
        <v>0</v>
      </c>
      <c r="M235" s="98">
        <v>0</v>
      </c>
      <c r="N235" s="98">
        <v>0</v>
      </c>
      <c r="O235" s="98">
        <v>0</v>
      </c>
      <c r="P235" s="98">
        <v>0</v>
      </c>
      <c r="Q235" s="98">
        <v>0</v>
      </c>
      <c r="R235" s="98">
        <v>0</v>
      </c>
      <c r="S235" s="98">
        <v>0</v>
      </c>
      <c r="T235" s="98">
        <v>0</v>
      </c>
      <c r="U235" s="98">
        <v>0</v>
      </c>
      <c r="V235" s="98">
        <v>0</v>
      </c>
      <c r="W235" s="98">
        <v>0</v>
      </c>
      <c r="X235" s="98">
        <v>0</v>
      </c>
      <c r="Y235" s="98">
        <v>0</v>
      </c>
      <c r="DA235" s="63" t="s">
        <v>2339</v>
      </c>
    </row>
    <row r="236" spans="1:105" ht="12" customHeight="1" x14ac:dyDescent="0.25">
      <c r="A236" s="109" t="s">
        <v>120</v>
      </c>
      <c r="B236" s="33">
        <v>228.97930485640663</v>
      </c>
      <c r="C236" s="33">
        <v>243.28688315339684</v>
      </c>
      <c r="D236" s="33">
        <v>242.95975445723741</v>
      </c>
      <c r="E236" s="33">
        <v>241.61409989741512</v>
      </c>
      <c r="F236" s="33">
        <v>247.89979491905368</v>
      </c>
      <c r="G236" s="33">
        <v>247.80829306396896</v>
      </c>
      <c r="H236" s="33">
        <v>270.40955933342394</v>
      </c>
      <c r="I236" s="33">
        <v>252.65740095683131</v>
      </c>
      <c r="J236" s="33">
        <v>259.28651750169109</v>
      </c>
      <c r="K236" s="33">
        <v>236.56219724399833</v>
      </c>
      <c r="L236" s="33">
        <v>288.63999432674166</v>
      </c>
      <c r="M236" s="33">
        <v>287.17971819237505</v>
      </c>
      <c r="N236" s="33">
        <v>286.19493916689817</v>
      </c>
      <c r="O236" s="33">
        <v>279.54300677103873</v>
      </c>
      <c r="P236" s="33">
        <v>272.9951909423296</v>
      </c>
      <c r="Q236" s="33">
        <v>267.23796654402491</v>
      </c>
      <c r="R236" s="33">
        <v>261.24093944153248</v>
      </c>
      <c r="S236" s="33">
        <v>255.39473024613199</v>
      </c>
      <c r="T236" s="33">
        <v>249.11236176283256</v>
      </c>
      <c r="U236" s="33">
        <v>242.81972994028789</v>
      </c>
      <c r="V236" s="33">
        <v>236.32730905707359</v>
      </c>
      <c r="W236" s="33">
        <v>231.90345370681561</v>
      </c>
      <c r="X236" s="33">
        <v>228.49756975961427</v>
      </c>
      <c r="Y236" s="33">
        <v>197.72518951498716</v>
      </c>
      <c r="DA236" s="60" t="s">
        <v>2340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9025.7310091364179</v>
      </c>
      <c r="C238" s="117">
        <f t="shared" si="115"/>
        <v>9037.7325382748331</v>
      </c>
      <c r="D238" s="117">
        <f t="shared" si="115"/>
        <v>8987.5574054073495</v>
      </c>
      <c r="E238" s="117">
        <f t="shared" si="115"/>
        <v>8952.0960478592988</v>
      </c>
      <c r="F238" s="117">
        <f t="shared" si="115"/>
        <v>8865.2325743697511</v>
      </c>
      <c r="G238" s="117">
        <f t="shared" si="115"/>
        <v>8761.1398629183586</v>
      </c>
      <c r="H238" s="117">
        <f t="shared" si="115"/>
        <v>8796.9580128716934</v>
      </c>
      <c r="I238" s="117">
        <f t="shared" si="115"/>
        <v>8766.8536659458241</v>
      </c>
      <c r="J238" s="117">
        <f t="shared" si="115"/>
        <v>8832.001750532836</v>
      </c>
      <c r="K238" s="117">
        <f t="shared" si="115"/>
        <v>9063.432396608303</v>
      </c>
      <c r="L238" s="117">
        <f t="shared" si="115"/>
        <v>9221.6979501839778</v>
      </c>
      <c r="M238" s="117">
        <f t="shared" si="115"/>
        <v>9283.4619810123968</v>
      </c>
      <c r="N238" s="117">
        <f t="shared" si="115"/>
        <v>9043.3181955743567</v>
      </c>
      <c r="O238" s="117">
        <f t="shared" si="115"/>
        <v>8900.7208092459878</v>
      </c>
      <c r="P238" s="117">
        <f t="shared" si="115"/>
        <v>8335.2720382303305</v>
      </c>
      <c r="Q238" s="117">
        <f t="shared" si="115"/>
        <v>8187.3533921204116</v>
      </c>
      <c r="R238" s="117">
        <f t="shared" ref="R238:V238" si="116">R239+R242+R244+R257</f>
        <v>8208.0923181107901</v>
      </c>
      <c r="S238" s="117">
        <f t="shared" si="116"/>
        <v>8278.3943782344868</v>
      </c>
      <c r="T238" s="117">
        <f t="shared" si="116"/>
        <v>8374.4916355038076</v>
      </c>
      <c r="U238" s="117">
        <f t="shared" si="116"/>
        <v>8454.5525235802143</v>
      </c>
      <c r="V238" s="117">
        <f t="shared" si="116"/>
        <v>8514.5320225626656</v>
      </c>
      <c r="W238" s="117">
        <f t="shared" ref="W238:Y238" si="117">W239+W242+W244+W257</f>
        <v>8327.4876483135067</v>
      </c>
      <c r="X238" s="117">
        <f t="shared" si="117"/>
        <v>7937.6182279409359</v>
      </c>
      <c r="Y238" s="117">
        <f t="shared" si="117"/>
        <v>7250.1789301249655</v>
      </c>
      <c r="DA238" s="129" t="s">
        <v>2486</v>
      </c>
    </row>
    <row r="239" spans="1:105" ht="12" customHeight="1" x14ac:dyDescent="0.25">
      <c r="A239" s="121" t="s">
        <v>57</v>
      </c>
      <c r="B239" s="122">
        <f t="shared" ref="B239:Q239" si="118">SUM(B240:B241)</f>
        <v>7834.7745102216295</v>
      </c>
      <c r="C239" s="122">
        <f t="shared" si="118"/>
        <v>7939.6752866392962</v>
      </c>
      <c r="D239" s="122">
        <f t="shared" si="118"/>
        <v>7760.1253949471502</v>
      </c>
      <c r="E239" s="122">
        <f t="shared" si="118"/>
        <v>7725.7924831498967</v>
      </c>
      <c r="F239" s="122">
        <f t="shared" si="118"/>
        <v>7672.6464817001624</v>
      </c>
      <c r="G239" s="122">
        <f t="shared" si="118"/>
        <v>7564.8581961061909</v>
      </c>
      <c r="H239" s="122">
        <f t="shared" si="118"/>
        <v>7585.7775924847574</v>
      </c>
      <c r="I239" s="122">
        <f t="shared" si="118"/>
        <v>7541.7264372878899</v>
      </c>
      <c r="J239" s="122">
        <f t="shared" si="118"/>
        <v>7679.4642142893572</v>
      </c>
      <c r="K239" s="122">
        <f t="shared" si="118"/>
        <v>7871.5683521609199</v>
      </c>
      <c r="L239" s="122">
        <f t="shared" si="118"/>
        <v>8006.3222677912681</v>
      </c>
      <c r="M239" s="122">
        <f t="shared" si="118"/>
        <v>8054.0138860476445</v>
      </c>
      <c r="N239" s="122">
        <f t="shared" si="118"/>
        <v>7821.4126955693846</v>
      </c>
      <c r="O239" s="122">
        <f t="shared" si="118"/>
        <v>7680.1797643623122</v>
      </c>
      <c r="P239" s="122">
        <f t="shared" si="118"/>
        <v>7087.7659257725309</v>
      </c>
      <c r="Q239" s="122">
        <f t="shared" si="118"/>
        <v>6915.9791172259775</v>
      </c>
      <c r="R239" s="122">
        <f t="shared" ref="R239:V239" si="119">SUM(R240:R241)</f>
        <v>6898.6563237378268</v>
      </c>
      <c r="S239" s="122">
        <f t="shared" si="119"/>
        <v>6969.2526809409219</v>
      </c>
      <c r="T239" s="122">
        <f t="shared" si="119"/>
        <v>7067.1106287920311</v>
      </c>
      <c r="U239" s="122">
        <f t="shared" si="119"/>
        <v>7186.4650908671374</v>
      </c>
      <c r="V239" s="122">
        <f t="shared" si="119"/>
        <v>7299.9640504666504</v>
      </c>
      <c r="W239" s="122">
        <f t="shared" ref="W239:Y239" si="120">SUM(W240:W241)</f>
        <v>7238.9517264708711</v>
      </c>
      <c r="X239" s="122">
        <f t="shared" si="120"/>
        <v>6892.9115220325984</v>
      </c>
      <c r="Y239" s="122">
        <f t="shared" si="120"/>
        <v>6368.996564695829</v>
      </c>
      <c r="DA239" s="130" t="s">
        <v>2487</v>
      </c>
    </row>
    <row r="240" spans="1:105" ht="12" customHeight="1" x14ac:dyDescent="0.25">
      <c r="A240" s="97" t="s">
        <v>199</v>
      </c>
      <c r="B240" s="98">
        <v>7762.3289209027771</v>
      </c>
      <c r="C240" s="98">
        <v>7867.4707207509018</v>
      </c>
      <c r="D240" s="98">
        <v>7690.9496318935444</v>
      </c>
      <c r="E240" s="98">
        <v>7658.2505686820186</v>
      </c>
      <c r="F240" s="98">
        <v>7606.9841960495951</v>
      </c>
      <c r="G240" s="98">
        <v>7501.7069371050375</v>
      </c>
      <c r="H240" s="98">
        <v>7524.0966912890472</v>
      </c>
      <c r="I240" s="98">
        <v>7482.220699390451</v>
      </c>
      <c r="J240" s="98">
        <v>7618.6303757326014</v>
      </c>
      <c r="K240" s="98">
        <v>7809.999300743706</v>
      </c>
      <c r="L240" s="98">
        <v>7942.4536147805693</v>
      </c>
      <c r="M240" s="98">
        <v>7993.6685345910009</v>
      </c>
      <c r="N240" s="98">
        <v>7762.8713005054415</v>
      </c>
      <c r="O240" s="98">
        <v>7622.3381692927669</v>
      </c>
      <c r="P240" s="98">
        <v>7037.9507225069665</v>
      </c>
      <c r="Q240" s="98">
        <v>6866.1981686017816</v>
      </c>
      <c r="R240" s="98">
        <v>6848.7598047942211</v>
      </c>
      <c r="S240" s="98">
        <v>6919.6152042710437</v>
      </c>
      <c r="T240" s="98">
        <v>7017.2614284680521</v>
      </c>
      <c r="U240" s="98">
        <v>7136.689755896984</v>
      </c>
      <c r="V240" s="98">
        <v>7250.5757110462873</v>
      </c>
      <c r="W240" s="98">
        <v>7188.8180174251847</v>
      </c>
      <c r="X240" s="98">
        <v>6848.708837269236</v>
      </c>
      <c r="Y240" s="98">
        <v>6330.9706792665975</v>
      </c>
      <c r="DA240" s="63" t="s">
        <v>2488</v>
      </c>
    </row>
    <row r="241" spans="1:105" ht="12" customHeight="1" x14ac:dyDescent="0.25">
      <c r="A241" s="97" t="s">
        <v>53</v>
      </c>
      <c r="B241" s="98">
        <v>72.445589318852583</v>
      </c>
      <c r="C241" s="98">
        <v>72.204565888393972</v>
      </c>
      <c r="D241" s="98">
        <v>69.175763053606104</v>
      </c>
      <c r="E241" s="98">
        <v>67.54191446787776</v>
      </c>
      <c r="F241" s="98">
        <v>65.662285650567696</v>
      </c>
      <c r="G241" s="98">
        <v>63.151259001153704</v>
      </c>
      <c r="H241" s="98">
        <v>61.68090119571017</v>
      </c>
      <c r="I241" s="98">
        <v>59.505737897438742</v>
      </c>
      <c r="J241" s="98">
        <v>60.833838556755737</v>
      </c>
      <c r="K241" s="98">
        <v>61.569051417213679</v>
      </c>
      <c r="L241" s="98">
        <v>63.86865301069858</v>
      </c>
      <c r="M241" s="98">
        <v>60.345351456643826</v>
      </c>
      <c r="N241" s="98">
        <v>58.541395063943021</v>
      </c>
      <c r="O241" s="98">
        <v>57.841595069545548</v>
      </c>
      <c r="P241" s="98">
        <v>49.815203265564222</v>
      </c>
      <c r="Q241" s="98">
        <v>49.780948624196093</v>
      </c>
      <c r="R241" s="98">
        <v>49.896518943605322</v>
      </c>
      <c r="S241" s="98">
        <v>49.63747666987809</v>
      </c>
      <c r="T241" s="98">
        <v>49.849200323979098</v>
      </c>
      <c r="U241" s="98">
        <v>49.775334970153608</v>
      </c>
      <c r="V241" s="98">
        <v>49.388339420363103</v>
      </c>
      <c r="W241" s="98">
        <v>50.133709045686778</v>
      </c>
      <c r="X241" s="98">
        <v>44.202684763362655</v>
      </c>
      <c r="Y241" s="98">
        <v>38.025885429231785</v>
      </c>
      <c r="DA241" s="63" t="s">
        <v>2489</v>
      </c>
    </row>
    <row r="242" spans="1:105" ht="12" customHeight="1" x14ac:dyDescent="0.25">
      <c r="A242" s="121" t="s">
        <v>92</v>
      </c>
      <c r="B242" s="122">
        <f t="shared" ref="B242:Y242" si="121">B243</f>
        <v>10.434803444864674</v>
      </c>
      <c r="C242" s="122">
        <f t="shared" si="121"/>
        <v>11.078861564635131</v>
      </c>
      <c r="D242" s="122">
        <f t="shared" si="121"/>
        <v>11.704107377074832</v>
      </c>
      <c r="E242" s="122">
        <f t="shared" si="121"/>
        <v>17.690108548936855</v>
      </c>
      <c r="F242" s="122">
        <f t="shared" si="121"/>
        <v>14.876325429493074</v>
      </c>
      <c r="G242" s="122">
        <f t="shared" si="121"/>
        <v>19.18069100410122</v>
      </c>
      <c r="H242" s="122">
        <f t="shared" si="121"/>
        <v>36.468618572666273</v>
      </c>
      <c r="I242" s="122">
        <f t="shared" si="121"/>
        <v>27.966417784470355</v>
      </c>
      <c r="J242" s="122">
        <f t="shared" si="121"/>
        <v>30.631875068591683</v>
      </c>
      <c r="K242" s="122">
        <f t="shared" si="121"/>
        <v>34.450542825463486</v>
      </c>
      <c r="L242" s="122">
        <f t="shared" si="121"/>
        <v>37.708663687422266</v>
      </c>
      <c r="M242" s="122">
        <f t="shared" si="121"/>
        <v>39.978581459305218</v>
      </c>
      <c r="N242" s="122">
        <f t="shared" si="121"/>
        <v>50.056513279332606</v>
      </c>
      <c r="O242" s="122">
        <f t="shared" si="121"/>
        <v>57.929981043903744</v>
      </c>
      <c r="P242" s="122">
        <f t="shared" si="121"/>
        <v>71.393821836412897</v>
      </c>
      <c r="Q242" s="122">
        <f t="shared" si="121"/>
        <v>87.503155345263721</v>
      </c>
      <c r="R242" s="122">
        <f t="shared" si="121"/>
        <v>108.68795097133226</v>
      </c>
      <c r="S242" s="122">
        <f t="shared" si="121"/>
        <v>112.55416299941812</v>
      </c>
      <c r="T242" s="122">
        <f t="shared" si="121"/>
        <v>146.63448226090861</v>
      </c>
      <c r="U242" s="122">
        <f t="shared" si="121"/>
        <v>149.37400987426611</v>
      </c>
      <c r="V242" s="122">
        <f t="shared" si="121"/>
        <v>166.09814398976968</v>
      </c>
      <c r="W242" s="122">
        <f t="shared" si="121"/>
        <v>136.75291540428964</v>
      </c>
      <c r="X242" s="122">
        <f t="shared" si="121"/>
        <v>177.71034456845575</v>
      </c>
      <c r="Y242" s="122">
        <f t="shared" si="121"/>
        <v>178.52199237809913</v>
      </c>
      <c r="DA242" s="130" t="s">
        <v>2490</v>
      </c>
    </row>
    <row r="243" spans="1:105" ht="12" customHeight="1" x14ac:dyDescent="0.25">
      <c r="A243" s="97" t="s">
        <v>53</v>
      </c>
      <c r="B243" s="98">
        <f>RES_hhdet_tesh!B86</f>
        <v>10.434803444864674</v>
      </c>
      <c r="C243" s="98">
        <f>RES_hhdet_tesh!C86</f>
        <v>11.078861564635131</v>
      </c>
      <c r="D243" s="98">
        <f>RES_hhdet_tesh!D86</f>
        <v>11.704107377074832</v>
      </c>
      <c r="E243" s="98">
        <f>RES_hhdet_tesh!E86</f>
        <v>17.690108548936855</v>
      </c>
      <c r="F243" s="98">
        <f>RES_hhdet_tesh!F86</f>
        <v>14.876325429493074</v>
      </c>
      <c r="G243" s="98">
        <f>RES_hhdet_tesh!G86</f>
        <v>19.18069100410122</v>
      </c>
      <c r="H243" s="98">
        <f>RES_hhdet_tesh!H86</f>
        <v>36.468618572666273</v>
      </c>
      <c r="I243" s="98">
        <f>RES_hhdet_tesh!I86</f>
        <v>27.966417784470355</v>
      </c>
      <c r="J243" s="98">
        <f>RES_hhdet_tesh!J86</f>
        <v>30.631875068591683</v>
      </c>
      <c r="K243" s="98">
        <f>RES_hhdet_tesh!K86</f>
        <v>34.450542825463486</v>
      </c>
      <c r="L243" s="98">
        <f>RES_hhdet_tesh!L86</f>
        <v>37.708663687422266</v>
      </c>
      <c r="M243" s="98">
        <f>RES_hhdet_tesh!M86</f>
        <v>39.978581459305218</v>
      </c>
      <c r="N243" s="98">
        <f>RES_hhdet_tesh!N86</f>
        <v>50.056513279332606</v>
      </c>
      <c r="O243" s="98">
        <f>RES_hhdet_tesh!O86</f>
        <v>57.929981043903744</v>
      </c>
      <c r="P243" s="98">
        <f>RES_hhdet_tesh!P86</f>
        <v>71.393821836412897</v>
      </c>
      <c r="Q243" s="98">
        <f>RES_hhdet_tesh!Q86</f>
        <v>87.503155345263721</v>
      </c>
      <c r="R243" s="98">
        <f>RES_hhdet_tesh!R86</f>
        <v>108.68795097133226</v>
      </c>
      <c r="S243" s="98">
        <f>RES_hhdet_tesh!S86</f>
        <v>112.55416299941812</v>
      </c>
      <c r="T243" s="98">
        <f>RES_hhdet_tesh!T86</f>
        <v>146.63448226090861</v>
      </c>
      <c r="U243" s="98">
        <f>RES_hhdet_tesh!U86</f>
        <v>149.37400987426611</v>
      </c>
      <c r="V243" s="98">
        <f>RES_hhdet_tesh!V86</f>
        <v>166.09814398976968</v>
      </c>
      <c r="W243" s="98">
        <f>RES_hhdet_tesh!W86</f>
        <v>136.75291540428964</v>
      </c>
      <c r="X243" s="98">
        <f>RES_hhdet_tesh!X86</f>
        <v>177.71034456845575</v>
      </c>
      <c r="Y243" s="98">
        <f>RES_hhdet_tesh!Y86</f>
        <v>178.52199237809913</v>
      </c>
      <c r="DA243" s="63" t="s">
        <v>2491</v>
      </c>
    </row>
    <row r="244" spans="1:105" ht="12" customHeight="1" x14ac:dyDescent="0.25">
      <c r="A244" s="121" t="s">
        <v>55</v>
      </c>
      <c r="B244" s="122">
        <v>1007.7068215766519</v>
      </c>
      <c r="C244" s="122">
        <v>902.89426349452822</v>
      </c>
      <c r="D244" s="122">
        <v>1031.2621115978091</v>
      </c>
      <c r="E244" s="122">
        <v>1024.505992167801</v>
      </c>
      <c r="F244" s="122">
        <v>988.08181528276862</v>
      </c>
      <c r="G244" s="122">
        <v>986.83376194858795</v>
      </c>
      <c r="H244" s="122">
        <v>966.36875434794342</v>
      </c>
      <c r="I244" s="122">
        <v>1002.1566088132294</v>
      </c>
      <c r="J244" s="122">
        <v>921.57999370966866</v>
      </c>
      <c r="K244" s="122">
        <v>974.35864162548091</v>
      </c>
      <c r="L244" s="122">
        <v>953.86102416773667</v>
      </c>
      <c r="M244" s="122">
        <v>966.23446637863151</v>
      </c>
      <c r="N244" s="122">
        <v>948.69798474163804</v>
      </c>
      <c r="O244" s="122">
        <v>943.8073078169682</v>
      </c>
      <c r="P244" s="122">
        <v>961.52036919578438</v>
      </c>
      <c r="Q244" s="122">
        <v>972.91423423377933</v>
      </c>
      <c r="R244" s="122">
        <v>993.36564495248763</v>
      </c>
      <c r="S244" s="122">
        <v>992.18011285270529</v>
      </c>
      <c r="T244" s="122">
        <v>958.99865243702766</v>
      </c>
      <c r="U244" s="122">
        <v>919.37174246576149</v>
      </c>
      <c r="V244" s="122">
        <v>851.48175108836688</v>
      </c>
      <c r="W244" s="122">
        <v>755.24590316542958</v>
      </c>
      <c r="X244" s="122">
        <v>670.2786380067613</v>
      </c>
      <c r="Y244" s="122">
        <v>530.24135848886749</v>
      </c>
      <c r="DA244" s="130" t="s">
        <v>2492</v>
      </c>
    </row>
    <row r="245" spans="1:105" ht="12" customHeight="1" x14ac:dyDescent="0.25">
      <c r="A245" s="97" t="s">
        <v>132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X245" s="98">
        <v>0</v>
      </c>
      <c r="Y245" s="98">
        <v>0</v>
      </c>
      <c r="DA245" s="63" t="s">
        <v>2493</v>
      </c>
    </row>
    <row r="246" spans="1:105" ht="12" customHeight="1" x14ac:dyDescent="0.25">
      <c r="A246" s="97" t="s">
        <v>131</v>
      </c>
      <c r="B246" s="98">
        <v>0</v>
      </c>
      <c r="C246" s="98">
        <v>0</v>
      </c>
      <c r="D246" s="98">
        <v>0</v>
      </c>
      <c r="E246" s="98">
        <v>0</v>
      </c>
      <c r="F246" s="98">
        <v>0</v>
      </c>
      <c r="G246" s="98">
        <v>0</v>
      </c>
      <c r="H246" s="98">
        <v>0</v>
      </c>
      <c r="I246" s="98">
        <v>0</v>
      </c>
      <c r="J246" s="98">
        <v>0</v>
      </c>
      <c r="K246" s="98">
        <v>0</v>
      </c>
      <c r="L246" s="98">
        <v>0</v>
      </c>
      <c r="M246" s="98">
        <v>0</v>
      </c>
      <c r="N246" s="98">
        <v>0</v>
      </c>
      <c r="O246" s="98">
        <v>0</v>
      </c>
      <c r="P246" s="98">
        <v>0</v>
      </c>
      <c r="Q246" s="98">
        <v>0</v>
      </c>
      <c r="R246" s="98">
        <v>0</v>
      </c>
      <c r="S246" s="98">
        <v>0</v>
      </c>
      <c r="T246" s="98">
        <v>0</v>
      </c>
      <c r="U246" s="98">
        <v>0</v>
      </c>
      <c r="V246" s="98">
        <v>0</v>
      </c>
      <c r="W246" s="98">
        <v>0</v>
      </c>
      <c r="X246" s="98">
        <v>0</v>
      </c>
      <c r="Y246" s="98">
        <v>0</v>
      </c>
      <c r="DA246" s="63" t="s">
        <v>2494</v>
      </c>
    </row>
    <row r="247" spans="1:105" ht="12" customHeight="1" x14ac:dyDescent="0.25">
      <c r="A247" s="100" t="s">
        <v>199</v>
      </c>
      <c r="B247" s="101">
        <v>0</v>
      </c>
      <c r="C247" s="101">
        <v>0</v>
      </c>
      <c r="D247" s="101">
        <v>0</v>
      </c>
      <c r="E247" s="101">
        <v>0</v>
      </c>
      <c r="F247" s="101">
        <v>0</v>
      </c>
      <c r="G247" s="101">
        <v>0</v>
      </c>
      <c r="H247" s="101">
        <v>0</v>
      </c>
      <c r="I247" s="101">
        <v>0</v>
      </c>
      <c r="J247" s="101">
        <v>0</v>
      </c>
      <c r="K247" s="101">
        <v>0</v>
      </c>
      <c r="L247" s="101">
        <v>0</v>
      </c>
      <c r="M247" s="101">
        <v>0</v>
      </c>
      <c r="N247" s="101">
        <v>0</v>
      </c>
      <c r="O247" s="101">
        <v>0</v>
      </c>
      <c r="P247" s="101">
        <v>0</v>
      </c>
      <c r="Q247" s="101">
        <v>0</v>
      </c>
      <c r="R247" s="101">
        <v>0</v>
      </c>
      <c r="S247" s="101">
        <v>0</v>
      </c>
      <c r="T247" s="101">
        <v>0</v>
      </c>
      <c r="U247" s="101">
        <v>0</v>
      </c>
      <c r="V247" s="101">
        <v>0</v>
      </c>
      <c r="W247" s="101">
        <v>0</v>
      </c>
      <c r="X247" s="101">
        <v>0</v>
      </c>
      <c r="Y247" s="101">
        <v>0</v>
      </c>
      <c r="DA247" s="131" t="s">
        <v>2495</v>
      </c>
    </row>
    <row r="248" spans="1:105" ht="12" customHeight="1" x14ac:dyDescent="0.25">
      <c r="A248" s="103" t="s">
        <v>52</v>
      </c>
      <c r="B248" s="104">
        <v>0</v>
      </c>
      <c r="C248" s="104">
        <v>0</v>
      </c>
      <c r="D248" s="104">
        <v>0</v>
      </c>
      <c r="E248" s="104">
        <v>0</v>
      </c>
      <c r="F248" s="104">
        <v>0</v>
      </c>
      <c r="G248" s="104">
        <v>0</v>
      </c>
      <c r="H248" s="104">
        <v>0</v>
      </c>
      <c r="I248" s="104">
        <v>0</v>
      </c>
      <c r="J248" s="104">
        <v>0</v>
      </c>
      <c r="K248" s="104">
        <v>0</v>
      </c>
      <c r="L248" s="104">
        <v>0</v>
      </c>
      <c r="M248" s="104">
        <v>0</v>
      </c>
      <c r="N248" s="104">
        <v>0</v>
      </c>
      <c r="O248" s="104">
        <v>0</v>
      </c>
      <c r="P248" s="104">
        <v>0</v>
      </c>
      <c r="Q248" s="104">
        <v>0</v>
      </c>
      <c r="R248" s="104">
        <v>0</v>
      </c>
      <c r="S248" s="104">
        <v>0</v>
      </c>
      <c r="T248" s="104">
        <v>0</v>
      </c>
      <c r="U248" s="104">
        <v>0</v>
      </c>
      <c r="V248" s="104">
        <v>0</v>
      </c>
      <c r="W248" s="104">
        <v>0</v>
      </c>
      <c r="X248" s="104">
        <v>0</v>
      </c>
      <c r="Y248" s="104">
        <v>0</v>
      </c>
      <c r="DA248" s="132" t="s">
        <v>2496</v>
      </c>
    </row>
    <row r="249" spans="1:105" ht="12" customHeight="1" x14ac:dyDescent="0.25">
      <c r="A249" s="106" t="s">
        <v>124</v>
      </c>
      <c r="B249" s="101">
        <v>0</v>
      </c>
      <c r="C249" s="101">
        <v>0</v>
      </c>
      <c r="D249" s="101">
        <v>0</v>
      </c>
      <c r="E249" s="101">
        <v>0</v>
      </c>
      <c r="F249" s="101">
        <v>0</v>
      </c>
      <c r="G249" s="101">
        <v>0</v>
      </c>
      <c r="H249" s="101">
        <v>0</v>
      </c>
      <c r="I249" s="101">
        <v>0</v>
      </c>
      <c r="J249" s="101">
        <v>0</v>
      </c>
      <c r="K249" s="101">
        <v>0</v>
      </c>
      <c r="L249" s="101">
        <v>0</v>
      </c>
      <c r="M249" s="101">
        <v>0</v>
      </c>
      <c r="N249" s="101">
        <v>0</v>
      </c>
      <c r="O249" s="101">
        <v>0</v>
      </c>
      <c r="P249" s="101">
        <v>0</v>
      </c>
      <c r="Q249" s="101">
        <v>0</v>
      </c>
      <c r="R249" s="101">
        <v>0</v>
      </c>
      <c r="S249" s="101">
        <v>0</v>
      </c>
      <c r="T249" s="101">
        <v>0</v>
      </c>
      <c r="U249" s="101">
        <v>0</v>
      </c>
      <c r="V249" s="101">
        <v>0</v>
      </c>
      <c r="W249" s="101">
        <v>0</v>
      </c>
      <c r="X249" s="101">
        <v>0</v>
      </c>
      <c r="Y249" s="101">
        <v>0</v>
      </c>
      <c r="DA249" s="131" t="s">
        <v>2497</v>
      </c>
    </row>
    <row r="250" spans="1:105" ht="12" customHeight="1" x14ac:dyDescent="0.25">
      <c r="A250" s="107" t="s">
        <v>123</v>
      </c>
      <c r="B250" s="104">
        <v>0</v>
      </c>
      <c r="C250" s="104">
        <v>0</v>
      </c>
      <c r="D250" s="104">
        <v>0</v>
      </c>
      <c r="E250" s="104">
        <v>0</v>
      </c>
      <c r="F250" s="104">
        <v>0</v>
      </c>
      <c r="G250" s="104">
        <v>0</v>
      </c>
      <c r="H250" s="104">
        <v>0</v>
      </c>
      <c r="I250" s="104">
        <v>0</v>
      </c>
      <c r="J250" s="104">
        <v>0</v>
      </c>
      <c r="K250" s="104">
        <v>0</v>
      </c>
      <c r="L250" s="104">
        <v>0</v>
      </c>
      <c r="M250" s="104">
        <v>0</v>
      </c>
      <c r="N250" s="104">
        <v>0</v>
      </c>
      <c r="O250" s="104">
        <v>0</v>
      </c>
      <c r="P250" s="104">
        <v>0</v>
      </c>
      <c r="Q250" s="104">
        <v>0</v>
      </c>
      <c r="R250" s="104">
        <v>0</v>
      </c>
      <c r="S250" s="104">
        <v>0</v>
      </c>
      <c r="T250" s="104">
        <v>0</v>
      </c>
      <c r="U250" s="104">
        <v>0</v>
      </c>
      <c r="V250" s="104">
        <v>0</v>
      </c>
      <c r="W250" s="104">
        <v>0</v>
      </c>
      <c r="X250" s="104">
        <v>0</v>
      </c>
      <c r="Y250" s="104">
        <v>0</v>
      </c>
      <c r="DA250" s="132" t="s">
        <v>2498</v>
      </c>
    </row>
    <row r="251" spans="1:105" ht="12" customHeight="1" x14ac:dyDescent="0.25">
      <c r="A251" s="108" t="s">
        <v>50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X251" s="98">
        <v>0</v>
      </c>
      <c r="Y251" s="98">
        <v>0</v>
      </c>
      <c r="DA251" s="63" t="s">
        <v>2499</v>
      </c>
    </row>
    <row r="252" spans="1:105" ht="12" customHeight="1" x14ac:dyDescent="0.25">
      <c r="A252" s="108" t="s">
        <v>52</v>
      </c>
      <c r="B252" s="98">
        <v>0</v>
      </c>
      <c r="C252" s="98">
        <v>0</v>
      </c>
      <c r="D252" s="98">
        <v>0</v>
      </c>
      <c r="E252" s="98">
        <v>0</v>
      </c>
      <c r="F252" s="98">
        <v>0</v>
      </c>
      <c r="G252" s="98">
        <v>0</v>
      </c>
      <c r="H252" s="98">
        <v>0</v>
      </c>
      <c r="I252" s="98">
        <v>0</v>
      </c>
      <c r="J252" s="98">
        <v>0</v>
      </c>
      <c r="K252" s="98">
        <v>0</v>
      </c>
      <c r="L252" s="98">
        <v>0</v>
      </c>
      <c r="M252" s="98">
        <v>0</v>
      </c>
      <c r="N252" s="98">
        <v>0</v>
      </c>
      <c r="O252" s="98">
        <v>0</v>
      </c>
      <c r="P252" s="98">
        <v>0</v>
      </c>
      <c r="Q252" s="98">
        <v>0</v>
      </c>
      <c r="R252" s="98">
        <v>0</v>
      </c>
      <c r="S252" s="98">
        <v>0</v>
      </c>
      <c r="T252" s="98">
        <v>0</v>
      </c>
      <c r="U252" s="98">
        <v>0</v>
      </c>
      <c r="V252" s="98">
        <v>0</v>
      </c>
      <c r="W252" s="98">
        <v>0</v>
      </c>
      <c r="X252" s="98">
        <v>0</v>
      </c>
      <c r="Y252" s="98">
        <v>0</v>
      </c>
      <c r="DA252" s="63" t="s">
        <v>2500</v>
      </c>
    </row>
    <row r="253" spans="1:105" ht="12" customHeight="1" x14ac:dyDescent="0.25">
      <c r="A253" s="106" t="s">
        <v>122</v>
      </c>
      <c r="B253" s="101">
        <v>1007.7068215766519</v>
      </c>
      <c r="C253" s="101">
        <v>902.82393820104085</v>
      </c>
      <c r="D253" s="101">
        <v>1031.1849372360223</v>
      </c>
      <c r="E253" s="101">
        <v>1024.4245398875985</v>
      </c>
      <c r="F253" s="101">
        <v>988.00706827133592</v>
      </c>
      <c r="G253" s="101">
        <v>986.78656596577571</v>
      </c>
      <c r="H253" s="101">
        <v>966.34666522037423</v>
      </c>
      <c r="I253" s="101">
        <v>1002.1824192556335</v>
      </c>
      <c r="J253" s="101">
        <v>921.58632113085685</v>
      </c>
      <c r="K253" s="101">
        <v>974.39721634543878</v>
      </c>
      <c r="L253" s="101">
        <v>953.79395326964027</v>
      </c>
      <c r="M253" s="101">
        <v>966.24112927689589</v>
      </c>
      <c r="N253" s="101">
        <v>948.73809074848782</v>
      </c>
      <c r="O253" s="101">
        <v>943.84477069585205</v>
      </c>
      <c r="P253" s="101">
        <v>961.95294076753351</v>
      </c>
      <c r="Q253" s="101">
        <v>973.37320527654697</v>
      </c>
      <c r="R253" s="101">
        <v>993.79683266692325</v>
      </c>
      <c r="S253" s="101">
        <v>992.584287310322</v>
      </c>
      <c r="T253" s="101">
        <v>959.41891365625077</v>
      </c>
      <c r="U253" s="101">
        <v>919.6663486420897</v>
      </c>
      <c r="V253" s="101">
        <v>851.67061424700501</v>
      </c>
      <c r="W253" s="101">
        <v>755.29024757282934</v>
      </c>
      <c r="X253" s="101">
        <v>670.23639645895514</v>
      </c>
      <c r="Y253" s="101">
        <v>530.6078037195125</v>
      </c>
      <c r="DA253" s="131" t="s">
        <v>2501</v>
      </c>
    </row>
    <row r="254" spans="1:105" ht="12" customHeight="1" x14ac:dyDescent="0.25">
      <c r="A254" s="107" t="s">
        <v>121</v>
      </c>
      <c r="B254" s="104">
        <v>1007.7068215766519</v>
      </c>
      <c r="C254" s="104">
        <v>902.99093166008788</v>
      </c>
      <c r="D254" s="104">
        <v>1031.3643176972244</v>
      </c>
      <c r="E254" s="104">
        <v>1024.6089698586964</v>
      </c>
      <c r="F254" s="104">
        <v>988.16442910871467</v>
      </c>
      <c r="G254" s="104">
        <v>986.88368983935675</v>
      </c>
      <c r="H254" s="104">
        <v>966.39234693080982</v>
      </c>
      <c r="I254" s="104">
        <v>1002.1315012789684</v>
      </c>
      <c r="J254" s="104">
        <v>921.57366289265815</v>
      </c>
      <c r="K254" s="104">
        <v>974.32345316214992</v>
      </c>
      <c r="L254" s="104">
        <v>953.94137763999652</v>
      </c>
      <c r="M254" s="104">
        <v>966.22843632926629</v>
      </c>
      <c r="N254" s="104">
        <v>948.657578441532</v>
      </c>
      <c r="O254" s="104">
        <v>943.7699211719455</v>
      </c>
      <c r="P254" s="104">
        <v>961.15116180860082</v>
      </c>
      <c r="Q254" s="104">
        <v>972.49566077136819</v>
      </c>
      <c r="R254" s="104">
        <v>992.98445716036258</v>
      </c>
      <c r="S254" s="104">
        <v>991.81678659381794</v>
      </c>
      <c r="T254" s="104">
        <v>958.59104285643355</v>
      </c>
      <c r="U254" s="104">
        <v>919.0660524663349</v>
      </c>
      <c r="V254" s="104">
        <v>851.27322779415954</v>
      </c>
      <c r="W254" s="104">
        <v>755.18554160382189</v>
      </c>
      <c r="X254" s="104">
        <v>670.33613555820989</v>
      </c>
      <c r="Y254" s="104">
        <v>529.83117435330826</v>
      </c>
      <c r="DA254" s="132" t="s">
        <v>2502</v>
      </c>
    </row>
    <row r="255" spans="1:105" ht="12" customHeight="1" x14ac:dyDescent="0.25">
      <c r="A255" s="108" t="s">
        <v>53</v>
      </c>
      <c r="B255" s="98">
        <v>533.37006725573633</v>
      </c>
      <c r="C255" s="98">
        <v>428.371188746379</v>
      </c>
      <c r="D255" s="98">
        <v>513.21673250001413</v>
      </c>
      <c r="E255" s="98">
        <v>494.22649365037273</v>
      </c>
      <c r="F255" s="98">
        <v>473.89445336431567</v>
      </c>
      <c r="G255" s="98">
        <v>476.84375977905376</v>
      </c>
      <c r="H255" s="98">
        <v>454.93345289991589</v>
      </c>
      <c r="I255" s="98">
        <v>505.75442921844353</v>
      </c>
      <c r="J255" s="98">
        <v>414.29350661099301</v>
      </c>
      <c r="K255" s="98">
        <v>452.01223050426222</v>
      </c>
      <c r="L255" s="98">
        <v>360.67634628171714</v>
      </c>
      <c r="M255" s="98">
        <v>408.34095252913693</v>
      </c>
      <c r="N255" s="98">
        <v>373.26715274172045</v>
      </c>
      <c r="O255" s="98">
        <v>379.94109607014735</v>
      </c>
      <c r="P255" s="98">
        <v>411.37997553562718</v>
      </c>
      <c r="Q255" s="98">
        <v>413.50546106710817</v>
      </c>
      <c r="R255" s="98">
        <v>441.76818107840739</v>
      </c>
      <c r="S255" s="98">
        <v>446.91216736168286</v>
      </c>
      <c r="T255" s="98">
        <v>413.59674299817726</v>
      </c>
      <c r="U255" s="98">
        <v>383.24399352848883</v>
      </c>
      <c r="V255" s="98">
        <v>342.95409946817807</v>
      </c>
      <c r="W255" s="98">
        <v>257.76843992306368</v>
      </c>
      <c r="X255" s="98">
        <v>249.53568562772963</v>
      </c>
      <c r="Y255" s="98">
        <v>201.63143876981172</v>
      </c>
      <c r="DA255" s="63" t="s">
        <v>2503</v>
      </c>
    </row>
    <row r="256" spans="1:105" ht="12" customHeight="1" x14ac:dyDescent="0.25">
      <c r="A256" s="108" t="s">
        <v>52</v>
      </c>
      <c r="B256" s="98">
        <v>474.33675432091565</v>
      </c>
      <c r="C256" s="98">
        <v>474.61974291370882</v>
      </c>
      <c r="D256" s="98">
        <v>518.14758519721022</v>
      </c>
      <c r="E256" s="98">
        <v>530.38247620832374</v>
      </c>
      <c r="F256" s="98">
        <v>514.26997574439906</v>
      </c>
      <c r="G256" s="98">
        <v>510.03993006030294</v>
      </c>
      <c r="H256" s="98">
        <v>511.45889403089393</v>
      </c>
      <c r="I256" s="98">
        <v>496.37707206052477</v>
      </c>
      <c r="J256" s="98">
        <v>507.28015628166509</v>
      </c>
      <c r="K256" s="98">
        <v>522.31122265788781</v>
      </c>
      <c r="L256" s="98">
        <v>593.2650313582792</v>
      </c>
      <c r="M256" s="98">
        <v>557.88748380012953</v>
      </c>
      <c r="N256" s="98">
        <v>575.39042569981154</v>
      </c>
      <c r="O256" s="98">
        <v>563.82882510179832</v>
      </c>
      <c r="P256" s="98">
        <v>549.77118627297352</v>
      </c>
      <c r="Q256" s="98">
        <v>558.99019970426002</v>
      </c>
      <c r="R256" s="98">
        <v>551.21627608195524</v>
      </c>
      <c r="S256" s="98">
        <v>544.90461923213513</v>
      </c>
      <c r="T256" s="98">
        <v>544.99429985825611</v>
      </c>
      <c r="U256" s="98">
        <v>535.82205893784612</v>
      </c>
      <c r="V256" s="98">
        <v>508.31912832598135</v>
      </c>
      <c r="W256" s="98">
        <v>497.41710168075815</v>
      </c>
      <c r="X256" s="98">
        <v>420.80044993048023</v>
      </c>
      <c r="Y256" s="98">
        <v>328.19973558349659</v>
      </c>
      <c r="DA256" s="63" t="s">
        <v>2504</v>
      </c>
    </row>
    <row r="257" spans="1:105" ht="12" customHeight="1" x14ac:dyDescent="0.25">
      <c r="A257" s="121" t="s">
        <v>54</v>
      </c>
      <c r="B257" s="122">
        <v>172.81487389327282</v>
      </c>
      <c r="C257" s="122">
        <v>184.08412657637334</v>
      </c>
      <c r="D257" s="122">
        <v>184.46579148531427</v>
      </c>
      <c r="E257" s="122">
        <v>184.10746399266534</v>
      </c>
      <c r="F257" s="122">
        <v>189.62795195732721</v>
      </c>
      <c r="G257" s="122">
        <v>190.26721385947883</v>
      </c>
      <c r="H257" s="122">
        <v>208.34304746632728</v>
      </c>
      <c r="I257" s="122">
        <v>195.00420206023358</v>
      </c>
      <c r="J257" s="122">
        <v>200.32566746521925</v>
      </c>
      <c r="K257" s="122">
        <v>183.05485999643821</v>
      </c>
      <c r="L257" s="122">
        <v>223.80599453755218</v>
      </c>
      <c r="M257" s="122">
        <v>223.23504712681688</v>
      </c>
      <c r="N257" s="122">
        <v>223.15100198400017</v>
      </c>
      <c r="O257" s="122">
        <v>218.80375602280452</v>
      </c>
      <c r="P257" s="122">
        <v>214.59192142560221</v>
      </c>
      <c r="Q257" s="122">
        <v>210.95688531539142</v>
      </c>
      <c r="R257" s="122">
        <v>207.38239844914361</v>
      </c>
      <c r="S257" s="122">
        <v>204.40742144144315</v>
      </c>
      <c r="T257" s="122">
        <v>201.74787201383981</v>
      </c>
      <c r="U257" s="122">
        <v>199.34168037304872</v>
      </c>
      <c r="V257" s="122">
        <v>196.98807701787899</v>
      </c>
      <c r="W257" s="122">
        <v>196.53710327291702</v>
      </c>
      <c r="X257" s="122">
        <v>196.71772333312063</v>
      </c>
      <c r="Y257" s="122">
        <v>172.4190145621709</v>
      </c>
      <c r="DA257" s="130" t="s">
        <v>2505</v>
      </c>
    </row>
    <row r="258" spans="1:105" ht="12" customHeight="1" x14ac:dyDescent="0.25">
      <c r="A258" s="97" t="s">
        <v>202</v>
      </c>
      <c r="B258" s="98">
        <v>0</v>
      </c>
      <c r="C258" s="98">
        <v>0</v>
      </c>
      <c r="D258" s="98">
        <v>0</v>
      </c>
      <c r="E258" s="98">
        <v>0</v>
      </c>
      <c r="F258" s="98">
        <v>0</v>
      </c>
      <c r="G258" s="98">
        <v>0</v>
      </c>
      <c r="H258" s="98">
        <v>0</v>
      </c>
      <c r="I258" s="98">
        <v>0</v>
      </c>
      <c r="J258" s="98">
        <v>0</v>
      </c>
      <c r="K258" s="98">
        <v>0</v>
      </c>
      <c r="L258" s="98">
        <v>0</v>
      </c>
      <c r="M258" s="98">
        <v>0</v>
      </c>
      <c r="N258" s="98">
        <v>0</v>
      </c>
      <c r="O258" s="98">
        <v>0</v>
      </c>
      <c r="P258" s="98">
        <v>0</v>
      </c>
      <c r="Q258" s="98">
        <v>0</v>
      </c>
      <c r="R258" s="98">
        <v>0</v>
      </c>
      <c r="S258" s="98">
        <v>0</v>
      </c>
      <c r="T258" s="98">
        <v>0</v>
      </c>
      <c r="U258" s="98">
        <v>0</v>
      </c>
      <c r="V258" s="98">
        <v>0</v>
      </c>
      <c r="W258" s="98">
        <v>0</v>
      </c>
      <c r="X258" s="98">
        <v>0</v>
      </c>
      <c r="Y258" s="98">
        <v>0</v>
      </c>
      <c r="DA258" s="63" t="s">
        <v>2506</v>
      </c>
    </row>
    <row r="259" spans="1:105" ht="12" customHeight="1" x14ac:dyDescent="0.25">
      <c r="A259" s="97" t="s">
        <v>50</v>
      </c>
      <c r="B259" s="98">
        <v>0</v>
      </c>
      <c r="C259" s="98">
        <v>0</v>
      </c>
      <c r="D259" s="98">
        <v>0</v>
      </c>
      <c r="E259" s="98">
        <v>0</v>
      </c>
      <c r="F259" s="98">
        <v>0</v>
      </c>
      <c r="G259" s="98">
        <v>0</v>
      </c>
      <c r="H259" s="98">
        <v>0</v>
      </c>
      <c r="I259" s="98">
        <v>0</v>
      </c>
      <c r="J259" s="98">
        <v>0</v>
      </c>
      <c r="K259" s="98">
        <v>0</v>
      </c>
      <c r="L259" s="98">
        <v>0</v>
      </c>
      <c r="M259" s="98">
        <v>0</v>
      </c>
      <c r="N259" s="98">
        <v>0</v>
      </c>
      <c r="O259" s="98">
        <v>0</v>
      </c>
      <c r="P259" s="98">
        <v>0</v>
      </c>
      <c r="Q259" s="98">
        <v>0</v>
      </c>
      <c r="R259" s="98">
        <v>0</v>
      </c>
      <c r="S259" s="98">
        <v>0</v>
      </c>
      <c r="T259" s="98">
        <v>0</v>
      </c>
      <c r="U259" s="98">
        <v>0</v>
      </c>
      <c r="V259" s="98">
        <v>0</v>
      </c>
      <c r="W259" s="98">
        <v>0</v>
      </c>
      <c r="X259" s="98">
        <v>0</v>
      </c>
      <c r="Y259" s="98">
        <v>0</v>
      </c>
      <c r="DA259" s="63" t="s">
        <v>2507</v>
      </c>
    </row>
    <row r="260" spans="1:105" ht="12" customHeight="1" x14ac:dyDescent="0.25">
      <c r="A260" s="109" t="s">
        <v>120</v>
      </c>
      <c r="B260" s="33">
        <v>172.81487389327282</v>
      </c>
      <c r="C260" s="33">
        <v>184.08412657637334</v>
      </c>
      <c r="D260" s="33">
        <v>184.46579148531427</v>
      </c>
      <c r="E260" s="33">
        <v>184.10746399266534</v>
      </c>
      <c r="F260" s="33">
        <v>189.62795195732721</v>
      </c>
      <c r="G260" s="33">
        <v>190.26721385947883</v>
      </c>
      <c r="H260" s="33">
        <v>208.34304746632728</v>
      </c>
      <c r="I260" s="33">
        <v>195.00420206023358</v>
      </c>
      <c r="J260" s="33">
        <v>200.32566746521925</v>
      </c>
      <c r="K260" s="33">
        <v>183.05485999643821</v>
      </c>
      <c r="L260" s="33">
        <v>223.80599453755218</v>
      </c>
      <c r="M260" s="33">
        <v>223.23504712681688</v>
      </c>
      <c r="N260" s="33">
        <v>223.15100198400017</v>
      </c>
      <c r="O260" s="33">
        <v>218.80375602280452</v>
      </c>
      <c r="P260" s="33">
        <v>214.59192142560221</v>
      </c>
      <c r="Q260" s="33">
        <v>210.95688531539142</v>
      </c>
      <c r="R260" s="33">
        <v>207.38239844914361</v>
      </c>
      <c r="S260" s="33">
        <v>204.40742144144315</v>
      </c>
      <c r="T260" s="33">
        <v>201.74787201383981</v>
      </c>
      <c r="U260" s="33">
        <v>199.34168037304872</v>
      </c>
      <c r="V260" s="33">
        <v>196.98807701787899</v>
      </c>
      <c r="W260" s="33">
        <v>196.53710327291702</v>
      </c>
      <c r="X260" s="33">
        <v>196.71772333312063</v>
      </c>
      <c r="Y260" s="33">
        <v>172.4190145621709</v>
      </c>
      <c r="DA260" s="60" t="s">
        <v>2508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0</v>
      </c>
      <c r="C262" s="117">
        <f t="shared" si="122"/>
        <v>0</v>
      </c>
      <c r="D262" s="117">
        <f t="shared" si="122"/>
        <v>0</v>
      </c>
      <c r="E262" s="117">
        <f t="shared" si="122"/>
        <v>0</v>
      </c>
      <c r="F262" s="117">
        <f t="shared" si="122"/>
        <v>0</v>
      </c>
      <c r="G262" s="117">
        <f t="shared" si="122"/>
        <v>0</v>
      </c>
      <c r="H262" s="117">
        <f t="shared" si="122"/>
        <v>0</v>
      </c>
      <c r="I262" s="117">
        <f t="shared" si="122"/>
        <v>0</v>
      </c>
      <c r="J262" s="117">
        <f t="shared" si="122"/>
        <v>0</v>
      </c>
      <c r="K262" s="117">
        <f t="shared" si="122"/>
        <v>0</v>
      </c>
      <c r="L262" s="117">
        <f t="shared" si="122"/>
        <v>0</v>
      </c>
      <c r="M262" s="117">
        <f t="shared" si="122"/>
        <v>0</v>
      </c>
      <c r="N262" s="117">
        <f t="shared" si="122"/>
        <v>0</v>
      </c>
      <c r="O262" s="117">
        <f t="shared" si="122"/>
        <v>0</v>
      </c>
      <c r="P262" s="117">
        <f t="shared" si="122"/>
        <v>0</v>
      </c>
      <c r="Q262" s="117">
        <f t="shared" si="122"/>
        <v>0</v>
      </c>
      <c r="R262" s="117">
        <f t="shared" ref="R262:V262" si="123">R263+R266+R268+R281</f>
        <v>0</v>
      </c>
      <c r="S262" s="117">
        <f t="shared" si="123"/>
        <v>0</v>
      </c>
      <c r="T262" s="117">
        <f t="shared" si="123"/>
        <v>0</v>
      </c>
      <c r="U262" s="117">
        <f t="shared" si="123"/>
        <v>0</v>
      </c>
      <c r="V262" s="117">
        <f t="shared" si="123"/>
        <v>0</v>
      </c>
      <c r="W262" s="117">
        <f t="shared" ref="W262:Y262" si="124">W263+W266+W268+W281</f>
        <v>0</v>
      </c>
      <c r="X262" s="117">
        <f t="shared" si="124"/>
        <v>0</v>
      </c>
      <c r="Y262" s="117">
        <f t="shared" si="124"/>
        <v>0</v>
      </c>
      <c r="DA262" s="129" t="s">
        <v>2654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:Y263" si="127">SUM(W264:W265)</f>
        <v>0</v>
      </c>
      <c r="X263" s="122">
        <f t="shared" si="127"/>
        <v>0</v>
      </c>
      <c r="Y263" s="122">
        <f t="shared" si="127"/>
        <v>0</v>
      </c>
      <c r="DA263" s="130" t="s">
        <v>2655</v>
      </c>
    </row>
    <row r="264" spans="1:105" ht="12" customHeight="1" x14ac:dyDescent="0.25">
      <c r="A264" s="97" t="s">
        <v>199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X264" s="98">
        <v>0</v>
      </c>
      <c r="Y264" s="98">
        <v>0</v>
      </c>
      <c r="DA264" s="63" t="s">
        <v>2656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X265" s="98">
        <v>0</v>
      </c>
      <c r="Y265" s="98">
        <v>0</v>
      </c>
      <c r="DA265" s="63" t="s">
        <v>2657</v>
      </c>
    </row>
    <row r="266" spans="1:105" ht="12" customHeight="1" x14ac:dyDescent="0.25">
      <c r="A266" s="121" t="s">
        <v>92</v>
      </c>
      <c r="B266" s="122">
        <f t="shared" ref="B266:Y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X266" s="122">
        <f t="shared" si="128"/>
        <v>0</v>
      </c>
      <c r="Y266" s="122">
        <f t="shared" si="128"/>
        <v>0</v>
      </c>
      <c r="DA266" s="130" t="s">
        <v>2658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X267" s="98">
        <v>0</v>
      </c>
      <c r="Y267" s="98">
        <v>0</v>
      </c>
      <c r="DA267" s="63" t="s">
        <v>2659</v>
      </c>
    </row>
    <row r="268" spans="1:105" ht="12" customHeight="1" x14ac:dyDescent="0.25">
      <c r="A268" s="121" t="s">
        <v>55</v>
      </c>
      <c r="B268" s="122">
        <v>0</v>
      </c>
      <c r="C268" s="122">
        <v>0</v>
      </c>
      <c r="D268" s="122">
        <v>0</v>
      </c>
      <c r="E268" s="122">
        <v>0</v>
      </c>
      <c r="F268" s="122">
        <v>0</v>
      </c>
      <c r="G268" s="122">
        <v>0</v>
      </c>
      <c r="H268" s="122">
        <v>0</v>
      </c>
      <c r="I268" s="122">
        <v>0</v>
      </c>
      <c r="J268" s="122">
        <v>0</v>
      </c>
      <c r="K268" s="122">
        <v>0</v>
      </c>
      <c r="L268" s="122">
        <v>0</v>
      </c>
      <c r="M268" s="122">
        <v>0</v>
      </c>
      <c r="N268" s="122">
        <v>0</v>
      </c>
      <c r="O268" s="122">
        <v>0</v>
      </c>
      <c r="P268" s="122">
        <v>0</v>
      </c>
      <c r="Q268" s="122">
        <v>0</v>
      </c>
      <c r="R268" s="122">
        <v>0</v>
      </c>
      <c r="S268" s="122">
        <v>0</v>
      </c>
      <c r="T268" s="122">
        <v>0</v>
      </c>
      <c r="U268" s="122">
        <v>0</v>
      </c>
      <c r="V268" s="122">
        <v>0</v>
      </c>
      <c r="W268" s="122">
        <v>0</v>
      </c>
      <c r="X268" s="122">
        <v>0</v>
      </c>
      <c r="Y268" s="122">
        <v>0</v>
      </c>
      <c r="DA268" s="130" t="s">
        <v>2660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X269" s="98">
        <v>0</v>
      </c>
      <c r="Y269" s="98">
        <v>0</v>
      </c>
      <c r="DA269" s="63" t="s">
        <v>2661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X270" s="98">
        <v>0</v>
      </c>
      <c r="Y270" s="98">
        <v>0</v>
      </c>
      <c r="DA270" s="63" t="s">
        <v>2662</v>
      </c>
    </row>
    <row r="271" spans="1:105" ht="12" customHeight="1" x14ac:dyDescent="0.25">
      <c r="A271" s="100" t="s">
        <v>199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X271" s="101">
        <v>0</v>
      </c>
      <c r="Y271" s="101">
        <v>0</v>
      </c>
      <c r="DA271" s="131" t="s">
        <v>2663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X272" s="104">
        <v>0</v>
      </c>
      <c r="Y272" s="104">
        <v>0</v>
      </c>
      <c r="DA272" s="132" t="s">
        <v>2664</v>
      </c>
    </row>
    <row r="273" spans="1:105" ht="12" customHeight="1" x14ac:dyDescent="0.25">
      <c r="A273" s="106" t="s">
        <v>124</v>
      </c>
      <c r="B273" s="101">
        <v>0</v>
      </c>
      <c r="C273" s="101">
        <v>0</v>
      </c>
      <c r="D273" s="101">
        <v>0</v>
      </c>
      <c r="E273" s="101">
        <v>0</v>
      </c>
      <c r="F273" s="101">
        <v>0</v>
      </c>
      <c r="G273" s="101">
        <v>0</v>
      </c>
      <c r="H273" s="101">
        <v>0</v>
      </c>
      <c r="I273" s="101">
        <v>0</v>
      </c>
      <c r="J273" s="101">
        <v>0</v>
      </c>
      <c r="K273" s="101">
        <v>0</v>
      </c>
      <c r="L273" s="101">
        <v>0</v>
      </c>
      <c r="M273" s="101">
        <v>0</v>
      </c>
      <c r="N273" s="101">
        <v>0</v>
      </c>
      <c r="O273" s="101">
        <v>0</v>
      </c>
      <c r="P273" s="101">
        <v>0</v>
      </c>
      <c r="Q273" s="101">
        <v>0</v>
      </c>
      <c r="R273" s="101">
        <v>0</v>
      </c>
      <c r="S273" s="101">
        <v>0</v>
      </c>
      <c r="T273" s="101">
        <v>0</v>
      </c>
      <c r="U273" s="101">
        <v>0</v>
      </c>
      <c r="V273" s="101">
        <v>0</v>
      </c>
      <c r="W273" s="101">
        <v>0</v>
      </c>
      <c r="X273" s="101">
        <v>0</v>
      </c>
      <c r="Y273" s="101">
        <v>0</v>
      </c>
      <c r="DA273" s="131" t="s">
        <v>2665</v>
      </c>
    </row>
    <row r="274" spans="1:105" ht="12" customHeight="1" x14ac:dyDescent="0.25">
      <c r="A274" s="107" t="s">
        <v>123</v>
      </c>
      <c r="B274" s="104">
        <v>0</v>
      </c>
      <c r="C274" s="104">
        <v>0</v>
      </c>
      <c r="D274" s="104">
        <v>0</v>
      </c>
      <c r="E274" s="104">
        <v>0</v>
      </c>
      <c r="F274" s="104">
        <v>0</v>
      </c>
      <c r="G274" s="104">
        <v>0</v>
      </c>
      <c r="H274" s="104">
        <v>0</v>
      </c>
      <c r="I274" s="104">
        <v>0</v>
      </c>
      <c r="J274" s="104">
        <v>0</v>
      </c>
      <c r="K274" s="104">
        <v>0</v>
      </c>
      <c r="L274" s="104">
        <v>0</v>
      </c>
      <c r="M274" s="104">
        <v>0</v>
      </c>
      <c r="N274" s="104">
        <v>0</v>
      </c>
      <c r="O274" s="104">
        <v>0</v>
      </c>
      <c r="P274" s="104">
        <v>0</v>
      </c>
      <c r="Q274" s="104">
        <v>0</v>
      </c>
      <c r="R274" s="104">
        <v>0</v>
      </c>
      <c r="S274" s="104">
        <v>0</v>
      </c>
      <c r="T274" s="104">
        <v>0</v>
      </c>
      <c r="U274" s="104">
        <v>0</v>
      </c>
      <c r="V274" s="104">
        <v>0</v>
      </c>
      <c r="W274" s="104">
        <v>0</v>
      </c>
      <c r="X274" s="104">
        <v>0</v>
      </c>
      <c r="Y274" s="104">
        <v>0</v>
      </c>
      <c r="DA274" s="132" t="s">
        <v>2666</v>
      </c>
    </row>
    <row r="275" spans="1:105" ht="12" customHeight="1" x14ac:dyDescent="0.25">
      <c r="A275" s="108" t="s">
        <v>50</v>
      </c>
      <c r="B275" s="98">
        <v>0</v>
      </c>
      <c r="C275" s="98">
        <v>0</v>
      </c>
      <c r="D275" s="98">
        <v>0</v>
      </c>
      <c r="E275" s="98">
        <v>0</v>
      </c>
      <c r="F275" s="98">
        <v>0</v>
      </c>
      <c r="G275" s="98">
        <v>0</v>
      </c>
      <c r="H275" s="98">
        <v>0</v>
      </c>
      <c r="I275" s="98">
        <v>0</v>
      </c>
      <c r="J275" s="98">
        <v>0</v>
      </c>
      <c r="K275" s="98">
        <v>0</v>
      </c>
      <c r="L275" s="98">
        <v>0</v>
      </c>
      <c r="M275" s="98">
        <v>0</v>
      </c>
      <c r="N275" s="98">
        <v>0</v>
      </c>
      <c r="O275" s="98">
        <v>0</v>
      </c>
      <c r="P275" s="98">
        <v>0</v>
      </c>
      <c r="Q275" s="98">
        <v>0</v>
      </c>
      <c r="R275" s="98">
        <v>0</v>
      </c>
      <c r="S275" s="98">
        <v>0</v>
      </c>
      <c r="T275" s="98">
        <v>0</v>
      </c>
      <c r="U275" s="98">
        <v>0</v>
      </c>
      <c r="V275" s="98">
        <v>0</v>
      </c>
      <c r="W275" s="98">
        <v>0</v>
      </c>
      <c r="X275" s="98">
        <v>0</v>
      </c>
      <c r="Y275" s="98">
        <v>0</v>
      </c>
      <c r="DA275" s="63" t="s">
        <v>2667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X276" s="98">
        <v>0</v>
      </c>
      <c r="Y276" s="98">
        <v>0</v>
      </c>
      <c r="DA276" s="63" t="s">
        <v>2668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X277" s="101">
        <v>0</v>
      </c>
      <c r="Y277" s="101">
        <v>0</v>
      </c>
      <c r="DA277" s="131" t="s">
        <v>2669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X278" s="104">
        <v>0</v>
      </c>
      <c r="Y278" s="104">
        <v>0</v>
      </c>
      <c r="DA278" s="132" t="s">
        <v>2670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X279" s="98">
        <v>0</v>
      </c>
      <c r="Y279" s="98">
        <v>0</v>
      </c>
      <c r="DA279" s="63" t="s">
        <v>2671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X280" s="98">
        <v>0</v>
      </c>
      <c r="Y280" s="98">
        <v>0</v>
      </c>
      <c r="DA280" s="63" t="s">
        <v>2672</v>
      </c>
    </row>
    <row r="281" spans="1:105" ht="12" customHeight="1" x14ac:dyDescent="0.25">
      <c r="A281" s="121" t="s">
        <v>54</v>
      </c>
      <c r="B281" s="122">
        <v>0</v>
      </c>
      <c r="C281" s="122">
        <v>0</v>
      </c>
      <c r="D281" s="122">
        <v>0</v>
      </c>
      <c r="E281" s="122">
        <v>0</v>
      </c>
      <c r="F281" s="122">
        <v>0</v>
      </c>
      <c r="G281" s="122">
        <v>0</v>
      </c>
      <c r="H281" s="122">
        <v>0</v>
      </c>
      <c r="I281" s="122">
        <v>0</v>
      </c>
      <c r="J281" s="122">
        <v>0</v>
      </c>
      <c r="K281" s="122">
        <v>0</v>
      </c>
      <c r="L281" s="122">
        <v>0</v>
      </c>
      <c r="M281" s="122">
        <v>0</v>
      </c>
      <c r="N281" s="122">
        <v>0</v>
      </c>
      <c r="O281" s="122">
        <v>0</v>
      </c>
      <c r="P281" s="122">
        <v>0</v>
      </c>
      <c r="Q281" s="122">
        <v>0</v>
      </c>
      <c r="R281" s="122">
        <v>0</v>
      </c>
      <c r="S281" s="122">
        <v>0</v>
      </c>
      <c r="T281" s="122">
        <v>0</v>
      </c>
      <c r="U281" s="122">
        <v>0</v>
      </c>
      <c r="V281" s="122">
        <v>0</v>
      </c>
      <c r="W281" s="122">
        <v>0</v>
      </c>
      <c r="X281" s="122">
        <v>0</v>
      </c>
      <c r="Y281" s="122">
        <v>0</v>
      </c>
      <c r="DA281" s="130" t="s">
        <v>2673</v>
      </c>
    </row>
    <row r="282" spans="1:105" ht="12" customHeight="1" x14ac:dyDescent="0.25">
      <c r="A282" s="97" t="s">
        <v>202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X282" s="98">
        <v>0</v>
      </c>
      <c r="Y282" s="98">
        <v>0</v>
      </c>
      <c r="DA282" s="63" t="s">
        <v>2674</v>
      </c>
    </row>
    <row r="283" spans="1:105" ht="12" customHeight="1" x14ac:dyDescent="0.25">
      <c r="A283" s="97" t="s">
        <v>50</v>
      </c>
      <c r="B283" s="98">
        <v>0</v>
      </c>
      <c r="C283" s="98">
        <v>0</v>
      </c>
      <c r="D283" s="98">
        <v>0</v>
      </c>
      <c r="E283" s="98">
        <v>0</v>
      </c>
      <c r="F283" s="98">
        <v>0</v>
      </c>
      <c r="G283" s="98">
        <v>0</v>
      </c>
      <c r="H283" s="98">
        <v>0</v>
      </c>
      <c r="I283" s="98">
        <v>0</v>
      </c>
      <c r="J283" s="98">
        <v>0</v>
      </c>
      <c r="K283" s="98">
        <v>0</v>
      </c>
      <c r="L283" s="98">
        <v>0</v>
      </c>
      <c r="M283" s="98">
        <v>0</v>
      </c>
      <c r="N283" s="98">
        <v>0</v>
      </c>
      <c r="O283" s="98">
        <v>0</v>
      </c>
      <c r="P283" s="98">
        <v>0</v>
      </c>
      <c r="Q283" s="98">
        <v>0</v>
      </c>
      <c r="R283" s="98">
        <v>0</v>
      </c>
      <c r="S283" s="98">
        <v>0</v>
      </c>
      <c r="T283" s="98">
        <v>0</v>
      </c>
      <c r="U283" s="98">
        <v>0</v>
      </c>
      <c r="V283" s="98">
        <v>0</v>
      </c>
      <c r="W283" s="98">
        <v>0</v>
      </c>
      <c r="X283" s="98">
        <v>0</v>
      </c>
      <c r="Y283" s="98">
        <v>0</v>
      </c>
      <c r="DA283" s="63" t="s">
        <v>2675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0</v>
      </c>
      <c r="DA284" s="60" t="s">
        <v>2676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171.42613664092448</v>
      </c>
      <c r="C286" s="118">
        <f t="shared" si="129"/>
        <v>169.3907532679172</v>
      </c>
      <c r="D286" s="118">
        <f t="shared" si="129"/>
        <v>163.20378483153993</v>
      </c>
      <c r="E286" s="118">
        <f t="shared" si="129"/>
        <v>157.75548995988902</v>
      </c>
      <c r="F286" s="118">
        <f t="shared" si="129"/>
        <v>150.94453886649973</v>
      </c>
      <c r="G286" s="118">
        <f t="shared" si="129"/>
        <v>143.90459230057931</v>
      </c>
      <c r="H286" s="118">
        <f t="shared" si="129"/>
        <v>139.96642165157948</v>
      </c>
      <c r="I286" s="118">
        <f t="shared" si="129"/>
        <v>136.11708603364016</v>
      </c>
      <c r="J286" s="118">
        <f t="shared" si="129"/>
        <v>134.11826115887231</v>
      </c>
      <c r="K286" s="118">
        <f t="shared" si="129"/>
        <v>134.10615506685423</v>
      </c>
      <c r="L286" s="118">
        <f t="shared" si="129"/>
        <v>132.49111497912239</v>
      </c>
      <c r="M286" s="118">
        <f t="shared" si="129"/>
        <v>129.14375612906321</v>
      </c>
      <c r="N286" s="118">
        <f t="shared" si="129"/>
        <v>121.7840323174299</v>
      </c>
      <c r="O286" s="118">
        <f t="shared" si="129"/>
        <v>116.11907099753134</v>
      </c>
      <c r="P286" s="118">
        <f t="shared" si="129"/>
        <v>106.57394343419868</v>
      </c>
      <c r="Q286" s="118">
        <f t="shared" si="129"/>
        <v>102.99692863104889</v>
      </c>
      <c r="R286" s="118">
        <f t="shared" ref="R286:V286" si="130">R287+R290+R292+R305</f>
        <v>101.39396067203084</v>
      </c>
      <c r="S286" s="118">
        <f t="shared" si="130"/>
        <v>100.47554743963508</v>
      </c>
      <c r="T286" s="118">
        <f t="shared" si="130"/>
        <v>99.338682788714806</v>
      </c>
      <c r="U286" s="118">
        <f t="shared" si="130"/>
        <v>98.386292804112927</v>
      </c>
      <c r="V286" s="118">
        <f t="shared" si="130"/>
        <v>96.945727549238043</v>
      </c>
      <c r="W286" s="118">
        <f t="shared" ref="W286:Y286" si="131">W287+W290+W292+W305</f>
        <v>93.071704055460202</v>
      </c>
      <c r="X286" s="118">
        <f t="shared" si="131"/>
        <v>86.334960471957061</v>
      </c>
      <c r="Y286" s="118">
        <f t="shared" si="131"/>
        <v>76.992128749017851</v>
      </c>
      <c r="DA286" s="129" t="s">
        <v>2822</v>
      </c>
    </row>
    <row r="287" spans="1:105" ht="12" customHeight="1" x14ac:dyDescent="0.25">
      <c r="A287" s="121" t="s">
        <v>57</v>
      </c>
      <c r="B287" s="123">
        <f t="shared" ref="B287:Q287" si="132">SUM(B288:B289)</f>
        <v>156.04543891256603</v>
      </c>
      <c r="C287" s="123">
        <f t="shared" si="132"/>
        <v>155.41224806748593</v>
      </c>
      <c r="D287" s="123">
        <f t="shared" si="132"/>
        <v>147.65197471920226</v>
      </c>
      <c r="E287" s="123">
        <f t="shared" si="132"/>
        <v>142.42150962901954</v>
      </c>
      <c r="F287" s="123">
        <f t="shared" si="132"/>
        <v>136.18644309454612</v>
      </c>
      <c r="G287" s="123">
        <f t="shared" si="132"/>
        <v>129.25960882115112</v>
      </c>
      <c r="H287" s="123">
        <f t="shared" si="132"/>
        <v>125.4130900592484</v>
      </c>
      <c r="I287" s="123">
        <f t="shared" si="132"/>
        <v>121.38049298169454</v>
      </c>
      <c r="J287" s="123">
        <f t="shared" si="132"/>
        <v>120.43075910325855</v>
      </c>
      <c r="K287" s="123">
        <f t="shared" si="132"/>
        <v>120.07607526776776</v>
      </c>
      <c r="L287" s="123">
        <f t="shared" si="132"/>
        <v>118.29985817791157</v>
      </c>
      <c r="M287" s="123">
        <f t="shared" si="132"/>
        <v>114.9730732732518</v>
      </c>
      <c r="N287" s="123">
        <f t="shared" si="132"/>
        <v>107.90533438986755</v>
      </c>
      <c r="O287" s="123">
        <f t="shared" si="132"/>
        <v>102.46683513874964</v>
      </c>
      <c r="P287" s="123">
        <f t="shared" si="132"/>
        <v>92.908532714006512</v>
      </c>
      <c r="Q287" s="123">
        <f t="shared" si="132"/>
        <v>89.334313628044058</v>
      </c>
      <c r="R287" s="123">
        <f t="shared" ref="R287:V287" si="133">SUM(R288:R289)</f>
        <v>87.651988738598874</v>
      </c>
      <c r="S287" s="123">
        <f t="shared" si="133"/>
        <v>86.941434879849695</v>
      </c>
      <c r="T287" s="123">
        <f t="shared" si="133"/>
        <v>86.33905507384425</v>
      </c>
      <c r="U287" s="123">
        <f t="shared" si="133"/>
        <v>86.026808318716149</v>
      </c>
      <c r="V287" s="123">
        <f t="shared" si="133"/>
        <v>85.500852388199121</v>
      </c>
      <c r="W287" s="123">
        <f t="shared" ref="W287:Y287" si="134">SUM(W288:W289)</f>
        <v>82.868861644363548</v>
      </c>
      <c r="X287" s="123">
        <f t="shared" si="134"/>
        <v>77.075370946528906</v>
      </c>
      <c r="Y287" s="123">
        <f t="shared" si="134"/>
        <v>69.577586402430512</v>
      </c>
      <c r="DA287" s="130" t="s">
        <v>2823</v>
      </c>
    </row>
    <row r="288" spans="1:105" ht="12" customHeight="1" x14ac:dyDescent="0.25">
      <c r="A288" s="97" t="s">
        <v>199</v>
      </c>
      <c r="B288" s="99">
        <v>155.34073566557032</v>
      </c>
      <c r="C288" s="99">
        <v>154.71095561049987</v>
      </c>
      <c r="D288" s="99">
        <v>146.98123025629846</v>
      </c>
      <c r="E288" s="99">
        <v>141.76780687417337</v>
      </c>
      <c r="F288" s="99">
        <v>135.5523141624079</v>
      </c>
      <c r="G288" s="99">
        <v>128.65121046928837</v>
      </c>
      <c r="H288" s="99">
        <v>124.82053617368537</v>
      </c>
      <c r="I288" s="99">
        <v>120.8107749682474</v>
      </c>
      <c r="J288" s="99">
        <v>119.85040798650203</v>
      </c>
      <c r="K288" s="99">
        <v>119.49103005369885</v>
      </c>
      <c r="L288" s="99">
        <v>117.69566549109064</v>
      </c>
      <c r="M288" s="99">
        <v>114.40495732678043</v>
      </c>
      <c r="N288" s="99">
        <v>107.35668026555693</v>
      </c>
      <c r="O288" s="99">
        <v>101.92785445389505</v>
      </c>
      <c r="P288" s="99">
        <v>92.446690474176876</v>
      </c>
      <c r="Q288" s="99">
        <v>88.875126018096381</v>
      </c>
      <c r="R288" s="99">
        <v>87.194639560435064</v>
      </c>
      <c r="S288" s="99">
        <v>86.489084014140502</v>
      </c>
      <c r="T288" s="99">
        <v>85.887412371794568</v>
      </c>
      <c r="U288" s="99">
        <v>85.578559528726089</v>
      </c>
      <c r="V288" s="99">
        <v>85.059024165059071</v>
      </c>
      <c r="W288" s="99">
        <v>82.422963674342938</v>
      </c>
      <c r="X288" s="99">
        <v>76.684832404869525</v>
      </c>
      <c r="Y288" s="99">
        <v>69.244275778316705</v>
      </c>
      <c r="DA288" s="63" t="s">
        <v>2824</v>
      </c>
    </row>
    <row r="289" spans="1:105" ht="12" customHeight="1" x14ac:dyDescent="0.25">
      <c r="A289" s="97" t="s">
        <v>53</v>
      </c>
      <c r="B289" s="99">
        <v>0.7047032469957043</v>
      </c>
      <c r="C289" s="99">
        <v>0.7012924569860679</v>
      </c>
      <c r="D289" s="99">
        <v>0.67074446290379264</v>
      </c>
      <c r="E289" s="99">
        <v>0.65370275484617513</v>
      </c>
      <c r="F289" s="99">
        <v>0.63412893213822885</v>
      </c>
      <c r="G289" s="99">
        <v>0.60839835186273616</v>
      </c>
      <c r="H289" s="99">
        <v>0.59255388556304001</v>
      </c>
      <c r="I289" s="99">
        <v>0.56971801344714867</v>
      </c>
      <c r="J289" s="99">
        <v>0.58035111675652373</v>
      </c>
      <c r="K289" s="99">
        <v>0.58504521406891274</v>
      </c>
      <c r="L289" s="99">
        <v>0.60419268682093974</v>
      </c>
      <c r="M289" s="99">
        <v>0.56811594647136876</v>
      </c>
      <c r="N289" s="99">
        <v>0.54865412431061877</v>
      </c>
      <c r="O289" s="99">
        <v>0.53898068485459349</v>
      </c>
      <c r="P289" s="99">
        <v>0.46184223982963307</v>
      </c>
      <c r="Q289" s="99">
        <v>0.45918760994767499</v>
      </c>
      <c r="R289" s="99">
        <v>0.45734917816380394</v>
      </c>
      <c r="S289" s="99">
        <v>0.4523508657091912</v>
      </c>
      <c r="T289" s="99">
        <v>0.45164270204967849</v>
      </c>
      <c r="U289" s="99">
        <v>0.44824878999005868</v>
      </c>
      <c r="V289" s="99">
        <v>0.44182822314004866</v>
      </c>
      <c r="W289" s="99">
        <v>0.44589797002060627</v>
      </c>
      <c r="X289" s="99">
        <v>0.3905385416593799</v>
      </c>
      <c r="Y289" s="99">
        <v>0.33331062411380846</v>
      </c>
      <c r="DA289" s="63" t="s">
        <v>2825</v>
      </c>
    </row>
    <row r="290" spans="1:105" ht="12" customHeight="1" x14ac:dyDescent="0.25">
      <c r="A290" s="121" t="s">
        <v>92</v>
      </c>
      <c r="B290" s="123">
        <f t="shared" ref="B290:Y290" si="135">B291</f>
        <v>5.0882179624583503E-2</v>
      </c>
      <c r="C290" s="123">
        <f t="shared" si="135"/>
        <v>5.1646266745196429E-2</v>
      </c>
      <c r="D290" s="123">
        <f t="shared" si="135"/>
        <v>5.2021827772173963E-2</v>
      </c>
      <c r="E290" s="123">
        <f t="shared" si="135"/>
        <v>7.3200847532709404E-2</v>
      </c>
      <c r="F290" s="123">
        <f t="shared" si="135"/>
        <v>5.623715549437653E-2</v>
      </c>
      <c r="G290" s="123">
        <f t="shared" si="135"/>
        <v>6.5730227702621588E-2</v>
      </c>
      <c r="H290" s="123">
        <f t="shared" si="135"/>
        <v>0.11614432807117207</v>
      </c>
      <c r="I290" s="123">
        <f t="shared" si="135"/>
        <v>8.6427432730559417E-2</v>
      </c>
      <c r="J290" s="123">
        <f t="shared" si="135"/>
        <v>9.2650336648740256E-2</v>
      </c>
      <c r="K290" s="123">
        <f t="shared" si="135"/>
        <v>0.10087120666966365</v>
      </c>
      <c r="L290" s="123">
        <f t="shared" si="135"/>
        <v>0.10632903858584136</v>
      </c>
      <c r="M290" s="123">
        <f t="shared" si="135"/>
        <v>0.10639067680569234</v>
      </c>
      <c r="N290" s="123">
        <f t="shared" si="135"/>
        <v>0.12627755952941247</v>
      </c>
      <c r="O290" s="123">
        <f t="shared" si="135"/>
        <v>0.13815758454205898</v>
      </c>
      <c r="P290" s="123">
        <f t="shared" si="135"/>
        <v>0.16000832154388034</v>
      </c>
      <c r="Q290" s="123">
        <f t="shared" si="135"/>
        <v>0.18816367904495906</v>
      </c>
      <c r="R290" s="123">
        <f t="shared" si="135"/>
        <v>0.22584097074723125</v>
      </c>
      <c r="S290" s="123">
        <f t="shared" si="135"/>
        <v>0.2288227222835916</v>
      </c>
      <c r="T290" s="123">
        <f t="shared" si="135"/>
        <v>0.2921740568155432</v>
      </c>
      <c r="U290" s="123">
        <f t="shared" si="135"/>
        <v>0.29173055244879986</v>
      </c>
      <c r="V290" s="123">
        <f t="shared" si="135"/>
        <v>0.31901390156538167</v>
      </c>
      <c r="W290" s="123">
        <f t="shared" si="135"/>
        <v>0.25893083053275018</v>
      </c>
      <c r="X290" s="123">
        <f t="shared" si="135"/>
        <v>0.33085931204493813</v>
      </c>
      <c r="Y290" s="123">
        <f t="shared" si="135"/>
        <v>0.32627971845386444</v>
      </c>
      <c r="DA290" s="130" t="s">
        <v>2826</v>
      </c>
    </row>
    <row r="291" spans="1:105" ht="12" customHeight="1" x14ac:dyDescent="0.25">
      <c r="A291" s="97" t="s">
        <v>53</v>
      </c>
      <c r="B291" s="99">
        <f>RES_hhdet_fecs!B86</f>
        <v>5.0882179624583503E-2</v>
      </c>
      <c r="C291" s="99">
        <f>RES_hhdet_fecs!C86</f>
        <v>5.1646266745196429E-2</v>
      </c>
      <c r="D291" s="99">
        <f>RES_hhdet_fecs!D86</f>
        <v>5.2021827772173963E-2</v>
      </c>
      <c r="E291" s="99">
        <f>RES_hhdet_fecs!E86</f>
        <v>7.3200847532709404E-2</v>
      </c>
      <c r="F291" s="99">
        <f>RES_hhdet_fecs!F86</f>
        <v>5.623715549437653E-2</v>
      </c>
      <c r="G291" s="99">
        <f>RES_hhdet_fecs!G86</f>
        <v>6.5730227702621588E-2</v>
      </c>
      <c r="H291" s="99">
        <f>RES_hhdet_fecs!H86</f>
        <v>0.11614432807117207</v>
      </c>
      <c r="I291" s="99">
        <f>RES_hhdet_fecs!I86</f>
        <v>8.6427432730559417E-2</v>
      </c>
      <c r="J291" s="99">
        <f>RES_hhdet_fecs!J86</f>
        <v>9.2650336648740256E-2</v>
      </c>
      <c r="K291" s="99">
        <f>RES_hhdet_fecs!K86</f>
        <v>0.10087120666966365</v>
      </c>
      <c r="L291" s="99">
        <f>RES_hhdet_fecs!L86</f>
        <v>0.10632903858584136</v>
      </c>
      <c r="M291" s="99">
        <f>RES_hhdet_fecs!M86</f>
        <v>0.10639067680569234</v>
      </c>
      <c r="N291" s="99">
        <f>RES_hhdet_fecs!N86</f>
        <v>0.12627755952941247</v>
      </c>
      <c r="O291" s="99">
        <f>RES_hhdet_fecs!O86</f>
        <v>0.13815758454205898</v>
      </c>
      <c r="P291" s="99">
        <f>RES_hhdet_fecs!P86</f>
        <v>0.16000832154388034</v>
      </c>
      <c r="Q291" s="99">
        <f>RES_hhdet_fecs!Q86</f>
        <v>0.18816367904495906</v>
      </c>
      <c r="R291" s="99">
        <f>RES_hhdet_fecs!R86</f>
        <v>0.22584097074723125</v>
      </c>
      <c r="S291" s="99">
        <f>RES_hhdet_fecs!S86</f>
        <v>0.2288227222835916</v>
      </c>
      <c r="T291" s="99">
        <f>RES_hhdet_fecs!T86</f>
        <v>0.2921740568155432</v>
      </c>
      <c r="U291" s="99">
        <f>RES_hhdet_fecs!U86</f>
        <v>0.29173055244879986</v>
      </c>
      <c r="V291" s="99">
        <f>RES_hhdet_fecs!V86</f>
        <v>0.31901390156538167</v>
      </c>
      <c r="W291" s="99">
        <f>RES_hhdet_fecs!W86</f>
        <v>0.25893083053275018</v>
      </c>
      <c r="X291" s="99">
        <f>RES_hhdet_fecs!X86</f>
        <v>0.33085931204493813</v>
      </c>
      <c r="Y291" s="99">
        <f>RES_hhdet_fecs!Y86</f>
        <v>0.32627971845386444</v>
      </c>
      <c r="DA291" s="63" t="s">
        <v>2827</v>
      </c>
    </row>
    <row r="292" spans="1:105" ht="12" customHeight="1" x14ac:dyDescent="0.25">
      <c r="A292" s="121" t="s">
        <v>55</v>
      </c>
      <c r="B292" s="123">
        <v>13.102454833688419</v>
      </c>
      <c r="C292" s="123">
        <v>11.563916175982262</v>
      </c>
      <c r="D292" s="123">
        <v>13.143993381596808</v>
      </c>
      <c r="E292" s="123">
        <v>12.922323371203071</v>
      </c>
      <c r="F292" s="123">
        <v>12.307783681787088</v>
      </c>
      <c r="G292" s="123">
        <v>12.191871599124125</v>
      </c>
      <c r="H292" s="123">
        <v>11.839426337129449</v>
      </c>
      <c r="I292" s="123">
        <v>12.231180868468167</v>
      </c>
      <c r="J292" s="123">
        <v>11.121274125277138</v>
      </c>
      <c r="K292" s="123">
        <v>11.68133278238713</v>
      </c>
      <c r="L292" s="123">
        <v>11.354414976218751</v>
      </c>
      <c r="M292" s="123">
        <v>11.360664252910009</v>
      </c>
      <c r="N292" s="123">
        <v>11.070181013141674</v>
      </c>
      <c r="O292" s="123">
        <v>10.909235149588392</v>
      </c>
      <c r="P292" s="123">
        <v>10.974433895410645</v>
      </c>
      <c r="Q292" s="123">
        <v>11.009404623644821</v>
      </c>
      <c r="R292" s="123">
        <v>11.121608629546374</v>
      </c>
      <c r="S292" s="123">
        <v>10.977854297360604</v>
      </c>
      <c r="T292" s="123">
        <v>10.45045094889778</v>
      </c>
      <c r="U292" s="123">
        <v>9.8810554366603807</v>
      </c>
      <c r="V292" s="123">
        <v>9.0116764890274137</v>
      </c>
      <c r="W292" s="123">
        <v>7.8813217339917392</v>
      </c>
      <c r="X292" s="123">
        <v>6.9099137513434243</v>
      </c>
      <c r="Y292" s="123">
        <v>5.3551299061377771</v>
      </c>
      <c r="DA292" s="130" t="s">
        <v>2828</v>
      </c>
    </row>
    <row r="293" spans="1:105" ht="12" customHeight="1" x14ac:dyDescent="0.25">
      <c r="A293" s="97" t="s">
        <v>132</v>
      </c>
      <c r="B293" s="99">
        <v>0</v>
      </c>
      <c r="C293" s="99">
        <v>0</v>
      </c>
      <c r="D293" s="99">
        <v>0</v>
      </c>
      <c r="E293" s="99">
        <v>0</v>
      </c>
      <c r="F293" s="99">
        <v>0</v>
      </c>
      <c r="G293" s="99">
        <v>0</v>
      </c>
      <c r="H293" s="99">
        <v>0</v>
      </c>
      <c r="I293" s="99">
        <v>0</v>
      </c>
      <c r="J293" s="99">
        <v>0</v>
      </c>
      <c r="K293" s="99">
        <v>0</v>
      </c>
      <c r="L293" s="99">
        <v>0</v>
      </c>
      <c r="M293" s="99">
        <v>0</v>
      </c>
      <c r="N293" s="99">
        <v>0</v>
      </c>
      <c r="O293" s="99">
        <v>0</v>
      </c>
      <c r="P293" s="99">
        <v>0</v>
      </c>
      <c r="Q293" s="99">
        <v>0</v>
      </c>
      <c r="R293" s="99">
        <v>0</v>
      </c>
      <c r="S293" s="99">
        <v>0</v>
      </c>
      <c r="T293" s="99">
        <v>0</v>
      </c>
      <c r="U293" s="99">
        <v>0</v>
      </c>
      <c r="V293" s="99">
        <v>0</v>
      </c>
      <c r="W293" s="99">
        <v>0</v>
      </c>
      <c r="X293" s="99">
        <v>0</v>
      </c>
      <c r="Y293" s="99">
        <v>0</v>
      </c>
      <c r="DA293" s="63" t="s">
        <v>2829</v>
      </c>
    </row>
    <row r="294" spans="1:105" ht="12" customHeight="1" x14ac:dyDescent="0.25">
      <c r="A294" s="97" t="s">
        <v>131</v>
      </c>
      <c r="B294" s="99">
        <v>0</v>
      </c>
      <c r="C294" s="99">
        <v>0</v>
      </c>
      <c r="D294" s="99">
        <v>0</v>
      </c>
      <c r="E294" s="99">
        <v>0</v>
      </c>
      <c r="F294" s="99">
        <v>0</v>
      </c>
      <c r="G294" s="99">
        <v>0</v>
      </c>
      <c r="H294" s="99">
        <v>0</v>
      </c>
      <c r="I294" s="99">
        <v>0</v>
      </c>
      <c r="J294" s="99">
        <v>0</v>
      </c>
      <c r="K294" s="99">
        <v>0</v>
      </c>
      <c r="L294" s="99">
        <v>0</v>
      </c>
      <c r="M294" s="99">
        <v>0</v>
      </c>
      <c r="N294" s="99">
        <v>0</v>
      </c>
      <c r="O294" s="99">
        <v>0</v>
      </c>
      <c r="P294" s="99">
        <v>0</v>
      </c>
      <c r="Q294" s="99">
        <v>0</v>
      </c>
      <c r="R294" s="99">
        <v>0</v>
      </c>
      <c r="S294" s="99">
        <v>0</v>
      </c>
      <c r="T294" s="99">
        <v>0</v>
      </c>
      <c r="U294" s="99">
        <v>0</v>
      </c>
      <c r="V294" s="99">
        <v>0</v>
      </c>
      <c r="W294" s="99">
        <v>0</v>
      </c>
      <c r="X294" s="99">
        <v>0</v>
      </c>
      <c r="Y294" s="99">
        <v>0</v>
      </c>
      <c r="DA294" s="63" t="s">
        <v>2830</v>
      </c>
    </row>
    <row r="295" spans="1:105" ht="12" customHeight="1" x14ac:dyDescent="0.25">
      <c r="A295" s="100" t="s">
        <v>199</v>
      </c>
      <c r="B295" s="102">
        <v>0</v>
      </c>
      <c r="C295" s="102">
        <v>0</v>
      </c>
      <c r="D295" s="102">
        <v>0</v>
      </c>
      <c r="E295" s="102">
        <v>0</v>
      </c>
      <c r="F295" s="102">
        <v>0</v>
      </c>
      <c r="G295" s="102">
        <v>0</v>
      </c>
      <c r="H295" s="102">
        <v>0</v>
      </c>
      <c r="I295" s="102">
        <v>0</v>
      </c>
      <c r="J295" s="102">
        <v>0</v>
      </c>
      <c r="K295" s="102">
        <v>0</v>
      </c>
      <c r="L295" s="102">
        <v>0</v>
      </c>
      <c r="M295" s="102">
        <v>0</v>
      </c>
      <c r="N295" s="102">
        <v>0</v>
      </c>
      <c r="O295" s="102">
        <v>0</v>
      </c>
      <c r="P295" s="102">
        <v>0</v>
      </c>
      <c r="Q295" s="102">
        <v>0</v>
      </c>
      <c r="R295" s="102">
        <v>0</v>
      </c>
      <c r="S295" s="102">
        <v>0</v>
      </c>
      <c r="T295" s="102">
        <v>0</v>
      </c>
      <c r="U295" s="102">
        <v>0</v>
      </c>
      <c r="V295" s="102">
        <v>0</v>
      </c>
      <c r="W295" s="102">
        <v>0</v>
      </c>
      <c r="X295" s="102">
        <v>0</v>
      </c>
      <c r="Y295" s="102">
        <v>0</v>
      </c>
      <c r="DA295" s="131" t="s">
        <v>2831</v>
      </c>
    </row>
    <row r="296" spans="1:105" ht="12" customHeight="1" x14ac:dyDescent="0.25">
      <c r="A296" s="103" t="s">
        <v>52</v>
      </c>
      <c r="B296" s="105">
        <v>0</v>
      </c>
      <c r="C296" s="105">
        <v>0</v>
      </c>
      <c r="D296" s="105">
        <v>0</v>
      </c>
      <c r="E296" s="105">
        <v>0</v>
      </c>
      <c r="F296" s="105">
        <v>0</v>
      </c>
      <c r="G296" s="105">
        <v>0</v>
      </c>
      <c r="H296" s="105">
        <v>0</v>
      </c>
      <c r="I296" s="105">
        <v>0</v>
      </c>
      <c r="J296" s="105">
        <v>0</v>
      </c>
      <c r="K296" s="105">
        <v>0</v>
      </c>
      <c r="L296" s="105">
        <v>0</v>
      </c>
      <c r="M296" s="105">
        <v>0</v>
      </c>
      <c r="N296" s="105">
        <v>0</v>
      </c>
      <c r="O296" s="105">
        <v>0</v>
      </c>
      <c r="P296" s="105">
        <v>0</v>
      </c>
      <c r="Q296" s="105">
        <v>0</v>
      </c>
      <c r="R296" s="105">
        <v>0</v>
      </c>
      <c r="S296" s="105">
        <v>0</v>
      </c>
      <c r="T296" s="105">
        <v>0</v>
      </c>
      <c r="U296" s="105">
        <v>0</v>
      </c>
      <c r="V296" s="105">
        <v>0</v>
      </c>
      <c r="W296" s="105">
        <v>0</v>
      </c>
      <c r="X296" s="105">
        <v>0</v>
      </c>
      <c r="Y296" s="105">
        <v>0</v>
      </c>
      <c r="DA296" s="132" t="s">
        <v>2832</v>
      </c>
    </row>
    <row r="297" spans="1:105" ht="12" customHeight="1" x14ac:dyDescent="0.25">
      <c r="A297" s="106" t="s">
        <v>124</v>
      </c>
      <c r="B297" s="102">
        <v>0</v>
      </c>
      <c r="C297" s="102">
        <v>0</v>
      </c>
      <c r="D297" s="102">
        <v>0</v>
      </c>
      <c r="E297" s="102">
        <v>0</v>
      </c>
      <c r="F297" s="102">
        <v>0</v>
      </c>
      <c r="G297" s="102">
        <v>0</v>
      </c>
      <c r="H297" s="102">
        <v>0</v>
      </c>
      <c r="I297" s="102">
        <v>0</v>
      </c>
      <c r="J297" s="102">
        <v>0</v>
      </c>
      <c r="K297" s="102">
        <v>0</v>
      </c>
      <c r="L297" s="102">
        <v>0</v>
      </c>
      <c r="M297" s="102">
        <v>0</v>
      </c>
      <c r="N297" s="102">
        <v>0</v>
      </c>
      <c r="O297" s="102">
        <v>0</v>
      </c>
      <c r="P297" s="102">
        <v>0</v>
      </c>
      <c r="Q297" s="102">
        <v>0</v>
      </c>
      <c r="R297" s="102">
        <v>0</v>
      </c>
      <c r="S297" s="102">
        <v>0</v>
      </c>
      <c r="T297" s="102">
        <v>0</v>
      </c>
      <c r="U297" s="102">
        <v>0</v>
      </c>
      <c r="V297" s="102">
        <v>0</v>
      </c>
      <c r="W297" s="102">
        <v>0</v>
      </c>
      <c r="X297" s="102">
        <v>0</v>
      </c>
      <c r="Y297" s="102">
        <v>0</v>
      </c>
      <c r="DA297" s="131" t="s">
        <v>2833</v>
      </c>
    </row>
    <row r="298" spans="1:105" ht="12" customHeight="1" x14ac:dyDescent="0.25">
      <c r="A298" s="107" t="s">
        <v>123</v>
      </c>
      <c r="B298" s="105">
        <v>0</v>
      </c>
      <c r="C298" s="105">
        <v>0</v>
      </c>
      <c r="D298" s="105">
        <v>0</v>
      </c>
      <c r="E298" s="105">
        <v>0</v>
      </c>
      <c r="F298" s="105">
        <v>0</v>
      </c>
      <c r="G298" s="105">
        <v>0</v>
      </c>
      <c r="H298" s="105">
        <v>0</v>
      </c>
      <c r="I298" s="105">
        <v>0</v>
      </c>
      <c r="J298" s="105">
        <v>0</v>
      </c>
      <c r="K298" s="105">
        <v>0</v>
      </c>
      <c r="L298" s="105">
        <v>0</v>
      </c>
      <c r="M298" s="105">
        <v>0</v>
      </c>
      <c r="N298" s="105">
        <v>0</v>
      </c>
      <c r="O298" s="105">
        <v>0</v>
      </c>
      <c r="P298" s="105">
        <v>0</v>
      </c>
      <c r="Q298" s="105">
        <v>0</v>
      </c>
      <c r="R298" s="105">
        <v>0</v>
      </c>
      <c r="S298" s="105">
        <v>0</v>
      </c>
      <c r="T298" s="105">
        <v>0</v>
      </c>
      <c r="U298" s="105">
        <v>0</v>
      </c>
      <c r="V298" s="105">
        <v>0</v>
      </c>
      <c r="W298" s="105">
        <v>0</v>
      </c>
      <c r="X298" s="105">
        <v>0</v>
      </c>
      <c r="Y298" s="105">
        <v>0</v>
      </c>
      <c r="DA298" s="132" t="s">
        <v>2834</v>
      </c>
    </row>
    <row r="299" spans="1:105" ht="12" customHeight="1" x14ac:dyDescent="0.25">
      <c r="A299" s="108" t="s">
        <v>50</v>
      </c>
      <c r="B299" s="99">
        <v>0</v>
      </c>
      <c r="C299" s="99">
        <v>0</v>
      </c>
      <c r="D299" s="99">
        <v>0</v>
      </c>
      <c r="E299" s="99">
        <v>0</v>
      </c>
      <c r="F299" s="99">
        <v>0</v>
      </c>
      <c r="G299" s="99">
        <v>0</v>
      </c>
      <c r="H299" s="99">
        <v>0</v>
      </c>
      <c r="I299" s="99">
        <v>0</v>
      </c>
      <c r="J299" s="99">
        <v>0</v>
      </c>
      <c r="K299" s="99">
        <v>0</v>
      </c>
      <c r="L299" s="99">
        <v>0</v>
      </c>
      <c r="M299" s="99">
        <v>0</v>
      </c>
      <c r="N299" s="99">
        <v>0</v>
      </c>
      <c r="O299" s="99">
        <v>0</v>
      </c>
      <c r="P299" s="99">
        <v>0</v>
      </c>
      <c r="Q299" s="99">
        <v>0</v>
      </c>
      <c r="R299" s="99">
        <v>0</v>
      </c>
      <c r="S299" s="99">
        <v>0</v>
      </c>
      <c r="T299" s="99">
        <v>0</v>
      </c>
      <c r="U299" s="99">
        <v>0</v>
      </c>
      <c r="V299" s="99">
        <v>0</v>
      </c>
      <c r="W299" s="99">
        <v>0</v>
      </c>
      <c r="X299" s="99">
        <v>0</v>
      </c>
      <c r="Y299" s="99">
        <v>0</v>
      </c>
      <c r="DA299" s="63" t="s">
        <v>2835</v>
      </c>
    </row>
    <row r="300" spans="1:105" ht="12" customHeight="1" x14ac:dyDescent="0.25">
      <c r="A300" s="108" t="s">
        <v>52</v>
      </c>
      <c r="B300" s="99">
        <v>0</v>
      </c>
      <c r="C300" s="99">
        <v>0</v>
      </c>
      <c r="D300" s="99">
        <v>0</v>
      </c>
      <c r="E300" s="99">
        <v>0</v>
      </c>
      <c r="F300" s="99">
        <v>0</v>
      </c>
      <c r="G300" s="99">
        <v>0</v>
      </c>
      <c r="H300" s="99">
        <v>0</v>
      </c>
      <c r="I300" s="99">
        <v>0</v>
      </c>
      <c r="J300" s="99">
        <v>0</v>
      </c>
      <c r="K300" s="99">
        <v>0</v>
      </c>
      <c r="L300" s="99">
        <v>0</v>
      </c>
      <c r="M300" s="99">
        <v>0</v>
      </c>
      <c r="N300" s="99">
        <v>0</v>
      </c>
      <c r="O300" s="99">
        <v>0</v>
      </c>
      <c r="P300" s="99">
        <v>0</v>
      </c>
      <c r="Q300" s="99">
        <v>0</v>
      </c>
      <c r="R300" s="99">
        <v>0</v>
      </c>
      <c r="S300" s="99">
        <v>0</v>
      </c>
      <c r="T300" s="99">
        <v>0</v>
      </c>
      <c r="U300" s="99">
        <v>0</v>
      </c>
      <c r="V300" s="99">
        <v>0</v>
      </c>
      <c r="W300" s="99">
        <v>0</v>
      </c>
      <c r="X300" s="99">
        <v>0</v>
      </c>
      <c r="Y300" s="99">
        <v>0</v>
      </c>
      <c r="DA300" s="63" t="s">
        <v>2836</v>
      </c>
    </row>
    <row r="301" spans="1:105" ht="12" customHeight="1" x14ac:dyDescent="0.25">
      <c r="A301" s="106" t="s">
        <v>122</v>
      </c>
      <c r="B301" s="102">
        <v>13.872011965665431</v>
      </c>
      <c r="C301" s="102">
        <v>12.363772763228292</v>
      </c>
      <c r="D301" s="102">
        <v>14.0189914635229</v>
      </c>
      <c r="E301" s="102">
        <v>13.82157952209365</v>
      </c>
      <c r="F301" s="102">
        <v>13.227223843529218</v>
      </c>
      <c r="G301" s="102">
        <v>13.099449437450151</v>
      </c>
      <c r="H301" s="102">
        <v>12.719561275712756</v>
      </c>
      <c r="I301" s="102">
        <v>13.116223277328647</v>
      </c>
      <c r="J301" s="102">
        <v>12.005672400186176</v>
      </c>
      <c r="K301" s="102">
        <v>12.627785912517576</v>
      </c>
      <c r="L301" s="102">
        <v>12.269164125837303</v>
      </c>
      <c r="M301" s="102">
        <v>12.350800195468006</v>
      </c>
      <c r="N301" s="102">
        <v>12.013632912970351</v>
      </c>
      <c r="O301" s="102">
        <v>11.811312774962808</v>
      </c>
      <c r="P301" s="102">
        <v>11.913890101952834</v>
      </c>
      <c r="Q301" s="102">
        <v>11.894155858978825</v>
      </c>
      <c r="R301" s="102">
        <v>11.973494123992852</v>
      </c>
      <c r="S301" s="102">
        <v>11.768848133102635</v>
      </c>
      <c r="T301" s="102">
        <v>11.148102911899754</v>
      </c>
      <c r="U301" s="102">
        <v>10.517230121979139</v>
      </c>
      <c r="V301" s="102">
        <v>9.5524627149438839</v>
      </c>
      <c r="W301" s="102">
        <v>8.3201238312662262</v>
      </c>
      <c r="X301" s="102">
        <v>7.2660888197894957</v>
      </c>
      <c r="Y301" s="102">
        <v>5.6591038955130113</v>
      </c>
      <c r="DA301" s="131" t="s">
        <v>2837</v>
      </c>
    </row>
    <row r="302" spans="1:105" ht="12" customHeight="1" x14ac:dyDescent="0.25">
      <c r="A302" s="107" t="s">
        <v>121</v>
      </c>
      <c r="B302" s="105">
        <v>11.956367222886259</v>
      </c>
      <c r="C302" s="105">
        <v>10.464444489970347</v>
      </c>
      <c r="D302" s="105">
        <v>11.985187025713561</v>
      </c>
      <c r="E302" s="105">
        <v>11.785420614005039</v>
      </c>
      <c r="F302" s="105">
        <v>11.291576237044771</v>
      </c>
      <c r="G302" s="105">
        <v>11.231759223536391</v>
      </c>
      <c r="H302" s="105">
        <v>10.899386654385891</v>
      </c>
      <c r="I302" s="105">
        <v>11.370241243523129</v>
      </c>
      <c r="J302" s="105">
        <v>10.236401208489594</v>
      </c>
      <c r="K302" s="105">
        <v>10.81796342286315</v>
      </c>
      <c r="L302" s="105">
        <v>10.25851090300171</v>
      </c>
      <c r="M302" s="105">
        <v>10.464572435972416</v>
      </c>
      <c r="N302" s="105">
        <v>10.119665028279478</v>
      </c>
      <c r="O302" s="105">
        <v>10.008993177608199</v>
      </c>
      <c r="P302" s="105">
        <v>10.172591624573702</v>
      </c>
      <c r="Q302" s="105">
        <v>10.202527166380637</v>
      </c>
      <c r="R302" s="105">
        <v>10.368506581644247</v>
      </c>
      <c r="S302" s="105">
        <v>10.266802854779158</v>
      </c>
      <c r="T302" s="105">
        <v>9.7738012581042106</v>
      </c>
      <c r="U302" s="105">
        <v>9.2209462644288074</v>
      </c>
      <c r="V302" s="105">
        <v>8.4145959037865943</v>
      </c>
      <c r="W302" s="105">
        <v>7.2840247718411604</v>
      </c>
      <c r="X302" s="105">
        <v>6.4251021053135107</v>
      </c>
      <c r="Y302" s="105">
        <v>5.0148735795789214</v>
      </c>
      <c r="DA302" s="132" t="s">
        <v>2838</v>
      </c>
    </row>
    <row r="303" spans="1:105" ht="12" customHeight="1" x14ac:dyDescent="0.25">
      <c r="A303" s="108" t="s">
        <v>53</v>
      </c>
      <c r="B303" s="99">
        <v>7.3423299283843777</v>
      </c>
      <c r="C303" s="99">
        <v>5.8546633556785048</v>
      </c>
      <c r="D303" s="99">
        <v>6.9611062147989262</v>
      </c>
      <c r="E303" s="99">
        <v>6.652126887419751</v>
      </c>
      <c r="F303" s="99">
        <v>6.3250499073794693</v>
      </c>
      <c r="G303" s="99">
        <v>6.318041623271216</v>
      </c>
      <c r="H303" s="99">
        <v>5.9859215608366529</v>
      </c>
      <c r="I303" s="99">
        <v>6.6178430814761979</v>
      </c>
      <c r="J303" s="99">
        <v>5.3969793966993809</v>
      </c>
      <c r="K303" s="99">
        <v>5.8548257094072342</v>
      </c>
      <c r="L303" s="99">
        <v>4.646268020202462</v>
      </c>
      <c r="M303" s="99">
        <v>5.2123903170008239</v>
      </c>
      <c r="N303" s="99">
        <v>4.7270649748604381</v>
      </c>
      <c r="O303" s="99">
        <v>4.7551123686722745</v>
      </c>
      <c r="P303" s="99">
        <v>5.0756023639151326</v>
      </c>
      <c r="Q303" s="99">
        <v>5.0463101620784645</v>
      </c>
      <c r="R303" s="99">
        <v>5.3160837635008713</v>
      </c>
      <c r="S303" s="99">
        <v>5.3010372120592129</v>
      </c>
      <c r="T303" s="99">
        <v>4.8360550838440632</v>
      </c>
      <c r="U303" s="99">
        <v>4.3956328895838235</v>
      </c>
      <c r="V303" s="99">
        <v>3.8671715543911369</v>
      </c>
      <c r="W303" s="99">
        <v>2.8599101368984323</v>
      </c>
      <c r="X303" s="99">
        <v>2.7072556684909057</v>
      </c>
      <c r="Y303" s="99">
        <v>2.1380843223002866</v>
      </c>
      <c r="DA303" s="63" t="s">
        <v>2839</v>
      </c>
    </row>
    <row r="304" spans="1:105" ht="12" customHeight="1" x14ac:dyDescent="0.25">
      <c r="A304" s="108" t="s">
        <v>52</v>
      </c>
      <c r="B304" s="99">
        <v>4.6140372945018804</v>
      </c>
      <c r="C304" s="99">
        <v>4.6097811342918407</v>
      </c>
      <c r="D304" s="99">
        <v>5.0240808109146338</v>
      </c>
      <c r="E304" s="99">
        <v>5.1332937265852898</v>
      </c>
      <c r="F304" s="99">
        <v>4.9665263296653022</v>
      </c>
      <c r="G304" s="99">
        <v>4.9137176002651746</v>
      </c>
      <c r="H304" s="99">
        <v>4.9134650935492372</v>
      </c>
      <c r="I304" s="99">
        <v>4.7523981620469318</v>
      </c>
      <c r="J304" s="99">
        <v>4.8394218117902144</v>
      </c>
      <c r="K304" s="99">
        <v>4.9631377134559145</v>
      </c>
      <c r="L304" s="99">
        <v>5.6122428827992463</v>
      </c>
      <c r="M304" s="99">
        <v>5.252182118971592</v>
      </c>
      <c r="N304" s="99">
        <v>5.3926000534190397</v>
      </c>
      <c r="O304" s="99">
        <v>5.2538808089359232</v>
      </c>
      <c r="P304" s="99">
        <v>5.0969892606585692</v>
      </c>
      <c r="Q304" s="99">
        <v>5.1562170043021718</v>
      </c>
      <c r="R304" s="99">
        <v>5.0524228181433744</v>
      </c>
      <c r="S304" s="99">
        <v>4.9657656427199468</v>
      </c>
      <c r="T304" s="99">
        <v>4.9377461742601474</v>
      </c>
      <c r="U304" s="99">
        <v>4.825313374844983</v>
      </c>
      <c r="V304" s="99">
        <v>4.5474243493954578</v>
      </c>
      <c r="W304" s="99">
        <v>4.4241146349427289</v>
      </c>
      <c r="X304" s="99">
        <v>3.7178464368226045</v>
      </c>
      <c r="Y304" s="99">
        <v>2.8767892572786349</v>
      </c>
      <c r="DA304" s="63" t="s">
        <v>2840</v>
      </c>
    </row>
    <row r="305" spans="1:105" ht="12" customHeight="1" x14ac:dyDescent="0.25">
      <c r="A305" s="121" t="s">
        <v>54</v>
      </c>
      <c r="B305" s="123">
        <v>2.2273607150454566</v>
      </c>
      <c r="C305" s="123">
        <v>2.3629427577038098</v>
      </c>
      <c r="D305" s="123">
        <v>2.3557949029687184</v>
      </c>
      <c r="E305" s="123">
        <v>2.3384561121336835</v>
      </c>
      <c r="F305" s="123">
        <v>2.3940749346721275</v>
      </c>
      <c r="G305" s="123">
        <v>2.3873816526014515</v>
      </c>
      <c r="H305" s="123">
        <v>2.5977609271304507</v>
      </c>
      <c r="I305" s="123">
        <v>2.4189847507468905</v>
      </c>
      <c r="J305" s="123">
        <v>2.4735775936878723</v>
      </c>
      <c r="K305" s="123">
        <v>2.2478758100296661</v>
      </c>
      <c r="L305" s="123">
        <v>2.7305127864062237</v>
      </c>
      <c r="M305" s="123">
        <v>2.7036279260957006</v>
      </c>
      <c r="N305" s="123">
        <v>2.6822393548912666</v>
      </c>
      <c r="O305" s="123">
        <v>2.6048431246512389</v>
      </c>
      <c r="P305" s="123">
        <v>2.5309685032376397</v>
      </c>
      <c r="Q305" s="123">
        <v>2.4650467003150487</v>
      </c>
      <c r="R305" s="123">
        <v>2.3945223331383749</v>
      </c>
      <c r="S305" s="123">
        <v>2.3274355401411846</v>
      </c>
      <c r="T305" s="123">
        <v>2.2570027091572382</v>
      </c>
      <c r="U305" s="123">
        <v>2.1866984962876077</v>
      </c>
      <c r="V305" s="123">
        <v>2.1141847704461307</v>
      </c>
      <c r="W305" s="123">
        <v>2.0625898465721662</v>
      </c>
      <c r="X305" s="123">
        <v>2.0188164620397959</v>
      </c>
      <c r="Y305" s="123">
        <v>1.7331327219957084</v>
      </c>
      <c r="DA305" s="130" t="s">
        <v>2841</v>
      </c>
    </row>
    <row r="306" spans="1:105" ht="12" customHeight="1" x14ac:dyDescent="0.25">
      <c r="A306" s="97" t="s">
        <v>202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X306" s="99">
        <v>0</v>
      </c>
      <c r="Y306" s="99">
        <v>0</v>
      </c>
      <c r="DA306" s="63" t="s">
        <v>2842</v>
      </c>
    </row>
    <row r="307" spans="1:105" ht="12" customHeight="1" x14ac:dyDescent="0.25">
      <c r="A307" s="97" t="s">
        <v>50</v>
      </c>
      <c r="B307" s="99">
        <v>0</v>
      </c>
      <c r="C307" s="99">
        <v>0</v>
      </c>
      <c r="D307" s="99">
        <v>0</v>
      </c>
      <c r="E307" s="99">
        <v>0</v>
      </c>
      <c r="F307" s="99">
        <v>0</v>
      </c>
      <c r="G307" s="99">
        <v>0</v>
      </c>
      <c r="H307" s="99">
        <v>0</v>
      </c>
      <c r="I307" s="99">
        <v>0</v>
      </c>
      <c r="J307" s="99">
        <v>0</v>
      </c>
      <c r="K307" s="99">
        <v>0</v>
      </c>
      <c r="L307" s="99">
        <v>0</v>
      </c>
      <c r="M307" s="99">
        <v>0</v>
      </c>
      <c r="N307" s="99">
        <v>0</v>
      </c>
      <c r="O307" s="99">
        <v>0</v>
      </c>
      <c r="P307" s="99">
        <v>0</v>
      </c>
      <c r="Q307" s="99">
        <v>0</v>
      </c>
      <c r="R307" s="99">
        <v>0</v>
      </c>
      <c r="S307" s="99">
        <v>0</v>
      </c>
      <c r="T307" s="99">
        <v>0</v>
      </c>
      <c r="U307" s="99">
        <v>0</v>
      </c>
      <c r="V307" s="99">
        <v>0</v>
      </c>
      <c r="W307" s="99">
        <v>0</v>
      </c>
      <c r="X307" s="99">
        <v>0</v>
      </c>
      <c r="Y307" s="99">
        <v>0</v>
      </c>
      <c r="DA307" s="63" t="s">
        <v>2843</v>
      </c>
    </row>
    <row r="308" spans="1:105" ht="12" customHeight="1" x14ac:dyDescent="0.25">
      <c r="A308" s="109" t="s">
        <v>120</v>
      </c>
      <c r="B308" s="110">
        <v>2.2273607150454566</v>
      </c>
      <c r="C308" s="110">
        <v>2.3629427577038098</v>
      </c>
      <c r="D308" s="110">
        <v>2.3557949029687184</v>
      </c>
      <c r="E308" s="110">
        <v>2.3384561121336835</v>
      </c>
      <c r="F308" s="110">
        <v>2.3940749346721275</v>
      </c>
      <c r="G308" s="110">
        <v>2.3873816526014515</v>
      </c>
      <c r="H308" s="110">
        <v>2.5977609271304507</v>
      </c>
      <c r="I308" s="110">
        <v>2.4189847507468905</v>
      </c>
      <c r="J308" s="110">
        <v>2.4735775936878723</v>
      </c>
      <c r="K308" s="110">
        <v>2.2478758100296661</v>
      </c>
      <c r="L308" s="110">
        <v>2.7305127864062237</v>
      </c>
      <c r="M308" s="110">
        <v>2.7036279260957006</v>
      </c>
      <c r="N308" s="110">
        <v>2.6822393548912666</v>
      </c>
      <c r="O308" s="110">
        <v>2.6048431246512389</v>
      </c>
      <c r="P308" s="110">
        <v>2.5309685032376397</v>
      </c>
      <c r="Q308" s="110">
        <v>2.4650467003150487</v>
      </c>
      <c r="R308" s="110">
        <v>2.3945223331383749</v>
      </c>
      <c r="S308" s="110">
        <v>2.3274355401411846</v>
      </c>
      <c r="T308" s="110">
        <v>2.2570027091572382</v>
      </c>
      <c r="U308" s="110">
        <v>2.1866984962876077</v>
      </c>
      <c r="V308" s="110">
        <v>2.1141847704461307</v>
      </c>
      <c r="W308" s="110">
        <v>2.0625898465721662</v>
      </c>
      <c r="X308" s="110">
        <v>2.0188164620397959</v>
      </c>
      <c r="Y308" s="110">
        <v>1.7331327219957084</v>
      </c>
      <c r="DA308" s="60" t="s">
        <v>2844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87.796400145965279</v>
      </c>
      <c r="C310" s="118">
        <f t="shared" si="136"/>
        <v>87.77967957243078</v>
      </c>
      <c r="D310" s="118">
        <f t="shared" si="136"/>
        <v>87.145469722327832</v>
      </c>
      <c r="E310" s="118">
        <f t="shared" si="136"/>
        <v>86.642641006516584</v>
      </c>
      <c r="F310" s="118">
        <f t="shared" si="136"/>
        <v>85.615363672518271</v>
      </c>
      <c r="G310" s="118">
        <f t="shared" si="136"/>
        <v>84.404699721680444</v>
      </c>
      <c r="H310" s="118">
        <f t="shared" si="136"/>
        <v>84.510303037280792</v>
      </c>
      <c r="I310" s="118">
        <f t="shared" si="136"/>
        <v>83.935341888424617</v>
      </c>
      <c r="J310" s="118">
        <f t="shared" si="136"/>
        <v>84.256759078834875</v>
      </c>
      <c r="K310" s="118">
        <f t="shared" si="136"/>
        <v>86.123102835239195</v>
      </c>
      <c r="L310" s="118">
        <f t="shared" si="136"/>
        <v>87.236573795277977</v>
      </c>
      <c r="M310" s="118">
        <f t="shared" si="136"/>
        <v>87.398327502708867</v>
      </c>
      <c r="N310" s="118">
        <f t="shared" si="136"/>
        <v>84.754622264052045</v>
      </c>
      <c r="O310" s="118">
        <f t="shared" si="136"/>
        <v>82.938871096118731</v>
      </c>
      <c r="P310" s="118">
        <f t="shared" si="136"/>
        <v>77.277225733749205</v>
      </c>
      <c r="Q310" s="118">
        <f t="shared" si="136"/>
        <v>75.521486428594031</v>
      </c>
      <c r="R310" s="118">
        <f t="shared" ref="R310:V310" si="137">R311+R314+R316+R329</f>
        <v>75.234993451616432</v>
      </c>
      <c r="S310" s="118">
        <f t="shared" si="137"/>
        <v>75.441765273070828</v>
      </c>
      <c r="T310" s="118">
        <f t="shared" si="137"/>
        <v>75.87439730165481</v>
      </c>
      <c r="U310" s="118">
        <f t="shared" si="137"/>
        <v>76.136965042518383</v>
      </c>
      <c r="V310" s="118">
        <f t="shared" si="137"/>
        <v>76.171027383172728</v>
      </c>
      <c r="W310" s="118">
        <f t="shared" ref="W310:Y310" si="138">W311+W314+W316+W329</f>
        <v>74.066130522495797</v>
      </c>
      <c r="X310" s="118">
        <f t="shared" si="138"/>
        <v>70.130261625157019</v>
      </c>
      <c r="Y310" s="118">
        <f t="shared" si="138"/>
        <v>63.55043773100531</v>
      </c>
      <c r="DA310" s="129" t="s">
        <v>2990</v>
      </c>
    </row>
    <row r="311" spans="1:105" ht="12" customHeight="1" x14ac:dyDescent="0.25">
      <c r="A311" s="121" t="s">
        <v>57</v>
      </c>
      <c r="B311" s="123">
        <f t="shared" ref="B311:Q311" si="139">SUM(B312:B313)</f>
        <v>76.211555303002783</v>
      </c>
      <c r="C311" s="123">
        <f t="shared" si="139"/>
        <v>77.114713189264251</v>
      </c>
      <c r="D311" s="123">
        <f t="shared" si="139"/>
        <v>75.244000359871279</v>
      </c>
      <c r="E311" s="123">
        <f t="shared" si="139"/>
        <v>74.77389217338316</v>
      </c>
      <c r="F311" s="123">
        <f t="shared" si="139"/>
        <v>74.098046875902455</v>
      </c>
      <c r="G311" s="123">
        <f t="shared" si="139"/>
        <v>72.879738763438368</v>
      </c>
      <c r="H311" s="123">
        <f t="shared" si="139"/>
        <v>72.874778096732911</v>
      </c>
      <c r="I311" s="123">
        <f t="shared" si="139"/>
        <v>72.205766294655689</v>
      </c>
      <c r="J311" s="123">
        <f t="shared" si="139"/>
        <v>73.261621140289719</v>
      </c>
      <c r="K311" s="123">
        <f t="shared" si="139"/>
        <v>74.797699260322204</v>
      </c>
      <c r="L311" s="123">
        <f t="shared" si="139"/>
        <v>75.739210622162688</v>
      </c>
      <c r="M311" s="123">
        <f t="shared" si="139"/>
        <v>75.823797712951162</v>
      </c>
      <c r="N311" s="123">
        <f t="shared" si="139"/>
        <v>73.302836884436587</v>
      </c>
      <c r="O311" s="123">
        <f t="shared" si="139"/>
        <v>71.56560160945287</v>
      </c>
      <c r="P311" s="123">
        <f t="shared" si="139"/>
        <v>65.711459071968974</v>
      </c>
      <c r="Q311" s="123">
        <f t="shared" si="139"/>
        <v>63.794122230596862</v>
      </c>
      <c r="R311" s="123">
        <f t="shared" ref="R311:V311" si="140">SUM(R312:R313)</f>
        <v>63.232763865992638</v>
      </c>
      <c r="S311" s="123">
        <f t="shared" si="140"/>
        <v>63.5114372258736</v>
      </c>
      <c r="T311" s="123">
        <f t="shared" si="140"/>
        <v>64.029290727383454</v>
      </c>
      <c r="U311" s="123">
        <f t="shared" si="140"/>
        <v>64.7172798177766</v>
      </c>
      <c r="V311" s="123">
        <f t="shared" si="140"/>
        <v>65.305498894220563</v>
      </c>
      <c r="W311" s="123">
        <f t="shared" ref="W311:Y311" si="141">SUM(W312:W313)</f>
        <v>64.384501792376938</v>
      </c>
      <c r="X311" s="123">
        <f t="shared" si="141"/>
        <v>60.90009301500541</v>
      </c>
      <c r="Y311" s="123">
        <f t="shared" si="141"/>
        <v>55.826555936697773</v>
      </c>
      <c r="DA311" s="130" t="s">
        <v>2991</v>
      </c>
    </row>
    <row r="312" spans="1:105" ht="12" customHeight="1" x14ac:dyDescent="0.25">
      <c r="A312" s="97" t="s">
        <v>199</v>
      </c>
      <c r="B312" s="99">
        <v>75.506852056007077</v>
      </c>
      <c r="C312" s="99">
        <v>76.413420732278183</v>
      </c>
      <c r="D312" s="99">
        <v>74.573255896967481</v>
      </c>
      <c r="E312" s="99">
        <v>74.120189418536981</v>
      </c>
      <c r="F312" s="99">
        <v>73.46391794376423</v>
      </c>
      <c r="G312" s="99">
        <v>72.271340411575636</v>
      </c>
      <c r="H312" s="99">
        <v>72.282224211169876</v>
      </c>
      <c r="I312" s="99">
        <v>71.636048281208545</v>
      </c>
      <c r="J312" s="99">
        <v>72.681270023533202</v>
      </c>
      <c r="K312" s="99">
        <v>74.212654046253292</v>
      </c>
      <c r="L312" s="99">
        <v>75.13501793534175</v>
      </c>
      <c r="M312" s="99">
        <v>75.255681766479796</v>
      </c>
      <c r="N312" s="99">
        <v>72.754182760125971</v>
      </c>
      <c r="O312" s="99">
        <v>71.026620924598276</v>
      </c>
      <c r="P312" s="99">
        <v>65.249616832139338</v>
      </c>
      <c r="Q312" s="99">
        <v>63.334934620649186</v>
      </c>
      <c r="R312" s="99">
        <v>62.775414687828835</v>
      </c>
      <c r="S312" s="99">
        <v>63.059086360164407</v>
      </c>
      <c r="T312" s="99">
        <v>63.577648025333779</v>
      </c>
      <c r="U312" s="99">
        <v>64.269031027786539</v>
      </c>
      <c r="V312" s="99">
        <v>64.863670671080513</v>
      </c>
      <c r="W312" s="99">
        <v>63.938603822356335</v>
      </c>
      <c r="X312" s="99">
        <v>60.509554473346029</v>
      </c>
      <c r="Y312" s="99">
        <v>55.493245312583966</v>
      </c>
      <c r="DA312" s="63" t="s">
        <v>2992</v>
      </c>
    </row>
    <row r="313" spans="1:105" ht="12" customHeight="1" x14ac:dyDescent="0.25">
      <c r="A313" s="97" t="s">
        <v>53</v>
      </c>
      <c r="B313" s="99">
        <v>0.7047032469957043</v>
      </c>
      <c r="C313" s="99">
        <v>0.7012924569860679</v>
      </c>
      <c r="D313" s="99">
        <v>0.67074446290379264</v>
      </c>
      <c r="E313" s="99">
        <v>0.65370275484617513</v>
      </c>
      <c r="F313" s="99">
        <v>0.63412893213822885</v>
      </c>
      <c r="G313" s="99">
        <v>0.60839835186273616</v>
      </c>
      <c r="H313" s="99">
        <v>0.59255388556304001</v>
      </c>
      <c r="I313" s="99">
        <v>0.56971801344714867</v>
      </c>
      <c r="J313" s="99">
        <v>0.58035111675652373</v>
      </c>
      <c r="K313" s="99">
        <v>0.58504521406891274</v>
      </c>
      <c r="L313" s="99">
        <v>0.60419268682093974</v>
      </c>
      <c r="M313" s="99">
        <v>0.56811594647136876</v>
      </c>
      <c r="N313" s="99">
        <v>0.54865412431061877</v>
      </c>
      <c r="O313" s="99">
        <v>0.53898068485459349</v>
      </c>
      <c r="P313" s="99">
        <v>0.46184223982963307</v>
      </c>
      <c r="Q313" s="99">
        <v>0.45918760994767499</v>
      </c>
      <c r="R313" s="99">
        <v>0.45734917816380394</v>
      </c>
      <c r="S313" s="99">
        <v>0.4523508657091912</v>
      </c>
      <c r="T313" s="99">
        <v>0.45164270204967849</v>
      </c>
      <c r="U313" s="99">
        <v>0.44824878999005868</v>
      </c>
      <c r="V313" s="99">
        <v>0.44182822314004866</v>
      </c>
      <c r="W313" s="99">
        <v>0.44589797002060627</v>
      </c>
      <c r="X313" s="99">
        <v>0.3905385416593799</v>
      </c>
      <c r="Y313" s="99">
        <v>0.33331062411380846</v>
      </c>
      <c r="DA313" s="63" t="s">
        <v>2993</v>
      </c>
    </row>
    <row r="314" spans="1:105" ht="12" customHeight="1" x14ac:dyDescent="0.25">
      <c r="A314" s="121" t="s">
        <v>92</v>
      </c>
      <c r="B314" s="123">
        <f t="shared" ref="B314:Y314" si="142">B315</f>
        <v>0.10150293397426341</v>
      </c>
      <c r="C314" s="123">
        <f t="shared" si="142"/>
        <v>0.10760430385082258</v>
      </c>
      <c r="D314" s="123">
        <f t="shared" si="142"/>
        <v>0.11348577695226643</v>
      </c>
      <c r="E314" s="123">
        <f t="shared" si="142"/>
        <v>0.17121327968083655</v>
      </c>
      <c r="F314" s="123">
        <f t="shared" si="142"/>
        <v>0.14366707258634182</v>
      </c>
      <c r="G314" s="123">
        <f t="shared" si="142"/>
        <v>0.18478651065801241</v>
      </c>
      <c r="H314" s="123">
        <f t="shared" si="142"/>
        <v>0.35034542650055783</v>
      </c>
      <c r="I314" s="123">
        <f t="shared" si="142"/>
        <v>0.26775522069590618</v>
      </c>
      <c r="J314" s="123">
        <f t="shared" si="142"/>
        <v>0.29222622353212163</v>
      </c>
      <c r="K314" s="123">
        <f t="shared" si="142"/>
        <v>0.32735805957988973</v>
      </c>
      <c r="L314" s="123">
        <f t="shared" si="142"/>
        <v>0.35672114183955711</v>
      </c>
      <c r="M314" s="123">
        <f t="shared" si="142"/>
        <v>0.37637480097624537</v>
      </c>
      <c r="N314" s="123">
        <f t="shared" si="142"/>
        <v>0.46913320786628493</v>
      </c>
      <c r="O314" s="123">
        <f t="shared" si="142"/>
        <v>0.53980428477319609</v>
      </c>
      <c r="P314" s="123">
        <f t="shared" si="142"/>
        <v>0.66189999087527041</v>
      </c>
      <c r="Q314" s="123">
        <f t="shared" si="142"/>
        <v>0.80714341281841417</v>
      </c>
      <c r="R314" s="123">
        <f t="shared" si="142"/>
        <v>0.99622871706197824</v>
      </c>
      <c r="S314" s="123">
        <f t="shared" si="142"/>
        <v>1.0257163838236916</v>
      </c>
      <c r="T314" s="123">
        <f t="shared" si="142"/>
        <v>1.328534727770053</v>
      </c>
      <c r="U314" s="123">
        <f t="shared" si="142"/>
        <v>1.3451786757889543</v>
      </c>
      <c r="V314" s="123">
        <f t="shared" si="142"/>
        <v>1.4859144625462353</v>
      </c>
      <c r="W314" s="123">
        <f t="shared" si="142"/>
        <v>1.2163043296398321</v>
      </c>
      <c r="X314" s="123">
        <f t="shared" si="142"/>
        <v>1.5701023405500247</v>
      </c>
      <c r="Y314" s="123">
        <f t="shared" si="142"/>
        <v>1.5648097611907967</v>
      </c>
      <c r="DA314" s="130" t="s">
        <v>2994</v>
      </c>
    </row>
    <row r="315" spans="1:105" ht="12" customHeight="1" x14ac:dyDescent="0.25">
      <c r="A315" s="97" t="s">
        <v>53</v>
      </c>
      <c r="B315" s="99">
        <f>RES_hhdet_tess!B86</f>
        <v>0.10150293397426341</v>
      </c>
      <c r="C315" s="99">
        <f>RES_hhdet_tess!C86</f>
        <v>0.10760430385082258</v>
      </c>
      <c r="D315" s="99">
        <f>RES_hhdet_tess!D86</f>
        <v>0.11348577695226643</v>
      </c>
      <c r="E315" s="99">
        <f>RES_hhdet_tess!E86</f>
        <v>0.17121327968083655</v>
      </c>
      <c r="F315" s="99">
        <f>RES_hhdet_tess!F86</f>
        <v>0.14366707258634182</v>
      </c>
      <c r="G315" s="99">
        <f>RES_hhdet_tess!G86</f>
        <v>0.18478651065801241</v>
      </c>
      <c r="H315" s="99">
        <f>RES_hhdet_tess!H86</f>
        <v>0.35034542650055783</v>
      </c>
      <c r="I315" s="99">
        <f>RES_hhdet_tess!I86</f>
        <v>0.26775522069590618</v>
      </c>
      <c r="J315" s="99">
        <f>RES_hhdet_tess!J86</f>
        <v>0.29222622353212163</v>
      </c>
      <c r="K315" s="99">
        <f>RES_hhdet_tess!K86</f>
        <v>0.32735805957988973</v>
      </c>
      <c r="L315" s="99">
        <f>RES_hhdet_tess!L86</f>
        <v>0.35672114183955711</v>
      </c>
      <c r="M315" s="99">
        <f>RES_hhdet_tess!M86</f>
        <v>0.37637480097624537</v>
      </c>
      <c r="N315" s="99">
        <f>RES_hhdet_tess!N86</f>
        <v>0.46913320786628493</v>
      </c>
      <c r="O315" s="99">
        <f>RES_hhdet_tess!O86</f>
        <v>0.53980428477319609</v>
      </c>
      <c r="P315" s="99">
        <f>RES_hhdet_tess!P86</f>
        <v>0.66189999087527041</v>
      </c>
      <c r="Q315" s="99">
        <f>RES_hhdet_tess!Q86</f>
        <v>0.80714341281841417</v>
      </c>
      <c r="R315" s="99">
        <f>RES_hhdet_tess!R86</f>
        <v>0.99622871706197824</v>
      </c>
      <c r="S315" s="99">
        <f>RES_hhdet_tess!S86</f>
        <v>1.0257163838236916</v>
      </c>
      <c r="T315" s="99">
        <f>RES_hhdet_tess!T86</f>
        <v>1.328534727770053</v>
      </c>
      <c r="U315" s="99">
        <f>RES_hhdet_tess!U86</f>
        <v>1.3451786757889543</v>
      </c>
      <c r="V315" s="99">
        <f>RES_hhdet_tess!V86</f>
        <v>1.4859144625462353</v>
      </c>
      <c r="W315" s="99">
        <f>RES_hhdet_tess!W86</f>
        <v>1.2163043296398321</v>
      </c>
      <c r="X315" s="99">
        <f>RES_hhdet_tess!X86</f>
        <v>1.5701023405500247</v>
      </c>
      <c r="Y315" s="99">
        <f>RES_hhdet_tess!Y86</f>
        <v>1.5648097611907967</v>
      </c>
      <c r="DA315" s="63" t="s">
        <v>2995</v>
      </c>
    </row>
    <row r="316" spans="1:105" ht="12" customHeight="1" x14ac:dyDescent="0.25">
      <c r="A316" s="121" t="s">
        <v>55</v>
      </c>
      <c r="B316" s="123">
        <v>9.8023119952726869</v>
      </c>
      <c r="C316" s="123">
        <v>8.7694306953306143</v>
      </c>
      <c r="D316" s="123">
        <v>9.9993599003841371</v>
      </c>
      <c r="E316" s="123">
        <v>9.9156559998757281</v>
      </c>
      <c r="F316" s="123">
        <v>9.5423310380156945</v>
      </c>
      <c r="G316" s="123">
        <v>9.5071427526259793</v>
      </c>
      <c r="H316" s="123">
        <v>9.283676943348782</v>
      </c>
      <c r="I316" s="123">
        <v>9.5948171136044191</v>
      </c>
      <c r="J316" s="123">
        <v>8.7918170416106527</v>
      </c>
      <c r="K316" s="123">
        <v>9.2586104048746112</v>
      </c>
      <c r="L316" s="123">
        <v>9.0234540401085326</v>
      </c>
      <c r="M316" s="123">
        <v>9.0965284836288482</v>
      </c>
      <c r="N316" s="123">
        <v>8.8912650866132896</v>
      </c>
      <c r="O316" s="123">
        <v>8.7946037540343429</v>
      </c>
      <c r="P316" s="123">
        <v>8.9143613162403721</v>
      </c>
      <c r="Q316" s="123">
        <v>8.9743199808116572</v>
      </c>
      <c r="R316" s="123">
        <v>9.1051434239061617</v>
      </c>
      <c r="S316" s="123">
        <v>9.0418281326681829</v>
      </c>
      <c r="T316" s="123">
        <v>8.6886999156195586</v>
      </c>
      <c r="U316" s="123">
        <v>8.2793470171207897</v>
      </c>
      <c r="V316" s="123">
        <v>7.6173581362494094</v>
      </c>
      <c r="W316" s="123">
        <v>6.7172890555724321</v>
      </c>
      <c r="X316" s="123">
        <v>5.9220303742627749</v>
      </c>
      <c r="Y316" s="123">
        <v>4.6477570774201054</v>
      </c>
      <c r="DA316" s="130" t="s">
        <v>2996</v>
      </c>
    </row>
    <row r="317" spans="1:105" ht="12" customHeight="1" x14ac:dyDescent="0.25">
      <c r="A317" s="97" t="s">
        <v>132</v>
      </c>
      <c r="B317" s="99">
        <v>0</v>
      </c>
      <c r="C317" s="99">
        <v>0</v>
      </c>
      <c r="D317" s="99">
        <v>0</v>
      </c>
      <c r="E317" s="99">
        <v>0</v>
      </c>
      <c r="F317" s="99">
        <v>0</v>
      </c>
      <c r="G317" s="99">
        <v>0</v>
      </c>
      <c r="H317" s="99">
        <v>0</v>
      </c>
      <c r="I317" s="99">
        <v>0</v>
      </c>
      <c r="J317" s="99">
        <v>0</v>
      </c>
      <c r="K317" s="99">
        <v>0</v>
      </c>
      <c r="L317" s="99">
        <v>0</v>
      </c>
      <c r="M317" s="99">
        <v>0</v>
      </c>
      <c r="N317" s="99">
        <v>0</v>
      </c>
      <c r="O317" s="99">
        <v>0</v>
      </c>
      <c r="P317" s="99">
        <v>0</v>
      </c>
      <c r="Q317" s="99">
        <v>0</v>
      </c>
      <c r="R317" s="99">
        <v>0</v>
      </c>
      <c r="S317" s="99">
        <v>0</v>
      </c>
      <c r="T317" s="99">
        <v>0</v>
      </c>
      <c r="U317" s="99">
        <v>0</v>
      </c>
      <c r="V317" s="99">
        <v>0</v>
      </c>
      <c r="W317" s="99">
        <v>0</v>
      </c>
      <c r="X317" s="99">
        <v>0</v>
      </c>
      <c r="Y317" s="99">
        <v>0</v>
      </c>
      <c r="DA317" s="63" t="s">
        <v>2997</v>
      </c>
    </row>
    <row r="318" spans="1:105" ht="12" customHeight="1" x14ac:dyDescent="0.25">
      <c r="A318" s="97" t="s">
        <v>131</v>
      </c>
      <c r="B318" s="99">
        <v>0</v>
      </c>
      <c r="C318" s="99">
        <v>0</v>
      </c>
      <c r="D318" s="99">
        <v>0</v>
      </c>
      <c r="E318" s="99">
        <v>0</v>
      </c>
      <c r="F318" s="99">
        <v>0</v>
      </c>
      <c r="G318" s="99">
        <v>0</v>
      </c>
      <c r="H318" s="99">
        <v>0</v>
      </c>
      <c r="I318" s="99">
        <v>0</v>
      </c>
      <c r="J318" s="99">
        <v>0</v>
      </c>
      <c r="K318" s="99">
        <v>0</v>
      </c>
      <c r="L318" s="99">
        <v>0</v>
      </c>
      <c r="M318" s="99">
        <v>0</v>
      </c>
      <c r="N318" s="99">
        <v>0</v>
      </c>
      <c r="O318" s="99">
        <v>0</v>
      </c>
      <c r="P318" s="99">
        <v>0</v>
      </c>
      <c r="Q318" s="99">
        <v>0</v>
      </c>
      <c r="R318" s="99">
        <v>0</v>
      </c>
      <c r="S318" s="99">
        <v>0</v>
      </c>
      <c r="T318" s="99">
        <v>0</v>
      </c>
      <c r="U318" s="99">
        <v>0</v>
      </c>
      <c r="V318" s="99">
        <v>0</v>
      </c>
      <c r="W318" s="99">
        <v>0</v>
      </c>
      <c r="X318" s="99">
        <v>0</v>
      </c>
      <c r="Y318" s="99">
        <v>0</v>
      </c>
      <c r="DA318" s="63" t="s">
        <v>2998</v>
      </c>
    </row>
    <row r="319" spans="1:105" ht="12" customHeight="1" x14ac:dyDescent="0.25">
      <c r="A319" s="100" t="s">
        <v>199</v>
      </c>
      <c r="B319" s="102">
        <v>0</v>
      </c>
      <c r="C319" s="102">
        <v>0</v>
      </c>
      <c r="D319" s="102">
        <v>0</v>
      </c>
      <c r="E319" s="102">
        <v>0</v>
      </c>
      <c r="F319" s="102">
        <v>0</v>
      </c>
      <c r="G319" s="102">
        <v>0</v>
      </c>
      <c r="H319" s="102">
        <v>0</v>
      </c>
      <c r="I319" s="102">
        <v>0</v>
      </c>
      <c r="J319" s="102">
        <v>0</v>
      </c>
      <c r="K319" s="102">
        <v>0</v>
      </c>
      <c r="L319" s="102">
        <v>0</v>
      </c>
      <c r="M319" s="102">
        <v>0</v>
      </c>
      <c r="N319" s="102">
        <v>0</v>
      </c>
      <c r="O319" s="102">
        <v>0</v>
      </c>
      <c r="P319" s="102">
        <v>0</v>
      </c>
      <c r="Q319" s="102">
        <v>0</v>
      </c>
      <c r="R319" s="102">
        <v>0</v>
      </c>
      <c r="S319" s="102">
        <v>0</v>
      </c>
      <c r="T319" s="102">
        <v>0</v>
      </c>
      <c r="U319" s="102">
        <v>0</v>
      </c>
      <c r="V319" s="102">
        <v>0</v>
      </c>
      <c r="W319" s="102">
        <v>0</v>
      </c>
      <c r="X319" s="102">
        <v>0</v>
      </c>
      <c r="Y319" s="102">
        <v>0</v>
      </c>
      <c r="DA319" s="131" t="s">
        <v>2999</v>
      </c>
    </row>
    <row r="320" spans="1:105" ht="12" customHeight="1" x14ac:dyDescent="0.25">
      <c r="A320" s="103" t="s">
        <v>52</v>
      </c>
      <c r="B320" s="105">
        <v>0</v>
      </c>
      <c r="C320" s="105">
        <v>0</v>
      </c>
      <c r="D320" s="105">
        <v>0</v>
      </c>
      <c r="E320" s="105">
        <v>0</v>
      </c>
      <c r="F320" s="105">
        <v>0</v>
      </c>
      <c r="G320" s="105">
        <v>0</v>
      </c>
      <c r="H320" s="105">
        <v>0</v>
      </c>
      <c r="I320" s="105">
        <v>0</v>
      </c>
      <c r="J320" s="105">
        <v>0</v>
      </c>
      <c r="K320" s="105">
        <v>0</v>
      </c>
      <c r="L320" s="105">
        <v>0</v>
      </c>
      <c r="M320" s="105">
        <v>0</v>
      </c>
      <c r="N320" s="105">
        <v>0</v>
      </c>
      <c r="O320" s="105">
        <v>0</v>
      </c>
      <c r="P320" s="105">
        <v>0</v>
      </c>
      <c r="Q320" s="105">
        <v>0</v>
      </c>
      <c r="R320" s="105">
        <v>0</v>
      </c>
      <c r="S320" s="105">
        <v>0</v>
      </c>
      <c r="T320" s="105">
        <v>0</v>
      </c>
      <c r="U320" s="105">
        <v>0</v>
      </c>
      <c r="V320" s="105">
        <v>0</v>
      </c>
      <c r="W320" s="105">
        <v>0</v>
      </c>
      <c r="X320" s="105">
        <v>0</v>
      </c>
      <c r="Y320" s="105">
        <v>0</v>
      </c>
      <c r="DA320" s="132" t="s">
        <v>3000</v>
      </c>
    </row>
    <row r="321" spans="1:105" ht="12" customHeight="1" x14ac:dyDescent="0.25">
      <c r="A321" s="106" t="s">
        <v>124</v>
      </c>
      <c r="B321" s="102">
        <v>0</v>
      </c>
      <c r="C321" s="102">
        <v>0</v>
      </c>
      <c r="D321" s="102">
        <v>0</v>
      </c>
      <c r="E321" s="102">
        <v>0</v>
      </c>
      <c r="F321" s="102">
        <v>0</v>
      </c>
      <c r="G321" s="102">
        <v>0</v>
      </c>
      <c r="H321" s="102">
        <v>0</v>
      </c>
      <c r="I321" s="102">
        <v>0</v>
      </c>
      <c r="J321" s="102">
        <v>0</v>
      </c>
      <c r="K321" s="102">
        <v>0</v>
      </c>
      <c r="L321" s="102">
        <v>0</v>
      </c>
      <c r="M321" s="102">
        <v>0</v>
      </c>
      <c r="N321" s="102">
        <v>0</v>
      </c>
      <c r="O321" s="102">
        <v>0</v>
      </c>
      <c r="P321" s="102">
        <v>0</v>
      </c>
      <c r="Q321" s="102">
        <v>0</v>
      </c>
      <c r="R321" s="102">
        <v>0</v>
      </c>
      <c r="S321" s="102">
        <v>0</v>
      </c>
      <c r="T321" s="102">
        <v>0</v>
      </c>
      <c r="U321" s="102">
        <v>0</v>
      </c>
      <c r="V321" s="102">
        <v>0</v>
      </c>
      <c r="W321" s="102">
        <v>0</v>
      </c>
      <c r="X321" s="102">
        <v>0</v>
      </c>
      <c r="Y321" s="102">
        <v>0</v>
      </c>
      <c r="DA321" s="131" t="s">
        <v>3001</v>
      </c>
    </row>
    <row r="322" spans="1:105" ht="12" customHeight="1" x14ac:dyDescent="0.25">
      <c r="A322" s="107" t="s">
        <v>123</v>
      </c>
      <c r="B322" s="105">
        <v>0</v>
      </c>
      <c r="C322" s="105">
        <v>0</v>
      </c>
      <c r="D322" s="105">
        <v>0</v>
      </c>
      <c r="E322" s="105">
        <v>0</v>
      </c>
      <c r="F322" s="105">
        <v>0</v>
      </c>
      <c r="G322" s="105">
        <v>0</v>
      </c>
      <c r="H322" s="105">
        <v>0</v>
      </c>
      <c r="I322" s="105">
        <v>0</v>
      </c>
      <c r="J322" s="105">
        <v>0</v>
      </c>
      <c r="K322" s="105">
        <v>0</v>
      </c>
      <c r="L322" s="105">
        <v>0</v>
      </c>
      <c r="M322" s="105">
        <v>0</v>
      </c>
      <c r="N322" s="105">
        <v>0</v>
      </c>
      <c r="O322" s="105">
        <v>0</v>
      </c>
      <c r="P322" s="105">
        <v>0</v>
      </c>
      <c r="Q322" s="105">
        <v>0</v>
      </c>
      <c r="R322" s="105">
        <v>0</v>
      </c>
      <c r="S322" s="105">
        <v>0</v>
      </c>
      <c r="T322" s="105">
        <v>0</v>
      </c>
      <c r="U322" s="105">
        <v>0</v>
      </c>
      <c r="V322" s="105">
        <v>0</v>
      </c>
      <c r="W322" s="105">
        <v>0</v>
      </c>
      <c r="X322" s="105">
        <v>0</v>
      </c>
      <c r="Y322" s="105">
        <v>0</v>
      </c>
      <c r="DA322" s="132" t="s">
        <v>3002</v>
      </c>
    </row>
    <row r="323" spans="1:105" ht="12" customHeight="1" x14ac:dyDescent="0.25">
      <c r="A323" s="108" t="s">
        <v>50</v>
      </c>
      <c r="B323" s="99">
        <v>0</v>
      </c>
      <c r="C323" s="99">
        <v>0</v>
      </c>
      <c r="D323" s="99">
        <v>0</v>
      </c>
      <c r="E323" s="99">
        <v>0</v>
      </c>
      <c r="F323" s="99">
        <v>0</v>
      </c>
      <c r="G323" s="99">
        <v>0</v>
      </c>
      <c r="H323" s="99">
        <v>0</v>
      </c>
      <c r="I323" s="99">
        <v>0</v>
      </c>
      <c r="J323" s="99">
        <v>0</v>
      </c>
      <c r="K323" s="99">
        <v>0</v>
      </c>
      <c r="L323" s="99">
        <v>0</v>
      </c>
      <c r="M323" s="99">
        <v>0</v>
      </c>
      <c r="N323" s="99">
        <v>0</v>
      </c>
      <c r="O323" s="99">
        <v>0</v>
      </c>
      <c r="P323" s="99">
        <v>0</v>
      </c>
      <c r="Q323" s="99">
        <v>0</v>
      </c>
      <c r="R323" s="99">
        <v>0</v>
      </c>
      <c r="S323" s="99">
        <v>0</v>
      </c>
      <c r="T323" s="99">
        <v>0</v>
      </c>
      <c r="U323" s="99">
        <v>0</v>
      </c>
      <c r="V323" s="99">
        <v>0</v>
      </c>
      <c r="W323" s="99">
        <v>0</v>
      </c>
      <c r="X323" s="99">
        <v>0</v>
      </c>
      <c r="Y323" s="99">
        <v>0</v>
      </c>
      <c r="DA323" s="63" t="s">
        <v>3003</v>
      </c>
    </row>
    <row r="324" spans="1:105" ht="12" customHeight="1" x14ac:dyDescent="0.25">
      <c r="A324" s="108" t="s">
        <v>52</v>
      </c>
      <c r="B324" s="99">
        <v>0</v>
      </c>
      <c r="C324" s="99">
        <v>0</v>
      </c>
      <c r="D324" s="99">
        <v>0</v>
      </c>
      <c r="E324" s="99">
        <v>0</v>
      </c>
      <c r="F324" s="99">
        <v>0</v>
      </c>
      <c r="G324" s="99">
        <v>0</v>
      </c>
      <c r="H324" s="99">
        <v>0</v>
      </c>
      <c r="I324" s="99">
        <v>0</v>
      </c>
      <c r="J324" s="99">
        <v>0</v>
      </c>
      <c r="K324" s="99">
        <v>0</v>
      </c>
      <c r="L324" s="99">
        <v>0</v>
      </c>
      <c r="M324" s="99">
        <v>0</v>
      </c>
      <c r="N324" s="99">
        <v>0</v>
      </c>
      <c r="O324" s="99">
        <v>0</v>
      </c>
      <c r="P324" s="99">
        <v>0</v>
      </c>
      <c r="Q324" s="99">
        <v>0</v>
      </c>
      <c r="R324" s="99">
        <v>0</v>
      </c>
      <c r="S324" s="99">
        <v>0</v>
      </c>
      <c r="T324" s="99">
        <v>0</v>
      </c>
      <c r="U324" s="99">
        <v>0</v>
      </c>
      <c r="V324" s="99">
        <v>0</v>
      </c>
      <c r="W324" s="99">
        <v>0</v>
      </c>
      <c r="X324" s="99">
        <v>0</v>
      </c>
      <c r="Y324" s="99">
        <v>0</v>
      </c>
      <c r="DA324" s="63" t="s">
        <v>3004</v>
      </c>
    </row>
    <row r="325" spans="1:105" ht="12" customHeight="1" x14ac:dyDescent="0.25">
      <c r="A325" s="106" t="s">
        <v>122</v>
      </c>
      <c r="B325" s="102">
        <v>9.8023119952726869</v>
      </c>
      <c r="C325" s="102">
        <v>8.7687476554528558</v>
      </c>
      <c r="D325" s="102">
        <v>9.9986115996273188</v>
      </c>
      <c r="E325" s="102">
        <v>9.9148676659888917</v>
      </c>
      <c r="F325" s="102">
        <v>9.5416091739795785</v>
      </c>
      <c r="G325" s="102">
        <v>9.506688067183255</v>
      </c>
      <c r="H325" s="102">
        <v>9.2834647383044953</v>
      </c>
      <c r="I325" s="102">
        <v>9.5950642271516546</v>
      </c>
      <c r="J325" s="102">
        <v>8.7918774048236266</v>
      </c>
      <c r="K325" s="102">
        <v>9.2589769519429179</v>
      </c>
      <c r="L325" s="102">
        <v>9.0228195544223926</v>
      </c>
      <c r="M325" s="102">
        <v>9.096591210892214</v>
      </c>
      <c r="N325" s="102">
        <v>8.8916409629661466</v>
      </c>
      <c r="O325" s="102">
        <v>8.7949528413666194</v>
      </c>
      <c r="P325" s="102">
        <v>8.9183717349576916</v>
      </c>
      <c r="Q325" s="102">
        <v>8.9785536047579324</v>
      </c>
      <c r="R325" s="102">
        <v>9.1090956704958366</v>
      </c>
      <c r="S325" s="102">
        <v>9.0455114114741608</v>
      </c>
      <c r="T325" s="102">
        <v>8.6925075576957198</v>
      </c>
      <c r="U325" s="102">
        <v>8.2820000753501706</v>
      </c>
      <c r="V325" s="102">
        <v>7.6190477065969251</v>
      </c>
      <c r="W325" s="102">
        <v>6.7176834624818289</v>
      </c>
      <c r="X325" s="102">
        <v>5.92165716271316</v>
      </c>
      <c r="Y325" s="102">
        <v>4.6509691022592676</v>
      </c>
      <c r="DA325" s="131" t="s">
        <v>3005</v>
      </c>
    </row>
    <row r="326" spans="1:105" ht="12" customHeight="1" x14ac:dyDescent="0.25">
      <c r="A326" s="107" t="s">
        <v>121</v>
      </c>
      <c r="B326" s="105">
        <v>9.8023119952726869</v>
      </c>
      <c r="C326" s="105">
        <v>8.7703695924003977</v>
      </c>
      <c r="D326" s="105">
        <v>10.000350914754369</v>
      </c>
      <c r="E326" s="105">
        <v>9.9166526669195392</v>
      </c>
      <c r="F326" s="105">
        <v>9.5431288752628749</v>
      </c>
      <c r="G326" s="105">
        <v>9.5076237572320021</v>
      </c>
      <c r="H326" s="105">
        <v>9.283903591733889</v>
      </c>
      <c r="I326" s="105">
        <v>9.5945767298188027</v>
      </c>
      <c r="J326" s="105">
        <v>8.7917566460017422</v>
      </c>
      <c r="K326" s="105">
        <v>9.2582760349015754</v>
      </c>
      <c r="L326" s="105">
        <v>9.0242141779541196</v>
      </c>
      <c r="M326" s="105">
        <v>9.0964717142651832</v>
      </c>
      <c r="N326" s="105">
        <v>8.8908863958906466</v>
      </c>
      <c r="O326" s="105">
        <v>8.7942553770659266</v>
      </c>
      <c r="P326" s="105">
        <v>8.910938353861809</v>
      </c>
      <c r="Q326" s="105">
        <v>8.9704589907521264</v>
      </c>
      <c r="R326" s="105">
        <v>9.1016494742851179</v>
      </c>
      <c r="S326" s="105">
        <v>9.038517107234</v>
      </c>
      <c r="T326" s="105">
        <v>8.6850068996601362</v>
      </c>
      <c r="U326" s="105">
        <v>8.2765941441880972</v>
      </c>
      <c r="V326" s="105">
        <v>7.6154926862738845</v>
      </c>
      <c r="W326" s="105">
        <v>6.7167521892942235</v>
      </c>
      <c r="X326" s="105">
        <v>5.9225383753041578</v>
      </c>
      <c r="Y326" s="105">
        <v>4.6441616652769939</v>
      </c>
      <c r="DA326" s="132" t="s">
        <v>3006</v>
      </c>
    </row>
    <row r="327" spans="1:105" ht="12" customHeight="1" x14ac:dyDescent="0.25">
      <c r="A327" s="108" t="s">
        <v>53</v>
      </c>
      <c r="B327" s="99">
        <v>5.1882747007708057</v>
      </c>
      <c r="C327" s="99">
        <v>4.160588458108557</v>
      </c>
      <c r="D327" s="99">
        <v>4.9762701038397354</v>
      </c>
      <c r="E327" s="99">
        <v>4.7833589403342502</v>
      </c>
      <c r="F327" s="99">
        <v>4.5766025455975736</v>
      </c>
      <c r="G327" s="99">
        <v>4.5939061569668276</v>
      </c>
      <c r="H327" s="99">
        <v>4.3704384981846518</v>
      </c>
      <c r="I327" s="99">
        <v>4.8421785677718701</v>
      </c>
      <c r="J327" s="99">
        <v>3.9523348342115279</v>
      </c>
      <c r="K327" s="99">
        <v>4.2951383214456618</v>
      </c>
      <c r="L327" s="99">
        <v>3.4119712951548715</v>
      </c>
      <c r="M327" s="99">
        <v>3.8442895952935925</v>
      </c>
      <c r="N327" s="99">
        <v>3.4982863424716069</v>
      </c>
      <c r="O327" s="99">
        <v>3.5403745681300047</v>
      </c>
      <c r="P327" s="99">
        <v>3.8139490932032394</v>
      </c>
      <c r="Q327" s="99">
        <v>3.8142419864499533</v>
      </c>
      <c r="R327" s="99">
        <v>4.0492266561417436</v>
      </c>
      <c r="S327" s="99">
        <v>4.0727514645140541</v>
      </c>
      <c r="T327" s="99">
        <v>3.7472607253999879</v>
      </c>
      <c r="U327" s="99">
        <v>3.4512807693431147</v>
      </c>
      <c r="V327" s="99">
        <v>3.0680683368784258</v>
      </c>
      <c r="W327" s="99">
        <v>2.2926375543514936</v>
      </c>
      <c r="X327" s="99">
        <v>2.2046919384815533</v>
      </c>
      <c r="Y327" s="99">
        <v>1.7673724079983593</v>
      </c>
      <c r="DA327" s="63" t="s">
        <v>3007</v>
      </c>
    </row>
    <row r="328" spans="1:105" ht="12" customHeight="1" x14ac:dyDescent="0.25">
      <c r="A328" s="108" t="s">
        <v>52</v>
      </c>
      <c r="B328" s="99">
        <v>4.6140372945018804</v>
      </c>
      <c r="C328" s="99">
        <v>4.6097811342918407</v>
      </c>
      <c r="D328" s="99">
        <v>5.0240808109146338</v>
      </c>
      <c r="E328" s="99">
        <v>5.1332937265852898</v>
      </c>
      <c r="F328" s="99">
        <v>4.9665263296653022</v>
      </c>
      <c r="G328" s="99">
        <v>4.9137176002651746</v>
      </c>
      <c r="H328" s="99">
        <v>4.9134650935492372</v>
      </c>
      <c r="I328" s="99">
        <v>4.7523981620469318</v>
      </c>
      <c r="J328" s="99">
        <v>4.8394218117902144</v>
      </c>
      <c r="K328" s="99">
        <v>4.9631377134559145</v>
      </c>
      <c r="L328" s="99">
        <v>5.6122428827992463</v>
      </c>
      <c r="M328" s="99">
        <v>5.252182118971592</v>
      </c>
      <c r="N328" s="99">
        <v>5.3926000534190397</v>
      </c>
      <c r="O328" s="99">
        <v>5.2538808089359232</v>
      </c>
      <c r="P328" s="99">
        <v>5.0969892606585692</v>
      </c>
      <c r="Q328" s="99">
        <v>5.1562170043021718</v>
      </c>
      <c r="R328" s="99">
        <v>5.0524228181433744</v>
      </c>
      <c r="S328" s="99">
        <v>4.9657656427199468</v>
      </c>
      <c r="T328" s="99">
        <v>4.9377461742601474</v>
      </c>
      <c r="U328" s="99">
        <v>4.825313374844983</v>
      </c>
      <c r="V328" s="99">
        <v>4.5474243493954578</v>
      </c>
      <c r="W328" s="99">
        <v>4.4241146349427289</v>
      </c>
      <c r="X328" s="99">
        <v>3.7178464368226045</v>
      </c>
      <c r="Y328" s="99">
        <v>2.8767892572786349</v>
      </c>
      <c r="DA328" s="63" t="s">
        <v>3008</v>
      </c>
    </row>
    <row r="329" spans="1:105" ht="12" customHeight="1" x14ac:dyDescent="0.25">
      <c r="A329" s="121" t="s">
        <v>54</v>
      </c>
      <c r="B329" s="123">
        <v>1.6810299137155444</v>
      </c>
      <c r="C329" s="123">
        <v>1.7879313839850945</v>
      </c>
      <c r="D329" s="123">
        <v>1.7886236851201622</v>
      </c>
      <c r="E329" s="123">
        <v>1.7818795535768577</v>
      </c>
      <c r="F329" s="123">
        <v>1.8313186860137822</v>
      </c>
      <c r="G329" s="123">
        <v>1.8330316949580829</v>
      </c>
      <c r="H329" s="123">
        <v>2.0015025706985492</v>
      </c>
      <c r="I329" s="123">
        <v>1.8670032594686055</v>
      </c>
      <c r="J329" s="123">
        <v>1.9110946734023766</v>
      </c>
      <c r="K329" s="123">
        <v>1.7394351104624777</v>
      </c>
      <c r="L329" s="123">
        <v>2.1171879911672056</v>
      </c>
      <c r="M329" s="123">
        <v>2.1016265051526077</v>
      </c>
      <c r="N329" s="123">
        <v>2.0913870851358967</v>
      </c>
      <c r="O329" s="123">
        <v>2.0388614478583245</v>
      </c>
      <c r="P329" s="123">
        <v>1.9895053546645851</v>
      </c>
      <c r="Q329" s="123">
        <v>1.9459008043670982</v>
      </c>
      <c r="R329" s="123">
        <v>1.9008574446556603</v>
      </c>
      <c r="S329" s="123">
        <v>1.8627835307053571</v>
      </c>
      <c r="T329" s="123">
        <v>1.8278719308817599</v>
      </c>
      <c r="U329" s="123">
        <v>1.7951595318320439</v>
      </c>
      <c r="V329" s="123">
        <v>1.7622558901565242</v>
      </c>
      <c r="W329" s="123">
        <v>1.7480353449065946</v>
      </c>
      <c r="X329" s="123">
        <v>1.7380358953388126</v>
      </c>
      <c r="Y329" s="123">
        <v>1.5113149556966419</v>
      </c>
      <c r="DA329" s="130" t="s">
        <v>3009</v>
      </c>
    </row>
    <row r="330" spans="1:105" ht="12" customHeight="1" x14ac:dyDescent="0.25">
      <c r="A330" s="97" t="s">
        <v>202</v>
      </c>
      <c r="B330" s="99">
        <v>0</v>
      </c>
      <c r="C330" s="99">
        <v>0</v>
      </c>
      <c r="D330" s="99">
        <v>0</v>
      </c>
      <c r="E330" s="99">
        <v>0</v>
      </c>
      <c r="F330" s="99">
        <v>0</v>
      </c>
      <c r="G330" s="99">
        <v>0</v>
      </c>
      <c r="H330" s="99">
        <v>0</v>
      </c>
      <c r="I330" s="99">
        <v>0</v>
      </c>
      <c r="J330" s="99">
        <v>0</v>
      </c>
      <c r="K330" s="99">
        <v>0</v>
      </c>
      <c r="L330" s="99">
        <v>0</v>
      </c>
      <c r="M330" s="99">
        <v>0</v>
      </c>
      <c r="N330" s="99">
        <v>0</v>
      </c>
      <c r="O330" s="99">
        <v>0</v>
      </c>
      <c r="P330" s="99">
        <v>0</v>
      </c>
      <c r="Q330" s="99">
        <v>0</v>
      </c>
      <c r="R330" s="99">
        <v>0</v>
      </c>
      <c r="S330" s="99">
        <v>0</v>
      </c>
      <c r="T330" s="99">
        <v>0</v>
      </c>
      <c r="U330" s="99">
        <v>0</v>
      </c>
      <c r="V330" s="99">
        <v>0</v>
      </c>
      <c r="W330" s="99">
        <v>0</v>
      </c>
      <c r="X330" s="99">
        <v>0</v>
      </c>
      <c r="Y330" s="99">
        <v>0</v>
      </c>
      <c r="DA330" s="63" t="s">
        <v>3010</v>
      </c>
    </row>
    <row r="331" spans="1:105" ht="12" customHeight="1" x14ac:dyDescent="0.25">
      <c r="A331" s="97" t="s">
        <v>50</v>
      </c>
      <c r="B331" s="99">
        <v>0</v>
      </c>
      <c r="C331" s="99">
        <v>0</v>
      </c>
      <c r="D331" s="99">
        <v>0</v>
      </c>
      <c r="E331" s="99">
        <v>0</v>
      </c>
      <c r="F331" s="99">
        <v>0</v>
      </c>
      <c r="G331" s="99">
        <v>0</v>
      </c>
      <c r="H331" s="99">
        <v>0</v>
      </c>
      <c r="I331" s="99">
        <v>0</v>
      </c>
      <c r="J331" s="99">
        <v>0</v>
      </c>
      <c r="K331" s="99">
        <v>0</v>
      </c>
      <c r="L331" s="99">
        <v>0</v>
      </c>
      <c r="M331" s="99">
        <v>0</v>
      </c>
      <c r="N331" s="99">
        <v>0</v>
      </c>
      <c r="O331" s="99">
        <v>0</v>
      </c>
      <c r="P331" s="99">
        <v>0</v>
      </c>
      <c r="Q331" s="99">
        <v>0</v>
      </c>
      <c r="R331" s="99">
        <v>0</v>
      </c>
      <c r="S331" s="99">
        <v>0</v>
      </c>
      <c r="T331" s="99">
        <v>0</v>
      </c>
      <c r="U331" s="99">
        <v>0</v>
      </c>
      <c r="V331" s="99">
        <v>0</v>
      </c>
      <c r="W331" s="99">
        <v>0</v>
      </c>
      <c r="X331" s="99">
        <v>0</v>
      </c>
      <c r="Y331" s="99">
        <v>0</v>
      </c>
      <c r="DA331" s="63" t="s">
        <v>3011</v>
      </c>
    </row>
    <row r="332" spans="1:105" ht="12" customHeight="1" x14ac:dyDescent="0.25">
      <c r="A332" s="109" t="s">
        <v>120</v>
      </c>
      <c r="B332" s="110">
        <v>1.6810299137155444</v>
      </c>
      <c r="C332" s="110">
        <v>1.7879313839850945</v>
      </c>
      <c r="D332" s="110">
        <v>1.7886236851201622</v>
      </c>
      <c r="E332" s="110">
        <v>1.7818795535768577</v>
      </c>
      <c r="F332" s="110">
        <v>1.8313186860137822</v>
      </c>
      <c r="G332" s="110">
        <v>1.8330316949580829</v>
      </c>
      <c r="H332" s="110">
        <v>2.0015025706985492</v>
      </c>
      <c r="I332" s="110">
        <v>1.8670032594686055</v>
      </c>
      <c r="J332" s="110">
        <v>1.9110946734023766</v>
      </c>
      <c r="K332" s="110">
        <v>1.7394351104624777</v>
      </c>
      <c r="L332" s="110">
        <v>2.1171879911672056</v>
      </c>
      <c r="M332" s="110">
        <v>2.1016265051526077</v>
      </c>
      <c r="N332" s="110">
        <v>2.0913870851358967</v>
      </c>
      <c r="O332" s="110">
        <v>2.0388614478583245</v>
      </c>
      <c r="P332" s="110">
        <v>1.9895053546645851</v>
      </c>
      <c r="Q332" s="110">
        <v>1.9459008043670982</v>
      </c>
      <c r="R332" s="110">
        <v>1.9008574446556603</v>
      </c>
      <c r="S332" s="110">
        <v>1.8627835307053571</v>
      </c>
      <c r="T332" s="110">
        <v>1.8278719308817599</v>
      </c>
      <c r="U332" s="110">
        <v>1.7951595318320439</v>
      </c>
      <c r="V332" s="110">
        <v>1.7622558901565242</v>
      </c>
      <c r="W332" s="110">
        <v>1.7480353449065946</v>
      </c>
      <c r="X332" s="110">
        <v>1.7380358953388126</v>
      </c>
      <c r="Y332" s="110">
        <v>1.5113149556966419</v>
      </c>
      <c r="DA332" s="60" t="s">
        <v>3012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0</v>
      </c>
      <c r="C334" s="118">
        <f t="shared" si="143"/>
        <v>0</v>
      </c>
      <c r="D334" s="118">
        <f t="shared" si="143"/>
        <v>0</v>
      </c>
      <c r="E334" s="118">
        <f t="shared" si="143"/>
        <v>0</v>
      </c>
      <c r="F334" s="118">
        <f t="shared" si="143"/>
        <v>0</v>
      </c>
      <c r="G334" s="118">
        <f t="shared" si="143"/>
        <v>0</v>
      </c>
      <c r="H334" s="118">
        <f t="shared" si="143"/>
        <v>0</v>
      </c>
      <c r="I334" s="118">
        <f t="shared" si="143"/>
        <v>0</v>
      </c>
      <c r="J334" s="118">
        <f t="shared" si="143"/>
        <v>0</v>
      </c>
      <c r="K334" s="118">
        <f t="shared" si="143"/>
        <v>0</v>
      </c>
      <c r="L334" s="118">
        <f t="shared" si="143"/>
        <v>0</v>
      </c>
      <c r="M334" s="118">
        <f t="shared" si="143"/>
        <v>0</v>
      </c>
      <c r="N334" s="118">
        <f t="shared" si="143"/>
        <v>0</v>
      </c>
      <c r="O334" s="118">
        <f t="shared" si="143"/>
        <v>0</v>
      </c>
      <c r="P334" s="118">
        <f t="shared" si="143"/>
        <v>0</v>
      </c>
      <c r="Q334" s="118">
        <f t="shared" si="143"/>
        <v>0</v>
      </c>
      <c r="R334" s="118">
        <f t="shared" ref="R334:V334" si="144">R335+R338+R340+R353</f>
        <v>0</v>
      </c>
      <c r="S334" s="118">
        <f t="shared" si="144"/>
        <v>0</v>
      </c>
      <c r="T334" s="118">
        <f t="shared" si="144"/>
        <v>0</v>
      </c>
      <c r="U334" s="118">
        <f t="shared" si="144"/>
        <v>0</v>
      </c>
      <c r="V334" s="118">
        <f t="shared" si="144"/>
        <v>0</v>
      </c>
      <c r="W334" s="118">
        <f t="shared" ref="W334:Y334" si="145">W335+W338+W340+W353</f>
        <v>0</v>
      </c>
      <c r="X334" s="118">
        <f t="shared" si="145"/>
        <v>0</v>
      </c>
      <c r="Y334" s="118">
        <f t="shared" si="145"/>
        <v>0</v>
      </c>
      <c r="DA334" s="129" t="s">
        <v>3158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:Y335" si="148">SUM(W336:W337)</f>
        <v>0</v>
      </c>
      <c r="X335" s="123">
        <f t="shared" si="148"/>
        <v>0</v>
      </c>
      <c r="Y335" s="123">
        <f t="shared" si="148"/>
        <v>0</v>
      </c>
      <c r="DA335" s="130" t="s">
        <v>3159</v>
      </c>
    </row>
    <row r="336" spans="1:105" ht="12" customHeight="1" x14ac:dyDescent="0.25">
      <c r="A336" s="97" t="s">
        <v>199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X336" s="99">
        <v>0</v>
      </c>
      <c r="Y336" s="99">
        <v>0</v>
      </c>
      <c r="DA336" s="63" t="s">
        <v>3160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X337" s="99">
        <v>0</v>
      </c>
      <c r="Y337" s="99">
        <v>0</v>
      </c>
      <c r="DA337" s="63" t="s">
        <v>3161</v>
      </c>
    </row>
    <row r="338" spans="1:105" ht="12" customHeight="1" x14ac:dyDescent="0.25">
      <c r="A338" s="121" t="s">
        <v>92</v>
      </c>
      <c r="B338" s="123">
        <f t="shared" ref="B338:Y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X338" s="123">
        <f t="shared" si="149"/>
        <v>0</v>
      </c>
      <c r="Y338" s="123">
        <f t="shared" si="149"/>
        <v>0</v>
      </c>
      <c r="DA338" s="130" t="s">
        <v>3162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X339" s="99">
        <v>0</v>
      </c>
      <c r="Y339" s="99">
        <v>0</v>
      </c>
      <c r="DA339" s="63" t="s">
        <v>3163</v>
      </c>
    </row>
    <row r="340" spans="1:105" ht="12" customHeight="1" x14ac:dyDescent="0.25">
      <c r="A340" s="121" t="s">
        <v>55</v>
      </c>
      <c r="B340" s="123">
        <v>0</v>
      </c>
      <c r="C340" s="123">
        <v>0</v>
      </c>
      <c r="D340" s="123">
        <v>0</v>
      </c>
      <c r="E340" s="123">
        <v>0</v>
      </c>
      <c r="F340" s="123">
        <v>0</v>
      </c>
      <c r="G340" s="123">
        <v>0</v>
      </c>
      <c r="H340" s="123">
        <v>0</v>
      </c>
      <c r="I340" s="123">
        <v>0</v>
      </c>
      <c r="J340" s="123">
        <v>0</v>
      </c>
      <c r="K340" s="123">
        <v>0</v>
      </c>
      <c r="L340" s="123">
        <v>0</v>
      </c>
      <c r="M340" s="123">
        <v>0</v>
      </c>
      <c r="N340" s="123">
        <v>0</v>
      </c>
      <c r="O340" s="123">
        <v>0</v>
      </c>
      <c r="P340" s="123">
        <v>0</v>
      </c>
      <c r="Q340" s="123">
        <v>0</v>
      </c>
      <c r="R340" s="123">
        <v>0</v>
      </c>
      <c r="S340" s="123">
        <v>0</v>
      </c>
      <c r="T340" s="123">
        <v>0</v>
      </c>
      <c r="U340" s="123">
        <v>0</v>
      </c>
      <c r="V340" s="123">
        <v>0</v>
      </c>
      <c r="W340" s="123">
        <v>0</v>
      </c>
      <c r="X340" s="123">
        <v>0</v>
      </c>
      <c r="Y340" s="123">
        <v>0</v>
      </c>
      <c r="DA340" s="130" t="s">
        <v>3164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X341" s="99">
        <v>0</v>
      </c>
      <c r="Y341" s="99">
        <v>0</v>
      </c>
      <c r="DA341" s="63" t="s">
        <v>3165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X342" s="99">
        <v>0</v>
      </c>
      <c r="Y342" s="99">
        <v>0</v>
      </c>
      <c r="DA342" s="63" t="s">
        <v>3166</v>
      </c>
    </row>
    <row r="343" spans="1:105" ht="12" customHeight="1" x14ac:dyDescent="0.25">
      <c r="A343" s="100" t="s">
        <v>199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X343" s="102">
        <v>0</v>
      </c>
      <c r="Y343" s="102">
        <v>0</v>
      </c>
      <c r="DA343" s="131" t="s">
        <v>3167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X344" s="105">
        <v>0</v>
      </c>
      <c r="Y344" s="105">
        <v>0</v>
      </c>
      <c r="DA344" s="132" t="s">
        <v>3168</v>
      </c>
    </row>
    <row r="345" spans="1:105" ht="12" customHeight="1" x14ac:dyDescent="0.25">
      <c r="A345" s="106" t="s">
        <v>124</v>
      </c>
      <c r="B345" s="102">
        <v>0</v>
      </c>
      <c r="C345" s="102">
        <v>0</v>
      </c>
      <c r="D345" s="102">
        <v>0</v>
      </c>
      <c r="E345" s="102">
        <v>0</v>
      </c>
      <c r="F345" s="102">
        <v>0</v>
      </c>
      <c r="G345" s="102">
        <v>0</v>
      </c>
      <c r="H345" s="102">
        <v>0</v>
      </c>
      <c r="I345" s="102">
        <v>0</v>
      </c>
      <c r="J345" s="102">
        <v>0</v>
      </c>
      <c r="K345" s="102">
        <v>0</v>
      </c>
      <c r="L345" s="102">
        <v>0</v>
      </c>
      <c r="M345" s="102">
        <v>0</v>
      </c>
      <c r="N345" s="102">
        <v>0</v>
      </c>
      <c r="O345" s="102">
        <v>0</v>
      </c>
      <c r="P345" s="102">
        <v>0</v>
      </c>
      <c r="Q345" s="102">
        <v>0</v>
      </c>
      <c r="R345" s="102">
        <v>0</v>
      </c>
      <c r="S345" s="102">
        <v>0</v>
      </c>
      <c r="T345" s="102">
        <v>0</v>
      </c>
      <c r="U345" s="102">
        <v>0</v>
      </c>
      <c r="V345" s="102">
        <v>0</v>
      </c>
      <c r="W345" s="102">
        <v>0</v>
      </c>
      <c r="X345" s="102">
        <v>0</v>
      </c>
      <c r="Y345" s="102">
        <v>0</v>
      </c>
      <c r="DA345" s="131" t="s">
        <v>3169</v>
      </c>
    </row>
    <row r="346" spans="1:105" ht="12" customHeight="1" x14ac:dyDescent="0.25">
      <c r="A346" s="107" t="s">
        <v>123</v>
      </c>
      <c r="B346" s="105">
        <v>0</v>
      </c>
      <c r="C346" s="105">
        <v>0</v>
      </c>
      <c r="D346" s="105">
        <v>0</v>
      </c>
      <c r="E346" s="105">
        <v>0</v>
      </c>
      <c r="F346" s="105">
        <v>0</v>
      </c>
      <c r="G346" s="105">
        <v>0</v>
      </c>
      <c r="H346" s="105">
        <v>0</v>
      </c>
      <c r="I346" s="105">
        <v>0</v>
      </c>
      <c r="J346" s="105">
        <v>0</v>
      </c>
      <c r="K346" s="105">
        <v>0</v>
      </c>
      <c r="L346" s="105">
        <v>0</v>
      </c>
      <c r="M346" s="105">
        <v>0</v>
      </c>
      <c r="N346" s="105">
        <v>0</v>
      </c>
      <c r="O346" s="105">
        <v>0</v>
      </c>
      <c r="P346" s="105">
        <v>0</v>
      </c>
      <c r="Q346" s="105">
        <v>0</v>
      </c>
      <c r="R346" s="105">
        <v>0</v>
      </c>
      <c r="S346" s="105">
        <v>0</v>
      </c>
      <c r="T346" s="105">
        <v>0</v>
      </c>
      <c r="U346" s="105">
        <v>0</v>
      </c>
      <c r="V346" s="105">
        <v>0</v>
      </c>
      <c r="W346" s="105">
        <v>0</v>
      </c>
      <c r="X346" s="105">
        <v>0</v>
      </c>
      <c r="Y346" s="105">
        <v>0</v>
      </c>
      <c r="DA346" s="132" t="s">
        <v>3170</v>
      </c>
    </row>
    <row r="347" spans="1:105" ht="12" customHeight="1" x14ac:dyDescent="0.25">
      <c r="A347" s="108" t="s">
        <v>50</v>
      </c>
      <c r="B347" s="99">
        <v>0</v>
      </c>
      <c r="C347" s="99">
        <v>0</v>
      </c>
      <c r="D347" s="99">
        <v>0</v>
      </c>
      <c r="E347" s="99">
        <v>0</v>
      </c>
      <c r="F347" s="99">
        <v>0</v>
      </c>
      <c r="G347" s="99">
        <v>0</v>
      </c>
      <c r="H347" s="99">
        <v>0</v>
      </c>
      <c r="I347" s="99">
        <v>0</v>
      </c>
      <c r="J347" s="99">
        <v>0</v>
      </c>
      <c r="K347" s="99">
        <v>0</v>
      </c>
      <c r="L347" s="99">
        <v>0</v>
      </c>
      <c r="M347" s="99">
        <v>0</v>
      </c>
      <c r="N347" s="99">
        <v>0</v>
      </c>
      <c r="O347" s="99">
        <v>0</v>
      </c>
      <c r="P347" s="99">
        <v>0</v>
      </c>
      <c r="Q347" s="99">
        <v>0</v>
      </c>
      <c r="R347" s="99">
        <v>0</v>
      </c>
      <c r="S347" s="99">
        <v>0</v>
      </c>
      <c r="T347" s="99">
        <v>0</v>
      </c>
      <c r="U347" s="99">
        <v>0</v>
      </c>
      <c r="V347" s="99">
        <v>0</v>
      </c>
      <c r="W347" s="99">
        <v>0</v>
      </c>
      <c r="X347" s="99">
        <v>0</v>
      </c>
      <c r="Y347" s="99">
        <v>0</v>
      </c>
      <c r="DA347" s="63" t="s">
        <v>3171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X348" s="99">
        <v>0</v>
      </c>
      <c r="Y348" s="99">
        <v>0</v>
      </c>
      <c r="DA348" s="63" t="s">
        <v>3172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X349" s="102">
        <v>0</v>
      </c>
      <c r="Y349" s="102">
        <v>0</v>
      </c>
      <c r="DA349" s="131" t="s">
        <v>3173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X350" s="105">
        <v>0</v>
      </c>
      <c r="Y350" s="105">
        <v>0</v>
      </c>
      <c r="DA350" s="132" t="s">
        <v>3174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X351" s="99">
        <v>0</v>
      </c>
      <c r="Y351" s="99">
        <v>0</v>
      </c>
      <c r="DA351" s="63" t="s">
        <v>3175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X352" s="99">
        <v>0</v>
      </c>
      <c r="Y352" s="99">
        <v>0</v>
      </c>
      <c r="DA352" s="63" t="s">
        <v>3176</v>
      </c>
    </row>
    <row r="353" spans="1:105" ht="12" customHeight="1" x14ac:dyDescent="0.25">
      <c r="A353" s="121" t="s">
        <v>54</v>
      </c>
      <c r="B353" s="123">
        <v>0</v>
      </c>
      <c r="C353" s="123">
        <v>0</v>
      </c>
      <c r="D353" s="123">
        <v>0</v>
      </c>
      <c r="E353" s="123">
        <v>0</v>
      </c>
      <c r="F353" s="123">
        <v>0</v>
      </c>
      <c r="G353" s="123">
        <v>0</v>
      </c>
      <c r="H353" s="123">
        <v>0</v>
      </c>
      <c r="I353" s="123">
        <v>0</v>
      </c>
      <c r="J353" s="123">
        <v>0</v>
      </c>
      <c r="K353" s="123">
        <v>0</v>
      </c>
      <c r="L353" s="123">
        <v>0</v>
      </c>
      <c r="M353" s="123">
        <v>0</v>
      </c>
      <c r="N353" s="123">
        <v>0</v>
      </c>
      <c r="O353" s="123">
        <v>0</v>
      </c>
      <c r="P353" s="123">
        <v>0</v>
      </c>
      <c r="Q353" s="123">
        <v>0</v>
      </c>
      <c r="R353" s="123">
        <v>0</v>
      </c>
      <c r="S353" s="123">
        <v>0</v>
      </c>
      <c r="T353" s="123">
        <v>0</v>
      </c>
      <c r="U353" s="123">
        <v>0</v>
      </c>
      <c r="V353" s="123">
        <v>0</v>
      </c>
      <c r="W353" s="123">
        <v>0</v>
      </c>
      <c r="X353" s="123">
        <v>0</v>
      </c>
      <c r="Y353" s="123">
        <v>0</v>
      </c>
      <c r="DA353" s="130" t="s">
        <v>3177</v>
      </c>
    </row>
    <row r="354" spans="1:105" ht="12" customHeight="1" x14ac:dyDescent="0.25">
      <c r="A354" s="97" t="s">
        <v>202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X354" s="99">
        <v>0</v>
      </c>
      <c r="Y354" s="99">
        <v>0</v>
      </c>
      <c r="DA354" s="63" t="s">
        <v>3178</v>
      </c>
    </row>
    <row r="355" spans="1:105" ht="12" customHeight="1" x14ac:dyDescent="0.25">
      <c r="A355" s="97" t="s">
        <v>50</v>
      </c>
      <c r="B355" s="99">
        <v>0</v>
      </c>
      <c r="C355" s="99">
        <v>0</v>
      </c>
      <c r="D355" s="99">
        <v>0</v>
      </c>
      <c r="E355" s="99">
        <v>0</v>
      </c>
      <c r="F355" s="99">
        <v>0</v>
      </c>
      <c r="G355" s="99">
        <v>0</v>
      </c>
      <c r="H355" s="99">
        <v>0</v>
      </c>
      <c r="I355" s="99">
        <v>0</v>
      </c>
      <c r="J355" s="99">
        <v>0</v>
      </c>
      <c r="K355" s="99">
        <v>0</v>
      </c>
      <c r="L355" s="99">
        <v>0</v>
      </c>
      <c r="M355" s="99">
        <v>0</v>
      </c>
      <c r="N355" s="99">
        <v>0</v>
      </c>
      <c r="O355" s="99">
        <v>0</v>
      </c>
      <c r="P355" s="99">
        <v>0</v>
      </c>
      <c r="Q355" s="99">
        <v>0</v>
      </c>
      <c r="R355" s="99">
        <v>0</v>
      </c>
      <c r="S355" s="99">
        <v>0</v>
      </c>
      <c r="T355" s="99">
        <v>0</v>
      </c>
      <c r="U355" s="99">
        <v>0</v>
      </c>
      <c r="V355" s="99">
        <v>0</v>
      </c>
      <c r="W355" s="99">
        <v>0</v>
      </c>
      <c r="X355" s="99">
        <v>0</v>
      </c>
      <c r="Y355" s="99">
        <v>0</v>
      </c>
      <c r="DA355" s="63" t="s">
        <v>3179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X356" s="110">
        <v>0</v>
      </c>
      <c r="Y356" s="110">
        <v>0</v>
      </c>
      <c r="DA356" s="60" t="s">
        <v>3180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8.1764741317921104</v>
      </c>
      <c r="D360" s="117">
        <f t="shared" si="150"/>
        <v>12.979771504361588</v>
      </c>
      <c r="E360" s="117">
        <f t="shared" si="150"/>
        <v>14.182483341983172</v>
      </c>
      <c r="F360" s="117">
        <f t="shared" si="150"/>
        <v>17.32960178827113</v>
      </c>
      <c r="G360" s="117">
        <f t="shared" si="150"/>
        <v>18.014105172507566</v>
      </c>
      <c r="H360" s="117">
        <f t="shared" si="150"/>
        <v>16.214077389678529</v>
      </c>
      <c r="I360" s="117">
        <f t="shared" si="150"/>
        <v>10.843673418350155</v>
      </c>
      <c r="J360" s="117">
        <f t="shared" si="150"/>
        <v>8.6403432218217127</v>
      </c>
      <c r="K360" s="117">
        <f t="shared" si="150"/>
        <v>9.3984133753523889</v>
      </c>
      <c r="L360" s="117">
        <f t="shared" si="150"/>
        <v>12.319504789754788</v>
      </c>
      <c r="M360" s="117">
        <f t="shared" si="150"/>
        <v>12.934769191171172</v>
      </c>
      <c r="N360" s="117">
        <f t="shared" si="150"/>
        <v>10.490398070400763</v>
      </c>
      <c r="O360" s="117">
        <f t="shared" si="150"/>
        <v>14.836042671219181</v>
      </c>
      <c r="P360" s="117">
        <f t="shared" si="150"/>
        <v>24.920607120912411</v>
      </c>
      <c r="Q360" s="117">
        <f t="shared" si="150"/>
        <v>11.047156927173583</v>
      </c>
      <c r="R360" s="117">
        <f t="shared" ref="R360:V360" si="151">R361+R364+R366+R379</f>
        <v>9.41734031303832</v>
      </c>
      <c r="S360" s="117">
        <f t="shared" si="151"/>
        <v>7.436116843510729</v>
      </c>
      <c r="T360" s="117">
        <f t="shared" si="151"/>
        <v>8.7853725945296528</v>
      </c>
      <c r="U360" s="117">
        <f t="shared" si="151"/>
        <v>7.1230791659687007</v>
      </c>
      <c r="V360" s="117">
        <f t="shared" si="151"/>
        <v>7.9819217248803671</v>
      </c>
      <c r="W360" s="117">
        <f t="shared" ref="W360:Y360" si="152">W361+W364+W366+W379</f>
        <v>8.3143817827726725</v>
      </c>
      <c r="X360" s="117">
        <f t="shared" si="152"/>
        <v>9.6585711236139371</v>
      </c>
      <c r="Y360" s="117">
        <f t="shared" si="152"/>
        <v>9.9869014120659898</v>
      </c>
      <c r="DA360" s="129" t="s">
        <v>3326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7.4004769277094944</v>
      </c>
      <c r="D361" s="122">
        <f t="shared" si="153"/>
        <v>11.547088560918736</v>
      </c>
      <c r="E361" s="122">
        <f t="shared" si="153"/>
        <v>12.58449750533835</v>
      </c>
      <c r="F361" s="122">
        <f t="shared" si="153"/>
        <v>15.400018178634332</v>
      </c>
      <c r="G361" s="122">
        <f t="shared" si="153"/>
        <v>15.912704319861316</v>
      </c>
      <c r="H361" s="122">
        <f t="shared" si="153"/>
        <v>14.264439273495617</v>
      </c>
      <c r="I361" s="122">
        <f t="shared" si="153"/>
        <v>9.5357622155159287</v>
      </c>
      <c r="J361" s="122">
        <f t="shared" si="153"/>
        <v>7.6304708995988682</v>
      </c>
      <c r="K361" s="122">
        <f t="shared" si="153"/>
        <v>8.2801259899292887</v>
      </c>
      <c r="L361" s="122">
        <f t="shared" si="153"/>
        <v>10.724404605480098</v>
      </c>
      <c r="M361" s="122">
        <f t="shared" si="153"/>
        <v>11.336554654955268</v>
      </c>
      <c r="N361" s="122">
        <f t="shared" si="153"/>
        <v>9.0719804398006971</v>
      </c>
      <c r="O361" s="122">
        <f t="shared" si="153"/>
        <v>12.815758935448528</v>
      </c>
      <c r="P361" s="122">
        <f t="shared" si="153"/>
        <v>21.226957180390318</v>
      </c>
      <c r="Q361" s="122">
        <f t="shared" si="153"/>
        <v>9.279605489992667</v>
      </c>
      <c r="R361" s="122">
        <f t="shared" ref="R361:V361" si="154">SUM(R362:R363)</f>
        <v>7.8491138888301411</v>
      </c>
      <c r="S361" s="122">
        <f t="shared" si="154"/>
        <v>6.166598779973719</v>
      </c>
      <c r="T361" s="122">
        <f t="shared" si="154"/>
        <v>7.2644056374824189</v>
      </c>
      <c r="U361" s="122">
        <f t="shared" si="154"/>
        <v>5.9004050873031062</v>
      </c>
      <c r="V361" s="122">
        <f t="shared" si="154"/>
        <v>6.6161309734904075</v>
      </c>
      <c r="W361" s="122">
        <f t="shared" ref="W361:Y361" si="155">SUM(W362:W363)</f>
        <v>6.8125413795042657</v>
      </c>
      <c r="X361" s="122">
        <f t="shared" si="155"/>
        <v>7.7233507955328786</v>
      </c>
      <c r="Y361" s="122">
        <f t="shared" si="155"/>
        <v>7.7922814572640098</v>
      </c>
      <c r="DA361" s="130" t="s">
        <v>3327</v>
      </c>
    </row>
    <row r="362" spans="1:105" ht="12" customHeight="1" x14ac:dyDescent="0.25">
      <c r="A362" s="97" t="s">
        <v>199</v>
      </c>
      <c r="B362" s="98"/>
      <c r="C362" s="98">
        <v>7.3588972309082497</v>
      </c>
      <c r="D362" s="98">
        <v>11.482238845351759</v>
      </c>
      <c r="E362" s="98">
        <v>12.513829405151773</v>
      </c>
      <c r="F362" s="98">
        <v>15.313727708804734</v>
      </c>
      <c r="G362" s="98">
        <v>15.824068585716509</v>
      </c>
      <c r="H362" s="98">
        <v>14.185590050077609</v>
      </c>
      <c r="I362" s="98">
        <v>9.4836633181346013</v>
      </c>
      <c r="J362" s="98">
        <v>7.5878478151790354</v>
      </c>
      <c r="K362" s="98">
        <v>8.2336391380854064</v>
      </c>
      <c r="L362" s="98">
        <v>10.661919499652623</v>
      </c>
      <c r="M362" s="98">
        <v>11.273543793967692</v>
      </c>
      <c r="N362" s="98">
        <v>9.0209298418357822</v>
      </c>
      <c r="O362" s="98">
        <v>12.742403133051022</v>
      </c>
      <c r="P362" s="98">
        <v>21.112532676056031</v>
      </c>
      <c r="Q362" s="98">
        <v>9.2278124979387712</v>
      </c>
      <c r="R362" s="98">
        <v>7.8043776838176253</v>
      </c>
      <c r="S362" s="98">
        <v>6.1313670636750679</v>
      </c>
      <c r="T362" s="98">
        <v>7.2225700483335427</v>
      </c>
      <c r="U362" s="98">
        <v>5.866499844398974</v>
      </c>
      <c r="V362" s="98">
        <v>6.578500402940116</v>
      </c>
      <c r="W362" s="98">
        <v>6.7724567616251896</v>
      </c>
      <c r="X362" s="98">
        <v>7.6809917193438046</v>
      </c>
      <c r="Y362" s="98">
        <v>7.7522437656185197</v>
      </c>
      <c r="DA362" s="63" t="s">
        <v>3328</v>
      </c>
    </row>
    <row r="363" spans="1:105" ht="12" customHeight="1" x14ac:dyDescent="0.25">
      <c r="A363" s="97" t="s">
        <v>53</v>
      </c>
      <c r="B363" s="98"/>
      <c r="C363" s="98">
        <v>4.1579696801244598E-2</v>
      </c>
      <c r="D363" s="98">
        <v>6.4849715566977564E-2</v>
      </c>
      <c r="E363" s="98">
        <v>7.0668100186576932E-2</v>
      </c>
      <c r="F363" s="98">
        <v>8.6290469829598024E-2</v>
      </c>
      <c r="G363" s="98">
        <v>8.8635734144806758E-2</v>
      </c>
      <c r="H363" s="98">
        <v>7.8849223418007847E-2</v>
      </c>
      <c r="I363" s="98">
        <v>5.2098897381326698E-2</v>
      </c>
      <c r="J363" s="98">
        <v>4.2623084419833014E-2</v>
      </c>
      <c r="K363" s="98">
        <v>4.6486851843882487E-2</v>
      </c>
      <c r="L363" s="98">
        <v>6.2485105827475657E-2</v>
      </c>
      <c r="M363" s="98">
        <v>6.301086098757569E-2</v>
      </c>
      <c r="N363" s="98">
        <v>5.1050597964915262E-2</v>
      </c>
      <c r="O363" s="98">
        <v>7.3355802397506276E-2</v>
      </c>
      <c r="P363" s="98">
        <v>0.11442450433428776</v>
      </c>
      <c r="Q363" s="98">
        <v>5.1792992053894885E-2</v>
      </c>
      <c r="R363" s="98">
        <v>4.4736205012515712E-2</v>
      </c>
      <c r="S363" s="98">
        <v>3.5231716298650753E-2</v>
      </c>
      <c r="T363" s="98">
        <v>4.1835589148876452E-2</v>
      </c>
      <c r="U363" s="98">
        <v>3.3905242904132445E-2</v>
      </c>
      <c r="V363" s="98">
        <v>3.7630570550291891E-2</v>
      </c>
      <c r="W363" s="98">
        <v>4.0084617879075919E-2</v>
      </c>
      <c r="X363" s="98">
        <v>4.2359076189073974E-2</v>
      </c>
      <c r="Y363" s="98">
        <v>4.0037691645489835E-2</v>
      </c>
      <c r="DA363" s="63" t="s">
        <v>3329</v>
      </c>
    </row>
    <row r="364" spans="1:105" ht="12" customHeight="1" x14ac:dyDescent="0.25">
      <c r="A364" s="121" t="s">
        <v>92</v>
      </c>
      <c r="B364" s="122"/>
      <c r="C364" s="122">
        <f t="shared" ref="C364:Y364" si="156">C365</f>
        <v>1.8536370907879368E-3</v>
      </c>
      <c r="D364" s="122">
        <f t="shared" si="156"/>
        <v>7.1612729356066698E-4</v>
      </c>
      <c r="E364" s="122">
        <f t="shared" si="156"/>
        <v>7.9059954154598201E-3</v>
      </c>
      <c r="F364" s="122">
        <f t="shared" si="156"/>
        <v>1.2542394768057744E-2</v>
      </c>
      <c r="G364" s="122">
        <f t="shared" si="156"/>
        <v>2.9752436024888765E-2</v>
      </c>
      <c r="H364" s="122">
        <f t="shared" si="156"/>
        <v>4.2584081146374776E-2</v>
      </c>
      <c r="I364" s="122">
        <f t="shared" si="156"/>
        <v>5.2572967322149517E-3</v>
      </c>
      <c r="J364" s="122">
        <f t="shared" si="156"/>
        <v>7.8530153424364139E-3</v>
      </c>
      <c r="K364" s="122">
        <f t="shared" si="156"/>
        <v>1.5685822713782042E-2</v>
      </c>
      <c r="L364" s="122">
        <f t="shared" si="156"/>
        <v>2.5476374248642342E-2</v>
      </c>
      <c r="M364" s="122">
        <f t="shared" si="156"/>
        <v>5.2400377619879708E-2</v>
      </c>
      <c r="N364" s="122">
        <f t="shared" si="156"/>
        <v>4.8179915982059188E-2</v>
      </c>
      <c r="O364" s="122">
        <f t="shared" si="156"/>
        <v>5.3234622701883921E-2</v>
      </c>
      <c r="P364" s="122">
        <f t="shared" si="156"/>
        <v>0.11954557358236542</v>
      </c>
      <c r="Q364" s="122">
        <f t="shared" si="156"/>
        <v>5.1059257304242475E-2</v>
      </c>
      <c r="R364" s="122">
        <f t="shared" si="156"/>
        <v>4.8389743218104526E-2</v>
      </c>
      <c r="S364" s="122">
        <f t="shared" si="156"/>
        <v>2.2518179986151621E-2</v>
      </c>
      <c r="T364" s="122">
        <f t="shared" si="156"/>
        <v>2.1768016725968699E-2</v>
      </c>
      <c r="U364" s="122">
        <f t="shared" si="156"/>
        <v>1.2924868939118934E-2</v>
      </c>
      <c r="V364" s="122">
        <f t="shared" si="156"/>
        <v>1.295293131341051E-2</v>
      </c>
      <c r="W364" s="122">
        <f t="shared" si="156"/>
        <v>1.9343789236235379E-2</v>
      </c>
      <c r="X364" s="122">
        <f t="shared" si="156"/>
        <v>6.3474524652928827E-2</v>
      </c>
      <c r="Y364" s="122">
        <f t="shared" si="156"/>
        <v>9.7437009436917826E-2</v>
      </c>
      <c r="DA364" s="130" t="s">
        <v>3330</v>
      </c>
    </row>
    <row r="365" spans="1:105" ht="12" customHeight="1" x14ac:dyDescent="0.25">
      <c r="A365" s="97" t="s">
        <v>53</v>
      </c>
      <c r="B365" s="98"/>
      <c r="C365" s="98">
        <v>1.8536370907879368E-3</v>
      </c>
      <c r="D365" s="98">
        <v>7.1612729356066698E-4</v>
      </c>
      <c r="E365" s="98">
        <v>7.9059954154598201E-3</v>
      </c>
      <c r="F365" s="98">
        <v>1.2542394768057744E-2</v>
      </c>
      <c r="G365" s="98">
        <v>2.9752436024888765E-2</v>
      </c>
      <c r="H365" s="98">
        <v>4.2584081146374776E-2</v>
      </c>
      <c r="I365" s="98">
        <v>5.2572967322149517E-3</v>
      </c>
      <c r="J365" s="98">
        <v>7.8530153424364139E-3</v>
      </c>
      <c r="K365" s="98">
        <v>1.5685822713782042E-2</v>
      </c>
      <c r="L365" s="98">
        <v>2.5476374248642342E-2</v>
      </c>
      <c r="M365" s="98">
        <v>5.2400377619879708E-2</v>
      </c>
      <c r="N365" s="98">
        <v>4.8179915982059188E-2</v>
      </c>
      <c r="O365" s="98">
        <v>5.3234622701883921E-2</v>
      </c>
      <c r="P365" s="98">
        <v>0.11954557358236542</v>
      </c>
      <c r="Q365" s="98">
        <v>5.1059257304242475E-2</v>
      </c>
      <c r="R365" s="98">
        <v>4.8389743218104526E-2</v>
      </c>
      <c r="S365" s="98">
        <v>2.2518179986151621E-2</v>
      </c>
      <c r="T365" s="98">
        <v>2.1768016725968699E-2</v>
      </c>
      <c r="U365" s="98">
        <v>1.2924868939118934E-2</v>
      </c>
      <c r="V365" s="98">
        <v>1.295293131341051E-2</v>
      </c>
      <c r="W365" s="98">
        <v>1.9343789236235379E-2</v>
      </c>
      <c r="X365" s="98">
        <v>6.3474524652928827E-2</v>
      </c>
      <c r="Y365" s="98">
        <v>9.7437009436917826E-2</v>
      </c>
      <c r="DA365" s="63" t="s">
        <v>3331</v>
      </c>
    </row>
    <row r="366" spans="1:105" ht="12" customHeight="1" x14ac:dyDescent="0.25">
      <c r="A366" s="121" t="s">
        <v>55</v>
      </c>
      <c r="B366" s="122"/>
      <c r="C366" s="122">
        <v>0.63999774065119364</v>
      </c>
      <c r="D366" s="122">
        <v>1.2119730334228771</v>
      </c>
      <c r="E366" s="122">
        <v>1.3435971402549485</v>
      </c>
      <c r="F366" s="122">
        <v>1.5983641165124689</v>
      </c>
      <c r="G366" s="122">
        <v>1.7290637974952738</v>
      </c>
      <c r="H366" s="122">
        <v>1.5623376355401508</v>
      </c>
      <c r="I366" s="122">
        <v>1.0810162793009273</v>
      </c>
      <c r="J366" s="122">
        <v>0.81826061187432453</v>
      </c>
      <c r="K366" s="122">
        <v>0.91820569959903842</v>
      </c>
      <c r="L366" s="122">
        <v>1.2726188564620062</v>
      </c>
      <c r="M366" s="122">
        <v>1.2279264729895796</v>
      </c>
      <c r="N366" s="122">
        <v>1.0991004874453243</v>
      </c>
      <c r="O366" s="122">
        <v>1.5740105767867179</v>
      </c>
      <c r="P366" s="122">
        <v>2.8632879894359062</v>
      </c>
      <c r="Q366" s="122">
        <v>1.39227118031623</v>
      </c>
      <c r="R366" s="122">
        <v>1.2378298437486865</v>
      </c>
      <c r="S366" s="122">
        <v>1.0205497406466972</v>
      </c>
      <c r="T366" s="122">
        <v>1.2260830485095171</v>
      </c>
      <c r="U366" s="122">
        <v>0.98093997806958966</v>
      </c>
      <c r="V366" s="122">
        <v>1.085619754394394</v>
      </c>
      <c r="W366" s="122">
        <v>1.1613896657036789</v>
      </c>
      <c r="X366" s="122">
        <v>1.4120207071849651</v>
      </c>
      <c r="Y366" s="122">
        <v>1.5289088608600774</v>
      </c>
      <c r="DA366" s="130" t="s">
        <v>3332</v>
      </c>
    </row>
    <row r="367" spans="1:105" ht="12" customHeight="1" x14ac:dyDescent="0.25">
      <c r="A367" s="97" t="s">
        <v>132</v>
      </c>
      <c r="B367" s="98"/>
      <c r="C367" s="98">
        <v>0</v>
      </c>
      <c r="D367" s="98">
        <v>0</v>
      </c>
      <c r="E367" s="98">
        <v>0</v>
      </c>
      <c r="F367" s="98">
        <v>0</v>
      </c>
      <c r="G367" s="98">
        <v>0</v>
      </c>
      <c r="H367" s="98">
        <v>0</v>
      </c>
      <c r="I367" s="98">
        <v>0</v>
      </c>
      <c r="J367" s="98">
        <v>0</v>
      </c>
      <c r="K367" s="98">
        <v>0</v>
      </c>
      <c r="L367" s="98">
        <v>0</v>
      </c>
      <c r="M367" s="98">
        <v>0</v>
      </c>
      <c r="N367" s="98">
        <v>0</v>
      </c>
      <c r="O367" s="98">
        <v>0</v>
      </c>
      <c r="P367" s="98">
        <v>0</v>
      </c>
      <c r="Q367" s="98">
        <v>0</v>
      </c>
      <c r="R367" s="98">
        <v>0</v>
      </c>
      <c r="S367" s="98">
        <v>0</v>
      </c>
      <c r="T367" s="98">
        <v>0</v>
      </c>
      <c r="U367" s="98">
        <v>0</v>
      </c>
      <c r="V367" s="98">
        <v>0</v>
      </c>
      <c r="W367" s="98">
        <v>0</v>
      </c>
      <c r="X367" s="98">
        <v>0</v>
      </c>
      <c r="Y367" s="98">
        <v>0</v>
      </c>
      <c r="DA367" s="63" t="s">
        <v>3333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X368" s="98">
        <v>0</v>
      </c>
      <c r="Y368" s="98">
        <v>0</v>
      </c>
      <c r="DA368" s="63" t="s">
        <v>3334</v>
      </c>
    </row>
    <row r="369" spans="1:105" ht="12" customHeight="1" x14ac:dyDescent="0.25">
      <c r="A369" s="100" t="s">
        <v>199</v>
      </c>
      <c r="B369" s="101"/>
      <c r="C369" s="101">
        <v>0</v>
      </c>
      <c r="D369" s="101">
        <v>0</v>
      </c>
      <c r="E369" s="101">
        <v>0</v>
      </c>
      <c r="F369" s="101">
        <v>0</v>
      </c>
      <c r="G369" s="101">
        <v>0</v>
      </c>
      <c r="H369" s="101">
        <v>0</v>
      </c>
      <c r="I369" s="101">
        <v>0</v>
      </c>
      <c r="J369" s="101">
        <v>0</v>
      </c>
      <c r="K369" s="101">
        <v>0</v>
      </c>
      <c r="L369" s="101">
        <v>0</v>
      </c>
      <c r="M369" s="101">
        <v>0</v>
      </c>
      <c r="N369" s="101">
        <v>0</v>
      </c>
      <c r="O369" s="101">
        <v>0</v>
      </c>
      <c r="P369" s="101">
        <v>0</v>
      </c>
      <c r="Q369" s="101">
        <v>0</v>
      </c>
      <c r="R369" s="101">
        <v>0</v>
      </c>
      <c r="S369" s="101">
        <v>0</v>
      </c>
      <c r="T369" s="101">
        <v>0</v>
      </c>
      <c r="U369" s="101">
        <v>0</v>
      </c>
      <c r="V369" s="101">
        <v>0</v>
      </c>
      <c r="W369" s="101">
        <v>0</v>
      </c>
      <c r="X369" s="101">
        <v>0</v>
      </c>
      <c r="Y369" s="101">
        <v>0</v>
      </c>
      <c r="DA369" s="131" t="s">
        <v>3335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0</v>
      </c>
      <c r="F370" s="104">
        <v>0</v>
      </c>
      <c r="G370" s="104">
        <v>0</v>
      </c>
      <c r="H370" s="104">
        <v>0</v>
      </c>
      <c r="I370" s="104">
        <v>0</v>
      </c>
      <c r="J370" s="104">
        <v>0</v>
      </c>
      <c r="K370" s="104">
        <v>0</v>
      </c>
      <c r="L370" s="104">
        <v>0</v>
      </c>
      <c r="M370" s="104">
        <v>0</v>
      </c>
      <c r="N370" s="104">
        <v>0</v>
      </c>
      <c r="O370" s="104">
        <v>0</v>
      </c>
      <c r="P370" s="104">
        <v>0</v>
      </c>
      <c r="Q370" s="104">
        <v>0</v>
      </c>
      <c r="R370" s="104">
        <v>0</v>
      </c>
      <c r="S370" s="104">
        <v>0</v>
      </c>
      <c r="T370" s="104">
        <v>0</v>
      </c>
      <c r="U370" s="104">
        <v>0</v>
      </c>
      <c r="V370" s="104">
        <v>0</v>
      </c>
      <c r="W370" s="104">
        <v>0</v>
      </c>
      <c r="X370" s="104">
        <v>0</v>
      </c>
      <c r="Y370" s="104">
        <v>0</v>
      </c>
      <c r="DA370" s="132" t="s">
        <v>3336</v>
      </c>
    </row>
    <row r="371" spans="1:105" ht="12" customHeight="1" x14ac:dyDescent="0.25">
      <c r="A371" s="106" t="s">
        <v>124</v>
      </c>
      <c r="B371" s="101"/>
      <c r="C371" s="101">
        <v>0</v>
      </c>
      <c r="D371" s="101">
        <v>0</v>
      </c>
      <c r="E371" s="101">
        <v>0</v>
      </c>
      <c r="F371" s="101">
        <v>0</v>
      </c>
      <c r="G371" s="101">
        <v>0</v>
      </c>
      <c r="H371" s="101">
        <v>0</v>
      </c>
      <c r="I371" s="101">
        <v>0</v>
      </c>
      <c r="J371" s="101">
        <v>0</v>
      </c>
      <c r="K371" s="101">
        <v>0</v>
      </c>
      <c r="L371" s="101">
        <v>0</v>
      </c>
      <c r="M371" s="101">
        <v>0</v>
      </c>
      <c r="N371" s="101">
        <v>0</v>
      </c>
      <c r="O371" s="101">
        <v>0</v>
      </c>
      <c r="P371" s="101">
        <v>0</v>
      </c>
      <c r="Q371" s="101">
        <v>0</v>
      </c>
      <c r="R371" s="101">
        <v>0</v>
      </c>
      <c r="S371" s="101">
        <v>0</v>
      </c>
      <c r="T371" s="101">
        <v>0</v>
      </c>
      <c r="U371" s="101">
        <v>0</v>
      </c>
      <c r="V371" s="101">
        <v>0</v>
      </c>
      <c r="W371" s="101">
        <v>0</v>
      </c>
      <c r="X371" s="101">
        <v>0</v>
      </c>
      <c r="Y371" s="101">
        <v>0</v>
      </c>
      <c r="DA371" s="131" t="s">
        <v>3337</v>
      </c>
    </row>
    <row r="372" spans="1:105" ht="12" customHeight="1" x14ac:dyDescent="0.25">
      <c r="A372" s="107" t="s">
        <v>123</v>
      </c>
      <c r="B372" s="104"/>
      <c r="C372" s="104">
        <v>0</v>
      </c>
      <c r="D372" s="104">
        <v>0</v>
      </c>
      <c r="E372" s="104">
        <v>0</v>
      </c>
      <c r="F372" s="104">
        <v>0</v>
      </c>
      <c r="G372" s="104">
        <v>0</v>
      </c>
      <c r="H372" s="104">
        <v>0</v>
      </c>
      <c r="I372" s="104">
        <v>0</v>
      </c>
      <c r="J372" s="104">
        <v>0</v>
      </c>
      <c r="K372" s="104">
        <v>0</v>
      </c>
      <c r="L372" s="104">
        <v>0</v>
      </c>
      <c r="M372" s="104">
        <v>0</v>
      </c>
      <c r="N372" s="104">
        <v>0</v>
      </c>
      <c r="O372" s="104">
        <v>0</v>
      </c>
      <c r="P372" s="104">
        <v>0</v>
      </c>
      <c r="Q372" s="104">
        <v>0</v>
      </c>
      <c r="R372" s="104">
        <v>0</v>
      </c>
      <c r="S372" s="104">
        <v>0</v>
      </c>
      <c r="T372" s="104">
        <v>0</v>
      </c>
      <c r="U372" s="104">
        <v>0</v>
      </c>
      <c r="V372" s="104">
        <v>0</v>
      </c>
      <c r="W372" s="104">
        <v>0</v>
      </c>
      <c r="X372" s="104">
        <v>0</v>
      </c>
      <c r="Y372" s="104">
        <v>0</v>
      </c>
      <c r="DA372" s="132" t="s">
        <v>3338</v>
      </c>
    </row>
    <row r="373" spans="1:105" ht="12" customHeight="1" x14ac:dyDescent="0.25">
      <c r="A373" s="108" t="s">
        <v>50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3339</v>
      </c>
    </row>
    <row r="374" spans="1:105" ht="12" customHeight="1" x14ac:dyDescent="0.25">
      <c r="A374" s="108" t="s">
        <v>52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3340</v>
      </c>
    </row>
    <row r="375" spans="1:105" ht="12" customHeight="1" x14ac:dyDescent="0.25">
      <c r="A375" s="106" t="s">
        <v>122</v>
      </c>
      <c r="B375" s="101"/>
      <c r="C375" s="101">
        <v>0.32637150674463111</v>
      </c>
      <c r="D375" s="101">
        <v>0.70611641367611044</v>
      </c>
      <c r="E375" s="101">
        <v>0.76467550512394145</v>
      </c>
      <c r="F375" s="101">
        <v>0.74784382404984806</v>
      </c>
      <c r="G375" s="101">
        <v>0.95138950352946039</v>
      </c>
      <c r="H375" s="101">
        <v>0.94411273635568216</v>
      </c>
      <c r="I375" s="101">
        <v>0.41587139885558216</v>
      </c>
      <c r="J375" s="101">
        <v>0.49071775485160973</v>
      </c>
      <c r="K375" s="101">
        <v>0.3523174790411106</v>
      </c>
      <c r="L375" s="101">
        <v>1.1386165368470862</v>
      </c>
      <c r="M375" s="101">
        <v>0.22043854627167644</v>
      </c>
      <c r="N375" s="101">
        <v>0.72539485877805931</v>
      </c>
      <c r="O375" s="101">
        <v>0.8423078309376778</v>
      </c>
      <c r="P375" s="101">
        <v>0.93259955663685301</v>
      </c>
      <c r="Q375" s="101">
        <v>0.87143123615366258</v>
      </c>
      <c r="R375" s="101">
        <v>0.59382848120447518</v>
      </c>
      <c r="S375" s="101">
        <v>0.56294518258235948</v>
      </c>
      <c r="T375" s="101">
        <v>0.8227349533956041</v>
      </c>
      <c r="U375" s="101">
        <v>0.51596514663918225</v>
      </c>
      <c r="V375" s="101">
        <v>0.68434886839000308</v>
      </c>
      <c r="W375" s="101">
        <v>0.88207887975412946</v>
      </c>
      <c r="X375" s="101">
        <v>0.73050252355713297</v>
      </c>
      <c r="Y375" s="101">
        <v>0.54209834450073147</v>
      </c>
      <c r="DA375" s="131" t="s">
        <v>3341</v>
      </c>
    </row>
    <row r="376" spans="1:105" ht="12" customHeight="1" x14ac:dyDescent="0.25">
      <c r="A376" s="107" t="s">
        <v>121</v>
      </c>
      <c r="B376" s="104"/>
      <c r="C376" s="104">
        <v>0.31362623390656258</v>
      </c>
      <c r="D376" s="104">
        <v>0.50585661974676666</v>
      </c>
      <c r="E376" s="104">
        <v>0.57892163513100714</v>
      </c>
      <c r="F376" s="104">
        <v>0.85052029246262084</v>
      </c>
      <c r="G376" s="104">
        <v>0.77767429396581345</v>
      </c>
      <c r="H376" s="104">
        <v>0.61822489918446866</v>
      </c>
      <c r="I376" s="104">
        <v>0.66514488044534503</v>
      </c>
      <c r="J376" s="104">
        <v>0.3275428570227148</v>
      </c>
      <c r="K376" s="104">
        <v>0.56588822055792787</v>
      </c>
      <c r="L376" s="104">
        <v>0.13400231961492004</v>
      </c>
      <c r="M376" s="104">
        <v>1.0074879267179031</v>
      </c>
      <c r="N376" s="104">
        <v>0.37370562866726498</v>
      </c>
      <c r="O376" s="104">
        <v>0.73170274584904016</v>
      </c>
      <c r="P376" s="104">
        <v>1.9306884327990534</v>
      </c>
      <c r="Q376" s="104">
        <v>0.52083994416256751</v>
      </c>
      <c r="R376" s="104">
        <v>0.64400136254421136</v>
      </c>
      <c r="S376" s="104">
        <v>0.45760455806433775</v>
      </c>
      <c r="T376" s="104">
        <v>0.40334809511391301</v>
      </c>
      <c r="U376" s="104">
        <v>0.46497483143040741</v>
      </c>
      <c r="V376" s="104">
        <v>0.40127088600439087</v>
      </c>
      <c r="W376" s="104">
        <v>0.27931078594954933</v>
      </c>
      <c r="X376" s="104">
        <v>0.68151818362783212</v>
      </c>
      <c r="Y376" s="104">
        <v>0.9868105163593458</v>
      </c>
      <c r="DA376" s="132" t="s">
        <v>3342</v>
      </c>
    </row>
    <row r="377" spans="1:105" ht="12" customHeight="1" x14ac:dyDescent="0.25">
      <c r="A377" s="108" t="s">
        <v>53</v>
      </c>
      <c r="B377" s="98"/>
      <c r="C377" s="98">
        <v>0.17359282121268843</v>
      </c>
      <c r="D377" s="98">
        <v>0.29139324840829595</v>
      </c>
      <c r="E377" s="98">
        <v>0.32461742280363953</v>
      </c>
      <c r="F377" s="98">
        <v>0.47427921599200973</v>
      </c>
      <c r="G377" s="98">
        <v>0.43614297156655213</v>
      </c>
      <c r="H377" s="98">
        <v>0.33886769751927337</v>
      </c>
      <c r="I377" s="98">
        <v>0.3865063071348418</v>
      </c>
      <c r="J377" s="98">
        <v>0.17228755390713288</v>
      </c>
      <c r="K377" s="98">
        <v>0.3055022958511735</v>
      </c>
      <c r="L377" s="98">
        <v>6.046003242071283E-2</v>
      </c>
      <c r="M377" s="98">
        <v>0.49993314345274226</v>
      </c>
      <c r="N377" s="98">
        <v>0.17344226628033282</v>
      </c>
      <c r="O377" s="98">
        <v>0.34433055933390561</v>
      </c>
      <c r="P377" s="98">
        <v>0.95163551303143068</v>
      </c>
      <c r="Q377" s="98">
        <v>0.25332690321431706</v>
      </c>
      <c r="R377" s="98">
        <v>0.32455503345540432</v>
      </c>
      <c r="S377" s="98">
        <v>0.23218691149528825</v>
      </c>
      <c r="T377" s="98">
        <v>0.19590169830810519</v>
      </c>
      <c r="U377" s="98">
        <v>0.21789998356245374</v>
      </c>
      <c r="V377" s="98">
        <v>0.18133951023591899</v>
      </c>
      <c r="W377" s="98">
        <v>0.10776712822748803</v>
      </c>
      <c r="X377" s="98">
        <v>0.28252299955546906</v>
      </c>
      <c r="Y377" s="98">
        <v>0.41423055743433501</v>
      </c>
      <c r="DA377" s="63" t="s">
        <v>3343</v>
      </c>
    </row>
    <row r="378" spans="1:105" ht="12" customHeight="1" x14ac:dyDescent="0.25">
      <c r="A378" s="108" t="s">
        <v>52</v>
      </c>
      <c r="B378" s="98"/>
      <c r="C378" s="98">
        <v>0.14003341269387415</v>
      </c>
      <c r="D378" s="98">
        <v>0.21446337133847074</v>
      </c>
      <c r="E378" s="98">
        <v>0.25430421232736766</v>
      </c>
      <c r="F378" s="98">
        <v>0.37624107647061111</v>
      </c>
      <c r="G378" s="98">
        <v>0.34153132239926137</v>
      </c>
      <c r="H378" s="98">
        <v>0.27935720166519529</v>
      </c>
      <c r="I378" s="98">
        <v>0.27863857331050329</v>
      </c>
      <c r="J378" s="98">
        <v>0.15525530311558189</v>
      </c>
      <c r="K378" s="98">
        <v>0.26038592470675431</v>
      </c>
      <c r="L378" s="98">
        <v>7.3542287194207218E-2</v>
      </c>
      <c r="M378" s="98">
        <v>0.50755478326516079</v>
      </c>
      <c r="N378" s="98">
        <v>0.20026336238693213</v>
      </c>
      <c r="O378" s="98">
        <v>0.38737218651513455</v>
      </c>
      <c r="P378" s="98">
        <v>0.97905291976762288</v>
      </c>
      <c r="Q378" s="98">
        <v>0.26751304094825046</v>
      </c>
      <c r="R378" s="98">
        <v>0.31944632908880699</v>
      </c>
      <c r="S378" s="98">
        <v>0.22541764656904947</v>
      </c>
      <c r="T378" s="98">
        <v>0.20744639680580781</v>
      </c>
      <c r="U378" s="98">
        <v>0.24707484786795364</v>
      </c>
      <c r="V378" s="98">
        <v>0.21993137576847185</v>
      </c>
      <c r="W378" s="98">
        <v>0.17154365772206132</v>
      </c>
      <c r="X378" s="98">
        <v>0.39899518407236306</v>
      </c>
      <c r="Y378" s="98">
        <v>0.57257995892501079</v>
      </c>
      <c r="DA378" s="63" t="s">
        <v>3344</v>
      </c>
    </row>
    <row r="379" spans="1:105" ht="12" customHeight="1" x14ac:dyDescent="0.25">
      <c r="A379" s="121" t="s">
        <v>54</v>
      </c>
      <c r="B379" s="122"/>
      <c r="C379" s="122">
        <v>0.13414582634063457</v>
      </c>
      <c r="D379" s="122">
        <v>0.21999378272641429</v>
      </c>
      <c r="E379" s="122">
        <v>0.24648270097441446</v>
      </c>
      <c r="F379" s="122">
        <v>0.31867709835627311</v>
      </c>
      <c r="G379" s="122">
        <v>0.34258461912608434</v>
      </c>
      <c r="H379" s="122">
        <v>0.34471639949638644</v>
      </c>
      <c r="I379" s="122">
        <v>0.22163762680108542</v>
      </c>
      <c r="J379" s="122">
        <v>0.18375869500608422</v>
      </c>
      <c r="K379" s="122">
        <v>0.18439586311027864</v>
      </c>
      <c r="L379" s="122">
        <v>0.29700495356404116</v>
      </c>
      <c r="M379" s="122">
        <v>0.31788768560644554</v>
      </c>
      <c r="N379" s="122">
        <v>0.27113722717268196</v>
      </c>
      <c r="O379" s="122">
        <v>0.39303853628205021</v>
      </c>
      <c r="P379" s="122">
        <v>0.71081637750382054</v>
      </c>
      <c r="Q379" s="122">
        <v>0.32422099956044292</v>
      </c>
      <c r="R379" s="122">
        <v>0.28200683724138842</v>
      </c>
      <c r="S379" s="122">
        <v>0.22645014290415993</v>
      </c>
      <c r="T379" s="122">
        <v>0.27311589181174789</v>
      </c>
      <c r="U379" s="122">
        <v>0.22880923165688544</v>
      </c>
      <c r="V379" s="122">
        <v>0.26721806568215428</v>
      </c>
      <c r="W379" s="122">
        <v>0.32110694832849279</v>
      </c>
      <c r="X379" s="122">
        <v>0.45972509624316549</v>
      </c>
      <c r="Y379" s="122">
        <v>0.56827408450498407</v>
      </c>
      <c r="DA379" s="130" t="s">
        <v>3345</v>
      </c>
    </row>
    <row r="380" spans="1:105" ht="12" customHeight="1" x14ac:dyDescent="0.25">
      <c r="A380" s="97" t="s">
        <v>202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3346</v>
      </c>
    </row>
    <row r="381" spans="1:105" ht="12" customHeight="1" x14ac:dyDescent="0.25">
      <c r="A381" s="97" t="s">
        <v>50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0</v>
      </c>
      <c r="L381" s="98">
        <v>0</v>
      </c>
      <c r="M381" s="98">
        <v>0</v>
      </c>
      <c r="N381" s="98">
        <v>0</v>
      </c>
      <c r="O381" s="98">
        <v>0</v>
      </c>
      <c r="P381" s="98">
        <v>0</v>
      </c>
      <c r="Q381" s="98">
        <v>0</v>
      </c>
      <c r="R381" s="98">
        <v>0</v>
      </c>
      <c r="S381" s="98">
        <v>0</v>
      </c>
      <c r="T381" s="98">
        <v>0</v>
      </c>
      <c r="U381" s="98">
        <v>0</v>
      </c>
      <c r="V381" s="98">
        <v>0</v>
      </c>
      <c r="W381" s="98">
        <v>0</v>
      </c>
      <c r="X381" s="98">
        <v>0</v>
      </c>
      <c r="Y381" s="98">
        <v>0</v>
      </c>
      <c r="DA381" s="63" t="s">
        <v>3347</v>
      </c>
    </row>
    <row r="382" spans="1:105" ht="12" customHeight="1" x14ac:dyDescent="0.25">
      <c r="A382" s="109" t="s">
        <v>120</v>
      </c>
      <c r="B382" s="33"/>
      <c r="C382" s="33">
        <v>0.13414582634063457</v>
      </c>
      <c r="D382" s="33">
        <v>0.21999378272641429</v>
      </c>
      <c r="E382" s="33">
        <v>0.24648270097441446</v>
      </c>
      <c r="F382" s="33">
        <v>0.31867709835627311</v>
      </c>
      <c r="G382" s="33">
        <v>0.34258461912608434</v>
      </c>
      <c r="H382" s="33">
        <v>0.34471639949638644</v>
      </c>
      <c r="I382" s="33">
        <v>0.22163762680108542</v>
      </c>
      <c r="J382" s="33">
        <v>0.18375869500608422</v>
      </c>
      <c r="K382" s="33">
        <v>0.18439586311027864</v>
      </c>
      <c r="L382" s="33">
        <v>0.29700495356404116</v>
      </c>
      <c r="M382" s="33">
        <v>0.31788768560644554</v>
      </c>
      <c r="N382" s="33">
        <v>0.27113722717268196</v>
      </c>
      <c r="O382" s="33">
        <v>0.39303853628205021</v>
      </c>
      <c r="P382" s="33">
        <v>0.71081637750382054</v>
      </c>
      <c r="Q382" s="33">
        <v>0.32422099956044292</v>
      </c>
      <c r="R382" s="33">
        <v>0.28200683724138842</v>
      </c>
      <c r="S382" s="33">
        <v>0.22645014290415993</v>
      </c>
      <c r="T382" s="33">
        <v>0.27311589181174789</v>
      </c>
      <c r="U382" s="33">
        <v>0.22880923165688544</v>
      </c>
      <c r="V382" s="33">
        <v>0.26721806568215428</v>
      </c>
      <c r="W382" s="33">
        <v>0.32110694832849279</v>
      </c>
      <c r="X382" s="33">
        <v>0.45972509624316549</v>
      </c>
      <c r="Y382" s="33">
        <v>0.56827408450498407</v>
      </c>
      <c r="DA382" s="60" t="s">
        <v>3348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5.1839839401104708</v>
      </c>
      <c r="D384" s="117">
        <f t="shared" si="157"/>
        <v>8.3875343443644894</v>
      </c>
      <c r="E384" s="117">
        <f t="shared" si="157"/>
        <v>9.3451850071380917</v>
      </c>
      <c r="F384" s="117">
        <f t="shared" si="157"/>
        <v>11.635738866414668</v>
      </c>
      <c r="G384" s="117">
        <f t="shared" si="157"/>
        <v>12.331823285188944</v>
      </c>
      <c r="H384" s="117">
        <f t="shared" si="157"/>
        <v>11.321431499952658</v>
      </c>
      <c r="I384" s="117">
        <f t="shared" si="157"/>
        <v>7.6604291866543903</v>
      </c>
      <c r="J384" s="117">
        <f t="shared" si="157"/>
        <v>6.1938640085200749</v>
      </c>
      <c r="K384" s="117">
        <f t="shared" si="157"/>
        <v>6.8891506152541959</v>
      </c>
      <c r="L384" s="117">
        <f t="shared" si="157"/>
        <v>9.1204194068619255</v>
      </c>
      <c r="M384" s="117">
        <f t="shared" si="157"/>
        <v>9.9062208611328817</v>
      </c>
      <c r="N384" s="117">
        <f t="shared" si="157"/>
        <v>8.1042944638399241</v>
      </c>
      <c r="O384" s="117">
        <f t="shared" si="157"/>
        <v>11.566566767399484</v>
      </c>
      <c r="P384" s="117">
        <f t="shared" si="157"/>
        <v>19.815256207108174</v>
      </c>
      <c r="Q384" s="117">
        <f t="shared" si="157"/>
        <v>8.8410087273632456</v>
      </c>
      <c r="R384" s="117">
        <f t="shared" ref="R384:V384" si="158">R385+R388+R390+R403</f>
        <v>7.6868384631535891</v>
      </c>
      <c r="S384" s="117">
        <f t="shared" si="158"/>
        <v>6.0991787370745278</v>
      </c>
      <c r="T384" s="117">
        <f t="shared" si="158"/>
        <v>7.290474181367018</v>
      </c>
      <c r="U384" s="117">
        <f t="shared" si="158"/>
        <v>5.9950610803809798</v>
      </c>
      <c r="V384" s="117">
        <f t="shared" si="158"/>
        <v>6.7845358013408612</v>
      </c>
      <c r="W384" s="117">
        <f t="shared" ref="W384:Y384" si="159">W385+W388+W390+W403</f>
        <v>7.1510902155629896</v>
      </c>
      <c r="X384" s="117">
        <f t="shared" si="159"/>
        <v>8.5674620932766885</v>
      </c>
      <c r="Y384" s="117">
        <f t="shared" si="159"/>
        <v>9.0752225743494641</v>
      </c>
      <c r="DA384" s="129" t="s">
        <v>3494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4.5721387152867177</v>
      </c>
      <c r="D385" s="122">
        <f t="shared" si="160"/>
        <v>7.2748301198560963</v>
      </c>
      <c r="E385" s="122">
        <f t="shared" si="160"/>
        <v>8.0833817270547783</v>
      </c>
      <c r="F385" s="122">
        <f t="shared" si="160"/>
        <v>10.083052443006073</v>
      </c>
      <c r="G385" s="122">
        <f t="shared" si="160"/>
        <v>10.617630915339014</v>
      </c>
      <c r="H385" s="122">
        <f t="shared" si="160"/>
        <v>9.6972103291958387</v>
      </c>
      <c r="I385" s="122">
        <f t="shared" si="160"/>
        <v>6.6029873020230614</v>
      </c>
      <c r="J385" s="122">
        <f t="shared" si="160"/>
        <v>5.3805983523358005</v>
      </c>
      <c r="K385" s="122">
        <f t="shared" si="160"/>
        <v>5.943317678979092</v>
      </c>
      <c r="L385" s="122">
        <f t="shared" si="160"/>
        <v>7.8328862534177999</v>
      </c>
      <c r="M385" s="122">
        <f t="shared" si="160"/>
        <v>8.4097670676484171</v>
      </c>
      <c r="N385" s="122">
        <f t="shared" si="160"/>
        <v>6.820606078879166</v>
      </c>
      <c r="O385" s="122">
        <f t="shared" si="160"/>
        <v>9.7401489100448142</v>
      </c>
      <c r="P385" s="122">
        <f t="shared" si="160"/>
        <v>16.280453550906351</v>
      </c>
      <c r="Q385" s="122">
        <f t="shared" si="160"/>
        <v>7.1955087510985081</v>
      </c>
      <c r="R385" s="122">
        <f t="shared" ref="R385:V385" si="161">SUM(R386:R387)</f>
        <v>6.1851950826155919</v>
      </c>
      <c r="S385" s="122">
        <f t="shared" si="161"/>
        <v>4.9466401143135501</v>
      </c>
      <c r="T385" s="122">
        <f t="shared" si="161"/>
        <v>5.9310226606299405</v>
      </c>
      <c r="U385" s="122">
        <f t="shared" si="161"/>
        <v>4.8951723714972886</v>
      </c>
      <c r="V385" s="122">
        <f t="shared" si="161"/>
        <v>5.5620783253631387</v>
      </c>
      <c r="W385" s="122">
        <f t="shared" ref="W385:Y385" si="162">SUM(W386:W387)</f>
        <v>5.7879342925980142</v>
      </c>
      <c r="X385" s="122">
        <f t="shared" si="162"/>
        <v>6.605421500739471</v>
      </c>
      <c r="Y385" s="122">
        <f t="shared" si="162"/>
        <v>6.7059561577611184</v>
      </c>
      <c r="DA385" s="130" t="s">
        <v>3495</v>
      </c>
    </row>
    <row r="386" spans="1:105" ht="12" customHeight="1" x14ac:dyDescent="0.25">
      <c r="A386" s="97" t="s">
        <v>199</v>
      </c>
      <c r="B386" s="98"/>
      <c r="C386" s="98">
        <v>4.5305590184854729</v>
      </c>
      <c r="D386" s="98">
        <v>7.2099804042891185</v>
      </c>
      <c r="E386" s="98">
        <v>8.0127136268682015</v>
      </c>
      <c r="F386" s="98">
        <v>9.9967619731764756</v>
      </c>
      <c r="G386" s="98">
        <v>10.528995181194206</v>
      </c>
      <c r="H386" s="98">
        <v>9.6183611057778311</v>
      </c>
      <c r="I386" s="98">
        <v>6.5508884046417348</v>
      </c>
      <c r="J386" s="98">
        <v>5.3379752679159678</v>
      </c>
      <c r="K386" s="98">
        <v>5.8968308271352097</v>
      </c>
      <c r="L386" s="98">
        <v>7.7704011475903245</v>
      </c>
      <c r="M386" s="98">
        <v>8.3467562066608405</v>
      </c>
      <c r="N386" s="98">
        <v>6.7695554809142511</v>
      </c>
      <c r="O386" s="98">
        <v>9.6667931076473081</v>
      </c>
      <c r="P386" s="98">
        <v>16.166029046572064</v>
      </c>
      <c r="Q386" s="98">
        <v>7.1437157590446132</v>
      </c>
      <c r="R386" s="98">
        <v>6.1404588776030762</v>
      </c>
      <c r="S386" s="98">
        <v>4.911408398014899</v>
      </c>
      <c r="T386" s="98">
        <v>5.8891870714810644</v>
      </c>
      <c r="U386" s="98">
        <v>4.8612671285931564</v>
      </c>
      <c r="V386" s="98">
        <v>5.5244477548128472</v>
      </c>
      <c r="W386" s="98">
        <v>5.747849674718938</v>
      </c>
      <c r="X386" s="98">
        <v>6.563062424550397</v>
      </c>
      <c r="Y386" s="98">
        <v>6.6659184661156283</v>
      </c>
      <c r="DA386" s="63" t="s">
        <v>3496</v>
      </c>
    </row>
    <row r="387" spans="1:105" ht="12" customHeight="1" x14ac:dyDescent="0.25">
      <c r="A387" s="97" t="s">
        <v>53</v>
      </c>
      <c r="B387" s="98"/>
      <c r="C387" s="98">
        <v>4.1579696801244598E-2</v>
      </c>
      <c r="D387" s="98">
        <v>6.4849715566977564E-2</v>
      </c>
      <c r="E387" s="98">
        <v>7.0668100186576932E-2</v>
      </c>
      <c r="F387" s="98">
        <v>8.6290469829598024E-2</v>
      </c>
      <c r="G387" s="98">
        <v>8.8635734144806758E-2</v>
      </c>
      <c r="H387" s="98">
        <v>7.8849223418007847E-2</v>
      </c>
      <c r="I387" s="98">
        <v>5.2098897381326698E-2</v>
      </c>
      <c r="J387" s="98">
        <v>4.2623084419833014E-2</v>
      </c>
      <c r="K387" s="98">
        <v>4.6486851843882487E-2</v>
      </c>
      <c r="L387" s="98">
        <v>6.2485105827475657E-2</v>
      </c>
      <c r="M387" s="98">
        <v>6.301086098757569E-2</v>
      </c>
      <c r="N387" s="98">
        <v>5.1050597964915262E-2</v>
      </c>
      <c r="O387" s="98">
        <v>7.3355802397506276E-2</v>
      </c>
      <c r="P387" s="98">
        <v>0.11442450433428776</v>
      </c>
      <c r="Q387" s="98">
        <v>5.1792992053894885E-2</v>
      </c>
      <c r="R387" s="98">
        <v>4.4736205012515712E-2</v>
      </c>
      <c r="S387" s="98">
        <v>3.5231716298650753E-2</v>
      </c>
      <c r="T387" s="98">
        <v>4.1835589148876452E-2</v>
      </c>
      <c r="U387" s="98">
        <v>3.3905242904132445E-2</v>
      </c>
      <c r="V387" s="98">
        <v>3.7630570550291891E-2</v>
      </c>
      <c r="W387" s="98">
        <v>4.0084617879075919E-2</v>
      </c>
      <c r="X387" s="98">
        <v>4.2359076189073974E-2</v>
      </c>
      <c r="Y387" s="98">
        <v>4.0037691645489835E-2</v>
      </c>
      <c r="DA387" s="63" t="s">
        <v>3497</v>
      </c>
    </row>
    <row r="388" spans="1:105" ht="12" customHeight="1" x14ac:dyDescent="0.25">
      <c r="A388" s="121" t="s">
        <v>92</v>
      </c>
      <c r="B388" s="122"/>
      <c r="C388" s="122">
        <f t="shared" ref="C388:Y388" si="163">C389</f>
        <v>4.8381043110132483E-3</v>
      </c>
      <c r="D388" s="122">
        <f t="shared" si="163"/>
        <v>1.9551393139303672E-3</v>
      </c>
      <c r="E388" s="122">
        <f t="shared" si="163"/>
        <v>2.2548314442476198E-2</v>
      </c>
      <c r="F388" s="122">
        <f t="shared" si="163"/>
        <v>3.7312721532539297E-2</v>
      </c>
      <c r="G388" s="122">
        <f t="shared" si="163"/>
        <v>9.2217507133182761E-2</v>
      </c>
      <c r="H388" s="122">
        <f t="shared" si="163"/>
        <v>0.13736090154504785</v>
      </c>
      <c r="I388" s="122">
        <f t="shared" si="163"/>
        <v>1.7630414091435811E-2</v>
      </c>
      <c r="J388" s="122">
        <f t="shared" si="163"/>
        <v>2.7358207418778219E-2</v>
      </c>
      <c r="K388" s="122">
        <f t="shared" si="163"/>
        <v>5.6735323782175807E-2</v>
      </c>
      <c r="L388" s="122">
        <f t="shared" si="163"/>
        <v>9.5617299879190307E-2</v>
      </c>
      <c r="M388" s="122">
        <f t="shared" si="163"/>
        <v>0.2048458598450198</v>
      </c>
      <c r="N388" s="122">
        <f t="shared" si="163"/>
        <v>0.19706534812465337</v>
      </c>
      <c r="O388" s="122">
        <f t="shared" si="163"/>
        <v>0.22868059058975743</v>
      </c>
      <c r="P388" s="122">
        <f t="shared" si="163"/>
        <v>0.53864692698289318</v>
      </c>
      <c r="Q388" s="122">
        <f t="shared" si="163"/>
        <v>0.23829442761344316</v>
      </c>
      <c r="R388" s="122">
        <f t="shared" si="163"/>
        <v>0.2275262540636169</v>
      </c>
      <c r="S388" s="122">
        <f t="shared" si="163"/>
        <v>0.10596681135911766</v>
      </c>
      <c r="T388" s="122">
        <f t="shared" si="163"/>
        <v>0.10253055234900676</v>
      </c>
      <c r="U388" s="122">
        <f t="shared" si="163"/>
        <v>6.0939967165663939E-2</v>
      </c>
      <c r="V388" s="122">
        <f t="shared" si="163"/>
        <v>6.1249654676882544E-2</v>
      </c>
      <c r="W388" s="122">
        <f t="shared" si="163"/>
        <v>9.2339096143680924E-2</v>
      </c>
      <c r="X388" s="122">
        <f t="shared" si="163"/>
        <v>0.30629375766887107</v>
      </c>
      <c r="Y388" s="122">
        <f t="shared" si="163"/>
        <v>0.4758764054341767</v>
      </c>
      <c r="DA388" s="130" t="s">
        <v>3498</v>
      </c>
    </row>
    <row r="389" spans="1:105" ht="12" customHeight="1" x14ac:dyDescent="0.25">
      <c r="A389" s="97" t="s">
        <v>53</v>
      </c>
      <c r="B389" s="98"/>
      <c r="C389" s="98">
        <v>4.8381043110132483E-3</v>
      </c>
      <c r="D389" s="98">
        <v>1.9551393139303672E-3</v>
      </c>
      <c r="E389" s="98">
        <v>2.2548314442476198E-2</v>
      </c>
      <c r="F389" s="98">
        <v>3.7312721532539297E-2</v>
      </c>
      <c r="G389" s="98">
        <v>9.2217507133182761E-2</v>
      </c>
      <c r="H389" s="98">
        <v>0.13736090154504785</v>
      </c>
      <c r="I389" s="98">
        <v>1.7630414091435811E-2</v>
      </c>
      <c r="J389" s="98">
        <v>2.7358207418778219E-2</v>
      </c>
      <c r="K389" s="98">
        <v>5.6735323782175807E-2</v>
      </c>
      <c r="L389" s="98">
        <v>9.5617299879190307E-2</v>
      </c>
      <c r="M389" s="98">
        <v>0.2048458598450198</v>
      </c>
      <c r="N389" s="98">
        <v>0.19706534812465337</v>
      </c>
      <c r="O389" s="98">
        <v>0.22868059058975743</v>
      </c>
      <c r="P389" s="98">
        <v>0.53864692698289318</v>
      </c>
      <c r="Q389" s="98">
        <v>0.23829442761344316</v>
      </c>
      <c r="R389" s="98">
        <v>0.2275262540636169</v>
      </c>
      <c r="S389" s="98">
        <v>0.10596681135911766</v>
      </c>
      <c r="T389" s="98">
        <v>0.10253055234900676</v>
      </c>
      <c r="U389" s="98">
        <v>6.0939967165663939E-2</v>
      </c>
      <c r="V389" s="98">
        <v>6.1249654676882544E-2</v>
      </c>
      <c r="W389" s="98">
        <v>9.2339096143680924E-2</v>
      </c>
      <c r="X389" s="98">
        <v>0.30629375766887107</v>
      </c>
      <c r="Y389" s="98">
        <v>0.4758764054341767</v>
      </c>
      <c r="DA389" s="63" t="s">
        <v>3499</v>
      </c>
    </row>
    <row r="390" spans="1:105" ht="12" customHeight="1" x14ac:dyDescent="0.25">
      <c r="A390" s="121" t="s">
        <v>55</v>
      </c>
      <c r="B390" s="122"/>
      <c r="C390" s="122">
        <v>0.50404347103902425</v>
      </c>
      <c r="D390" s="122">
        <v>0.94163693826269701</v>
      </c>
      <c r="E390" s="122">
        <v>1.0494802211572538</v>
      </c>
      <c r="F390" s="122">
        <v>1.269623702572459</v>
      </c>
      <c r="G390" s="122">
        <v>1.3573512871211264</v>
      </c>
      <c r="H390" s="122">
        <v>1.2201345913333412</v>
      </c>
      <c r="I390" s="122">
        <v>0.8680132715451252</v>
      </c>
      <c r="J390" s="122">
        <v>0.64319909494354044</v>
      </c>
      <c r="K390" s="122">
        <v>0.74559708294971849</v>
      </c>
      <c r="L390" s="122">
        <v>0.96025836755951455</v>
      </c>
      <c r="M390" s="122">
        <v>1.0428630518065625</v>
      </c>
      <c r="N390" s="122">
        <v>0.87352630183745483</v>
      </c>
      <c r="O390" s="122">
        <v>1.2869531527717319</v>
      </c>
      <c r="P390" s="122">
        <v>2.4295998438042172</v>
      </c>
      <c r="Q390" s="122">
        <v>1.1461305314247761</v>
      </c>
      <c r="R390" s="122">
        <v>1.0438923503456707</v>
      </c>
      <c r="S390" s="122">
        <v>0.85854510507507131</v>
      </c>
      <c r="T390" s="122">
        <v>1.0260471568117837</v>
      </c>
      <c r="U390" s="122">
        <v>0.84224666743074339</v>
      </c>
      <c r="V390" s="122">
        <v>0.92829440366774796</v>
      </c>
      <c r="W390" s="122">
        <v>0.98806026517362122</v>
      </c>
      <c r="X390" s="122">
        <v>1.2473757261468026</v>
      </c>
      <c r="Y390" s="122">
        <v>1.3847020294123618</v>
      </c>
      <c r="DA390" s="130" t="s">
        <v>3500</v>
      </c>
    </row>
    <row r="391" spans="1:105" ht="12" customHeight="1" x14ac:dyDescent="0.25">
      <c r="A391" s="97" t="s">
        <v>132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3501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3502</v>
      </c>
    </row>
    <row r="393" spans="1:105" ht="12" customHeight="1" x14ac:dyDescent="0.25">
      <c r="A393" s="100" t="s">
        <v>199</v>
      </c>
      <c r="B393" s="101"/>
      <c r="C393" s="101">
        <v>0</v>
      </c>
      <c r="D393" s="101">
        <v>0</v>
      </c>
      <c r="E393" s="101">
        <v>0</v>
      </c>
      <c r="F393" s="101">
        <v>0</v>
      </c>
      <c r="G393" s="101">
        <v>0</v>
      </c>
      <c r="H393" s="101">
        <v>0</v>
      </c>
      <c r="I393" s="101">
        <v>0</v>
      </c>
      <c r="J393" s="101">
        <v>0</v>
      </c>
      <c r="K393" s="101">
        <v>0</v>
      </c>
      <c r="L393" s="101">
        <v>0</v>
      </c>
      <c r="M393" s="101">
        <v>0</v>
      </c>
      <c r="N393" s="101">
        <v>0</v>
      </c>
      <c r="O393" s="101">
        <v>0</v>
      </c>
      <c r="P393" s="101">
        <v>0</v>
      </c>
      <c r="Q393" s="101">
        <v>0</v>
      </c>
      <c r="R393" s="101">
        <v>0</v>
      </c>
      <c r="S393" s="101">
        <v>0</v>
      </c>
      <c r="T393" s="101">
        <v>0</v>
      </c>
      <c r="U393" s="101">
        <v>0</v>
      </c>
      <c r="V393" s="101">
        <v>0</v>
      </c>
      <c r="W393" s="101">
        <v>0</v>
      </c>
      <c r="X393" s="101">
        <v>0</v>
      </c>
      <c r="Y393" s="101">
        <v>0</v>
      </c>
      <c r="DA393" s="131" t="s">
        <v>3503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0</v>
      </c>
      <c r="F394" s="104">
        <v>0</v>
      </c>
      <c r="G394" s="104">
        <v>0</v>
      </c>
      <c r="H394" s="104">
        <v>0</v>
      </c>
      <c r="I394" s="104">
        <v>0</v>
      </c>
      <c r="J394" s="104">
        <v>0</v>
      </c>
      <c r="K394" s="104">
        <v>0</v>
      </c>
      <c r="L394" s="104">
        <v>0</v>
      </c>
      <c r="M394" s="104">
        <v>0</v>
      </c>
      <c r="N394" s="104">
        <v>0</v>
      </c>
      <c r="O394" s="104">
        <v>0</v>
      </c>
      <c r="P394" s="104">
        <v>0</v>
      </c>
      <c r="Q394" s="104">
        <v>0</v>
      </c>
      <c r="R394" s="104">
        <v>0</v>
      </c>
      <c r="S394" s="104">
        <v>0</v>
      </c>
      <c r="T394" s="104">
        <v>0</v>
      </c>
      <c r="U394" s="104">
        <v>0</v>
      </c>
      <c r="V394" s="104">
        <v>0</v>
      </c>
      <c r="W394" s="104">
        <v>0</v>
      </c>
      <c r="X394" s="104">
        <v>0</v>
      </c>
      <c r="Y394" s="104">
        <v>0</v>
      </c>
      <c r="DA394" s="132" t="s">
        <v>3504</v>
      </c>
    </row>
    <row r="395" spans="1:105" ht="12" customHeight="1" x14ac:dyDescent="0.25">
      <c r="A395" s="106" t="s">
        <v>124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3505</v>
      </c>
    </row>
    <row r="396" spans="1:105" ht="12" customHeight="1" x14ac:dyDescent="0.25">
      <c r="A396" s="107" t="s">
        <v>123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3506</v>
      </c>
    </row>
    <row r="397" spans="1:105" ht="12" customHeight="1" x14ac:dyDescent="0.25">
      <c r="A397" s="108" t="s">
        <v>50</v>
      </c>
      <c r="B397" s="98"/>
      <c r="C397" s="98">
        <v>0</v>
      </c>
      <c r="D397" s="98">
        <v>0</v>
      </c>
      <c r="E397" s="98">
        <v>0</v>
      </c>
      <c r="F397" s="98">
        <v>0</v>
      </c>
      <c r="G397" s="98">
        <v>0</v>
      </c>
      <c r="H397" s="98">
        <v>0</v>
      </c>
      <c r="I397" s="98">
        <v>0</v>
      </c>
      <c r="J397" s="98">
        <v>0</v>
      </c>
      <c r="K397" s="98">
        <v>0</v>
      </c>
      <c r="L397" s="98">
        <v>0</v>
      </c>
      <c r="M397" s="98">
        <v>0</v>
      </c>
      <c r="N397" s="98">
        <v>0</v>
      </c>
      <c r="O397" s="98">
        <v>0</v>
      </c>
      <c r="P397" s="98">
        <v>0</v>
      </c>
      <c r="Q397" s="98">
        <v>0</v>
      </c>
      <c r="R397" s="98">
        <v>0</v>
      </c>
      <c r="S397" s="98">
        <v>0</v>
      </c>
      <c r="T397" s="98">
        <v>0</v>
      </c>
      <c r="U397" s="98">
        <v>0</v>
      </c>
      <c r="V397" s="98">
        <v>0</v>
      </c>
      <c r="W397" s="98">
        <v>0</v>
      </c>
      <c r="X397" s="98">
        <v>0</v>
      </c>
      <c r="Y397" s="98">
        <v>0</v>
      </c>
      <c r="DA397" s="63" t="s">
        <v>3507</v>
      </c>
    </row>
    <row r="398" spans="1:105" ht="12" customHeight="1" x14ac:dyDescent="0.25">
      <c r="A398" s="108" t="s">
        <v>52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3508</v>
      </c>
    </row>
    <row r="399" spans="1:105" ht="12" customHeight="1" x14ac:dyDescent="0.25">
      <c r="A399" s="106" t="s">
        <v>122</v>
      </c>
      <c r="B399" s="101"/>
      <c r="C399" s="101">
        <v>0.23762197534710827</v>
      </c>
      <c r="D399" s="101">
        <v>0.51475109536648422</v>
      </c>
      <c r="E399" s="101">
        <v>0.55820762315172012</v>
      </c>
      <c r="F399" s="101">
        <v>0.54668037305050621</v>
      </c>
      <c r="G399" s="101">
        <v>0.69651735671640758</v>
      </c>
      <c r="H399" s="101">
        <v>0.6922942020078513</v>
      </c>
      <c r="I399" s="101">
        <v>0.3054721964169877</v>
      </c>
      <c r="J399" s="101">
        <v>0.36114745818230926</v>
      </c>
      <c r="K399" s="101">
        <v>0.25987113583317067</v>
      </c>
      <c r="L399" s="101">
        <v>0.84200593896075071</v>
      </c>
      <c r="M399" s="101">
        <v>0.1638079039025217</v>
      </c>
      <c r="N399" s="101">
        <v>0.54334813423676254</v>
      </c>
      <c r="O399" s="101">
        <v>0.63854675413543305</v>
      </c>
      <c r="P399" s="101">
        <v>0.71794620534030984</v>
      </c>
      <c r="Q399" s="101">
        <v>0.68072832641373171</v>
      </c>
      <c r="R399" s="101">
        <v>0.46842813884448958</v>
      </c>
      <c r="S399" s="101">
        <v>0.44824759984065277</v>
      </c>
      <c r="T399" s="101">
        <v>0.66116947294865369</v>
      </c>
      <c r="U399" s="101">
        <v>0.41845279536833774</v>
      </c>
      <c r="V399" s="101">
        <v>0.55997914321275832</v>
      </c>
      <c r="W399" s="101">
        <v>0.72762030517265042</v>
      </c>
      <c r="X399" s="101">
        <v>0.61177543189428552</v>
      </c>
      <c r="Y399" s="101">
        <v>0.46035420350977924</v>
      </c>
      <c r="DA399" s="131" t="s">
        <v>3509</v>
      </c>
    </row>
    <row r="400" spans="1:105" ht="12" customHeight="1" x14ac:dyDescent="0.25">
      <c r="A400" s="107" t="s">
        <v>121</v>
      </c>
      <c r="B400" s="104"/>
      <c r="C400" s="104">
        <v>0.26642149569191603</v>
      </c>
      <c r="D400" s="104">
        <v>0.42688584289621279</v>
      </c>
      <c r="E400" s="104">
        <v>0.49127259800553374</v>
      </c>
      <c r="F400" s="104">
        <v>0.72294332952195273</v>
      </c>
      <c r="G400" s="104">
        <v>0.66083393040471894</v>
      </c>
      <c r="H400" s="104">
        <v>0.52784038932548993</v>
      </c>
      <c r="I400" s="104">
        <v>0.56254107512813745</v>
      </c>
      <c r="J400" s="104">
        <v>0.28205163676123113</v>
      </c>
      <c r="K400" s="104">
        <v>0.48572594711654776</v>
      </c>
      <c r="L400" s="104">
        <v>0.11825242859876381</v>
      </c>
      <c r="M400" s="104">
        <v>0.87905514790404071</v>
      </c>
      <c r="N400" s="104">
        <v>0.33017816760069224</v>
      </c>
      <c r="O400" s="104">
        <v>0.6484063986362989</v>
      </c>
      <c r="P400" s="104">
        <v>1.7116536384639072</v>
      </c>
      <c r="Q400" s="104">
        <v>0.46540220501104435</v>
      </c>
      <c r="R400" s="104">
        <v>0.57546421150118121</v>
      </c>
      <c r="S400" s="104">
        <v>0.41029750523441855</v>
      </c>
      <c r="T400" s="104">
        <v>0.36487768386313013</v>
      </c>
      <c r="U400" s="104">
        <v>0.4237938720624056</v>
      </c>
      <c r="V400" s="104">
        <v>0.36831526045498963</v>
      </c>
      <c r="W400" s="104">
        <v>0.26043996000097086</v>
      </c>
      <c r="X400" s="104">
        <v>0.63560029425251718</v>
      </c>
      <c r="Y400" s="104">
        <v>0.92434782590258258</v>
      </c>
      <c r="DA400" s="132" t="s">
        <v>3510</v>
      </c>
    </row>
    <row r="401" spans="1:105" ht="12" customHeight="1" x14ac:dyDescent="0.25">
      <c r="A401" s="108" t="s">
        <v>53</v>
      </c>
      <c r="B401" s="98"/>
      <c r="C401" s="98">
        <v>0.12638808299804188</v>
      </c>
      <c r="D401" s="98">
        <v>0.21242247155774202</v>
      </c>
      <c r="E401" s="98">
        <v>0.23696838567816608</v>
      </c>
      <c r="F401" s="98">
        <v>0.34670225305134167</v>
      </c>
      <c r="G401" s="98">
        <v>0.31930260800545757</v>
      </c>
      <c r="H401" s="98">
        <v>0.24848318766029467</v>
      </c>
      <c r="I401" s="98">
        <v>0.28390250181763416</v>
      </c>
      <c r="J401" s="98">
        <v>0.12679633364564924</v>
      </c>
      <c r="K401" s="98">
        <v>0.22534002240979345</v>
      </c>
      <c r="L401" s="98">
        <v>4.4710141404556585E-2</v>
      </c>
      <c r="M401" s="98">
        <v>0.37150036463887992</v>
      </c>
      <c r="N401" s="98">
        <v>0.12991480521376012</v>
      </c>
      <c r="O401" s="98">
        <v>0.26103421212116429</v>
      </c>
      <c r="P401" s="98">
        <v>0.73260071869628429</v>
      </c>
      <c r="Q401" s="98">
        <v>0.19788916406279392</v>
      </c>
      <c r="R401" s="98">
        <v>0.25601788241237422</v>
      </c>
      <c r="S401" s="98">
        <v>0.1848798586653691</v>
      </c>
      <c r="T401" s="98">
        <v>0.15743128705732234</v>
      </c>
      <c r="U401" s="98">
        <v>0.17671902419445198</v>
      </c>
      <c r="V401" s="98">
        <v>0.14838388468651775</v>
      </c>
      <c r="W401" s="98">
        <v>8.8896302278909545E-2</v>
      </c>
      <c r="X401" s="98">
        <v>0.23660511018015418</v>
      </c>
      <c r="Y401" s="98">
        <v>0.35176786697757173</v>
      </c>
      <c r="DA401" s="63" t="s">
        <v>3511</v>
      </c>
    </row>
    <row r="402" spans="1:105" ht="12" customHeight="1" x14ac:dyDescent="0.25">
      <c r="A402" s="108" t="s">
        <v>52</v>
      </c>
      <c r="B402" s="98"/>
      <c r="C402" s="98">
        <v>0.14003341269387415</v>
      </c>
      <c r="D402" s="98">
        <v>0.21446337133847074</v>
      </c>
      <c r="E402" s="98">
        <v>0.25430421232736766</v>
      </c>
      <c r="F402" s="98">
        <v>0.37624107647061111</v>
      </c>
      <c r="G402" s="98">
        <v>0.34153132239926137</v>
      </c>
      <c r="H402" s="98">
        <v>0.27935720166519529</v>
      </c>
      <c r="I402" s="98">
        <v>0.27863857331050329</v>
      </c>
      <c r="J402" s="98">
        <v>0.15525530311558189</v>
      </c>
      <c r="K402" s="98">
        <v>0.26038592470675431</v>
      </c>
      <c r="L402" s="98">
        <v>7.3542287194207218E-2</v>
      </c>
      <c r="M402" s="98">
        <v>0.50755478326516079</v>
      </c>
      <c r="N402" s="98">
        <v>0.20026336238693213</v>
      </c>
      <c r="O402" s="98">
        <v>0.38737218651513455</v>
      </c>
      <c r="P402" s="98">
        <v>0.97905291976762288</v>
      </c>
      <c r="Q402" s="98">
        <v>0.26751304094825046</v>
      </c>
      <c r="R402" s="98">
        <v>0.31944632908880699</v>
      </c>
      <c r="S402" s="98">
        <v>0.22541764656904947</v>
      </c>
      <c r="T402" s="98">
        <v>0.20744639680580781</v>
      </c>
      <c r="U402" s="98">
        <v>0.24707484786795364</v>
      </c>
      <c r="V402" s="98">
        <v>0.21993137576847185</v>
      </c>
      <c r="W402" s="98">
        <v>0.17154365772206132</v>
      </c>
      <c r="X402" s="98">
        <v>0.39899518407236306</v>
      </c>
      <c r="Y402" s="98">
        <v>0.57257995892501079</v>
      </c>
      <c r="DA402" s="63" t="s">
        <v>3512</v>
      </c>
    </row>
    <row r="403" spans="1:105" ht="12" customHeight="1" x14ac:dyDescent="0.25">
      <c r="A403" s="121" t="s">
        <v>54</v>
      </c>
      <c r="B403" s="122"/>
      <c r="C403" s="122">
        <v>0.10296364947371529</v>
      </c>
      <c r="D403" s="122">
        <v>0.16911214693176446</v>
      </c>
      <c r="E403" s="122">
        <v>0.18977474448358317</v>
      </c>
      <c r="F403" s="122">
        <v>0.24574999930359717</v>
      </c>
      <c r="G403" s="122">
        <v>0.26462357559562083</v>
      </c>
      <c r="H403" s="122">
        <v>0.26672567787843071</v>
      </c>
      <c r="I403" s="122">
        <v>0.17179819899476806</v>
      </c>
      <c r="J403" s="122">
        <v>0.14270835382195554</v>
      </c>
      <c r="K403" s="122">
        <v>0.14350052954320966</v>
      </c>
      <c r="L403" s="122">
        <v>0.23165748600542152</v>
      </c>
      <c r="M403" s="122">
        <v>0.24874488183288182</v>
      </c>
      <c r="N403" s="122">
        <v>0.21309673499865089</v>
      </c>
      <c r="O403" s="122">
        <v>0.31078411399318162</v>
      </c>
      <c r="P403" s="122">
        <v>0.56655588541471147</v>
      </c>
      <c r="Q403" s="122">
        <v>0.2610750172265196</v>
      </c>
      <c r="R403" s="122">
        <v>0.23022477612870998</v>
      </c>
      <c r="S403" s="122">
        <v>0.1880267063267887</v>
      </c>
      <c r="T403" s="122">
        <v>0.23087381157628661</v>
      </c>
      <c r="U403" s="122">
        <v>0.19670207428728409</v>
      </c>
      <c r="V403" s="122">
        <v>0.23291341763309131</v>
      </c>
      <c r="W403" s="122">
        <v>0.28275656164767299</v>
      </c>
      <c r="X403" s="122">
        <v>0.40837110872154381</v>
      </c>
      <c r="Y403" s="122">
        <v>0.5086879817418084</v>
      </c>
      <c r="DA403" s="130" t="s">
        <v>3513</v>
      </c>
    </row>
    <row r="404" spans="1:105" ht="12" customHeight="1" x14ac:dyDescent="0.25">
      <c r="A404" s="97" t="s">
        <v>202</v>
      </c>
      <c r="B404" s="98"/>
      <c r="C404" s="98">
        <v>0</v>
      </c>
      <c r="D404" s="98">
        <v>0</v>
      </c>
      <c r="E404" s="98">
        <v>0</v>
      </c>
      <c r="F404" s="98">
        <v>0</v>
      </c>
      <c r="G404" s="98">
        <v>0</v>
      </c>
      <c r="H404" s="98">
        <v>0</v>
      </c>
      <c r="I404" s="98">
        <v>0</v>
      </c>
      <c r="J404" s="98">
        <v>0</v>
      </c>
      <c r="K404" s="98">
        <v>0</v>
      </c>
      <c r="L404" s="98">
        <v>0</v>
      </c>
      <c r="M404" s="98">
        <v>0</v>
      </c>
      <c r="N404" s="98">
        <v>0</v>
      </c>
      <c r="O404" s="98">
        <v>0</v>
      </c>
      <c r="P404" s="98">
        <v>0</v>
      </c>
      <c r="Q404" s="98">
        <v>0</v>
      </c>
      <c r="R404" s="98">
        <v>0</v>
      </c>
      <c r="S404" s="98">
        <v>0</v>
      </c>
      <c r="T404" s="98">
        <v>0</v>
      </c>
      <c r="U404" s="98">
        <v>0</v>
      </c>
      <c r="V404" s="98">
        <v>0</v>
      </c>
      <c r="W404" s="98">
        <v>0</v>
      </c>
      <c r="X404" s="98">
        <v>0</v>
      </c>
      <c r="Y404" s="98">
        <v>0</v>
      </c>
      <c r="DA404" s="63" t="s">
        <v>3514</v>
      </c>
    </row>
    <row r="405" spans="1:105" ht="12" customHeight="1" x14ac:dyDescent="0.25">
      <c r="A405" s="97" t="s">
        <v>50</v>
      </c>
      <c r="B405" s="98"/>
      <c r="C405" s="98">
        <v>0</v>
      </c>
      <c r="D405" s="98">
        <v>0</v>
      </c>
      <c r="E405" s="98">
        <v>0</v>
      </c>
      <c r="F405" s="98">
        <v>0</v>
      </c>
      <c r="G405" s="98">
        <v>0</v>
      </c>
      <c r="H405" s="98">
        <v>0</v>
      </c>
      <c r="I405" s="98">
        <v>0</v>
      </c>
      <c r="J405" s="98">
        <v>0</v>
      </c>
      <c r="K405" s="98">
        <v>0</v>
      </c>
      <c r="L405" s="98">
        <v>0</v>
      </c>
      <c r="M405" s="98">
        <v>0</v>
      </c>
      <c r="N405" s="98">
        <v>0</v>
      </c>
      <c r="O405" s="98">
        <v>0</v>
      </c>
      <c r="P405" s="98">
        <v>0</v>
      </c>
      <c r="Q405" s="98">
        <v>0</v>
      </c>
      <c r="R405" s="98">
        <v>0</v>
      </c>
      <c r="S405" s="98">
        <v>0</v>
      </c>
      <c r="T405" s="98">
        <v>0</v>
      </c>
      <c r="U405" s="98">
        <v>0</v>
      </c>
      <c r="V405" s="98">
        <v>0</v>
      </c>
      <c r="W405" s="98">
        <v>0</v>
      </c>
      <c r="X405" s="98">
        <v>0</v>
      </c>
      <c r="Y405" s="98">
        <v>0</v>
      </c>
      <c r="DA405" s="63" t="s">
        <v>3515</v>
      </c>
    </row>
    <row r="406" spans="1:105" ht="12" customHeight="1" x14ac:dyDescent="0.25">
      <c r="A406" s="109" t="s">
        <v>120</v>
      </c>
      <c r="B406" s="33"/>
      <c r="C406" s="33">
        <v>0.10296364947371529</v>
      </c>
      <c r="D406" s="33">
        <v>0.16911214693176446</v>
      </c>
      <c r="E406" s="33">
        <v>0.18977474448358317</v>
      </c>
      <c r="F406" s="33">
        <v>0.24574999930359717</v>
      </c>
      <c r="G406" s="33">
        <v>0.26462357559562083</v>
      </c>
      <c r="H406" s="33">
        <v>0.26672567787843071</v>
      </c>
      <c r="I406" s="33">
        <v>0.17179819899476806</v>
      </c>
      <c r="J406" s="33">
        <v>0.14270835382195554</v>
      </c>
      <c r="K406" s="33">
        <v>0.14350052954320966</v>
      </c>
      <c r="L406" s="33">
        <v>0.23165748600542152</v>
      </c>
      <c r="M406" s="33">
        <v>0.24874488183288182</v>
      </c>
      <c r="N406" s="33">
        <v>0.21309673499865089</v>
      </c>
      <c r="O406" s="33">
        <v>0.31078411399318162</v>
      </c>
      <c r="P406" s="33">
        <v>0.56655588541471147</v>
      </c>
      <c r="Q406" s="33">
        <v>0.2610750172265196</v>
      </c>
      <c r="R406" s="33">
        <v>0.23022477612870998</v>
      </c>
      <c r="S406" s="33">
        <v>0.1880267063267887</v>
      </c>
      <c r="T406" s="33">
        <v>0.23087381157628661</v>
      </c>
      <c r="U406" s="33">
        <v>0.19670207428728409</v>
      </c>
      <c r="V406" s="33">
        <v>0.23291341763309131</v>
      </c>
      <c r="W406" s="33">
        <v>0.28275656164767299</v>
      </c>
      <c r="X406" s="33">
        <v>0.40837110872154381</v>
      </c>
      <c r="Y406" s="33">
        <v>0.5086879817418084</v>
      </c>
      <c r="DA406" s="60" t="s">
        <v>3516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0.63401214955892626</v>
      </c>
      <c r="D408" s="119">
        <f t="shared" si="164"/>
        <v>0.64620046212262128</v>
      </c>
      <c r="E408" s="119">
        <f t="shared" si="164"/>
        <v>0.65892444798255845</v>
      </c>
      <c r="F408" s="119">
        <f t="shared" si="164"/>
        <v>0.67143717487437404</v>
      </c>
      <c r="G408" s="119">
        <f t="shared" si="164"/>
        <v>0.68456485443469595</v>
      </c>
      <c r="H408" s="119">
        <f t="shared" si="164"/>
        <v>0.69824703730349735</v>
      </c>
      <c r="I408" s="119">
        <f t="shared" si="164"/>
        <v>0.70644226279362721</v>
      </c>
      <c r="J408" s="119">
        <f t="shared" si="164"/>
        <v>0.71685393155182708</v>
      </c>
      <c r="K408" s="119">
        <f t="shared" si="164"/>
        <v>0.73301208832984432</v>
      </c>
      <c r="L408" s="119">
        <f t="shared" si="164"/>
        <v>0.74032354080065765</v>
      </c>
      <c r="M408" s="119">
        <f t="shared" si="164"/>
        <v>0.7658598862277749</v>
      </c>
      <c r="N408" s="119">
        <f t="shared" si="164"/>
        <v>0.77254403593192877</v>
      </c>
      <c r="O408" s="119">
        <f t="shared" si="164"/>
        <v>0.77962614584802747</v>
      </c>
      <c r="P408" s="119">
        <f t="shared" si="164"/>
        <v>0.79513537174140414</v>
      </c>
      <c r="Q408" s="119">
        <f t="shared" si="164"/>
        <v>0.80029719733738036</v>
      </c>
      <c r="R408" s="119">
        <f t="shared" ref="R408:V408" si="165">IF(R384=0,"",R384/R360)</f>
        <v>0.81624303759216932</v>
      </c>
      <c r="S408" s="119">
        <f t="shared" si="165"/>
        <v>0.82021018031704196</v>
      </c>
      <c r="T408" s="119">
        <f t="shared" si="165"/>
        <v>0.82984234338638563</v>
      </c>
      <c r="U408" s="119">
        <f t="shared" si="165"/>
        <v>0.84163897953332423</v>
      </c>
      <c r="V408" s="119">
        <f t="shared" si="165"/>
        <v>0.84998776424890932</v>
      </c>
      <c r="W408" s="119">
        <f t="shared" ref="W408:Y408" si="166">IF(W384=0,"",W384/W360)</f>
        <v>0.86008682333784414</v>
      </c>
      <c r="X408" s="119">
        <f t="shared" si="166"/>
        <v>0.88703204476388542</v>
      </c>
      <c r="Y408" s="119">
        <f t="shared" si="166"/>
        <v>0.90871254254947864</v>
      </c>
      <c r="DA408" s="129" t="s">
        <v>3662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0.61781676504757788</v>
      </c>
      <c r="D409" s="124">
        <f t="shared" si="167"/>
        <v>0.63001423098787424</v>
      </c>
      <c r="E409" s="124">
        <f t="shared" si="167"/>
        <v>0.64232852552323239</v>
      </c>
      <c r="F409" s="124">
        <f t="shared" si="167"/>
        <v>0.65474289225158788</v>
      </c>
      <c r="G409" s="124">
        <f t="shared" si="167"/>
        <v>0.66724239336783886</v>
      </c>
      <c r="H409" s="124">
        <f t="shared" si="167"/>
        <v>0.67981714130284621</v>
      </c>
      <c r="I409" s="124">
        <f t="shared" si="167"/>
        <v>0.69244462611275481</v>
      </c>
      <c r="J409" s="124">
        <f t="shared" si="167"/>
        <v>0.70514630396122169</v>
      </c>
      <c r="K409" s="124">
        <f t="shared" si="167"/>
        <v>0.71778106833249378</v>
      </c>
      <c r="L409" s="124">
        <f t="shared" si="167"/>
        <v>0.73037959136820041</v>
      </c>
      <c r="M409" s="124">
        <f t="shared" si="167"/>
        <v>0.74182741790712081</v>
      </c>
      <c r="N409" s="124">
        <f t="shared" si="167"/>
        <v>0.75183209709709298</v>
      </c>
      <c r="O409" s="124">
        <f t="shared" si="167"/>
        <v>0.76001343027009172</v>
      </c>
      <c r="P409" s="124">
        <f t="shared" si="167"/>
        <v>0.76697066906727462</v>
      </c>
      <c r="Q409" s="124">
        <f t="shared" si="167"/>
        <v>0.77541106234077573</v>
      </c>
      <c r="R409" s="124">
        <f t="shared" ref="R409:V409" si="168">IF(R385=0,"",R385/R361)</f>
        <v>0.78801189156110651</v>
      </c>
      <c r="S409" s="124">
        <f t="shared" si="168"/>
        <v>0.80216668714980544</v>
      </c>
      <c r="T409" s="124">
        <f t="shared" si="168"/>
        <v>0.81644981800402594</v>
      </c>
      <c r="U409" s="124">
        <f t="shared" si="168"/>
        <v>0.82963327077848503</v>
      </c>
      <c r="V409" s="124">
        <f t="shared" si="168"/>
        <v>0.84068443439970286</v>
      </c>
      <c r="W409" s="124">
        <f t="shared" ref="W409:Y409" si="169">IF(W385=0,"",W385/W361)</f>
        <v>0.84959987325892616</v>
      </c>
      <c r="X409" s="124">
        <f t="shared" si="169"/>
        <v>0.85525333182586905</v>
      </c>
      <c r="Y409" s="124">
        <f t="shared" si="169"/>
        <v>0.8605895711723538</v>
      </c>
      <c r="DA409" s="130" t="s">
        <v>3663</v>
      </c>
    </row>
    <row r="410" spans="1:105" ht="12" customHeight="1" x14ac:dyDescent="0.25">
      <c r="A410" s="97" t="s">
        <v>199</v>
      </c>
      <c r="B410" s="111"/>
      <c r="C410" s="111">
        <f t="shared" ref="C410:Q410" si="170">IF(C386=0,"",C386/C362)</f>
        <v>0.615657329668443</v>
      </c>
      <c r="D410" s="111">
        <f t="shared" si="170"/>
        <v>0.62792461482438711</v>
      </c>
      <c r="E410" s="111">
        <f t="shared" si="170"/>
        <v>0.64030868309340039</v>
      </c>
      <c r="F410" s="111">
        <f t="shared" si="170"/>
        <v>0.65279742223892145</v>
      </c>
      <c r="G410" s="111">
        <f t="shared" si="170"/>
        <v>0.66537851022069849</v>
      </c>
      <c r="H410" s="111">
        <f t="shared" si="170"/>
        <v>0.67803743600536437</v>
      </c>
      <c r="I410" s="111">
        <f t="shared" si="170"/>
        <v>0.69075505792315162</v>
      </c>
      <c r="J410" s="111">
        <f t="shared" si="170"/>
        <v>0.70349002746703326</v>
      </c>
      <c r="K410" s="111">
        <f t="shared" si="170"/>
        <v>0.71618766966102643</v>
      </c>
      <c r="L410" s="111">
        <f t="shared" si="170"/>
        <v>0.72879945753140352</v>
      </c>
      <c r="M410" s="111">
        <f t="shared" si="170"/>
        <v>0.74038442207738331</v>
      </c>
      <c r="N410" s="111">
        <f t="shared" si="170"/>
        <v>0.75042768313300945</v>
      </c>
      <c r="O410" s="111">
        <f t="shared" si="170"/>
        <v>0.75863186925657289</v>
      </c>
      <c r="P410" s="111">
        <f t="shared" si="170"/>
        <v>0.76570770994737858</v>
      </c>
      <c r="Q410" s="111">
        <f t="shared" si="170"/>
        <v>0.77415051082153163</v>
      </c>
      <c r="R410" s="111">
        <f t="shared" ref="R410:V410" si="171">IF(R386=0,"",R386/R362)</f>
        <v>0.78679673465000488</v>
      </c>
      <c r="S410" s="111">
        <f t="shared" si="171"/>
        <v>0.80102990850315525</v>
      </c>
      <c r="T410" s="111">
        <f t="shared" si="171"/>
        <v>0.8153866327457594</v>
      </c>
      <c r="U410" s="111">
        <f t="shared" si="171"/>
        <v>0.82864864187023524</v>
      </c>
      <c r="V410" s="111">
        <f t="shared" si="171"/>
        <v>0.83977311186966208</v>
      </c>
      <c r="W410" s="111">
        <f t="shared" ref="W410:Y410" si="172">IF(W386=0,"",W386/W362)</f>
        <v>0.84870968941256464</v>
      </c>
      <c r="X410" s="111">
        <f t="shared" si="172"/>
        <v>0.85445508397333447</v>
      </c>
      <c r="Y410" s="111">
        <f t="shared" si="172"/>
        <v>0.8598695639163485</v>
      </c>
      <c r="DA410" s="63" t="s">
        <v>3664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:Y411" si="175">IF(W387=0,"",W387/W363)</f>
        <v>1</v>
      </c>
      <c r="X411" s="111">
        <f t="shared" si="175"/>
        <v>1</v>
      </c>
      <c r="Y411" s="111">
        <f t="shared" si="175"/>
        <v>1</v>
      </c>
      <c r="DA411" s="63" t="s">
        <v>3665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2.6100601542002408</v>
      </c>
      <c r="D412" s="124">
        <f t="shared" si="176"/>
        <v>2.7301561210007659</v>
      </c>
      <c r="E412" s="124">
        <f t="shared" si="176"/>
        <v>2.8520525572762132</v>
      </c>
      <c r="F412" s="124">
        <f t="shared" si="176"/>
        <v>2.9749280119587058</v>
      </c>
      <c r="G412" s="124">
        <f t="shared" si="176"/>
        <v>3.0994943424477972</v>
      </c>
      <c r="H412" s="124">
        <f t="shared" si="176"/>
        <v>3.22563967208534</v>
      </c>
      <c r="I412" s="124">
        <f t="shared" si="176"/>
        <v>3.3535132197128124</v>
      </c>
      <c r="J412" s="124">
        <f t="shared" si="176"/>
        <v>3.4837837729590224</v>
      </c>
      <c r="K412" s="124">
        <f t="shared" si="176"/>
        <v>3.6169810673893705</v>
      </c>
      <c r="L412" s="124">
        <f t="shared" si="176"/>
        <v>3.7531753516411714</v>
      </c>
      <c r="M412" s="124">
        <f t="shared" si="176"/>
        <v>3.9092439625340631</v>
      </c>
      <c r="N412" s="124">
        <f t="shared" si="176"/>
        <v>4.0901970065293352</v>
      </c>
      <c r="O412" s="124">
        <f t="shared" si="176"/>
        <v>4.2957116812939233</v>
      </c>
      <c r="P412" s="124">
        <f t="shared" si="176"/>
        <v>4.5057872980279949</v>
      </c>
      <c r="Q412" s="124">
        <f t="shared" si="176"/>
        <v>4.6670171129505142</v>
      </c>
      <c r="R412" s="124">
        <f t="shared" ref="R412:V412" si="177">IF(R388=0,"",R388/R364)</f>
        <v>4.701952085963752</v>
      </c>
      <c r="S412" s="124">
        <f t="shared" si="177"/>
        <v>4.7058337496318901</v>
      </c>
      <c r="T412" s="124">
        <f t="shared" si="177"/>
        <v>4.7101467092631539</v>
      </c>
      <c r="U412" s="124">
        <f t="shared" si="177"/>
        <v>4.7149388866312254</v>
      </c>
      <c r="V412" s="124">
        <f t="shared" si="177"/>
        <v>4.7286327082943123</v>
      </c>
      <c r="W412" s="124">
        <f t="shared" ref="W412:Y412" si="178">IF(W388=0,"",W388/W364)</f>
        <v>4.7735784864068149</v>
      </c>
      <c r="X412" s="124">
        <f t="shared" si="178"/>
        <v>4.8254596524140831</v>
      </c>
      <c r="Y412" s="124">
        <f t="shared" si="178"/>
        <v>4.8839389487037383</v>
      </c>
      <c r="DA412" s="130" t="s">
        <v>3666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2.6100601542002408</v>
      </c>
      <c r="D413" s="111">
        <f t="shared" si="179"/>
        <v>2.7301561210007659</v>
      </c>
      <c r="E413" s="111">
        <f t="shared" si="179"/>
        <v>2.8520525572762132</v>
      </c>
      <c r="F413" s="111">
        <f t="shared" si="179"/>
        <v>2.9749280119587058</v>
      </c>
      <c r="G413" s="111">
        <f t="shared" si="179"/>
        <v>3.0994943424477972</v>
      </c>
      <c r="H413" s="111">
        <f t="shared" si="179"/>
        <v>3.22563967208534</v>
      </c>
      <c r="I413" s="111">
        <f t="shared" si="179"/>
        <v>3.3535132197128124</v>
      </c>
      <c r="J413" s="111">
        <f t="shared" si="179"/>
        <v>3.4837837729590224</v>
      </c>
      <c r="K413" s="111">
        <f t="shared" si="179"/>
        <v>3.6169810673893705</v>
      </c>
      <c r="L413" s="111">
        <f t="shared" si="179"/>
        <v>3.7531753516411714</v>
      </c>
      <c r="M413" s="111">
        <f t="shared" si="179"/>
        <v>3.9092439625340631</v>
      </c>
      <c r="N413" s="111">
        <f t="shared" si="179"/>
        <v>4.0901970065293352</v>
      </c>
      <c r="O413" s="111">
        <f t="shared" si="179"/>
        <v>4.2957116812939233</v>
      </c>
      <c r="P413" s="111">
        <f t="shared" si="179"/>
        <v>4.5057872980279949</v>
      </c>
      <c r="Q413" s="111">
        <f t="shared" si="179"/>
        <v>4.6670171129505142</v>
      </c>
      <c r="R413" s="111">
        <f t="shared" ref="R413:V413" si="180">IF(R389=0,"",R389/R365)</f>
        <v>4.701952085963752</v>
      </c>
      <c r="S413" s="111">
        <f t="shared" si="180"/>
        <v>4.7058337496318901</v>
      </c>
      <c r="T413" s="111">
        <f t="shared" si="180"/>
        <v>4.7101467092631539</v>
      </c>
      <c r="U413" s="111">
        <f t="shared" si="180"/>
        <v>4.7149388866312254</v>
      </c>
      <c r="V413" s="111">
        <f t="shared" si="180"/>
        <v>4.7286327082943123</v>
      </c>
      <c r="W413" s="111">
        <f t="shared" ref="W413:Y413" si="181">IF(W389=0,"",W389/W365)</f>
        <v>4.7735784864068149</v>
      </c>
      <c r="X413" s="111">
        <f t="shared" si="181"/>
        <v>4.8254596524140831</v>
      </c>
      <c r="Y413" s="111">
        <f t="shared" si="181"/>
        <v>4.8839389487037383</v>
      </c>
      <c r="DA413" s="63" t="s">
        <v>3667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0.78757070380617789</v>
      </c>
      <c r="D414" s="124">
        <f t="shared" si="182"/>
        <v>0.77694545364867418</v>
      </c>
      <c r="E414" s="124">
        <f t="shared" si="182"/>
        <v>0.7810973912597895</v>
      </c>
      <c r="F414" s="124">
        <f t="shared" si="182"/>
        <v>0.79432695557674238</v>
      </c>
      <c r="G414" s="124">
        <f t="shared" si="182"/>
        <v>0.78502093970586218</v>
      </c>
      <c r="H414" s="124">
        <f t="shared" si="182"/>
        <v>0.78096729130608256</v>
      </c>
      <c r="I414" s="124">
        <f t="shared" si="182"/>
        <v>0.80296040694822179</v>
      </c>
      <c r="J414" s="124">
        <f t="shared" si="182"/>
        <v>0.78605652723551656</v>
      </c>
      <c r="K414" s="124">
        <f t="shared" si="182"/>
        <v>0.8120153068918059</v>
      </c>
      <c r="L414" s="124">
        <f t="shared" si="182"/>
        <v>0.7545529933676437</v>
      </c>
      <c r="M414" s="124">
        <f t="shared" si="182"/>
        <v>0.84928786433567871</v>
      </c>
      <c r="N414" s="124">
        <f t="shared" si="182"/>
        <v>0.79476472971804513</v>
      </c>
      <c r="O414" s="124">
        <f t="shared" si="182"/>
        <v>0.81762675025919929</v>
      </c>
      <c r="P414" s="124">
        <f t="shared" si="182"/>
        <v>0.84853491956387894</v>
      </c>
      <c r="Q414" s="124">
        <f t="shared" si="182"/>
        <v>0.82320926241140224</v>
      </c>
      <c r="R414" s="124">
        <f t="shared" ref="R414:V414" si="183">IF(R390=0,"",R390/R366)</f>
        <v>0.8433245939395928</v>
      </c>
      <c r="S414" s="124">
        <f t="shared" si="183"/>
        <v>0.8412574820028198</v>
      </c>
      <c r="T414" s="124">
        <f t="shared" si="183"/>
        <v>0.83684963923046962</v>
      </c>
      <c r="U414" s="124">
        <f t="shared" si="183"/>
        <v>0.85861182769634548</v>
      </c>
      <c r="V414" s="124">
        <f t="shared" si="183"/>
        <v>0.85508245397173255</v>
      </c>
      <c r="W414" s="124">
        <f t="shared" ref="W414:Y414" si="184">IF(W390=0,"",W390/W366)</f>
        <v>0.85075689439251345</v>
      </c>
      <c r="X414" s="124">
        <f t="shared" si="184"/>
        <v>0.88339761577122877</v>
      </c>
      <c r="Y414" s="124">
        <f t="shared" si="184"/>
        <v>0.90567990340078675</v>
      </c>
      <c r="DA414" s="130" t="s">
        <v>3668</v>
      </c>
    </row>
    <row r="415" spans="1:105" ht="12" customHeight="1" x14ac:dyDescent="0.25">
      <c r="A415" s="97" t="s">
        <v>132</v>
      </c>
      <c r="B415" s="111"/>
      <c r="C415" s="111" t="str">
        <f t="shared" ref="C415:Q415" si="185">IF(C391=0,"",C391/C367)</f>
        <v/>
      </c>
      <c r="D415" s="111" t="str">
        <f t="shared" si="185"/>
        <v/>
      </c>
      <c r="E415" s="111" t="str">
        <f t="shared" si="185"/>
        <v/>
      </c>
      <c r="F415" s="111" t="str">
        <f t="shared" si="185"/>
        <v/>
      </c>
      <c r="G415" s="111" t="str">
        <f t="shared" si="185"/>
        <v/>
      </c>
      <c r="H415" s="111" t="str">
        <f t="shared" si="185"/>
        <v/>
      </c>
      <c r="I415" s="111" t="str">
        <f t="shared" si="185"/>
        <v/>
      </c>
      <c r="J415" s="111" t="str">
        <f t="shared" si="185"/>
        <v/>
      </c>
      <c r="K415" s="111" t="str">
        <f t="shared" si="185"/>
        <v/>
      </c>
      <c r="L415" s="111" t="str">
        <f t="shared" si="185"/>
        <v/>
      </c>
      <c r="M415" s="111" t="str">
        <f t="shared" si="185"/>
        <v/>
      </c>
      <c r="N415" s="111" t="str">
        <f t="shared" si="185"/>
        <v/>
      </c>
      <c r="O415" s="111" t="str">
        <f t="shared" si="185"/>
        <v/>
      </c>
      <c r="P415" s="111" t="str">
        <f t="shared" si="185"/>
        <v/>
      </c>
      <c r="Q415" s="111" t="str">
        <f t="shared" si="185"/>
        <v/>
      </c>
      <c r="R415" s="111" t="str">
        <f t="shared" ref="R415:V415" si="186">IF(R391=0,"",R391/R367)</f>
        <v/>
      </c>
      <c r="S415" s="111" t="str">
        <f t="shared" si="186"/>
        <v/>
      </c>
      <c r="T415" s="111" t="str">
        <f t="shared" si="186"/>
        <v/>
      </c>
      <c r="U415" s="111" t="str">
        <f t="shared" si="186"/>
        <v/>
      </c>
      <c r="V415" s="111" t="str">
        <f t="shared" si="186"/>
        <v/>
      </c>
      <c r="W415" s="111" t="str">
        <f t="shared" ref="W415:Y415" si="187">IF(W391=0,"",W391/W367)</f>
        <v/>
      </c>
      <c r="X415" s="111" t="str">
        <f t="shared" si="187"/>
        <v/>
      </c>
      <c r="Y415" s="111" t="str">
        <f t="shared" si="187"/>
        <v/>
      </c>
      <c r="DA415" s="63" t="s">
        <v>3669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 t="str">
        <f t="shared" si="188"/>
        <v/>
      </c>
      <c r="F416" s="111" t="str">
        <f t="shared" si="188"/>
        <v/>
      </c>
      <c r="G416" s="111" t="str">
        <f t="shared" si="188"/>
        <v/>
      </c>
      <c r="H416" s="111" t="str">
        <f t="shared" si="188"/>
        <v/>
      </c>
      <c r="I416" s="111" t="str">
        <f t="shared" si="188"/>
        <v/>
      </c>
      <c r="J416" s="111" t="str">
        <f t="shared" si="188"/>
        <v/>
      </c>
      <c r="K416" s="111" t="str">
        <f t="shared" si="188"/>
        <v/>
      </c>
      <c r="L416" s="111" t="str">
        <f t="shared" si="188"/>
        <v/>
      </c>
      <c r="M416" s="111" t="str">
        <f t="shared" si="188"/>
        <v/>
      </c>
      <c r="N416" s="111" t="str">
        <f t="shared" si="188"/>
        <v/>
      </c>
      <c r="O416" s="111" t="str">
        <f t="shared" si="188"/>
        <v/>
      </c>
      <c r="P416" s="111" t="str">
        <f t="shared" si="188"/>
        <v/>
      </c>
      <c r="Q416" s="111" t="str">
        <f t="shared" si="188"/>
        <v/>
      </c>
      <c r="R416" s="111" t="str">
        <f t="shared" ref="R416:V416" si="189">IF(R392=0,"",R392/R368)</f>
        <v/>
      </c>
      <c r="S416" s="111" t="str">
        <f t="shared" si="189"/>
        <v/>
      </c>
      <c r="T416" s="111" t="str">
        <f t="shared" si="189"/>
        <v/>
      </c>
      <c r="U416" s="111" t="str">
        <f t="shared" si="189"/>
        <v/>
      </c>
      <c r="V416" s="111" t="str">
        <f t="shared" si="189"/>
        <v/>
      </c>
      <c r="W416" s="111" t="str">
        <f t="shared" ref="W416:Y416" si="190">IF(W392=0,"",W392/W368)</f>
        <v/>
      </c>
      <c r="X416" s="111" t="str">
        <f t="shared" si="190"/>
        <v/>
      </c>
      <c r="Y416" s="111" t="str">
        <f t="shared" si="190"/>
        <v/>
      </c>
      <c r="DA416" s="63" t="s">
        <v>3670</v>
      </c>
    </row>
    <row r="417" spans="1:105" ht="12" customHeight="1" x14ac:dyDescent="0.25">
      <c r="A417" s="100" t="s">
        <v>199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 t="str">
        <f t="shared" si="191"/>
        <v/>
      </c>
      <c r="F417" s="112" t="str">
        <f t="shared" si="191"/>
        <v/>
      </c>
      <c r="G417" s="112" t="str">
        <f t="shared" si="191"/>
        <v/>
      </c>
      <c r="H417" s="112" t="str">
        <f t="shared" si="191"/>
        <v/>
      </c>
      <c r="I417" s="112" t="str">
        <f t="shared" si="191"/>
        <v/>
      </c>
      <c r="J417" s="112" t="str">
        <f t="shared" si="191"/>
        <v/>
      </c>
      <c r="K417" s="112" t="str">
        <f t="shared" si="191"/>
        <v/>
      </c>
      <c r="L417" s="112" t="str">
        <f t="shared" si="191"/>
        <v/>
      </c>
      <c r="M417" s="112" t="str">
        <f t="shared" si="191"/>
        <v/>
      </c>
      <c r="N417" s="112" t="str">
        <f t="shared" si="191"/>
        <v/>
      </c>
      <c r="O417" s="112" t="str">
        <f t="shared" si="191"/>
        <v/>
      </c>
      <c r="P417" s="112" t="str">
        <f t="shared" si="191"/>
        <v/>
      </c>
      <c r="Q417" s="112" t="str">
        <f t="shared" si="191"/>
        <v/>
      </c>
      <c r="R417" s="112" t="str">
        <f t="shared" ref="R417:V417" si="192">IF(R393=0,"",R393/R369)</f>
        <v/>
      </c>
      <c r="S417" s="112" t="str">
        <f t="shared" si="192"/>
        <v/>
      </c>
      <c r="T417" s="112" t="str">
        <f t="shared" si="192"/>
        <v/>
      </c>
      <c r="U417" s="112" t="str">
        <f t="shared" si="192"/>
        <v/>
      </c>
      <c r="V417" s="112" t="str">
        <f t="shared" si="192"/>
        <v/>
      </c>
      <c r="W417" s="112" t="str">
        <f t="shared" ref="W417:Y417" si="193">IF(W393=0,"",W393/W369)</f>
        <v/>
      </c>
      <c r="X417" s="112" t="str">
        <f t="shared" si="193"/>
        <v/>
      </c>
      <c r="Y417" s="112" t="str">
        <f t="shared" si="193"/>
        <v/>
      </c>
      <c r="DA417" s="131" t="s">
        <v>3671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 t="str">
        <f t="shared" si="194"/>
        <v/>
      </c>
      <c r="F418" s="113" t="str">
        <f t="shared" si="194"/>
        <v/>
      </c>
      <c r="G418" s="113" t="str">
        <f t="shared" si="194"/>
        <v/>
      </c>
      <c r="H418" s="113" t="str">
        <f t="shared" si="194"/>
        <v/>
      </c>
      <c r="I418" s="113" t="str">
        <f t="shared" si="194"/>
        <v/>
      </c>
      <c r="J418" s="113" t="str">
        <f t="shared" si="194"/>
        <v/>
      </c>
      <c r="K418" s="113" t="str">
        <f t="shared" si="194"/>
        <v/>
      </c>
      <c r="L418" s="113" t="str">
        <f t="shared" si="194"/>
        <v/>
      </c>
      <c r="M418" s="113" t="str">
        <f t="shared" si="194"/>
        <v/>
      </c>
      <c r="N418" s="113" t="str">
        <f t="shared" si="194"/>
        <v/>
      </c>
      <c r="O418" s="113" t="str">
        <f t="shared" si="194"/>
        <v/>
      </c>
      <c r="P418" s="113" t="str">
        <f t="shared" si="194"/>
        <v/>
      </c>
      <c r="Q418" s="113" t="str">
        <f t="shared" si="194"/>
        <v/>
      </c>
      <c r="R418" s="113" t="str">
        <f t="shared" ref="R418:V418" si="195">IF(R394=0,"",R394/R370)</f>
        <v/>
      </c>
      <c r="S418" s="113" t="str">
        <f t="shared" si="195"/>
        <v/>
      </c>
      <c r="T418" s="113" t="str">
        <f t="shared" si="195"/>
        <v/>
      </c>
      <c r="U418" s="113" t="str">
        <f t="shared" si="195"/>
        <v/>
      </c>
      <c r="V418" s="113" t="str">
        <f t="shared" si="195"/>
        <v/>
      </c>
      <c r="W418" s="113" t="str">
        <f t="shared" ref="W418:Y418" si="196">IF(W394=0,"",W394/W370)</f>
        <v/>
      </c>
      <c r="X418" s="113" t="str">
        <f t="shared" si="196"/>
        <v/>
      </c>
      <c r="Y418" s="113" t="str">
        <f t="shared" si="196"/>
        <v/>
      </c>
      <c r="DA418" s="132" t="s">
        <v>3672</v>
      </c>
    </row>
    <row r="419" spans="1:105" ht="12" customHeight="1" x14ac:dyDescent="0.25">
      <c r="A419" s="106" t="s">
        <v>124</v>
      </c>
      <c r="B419" s="112"/>
      <c r="C419" s="112" t="str">
        <f t="shared" ref="C419:Q419" si="197">IF(C395=0,"",C395/C371)</f>
        <v/>
      </c>
      <c r="D419" s="112" t="str">
        <f t="shared" si="197"/>
        <v/>
      </c>
      <c r="E419" s="112" t="str">
        <f t="shared" si="197"/>
        <v/>
      </c>
      <c r="F419" s="112" t="str">
        <f t="shared" si="197"/>
        <v/>
      </c>
      <c r="G419" s="112" t="str">
        <f t="shared" si="197"/>
        <v/>
      </c>
      <c r="H419" s="112" t="str">
        <f t="shared" si="197"/>
        <v/>
      </c>
      <c r="I419" s="112" t="str">
        <f t="shared" si="197"/>
        <v/>
      </c>
      <c r="J419" s="112" t="str">
        <f t="shared" si="197"/>
        <v/>
      </c>
      <c r="K419" s="112" t="str">
        <f t="shared" si="197"/>
        <v/>
      </c>
      <c r="L419" s="112" t="str">
        <f t="shared" si="197"/>
        <v/>
      </c>
      <c r="M419" s="112" t="str">
        <f t="shared" si="197"/>
        <v/>
      </c>
      <c r="N419" s="112" t="str">
        <f t="shared" si="197"/>
        <v/>
      </c>
      <c r="O419" s="112" t="str">
        <f t="shared" si="197"/>
        <v/>
      </c>
      <c r="P419" s="112" t="str">
        <f t="shared" si="197"/>
        <v/>
      </c>
      <c r="Q419" s="112" t="str">
        <f t="shared" si="197"/>
        <v/>
      </c>
      <c r="R419" s="112" t="str">
        <f t="shared" ref="R419:V419" si="198">IF(R395=0,"",R395/R371)</f>
        <v/>
      </c>
      <c r="S419" s="112" t="str">
        <f t="shared" si="198"/>
        <v/>
      </c>
      <c r="T419" s="112" t="str">
        <f t="shared" si="198"/>
        <v/>
      </c>
      <c r="U419" s="112" t="str">
        <f t="shared" si="198"/>
        <v/>
      </c>
      <c r="V419" s="112" t="str">
        <f t="shared" si="198"/>
        <v/>
      </c>
      <c r="W419" s="112" t="str">
        <f t="shared" ref="W419:Y419" si="199">IF(W395=0,"",W395/W371)</f>
        <v/>
      </c>
      <c r="X419" s="112" t="str">
        <f t="shared" si="199"/>
        <v/>
      </c>
      <c r="Y419" s="112" t="str">
        <f t="shared" si="199"/>
        <v/>
      </c>
      <c r="DA419" s="131" t="s">
        <v>3673</v>
      </c>
    </row>
    <row r="420" spans="1:105" ht="12" customHeight="1" x14ac:dyDescent="0.25">
      <c r="A420" s="107" t="s">
        <v>123</v>
      </c>
      <c r="B420" s="113"/>
      <c r="C420" s="113" t="str">
        <f t="shared" ref="C420:Q420" si="200">IF(C396=0,"",C396/C372)</f>
        <v/>
      </c>
      <c r="D420" s="113" t="str">
        <f t="shared" si="200"/>
        <v/>
      </c>
      <c r="E420" s="113" t="str">
        <f t="shared" si="200"/>
        <v/>
      </c>
      <c r="F420" s="113" t="str">
        <f t="shared" si="200"/>
        <v/>
      </c>
      <c r="G420" s="113" t="str">
        <f t="shared" si="200"/>
        <v/>
      </c>
      <c r="H420" s="113" t="str">
        <f t="shared" si="200"/>
        <v/>
      </c>
      <c r="I420" s="113" t="str">
        <f t="shared" si="200"/>
        <v/>
      </c>
      <c r="J420" s="113" t="str">
        <f t="shared" si="200"/>
        <v/>
      </c>
      <c r="K420" s="113" t="str">
        <f t="shared" si="200"/>
        <v/>
      </c>
      <c r="L420" s="113" t="str">
        <f t="shared" si="200"/>
        <v/>
      </c>
      <c r="M420" s="113" t="str">
        <f t="shared" si="200"/>
        <v/>
      </c>
      <c r="N420" s="113" t="str">
        <f t="shared" si="200"/>
        <v/>
      </c>
      <c r="O420" s="113" t="str">
        <f t="shared" si="200"/>
        <v/>
      </c>
      <c r="P420" s="113" t="str">
        <f t="shared" si="200"/>
        <v/>
      </c>
      <c r="Q420" s="113" t="str">
        <f t="shared" si="200"/>
        <v/>
      </c>
      <c r="R420" s="113" t="str">
        <f t="shared" ref="R420:V420" si="201">IF(R396=0,"",R396/R372)</f>
        <v/>
      </c>
      <c r="S420" s="113" t="str">
        <f t="shared" si="201"/>
        <v/>
      </c>
      <c r="T420" s="113" t="str">
        <f t="shared" si="201"/>
        <v/>
      </c>
      <c r="U420" s="113" t="str">
        <f t="shared" si="201"/>
        <v/>
      </c>
      <c r="V420" s="113" t="str">
        <f t="shared" si="201"/>
        <v/>
      </c>
      <c r="W420" s="113" t="str">
        <f t="shared" ref="W420:Y420" si="202">IF(W396=0,"",W396/W372)</f>
        <v/>
      </c>
      <c r="X420" s="113" t="str">
        <f t="shared" si="202"/>
        <v/>
      </c>
      <c r="Y420" s="113" t="str">
        <f t="shared" si="202"/>
        <v/>
      </c>
      <c r="DA420" s="132" t="s">
        <v>3674</v>
      </c>
    </row>
    <row r="421" spans="1:105" ht="12" customHeight="1" x14ac:dyDescent="0.25">
      <c r="A421" s="108" t="s">
        <v>50</v>
      </c>
      <c r="B421" s="111"/>
      <c r="C421" s="111" t="str">
        <f t="shared" ref="C421:Q421" si="203">IF(C397=0,"",C397/C373)</f>
        <v/>
      </c>
      <c r="D421" s="111" t="str">
        <f t="shared" si="203"/>
        <v/>
      </c>
      <c r="E421" s="111" t="str">
        <f t="shared" si="203"/>
        <v/>
      </c>
      <c r="F421" s="111" t="str">
        <f t="shared" si="203"/>
        <v/>
      </c>
      <c r="G421" s="111" t="str">
        <f t="shared" si="203"/>
        <v/>
      </c>
      <c r="H421" s="111" t="str">
        <f t="shared" si="203"/>
        <v/>
      </c>
      <c r="I421" s="111" t="str">
        <f t="shared" si="203"/>
        <v/>
      </c>
      <c r="J421" s="111" t="str">
        <f t="shared" si="203"/>
        <v/>
      </c>
      <c r="K421" s="111" t="str">
        <f t="shared" si="203"/>
        <v/>
      </c>
      <c r="L421" s="111" t="str">
        <f t="shared" si="203"/>
        <v/>
      </c>
      <c r="M421" s="111" t="str">
        <f t="shared" si="203"/>
        <v/>
      </c>
      <c r="N421" s="111" t="str">
        <f t="shared" si="203"/>
        <v/>
      </c>
      <c r="O421" s="111" t="str">
        <f t="shared" si="203"/>
        <v/>
      </c>
      <c r="P421" s="111" t="str">
        <f t="shared" si="203"/>
        <v/>
      </c>
      <c r="Q421" s="111" t="str">
        <f t="shared" si="203"/>
        <v/>
      </c>
      <c r="R421" s="111" t="str">
        <f t="shared" ref="R421:V421" si="204">IF(R397=0,"",R397/R373)</f>
        <v/>
      </c>
      <c r="S421" s="111" t="str">
        <f t="shared" si="204"/>
        <v/>
      </c>
      <c r="T421" s="111" t="str">
        <f t="shared" si="204"/>
        <v/>
      </c>
      <c r="U421" s="111" t="str">
        <f t="shared" si="204"/>
        <v/>
      </c>
      <c r="V421" s="111" t="str">
        <f t="shared" si="204"/>
        <v/>
      </c>
      <c r="W421" s="111" t="str">
        <f t="shared" ref="W421:Y421" si="205">IF(W397=0,"",W397/W373)</f>
        <v/>
      </c>
      <c r="X421" s="111" t="str">
        <f t="shared" si="205"/>
        <v/>
      </c>
      <c r="Y421" s="111" t="str">
        <f t="shared" si="205"/>
        <v/>
      </c>
      <c r="DA421" s="63" t="s">
        <v>3675</v>
      </c>
    </row>
    <row r="422" spans="1:105" ht="12" customHeight="1" x14ac:dyDescent="0.25">
      <c r="A422" s="108" t="s">
        <v>52</v>
      </c>
      <c r="B422" s="111"/>
      <c r="C422" s="111" t="str">
        <f t="shared" ref="C422:Q422" si="206">IF(C398=0,"",C398/C374)</f>
        <v/>
      </c>
      <c r="D422" s="111" t="str">
        <f t="shared" si="206"/>
        <v/>
      </c>
      <c r="E422" s="111" t="str">
        <f t="shared" si="206"/>
        <v/>
      </c>
      <c r="F422" s="111" t="str">
        <f t="shared" si="206"/>
        <v/>
      </c>
      <c r="G422" s="111" t="str">
        <f t="shared" si="206"/>
        <v/>
      </c>
      <c r="H422" s="111" t="str">
        <f t="shared" si="206"/>
        <v/>
      </c>
      <c r="I422" s="111" t="str">
        <f t="shared" si="206"/>
        <v/>
      </c>
      <c r="J422" s="111" t="str">
        <f t="shared" si="206"/>
        <v/>
      </c>
      <c r="K422" s="111" t="str">
        <f t="shared" si="206"/>
        <v/>
      </c>
      <c r="L422" s="111" t="str">
        <f t="shared" si="206"/>
        <v/>
      </c>
      <c r="M422" s="111" t="str">
        <f t="shared" si="206"/>
        <v/>
      </c>
      <c r="N422" s="111" t="str">
        <f t="shared" si="206"/>
        <v/>
      </c>
      <c r="O422" s="111" t="str">
        <f t="shared" si="206"/>
        <v/>
      </c>
      <c r="P422" s="111" t="str">
        <f t="shared" si="206"/>
        <v/>
      </c>
      <c r="Q422" s="111" t="str">
        <f t="shared" si="206"/>
        <v/>
      </c>
      <c r="R422" s="111" t="str">
        <f t="shared" ref="R422:V422" si="207">IF(R398=0,"",R398/R374)</f>
        <v/>
      </c>
      <c r="S422" s="111" t="str">
        <f t="shared" si="207"/>
        <v/>
      </c>
      <c r="T422" s="111" t="str">
        <f t="shared" si="207"/>
        <v/>
      </c>
      <c r="U422" s="111" t="str">
        <f t="shared" si="207"/>
        <v/>
      </c>
      <c r="V422" s="111" t="str">
        <f t="shared" si="207"/>
        <v/>
      </c>
      <c r="W422" s="111" t="str">
        <f t="shared" ref="W422:Y422" si="208">IF(W398=0,"",W398/W374)</f>
        <v/>
      </c>
      <c r="X422" s="111" t="str">
        <f t="shared" si="208"/>
        <v/>
      </c>
      <c r="Y422" s="111" t="str">
        <f t="shared" si="208"/>
        <v/>
      </c>
      <c r="DA422" s="63" t="s">
        <v>3676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0.72807206032552108</v>
      </c>
      <c r="D423" s="112">
        <f t="shared" si="209"/>
        <v>0.72898899586066856</v>
      </c>
      <c r="E423" s="112">
        <f t="shared" si="209"/>
        <v>0.72999281317536613</v>
      </c>
      <c r="F423" s="112">
        <f t="shared" si="209"/>
        <v>0.73100874202588428</v>
      </c>
      <c r="G423" s="112">
        <f t="shared" si="209"/>
        <v>0.73210536182338648</v>
      </c>
      <c r="H423" s="112">
        <f t="shared" si="209"/>
        <v>0.73327493142412015</v>
      </c>
      <c r="I423" s="112">
        <f t="shared" si="209"/>
        <v>0.7345352367525223</v>
      </c>
      <c r="J423" s="112">
        <f t="shared" si="209"/>
        <v>0.73595759397684357</v>
      </c>
      <c r="K423" s="112">
        <f t="shared" si="209"/>
        <v>0.73760500483953362</v>
      </c>
      <c r="L423" s="112">
        <f t="shared" si="209"/>
        <v>0.7394991304906986</v>
      </c>
      <c r="M423" s="112">
        <f t="shared" si="209"/>
        <v>0.7431000914905278</v>
      </c>
      <c r="N423" s="112">
        <f t="shared" si="209"/>
        <v>0.74903775186943322</v>
      </c>
      <c r="O423" s="112">
        <f t="shared" si="209"/>
        <v>0.758091912103663</v>
      </c>
      <c r="P423" s="112">
        <f t="shared" si="209"/>
        <v>0.76983331187650617</v>
      </c>
      <c r="Q423" s="112">
        <f t="shared" si="209"/>
        <v>0.78116126456327351</v>
      </c>
      <c r="R423" s="112">
        <f t="shared" ref="R423:V423" si="210">IF(R399=0,"",R399/R375)</f>
        <v>0.78882733595796317</v>
      </c>
      <c r="S423" s="112">
        <f t="shared" si="210"/>
        <v>0.79625443774904969</v>
      </c>
      <c r="T423" s="112">
        <f t="shared" si="210"/>
        <v>0.80362390125746463</v>
      </c>
      <c r="U423" s="112">
        <f t="shared" si="210"/>
        <v>0.81100980966252068</v>
      </c>
      <c r="V423" s="112">
        <f t="shared" si="210"/>
        <v>0.81826560849024776</v>
      </c>
      <c r="W423" s="112">
        <f t="shared" ref="W423:Y423" si="211">IF(W399=0,"",W399/W375)</f>
        <v>0.82489255992102106</v>
      </c>
      <c r="X423" s="112">
        <f t="shared" si="211"/>
        <v>0.83747203078133958</v>
      </c>
      <c r="Y423" s="112">
        <f t="shared" si="211"/>
        <v>0.84920791251218819</v>
      </c>
      <c r="DA423" s="131" t="s">
        <v>3677</v>
      </c>
    </row>
    <row r="424" spans="1:105" ht="12" customHeight="1" x14ac:dyDescent="0.25">
      <c r="A424" s="107" t="s">
        <v>121</v>
      </c>
      <c r="B424" s="113"/>
      <c r="C424" s="113">
        <f t="shared" ref="C424:Q424" si="212">IF(C400=0,"",C400/C376)</f>
        <v>0.84948727781263966</v>
      </c>
      <c r="D424" s="113">
        <f t="shared" si="212"/>
        <v>0.84388703484776595</v>
      </c>
      <c r="E424" s="113">
        <f t="shared" si="212"/>
        <v>0.84859947908901545</v>
      </c>
      <c r="F424" s="113">
        <f t="shared" si="212"/>
        <v>0.8500012709029221</v>
      </c>
      <c r="G424" s="113">
        <f t="shared" si="212"/>
        <v>0.8497566854559927</v>
      </c>
      <c r="H424" s="113">
        <f t="shared" si="212"/>
        <v>0.85379995212388005</v>
      </c>
      <c r="I424" s="113">
        <f t="shared" si="212"/>
        <v>0.84574217086582759</v>
      </c>
      <c r="J424" s="113">
        <f t="shared" si="212"/>
        <v>0.86111368547313827</v>
      </c>
      <c r="K424" s="113">
        <f t="shared" si="212"/>
        <v>0.85834256567075129</v>
      </c>
      <c r="L424" s="113">
        <f t="shared" si="212"/>
        <v>0.88246553446674358</v>
      </c>
      <c r="M424" s="113">
        <f t="shared" si="212"/>
        <v>0.87252176883919763</v>
      </c>
      <c r="N424" s="113">
        <f t="shared" si="212"/>
        <v>0.8835247378483343</v>
      </c>
      <c r="O424" s="113">
        <f t="shared" si="212"/>
        <v>0.88616094761802855</v>
      </c>
      <c r="P424" s="113">
        <f t="shared" si="212"/>
        <v>0.88655093664305207</v>
      </c>
      <c r="Q424" s="113">
        <f t="shared" si="212"/>
        <v>0.89356089183854992</v>
      </c>
      <c r="R424" s="113">
        <f t="shared" ref="R424:V424" si="213">IF(R400=0,"",R400/R376)</f>
        <v>0.89357607758426905</v>
      </c>
      <c r="S424" s="113">
        <f t="shared" si="213"/>
        <v>0.89662023247751832</v>
      </c>
      <c r="T424" s="113">
        <f t="shared" si="213"/>
        <v>0.90462230585242231</v>
      </c>
      <c r="U424" s="113">
        <f t="shared" si="213"/>
        <v>0.91143400333881219</v>
      </c>
      <c r="V424" s="113">
        <f t="shared" si="213"/>
        <v>0.91787187483858312</v>
      </c>
      <c r="W424" s="113">
        <f t="shared" ref="W424:Y424" si="214">IF(W400=0,"",W400/W376)</f>
        <v>0.9324378903434577</v>
      </c>
      <c r="X424" s="113">
        <f t="shared" si="214"/>
        <v>0.93262411703986159</v>
      </c>
      <c r="Y424" s="113">
        <f t="shared" si="214"/>
        <v>0.93670244751017884</v>
      </c>
      <c r="DA424" s="132" t="s">
        <v>3678</v>
      </c>
    </row>
    <row r="425" spans="1:105" ht="12" customHeight="1" x14ac:dyDescent="0.25">
      <c r="A425" s="108" t="s">
        <v>53</v>
      </c>
      <c r="B425" s="111"/>
      <c r="C425" s="111">
        <f t="shared" ref="C425:Q425" si="215">IF(C401=0,"",C401/C377)</f>
        <v>0.72807206032552108</v>
      </c>
      <c r="D425" s="111">
        <f t="shared" si="215"/>
        <v>0.72898899586066856</v>
      </c>
      <c r="E425" s="111">
        <f t="shared" si="215"/>
        <v>0.72999281317536613</v>
      </c>
      <c r="F425" s="111">
        <f t="shared" si="215"/>
        <v>0.73100874202588428</v>
      </c>
      <c r="G425" s="111">
        <f t="shared" si="215"/>
        <v>0.73210536182338637</v>
      </c>
      <c r="H425" s="111">
        <f t="shared" si="215"/>
        <v>0.73327493142412015</v>
      </c>
      <c r="I425" s="111">
        <f t="shared" si="215"/>
        <v>0.73453523675252241</v>
      </c>
      <c r="J425" s="111">
        <f t="shared" si="215"/>
        <v>0.73595759397684357</v>
      </c>
      <c r="K425" s="111">
        <f t="shared" si="215"/>
        <v>0.73760500483953362</v>
      </c>
      <c r="L425" s="111">
        <f t="shared" si="215"/>
        <v>0.7394991304906986</v>
      </c>
      <c r="M425" s="111">
        <f t="shared" si="215"/>
        <v>0.7431000914905278</v>
      </c>
      <c r="N425" s="111">
        <f t="shared" si="215"/>
        <v>0.74903775186943333</v>
      </c>
      <c r="O425" s="111">
        <f t="shared" si="215"/>
        <v>0.758091912103663</v>
      </c>
      <c r="P425" s="111">
        <f t="shared" si="215"/>
        <v>0.76983331187650617</v>
      </c>
      <c r="Q425" s="111">
        <f t="shared" si="215"/>
        <v>0.78116126456327351</v>
      </c>
      <c r="R425" s="111">
        <f t="shared" ref="R425:V425" si="216">IF(R401=0,"",R401/R377)</f>
        <v>0.78882733595796328</v>
      </c>
      <c r="S425" s="111">
        <f t="shared" si="216"/>
        <v>0.79625443774904969</v>
      </c>
      <c r="T425" s="111">
        <f t="shared" si="216"/>
        <v>0.80362390125746463</v>
      </c>
      <c r="U425" s="111">
        <f t="shared" si="216"/>
        <v>0.81100980966252068</v>
      </c>
      <c r="V425" s="111">
        <f t="shared" si="216"/>
        <v>0.81826560849024765</v>
      </c>
      <c r="W425" s="111">
        <f t="shared" ref="W425:Y425" si="217">IF(W401=0,"",W401/W377)</f>
        <v>0.82489255992102117</v>
      </c>
      <c r="X425" s="111">
        <f t="shared" si="217"/>
        <v>0.83747203078133958</v>
      </c>
      <c r="Y425" s="111">
        <f t="shared" si="217"/>
        <v>0.84920791251218819</v>
      </c>
      <c r="DA425" s="63" t="s">
        <v>3679</v>
      </c>
    </row>
    <row r="426" spans="1:105" ht="12" customHeight="1" x14ac:dyDescent="0.25">
      <c r="A426" s="108" t="s">
        <v>52</v>
      </c>
      <c r="B426" s="111"/>
      <c r="C426" s="111">
        <f t="shared" ref="C426:Q426" si="218">IF(C402=0,"",C402/C378)</f>
        <v>1</v>
      </c>
      <c r="D426" s="111">
        <f t="shared" si="218"/>
        <v>1</v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>
        <f t="shared" si="219"/>
        <v>1</v>
      </c>
      <c r="U426" s="111">
        <f t="shared" si="219"/>
        <v>1</v>
      </c>
      <c r="V426" s="111">
        <f t="shared" si="219"/>
        <v>1</v>
      </c>
      <c r="W426" s="111">
        <f t="shared" ref="W426:Y426" si="220">IF(W402=0,"",W402/W378)</f>
        <v>1</v>
      </c>
      <c r="X426" s="111">
        <f t="shared" si="220"/>
        <v>1</v>
      </c>
      <c r="Y426" s="111">
        <f t="shared" si="220"/>
        <v>1</v>
      </c>
      <c r="DA426" s="63" t="s">
        <v>3680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0.76755015256502412</v>
      </c>
      <c r="D427" s="124">
        <f t="shared" si="221"/>
        <v>0.76871330105757318</v>
      </c>
      <c r="E427" s="124">
        <f t="shared" si="221"/>
        <v>0.76993129227061774</v>
      </c>
      <c r="F427" s="124">
        <f t="shared" si="221"/>
        <v>0.77115676203645722</v>
      </c>
      <c r="G427" s="124">
        <f t="shared" si="221"/>
        <v>0.77243273872207663</v>
      </c>
      <c r="H427" s="124">
        <f t="shared" si="221"/>
        <v>0.77375395620313892</v>
      </c>
      <c r="I427" s="124">
        <f t="shared" si="221"/>
        <v>0.77513101667052642</v>
      </c>
      <c r="J427" s="124">
        <f t="shared" si="221"/>
        <v>0.77660735355804789</v>
      </c>
      <c r="K427" s="124">
        <f t="shared" si="221"/>
        <v>0.77821989670879232</v>
      </c>
      <c r="L427" s="124">
        <f t="shared" si="221"/>
        <v>0.779978526369833</v>
      </c>
      <c r="M427" s="124">
        <f t="shared" si="221"/>
        <v>0.78249297816724939</v>
      </c>
      <c r="N427" s="124">
        <f t="shared" si="221"/>
        <v>0.78593683803859871</v>
      </c>
      <c r="O427" s="124">
        <f t="shared" si="221"/>
        <v>0.79072173668527601</v>
      </c>
      <c r="P427" s="124">
        <f t="shared" si="221"/>
        <v>0.79704956630893931</v>
      </c>
      <c r="Q427" s="124">
        <f t="shared" si="221"/>
        <v>0.80523783956149542</v>
      </c>
      <c r="R427" s="124">
        <f t="shared" ref="R427:V427" si="222">IF(R403=0,"",R403/R379)</f>
        <v>0.81638012177571873</v>
      </c>
      <c r="S427" s="124">
        <f t="shared" si="222"/>
        <v>0.83032275411884759</v>
      </c>
      <c r="T427" s="124">
        <f t="shared" si="222"/>
        <v>0.84533276348277198</v>
      </c>
      <c r="U427" s="124">
        <f t="shared" si="222"/>
        <v>0.85967717675942312</v>
      </c>
      <c r="V427" s="124">
        <f t="shared" si="222"/>
        <v>0.87162302084071275</v>
      </c>
      <c r="W427" s="124">
        <f t="shared" ref="W427:Y427" si="223">IF(W403=0,"",W403/W379)</f>
        <v>0.88056818178351182</v>
      </c>
      <c r="X427" s="124">
        <f t="shared" si="223"/>
        <v>0.88829413938616331</v>
      </c>
      <c r="Y427" s="124">
        <f t="shared" si="223"/>
        <v>0.89514548632799207</v>
      </c>
      <c r="DA427" s="130" t="s">
        <v>3681</v>
      </c>
    </row>
    <row r="428" spans="1:105" ht="12" customHeight="1" x14ac:dyDescent="0.25">
      <c r="A428" s="97" t="s">
        <v>202</v>
      </c>
      <c r="B428" s="111"/>
      <c r="C428" s="111" t="str">
        <f t="shared" ref="C428:Q428" si="224">IF(C404=0,"",C404/C380)</f>
        <v/>
      </c>
      <c r="D428" s="111" t="str">
        <f t="shared" si="224"/>
        <v/>
      </c>
      <c r="E428" s="111" t="str">
        <f t="shared" si="224"/>
        <v/>
      </c>
      <c r="F428" s="111" t="str">
        <f t="shared" si="224"/>
        <v/>
      </c>
      <c r="G428" s="111" t="str">
        <f t="shared" si="224"/>
        <v/>
      </c>
      <c r="H428" s="111" t="str">
        <f t="shared" si="224"/>
        <v/>
      </c>
      <c r="I428" s="111" t="str">
        <f t="shared" si="224"/>
        <v/>
      </c>
      <c r="J428" s="111" t="str">
        <f t="shared" si="224"/>
        <v/>
      </c>
      <c r="K428" s="111" t="str">
        <f t="shared" si="224"/>
        <v/>
      </c>
      <c r="L428" s="111" t="str">
        <f t="shared" si="224"/>
        <v/>
      </c>
      <c r="M428" s="111" t="str">
        <f t="shared" si="224"/>
        <v/>
      </c>
      <c r="N428" s="111" t="str">
        <f t="shared" si="224"/>
        <v/>
      </c>
      <c r="O428" s="111" t="str">
        <f t="shared" si="224"/>
        <v/>
      </c>
      <c r="P428" s="111" t="str">
        <f t="shared" si="224"/>
        <v/>
      </c>
      <c r="Q428" s="111" t="str">
        <f t="shared" si="224"/>
        <v/>
      </c>
      <c r="R428" s="111" t="str">
        <f t="shared" ref="R428:V428" si="225">IF(R404=0,"",R404/R380)</f>
        <v/>
      </c>
      <c r="S428" s="111" t="str">
        <f t="shared" si="225"/>
        <v/>
      </c>
      <c r="T428" s="111" t="str">
        <f t="shared" si="225"/>
        <v/>
      </c>
      <c r="U428" s="111" t="str">
        <f t="shared" si="225"/>
        <v/>
      </c>
      <c r="V428" s="111" t="str">
        <f t="shared" si="225"/>
        <v/>
      </c>
      <c r="W428" s="111" t="str">
        <f t="shared" ref="W428:Y428" si="226">IF(W404=0,"",W404/W380)</f>
        <v/>
      </c>
      <c r="X428" s="111" t="str">
        <f t="shared" si="226"/>
        <v/>
      </c>
      <c r="Y428" s="111" t="str">
        <f t="shared" si="226"/>
        <v/>
      </c>
      <c r="DA428" s="63" t="s">
        <v>3682</v>
      </c>
    </row>
    <row r="429" spans="1:105" ht="12" customHeight="1" x14ac:dyDescent="0.25">
      <c r="A429" s="97" t="s">
        <v>50</v>
      </c>
      <c r="B429" s="111"/>
      <c r="C429" s="111" t="str">
        <f t="shared" ref="C429:Q429" si="227">IF(C405=0,"",C405/C381)</f>
        <v/>
      </c>
      <c r="D429" s="111" t="str">
        <f t="shared" si="227"/>
        <v/>
      </c>
      <c r="E429" s="111" t="str">
        <f t="shared" si="227"/>
        <v/>
      </c>
      <c r="F429" s="111" t="str">
        <f t="shared" si="227"/>
        <v/>
      </c>
      <c r="G429" s="111" t="str">
        <f t="shared" si="227"/>
        <v/>
      </c>
      <c r="H429" s="111" t="str">
        <f t="shared" si="227"/>
        <v/>
      </c>
      <c r="I429" s="111" t="str">
        <f t="shared" si="227"/>
        <v/>
      </c>
      <c r="J429" s="111" t="str">
        <f t="shared" si="227"/>
        <v/>
      </c>
      <c r="K429" s="111" t="str">
        <f t="shared" si="227"/>
        <v/>
      </c>
      <c r="L429" s="111" t="str">
        <f t="shared" si="227"/>
        <v/>
      </c>
      <c r="M429" s="111" t="str">
        <f t="shared" si="227"/>
        <v/>
      </c>
      <c r="N429" s="111" t="str">
        <f t="shared" si="227"/>
        <v/>
      </c>
      <c r="O429" s="111" t="str">
        <f t="shared" si="227"/>
        <v/>
      </c>
      <c r="P429" s="111" t="str">
        <f t="shared" si="227"/>
        <v/>
      </c>
      <c r="Q429" s="111" t="str">
        <f t="shared" si="227"/>
        <v/>
      </c>
      <c r="R429" s="111" t="str">
        <f t="shared" ref="R429:V429" si="228">IF(R405=0,"",R405/R381)</f>
        <v/>
      </c>
      <c r="S429" s="111" t="str">
        <f t="shared" si="228"/>
        <v/>
      </c>
      <c r="T429" s="111" t="str">
        <f t="shared" si="228"/>
        <v/>
      </c>
      <c r="U429" s="111" t="str">
        <f t="shared" si="228"/>
        <v/>
      </c>
      <c r="V429" s="111" t="str">
        <f t="shared" si="228"/>
        <v/>
      </c>
      <c r="W429" s="111" t="str">
        <f t="shared" ref="W429:Y429" si="229">IF(W405=0,"",W405/W381)</f>
        <v/>
      </c>
      <c r="X429" s="111" t="str">
        <f t="shared" si="229"/>
        <v/>
      </c>
      <c r="Y429" s="111" t="str">
        <f t="shared" si="229"/>
        <v/>
      </c>
      <c r="DA429" s="63" t="s">
        <v>3683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0.76755015256502412</v>
      </c>
      <c r="D430" s="45">
        <f t="shared" si="230"/>
        <v>0.76871330105757318</v>
      </c>
      <c r="E430" s="45">
        <f t="shared" si="230"/>
        <v>0.76993129227061774</v>
      </c>
      <c r="F430" s="45">
        <f t="shared" si="230"/>
        <v>0.77115676203645722</v>
      </c>
      <c r="G430" s="45">
        <f t="shared" si="230"/>
        <v>0.77243273872207663</v>
      </c>
      <c r="H430" s="45">
        <f t="shared" si="230"/>
        <v>0.77375395620313892</v>
      </c>
      <c r="I430" s="45">
        <f t="shared" si="230"/>
        <v>0.77513101667052642</v>
      </c>
      <c r="J430" s="45">
        <f t="shared" si="230"/>
        <v>0.77660735355804789</v>
      </c>
      <c r="K430" s="45">
        <f t="shared" si="230"/>
        <v>0.77821989670879232</v>
      </c>
      <c r="L430" s="45">
        <f t="shared" si="230"/>
        <v>0.779978526369833</v>
      </c>
      <c r="M430" s="45">
        <f t="shared" si="230"/>
        <v>0.78249297816724939</v>
      </c>
      <c r="N430" s="45">
        <f t="shared" si="230"/>
        <v>0.78593683803859871</v>
      </c>
      <c r="O430" s="45">
        <f t="shared" si="230"/>
        <v>0.79072173668527601</v>
      </c>
      <c r="P430" s="45">
        <f t="shared" si="230"/>
        <v>0.79704956630893931</v>
      </c>
      <c r="Q430" s="45">
        <f t="shared" si="230"/>
        <v>0.80523783956149542</v>
      </c>
      <c r="R430" s="45">
        <f t="shared" ref="R430:V430" si="231">IF(R406=0,"",R406/R382)</f>
        <v>0.81638012177571873</v>
      </c>
      <c r="S430" s="45">
        <f t="shared" si="231"/>
        <v>0.83032275411884759</v>
      </c>
      <c r="T430" s="45">
        <f t="shared" si="231"/>
        <v>0.84533276348277198</v>
      </c>
      <c r="U430" s="45">
        <f t="shared" si="231"/>
        <v>0.85967717675942312</v>
      </c>
      <c r="V430" s="45">
        <f t="shared" si="231"/>
        <v>0.87162302084071275</v>
      </c>
      <c r="W430" s="45">
        <f t="shared" ref="W430:Y430" si="232">IF(W406=0,"",W406/W382)</f>
        <v>0.88056818178351182</v>
      </c>
      <c r="X430" s="45">
        <f t="shared" si="232"/>
        <v>0.88829413938616331</v>
      </c>
      <c r="Y430" s="45">
        <f t="shared" si="232"/>
        <v>0.89514548632799207</v>
      </c>
      <c r="DA430" s="60" t="s">
        <v>3684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0</v>
      </c>
      <c r="D432" s="117">
        <f t="shared" si="233"/>
        <v>0</v>
      </c>
      <c r="E432" s="117">
        <f t="shared" si="233"/>
        <v>0</v>
      </c>
      <c r="F432" s="117">
        <f t="shared" si="233"/>
        <v>0</v>
      </c>
      <c r="G432" s="117">
        <f t="shared" si="233"/>
        <v>0</v>
      </c>
      <c r="H432" s="117">
        <f t="shared" si="233"/>
        <v>0</v>
      </c>
      <c r="I432" s="117">
        <f t="shared" si="233"/>
        <v>0</v>
      </c>
      <c r="J432" s="117">
        <f t="shared" si="233"/>
        <v>0</v>
      </c>
      <c r="K432" s="117">
        <f t="shared" si="233"/>
        <v>0</v>
      </c>
      <c r="L432" s="117">
        <f t="shared" si="233"/>
        <v>0</v>
      </c>
      <c r="M432" s="117">
        <f t="shared" si="233"/>
        <v>0</v>
      </c>
      <c r="N432" s="117">
        <f t="shared" si="233"/>
        <v>0</v>
      </c>
      <c r="O432" s="117">
        <f t="shared" si="233"/>
        <v>0</v>
      </c>
      <c r="P432" s="117">
        <f t="shared" si="233"/>
        <v>0</v>
      </c>
      <c r="Q432" s="117">
        <f t="shared" si="233"/>
        <v>0</v>
      </c>
      <c r="R432" s="117">
        <f t="shared" ref="R432:V432" si="234">R433+R436+R438+R451</f>
        <v>0</v>
      </c>
      <c r="S432" s="117">
        <f t="shared" si="234"/>
        <v>0</v>
      </c>
      <c r="T432" s="117">
        <f t="shared" si="234"/>
        <v>0</v>
      </c>
      <c r="U432" s="117">
        <f t="shared" si="234"/>
        <v>0</v>
      </c>
      <c r="V432" s="117">
        <f t="shared" si="234"/>
        <v>0</v>
      </c>
      <c r="W432" s="117">
        <f t="shared" ref="W432:Y432" si="235">W433+W436+W438+W451</f>
        <v>0</v>
      </c>
      <c r="X432" s="117">
        <f t="shared" si="235"/>
        <v>0</v>
      </c>
      <c r="Y432" s="117">
        <f t="shared" si="235"/>
        <v>0</v>
      </c>
      <c r="DA432" s="129" t="s">
        <v>3830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:Y433" si="238">SUM(W434:W435)</f>
        <v>0</v>
      </c>
      <c r="X433" s="122">
        <f t="shared" si="238"/>
        <v>0</v>
      </c>
      <c r="Y433" s="122">
        <f t="shared" si="238"/>
        <v>0</v>
      </c>
      <c r="DA433" s="130" t="s">
        <v>3831</v>
      </c>
    </row>
    <row r="434" spans="1:105" ht="12" customHeight="1" x14ac:dyDescent="0.25">
      <c r="A434" s="97" t="s">
        <v>199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X434" s="98">
        <v>0</v>
      </c>
      <c r="Y434" s="98">
        <v>0</v>
      </c>
      <c r="DA434" s="63" t="s">
        <v>3832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X435" s="98">
        <v>0</v>
      </c>
      <c r="Y435" s="98">
        <v>0</v>
      </c>
      <c r="DA435" s="63" t="s">
        <v>3833</v>
      </c>
    </row>
    <row r="436" spans="1:105" ht="12" customHeight="1" x14ac:dyDescent="0.25">
      <c r="A436" s="121" t="s">
        <v>92</v>
      </c>
      <c r="B436" s="122"/>
      <c r="C436" s="122">
        <f t="shared" ref="C436:Y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X436" s="122">
        <f t="shared" si="239"/>
        <v>0</v>
      </c>
      <c r="Y436" s="122">
        <f t="shared" si="239"/>
        <v>0</v>
      </c>
      <c r="DA436" s="130" t="s">
        <v>3834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X437" s="98">
        <v>0</v>
      </c>
      <c r="Y437" s="98">
        <v>0</v>
      </c>
      <c r="DA437" s="63" t="s">
        <v>3835</v>
      </c>
    </row>
    <row r="438" spans="1:105" ht="12" customHeight="1" x14ac:dyDescent="0.25">
      <c r="A438" s="121" t="s">
        <v>55</v>
      </c>
      <c r="B438" s="122"/>
      <c r="C438" s="122">
        <v>0</v>
      </c>
      <c r="D438" s="122">
        <v>0</v>
      </c>
      <c r="E438" s="122">
        <v>0</v>
      </c>
      <c r="F438" s="122">
        <v>0</v>
      </c>
      <c r="G438" s="122">
        <v>0</v>
      </c>
      <c r="H438" s="122">
        <v>0</v>
      </c>
      <c r="I438" s="122">
        <v>0</v>
      </c>
      <c r="J438" s="122">
        <v>0</v>
      </c>
      <c r="K438" s="122">
        <v>0</v>
      </c>
      <c r="L438" s="122">
        <v>0</v>
      </c>
      <c r="M438" s="122">
        <v>0</v>
      </c>
      <c r="N438" s="122">
        <v>0</v>
      </c>
      <c r="O438" s="122">
        <v>0</v>
      </c>
      <c r="P438" s="122">
        <v>0</v>
      </c>
      <c r="Q438" s="122">
        <v>0</v>
      </c>
      <c r="R438" s="122">
        <v>0</v>
      </c>
      <c r="S438" s="122">
        <v>0</v>
      </c>
      <c r="T438" s="122">
        <v>0</v>
      </c>
      <c r="U438" s="122">
        <v>0</v>
      </c>
      <c r="V438" s="122">
        <v>0</v>
      </c>
      <c r="W438" s="122">
        <v>0</v>
      </c>
      <c r="X438" s="122">
        <v>0</v>
      </c>
      <c r="Y438" s="122">
        <v>0</v>
      </c>
      <c r="DA438" s="130" t="s">
        <v>3836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X439" s="98">
        <v>0</v>
      </c>
      <c r="Y439" s="98">
        <v>0</v>
      </c>
      <c r="DA439" s="63" t="s">
        <v>3837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X440" s="98">
        <v>0</v>
      </c>
      <c r="Y440" s="98">
        <v>0</v>
      </c>
      <c r="DA440" s="63" t="s">
        <v>3838</v>
      </c>
    </row>
    <row r="441" spans="1:105" ht="12" customHeight="1" x14ac:dyDescent="0.25">
      <c r="A441" s="100" t="s">
        <v>199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X441" s="101">
        <v>0</v>
      </c>
      <c r="Y441" s="101">
        <v>0</v>
      </c>
      <c r="DA441" s="131" t="s">
        <v>3839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X442" s="104">
        <v>0</v>
      </c>
      <c r="Y442" s="104">
        <v>0</v>
      </c>
      <c r="DA442" s="132" t="s">
        <v>3840</v>
      </c>
    </row>
    <row r="443" spans="1:105" ht="12" customHeight="1" x14ac:dyDescent="0.25">
      <c r="A443" s="106" t="s">
        <v>124</v>
      </c>
      <c r="B443" s="101"/>
      <c r="C443" s="101">
        <v>0</v>
      </c>
      <c r="D443" s="101">
        <v>0</v>
      </c>
      <c r="E443" s="101">
        <v>0</v>
      </c>
      <c r="F443" s="101">
        <v>0</v>
      </c>
      <c r="G443" s="101">
        <v>0</v>
      </c>
      <c r="H443" s="101">
        <v>0</v>
      </c>
      <c r="I443" s="101">
        <v>0</v>
      </c>
      <c r="J443" s="101">
        <v>0</v>
      </c>
      <c r="K443" s="101">
        <v>0</v>
      </c>
      <c r="L443" s="101">
        <v>0</v>
      </c>
      <c r="M443" s="101">
        <v>0</v>
      </c>
      <c r="N443" s="101">
        <v>0</v>
      </c>
      <c r="O443" s="101">
        <v>0</v>
      </c>
      <c r="P443" s="101">
        <v>0</v>
      </c>
      <c r="Q443" s="101">
        <v>0</v>
      </c>
      <c r="R443" s="101">
        <v>0</v>
      </c>
      <c r="S443" s="101">
        <v>0</v>
      </c>
      <c r="T443" s="101">
        <v>0</v>
      </c>
      <c r="U443" s="101">
        <v>0</v>
      </c>
      <c r="V443" s="101">
        <v>0</v>
      </c>
      <c r="W443" s="101">
        <v>0</v>
      </c>
      <c r="X443" s="101">
        <v>0</v>
      </c>
      <c r="Y443" s="101">
        <v>0</v>
      </c>
      <c r="DA443" s="131" t="s">
        <v>3841</v>
      </c>
    </row>
    <row r="444" spans="1:105" ht="12" customHeight="1" x14ac:dyDescent="0.25">
      <c r="A444" s="107" t="s">
        <v>123</v>
      </c>
      <c r="B444" s="104"/>
      <c r="C444" s="104">
        <v>0</v>
      </c>
      <c r="D444" s="104">
        <v>0</v>
      </c>
      <c r="E444" s="104">
        <v>0</v>
      </c>
      <c r="F444" s="104">
        <v>0</v>
      </c>
      <c r="G444" s="104">
        <v>0</v>
      </c>
      <c r="H444" s="104">
        <v>0</v>
      </c>
      <c r="I444" s="104">
        <v>0</v>
      </c>
      <c r="J444" s="104">
        <v>0</v>
      </c>
      <c r="K444" s="104">
        <v>0</v>
      </c>
      <c r="L444" s="104">
        <v>0</v>
      </c>
      <c r="M444" s="104">
        <v>0</v>
      </c>
      <c r="N444" s="104">
        <v>0</v>
      </c>
      <c r="O444" s="104">
        <v>0</v>
      </c>
      <c r="P444" s="104">
        <v>0</v>
      </c>
      <c r="Q444" s="104">
        <v>0</v>
      </c>
      <c r="R444" s="104">
        <v>0</v>
      </c>
      <c r="S444" s="104">
        <v>0</v>
      </c>
      <c r="T444" s="104">
        <v>0</v>
      </c>
      <c r="U444" s="104">
        <v>0</v>
      </c>
      <c r="V444" s="104">
        <v>0</v>
      </c>
      <c r="W444" s="104">
        <v>0</v>
      </c>
      <c r="X444" s="104">
        <v>0</v>
      </c>
      <c r="Y444" s="104">
        <v>0</v>
      </c>
      <c r="DA444" s="132" t="s">
        <v>3842</v>
      </c>
    </row>
    <row r="445" spans="1:105" ht="12" customHeight="1" x14ac:dyDescent="0.25">
      <c r="A445" s="108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X445" s="98">
        <v>0</v>
      </c>
      <c r="Y445" s="98">
        <v>0</v>
      </c>
      <c r="DA445" s="63" t="s">
        <v>3843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X446" s="98">
        <v>0</v>
      </c>
      <c r="Y446" s="98">
        <v>0</v>
      </c>
      <c r="DA446" s="63" t="s">
        <v>3844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X447" s="101">
        <v>0</v>
      </c>
      <c r="Y447" s="101">
        <v>0</v>
      </c>
      <c r="DA447" s="131" t="s">
        <v>3845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X448" s="104">
        <v>0</v>
      </c>
      <c r="Y448" s="104">
        <v>0</v>
      </c>
      <c r="DA448" s="132" t="s">
        <v>3846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X449" s="98">
        <v>0</v>
      </c>
      <c r="Y449" s="98">
        <v>0</v>
      </c>
      <c r="DA449" s="63" t="s">
        <v>3847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X450" s="98">
        <v>0</v>
      </c>
      <c r="Y450" s="98">
        <v>0</v>
      </c>
      <c r="DA450" s="63" t="s">
        <v>3848</v>
      </c>
    </row>
    <row r="451" spans="1:105" ht="12" customHeight="1" x14ac:dyDescent="0.25">
      <c r="A451" s="121" t="s">
        <v>54</v>
      </c>
      <c r="B451" s="122"/>
      <c r="C451" s="122">
        <v>0</v>
      </c>
      <c r="D451" s="122">
        <v>0</v>
      </c>
      <c r="E451" s="122">
        <v>0</v>
      </c>
      <c r="F451" s="122">
        <v>0</v>
      </c>
      <c r="G451" s="122">
        <v>0</v>
      </c>
      <c r="H451" s="122">
        <v>0</v>
      </c>
      <c r="I451" s="122">
        <v>0</v>
      </c>
      <c r="J451" s="122">
        <v>0</v>
      </c>
      <c r="K451" s="122">
        <v>0</v>
      </c>
      <c r="L451" s="122">
        <v>0</v>
      </c>
      <c r="M451" s="122">
        <v>0</v>
      </c>
      <c r="N451" s="122">
        <v>0</v>
      </c>
      <c r="O451" s="122">
        <v>0</v>
      </c>
      <c r="P451" s="122">
        <v>0</v>
      </c>
      <c r="Q451" s="122">
        <v>0</v>
      </c>
      <c r="R451" s="122">
        <v>0</v>
      </c>
      <c r="S451" s="122">
        <v>0</v>
      </c>
      <c r="T451" s="122">
        <v>0</v>
      </c>
      <c r="U451" s="122">
        <v>0</v>
      </c>
      <c r="V451" s="122">
        <v>0</v>
      </c>
      <c r="W451" s="122">
        <v>0</v>
      </c>
      <c r="X451" s="122">
        <v>0</v>
      </c>
      <c r="Y451" s="122">
        <v>0</v>
      </c>
      <c r="DA451" s="130" t="s">
        <v>3849</v>
      </c>
    </row>
    <row r="452" spans="1:105" ht="12" customHeight="1" x14ac:dyDescent="0.25">
      <c r="A452" s="97" t="s">
        <v>202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X452" s="98">
        <v>0</v>
      </c>
      <c r="Y452" s="98">
        <v>0</v>
      </c>
      <c r="DA452" s="63" t="s">
        <v>3850</v>
      </c>
    </row>
    <row r="453" spans="1:105" ht="12" customHeight="1" x14ac:dyDescent="0.25">
      <c r="A453" s="97" t="s">
        <v>50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X453" s="98">
        <v>0</v>
      </c>
      <c r="Y453" s="98">
        <v>0</v>
      </c>
      <c r="DA453" s="63" t="s">
        <v>3851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X454" s="33">
        <v>0</v>
      </c>
      <c r="Y454" s="33">
        <v>0</v>
      </c>
      <c r="DA454" s="60" t="s">
        <v>3852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14618.354212566062</v>
      </c>
      <c r="D456" s="117">
        <f t="shared" si="240"/>
        <v>14158.201331431746</v>
      </c>
      <c r="E456" s="117">
        <f t="shared" si="240"/>
        <v>13758.949054660017</v>
      </c>
      <c r="F456" s="117">
        <f t="shared" si="240"/>
        <v>13372.032165445413</v>
      </c>
      <c r="G456" s="117">
        <f t="shared" si="240"/>
        <v>12952.336516615947</v>
      </c>
      <c r="H456" s="117">
        <f t="shared" si="240"/>
        <v>12665.035935385942</v>
      </c>
      <c r="I456" s="117">
        <f t="shared" si="240"/>
        <v>12308.405412396281</v>
      </c>
      <c r="J456" s="117">
        <f t="shared" si="240"/>
        <v>12128.810098948283</v>
      </c>
      <c r="K456" s="117">
        <f t="shared" si="240"/>
        <v>11988.981853169713</v>
      </c>
      <c r="L456" s="117">
        <f t="shared" si="240"/>
        <v>11901.963839910964</v>
      </c>
      <c r="M456" s="117">
        <f t="shared" si="240"/>
        <v>11608.254162614456</v>
      </c>
      <c r="N456" s="117">
        <f t="shared" si="240"/>
        <v>10985.35292263289</v>
      </c>
      <c r="O456" s="117">
        <f t="shared" si="240"/>
        <v>10445.134467357531</v>
      </c>
      <c r="P456" s="117">
        <f t="shared" si="240"/>
        <v>9439.0705362713343</v>
      </c>
      <c r="Q456" s="117">
        <f t="shared" si="240"/>
        <v>8926.4527939296004</v>
      </c>
      <c r="R456" s="117">
        <f t="shared" ref="R456:V456" si="241">R457+R460+R462+R475</f>
        <v>8482.9732662563438</v>
      </c>
      <c r="S456" s="117">
        <f t="shared" si="241"/>
        <v>8083.9445587988184</v>
      </c>
      <c r="T456" s="117">
        <f t="shared" si="241"/>
        <v>7677.05186523254</v>
      </c>
      <c r="U456" s="117">
        <f t="shared" si="241"/>
        <v>7218.6659724830952</v>
      </c>
      <c r="V456" s="117">
        <f t="shared" si="241"/>
        <v>6750.7635561310926</v>
      </c>
      <c r="W456" s="117">
        <f t="shared" ref="W456:Y456" si="242">W457+W460+W462+W475</f>
        <v>5779.1214519272171</v>
      </c>
      <c r="X456" s="117">
        <f t="shared" si="242"/>
        <v>4652.6604882421452</v>
      </c>
      <c r="Y456" s="117">
        <f t="shared" si="242"/>
        <v>3385.0449819983519</v>
      </c>
      <c r="DA456" s="129" t="s">
        <v>3998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13230.983346542876</v>
      </c>
      <c r="D457" s="122">
        <f t="shared" si="243"/>
        <v>12595.445503984703</v>
      </c>
      <c r="E457" s="122">
        <f t="shared" si="243"/>
        <v>12208.684183106856</v>
      </c>
      <c r="F457" s="122">
        <f t="shared" si="243"/>
        <v>11883.108507000881</v>
      </c>
      <c r="G457" s="122">
        <f t="shared" si="243"/>
        <v>11441.406568159944</v>
      </c>
      <c r="H457" s="122">
        <f t="shared" si="243"/>
        <v>11142.147138877966</v>
      </c>
      <c r="I457" s="122">
        <f t="shared" si="243"/>
        <v>10823.825352962154</v>
      </c>
      <c r="J457" s="122">
        <f t="shared" si="243"/>
        <v>10711.210206678918</v>
      </c>
      <c r="K457" s="122">
        <f t="shared" si="243"/>
        <v>10562.450944705235</v>
      </c>
      <c r="L457" s="122">
        <f t="shared" si="243"/>
        <v>10360.925864905594</v>
      </c>
      <c r="M457" s="122">
        <f t="shared" si="243"/>
        <v>10173.943254659291</v>
      </c>
      <c r="N457" s="122">
        <f t="shared" si="243"/>
        <v>9500.0119318280304</v>
      </c>
      <c r="O457" s="122">
        <f t="shared" si="243"/>
        <v>9022.7784017958948</v>
      </c>
      <c r="P457" s="122">
        <f t="shared" si="243"/>
        <v>8040.0427294557694</v>
      </c>
      <c r="Q457" s="122">
        <f t="shared" si="243"/>
        <v>7498.2152330031749</v>
      </c>
      <c r="R457" s="122">
        <f t="shared" ref="R457:V457" si="244">SUM(R458:R459)</f>
        <v>7070.3426943764653</v>
      </c>
      <c r="S457" s="122">
        <f t="shared" si="244"/>
        <v>6703.8272397732608</v>
      </c>
      <c r="T457" s="122">
        <f t="shared" si="244"/>
        <v>6347.9628494943672</v>
      </c>
      <c r="U457" s="122">
        <f t="shared" si="244"/>
        <v>5979.5844514931277</v>
      </c>
      <c r="V457" s="122">
        <f t="shared" si="244"/>
        <v>5595.6369152565958</v>
      </c>
      <c r="W457" s="122">
        <f t="shared" ref="W457:Y457" si="245">SUM(W458:W459)</f>
        <v>4735.2292758567191</v>
      </c>
      <c r="X457" s="122">
        <f t="shared" si="245"/>
        <v>3720.4394545850714</v>
      </c>
      <c r="Y457" s="122">
        <f t="shared" si="245"/>
        <v>2641.1818998595368</v>
      </c>
      <c r="DA457" s="130" t="s">
        <v>3999</v>
      </c>
    </row>
    <row r="458" spans="1:105" ht="12" customHeight="1" x14ac:dyDescent="0.25">
      <c r="A458" s="97" t="s">
        <v>199</v>
      </c>
      <c r="B458" s="98"/>
      <c r="C458" s="98">
        <v>13156.644857104218</v>
      </c>
      <c r="D458" s="98">
        <v>12524.708100866719</v>
      </c>
      <c r="E458" s="98">
        <v>12140.126458284543</v>
      </c>
      <c r="F458" s="98">
        <v>11816.524233903865</v>
      </c>
      <c r="G458" s="98">
        <v>11377.676516345162</v>
      </c>
      <c r="H458" s="98">
        <v>11080.556940184204</v>
      </c>
      <c r="I458" s="98">
        <v>10764.689087439529</v>
      </c>
      <c r="J458" s="98">
        <v>10651.378405616437</v>
      </c>
      <c r="K458" s="98">
        <v>10503.150507396433</v>
      </c>
      <c r="L458" s="98">
        <v>10300.558546349892</v>
      </c>
      <c r="M458" s="98">
        <v>10117.394422705784</v>
      </c>
      <c r="N458" s="98">
        <v>9446.5526796821669</v>
      </c>
      <c r="O458" s="98">
        <v>8971.1331459158173</v>
      </c>
      <c r="P458" s="98">
        <v>7996.7026550246419</v>
      </c>
      <c r="Q458" s="98">
        <v>7456.3648545145488</v>
      </c>
      <c r="R458" s="98">
        <v>7030.0451136859256</v>
      </c>
      <c r="S458" s="98">
        <v>6665.526168493273</v>
      </c>
      <c r="T458" s="98">
        <v>6311.405038854843</v>
      </c>
      <c r="U458" s="98">
        <v>5945.2242236284483</v>
      </c>
      <c r="V458" s="98">
        <v>5563.8106091334121</v>
      </c>
      <c r="W458" s="98">
        <v>4707.3674478664216</v>
      </c>
      <c r="X458" s="98">
        <v>3700.0345315813465</v>
      </c>
      <c r="Y458" s="98">
        <v>2627.6111854203596</v>
      </c>
      <c r="DA458" s="63" t="s">
        <v>4000</v>
      </c>
    </row>
    <row r="459" spans="1:105" ht="12" customHeight="1" x14ac:dyDescent="0.25">
      <c r="A459" s="97" t="s">
        <v>53</v>
      </c>
      <c r="B459" s="98"/>
      <c r="C459" s="98">
        <v>74.338489438658669</v>
      </c>
      <c r="D459" s="98">
        <v>70.737403117984343</v>
      </c>
      <c r="E459" s="98">
        <v>68.557724822313133</v>
      </c>
      <c r="F459" s="98">
        <v>66.584273097015995</v>
      </c>
      <c r="G459" s="98">
        <v>63.730051814782236</v>
      </c>
      <c r="H459" s="98">
        <v>61.590198693762595</v>
      </c>
      <c r="I459" s="98">
        <v>59.136265522626346</v>
      </c>
      <c r="J459" s="98">
        <v>59.831801062481347</v>
      </c>
      <c r="K459" s="98">
        <v>59.3004373088026</v>
      </c>
      <c r="L459" s="98">
        <v>60.367318555702099</v>
      </c>
      <c r="M459" s="98">
        <v>56.548831953507623</v>
      </c>
      <c r="N459" s="98">
        <v>53.4592521458639</v>
      </c>
      <c r="O459" s="98">
        <v>51.645255880077364</v>
      </c>
      <c r="P459" s="98">
        <v>43.340074431127398</v>
      </c>
      <c r="Q459" s="98">
        <v>41.850378488626241</v>
      </c>
      <c r="R459" s="98">
        <v>40.297580690539675</v>
      </c>
      <c r="S459" s="98">
        <v>38.301071279987688</v>
      </c>
      <c r="T459" s="98">
        <v>36.557810639524618</v>
      </c>
      <c r="U459" s="98">
        <v>34.360227864679359</v>
      </c>
      <c r="V459" s="98">
        <v>31.826306123183382</v>
      </c>
      <c r="W459" s="98">
        <v>27.861827990297211</v>
      </c>
      <c r="X459" s="98">
        <v>20.404923003724903</v>
      </c>
      <c r="Y459" s="98">
        <v>13.570714439177161</v>
      </c>
      <c r="DA459" s="63" t="s">
        <v>4001</v>
      </c>
    </row>
    <row r="460" spans="1:105" ht="12" customHeight="1" x14ac:dyDescent="0.25">
      <c r="A460" s="121" t="s">
        <v>92</v>
      </c>
      <c r="B460" s="122"/>
      <c r="C460" s="122">
        <f t="shared" ref="C460:Y460" si="246">C461</f>
        <v>3.3140352599329295</v>
      </c>
      <c r="D460" s="122">
        <f t="shared" si="246"/>
        <v>0.78114429038740929</v>
      </c>
      <c r="E460" s="122">
        <f t="shared" si="246"/>
        <v>7.6698971206037463</v>
      </c>
      <c r="F460" s="122">
        <f t="shared" si="246"/>
        <v>9.6780819501400988</v>
      </c>
      <c r="G460" s="122">
        <f t="shared" si="246"/>
        <v>21.392323398420796</v>
      </c>
      <c r="H460" s="122">
        <f t="shared" si="246"/>
        <v>33.263003810352515</v>
      </c>
      <c r="I460" s="122">
        <f t="shared" si="246"/>
        <v>5.9674371457798054</v>
      </c>
      <c r="J460" s="122">
        <f t="shared" si="246"/>
        <v>11.023605121609595</v>
      </c>
      <c r="K460" s="122">
        <f t="shared" si="246"/>
        <v>20.009445888042684</v>
      </c>
      <c r="L460" s="122">
        <f t="shared" si="246"/>
        <v>24.612911821873272</v>
      </c>
      <c r="M460" s="122">
        <f t="shared" si="246"/>
        <v>47.026498319253108</v>
      </c>
      <c r="N460" s="122">
        <f t="shared" si="246"/>
        <v>50.453126496609791</v>
      </c>
      <c r="O460" s="122">
        <f t="shared" si="246"/>
        <v>37.479185303160598</v>
      </c>
      <c r="P460" s="122">
        <f t="shared" si="246"/>
        <v>45.279759673112196</v>
      </c>
      <c r="Q460" s="122">
        <f t="shared" si="246"/>
        <v>41.257497564673102</v>
      </c>
      <c r="R460" s="122">
        <f t="shared" si="246"/>
        <v>43.588623160603795</v>
      </c>
      <c r="S460" s="122">
        <f t="shared" si="246"/>
        <v>24.479943282757841</v>
      </c>
      <c r="T460" s="122">
        <f t="shared" si="246"/>
        <v>19.021867497408969</v>
      </c>
      <c r="U460" s="122">
        <f t="shared" si="246"/>
        <v>13.098311760365387</v>
      </c>
      <c r="V460" s="122">
        <f t="shared" si="246"/>
        <v>10.955028083409514</v>
      </c>
      <c r="W460" s="122">
        <f t="shared" si="246"/>
        <v>13.445390199463152</v>
      </c>
      <c r="X460" s="122">
        <f t="shared" si="246"/>
        <v>30.57651168924998</v>
      </c>
      <c r="Y460" s="122">
        <f t="shared" si="246"/>
        <v>33.026125546495528</v>
      </c>
      <c r="DA460" s="130" t="s">
        <v>4002</v>
      </c>
    </row>
    <row r="461" spans="1:105" ht="12" customHeight="1" x14ac:dyDescent="0.25">
      <c r="A461" s="97" t="s">
        <v>53</v>
      </c>
      <c r="B461" s="98"/>
      <c r="C461" s="98">
        <f>RES_hhdet_in_fech!C86</f>
        <v>3.3140352599329295</v>
      </c>
      <c r="D461" s="98">
        <f>RES_hhdet_in_fech!D86</f>
        <v>0.78114429038740929</v>
      </c>
      <c r="E461" s="98">
        <f>RES_hhdet_in_fech!E86</f>
        <v>7.6698971206037463</v>
      </c>
      <c r="F461" s="98">
        <f>RES_hhdet_in_fech!F86</f>
        <v>9.6780819501400988</v>
      </c>
      <c r="G461" s="98">
        <f>RES_hhdet_in_fech!G86</f>
        <v>21.392323398420796</v>
      </c>
      <c r="H461" s="98">
        <f>RES_hhdet_in_fech!H86</f>
        <v>33.263003810352515</v>
      </c>
      <c r="I461" s="98">
        <f>RES_hhdet_in_fech!I86</f>
        <v>5.9674371457798054</v>
      </c>
      <c r="J461" s="98">
        <f>RES_hhdet_in_fech!J86</f>
        <v>11.023605121609595</v>
      </c>
      <c r="K461" s="98">
        <f>RES_hhdet_in_fech!K86</f>
        <v>20.009445888042684</v>
      </c>
      <c r="L461" s="98">
        <f>RES_hhdet_in_fech!L86</f>
        <v>24.612911821873272</v>
      </c>
      <c r="M461" s="98">
        <f>RES_hhdet_in_fech!M86</f>
        <v>47.026498319253108</v>
      </c>
      <c r="N461" s="98">
        <f>RES_hhdet_in_fech!N86</f>
        <v>50.453126496609791</v>
      </c>
      <c r="O461" s="98">
        <f>RES_hhdet_in_fech!O86</f>
        <v>37.479185303160598</v>
      </c>
      <c r="P461" s="98">
        <f>RES_hhdet_in_fech!P86</f>
        <v>45.279759673112196</v>
      </c>
      <c r="Q461" s="98">
        <f>RES_hhdet_in_fech!Q86</f>
        <v>41.257497564673102</v>
      </c>
      <c r="R461" s="98">
        <f>RES_hhdet_in_fech!R86</f>
        <v>43.588623160603795</v>
      </c>
      <c r="S461" s="98">
        <f>RES_hhdet_in_fech!S86</f>
        <v>24.479943282757841</v>
      </c>
      <c r="T461" s="98">
        <f>RES_hhdet_in_fech!T86</f>
        <v>19.021867497408969</v>
      </c>
      <c r="U461" s="98">
        <f>RES_hhdet_in_fech!U86</f>
        <v>13.098311760365387</v>
      </c>
      <c r="V461" s="98">
        <f>RES_hhdet_in_fech!V86</f>
        <v>10.955028083409514</v>
      </c>
      <c r="W461" s="98">
        <f>RES_hhdet_in_fech!W86</f>
        <v>13.445390199463152</v>
      </c>
      <c r="X461" s="98">
        <f>RES_hhdet_in_fech!X86</f>
        <v>30.57651168924998</v>
      </c>
      <c r="Y461" s="98">
        <f>RES_hhdet_in_fech!Y86</f>
        <v>33.026125546495528</v>
      </c>
      <c r="DA461" s="63" t="s">
        <v>4003</v>
      </c>
    </row>
    <row r="462" spans="1:105" ht="12" customHeight="1" x14ac:dyDescent="0.25">
      <c r="A462" s="121" t="s">
        <v>55</v>
      </c>
      <c r="B462" s="122"/>
      <c r="C462" s="122">
        <v>1144.2234779052087</v>
      </c>
      <c r="D462" s="122">
        <v>1322.0077263841738</v>
      </c>
      <c r="E462" s="122">
        <v>1303.4730347985528</v>
      </c>
      <c r="F462" s="122">
        <v>1233.3449227070071</v>
      </c>
      <c r="G462" s="122">
        <v>1243.2155774262774</v>
      </c>
      <c r="H462" s="122">
        <v>1220.363133946669</v>
      </c>
      <c r="I462" s="122">
        <v>1227.036826885593</v>
      </c>
      <c r="J462" s="122">
        <v>1148.6265438863484</v>
      </c>
      <c r="K462" s="122">
        <v>1171.298923586357</v>
      </c>
      <c r="L462" s="122">
        <v>1229.4864014498364</v>
      </c>
      <c r="M462" s="122">
        <v>1101.9974443142844</v>
      </c>
      <c r="N462" s="122">
        <v>1150.9579208526131</v>
      </c>
      <c r="O462" s="122">
        <v>1108.1629038095241</v>
      </c>
      <c r="P462" s="122">
        <v>1084.5152032939127</v>
      </c>
      <c r="Q462" s="122">
        <v>1124.9992237252661</v>
      </c>
      <c r="R462" s="122">
        <v>1115.0151872664569</v>
      </c>
      <c r="S462" s="122">
        <v>1109.4591029838371</v>
      </c>
      <c r="T462" s="122">
        <v>1071.4062554786749</v>
      </c>
      <c r="U462" s="122">
        <v>994.1035155933539</v>
      </c>
      <c r="V462" s="122">
        <v>918.17015079680039</v>
      </c>
      <c r="W462" s="122">
        <v>807.25327588655182</v>
      </c>
      <c r="X462" s="122">
        <v>680.18890877526178</v>
      </c>
      <c r="Y462" s="122">
        <v>518.22132349623155</v>
      </c>
      <c r="DA462" s="130" t="s">
        <v>4004</v>
      </c>
    </row>
    <row r="463" spans="1:105" ht="12" customHeight="1" x14ac:dyDescent="0.25">
      <c r="A463" s="97" t="s">
        <v>132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X463" s="98">
        <v>0</v>
      </c>
      <c r="Y463" s="98">
        <v>0</v>
      </c>
      <c r="DA463" s="63" t="s">
        <v>4005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0</v>
      </c>
      <c r="F464" s="98">
        <v>0</v>
      </c>
      <c r="G464" s="98">
        <v>0</v>
      </c>
      <c r="H464" s="98">
        <v>0</v>
      </c>
      <c r="I464" s="98">
        <v>0</v>
      </c>
      <c r="J464" s="98">
        <v>0</v>
      </c>
      <c r="K464" s="98">
        <v>0</v>
      </c>
      <c r="L464" s="98">
        <v>0</v>
      </c>
      <c r="M464" s="98">
        <v>0</v>
      </c>
      <c r="N464" s="98">
        <v>0</v>
      </c>
      <c r="O464" s="98">
        <v>0</v>
      </c>
      <c r="P464" s="98">
        <v>0</v>
      </c>
      <c r="Q464" s="98">
        <v>0</v>
      </c>
      <c r="R464" s="98">
        <v>0</v>
      </c>
      <c r="S464" s="98">
        <v>0</v>
      </c>
      <c r="T464" s="98">
        <v>0</v>
      </c>
      <c r="U464" s="98">
        <v>0</v>
      </c>
      <c r="V464" s="98">
        <v>0</v>
      </c>
      <c r="W464" s="98">
        <v>0</v>
      </c>
      <c r="X464" s="98">
        <v>0</v>
      </c>
      <c r="Y464" s="98">
        <v>0</v>
      </c>
      <c r="DA464" s="63" t="s">
        <v>4006</v>
      </c>
    </row>
    <row r="465" spans="1:105" ht="12" customHeight="1" x14ac:dyDescent="0.25">
      <c r="A465" s="100" t="s">
        <v>199</v>
      </c>
      <c r="B465" s="101"/>
      <c r="C465" s="101">
        <v>0</v>
      </c>
      <c r="D465" s="101">
        <v>0</v>
      </c>
      <c r="E465" s="101">
        <v>0</v>
      </c>
      <c r="F465" s="101">
        <v>0</v>
      </c>
      <c r="G465" s="101">
        <v>0</v>
      </c>
      <c r="H465" s="101">
        <v>0</v>
      </c>
      <c r="I465" s="101">
        <v>0</v>
      </c>
      <c r="J465" s="101">
        <v>0</v>
      </c>
      <c r="K465" s="101">
        <v>0</v>
      </c>
      <c r="L465" s="101">
        <v>0</v>
      </c>
      <c r="M465" s="101">
        <v>0</v>
      </c>
      <c r="N465" s="101">
        <v>0</v>
      </c>
      <c r="O465" s="101">
        <v>0</v>
      </c>
      <c r="P465" s="101">
        <v>0</v>
      </c>
      <c r="Q465" s="101">
        <v>0</v>
      </c>
      <c r="R465" s="101">
        <v>0</v>
      </c>
      <c r="S465" s="101">
        <v>0</v>
      </c>
      <c r="T465" s="101">
        <v>0</v>
      </c>
      <c r="U465" s="101">
        <v>0</v>
      </c>
      <c r="V465" s="101">
        <v>0</v>
      </c>
      <c r="W465" s="101">
        <v>0</v>
      </c>
      <c r="X465" s="101">
        <v>0</v>
      </c>
      <c r="Y465" s="101">
        <v>0</v>
      </c>
      <c r="DA465" s="131" t="s">
        <v>4007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0</v>
      </c>
      <c r="F466" s="104">
        <v>0</v>
      </c>
      <c r="G466" s="104">
        <v>0</v>
      </c>
      <c r="H466" s="104">
        <v>0</v>
      </c>
      <c r="I466" s="104">
        <v>0</v>
      </c>
      <c r="J466" s="104">
        <v>0</v>
      </c>
      <c r="K466" s="104">
        <v>0</v>
      </c>
      <c r="L466" s="104">
        <v>0</v>
      </c>
      <c r="M466" s="104">
        <v>0</v>
      </c>
      <c r="N466" s="104">
        <v>0</v>
      </c>
      <c r="O466" s="104">
        <v>0</v>
      </c>
      <c r="P466" s="104">
        <v>0</v>
      </c>
      <c r="Q466" s="104">
        <v>0</v>
      </c>
      <c r="R466" s="104">
        <v>0</v>
      </c>
      <c r="S466" s="104">
        <v>0</v>
      </c>
      <c r="T466" s="104">
        <v>0</v>
      </c>
      <c r="U466" s="104">
        <v>0</v>
      </c>
      <c r="V466" s="104">
        <v>0</v>
      </c>
      <c r="W466" s="104">
        <v>0</v>
      </c>
      <c r="X466" s="104">
        <v>0</v>
      </c>
      <c r="Y466" s="104">
        <v>0</v>
      </c>
      <c r="DA466" s="132" t="s">
        <v>4008</v>
      </c>
    </row>
    <row r="467" spans="1:105" ht="12" customHeight="1" x14ac:dyDescent="0.25">
      <c r="A467" s="106" t="s">
        <v>124</v>
      </c>
      <c r="B467" s="101"/>
      <c r="C467" s="101">
        <v>0</v>
      </c>
      <c r="D467" s="101">
        <v>0</v>
      </c>
      <c r="E467" s="101">
        <v>0</v>
      </c>
      <c r="F467" s="101">
        <v>0</v>
      </c>
      <c r="G467" s="101">
        <v>0</v>
      </c>
      <c r="H467" s="101">
        <v>0</v>
      </c>
      <c r="I467" s="101">
        <v>0</v>
      </c>
      <c r="J467" s="101">
        <v>0</v>
      </c>
      <c r="K467" s="101">
        <v>0</v>
      </c>
      <c r="L467" s="101">
        <v>0</v>
      </c>
      <c r="M467" s="101">
        <v>0</v>
      </c>
      <c r="N467" s="101">
        <v>0</v>
      </c>
      <c r="O467" s="101">
        <v>0</v>
      </c>
      <c r="P467" s="101">
        <v>0</v>
      </c>
      <c r="Q467" s="101">
        <v>0</v>
      </c>
      <c r="R467" s="101">
        <v>0</v>
      </c>
      <c r="S467" s="101">
        <v>0</v>
      </c>
      <c r="T467" s="101">
        <v>0</v>
      </c>
      <c r="U467" s="101">
        <v>0</v>
      </c>
      <c r="V467" s="101">
        <v>0</v>
      </c>
      <c r="W467" s="101">
        <v>0</v>
      </c>
      <c r="X467" s="101">
        <v>0</v>
      </c>
      <c r="Y467" s="101">
        <v>0</v>
      </c>
      <c r="DA467" s="131" t="s">
        <v>4009</v>
      </c>
    </row>
    <row r="468" spans="1:105" ht="12" customHeight="1" x14ac:dyDescent="0.25">
      <c r="A468" s="107" t="s">
        <v>123</v>
      </c>
      <c r="B468" s="104"/>
      <c r="C468" s="104">
        <v>0</v>
      </c>
      <c r="D468" s="104">
        <v>0</v>
      </c>
      <c r="E468" s="104">
        <v>0</v>
      </c>
      <c r="F468" s="104">
        <v>0</v>
      </c>
      <c r="G468" s="104">
        <v>0</v>
      </c>
      <c r="H468" s="104">
        <v>0</v>
      </c>
      <c r="I468" s="104">
        <v>0</v>
      </c>
      <c r="J468" s="104">
        <v>0</v>
      </c>
      <c r="K468" s="104">
        <v>0</v>
      </c>
      <c r="L468" s="104">
        <v>0</v>
      </c>
      <c r="M468" s="104">
        <v>0</v>
      </c>
      <c r="N468" s="104">
        <v>0</v>
      </c>
      <c r="O468" s="104">
        <v>0</v>
      </c>
      <c r="P468" s="104">
        <v>0</v>
      </c>
      <c r="Q468" s="104">
        <v>0</v>
      </c>
      <c r="R468" s="104">
        <v>0</v>
      </c>
      <c r="S468" s="104">
        <v>0</v>
      </c>
      <c r="T468" s="104">
        <v>0</v>
      </c>
      <c r="U468" s="104">
        <v>0</v>
      </c>
      <c r="V468" s="104">
        <v>0</v>
      </c>
      <c r="W468" s="104">
        <v>0</v>
      </c>
      <c r="X468" s="104">
        <v>0</v>
      </c>
      <c r="Y468" s="104">
        <v>0</v>
      </c>
      <c r="DA468" s="132" t="s">
        <v>4010</v>
      </c>
    </row>
    <row r="469" spans="1:105" ht="12" customHeight="1" x14ac:dyDescent="0.25">
      <c r="A469" s="108" t="s">
        <v>50</v>
      </c>
      <c r="B469" s="98"/>
      <c r="C469" s="98">
        <v>0</v>
      </c>
      <c r="D469" s="98">
        <v>0</v>
      </c>
      <c r="E469" s="98">
        <v>0</v>
      </c>
      <c r="F469" s="98">
        <v>0</v>
      </c>
      <c r="G469" s="98">
        <v>0</v>
      </c>
      <c r="H469" s="98">
        <v>0</v>
      </c>
      <c r="I469" s="98">
        <v>0</v>
      </c>
      <c r="J469" s="98">
        <v>0</v>
      </c>
      <c r="K469" s="98">
        <v>0</v>
      </c>
      <c r="L469" s="98">
        <v>0</v>
      </c>
      <c r="M469" s="98">
        <v>0</v>
      </c>
      <c r="N469" s="98">
        <v>0</v>
      </c>
      <c r="O469" s="98">
        <v>0</v>
      </c>
      <c r="P469" s="98">
        <v>0</v>
      </c>
      <c r="Q469" s="98">
        <v>0</v>
      </c>
      <c r="R469" s="98">
        <v>0</v>
      </c>
      <c r="S469" s="98">
        <v>0</v>
      </c>
      <c r="T469" s="98">
        <v>0</v>
      </c>
      <c r="U469" s="98">
        <v>0</v>
      </c>
      <c r="V469" s="98">
        <v>0</v>
      </c>
      <c r="W469" s="98">
        <v>0</v>
      </c>
      <c r="X469" s="98">
        <v>0</v>
      </c>
      <c r="Y469" s="98">
        <v>0</v>
      </c>
      <c r="DA469" s="63" t="s">
        <v>4011</v>
      </c>
    </row>
    <row r="470" spans="1:105" ht="12" customHeight="1" x14ac:dyDescent="0.25">
      <c r="A470" s="108" t="s">
        <v>52</v>
      </c>
      <c r="B470" s="98"/>
      <c r="C470" s="98">
        <v>0</v>
      </c>
      <c r="D470" s="98">
        <v>0</v>
      </c>
      <c r="E470" s="98">
        <v>0</v>
      </c>
      <c r="F470" s="98">
        <v>0</v>
      </c>
      <c r="G470" s="98">
        <v>0</v>
      </c>
      <c r="H470" s="98">
        <v>0</v>
      </c>
      <c r="I470" s="98">
        <v>0</v>
      </c>
      <c r="J470" s="98">
        <v>0</v>
      </c>
      <c r="K470" s="98">
        <v>0</v>
      </c>
      <c r="L470" s="98">
        <v>0</v>
      </c>
      <c r="M470" s="98">
        <v>0</v>
      </c>
      <c r="N470" s="98">
        <v>0</v>
      </c>
      <c r="O470" s="98">
        <v>0</v>
      </c>
      <c r="P470" s="98">
        <v>0</v>
      </c>
      <c r="Q470" s="98">
        <v>0</v>
      </c>
      <c r="R470" s="98">
        <v>0</v>
      </c>
      <c r="S470" s="98">
        <v>0</v>
      </c>
      <c r="T470" s="98">
        <v>0</v>
      </c>
      <c r="U470" s="98">
        <v>0</v>
      </c>
      <c r="V470" s="98">
        <v>0</v>
      </c>
      <c r="W470" s="98">
        <v>0</v>
      </c>
      <c r="X470" s="98">
        <v>0</v>
      </c>
      <c r="Y470" s="98">
        <v>0</v>
      </c>
      <c r="DA470" s="63" t="s">
        <v>4012</v>
      </c>
    </row>
    <row r="471" spans="1:105" ht="12" customHeight="1" x14ac:dyDescent="0.25">
      <c r="A471" s="106" t="s">
        <v>122</v>
      </c>
      <c r="B471" s="101"/>
      <c r="C471" s="101">
        <v>1237.5939430844669</v>
      </c>
      <c r="D471" s="101">
        <v>1408.840948885429</v>
      </c>
      <c r="E471" s="101">
        <v>1394.5705072277619</v>
      </c>
      <c r="F471" s="101">
        <v>1339.9204550454065</v>
      </c>
      <c r="G471" s="101">
        <v>1332.9309632631762</v>
      </c>
      <c r="H471" s="101">
        <v>1299.7195932548038</v>
      </c>
      <c r="I471" s="101">
        <v>1341.2602242624573</v>
      </c>
      <c r="J471" s="101">
        <v>1226.7943871290242</v>
      </c>
      <c r="K471" s="101">
        <v>1289.3178984418239</v>
      </c>
      <c r="L471" s="101">
        <v>1254.5817454790727</v>
      </c>
      <c r="M471" s="101">
        <v>1259.1848198131615</v>
      </c>
      <c r="N471" s="101">
        <v>1221.2423577864549</v>
      </c>
      <c r="O471" s="101">
        <v>1195.2220685462655</v>
      </c>
      <c r="P471" s="101">
        <v>1194.5080224324452</v>
      </c>
      <c r="Q471" s="101">
        <v>1185.3503247329936</v>
      </c>
      <c r="R471" s="101">
        <v>1191.7558647813712</v>
      </c>
      <c r="S471" s="101">
        <v>1172.0466296872253</v>
      </c>
      <c r="T471" s="101">
        <v>1116.1095891742536</v>
      </c>
      <c r="U471" s="101">
        <v>1052.5652789710034</v>
      </c>
      <c r="V471" s="101">
        <v>959.83807758993441</v>
      </c>
      <c r="W471" s="101">
        <v>833.01480889488619</v>
      </c>
      <c r="X471" s="101">
        <v>717.42478879998782</v>
      </c>
      <c r="Y471" s="101">
        <v>551.53562650192509</v>
      </c>
      <c r="DA471" s="131" t="s">
        <v>4013</v>
      </c>
    </row>
    <row r="472" spans="1:105" ht="12" customHeight="1" x14ac:dyDescent="0.25">
      <c r="A472" s="107" t="s">
        <v>121</v>
      </c>
      <c r="B472" s="104"/>
      <c r="C472" s="104">
        <v>1060.9287668217926</v>
      </c>
      <c r="D472" s="104">
        <v>1217.2796374208351</v>
      </c>
      <c r="E472" s="104">
        <v>1199.9391581845684</v>
      </c>
      <c r="F472" s="104">
        <v>1152.727071593087</v>
      </c>
      <c r="G472" s="104">
        <v>1148.6350062004583</v>
      </c>
      <c r="H472" s="104">
        <v>1116.2793941182069</v>
      </c>
      <c r="I472" s="104">
        <v>1165.005264996892</v>
      </c>
      <c r="J472" s="104">
        <v>1048.5338362714485</v>
      </c>
      <c r="K472" s="104">
        <v>1108.1461534077623</v>
      </c>
      <c r="L472" s="104">
        <v>1050.8745631298179</v>
      </c>
      <c r="M472" s="104">
        <v>1072.6983967526514</v>
      </c>
      <c r="N472" s="104">
        <v>1035.3016820867774</v>
      </c>
      <c r="O472" s="104">
        <v>1022.4321679952345</v>
      </c>
      <c r="P472" s="104">
        <v>1038.3309351885778</v>
      </c>
      <c r="Q472" s="104">
        <v>1036.6880969725587</v>
      </c>
      <c r="R472" s="104">
        <v>1052.5204955577822</v>
      </c>
      <c r="S472" s="104">
        <v>1041.0682727480926</v>
      </c>
      <c r="T472" s="104">
        <v>990.48529268893753</v>
      </c>
      <c r="U472" s="104">
        <v>936.39087264686384</v>
      </c>
      <c r="V472" s="104">
        <v>854.87825686592146</v>
      </c>
      <c r="W472" s="104">
        <v>735.42776558597654</v>
      </c>
      <c r="X472" s="104">
        <v>644.34244984892996</v>
      </c>
      <c r="Y472" s="104">
        <v>501.57800381360914</v>
      </c>
      <c r="DA472" s="132" t="s">
        <v>4014</v>
      </c>
    </row>
    <row r="473" spans="1:105" ht="12" customHeight="1" x14ac:dyDescent="0.25">
      <c r="A473" s="108" t="s">
        <v>53</v>
      </c>
      <c r="B473" s="98"/>
      <c r="C473" s="98">
        <v>587.22644290388791</v>
      </c>
      <c r="D473" s="98">
        <v>701.20080260469308</v>
      </c>
      <c r="E473" s="98">
        <v>672.83917790168016</v>
      </c>
      <c r="F473" s="98">
        <v>642.80005616910307</v>
      </c>
      <c r="G473" s="98">
        <v>644.18881881115078</v>
      </c>
      <c r="H473" s="98">
        <v>611.86637512019081</v>
      </c>
      <c r="I473" s="98">
        <v>676.96812529792328</v>
      </c>
      <c r="J473" s="98">
        <v>551.52883345443308</v>
      </c>
      <c r="K473" s="98">
        <v>598.24746602949108</v>
      </c>
      <c r="L473" s="98">
        <v>474.14037562568456</v>
      </c>
      <c r="M473" s="98">
        <v>532.29172007281807</v>
      </c>
      <c r="N473" s="98">
        <v>480.49870339215596</v>
      </c>
      <c r="O473" s="98">
        <v>481.14434759741948</v>
      </c>
      <c r="P473" s="98">
        <v>511.79287937829082</v>
      </c>
      <c r="Q473" s="98">
        <v>504.22589155955967</v>
      </c>
      <c r="R473" s="98">
        <v>530.43494084968415</v>
      </c>
      <c r="S473" s="98">
        <v>528.23430764675322</v>
      </c>
      <c r="T473" s="98">
        <v>481.06772620845931</v>
      </c>
      <c r="U473" s="98">
        <v>438.81849503572931</v>
      </c>
      <c r="V473" s="98">
        <v>386.33055578745888</v>
      </c>
      <c r="W473" s="98">
        <v>283.7518001552379</v>
      </c>
      <c r="X473" s="98">
        <v>267.11181894399687</v>
      </c>
      <c r="Y473" s="98">
        <v>210.54592819200718</v>
      </c>
      <c r="DA473" s="63" t="s">
        <v>4015</v>
      </c>
    </row>
    <row r="474" spans="1:105" ht="12" customHeight="1" x14ac:dyDescent="0.25">
      <c r="A474" s="108" t="s">
        <v>52</v>
      </c>
      <c r="B474" s="98"/>
      <c r="C474" s="98">
        <v>473.70232391790466</v>
      </c>
      <c r="D474" s="98">
        <v>516.07883481614215</v>
      </c>
      <c r="E474" s="98">
        <v>527.09998028288817</v>
      </c>
      <c r="F474" s="98">
        <v>509.92701542398407</v>
      </c>
      <c r="G474" s="98">
        <v>504.4461873893078</v>
      </c>
      <c r="H474" s="98">
        <v>504.41301899801601</v>
      </c>
      <c r="I474" s="98">
        <v>488.03713969896893</v>
      </c>
      <c r="J474" s="98">
        <v>497.00500281701551</v>
      </c>
      <c r="K474" s="98">
        <v>509.89868737827123</v>
      </c>
      <c r="L474" s="98">
        <v>576.7341875041335</v>
      </c>
      <c r="M474" s="98">
        <v>540.40667667983337</v>
      </c>
      <c r="N474" s="98">
        <v>554.8029786946214</v>
      </c>
      <c r="O474" s="98">
        <v>541.28782039781515</v>
      </c>
      <c r="P474" s="98">
        <v>526.53805581028689</v>
      </c>
      <c r="Q474" s="98">
        <v>532.46220541299897</v>
      </c>
      <c r="R474" s="98">
        <v>522.08555470809802</v>
      </c>
      <c r="S474" s="98">
        <v>512.83396510133912</v>
      </c>
      <c r="T474" s="98">
        <v>509.41756648047829</v>
      </c>
      <c r="U474" s="98">
        <v>497.57237761113436</v>
      </c>
      <c r="V474" s="98">
        <v>468.54770107846264</v>
      </c>
      <c r="W474" s="98">
        <v>451.67596543073876</v>
      </c>
      <c r="X474" s="98">
        <v>377.23063090493315</v>
      </c>
      <c r="Y474" s="98">
        <v>291.03207562160202</v>
      </c>
      <c r="DA474" s="63" t="s">
        <v>4016</v>
      </c>
    </row>
    <row r="475" spans="1:105" ht="12" customHeight="1" x14ac:dyDescent="0.25">
      <c r="A475" s="121" t="s">
        <v>54</v>
      </c>
      <c r="B475" s="122"/>
      <c r="C475" s="122">
        <v>239.83335285804461</v>
      </c>
      <c r="D475" s="122">
        <v>239.96695677248155</v>
      </c>
      <c r="E475" s="122">
        <v>239.12193963400401</v>
      </c>
      <c r="F475" s="122">
        <v>245.9006537873843</v>
      </c>
      <c r="G475" s="122">
        <v>246.32204763130514</v>
      </c>
      <c r="H475" s="122">
        <v>269.26265875095532</v>
      </c>
      <c r="I475" s="122">
        <v>251.57579540275455</v>
      </c>
      <c r="J475" s="122">
        <v>257.94974326140732</v>
      </c>
      <c r="K475" s="122">
        <v>235.22253899007796</v>
      </c>
      <c r="L475" s="122">
        <v>286.93866173365996</v>
      </c>
      <c r="M475" s="122">
        <v>285.28696532162678</v>
      </c>
      <c r="N475" s="122">
        <v>283.92994345563574</v>
      </c>
      <c r="O475" s="122">
        <v>276.71397644895234</v>
      </c>
      <c r="P475" s="122">
        <v>269.23284384854037</v>
      </c>
      <c r="Q475" s="122">
        <v>261.98083963648656</v>
      </c>
      <c r="R475" s="122">
        <v>254.0267614528191</v>
      </c>
      <c r="S475" s="122">
        <v>246.17827275896244</v>
      </c>
      <c r="T475" s="122">
        <v>238.66089276208791</v>
      </c>
      <c r="U475" s="122">
        <v>231.87969363624762</v>
      </c>
      <c r="V475" s="122">
        <v>226.00146199428801</v>
      </c>
      <c r="W475" s="122">
        <v>223.19350998448309</v>
      </c>
      <c r="X475" s="122">
        <v>221.4556131925616</v>
      </c>
      <c r="Y475" s="122">
        <v>192.61563309608781</v>
      </c>
      <c r="DA475" s="130" t="s">
        <v>4017</v>
      </c>
    </row>
    <row r="476" spans="1:105" ht="12" customHeight="1" x14ac:dyDescent="0.25">
      <c r="A476" s="97" t="s">
        <v>202</v>
      </c>
      <c r="B476" s="98"/>
      <c r="C476" s="98">
        <v>0</v>
      </c>
      <c r="D476" s="98">
        <v>0</v>
      </c>
      <c r="E476" s="98">
        <v>0</v>
      </c>
      <c r="F476" s="98">
        <v>0</v>
      </c>
      <c r="G476" s="98">
        <v>0</v>
      </c>
      <c r="H476" s="98">
        <v>0</v>
      </c>
      <c r="I476" s="98">
        <v>0</v>
      </c>
      <c r="J476" s="98">
        <v>0</v>
      </c>
      <c r="K476" s="98">
        <v>0</v>
      </c>
      <c r="L476" s="98">
        <v>0</v>
      </c>
      <c r="M476" s="98">
        <v>0</v>
      </c>
      <c r="N476" s="98">
        <v>0</v>
      </c>
      <c r="O476" s="98">
        <v>0</v>
      </c>
      <c r="P476" s="98">
        <v>0</v>
      </c>
      <c r="Q476" s="98">
        <v>0</v>
      </c>
      <c r="R476" s="98">
        <v>0</v>
      </c>
      <c r="S476" s="98">
        <v>0</v>
      </c>
      <c r="T476" s="98">
        <v>0</v>
      </c>
      <c r="U476" s="98">
        <v>0</v>
      </c>
      <c r="V476" s="98">
        <v>0</v>
      </c>
      <c r="W476" s="98">
        <v>0</v>
      </c>
      <c r="X476" s="98">
        <v>0</v>
      </c>
      <c r="Y476" s="98">
        <v>0</v>
      </c>
      <c r="DA476" s="63" t="s">
        <v>4018</v>
      </c>
    </row>
    <row r="477" spans="1:105" ht="12" customHeight="1" x14ac:dyDescent="0.25">
      <c r="A477" s="97" t="s">
        <v>50</v>
      </c>
      <c r="B477" s="98"/>
      <c r="C477" s="98">
        <v>0</v>
      </c>
      <c r="D477" s="98">
        <v>0</v>
      </c>
      <c r="E477" s="98">
        <v>0</v>
      </c>
      <c r="F477" s="98">
        <v>0</v>
      </c>
      <c r="G477" s="98">
        <v>0</v>
      </c>
      <c r="H477" s="98">
        <v>0</v>
      </c>
      <c r="I477" s="98">
        <v>0</v>
      </c>
      <c r="J477" s="98">
        <v>0</v>
      </c>
      <c r="K477" s="98">
        <v>0</v>
      </c>
      <c r="L477" s="98">
        <v>0</v>
      </c>
      <c r="M477" s="98">
        <v>0</v>
      </c>
      <c r="N477" s="98">
        <v>0</v>
      </c>
      <c r="O477" s="98">
        <v>0</v>
      </c>
      <c r="P477" s="98">
        <v>0</v>
      </c>
      <c r="Q477" s="98">
        <v>0</v>
      </c>
      <c r="R477" s="98">
        <v>0</v>
      </c>
      <c r="S477" s="98">
        <v>0</v>
      </c>
      <c r="T477" s="98">
        <v>0</v>
      </c>
      <c r="U477" s="98">
        <v>0</v>
      </c>
      <c r="V477" s="98">
        <v>0</v>
      </c>
      <c r="W477" s="98">
        <v>0</v>
      </c>
      <c r="X477" s="98">
        <v>0</v>
      </c>
      <c r="Y477" s="98">
        <v>0</v>
      </c>
      <c r="DA477" s="63" t="s">
        <v>4019</v>
      </c>
    </row>
    <row r="478" spans="1:105" ht="12" customHeight="1" x14ac:dyDescent="0.25">
      <c r="A478" s="109" t="s">
        <v>120</v>
      </c>
      <c r="B478" s="33"/>
      <c r="C478" s="33">
        <v>239.83335285804461</v>
      </c>
      <c r="D478" s="33">
        <v>239.96695677248155</v>
      </c>
      <c r="E478" s="33">
        <v>239.12193963400401</v>
      </c>
      <c r="F478" s="33">
        <v>245.9006537873843</v>
      </c>
      <c r="G478" s="33">
        <v>246.32204763130514</v>
      </c>
      <c r="H478" s="33">
        <v>269.26265875095532</v>
      </c>
      <c r="I478" s="33">
        <v>251.57579540275455</v>
      </c>
      <c r="J478" s="33">
        <v>257.94974326140732</v>
      </c>
      <c r="K478" s="33">
        <v>235.22253899007796</v>
      </c>
      <c r="L478" s="33">
        <v>286.93866173365996</v>
      </c>
      <c r="M478" s="33">
        <v>285.28696532162678</v>
      </c>
      <c r="N478" s="33">
        <v>283.92994345563574</v>
      </c>
      <c r="O478" s="33">
        <v>276.71397644895234</v>
      </c>
      <c r="P478" s="33">
        <v>269.23284384854037</v>
      </c>
      <c r="Q478" s="33">
        <v>261.98083963648656</v>
      </c>
      <c r="R478" s="33">
        <v>254.0267614528191</v>
      </c>
      <c r="S478" s="33">
        <v>246.17827275896244</v>
      </c>
      <c r="T478" s="33">
        <v>238.66089276208791</v>
      </c>
      <c r="U478" s="33">
        <v>231.87969363624762</v>
      </c>
      <c r="V478" s="33">
        <v>226.00146199428801</v>
      </c>
      <c r="W478" s="33">
        <v>223.19350998448309</v>
      </c>
      <c r="X478" s="33">
        <v>221.4556131925616</v>
      </c>
      <c r="Y478" s="33">
        <v>192.61563309608781</v>
      </c>
      <c r="DA478" s="60" t="s">
        <v>4020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9268.2141773227941</v>
      </c>
      <c r="D480" s="117">
        <f t="shared" si="247"/>
        <v>9149.0362431963022</v>
      </c>
      <c r="E480" s="117">
        <f t="shared" si="247"/>
        <v>9066.1079106619945</v>
      </c>
      <c r="F480" s="117">
        <f t="shared" si="247"/>
        <v>8978.4794994959266</v>
      </c>
      <c r="G480" s="117">
        <f t="shared" si="247"/>
        <v>8866.7143620863935</v>
      </c>
      <c r="H480" s="117">
        <f t="shared" si="247"/>
        <v>8843.3238192255631</v>
      </c>
      <c r="I480" s="117">
        <f t="shared" si="247"/>
        <v>8695.177770914559</v>
      </c>
      <c r="J480" s="117">
        <f t="shared" si="247"/>
        <v>8694.5852044765816</v>
      </c>
      <c r="K480" s="117">
        <f t="shared" si="247"/>
        <v>8788.0686251405405</v>
      </c>
      <c r="L480" s="117">
        <f t="shared" si="247"/>
        <v>8811.3040124442759</v>
      </c>
      <c r="M480" s="117">
        <f t="shared" si="247"/>
        <v>8890.2962122829995</v>
      </c>
      <c r="N480" s="117">
        <f t="shared" si="247"/>
        <v>8486.6688829874238</v>
      </c>
      <c r="O480" s="117">
        <f t="shared" si="247"/>
        <v>8143.2999276503433</v>
      </c>
      <c r="P480" s="117">
        <f t="shared" si="247"/>
        <v>7505.3388597514431</v>
      </c>
      <c r="Q480" s="117">
        <f t="shared" si="247"/>
        <v>7143.8151531462909</v>
      </c>
      <c r="R480" s="117">
        <f t="shared" ref="R480:V480" si="248">R481+R484+R486+R499</f>
        <v>6924.1678666622456</v>
      </c>
      <c r="S480" s="117">
        <f t="shared" si="248"/>
        <v>6630.5336242453495</v>
      </c>
      <c r="T480" s="117">
        <f t="shared" si="248"/>
        <v>6370.7427101433923</v>
      </c>
      <c r="U480" s="117">
        <f t="shared" si="248"/>
        <v>6075.5106626726038</v>
      </c>
      <c r="V480" s="117">
        <f t="shared" si="248"/>
        <v>5738.0664220488852</v>
      </c>
      <c r="W480" s="117">
        <f t="shared" ref="W480:Y480" si="249">W481+W484+W486+W499</f>
        <v>4970.5462112716687</v>
      </c>
      <c r="X480" s="117">
        <f t="shared" si="249"/>
        <v>4127.0589464775667</v>
      </c>
      <c r="Y480" s="117">
        <f t="shared" si="249"/>
        <v>3076.032832236077</v>
      </c>
      <c r="DA480" s="129" t="s">
        <v>4166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8174.3233295594973</v>
      </c>
      <c r="D481" s="122">
        <f t="shared" si="250"/>
        <v>7935.3099131425988</v>
      </c>
      <c r="E481" s="122">
        <f t="shared" si="250"/>
        <v>7841.986109913837</v>
      </c>
      <c r="F481" s="122">
        <f t="shared" si="250"/>
        <v>7780.3808328132054</v>
      </c>
      <c r="G481" s="122">
        <f t="shared" si="250"/>
        <v>7634.1915020335537</v>
      </c>
      <c r="H481" s="122">
        <f t="shared" si="250"/>
        <v>7574.6226159277048</v>
      </c>
      <c r="I481" s="122">
        <f t="shared" si="250"/>
        <v>7494.8996996416372</v>
      </c>
      <c r="J481" s="122">
        <f t="shared" si="250"/>
        <v>7552.9702881913536</v>
      </c>
      <c r="K481" s="122">
        <f t="shared" si="250"/>
        <v>7581.5273233000817</v>
      </c>
      <c r="L481" s="122">
        <f t="shared" si="250"/>
        <v>7567.4087994059646</v>
      </c>
      <c r="M481" s="122">
        <f t="shared" si="250"/>
        <v>7547.31005453747</v>
      </c>
      <c r="N481" s="122">
        <f t="shared" si="250"/>
        <v>7142.4138931536736</v>
      </c>
      <c r="O481" s="122">
        <f t="shared" si="250"/>
        <v>6857.432763715794</v>
      </c>
      <c r="P481" s="122">
        <f t="shared" si="250"/>
        <v>6166.4769515401686</v>
      </c>
      <c r="Q481" s="122">
        <f t="shared" si="250"/>
        <v>5814.199039482779</v>
      </c>
      <c r="R481" s="122">
        <f t="shared" ref="R481:V481" si="251">SUM(R482:R483)</f>
        <v>5571.5141205808486</v>
      </c>
      <c r="S481" s="122">
        <f t="shared" si="251"/>
        <v>5377.5868881535416</v>
      </c>
      <c r="T481" s="122">
        <f t="shared" si="251"/>
        <v>5182.7931131659934</v>
      </c>
      <c r="U481" s="122">
        <f t="shared" si="251"/>
        <v>4960.8622063884168</v>
      </c>
      <c r="V481" s="122">
        <f t="shared" si="251"/>
        <v>4704.1648552085899</v>
      </c>
      <c r="W481" s="122">
        <f t="shared" ref="W481:Y481" si="252">SUM(W482:W483)</f>
        <v>4023.050192619824</v>
      </c>
      <c r="X481" s="122">
        <f t="shared" si="252"/>
        <v>3181.9182393903016</v>
      </c>
      <c r="Y481" s="122">
        <f t="shared" si="252"/>
        <v>2272.9735985883017</v>
      </c>
      <c r="DA481" s="130" t="s">
        <v>4167</v>
      </c>
    </row>
    <row r="482" spans="1:105" ht="12" customHeight="1" x14ac:dyDescent="0.25">
      <c r="A482" s="97" t="s">
        <v>199</v>
      </c>
      <c r="B482" s="98"/>
      <c r="C482" s="98">
        <v>8099.9848401208383</v>
      </c>
      <c r="D482" s="98">
        <v>7864.5725100246145</v>
      </c>
      <c r="E482" s="98">
        <v>7773.4283850915235</v>
      </c>
      <c r="F482" s="98">
        <v>7713.7965597161892</v>
      </c>
      <c r="G482" s="98">
        <v>7570.4614502187715</v>
      </c>
      <c r="H482" s="98">
        <v>7513.0324172339424</v>
      </c>
      <c r="I482" s="98">
        <v>7435.7634341190105</v>
      </c>
      <c r="J482" s="98">
        <v>7493.1384871288719</v>
      </c>
      <c r="K482" s="98">
        <v>7522.2268859912792</v>
      </c>
      <c r="L482" s="98">
        <v>7507.0414808502628</v>
      </c>
      <c r="M482" s="98">
        <v>7490.7612225839621</v>
      </c>
      <c r="N482" s="98">
        <v>7088.9546410078101</v>
      </c>
      <c r="O482" s="98">
        <v>6805.7875078357165</v>
      </c>
      <c r="P482" s="98">
        <v>6123.1368771090411</v>
      </c>
      <c r="Q482" s="98">
        <v>5772.3486609941529</v>
      </c>
      <c r="R482" s="98">
        <v>5531.2165398903089</v>
      </c>
      <c r="S482" s="98">
        <v>5339.2858168735538</v>
      </c>
      <c r="T482" s="98">
        <v>5146.2353025264692</v>
      </c>
      <c r="U482" s="98">
        <v>4926.5019785237373</v>
      </c>
      <c r="V482" s="98">
        <v>4672.3385490854062</v>
      </c>
      <c r="W482" s="98">
        <v>3995.1883646295269</v>
      </c>
      <c r="X482" s="98">
        <v>3161.5133163865767</v>
      </c>
      <c r="Y482" s="98">
        <v>2259.4028841491245</v>
      </c>
      <c r="DA482" s="63" t="s">
        <v>4168</v>
      </c>
    </row>
    <row r="483" spans="1:105" ht="12" customHeight="1" x14ac:dyDescent="0.25">
      <c r="A483" s="97" t="s">
        <v>53</v>
      </c>
      <c r="B483" s="98"/>
      <c r="C483" s="98">
        <v>74.338489438658669</v>
      </c>
      <c r="D483" s="98">
        <v>70.737403117984343</v>
      </c>
      <c r="E483" s="98">
        <v>68.557724822313133</v>
      </c>
      <c r="F483" s="98">
        <v>66.584273097015995</v>
      </c>
      <c r="G483" s="98">
        <v>63.730051814782236</v>
      </c>
      <c r="H483" s="98">
        <v>61.590198693762595</v>
      </c>
      <c r="I483" s="98">
        <v>59.136265522626346</v>
      </c>
      <c r="J483" s="98">
        <v>59.831801062481347</v>
      </c>
      <c r="K483" s="98">
        <v>59.3004373088026</v>
      </c>
      <c r="L483" s="98">
        <v>60.367318555702099</v>
      </c>
      <c r="M483" s="98">
        <v>56.548831953507623</v>
      </c>
      <c r="N483" s="98">
        <v>53.4592521458639</v>
      </c>
      <c r="O483" s="98">
        <v>51.645255880077364</v>
      </c>
      <c r="P483" s="98">
        <v>43.340074431127398</v>
      </c>
      <c r="Q483" s="98">
        <v>41.850378488626241</v>
      </c>
      <c r="R483" s="98">
        <v>40.297580690539675</v>
      </c>
      <c r="S483" s="98">
        <v>38.301071279987688</v>
      </c>
      <c r="T483" s="98">
        <v>36.557810639524618</v>
      </c>
      <c r="U483" s="98">
        <v>34.360227864679359</v>
      </c>
      <c r="V483" s="98">
        <v>31.826306123183382</v>
      </c>
      <c r="W483" s="98">
        <v>27.861827990297211</v>
      </c>
      <c r="X483" s="98">
        <v>20.404923003724903</v>
      </c>
      <c r="Y483" s="98">
        <v>13.570714439177161</v>
      </c>
      <c r="DA483" s="63" t="s">
        <v>4169</v>
      </c>
    </row>
    <row r="484" spans="1:105" ht="12" customHeight="1" x14ac:dyDescent="0.25">
      <c r="A484" s="121" t="s">
        <v>92</v>
      </c>
      <c r="B484" s="122"/>
      <c r="C484" s="122">
        <f t="shared" ref="C484:Y484" si="253">C485</f>
        <v>8.6498313815655781</v>
      </c>
      <c r="D484" s="122">
        <f t="shared" si="253"/>
        <v>2.1326458657859848</v>
      </c>
      <c r="E484" s="122">
        <f t="shared" si="253"/>
        <v>21.874949696863379</v>
      </c>
      <c r="F484" s="122">
        <f t="shared" si="253"/>
        <v>28.791597095503718</v>
      </c>
      <c r="G484" s="122">
        <f t="shared" si="253"/>
        <v>66.305385345218895</v>
      </c>
      <c r="H484" s="122">
        <f t="shared" si="253"/>
        <v>107.29446470339892</v>
      </c>
      <c r="I484" s="122">
        <f t="shared" si="253"/>
        <v>20.011879356177872</v>
      </c>
      <c r="J484" s="122">
        <f t="shared" si="253"/>
        <v>38.403856642171483</v>
      </c>
      <c r="K484" s="122">
        <f t="shared" si="253"/>
        <v>72.373786946002483</v>
      </c>
      <c r="L484" s="122">
        <f t="shared" si="253"/>
        <v>92.376573981972356</v>
      </c>
      <c r="M484" s="122">
        <f t="shared" si="253"/>
        <v>183.83805463365846</v>
      </c>
      <c r="N484" s="122">
        <f t="shared" si="253"/>
        <v>206.36322696647929</v>
      </c>
      <c r="O484" s="122">
        <f t="shared" si="253"/>
        <v>160.99977411216653</v>
      </c>
      <c r="P484" s="122">
        <f t="shared" si="253"/>
        <v>204.02096599286915</v>
      </c>
      <c r="Q484" s="122">
        <f t="shared" si="253"/>
        <v>192.54944717184352</v>
      </c>
      <c r="R484" s="122">
        <f t="shared" si="253"/>
        <v>204.95161759428893</v>
      </c>
      <c r="S484" s="122">
        <f t="shared" si="253"/>
        <v>115.1985432890763</v>
      </c>
      <c r="T484" s="122">
        <f t="shared" si="253"/>
        <v>89.595786596960608</v>
      </c>
      <c r="U484" s="122">
        <f t="shared" si="253"/>
        <v>61.757739468165873</v>
      </c>
      <c r="V484" s="122">
        <f t="shared" si="253"/>
        <v>51.80230411549298</v>
      </c>
      <c r="W484" s="122">
        <f t="shared" si="253"/>
        <v>64.182625397502335</v>
      </c>
      <c r="X484" s="122">
        <f t="shared" si="253"/>
        <v>147.54572346804335</v>
      </c>
      <c r="Y484" s="122">
        <f t="shared" si="253"/>
        <v>161.29758088130902</v>
      </c>
      <c r="DA484" s="130" t="s">
        <v>4170</v>
      </c>
    </row>
    <row r="485" spans="1:105" ht="12" customHeight="1" x14ac:dyDescent="0.25">
      <c r="A485" s="97" t="s">
        <v>53</v>
      </c>
      <c r="B485" s="98"/>
      <c r="C485" s="98">
        <f>RES_hhdet_in_tesh!C86</f>
        <v>8.6498313815655781</v>
      </c>
      <c r="D485" s="98">
        <f>RES_hhdet_in_tesh!D86</f>
        <v>2.1326458657859848</v>
      </c>
      <c r="E485" s="98">
        <f>RES_hhdet_in_tesh!E86</f>
        <v>21.874949696863379</v>
      </c>
      <c r="F485" s="98">
        <f>RES_hhdet_in_tesh!F86</f>
        <v>28.791597095503718</v>
      </c>
      <c r="G485" s="98">
        <f>RES_hhdet_in_tesh!G86</f>
        <v>66.305385345218895</v>
      </c>
      <c r="H485" s="98">
        <f>RES_hhdet_in_tesh!H86</f>
        <v>107.29446470339892</v>
      </c>
      <c r="I485" s="98">
        <f>RES_hhdet_in_tesh!I86</f>
        <v>20.011879356177872</v>
      </c>
      <c r="J485" s="98">
        <f>RES_hhdet_in_tesh!J86</f>
        <v>38.403856642171483</v>
      </c>
      <c r="K485" s="98">
        <f>RES_hhdet_in_tesh!K86</f>
        <v>72.373786946002483</v>
      </c>
      <c r="L485" s="98">
        <f>RES_hhdet_in_tesh!L86</f>
        <v>92.376573981972356</v>
      </c>
      <c r="M485" s="98">
        <f>RES_hhdet_in_tesh!M86</f>
        <v>183.83805463365846</v>
      </c>
      <c r="N485" s="98">
        <f>RES_hhdet_in_tesh!N86</f>
        <v>206.36322696647929</v>
      </c>
      <c r="O485" s="98">
        <f>RES_hhdet_in_tesh!O86</f>
        <v>160.99977411216653</v>
      </c>
      <c r="P485" s="98">
        <f>RES_hhdet_in_tesh!P86</f>
        <v>204.02096599286915</v>
      </c>
      <c r="Q485" s="98">
        <f>RES_hhdet_in_tesh!Q86</f>
        <v>192.54944717184352</v>
      </c>
      <c r="R485" s="98">
        <f>RES_hhdet_in_tesh!R86</f>
        <v>204.95161759428893</v>
      </c>
      <c r="S485" s="98">
        <f>RES_hhdet_in_tesh!S86</f>
        <v>115.1985432890763</v>
      </c>
      <c r="T485" s="98">
        <f>RES_hhdet_in_tesh!T86</f>
        <v>89.595786596960608</v>
      </c>
      <c r="U485" s="98">
        <f>RES_hhdet_in_tesh!U86</f>
        <v>61.757739468165873</v>
      </c>
      <c r="V485" s="98">
        <f>RES_hhdet_in_tesh!V86</f>
        <v>51.80230411549298</v>
      </c>
      <c r="W485" s="98">
        <f>RES_hhdet_in_tesh!W86</f>
        <v>64.182625397502335</v>
      </c>
      <c r="X485" s="98">
        <f>RES_hhdet_in_tesh!X86</f>
        <v>147.54572346804335</v>
      </c>
      <c r="Y485" s="98">
        <f>RES_hhdet_in_tesh!Y86</f>
        <v>161.29758088130902</v>
      </c>
      <c r="DA485" s="63" t="s">
        <v>4171</v>
      </c>
    </row>
    <row r="486" spans="1:105" ht="12" customHeight="1" x14ac:dyDescent="0.25">
      <c r="A486" s="121" t="s">
        <v>55</v>
      </c>
      <c r="B486" s="122"/>
      <c r="C486" s="122">
        <v>901.15688980535765</v>
      </c>
      <c r="D486" s="122">
        <v>1027.1278927026042</v>
      </c>
      <c r="E486" s="122">
        <v>1018.1393870586305</v>
      </c>
      <c r="F486" s="122">
        <v>979.67911762988967</v>
      </c>
      <c r="G486" s="122">
        <v>975.95026084814231</v>
      </c>
      <c r="H486" s="122">
        <v>953.06369112813218</v>
      </c>
      <c r="I486" s="122">
        <v>985.26198985651035</v>
      </c>
      <c r="J486" s="122">
        <v>902.88539217783637</v>
      </c>
      <c r="K486" s="122">
        <v>951.11265489801735</v>
      </c>
      <c r="L486" s="122">
        <v>927.71264451878665</v>
      </c>
      <c r="M486" s="122">
        <v>935.91305598505448</v>
      </c>
      <c r="N486" s="122">
        <v>914.74076088327024</v>
      </c>
      <c r="O486" s="122">
        <v>906.06363379957872</v>
      </c>
      <c r="P486" s="122">
        <v>920.249020792804</v>
      </c>
      <c r="Q486" s="122">
        <v>926.10978117627644</v>
      </c>
      <c r="R486" s="122">
        <v>940.31973003796384</v>
      </c>
      <c r="S486" s="122">
        <v>933.34077136128985</v>
      </c>
      <c r="T486" s="122">
        <v>896.60593836659746</v>
      </c>
      <c r="U486" s="122">
        <v>853.54903644297201</v>
      </c>
      <c r="V486" s="122">
        <v>785.11118570692361</v>
      </c>
      <c r="W486" s="122">
        <v>686.77628998142563</v>
      </c>
      <c r="X486" s="122">
        <v>600.87726028610007</v>
      </c>
      <c r="Y486" s="122">
        <v>469.34263820429487</v>
      </c>
      <c r="DA486" s="130" t="s">
        <v>4172</v>
      </c>
    </row>
    <row r="487" spans="1:105" ht="12" customHeight="1" x14ac:dyDescent="0.25">
      <c r="A487" s="97" t="s">
        <v>132</v>
      </c>
      <c r="B487" s="98"/>
      <c r="C487" s="98">
        <v>0</v>
      </c>
      <c r="D487" s="98">
        <v>0</v>
      </c>
      <c r="E487" s="98">
        <v>0</v>
      </c>
      <c r="F487" s="98">
        <v>0</v>
      </c>
      <c r="G487" s="98">
        <v>0</v>
      </c>
      <c r="H487" s="98">
        <v>0</v>
      </c>
      <c r="I487" s="98">
        <v>0</v>
      </c>
      <c r="J487" s="98">
        <v>0</v>
      </c>
      <c r="K487" s="98">
        <v>0</v>
      </c>
      <c r="L487" s="98">
        <v>0</v>
      </c>
      <c r="M487" s="98">
        <v>0</v>
      </c>
      <c r="N487" s="98">
        <v>0</v>
      </c>
      <c r="O487" s="98">
        <v>0</v>
      </c>
      <c r="P487" s="98">
        <v>0</v>
      </c>
      <c r="Q487" s="98">
        <v>0</v>
      </c>
      <c r="R487" s="98">
        <v>0</v>
      </c>
      <c r="S487" s="98">
        <v>0</v>
      </c>
      <c r="T487" s="98">
        <v>0</v>
      </c>
      <c r="U487" s="98">
        <v>0</v>
      </c>
      <c r="V487" s="98">
        <v>0</v>
      </c>
      <c r="W487" s="98">
        <v>0</v>
      </c>
      <c r="X487" s="98">
        <v>0</v>
      </c>
      <c r="Y487" s="98">
        <v>0</v>
      </c>
      <c r="DA487" s="63" t="s">
        <v>4173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0</v>
      </c>
      <c r="F488" s="98">
        <v>0</v>
      </c>
      <c r="G488" s="98">
        <v>0</v>
      </c>
      <c r="H488" s="98">
        <v>0</v>
      </c>
      <c r="I488" s="98">
        <v>0</v>
      </c>
      <c r="J488" s="98">
        <v>0</v>
      </c>
      <c r="K488" s="98">
        <v>0</v>
      </c>
      <c r="L488" s="98">
        <v>0</v>
      </c>
      <c r="M488" s="98">
        <v>0</v>
      </c>
      <c r="N488" s="98">
        <v>0</v>
      </c>
      <c r="O488" s="98">
        <v>0</v>
      </c>
      <c r="P488" s="98">
        <v>0</v>
      </c>
      <c r="Q488" s="98">
        <v>0</v>
      </c>
      <c r="R488" s="98">
        <v>0</v>
      </c>
      <c r="S488" s="98">
        <v>0</v>
      </c>
      <c r="T488" s="98">
        <v>0</v>
      </c>
      <c r="U488" s="98">
        <v>0</v>
      </c>
      <c r="V488" s="98">
        <v>0</v>
      </c>
      <c r="W488" s="98">
        <v>0</v>
      </c>
      <c r="X488" s="98">
        <v>0</v>
      </c>
      <c r="Y488" s="98">
        <v>0</v>
      </c>
      <c r="DA488" s="63" t="s">
        <v>4174</v>
      </c>
    </row>
    <row r="489" spans="1:105" ht="12" customHeight="1" x14ac:dyDescent="0.25">
      <c r="A489" s="100" t="s">
        <v>199</v>
      </c>
      <c r="B489" s="101"/>
      <c r="C489" s="101">
        <v>0</v>
      </c>
      <c r="D489" s="101">
        <v>0</v>
      </c>
      <c r="E489" s="101">
        <v>0</v>
      </c>
      <c r="F489" s="101">
        <v>0</v>
      </c>
      <c r="G489" s="101">
        <v>0</v>
      </c>
      <c r="H489" s="101">
        <v>0</v>
      </c>
      <c r="I489" s="101">
        <v>0</v>
      </c>
      <c r="J489" s="101">
        <v>0</v>
      </c>
      <c r="K489" s="101">
        <v>0</v>
      </c>
      <c r="L489" s="101">
        <v>0</v>
      </c>
      <c r="M489" s="101">
        <v>0</v>
      </c>
      <c r="N489" s="101">
        <v>0</v>
      </c>
      <c r="O489" s="101">
        <v>0</v>
      </c>
      <c r="P489" s="101">
        <v>0</v>
      </c>
      <c r="Q489" s="101">
        <v>0</v>
      </c>
      <c r="R489" s="101">
        <v>0</v>
      </c>
      <c r="S489" s="101">
        <v>0</v>
      </c>
      <c r="T489" s="101">
        <v>0</v>
      </c>
      <c r="U489" s="101">
        <v>0</v>
      </c>
      <c r="V489" s="101">
        <v>0</v>
      </c>
      <c r="W489" s="101">
        <v>0</v>
      </c>
      <c r="X489" s="101">
        <v>0</v>
      </c>
      <c r="Y489" s="101">
        <v>0</v>
      </c>
      <c r="DA489" s="131" t="s">
        <v>4175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0</v>
      </c>
      <c r="F490" s="104">
        <v>0</v>
      </c>
      <c r="G490" s="104">
        <v>0</v>
      </c>
      <c r="H490" s="104">
        <v>0</v>
      </c>
      <c r="I490" s="104">
        <v>0</v>
      </c>
      <c r="J490" s="104">
        <v>0</v>
      </c>
      <c r="K490" s="104">
        <v>0</v>
      </c>
      <c r="L490" s="104">
        <v>0</v>
      </c>
      <c r="M490" s="104">
        <v>0</v>
      </c>
      <c r="N490" s="104">
        <v>0</v>
      </c>
      <c r="O490" s="104">
        <v>0</v>
      </c>
      <c r="P490" s="104">
        <v>0</v>
      </c>
      <c r="Q490" s="104">
        <v>0</v>
      </c>
      <c r="R490" s="104">
        <v>0</v>
      </c>
      <c r="S490" s="104">
        <v>0</v>
      </c>
      <c r="T490" s="104">
        <v>0</v>
      </c>
      <c r="U490" s="104">
        <v>0</v>
      </c>
      <c r="V490" s="104">
        <v>0</v>
      </c>
      <c r="W490" s="104">
        <v>0</v>
      </c>
      <c r="X490" s="104">
        <v>0</v>
      </c>
      <c r="Y490" s="104">
        <v>0</v>
      </c>
      <c r="DA490" s="132" t="s">
        <v>4176</v>
      </c>
    </row>
    <row r="491" spans="1:105" ht="12" customHeight="1" x14ac:dyDescent="0.25">
      <c r="A491" s="106" t="s">
        <v>124</v>
      </c>
      <c r="B491" s="101"/>
      <c r="C491" s="101">
        <v>0</v>
      </c>
      <c r="D491" s="101">
        <v>0</v>
      </c>
      <c r="E491" s="101">
        <v>0</v>
      </c>
      <c r="F491" s="101">
        <v>0</v>
      </c>
      <c r="G491" s="101">
        <v>0</v>
      </c>
      <c r="H491" s="101">
        <v>0</v>
      </c>
      <c r="I491" s="101">
        <v>0</v>
      </c>
      <c r="J491" s="101">
        <v>0</v>
      </c>
      <c r="K491" s="101">
        <v>0</v>
      </c>
      <c r="L491" s="101">
        <v>0</v>
      </c>
      <c r="M491" s="101">
        <v>0</v>
      </c>
      <c r="N491" s="101">
        <v>0</v>
      </c>
      <c r="O491" s="101">
        <v>0</v>
      </c>
      <c r="P491" s="101">
        <v>0</v>
      </c>
      <c r="Q491" s="101">
        <v>0</v>
      </c>
      <c r="R491" s="101">
        <v>0</v>
      </c>
      <c r="S491" s="101">
        <v>0</v>
      </c>
      <c r="T491" s="101">
        <v>0</v>
      </c>
      <c r="U491" s="101">
        <v>0</v>
      </c>
      <c r="V491" s="101">
        <v>0</v>
      </c>
      <c r="W491" s="101">
        <v>0</v>
      </c>
      <c r="X491" s="101">
        <v>0</v>
      </c>
      <c r="Y491" s="101">
        <v>0</v>
      </c>
      <c r="DA491" s="131" t="s">
        <v>4177</v>
      </c>
    </row>
    <row r="492" spans="1:105" ht="12" customHeight="1" x14ac:dyDescent="0.25">
      <c r="A492" s="107" t="s">
        <v>123</v>
      </c>
      <c r="B492" s="104"/>
      <c r="C492" s="104">
        <v>0</v>
      </c>
      <c r="D492" s="104">
        <v>0</v>
      </c>
      <c r="E492" s="104">
        <v>0</v>
      </c>
      <c r="F492" s="104">
        <v>0</v>
      </c>
      <c r="G492" s="104">
        <v>0</v>
      </c>
      <c r="H492" s="104">
        <v>0</v>
      </c>
      <c r="I492" s="104">
        <v>0</v>
      </c>
      <c r="J492" s="104">
        <v>0</v>
      </c>
      <c r="K492" s="104">
        <v>0</v>
      </c>
      <c r="L492" s="104">
        <v>0</v>
      </c>
      <c r="M492" s="104">
        <v>0</v>
      </c>
      <c r="N492" s="104">
        <v>0</v>
      </c>
      <c r="O492" s="104">
        <v>0</v>
      </c>
      <c r="P492" s="104">
        <v>0</v>
      </c>
      <c r="Q492" s="104">
        <v>0</v>
      </c>
      <c r="R492" s="104">
        <v>0</v>
      </c>
      <c r="S492" s="104">
        <v>0</v>
      </c>
      <c r="T492" s="104">
        <v>0</v>
      </c>
      <c r="U492" s="104">
        <v>0</v>
      </c>
      <c r="V492" s="104">
        <v>0</v>
      </c>
      <c r="W492" s="104">
        <v>0</v>
      </c>
      <c r="X492" s="104">
        <v>0</v>
      </c>
      <c r="Y492" s="104">
        <v>0</v>
      </c>
      <c r="DA492" s="132" t="s">
        <v>4178</v>
      </c>
    </row>
    <row r="493" spans="1:105" ht="12" customHeight="1" x14ac:dyDescent="0.25">
      <c r="A493" s="108" t="s">
        <v>50</v>
      </c>
      <c r="B493" s="98"/>
      <c r="C493" s="98">
        <v>0</v>
      </c>
      <c r="D493" s="98">
        <v>0</v>
      </c>
      <c r="E493" s="98">
        <v>0</v>
      </c>
      <c r="F493" s="98">
        <v>0</v>
      </c>
      <c r="G493" s="98">
        <v>0</v>
      </c>
      <c r="H493" s="98">
        <v>0</v>
      </c>
      <c r="I493" s="98">
        <v>0</v>
      </c>
      <c r="J493" s="98">
        <v>0</v>
      </c>
      <c r="K493" s="98">
        <v>0</v>
      </c>
      <c r="L493" s="98">
        <v>0</v>
      </c>
      <c r="M493" s="98">
        <v>0</v>
      </c>
      <c r="N493" s="98">
        <v>0</v>
      </c>
      <c r="O493" s="98">
        <v>0</v>
      </c>
      <c r="P493" s="98">
        <v>0</v>
      </c>
      <c r="Q493" s="98">
        <v>0</v>
      </c>
      <c r="R493" s="98">
        <v>0</v>
      </c>
      <c r="S493" s="98">
        <v>0</v>
      </c>
      <c r="T493" s="98">
        <v>0</v>
      </c>
      <c r="U493" s="98">
        <v>0</v>
      </c>
      <c r="V493" s="98">
        <v>0</v>
      </c>
      <c r="W493" s="98">
        <v>0</v>
      </c>
      <c r="X493" s="98">
        <v>0</v>
      </c>
      <c r="Y493" s="98">
        <v>0</v>
      </c>
      <c r="DA493" s="63" t="s">
        <v>4179</v>
      </c>
    </row>
    <row r="494" spans="1:105" ht="12" customHeight="1" x14ac:dyDescent="0.25">
      <c r="A494" s="108" t="s">
        <v>52</v>
      </c>
      <c r="B494" s="98"/>
      <c r="C494" s="98">
        <v>0</v>
      </c>
      <c r="D494" s="98">
        <v>0</v>
      </c>
      <c r="E494" s="98">
        <v>0</v>
      </c>
      <c r="F494" s="98">
        <v>0</v>
      </c>
      <c r="G494" s="98">
        <v>0</v>
      </c>
      <c r="H494" s="98">
        <v>0</v>
      </c>
      <c r="I494" s="98">
        <v>0</v>
      </c>
      <c r="J494" s="98">
        <v>0</v>
      </c>
      <c r="K494" s="98">
        <v>0</v>
      </c>
      <c r="L494" s="98">
        <v>0</v>
      </c>
      <c r="M494" s="98">
        <v>0</v>
      </c>
      <c r="N494" s="98">
        <v>0</v>
      </c>
      <c r="O494" s="98">
        <v>0</v>
      </c>
      <c r="P494" s="98">
        <v>0</v>
      </c>
      <c r="Q494" s="98">
        <v>0</v>
      </c>
      <c r="R494" s="98">
        <v>0</v>
      </c>
      <c r="S494" s="98">
        <v>0</v>
      </c>
      <c r="T494" s="98">
        <v>0</v>
      </c>
      <c r="U494" s="98">
        <v>0</v>
      </c>
      <c r="V494" s="98">
        <v>0</v>
      </c>
      <c r="W494" s="98">
        <v>0</v>
      </c>
      <c r="X494" s="98">
        <v>0</v>
      </c>
      <c r="Y494" s="98">
        <v>0</v>
      </c>
      <c r="DA494" s="63" t="s">
        <v>4180</v>
      </c>
    </row>
    <row r="495" spans="1:105" ht="12" customHeight="1" x14ac:dyDescent="0.25">
      <c r="A495" s="106" t="s">
        <v>122</v>
      </c>
      <c r="B495" s="101"/>
      <c r="C495" s="101">
        <v>901.05757198789343</v>
      </c>
      <c r="D495" s="101">
        <v>1027.0295486553805</v>
      </c>
      <c r="E495" s="101">
        <v>1018.0264477425914</v>
      </c>
      <c r="F495" s="101">
        <v>979.49356625749294</v>
      </c>
      <c r="G495" s="101">
        <v>975.84590514538252</v>
      </c>
      <c r="H495" s="101">
        <v>953.05179561450177</v>
      </c>
      <c r="I495" s="101">
        <v>985.20289637536519</v>
      </c>
      <c r="J495" s="101">
        <v>902.86864545577316</v>
      </c>
      <c r="K495" s="101">
        <v>951.00733471987871</v>
      </c>
      <c r="L495" s="101">
        <v>927.76210991127721</v>
      </c>
      <c r="M495" s="101">
        <v>935.70035480664421</v>
      </c>
      <c r="N495" s="101">
        <v>914.75663016409214</v>
      </c>
      <c r="O495" s="101">
        <v>906.08818333273382</v>
      </c>
      <c r="P495" s="101">
        <v>919.572066972225</v>
      </c>
      <c r="Q495" s="101">
        <v>925.94975861891226</v>
      </c>
      <c r="R495" s="101">
        <v>940.08960392776771</v>
      </c>
      <c r="S495" s="101">
        <v>933.24733013727018</v>
      </c>
      <c r="T495" s="101">
        <v>896.93234228307961</v>
      </c>
      <c r="U495" s="101">
        <v>853.64076655565134</v>
      </c>
      <c r="V495" s="101">
        <v>785.40248861123723</v>
      </c>
      <c r="W495" s="101">
        <v>687.14771816142297</v>
      </c>
      <c r="X495" s="101">
        <v>600.82319480919955</v>
      </c>
      <c r="Y495" s="101">
        <v>468.36841805780176</v>
      </c>
      <c r="DA495" s="131" t="s">
        <v>4181</v>
      </c>
    </row>
    <row r="496" spans="1:105" ht="12" customHeight="1" x14ac:dyDescent="0.25">
      <c r="A496" s="107" t="s">
        <v>121</v>
      </c>
      <c r="B496" s="104"/>
      <c r="C496" s="104">
        <v>901.24549008056522</v>
      </c>
      <c r="D496" s="104">
        <v>1027.2465038036321</v>
      </c>
      <c r="E496" s="104">
        <v>1018.2677445739363</v>
      </c>
      <c r="F496" s="104">
        <v>979.81947585832779</v>
      </c>
      <c r="G496" s="104">
        <v>976.06027566762521</v>
      </c>
      <c r="H496" s="104">
        <v>953.0792932549989</v>
      </c>
      <c r="I496" s="104">
        <v>985.29408188859009</v>
      </c>
      <c r="J496" s="104">
        <v>902.90683609499536</v>
      </c>
      <c r="K496" s="104">
        <v>951.16901245419274</v>
      </c>
      <c r="L496" s="104">
        <v>927.36058300986042</v>
      </c>
      <c r="M496" s="104">
        <v>935.9527025655949</v>
      </c>
      <c r="N496" s="104">
        <v>914.7146472596595</v>
      </c>
      <c r="O496" s="104">
        <v>906.03945886581232</v>
      </c>
      <c r="P496" s="104">
        <v>920.53326313688967</v>
      </c>
      <c r="Q496" s="104">
        <v>926.34394048920853</v>
      </c>
      <c r="R496" s="104">
        <v>940.5071359975741</v>
      </c>
      <c r="S496" s="104">
        <v>933.44287673636313</v>
      </c>
      <c r="T496" s="104">
        <v>896.01508938517804</v>
      </c>
      <c r="U496" s="104">
        <v>853.45848174645494</v>
      </c>
      <c r="V496" s="104">
        <v>784.66870838826333</v>
      </c>
      <c r="W496" s="104">
        <v>685.74071424299098</v>
      </c>
      <c r="X496" s="104">
        <v>600.92930836165965</v>
      </c>
      <c r="Y496" s="104">
        <v>469.8293437894776</v>
      </c>
      <c r="DA496" s="132" t="s">
        <v>4182</v>
      </c>
    </row>
    <row r="497" spans="1:105" ht="12" customHeight="1" x14ac:dyDescent="0.25">
      <c r="A497" s="108" t="s">
        <v>53</v>
      </c>
      <c r="B497" s="98"/>
      <c r="C497" s="98">
        <v>427.54316616266055</v>
      </c>
      <c r="D497" s="98">
        <v>511.16766898749017</v>
      </c>
      <c r="E497" s="98">
        <v>491.16776429104823</v>
      </c>
      <c r="F497" s="98">
        <v>469.89246043434377</v>
      </c>
      <c r="G497" s="98">
        <v>471.61408827831747</v>
      </c>
      <c r="H497" s="98">
        <v>448.66627425698294</v>
      </c>
      <c r="I497" s="98">
        <v>497.25694218962121</v>
      </c>
      <c r="J497" s="98">
        <v>405.90183327797979</v>
      </c>
      <c r="K497" s="98">
        <v>441.27032507592145</v>
      </c>
      <c r="L497" s="98">
        <v>350.62639550572692</v>
      </c>
      <c r="M497" s="98">
        <v>395.54602588576154</v>
      </c>
      <c r="N497" s="98">
        <v>359.91166856503816</v>
      </c>
      <c r="O497" s="98">
        <v>364.75163846799722</v>
      </c>
      <c r="P497" s="98">
        <v>393.99520732660289</v>
      </c>
      <c r="Q497" s="98">
        <v>393.88173507620962</v>
      </c>
      <c r="R497" s="98">
        <v>418.42158128947614</v>
      </c>
      <c r="S497" s="98">
        <v>420.60891163502396</v>
      </c>
      <c r="T497" s="98">
        <v>386.59752290469993</v>
      </c>
      <c r="U497" s="98">
        <v>355.88610413532069</v>
      </c>
      <c r="V497" s="98">
        <v>316.12100730980063</v>
      </c>
      <c r="W497" s="98">
        <v>234.06474881225225</v>
      </c>
      <c r="X497" s="98">
        <v>223.69867745672653</v>
      </c>
      <c r="Y497" s="98">
        <v>178.7972681678755</v>
      </c>
      <c r="DA497" s="63" t="s">
        <v>4183</v>
      </c>
    </row>
    <row r="498" spans="1:105" ht="12" customHeight="1" x14ac:dyDescent="0.25">
      <c r="A498" s="108" t="s">
        <v>52</v>
      </c>
      <c r="B498" s="98"/>
      <c r="C498" s="98">
        <v>473.70232391790466</v>
      </c>
      <c r="D498" s="98">
        <v>516.07883481614215</v>
      </c>
      <c r="E498" s="98">
        <v>527.09998028288817</v>
      </c>
      <c r="F498" s="98">
        <v>509.92701542398407</v>
      </c>
      <c r="G498" s="98">
        <v>504.4461873893078</v>
      </c>
      <c r="H498" s="98">
        <v>504.41301899801601</v>
      </c>
      <c r="I498" s="98">
        <v>488.03713969896893</v>
      </c>
      <c r="J498" s="98">
        <v>497.00500281701551</v>
      </c>
      <c r="K498" s="98">
        <v>509.89868737827123</v>
      </c>
      <c r="L498" s="98">
        <v>576.7341875041335</v>
      </c>
      <c r="M498" s="98">
        <v>540.40667667983337</v>
      </c>
      <c r="N498" s="98">
        <v>554.8029786946214</v>
      </c>
      <c r="O498" s="98">
        <v>541.28782039781515</v>
      </c>
      <c r="P498" s="98">
        <v>526.53805581028689</v>
      </c>
      <c r="Q498" s="98">
        <v>532.46220541299897</v>
      </c>
      <c r="R498" s="98">
        <v>522.08555470809802</v>
      </c>
      <c r="S498" s="98">
        <v>512.83396510133912</v>
      </c>
      <c r="T498" s="98">
        <v>509.41756648047829</v>
      </c>
      <c r="U498" s="98">
        <v>497.57237761113436</v>
      </c>
      <c r="V498" s="98">
        <v>468.54770107846264</v>
      </c>
      <c r="W498" s="98">
        <v>451.67596543073876</v>
      </c>
      <c r="X498" s="98">
        <v>377.23063090493315</v>
      </c>
      <c r="Y498" s="98">
        <v>291.03207562160202</v>
      </c>
      <c r="DA498" s="63" t="s">
        <v>4184</v>
      </c>
    </row>
    <row r="499" spans="1:105" ht="12" customHeight="1" x14ac:dyDescent="0.25">
      <c r="A499" s="121" t="s">
        <v>54</v>
      </c>
      <c r="B499" s="122"/>
      <c r="C499" s="122">
        <v>184.08412657637339</v>
      </c>
      <c r="D499" s="122">
        <v>184.46579148531427</v>
      </c>
      <c r="E499" s="122">
        <v>184.10746399266537</v>
      </c>
      <c r="F499" s="122">
        <v>189.62795195732718</v>
      </c>
      <c r="G499" s="122">
        <v>190.26721385947883</v>
      </c>
      <c r="H499" s="122">
        <v>208.34304746632742</v>
      </c>
      <c r="I499" s="122">
        <v>195.0042020602335</v>
      </c>
      <c r="J499" s="122">
        <v>200.32566746521945</v>
      </c>
      <c r="K499" s="122">
        <v>183.05485999643832</v>
      </c>
      <c r="L499" s="122">
        <v>223.8059945375521</v>
      </c>
      <c r="M499" s="122">
        <v>223.23504712681657</v>
      </c>
      <c r="N499" s="122">
        <v>223.15100198400052</v>
      </c>
      <c r="O499" s="122">
        <v>218.80375602280415</v>
      </c>
      <c r="P499" s="122">
        <v>214.5919214256015</v>
      </c>
      <c r="Q499" s="122">
        <v>210.95688531539102</v>
      </c>
      <c r="R499" s="122">
        <v>207.38239844914389</v>
      </c>
      <c r="S499" s="122">
        <v>204.40742144144255</v>
      </c>
      <c r="T499" s="122">
        <v>201.74787201384126</v>
      </c>
      <c r="U499" s="122">
        <v>199.34168037304931</v>
      </c>
      <c r="V499" s="122">
        <v>196.98807701787882</v>
      </c>
      <c r="W499" s="122">
        <v>196.53710327291637</v>
      </c>
      <c r="X499" s="122">
        <v>196.71772333312157</v>
      </c>
      <c r="Y499" s="122">
        <v>172.41901456217158</v>
      </c>
      <c r="DA499" s="130" t="s">
        <v>4185</v>
      </c>
    </row>
    <row r="500" spans="1:105" ht="12" customHeight="1" x14ac:dyDescent="0.25">
      <c r="A500" s="97" t="s">
        <v>202</v>
      </c>
      <c r="B500" s="98"/>
      <c r="C500" s="98">
        <v>0</v>
      </c>
      <c r="D500" s="98">
        <v>0</v>
      </c>
      <c r="E500" s="98">
        <v>0</v>
      </c>
      <c r="F500" s="98">
        <v>0</v>
      </c>
      <c r="G500" s="98">
        <v>0</v>
      </c>
      <c r="H500" s="98">
        <v>0</v>
      </c>
      <c r="I500" s="98">
        <v>0</v>
      </c>
      <c r="J500" s="98">
        <v>0</v>
      </c>
      <c r="K500" s="98">
        <v>0</v>
      </c>
      <c r="L500" s="98">
        <v>0</v>
      </c>
      <c r="M500" s="98">
        <v>0</v>
      </c>
      <c r="N500" s="98">
        <v>0</v>
      </c>
      <c r="O500" s="98">
        <v>0</v>
      </c>
      <c r="P500" s="98">
        <v>0</v>
      </c>
      <c r="Q500" s="98">
        <v>0</v>
      </c>
      <c r="R500" s="98">
        <v>0</v>
      </c>
      <c r="S500" s="98">
        <v>0</v>
      </c>
      <c r="T500" s="98">
        <v>0</v>
      </c>
      <c r="U500" s="98">
        <v>0</v>
      </c>
      <c r="V500" s="98">
        <v>0</v>
      </c>
      <c r="W500" s="98">
        <v>0</v>
      </c>
      <c r="X500" s="98">
        <v>0</v>
      </c>
      <c r="Y500" s="98">
        <v>0</v>
      </c>
      <c r="DA500" s="63" t="s">
        <v>4186</v>
      </c>
    </row>
    <row r="501" spans="1:105" ht="12" customHeight="1" x14ac:dyDescent="0.25">
      <c r="A501" s="97" t="s">
        <v>50</v>
      </c>
      <c r="B501" s="98"/>
      <c r="C501" s="98">
        <v>0</v>
      </c>
      <c r="D501" s="98">
        <v>0</v>
      </c>
      <c r="E501" s="98">
        <v>0</v>
      </c>
      <c r="F501" s="98">
        <v>0</v>
      </c>
      <c r="G501" s="98">
        <v>0</v>
      </c>
      <c r="H501" s="98">
        <v>0</v>
      </c>
      <c r="I501" s="98">
        <v>0</v>
      </c>
      <c r="J501" s="98">
        <v>0</v>
      </c>
      <c r="K501" s="98">
        <v>0</v>
      </c>
      <c r="L501" s="98">
        <v>0</v>
      </c>
      <c r="M501" s="98">
        <v>0</v>
      </c>
      <c r="N501" s="98">
        <v>0</v>
      </c>
      <c r="O501" s="98">
        <v>0</v>
      </c>
      <c r="P501" s="98">
        <v>0</v>
      </c>
      <c r="Q501" s="98">
        <v>0</v>
      </c>
      <c r="R501" s="98">
        <v>0</v>
      </c>
      <c r="S501" s="98">
        <v>0</v>
      </c>
      <c r="T501" s="98">
        <v>0</v>
      </c>
      <c r="U501" s="98">
        <v>0</v>
      </c>
      <c r="V501" s="98">
        <v>0</v>
      </c>
      <c r="W501" s="98">
        <v>0</v>
      </c>
      <c r="X501" s="98">
        <v>0</v>
      </c>
      <c r="Y501" s="98">
        <v>0</v>
      </c>
      <c r="DA501" s="63" t="s">
        <v>4187</v>
      </c>
    </row>
    <row r="502" spans="1:105" ht="12" customHeight="1" x14ac:dyDescent="0.25">
      <c r="A502" s="109" t="s">
        <v>120</v>
      </c>
      <c r="B502" s="33"/>
      <c r="C502" s="33">
        <v>184.08412657637339</v>
      </c>
      <c r="D502" s="33">
        <v>184.46579148531427</v>
      </c>
      <c r="E502" s="33">
        <v>184.10746399266537</v>
      </c>
      <c r="F502" s="33">
        <v>189.62795195732718</v>
      </c>
      <c r="G502" s="33">
        <v>190.26721385947883</v>
      </c>
      <c r="H502" s="33">
        <v>208.34304746632742</v>
      </c>
      <c r="I502" s="33">
        <v>195.0042020602335</v>
      </c>
      <c r="J502" s="33">
        <v>200.32566746521945</v>
      </c>
      <c r="K502" s="33">
        <v>183.05485999643832</v>
      </c>
      <c r="L502" s="33">
        <v>223.8059945375521</v>
      </c>
      <c r="M502" s="33">
        <v>223.23504712681657</v>
      </c>
      <c r="N502" s="33">
        <v>223.15100198400052</v>
      </c>
      <c r="O502" s="33">
        <v>218.80375602280415</v>
      </c>
      <c r="P502" s="33">
        <v>214.5919214256015</v>
      </c>
      <c r="Q502" s="33">
        <v>210.95688531539102</v>
      </c>
      <c r="R502" s="33">
        <v>207.38239844914389</v>
      </c>
      <c r="S502" s="33">
        <v>204.40742144144255</v>
      </c>
      <c r="T502" s="33">
        <v>201.74787201384126</v>
      </c>
      <c r="U502" s="33">
        <v>199.34168037304931</v>
      </c>
      <c r="V502" s="33">
        <v>196.98807701787882</v>
      </c>
      <c r="W502" s="33">
        <v>196.53710327291637</v>
      </c>
      <c r="X502" s="33">
        <v>196.71772333312157</v>
      </c>
      <c r="Y502" s="33">
        <v>172.41901456217158</v>
      </c>
      <c r="DA502" s="60" t="s">
        <v>4188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0</v>
      </c>
      <c r="D504" s="117">
        <f t="shared" si="254"/>
        <v>0</v>
      </c>
      <c r="E504" s="117">
        <f t="shared" si="254"/>
        <v>0</v>
      </c>
      <c r="F504" s="117">
        <f t="shared" si="254"/>
        <v>0</v>
      </c>
      <c r="G504" s="117">
        <f t="shared" si="254"/>
        <v>0</v>
      </c>
      <c r="H504" s="117">
        <f t="shared" si="254"/>
        <v>0</v>
      </c>
      <c r="I504" s="117">
        <f t="shared" si="254"/>
        <v>0</v>
      </c>
      <c r="J504" s="117">
        <f t="shared" si="254"/>
        <v>0</v>
      </c>
      <c r="K504" s="117">
        <f t="shared" si="254"/>
        <v>0</v>
      </c>
      <c r="L504" s="117">
        <f t="shared" si="254"/>
        <v>0</v>
      </c>
      <c r="M504" s="117">
        <f t="shared" si="254"/>
        <v>0</v>
      </c>
      <c r="N504" s="117">
        <f t="shared" si="254"/>
        <v>0</v>
      </c>
      <c r="O504" s="117">
        <f t="shared" si="254"/>
        <v>0</v>
      </c>
      <c r="P504" s="117">
        <f t="shared" si="254"/>
        <v>0</v>
      </c>
      <c r="Q504" s="117">
        <f t="shared" si="254"/>
        <v>0</v>
      </c>
      <c r="R504" s="117">
        <f t="shared" ref="R504:V504" si="255">R505+R508+R510+R523</f>
        <v>0</v>
      </c>
      <c r="S504" s="117">
        <f t="shared" si="255"/>
        <v>0</v>
      </c>
      <c r="T504" s="117">
        <f t="shared" si="255"/>
        <v>0</v>
      </c>
      <c r="U504" s="117">
        <f t="shared" si="255"/>
        <v>0</v>
      </c>
      <c r="V504" s="117">
        <f t="shared" si="255"/>
        <v>0</v>
      </c>
      <c r="W504" s="117">
        <f t="shared" ref="W504:Y504" si="256">W505+W508+W510+W523</f>
        <v>0</v>
      </c>
      <c r="X504" s="117">
        <f t="shared" si="256"/>
        <v>0</v>
      </c>
      <c r="Y504" s="117">
        <f t="shared" si="256"/>
        <v>0</v>
      </c>
      <c r="DA504" s="129" t="s">
        <v>4333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:Y505" si="259">SUM(W506:W507)</f>
        <v>0</v>
      </c>
      <c r="X505" s="122">
        <f t="shared" si="259"/>
        <v>0</v>
      </c>
      <c r="Y505" s="122">
        <f t="shared" si="259"/>
        <v>0</v>
      </c>
      <c r="DA505" s="130" t="s">
        <v>4334</v>
      </c>
    </row>
    <row r="506" spans="1:105" ht="12" customHeight="1" x14ac:dyDescent="0.25">
      <c r="A506" s="97" t="s">
        <v>199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X506" s="98">
        <v>0</v>
      </c>
      <c r="Y506" s="98">
        <v>0</v>
      </c>
      <c r="DA506" s="63" t="s">
        <v>4335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X507" s="98">
        <v>0</v>
      </c>
      <c r="Y507" s="98">
        <v>0</v>
      </c>
      <c r="DA507" s="63" t="s">
        <v>4336</v>
      </c>
    </row>
    <row r="508" spans="1:105" ht="12" customHeight="1" x14ac:dyDescent="0.25">
      <c r="A508" s="121" t="s">
        <v>92</v>
      </c>
      <c r="B508" s="122"/>
      <c r="C508" s="122">
        <f t="shared" ref="C508:Y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X508" s="122">
        <f t="shared" si="260"/>
        <v>0</v>
      </c>
      <c r="Y508" s="122">
        <f t="shared" si="260"/>
        <v>0</v>
      </c>
      <c r="DA508" s="130" t="s">
        <v>4337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X509" s="98">
        <v>0</v>
      </c>
      <c r="Y509" s="98">
        <v>0</v>
      </c>
      <c r="DA509" s="63" t="s">
        <v>4338</v>
      </c>
    </row>
    <row r="510" spans="1:105" ht="12" customHeight="1" x14ac:dyDescent="0.25">
      <c r="A510" s="121" t="s">
        <v>55</v>
      </c>
      <c r="B510" s="122"/>
      <c r="C510" s="122">
        <v>0</v>
      </c>
      <c r="D510" s="122">
        <v>0</v>
      </c>
      <c r="E510" s="122">
        <v>0</v>
      </c>
      <c r="F510" s="122">
        <v>0</v>
      </c>
      <c r="G510" s="122">
        <v>0</v>
      </c>
      <c r="H510" s="122">
        <v>0</v>
      </c>
      <c r="I510" s="122">
        <v>0</v>
      </c>
      <c r="J510" s="122">
        <v>0</v>
      </c>
      <c r="K510" s="122">
        <v>0</v>
      </c>
      <c r="L510" s="122">
        <v>0</v>
      </c>
      <c r="M510" s="122">
        <v>0</v>
      </c>
      <c r="N510" s="122">
        <v>0</v>
      </c>
      <c r="O510" s="122">
        <v>0</v>
      </c>
      <c r="P510" s="122">
        <v>0</v>
      </c>
      <c r="Q510" s="122">
        <v>0</v>
      </c>
      <c r="R510" s="122">
        <v>0</v>
      </c>
      <c r="S510" s="122">
        <v>0</v>
      </c>
      <c r="T510" s="122">
        <v>0</v>
      </c>
      <c r="U510" s="122">
        <v>0</v>
      </c>
      <c r="V510" s="122">
        <v>0</v>
      </c>
      <c r="W510" s="122">
        <v>0</v>
      </c>
      <c r="X510" s="122">
        <v>0</v>
      </c>
      <c r="Y510" s="122">
        <v>0</v>
      </c>
      <c r="DA510" s="130" t="s">
        <v>4339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X511" s="98">
        <v>0</v>
      </c>
      <c r="Y511" s="98">
        <v>0</v>
      </c>
      <c r="DA511" s="63" t="s">
        <v>4340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X512" s="98">
        <v>0</v>
      </c>
      <c r="Y512" s="98">
        <v>0</v>
      </c>
      <c r="DA512" s="63" t="s">
        <v>4341</v>
      </c>
    </row>
    <row r="513" spans="1:105" ht="12" customHeight="1" x14ac:dyDescent="0.25">
      <c r="A513" s="100" t="s">
        <v>199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X513" s="101">
        <v>0</v>
      </c>
      <c r="Y513" s="101">
        <v>0</v>
      </c>
      <c r="DA513" s="131" t="s">
        <v>4342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X514" s="104">
        <v>0</v>
      </c>
      <c r="Y514" s="104">
        <v>0</v>
      </c>
      <c r="DA514" s="132" t="s">
        <v>4343</v>
      </c>
    </row>
    <row r="515" spans="1:105" ht="12" customHeight="1" x14ac:dyDescent="0.25">
      <c r="A515" s="106" t="s">
        <v>124</v>
      </c>
      <c r="B515" s="101"/>
      <c r="C515" s="101">
        <v>0</v>
      </c>
      <c r="D515" s="101">
        <v>0</v>
      </c>
      <c r="E515" s="101">
        <v>0</v>
      </c>
      <c r="F515" s="101">
        <v>0</v>
      </c>
      <c r="G515" s="101">
        <v>0</v>
      </c>
      <c r="H515" s="101">
        <v>0</v>
      </c>
      <c r="I515" s="101">
        <v>0</v>
      </c>
      <c r="J515" s="101">
        <v>0</v>
      </c>
      <c r="K515" s="101">
        <v>0</v>
      </c>
      <c r="L515" s="101">
        <v>0</v>
      </c>
      <c r="M515" s="101">
        <v>0</v>
      </c>
      <c r="N515" s="101">
        <v>0</v>
      </c>
      <c r="O515" s="101">
        <v>0</v>
      </c>
      <c r="P515" s="101">
        <v>0</v>
      </c>
      <c r="Q515" s="101">
        <v>0</v>
      </c>
      <c r="R515" s="101">
        <v>0</v>
      </c>
      <c r="S515" s="101">
        <v>0</v>
      </c>
      <c r="T515" s="101">
        <v>0</v>
      </c>
      <c r="U515" s="101">
        <v>0</v>
      </c>
      <c r="V515" s="101">
        <v>0</v>
      </c>
      <c r="W515" s="101">
        <v>0</v>
      </c>
      <c r="X515" s="101">
        <v>0</v>
      </c>
      <c r="Y515" s="101">
        <v>0</v>
      </c>
      <c r="DA515" s="131" t="s">
        <v>4344</v>
      </c>
    </row>
    <row r="516" spans="1:105" ht="12" customHeight="1" x14ac:dyDescent="0.25">
      <c r="A516" s="107" t="s">
        <v>123</v>
      </c>
      <c r="B516" s="104"/>
      <c r="C516" s="104">
        <v>0</v>
      </c>
      <c r="D516" s="104">
        <v>0</v>
      </c>
      <c r="E516" s="104">
        <v>0</v>
      </c>
      <c r="F516" s="104">
        <v>0</v>
      </c>
      <c r="G516" s="104">
        <v>0</v>
      </c>
      <c r="H516" s="104">
        <v>0</v>
      </c>
      <c r="I516" s="104">
        <v>0</v>
      </c>
      <c r="J516" s="104">
        <v>0</v>
      </c>
      <c r="K516" s="104">
        <v>0</v>
      </c>
      <c r="L516" s="104">
        <v>0</v>
      </c>
      <c r="M516" s="104">
        <v>0</v>
      </c>
      <c r="N516" s="104">
        <v>0</v>
      </c>
      <c r="O516" s="104">
        <v>0</v>
      </c>
      <c r="P516" s="104">
        <v>0</v>
      </c>
      <c r="Q516" s="104">
        <v>0</v>
      </c>
      <c r="R516" s="104">
        <v>0</v>
      </c>
      <c r="S516" s="104">
        <v>0</v>
      </c>
      <c r="T516" s="104">
        <v>0</v>
      </c>
      <c r="U516" s="104">
        <v>0</v>
      </c>
      <c r="V516" s="104">
        <v>0</v>
      </c>
      <c r="W516" s="104">
        <v>0</v>
      </c>
      <c r="X516" s="104">
        <v>0</v>
      </c>
      <c r="Y516" s="104">
        <v>0</v>
      </c>
      <c r="DA516" s="132" t="s">
        <v>4345</v>
      </c>
    </row>
    <row r="517" spans="1:105" ht="12" customHeight="1" x14ac:dyDescent="0.25">
      <c r="A517" s="108" t="s">
        <v>50</v>
      </c>
      <c r="B517" s="98"/>
      <c r="C517" s="98">
        <v>0</v>
      </c>
      <c r="D517" s="98">
        <v>0</v>
      </c>
      <c r="E517" s="98">
        <v>0</v>
      </c>
      <c r="F517" s="98">
        <v>0</v>
      </c>
      <c r="G517" s="98">
        <v>0</v>
      </c>
      <c r="H517" s="98">
        <v>0</v>
      </c>
      <c r="I517" s="98">
        <v>0</v>
      </c>
      <c r="J517" s="98">
        <v>0</v>
      </c>
      <c r="K517" s="98">
        <v>0</v>
      </c>
      <c r="L517" s="98">
        <v>0</v>
      </c>
      <c r="M517" s="98">
        <v>0</v>
      </c>
      <c r="N517" s="98">
        <v>0</v>
      </c>
      <c r="O517" s="98">
        <v>0</v>
      </c>
      <c r="P517" s="98">
        <v>0</v>
      </c>
      <c r="Q517" s="98">
        <v>0</v>
      </c>
      <c r="R517" s="98">
        <v>0</v>
      </c>
      <c r="S517" s="98">
        <v>0</v>
      </c>
      <c r="T517" s="98">
        <v>0</v>
      </c>
      <c r="U517" s="98">
        <v>0</v>
      </c>
      <c r="V517" s="98">
        <v>0</v>
      </c>
      <c r="W517" s="98">
        <v>0</v>
      </c>
      <c r="X517" s="98">
        <v>0</v>
      </c>
      <c r="Y517" s="98">
        <v>0</v>
      </c>
      <c r="DA517" s="63" t="s">
        <v>4346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X518" s="98">
        <v>0</v>
      </c>
      <c r="Y518" s="98">
        <v>0</v>
      </c>
      <c r="DA518" s="63" t="s">
        <v>4347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X519" s="101">
        <v>0</v>
      </c>
      <c r="Y519" s="101">
        <v>0</v>
      </c>
      <c r="DA519" s="131" t="s">
        <v>4348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X520" s="104">
        <v>0</v>
      </c>
      <c r="Y520" s="104">
        <v>0</v>
      </c>
      <c r="DA520" s="132" t="s">
        <v>4349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X521" s="98">
        <v>0</v>
      </c>
      <c r="Y521" s="98">
        <v>0</v>
      </c>
      <c r="DA521" s="63" t="s">
        <v>4350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X522" s="98">
        <v>0</v>
      </c>
      <c r="Y522" s="98">
        <v>0</v>
      </c>
      <c r="DA522" s="63" t="s">
        <v>4351</v>
      </c>
    </row>
    <row r="523" spans="1:105" ht="12" customHeight="1" x14ac:dyDescent="0.25">
      <c r="A523" s="121" t="s">
        <v>54</v>
      </c>
      <c r="B523" s="122"/>
      <c r="C523" s="122">
        <v>0</v>
      </c>
      <c r="D523" s="122">
        <v>0</v>
      </c>
      <c r="E523" s="122">
        <v>0</v>
      </c>
      <c r="F523" s="122">
        <v>0</v>
      </c>
      <c r="G523" s="122">
        <v>0</v>
      </c>
      <c r="H523" s="122">
        <v>0</v>
      </c>
      <c r="I523" s="122">
        <v>0</v>
      </c>
      <c r="J523" s="122">
        <v>0</v>
      </c>
      <c r="K523" s="122">
        <v>0</v>
      </c>
      <c r="L523" s="122">
        <v>0</v>
      </c>
      <c r="M523" s="122">
        <v>0</v>
      </c>
      <c r="N523" s="122">
        <v>0</v>
      </c>
      <c r="O523" s="122">
        <v>0</v>
      </c>
      <c r="P523" s="122">
        <v>0</v>
      </c>
      <c r="Q523" s="122">
        <v>0</v>
      </c>
      <c r="R523" s="122">
        <v>0</v>
      </c>
      <c r="S523" s="122">
        <v>0</v>
      </c>
      <c r="T523" s="122">
        <v>0</v>
      </c>
      <c r="U523" s="122">
        <v>0</v>
      </c>
      <c r="V523" s="122">
        <v>0</v>
      </c>
      <c r="W523" s="122">
        <v>0</v>
      </c>
      <c r="X523" s="122">
        <v>0</v>
      </c>
      <c r="Y523" s="122">
        <v>0</v>
      </c>
      <c r="DA523" s="130" t="s">
        <v>4352</v>
      </c>
    </row>
    <row r="524" spans="1:105" ht="12" customHeight="1" x14ac:dyDescent="0.25">
      <c r="A524" s="97" t="s">
        <v>202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X524" s="98">
        <v>0</v>
      </c>
      <c r="Y524" s="98">
        <v>0</v>
      </c>
      <c r="DA524" s="63" t="s">
        <v>4353</v>
      </c>
    </row>
    <row r="525" spans="1:105" ht="12" customHeight="1" x14ac:dyDescent="0.25">
      <c r="A525" s="97" t="s">
        <v>50</v>
      </c>
      <c r="B525" s="98"/>
      <c r="C525" s="98">
        <v>0</v>
      </c>
      <c r="D525" s="98">
        <v>0</v>
      </c>
      <c r="E525" s="98">
        <v>0</v>
      </c>
      <c r="F525" s="98">
        <v>0</v>
      </c>
      <c r="G525" s="98">
        <v>0</v>
      </c>
      <c r="H525" s="98">
        <v>0</v>
      </c>
      <c r="I525" s="98">
        <v>0</v>
      </c>
      <c r="J525" s="98">
        <v>0</v>
      </c>
      <c r="K525" s="98">
        <v>0</v>
      </c>
      <c r="L525" s="98">
        <v>0</v>
      </c>
      <c r="M525" s="98">
        <v>0</v>
      </c>
      <c r="N525" s="98">
        <v>0</v>
      </c>
      <c r="O525" s="98">
        <v>0</v>
      </c>
      <c r="P525" s="98">
        <v>0</v>
      </c>
      <c r="Q525" s="98">
        <v>0</v>
      </c>
      <c r="R525" s="98">
        <v>0</v>
      </c>
      <c r="S525" s="98">
        <v>0</v>
      </c>
      <c r="T525" s="98">
        <v>0</v>
      </c>
      <c r="U525" s="98">
        <v>0</v>
      </c>
      <c r="V525" s="98">
        <v>0</v>
      </c>
      <c r="W525" s="98">
        <v>0</v>
      </c>
      <c r="X525" s="98">
        <v>0</v>
      </c>
      <c r="Y525" s="98">
        <v>0</v>
      </c>
      <c r="DA525" s="63" t="s">
        <v>4354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X526" s="33">
        <v>0</v>
      </c>
      <c r="Y526" s="33">
        <v>0</v>
      </c>
      <c r="DA526" s="60" t="s">
        <v>4355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135.64971165634344</v>
      </c>
      <c r="D528" s="118">
        <f t="shared" si="261"/>
        <v>130.52030515614908</v>
      </c>
      <c r="E528" s="118">
        <f t="shared" si="261"/>
        <v>125.93344692487437</v>
      </c>
      <c r="F528" s="118">
        <f t="shared" si="261"/>
        <v>120.39251660228621</v>
      </c>
      <c r="G528" s="118">
        <f t="shared" si="261"/>
        <v>115.05164757738683</v>
      </c>
      <c r="H528" s="118">
        <f t="shared" si="261"/>
        <v>111.58202478975197</v>
      </c>
      <c r="I528" s="118">
        <f t="shared" si="261"/>
        <v>106.58559890041946</v>
      </c>
      <c r="J528" s="118">
        <f t="shared" si="261"/>
        <v>103.68558738511693</v>
      </c>
      <c r="K528" s="118">
        <f t="shared" si="261"/>
        <v>102.22687260239449</v>
      </c>
      <c r="L528" s="118">
        <f t="shared" si="261"/>
        <v>100.77781001853475</v>
      </c>
      <c r="M528" s="118">
        <f t="shared" si="261"/>
        <v>96.159977469369466</v>
      </c>
      <c r="N528" s="118">
        <f t="shared" si="261"/>
        <v>90.53384162036734</v>
      </c>
      <c r="O528" s="118">
        <f t="shared" si="261"/>
        <v>85.124217572650934</v>
      </c>
      <c r="P528" s="118">
        <f t="shared" si="261"/>
        <v>76.404543652043941</v>
      </c>
      <c r="Q528" s="118">
        <f t="shared" si="261"/>
        <v>71.767072386247506</v>
      </c>
      <c r="R528" s="118">
        <f t="shared" ref="R528:V528" si="262">R529+R532+R534+R547</f>
        <v>67.832569661748238</v>
      </c>
      <c r="S528" s="118">
        <f t="shared" si="262"/>
        <v>64.232235293033099</v>
      </c>
      <c r="T528" s="118">
        <f t="shared" si="262"/>
        <v>60.608192230587278</v>
      </c>
      <c r="U528" s="118">
        <f t="shared" si="262"/>
        <v>56.696588231409685</v>
      </c>
      <c r="V528" s="118">
        <f t="shared" si="262"/>
        <v>52.744243247365489</v>
      </c>
      <c r="W528" s="118">
        <f t="shared" ref="W528:Y528" si="263">W529+W532+W534+W547</f>
        <v>44.758605433560632</v>
      </c>
      <c r="X528" s="118">
        <f t="shared" si="263"/>
        <v>35.643485870488782</v>
      </c>
      <c r="Y528" s="118">
        <f t="shared" si="263"/>
        <v>25.797324533003057</v>
      </c>
      <c r="DA528" s="129" t="s">
        <v>4501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122.77572767703329</v>
      </c>
      <c r="D529" s="123">
        <f t="shared" si="264"/>
        <v>116.11371757428485</v>
      </c>
      <c r="E529" s="123">
        <f t="shared" si="264"/>
        <v>111.74412198838043</v>
      </c>
      <c r="F529" s="123">
        <f t="shared" si="264"/>
        <v>106.98727915961595</v>
      </c>
      <c r="G529" s="123">
        <f t="shared" si="264"/>
        <v>101.63051852311352</v>
      </c>
      <c r="H529" s="123">
        <f t="shared" si="264"/>
        <v>98.165006763832693</v>
      </c>
      <c r="I529" s="123">
        <f t="shared" si="264"/>
        <v>93.729761816028159</v>
      </c>
      <c r="J529" s="123">
        <f t="shared" si="264"/>
        <v>91.566947855937315</v>
      </c>
      <c r="K529" s="123">
        <f t="shared" si="264"/>
        <v>90.063221407575057</v>
      </c>
      <c r="L529" s="123">
        <f t="shared" si="264"/>
        <v>87.729338827951764</v>
      </c>
      <c r="M529" s="123">
        <f t="shared" si="264"/>
        <v>84.278491876364853</v>
      </c>
      <c r="N529" s="123">
        <f t="shared" si="264"/>
        <v>78.292666761368181</v>
      </c>
      <c r="O529" s="123">
        <f t="shared" si="264"/>
        <v>73.532509723505427</v>
      </c>
      <c r="P529" s="123">
        <f t="shared" si="264"/>
        <v>65.080114967512884</v>
      </c>
      <c r="Q529" s="123">
        <f t="shared" si="264"/>
        <v>60.284299689631737</v>
      </c>
      <c r="R529" s="123">
        <f t="shared" ref="R529:V529" si="265">SUM(R530:R531)</f>
        <v>56.536723421784195</v>
      </c>
      <c r="S529" s="123">
        <f t="shared" si="265"/>
        <v>53.26629908171256</v>
      </c>
      <c r="T529" s="123">
        <f t="shared" si="265"/>
        <v>50.115403596159943</v>
      </c>
      <c r="U529" s="123">
        <f t="shared" si="265"/>
        <v>46.964638443386505</v>
      </c>
      <c r="V529" s="123">
        <f t="shared" si="265"/>
        <v>43.719148527159653</v>
      </c>
      <c r="W529" s="123">
        <f t="shared" ref="W529:Y529" si="266">SUM(W530:W531)</f>
        <v>36.673785203949571</v>
      </c>
      <c r="X529" s="123">
        <f t="shared" si="266"/>
        <v>28.501849955876342</v>
      </c>
      <c r="Y529" s="123">
        <f t="shared" si="266"/>
        <v>20.128366678644991</v>
      </c>
      <c r="DA529" s="130" t="s">
        <v>4502</v>
      </c>
    </row>
    <row r="530" spans="1:105" ht="12" customHeight="1" x14ac:dyDescent="0.25">
      <c r="A530" s="97" t="s">
        <v>199</v>
      </c>
      <c r="B530" s="99"/>
      <c r="C530" s="99">
        <v>122.08591030698668</v>
      </c>
      <c r="D530" s="99">
        <v>115.46161020380863</v>
      </c>
      <c r="E530" s="99">
        <v>111.11662416380808</v>
      </c>
      <c r="F530" s="99">
        <v>106.38780047865687</v>
      </c>
      <c r="G530" s="99">
        <v>101.06442394611757</v>
      </c>
      <c r="H530" s="99">
        <v>97.622382241287767</v>
      </c>
      <c r="I530" s="99">
        <v>93.217666701650856</v>
      </c>
      <c r="J530" s="99">
        <v>91.055463597641378</v>
      </c>
      <c r="K530" s="99">
        <v>89.557582286232119</v>
      </c>
      <c r="L530" s="99">
        <v>87.21818905111121</v>
      </c>
      <c r="M530" s="99">
        <v>83.810054992541168</v>
      </c>
      <c r="N530" s="99">
        <v>77.85209179750467</v>
      </c>
      <c r="O530" s="99">
        <v>73.111618828144543</v>
      </c>
      <c r="P530" s="99">
        <v>64.729298793819581</v>
      </c>
      <c r="Q530" s="99">
        <v>59.947830185818574</v>
      </c>
      <c r="R530" s="99">
        <v>56.214491067208208</v>
      </c>
      <c r="S530" s="99">
        <v>52.961971979449878</v>
      </c>
      <c r="T530" s="99">
        <v>49.826789834827409</v>
      </c>
      <c r="U530" s="99">
        <v>46.694767569985913</v>
      </c>
      <c r="V530" s="99">
        <v>43.470487110140873</v>
      </c>
      <c r="W530" s="99">
        <v>36.457998673756549</v>
      </c>
      <c r="X530" s="99">
        <v>28.345530235877501</v>
      </c>
      <c r="Y530" s="99">
        <v>20.02494467793483</v>
      </c>
      <c r="DA530" s="63" t="s">
        <v>4503</v>
      </c>
    </row>
    <row r="531" spans="1:105" ht="12" customHeight="1" x14ac:dyDescent="0.25">
      <c r="A531" s="97" t="s">
        <v>53</v>
      </c>
      <c r="B531" s="99"/>
      <c r="C531" s="99">
        <v>0.68981737004661525</v>
      </c>
      <c r="D531" s="99">
        <v>0.65210737047621825</v>
      </c>
      <c r="E531" s="99">
        <v>0.62749782457234715</v>
      </c>
      <c r="F531" s="99">
        <v>0.59947868095908385</v>
      </c>
      <c r="G531" s="99">
        <v>0.566094576995952</v>
      </c>
      <c r="H531" s="99">
        <v>0.5426245225449291</v>
      </c>
      <c r="I531" s="99">
        <v>0.51209511437730848</v>
      </c>
      <c r="J531" s="99">
        <v>0.5114842582959378</v>
      </c>
      <c r="K531" s="99">
        <v>0.50563912134294486</v>
      </c>
      <c r="L531" s="99">
        <v>0.51114977684056084</v>
      </c>
      <c r="M531" s="99">
        <v>0.46843688382368653</v>
      </c>
      <c r="N531" s="99">
        <v>0.44057496386351319</v>
      </c>
      <c r="O531" s="99">
        <v>0.42089089536088342</v>
      </c>
      <c r="P531" s="99">
        <v>0.35081617369330348</v>
      </c>
      <c r="Q531" s="99">
        <v>0.33646950381316071</v>
      </c>
      <c r="R531" s="99">
        <v>0.32223235457598931</v>
      </c>
      <c r="S531" s="99">
        <v>0.30432710226267978</v>
      </c>
      <c r="T531" s="99">
        <v>0.28861376133253502</v>
      </c>
      <c r="U531" s="99">
        <v>0.26987087340059035</v>
      </c>
      <c r="V531" s="99">
        <v>0.24866141701878092</v>
      </c>
      <c r="W531" s="99">
        <v>0.2157865301930246</v>
      </c>
      <c r="X531" s="99">
        <v>0.1563197199988404</v>
      </c>
      <c r="Y531" s="99">
        <v>0.103422000710162</v>
      </c>
      <c r="DA531" s="63" t="s">
        <v>4504</v>
      </c>
    </row>
    <row r="532" spans="1:105" ht="12" customHeight="1" x14ac:dyDescent="0.25">
      <c r="A532" s="121" t="s">
        <v>92</v>
      </c>
      <c r="B532" s="123"/>
      <c r="C532" s="123">
        <f t="shared" ref="C532:Y532" si="267">C533</f>
        <v>3.0752294060737824E-2</v>
      </c>
      <c r="D532" s="123">
        <f t="shared" si="267"/>
        <v>7.2011400859234706E-3</v>
      </c>
      <c r="E532" s="123">
        <f t="shared" si="267"/>
        <v>7.0201334282116501E-2</v>
      </c>
      <c r="F532" s="123">
        <f t="shared" si="267"/>
        <v>8.713474716815546E-2</v>
      </c>
      <c r="G532" s="123">
        <f t="shared" si="267"/>
        <v>0.19002147213664566</v>
      </c>
      <c r="H532" s="123">
        <f t="shared" si="267"/>
        <v>0.29305509551523162</v>
      </c>
      <c r="I532" s="123">
        <f t="shared" si="267"/>
        <v>5.1675488479032902E-2</v>
      </c>
      <c r="J532" s="123">
        <f t="shared" si="267"/>
        <v>9.4237518999063685E-2</v>
      </c>
      <c r="K532" s="123">
        <f t="shared" si="267"/>
        <v>0.17061524495515393</v>
      </c>
      <c r="L532" s="123">
        <f t="shared" si="267"/>
        <v>0.20840555264249974</v>
      </c>
      <c r="M532" s="123">
        <f t="shared" si="267"/>
        <v>0.3895561688687425</v>
      </c>
      <c r="N532" s="123">
        <f t="shared" si="267"/>
        <v>0.41580051143242397</v>
      </c>
      <c r="O532" s="123">
        <f t="shared" si="267"/>
        <v>0.30544234104044671</v>
      </c>
      <c r="P532" s="123">
        <f t="shared" si="267"/>
        <v>0.36651695325342698</v>
      </c>
      <c r="Q532" s="123">
        <f t="shared" si="267"/>
        <v>0.33170284799051347</v>
      </c>
      <c r="R532" s="123">
        <f t="shared" si="267"/>
        <v>0.34854858363902341</v>
      </c>
      <c r="S532" s="123">
        <f t="shared" si="267"/>
        <v>0.19450918613571586</v>
      </c>
      <c r="T532" s="123">
        <f t="shared" si="267"/>
        <v>0.15017236070643661</v>
      </c>
      <c r="U532" s="123">
        <f t="shared" si="267"/>
        <v>0.10287629199562695</v>
      </c>
      <c r="V532" s="123">
        <f t="shared" si="267"/>
        <v>8.5592490569203261E-2</v>
      </c>
      <c r="W532" s="123">
        <f t="shared" si="267"/>
        <v>0.10413294128597134</v>
      </c>
      <c r="X532" s="123">
        <f t="shared" si="267"/>
        <v>0.23424306697615541</v>
      </c>
      <c r="Y532" s="123">
        <f t="shared" si="267"/>
        <v>0.25169109519120209</v>
      </c>
      <c r="DA532" s="130" t="s">
        <v>4505</v>
      </c>
    </row>
    <row r="533" spans="1:105" ht="12" customHeight="1" x14ac:dyDescent="0.25">
      <c r="A533" s="97" t="s">
        <v>53</v>
      </c>
      <c r="B533" s="99"/>
      <c r="C533" s="99">
        <f>RES_hhdet_in_fecs!C86</f>
        <v>3.0752294060737824E-2</v>
      </c>
      <c r="D533" s="99">
        <f>RES_hhdet_in_fecs!D86</f>
        <v>7.2011400859234706E-3</v>
      </c>
      <c r="E533" s="99">
        <f>RES_hhdet_in_fecs!E86</f>
        <v>7.0201334282116501E-2</v>
      </c>
      <c r="F533" s="99">
        <f>RES_hhdet_in_fecs!F86</f>
        <v>8.713474716815546E-2</v>
      </c>
      <c r="G533" s="99">
        <f>RES_hhdet_in_fecs!G86</f>
        <v>0.19002147213664566</v>
      </c>
      <c r="H533" s="99">
        <f>RES_hhdet_in_fecs!H86</f>
        <v>0.29305509551523162</v>
      </c>
      <c r="I533" s="99">
        <f>RES_hhdet_in_fecs!I86</f>
        <v>5.1675488479032902E-2</v>
      </c>
      <c r="J533" s="99">
        <f>RES_hhdet_in_fecs!J86</f>
        <v>9.4237518999063685E-2</v>
      </c>
      <c r="K533" s="99">
        <f>RES_hhdet_in_fecs!K86</f>
        <v>0.17061524495515393</v>
      </c>
      <c r="L533" s="99">
        <f>RES_hhdet_in_fecs!L86</f>
        <v>0.20840555264249974</v>
      </c>
      <c r="M533" s="99">
        <f>RES_hhdet_in_fecs!M86</f>
        <v>0.3895561688687425</v>
      </c>
      <c r="N533" s="99">
        <f>RES_hhdet_in_fecs!N86</f>
        <v>0.41580051143242397</v>
      </c>
      <c r="O533" s="99">
        <f>RES_hhdet_in_fecs!O86</f>
        <v>0.30544234104044671</v>
      </c>
      <c r="P533" s="99">
        <f>RES_hhdet_in_fecs!P86</f>
        <v>0.36651695325342698</v>
      </c>
      <c r="Q533" s="99">
        <f>RES_hhdet_in_fecs!Q86</f>
        <v>0.33170284799051347</v>
      </c>
      <c r="R533" s="99">
        <f>RES_hhdet_in_fecs!R86</f>
        <v>0.34854858363902341</v>
      </c>
      <c r="S533" s="99">
        <f>RES_hhdet_in_fecs!S86</f>
        <v>0.19450918613571586</v>
      </c>
      <c r="T533" s="99">
        <f>RES_hhdet_in_fecs!T86</f>
        <v>0.15017236070643661</v>
      </c>
      <c r="U533" s="99">
        <f>RES_hhdet_in_fecs!U86</f>
        <v>0.10287629199562695</v>
      </c>
      <c r="V533" s="99">
        <f>RES_hhdet_in_fecs!V86</f>
        <v>8.5592490569203261E-2</v>
      </c>
      <c r="W533" s="99">
        <f>RES_hhdet_in_fecs!W86</f>
        <v>0.10413294128597134</v>
      </c>
      <c r="X533" s="99">
        <f>RES_hhdet_in_fecs!X86</f>
        <v>0.23424306697615541</v>
      </c>
      <c r="Y533" s="99">
        <f>RES_hhdet_in_fecs!Y86</f>
        <v>0.25169109519120209</v>
      </c>
      <c r="DA533" s="63" t="s">
        <v>4506</v>
      </c>
    </row>
    <row r="534" spans="1:105" ht="12" customHeight="1" x14ac:dyDescent="0.25">
      <c r="A534" s="121" t="s">
        <v>55</v>
      </c>
      <c r="B534" s="123"/>
      <c r="C534" s="123">
        <v>10.617719518305083</v>
      </c>
      <c r="D534" s="123">
        <v>12.187201454988791</v>
      </c>
      <c r="E534" s="123">
        <v>11.930478962723701</v>
      </c>
      <c r="F534" s="123">
        <v>11.104183511242908</v>
      </c>
      <c r="G534" s="123">
        <v>11.043104098883926</v>
      </c>
      <c r="H534" s="123">
        <v>10.751693888532742</v>
      </c>
      <c r="I534" s="123">
        <v>10.625621328230954</v>
      </c>
      <c r="J534" s="123">
        <v>9.8192664340024507</v>
      </c>
      <c r="K534" s="123">
        <v>9.9873556659965459</v>
      </c>
      <c r="L534" s="123">
        <v>10.410462395305888</v>
      </c>
      <c r="M534" s="123">
        <v>9.1286810171545891</v>
      </c>
      <c r="N534" s="123">
        <v>9.4854159763493247</v>
      </c>
      <c r="O534" s="123">
        <v>9.0311427224437715</v>
      </c>
      <c r="P534" s="123">
        <v>8.7786068419515768</v>
      </c>
      <c r="Q534" s="123">
        <v>9.0447910931057542</v>
      </c>
      <c r="R534" s="123">
        <v>8.9160183570326978</v>
      </c>
      <c r="S534" s="123">
        <v>8.8153793772979743</v>
      </c>
      <c r="T534" s="123">
        <v>8.4584548116946063</v>
      </c>
      <c r="U534" s="123">
        <v>7.8078522954020961</v>
      </c>
      <c r="V534" s="123">
        <v>7.1737351446880195</v>
      </c>
      <c r="W534" s="123">
        <v>6.2520802099264285</v>
      </c>
      <c r="X534" s="123">
        <v>5.2108473894587011</v>
      </c>
      <c r="Y534" s="123">
        <v>3.9493488958786185</v>
      </c>
      <c r="DA534" s="130" t="s">
        <v>4507</v>
      </c>
    </row>
    <row r="535" spans="1:105" ht="12" customHeight="1" x14ac:dyDescent="0.25">
      <c r="A535" s="97" t="s">
        <v>132</v>
      </c>
      <c r="B535" s="99"/>
      <c r="C535" s="99">
        <v>0</v>
      </c>
      <c r="D535" s="99">
        <v>0</v>
      </c>
      <c r="E535" s="99">
        <v>0</v>
      </c>
      <c r="F535" s="99">
        <v>0</v>
      </c>
      <c r="G535" s="99">
        <v>0</v>
      </c>
      <c r="H535" s="99">
        <v>0</v>
      </c>
      <c r="I535" s="99">
        <v>0</v>
      </c>
      <c r="J535" s="99">
        <v>0</v>
      </c>
      <c r="K535" s="99">
        <v>0</v>
      </c>
      <c r="L535" s="99">
        <v>0</v>
      </c>
      <c r="M535" s="99">
        <v>0</v>
      </c>
      <c r="N535" s="99">
        <v>0</v>
      </c>
      <c r="O535" s="99">
        <v>0</v>
      </c>
      <c r="P535" s="99">
        <v>0</v>
      </c>
      <c r="Q535" s="99">
        <v>0</v>
      </c>
      <c r="R535" s="99">
        <v>0</v>
      </c>
      <c r="S535" s="99">
        <v>0</v>
      </c>
      <c r="T535" s="99">
        <v>0</v>
      </c>
      <c r="U535" s="99">
        <v>0</v>
      </c>
      <c r="V535" s="99">
        <v>0</v>
      </c>
      <c r="W535" s="99">
        <v>0</v>
      </c>
      <c r="X535" s="99">
        <v>0</v>
      </c>
      <c r="Y535" s="99">
        <v>0</v>
      </c>
      <c r="DA535" s="63" t="s">
        <v>4508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0</v>
      </c>
      <c r="F536" s="99">
        <v>0</v>
      </c>
      <c r="G536" s="99">
        <v>0</v>
      </c>
      <c r="H536" s="99">
        <v>0</v>
      </c>
      <c r="I536" s="99">
        <v>0</v>
      </c>
      <c r="J536" s="99">
        <v>0</v>
      </c>
      <c r="K536" s="99">
        <v>0</v>
      </c>
      <c r="L536" s="99">
        <v>0</v>
      </c>
      <c r="M536" s="99">
        <v>0</v>
      </c>
      <c r="N536" s="99">
        <v>0</v>
      </c>
      <c r="O536" s="99">
        <v>0</v>
      </c>
      <c r="P536" s="99">
        <v>0</v>
      </c>
      <c r="Q536" s="99">
        <v>0</v>
      </c>
      <c r="R536" s="99">
        <v>0</v>
      </c>
      <c r="S536" s="99">
        <v>0</v>
      </c>
      <c r="T536" s="99">
        <v>0</v>
      </c>
      <c r="U536" s="99">
        <v>0</v>
      </c>
      <c r="V536" s="99">
        <v>0</v>
      </c>
      <c r="W536" s="99">
        <v>0</v>
      </c>
      <c r="X536" s="99">
        <v>0</v>
      </c>
      <c r="Y536" s="99">
        <v>0</v>
      </c>
      <c r="DA536" s="63" t="s">
        <v>4509</v>
      </c>
    </row>
    <row r="537" spans="1:105" ht="12" customHeight="1" x14ac:dyDescent="0.25">
      <c r="A537" s="100" t="s">
        <v>199</v>
      </c>
      <c r="B537" s="102"/>
      <c r="C537" s="102">
        <v>0</v>
      </c>
      <c r="D537" s="102">
        <v>0</v>
      </c>
      <c r="E537" s="102">
        <v>0</v>
      </c>
      <c r="F537" s="102">
        <v>0</v>
      </c>
      <c r="G537" s="102">
        <v>0</v>
      </c>
      <c r="H537" s="102">
        <v>0</v>
      </c>
      <c r="I537" s="102">
        <v>0</v>
      </c>
      <c r="J537" s="102">
        <v>0</v>
      </c>
      <c r="K537" s="102">
        <v>0</v>
      </c>
      <c r="L537" s="102">
        <v>0</v>
      </c>
      <c r="M537" s="102">
        <v>0</v>
      </c>
      <c r="N537" s="102">
        <v>0</v>
      </c>
      <c r="O537" s="102">
        <v>0</v>
      </c>
      <c r="P537" s="102">
        <v>0</v>
      </c>
      <c r="Q537" s="102">
        <v>0</v>
      </c>
      <c r="R537" s="102">
        <v>0</v>
      </c>
      <c r="S537" s="102">
        <v>0</v>
      </c>
      <c r="T537" s="102">
        <v>0</v>
      </c>
      <c r="U537" s="102">
        <v>0</v>
      </c>
      <c r="V537" s="102">
        <v>0</v>
      </c>
      <c r="W537" s="102">
        <v>0</v>
      </c>
      <c r="X537" s="102">
        <v>0</v>
      </c>
      <c r="Y537" s="102">
        <v>0</v>
      </c>
      <c r="DA537" s="131" t="s">
        <v>4510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0</v>
      </c>
      <c r="F538" s="105">
        <v>0</v>
      </c>
      <c r="G538" s="105">
        <v>0</v>
      </c>
      <c r="H538" s="105">
        <v>0</v>
      </c>
      <c r="I538" s="105">
        <v>0</v>
      </c>
      <c r="J538" s="105">
        <v>0</v>
      </c>
      <c r="K538" s="105">
        <v>0</v>
      </c>
      <c r="L538" s="105">
        <v>0</v>
      </c>
      <c r="M538" s="105">
        <v>0</v>
      </c>
      <c r="N538" s="105">
        <v>0</v>
      </c>
      <c r="O538" s="105">
        <v>0</v>
      </c>
      <c r="P538" s="105">
        <v>0</v>
      </c>
      <c r="Q538" s="105">
        <v>0</v>
      </c>
      <c r="R538" s="105">
        <v>0</v>
      </c>
      <c r="S538" s="105">
        <v>0</v>
      </c>
      <c r="T538" s="105">
        <v>0</v>
      </c>
      <c r="U538" s="105">
        <v>0</v>
      </c>
      <c r="V538" s="105">
        <v>0</v>
      </c>
      <c r="W538" s="105">
        <v>0</v>
      </c>
      <c r="X538" s="105">
        <v>0</v>
      </c>
      <c r="Y538" s="105">
        <v>0</v>
      </c>
      <c r="DA538" s="132" t="s">
        <v>4511</v>
      </c>
    </row>
    <row r="539" spans="1:105" ht="12" customHeight="1" x14ac:dyDescent="0.25">
      <c r="A539" s="106" t="s">
        <v>124</v>
      </c>
      <c r="B539" s="102"/>
      <c r="C539" s="102">
        <v>0</v>
      </c>
      <c r="D539" s="102">
        <v>0</v>
      </c>
      <c r="E539" s="102">
        <v>0</v>
      </c>
      <c r="F539" s="102">
        <v>0</v>
      </c>
      <c r="G539" s="102">
        <v>0</v>
      </c>
      <c r="H539" s="102">
        <v>0</v>
      </c>
      <c r="I539" s="102">
        <v>0</v>
      </c>
      <c r="J539" s="102">
        <v>0</v>
      </c>
      <c r="K539" s="102">
        <v>0</v>
      </c>
      <c r="L539" s="102">
        <v>0</v>
      </c>
      <c r="M539" s="102">
        <v>0</v>
      </c>
      <c r="N539" s="102">
        <v>0</v>
      </c>
      <c r="O539" s="102">
        <v>0</v>
      </c>
      <c r="P539" s="102">
        <v>0</v>
      </c>
      <c r="Q539" s="102">
        <v>0</v>
      </c>
      <c r="R539" s="102">
        <v>0</v>
      </c>
      <c r="S539" s="102">
        <v>0</v>
      </c>
      <c r="T539" s="102">
        <v>0</v>
      </c>
      <c r="U539" s="102">
        <v>0</v>
      </c>
      <c r="V539" s="102">
        <v>0</v>
      </c>
      <c r="W539" s="102">
        <v>0</v>
      </c>
      <c r="X539" s="102">
        <v>0</v>
      </c>
      <c r="Y539" s="102">
        <v>0</v>
      </c>
      <c r="DA539" s="131" t="s">
        <v>4512</v>
      </c>
    </row>
    <row r="540" spans="1:105" ht="12" customHeight="1" x14ac:dyDescent="0.25">
      <c r="A540" s="107" t="s">
        <v>123</v>
      </c>
      <c r="B540" s="105"/>
      <c r="C540" s="105">
        <v>0</v>
      </c>
      <c r="D540" s="105">
        <v>0</v>
      </c>
      <c r="E540" s="105">
        <v>0</v>
      </c>
      <c r="F540" s="105">
        <v>0</v>
      </c>
      <c r="G540" s="105">
        <v>0</v>
      </c>
      <c r="H540" s="105">
        <v>0</v>
      </c>
      <c r="I540" s="105">
        <v>0</v>
      </c>
      <c r="J540" s="105">
        <v>0</v>
      </c>
      <c r="K540" s="105">
        <v>0</v>
      </c>
      <c r="L540" s="105">
        <v>0</v>
      </c>
      <c r="M540" s="105">
        <v>0</v>
      </c>
      <c r="N540" s="105">
        <v>0</v>
      </c>
      <c r="O540" s="105">
        <v>0</v>
      </c>
      <c r="P540" s="105">
        <v>0</v>
      </c>
      <c r="Q540" s="105">
        <v>0</v>
      </c>
      <c r="R540" s="105">
        <v>0</v>
      </c>
      <c r="S540" s="105">
        <v>0</v>
      </c>
      <c r="T540" s="105">
        <v>0</v>
      </c>
      <c r="U540" s="105">
        <v>0</v>
      </c>
      <c r="V540" s="105">
        <v>0</v>
      </c>
      <c r="W540" s="105">
        <v>0</v>
      </c>
      <c r="X540" s="105">
        <v>0</v>
      </c>
      <c r="Y540" s="105">
        <v>0</v>
      </c>
      <c r="DA540" s="132" t="s">
        <v>4513</v>
      </c>
    </row>
    <row r="541" spans="1:105" ht="12" customHeight="1" x14ac:dyDescent="0.25">
      <c r="A541" s="108" t="s">
        <v>50</v>
      </c>
      <c r="B541" s="99"/>
      <c r="C541" s="99">
        <v>0</v>
      </c>
      <c r="D541" s="99">
        <v>0</v>
      </c>
      <c r="E541" s="99">
        <v>0</v>
      </c>
      <c r="F541" s="99">
        <v>0</v>
      </c>
      <c r="G541" s="99">
        <v>0</v>
      </c>
      <c r="H541" s="99">
        <v>0</v>
      </c>
      <c r="I541" s="99">
        <v>0</v>
      </c>
      <c r="J541" s="99">
        <v>0</v>
      </c>
      <c r="K541" s="99">
        <v>0</v>
      </c>
      <c r="L541" s="99">
        <v>0</v>
      </c>
      <c r="M541" s="99">
        <v>0</v>
      </c>
      <c r="N541" s="99">
        <v>0</v>
      </c>
      <c r="O541" s="99">
        <v>0</v>
      </c>
      <c r="P541" s="99">
        <v>0</v>
      </c>
      <c r="Q541" s="99">
        <v>0</v>
      </c>
      <c r="R541" s="99">
        <v>0</v>
      </c>
      <c r="S541" s="99">
        <v>0</v>
      </c>
      <c r="T541" s="99">
        <v>0</v>
      </c>
      <c r="U541" s="99">
        <v>0</v>
      </c>
      <c r="V541" s="99">
        <v>0</v>
      </c>
      <c r="W541" s="99">
        <v>0</v>
      </c>
      <c r="X541" s="99">
        <v>0</v>
      </c>
      <c r="Y541" s="99">
        <v>0</v>
      </c>
      <c r="DA541" s="63" t="s">
        <v>4514</v>
      </c>
    </row>
    <row r="542" spans="1:105" ht="12" customHeight="1" x14ac:dyDescent="0.25">
      <c r="A542" s="108" t="s">
        <v>52</v>
      </c>
      <c r="B542" s="99"/>
      <c r="C542" s="99">
        <v>0</v>
      </c>
      <c r="D542" s="99">
        <v>0</v>
      </c>
      <c r="E542" s="99">
        <v>0</v>
      </c>
      <c r="F542" s="99">
        <v>0</v>
      </c>
      <c r="G542" s="99">
        <v>0</v>
      </c>
      <c r="H542" s="99">
        <v>0</v>
      </c>
      <c r="I542" s="99">
        <v>0</v>
      </c>
      <c r="J542" s="99">
        <v>0</v>
      </c>
      <c r="K542" s="99">
        <v>0</v>
      </c>
      <c r="L542" s="99">
        <v>0</v>
      </c>
      <c r="M542" s="99">
        <v>0</v>
      </c>
      <c r="N542" s="99">
        <v>0</v>
      </c>
      <c r="O542" s="99">
        <v>0</v>
      </c>
      <c r="P542" s="99">
        <v>0</v>
      </c>
      <c r="Q542" s="99">
        <v>0</v>
      </c>
      <c r="R542" s="99">
        <v>0</v>
      </c>
      <c r="S542" s="99">
        <v>0</v>
      </c>
      <c r="T542" s="99">
        <v>0</v>
      </c>
      <c r="U542" s="99">
        <v>0</v>
      </c>
      <c r="V542" s="99">
        <v>0</v>
      </c>
      <c r="W542" s="99">
        <v>0</v>
      </c>
      <c r="X542" s="99">
        <v>0</v>
      </c>
      <c r="Y542" s="99">
        <v>0</v>
      </c>
      <c r="DA542" s="63" t="s">
        <v>4515</v>
      </c>
    </row>
    <row r="543" spans="1:105" ht="12" customHeight="1" x14ac:dyDescent="0.25">
      <c r="A543" s="106" t="s">
        <v>122</v>
      </c>
      <c r="B543" s="102"/>
      <c r="C543" s="102">
        <v>11.48414240658737</v>
      </c>
      <c r="D543" s="102">
        <v>12.987691463094187</v>
      </c>
      <c r="E543" s="102">
        <v>12.764279470566157</v>
      </c>
      <c r="F543" s="102">
        <v>12.063715793823299</v>
      </c>
      <c r="G543" s="102">
        <v>11.840018457952244</v>
      </c>
      <c r="H543" s="102">
        <v>11.45084345707105</v>
      </c>
      <c r="I543" s="102">
        <v>11.614747767435841</v>
      </c>
      <c r="J543" s="102">
        <v>10.487500059158094</v>
      </c>
      <c r="K543" s="102">
        <v>10.993672203545168</v>
      </c>
      <c r="L543" s="102">
        <v>10.622952858808008</v>
      </c>
      <c r="M543" s="102">
        <v>10.430783320799968</v>
      </c>
      <c r="N543" s="102">
        <v>10.064652722456527</v>
      </c>
      <c r="O543" s="102">
        <v>9.740644673223203</v>
      </c>
      <c r="P543" s="102">
        <v>9.6689435672666058</v>
      </c>
      <c r="Q543" s="102">
        <v>9.5300030731160827</v>
      </c>
      <c r="R543" s="102">
        <v>9.5296613793591654</v>
      </c>
      <c r="S543" s="102">
        <v>9.3126782779003268</v>
      </c>
      <c r="T543" s="102">
        <v>8.8113752151947935</v>
      </c>
      <c r="U543" s="102">
        <v>8.2670205874576634</v>
      </c>
      <c r="V543" s="102">
        <v>7.4992899131400224</v>
      </c>
      <c r="W543" s="102">
        <v>6.4516002063264297</v>
      </c>
      <c r="X543" s="102">
        <v>5.4961070955753586</v>
      </c>
      <c r="Y543" s="102">
        <v>4.2032361826943232</v>
      </c>
      <c r="DA543" s="131" t="s">
        <v>4516</v>
      </c>
    </row>
    <row r="544" spans="1:105" ht="12" customHeight="1" x14ac:dyDescent="0.25">
      <c r="A544" s="107" t="s">
        <v>121</v>
      </c>
      <c r="B544" s="105"/>
      <c r="C544" s="105">
        <v>9.844793689811258</v>
      </c>
      <c r="D544" s="105">
        <v>11.221743921935543</v>
      </c>
      <c r="E544" s="105">
        <v>10.982850048357037</v>
      </c>
      <c r="F544" s="105">
        <v>10.378356212999197</v>
      </c>
      <c r="G544" s="105">
        <v>10.20297378460578</v>
      </c>
      <c r="H544" s="105">
        <v>9.8346910077670806</v>
      </c>
      <c r="I544" s="105">
        <v>10.088454168626612</v>
      </c>
      <c r="J544" s="105">
        <v>8.9636036692834651</v>
      </c>
      <c r="K544" s="105">
        <v>9.4488687226846224</v>
      </c>
      <c r="L544" s="105">
        <v>8.8980977005891955</v>
      </c>
      <c r="M544" s="105">
        <v>8.885974774343822</v>
      </c>
      <c r="N544" s="105">
        <v>8.5322555565997877</v>
      </c>
      <c r="O544" s="105">
        <v>8.3324670059247037</v>
      </c>
      <c r="P544" s="105">
        <v>8.404768346420461</v>
      </c>
      <c r="Q544" s="105">
        <v>8.3347855430307405</v>
      </c>
      <c r="R544" s="105">
        <v>8.4162907973949945</v>
      </c>
      <c r="S544" s="105">
        <v>8.2719694284003324</v>
      </c>
      <c r="T544" s="105">
        <v>7.8196062856795958</v>
      </c>
      <c r="U544" s="105">
        <v>7.3545677182577167</v>
      </c>
      <c r="V544" s="105">
        <v>6.6792306310400953</v>
      </c>
      <c r="W544" s="105">
        <v>5.6958002109076293</v>
      </c>
      <c r="X544" s="105">
        <v>4.9362318752864001</v>
      </c>
      <c r="Y544" s="105">
        <v>3.8225106643506996</v>
      </c>
      <c r="DA544" s="132" t="s">
        <v>4517</v>
      </c>
    </row>
    <row r="545" spans="1:105" ht="12" customHeight="1" x14ac:dyDescent="0.25">
      <c r="A545" s="108" t="s">
        <v>53</v>
      </c>
      <c r="B545" s="99"/>
      <c r="C545" s="99">
        <v>5.4491153038567566</v>
      </c>
      <c r="D545" s="99">
        <v>6.4641645212744097</v>
      </c>
      <c r="E545" s="99">
        <v>6.1583887375874209</v>
      </c>
      <c r="F545" s="99">
        <v>5.787326524256196</v>
      </c>
      <c r="G545" s="99">
        <v>5.7221324399713485</v>
      </c>
      <c r="H545" s="99">
        <v>5.3906905108671772</v>
      </c>
      <c r="I545" s="99">
        <v>5.8622584042205137</v>
      </c>
      <c r="J545" s="99">
        <v>4.7148558341687545</v>
      </c>
      <c r="K545" s="99">
        <v>5.1010976781429607</v>
      </c>
      <c r="L545" s="99">
        <v>4.0147012156675643</v>
      </c>
      <c r="M545" s="99">
        <v>4.4093762156053611</v>
      </c>
      <c r="N545" s="99">
        <v>3.9599450120598592</v>
      </c>
      <c r="O545" s="99">
        <v>3.9211592973484679</v>
      </c>
      <c r="P545" s="99">
        <v>4.1427067678965201</v>
      </c>
      <c r="Q545" s="99">
        <v>4.0538853331733078</v>
      </c>
      <c r="R545" s="99">
        <v>4.2415275808231234</v>
      </c>
      <c r="S545" s="99">
        <v>4.1971676193262084</v>
      </c>
      <c r="T545" s="99">
        <v>3.7978960853471673</v>
      </c>
      <c r="U545" s="99">
        <v>3.4465525370208425</v>
      </c>
      <c r="V545" s="99">
        <v>3.0184308247379446</v>
      </c>
      <c r="W545" s="99">
        <v>2.1976238031778248</v>
      </c>
      <c r="X545" s="99">
        <v>2.0463122913075549</v>
      </c>
      <c r="Y545" s="99">
        <v>1.6045640951763909</v>
      </c>
      <c r="DA545" s="63" t="s">
        <v>4518</v>
      </c>
    </row>
    <row r="546" spans="1:105" ht="12" customHeight="1" x14ac:dyDescent="0.25">
      <c r="A546" s="108" t="s">
        <v>52</v>
      </c>
      <c r="B546" s="99"/>
      <c r="C546" s="99">
        <v>4.3956783859545014</v>
      </c>
      <c r="D546" s="99">
        <v>4.7575794006611352</v>
      </c>
      <c r="E546" s="99">
        <v>4.8244613107696148</v>
      </c>
      <c r="F546" s="99">
        <v>4.591029688743002</v>
      </c>
      <c r="G546" s="99">
        <v>4.4808413446344328</v>
      </c>
      <c r="H546" s="99">
        <v>4.4440004968999025</v>
      </c>
      <c r="I546" s="99">
        <v>4.2261957644060999</v>
      </c>
      <c r="J546" s="99">
        <v>4.2487478351147097</v>
      </c>
      <c r="K546" s="99">
        <v>4.3477710445416617</v>
      </c>
      <c r="L546" s="99">
        <v>4.8833964849216311</v>
      </c>
      <c r="M546" s="99">
        <v>4.4765985587384609</v>
      </c>
      <c r="N546" s="99">
        <v>4.5723105445399286</v>
      </c>
      <c r="O546" s="99">
        <v>4.4113077085762358</v>
      </c>
      <c r="P546" s="99">
        <v>4.2620615785239409</v>
      </c>
      <c r="Q546" s="99">
        <v>4.2809002098574318</v>
      </c>
      <c r="R546" s="99">
        <v>4.1747632165718702</v>
      </c>
      <c r="S546" s="99">
        <v>4.0748018090741231</v>
      </c>
      <c r="T546" s="99">
        <v>4.0217102003324285</v>
      </c>
      <c r="U546" s="99">
        <v>3.9080151812368733</v>
      </c>
      <c r="V546" s="99">
        <v>3.6607998063021516</v>
      </c>
      <c r="W546" s="99">
        <v>3.4981764077298054</v>
      </c>
      <c r="X546" s="99">
        <v>2.8899195839788456</v>
      </c>
      <c r="Y546" s="99">
        <v>2.217946569174309</v>
      </c>
      <c r="DA546" s="63" t="s">
        <v>4519</v>
      </c>
    </row>
    <row r="547" spans="1:105" ht="12" customHeight="1" x14ac:dyDescent="0.25">
      <c r="A547" s="121" t="s">
        <v>54</v>
      </c>
      <c r="B547" s="123"/>
      <c r="C547" s="123">
        <v>2.2255121669443403</v>
      </c>
      <c r="D547" s="123">
        <v>2.2121849867895218</v>
      </c>
      <c r="E547" s="123">
        <v>2.1886446394881252</v>
      </c>
      <c r="F547" s="123">
        <v>2.2139191842592005</v>
      </c>
      <c r="G547" s="123">
        <v>2.1880034832527286</v>
      </c>
      <c r="H547" s="123">
        <v>2.3722690418713022</v>
      </c>
      <c r="I547" s="123">
        <v>2.1785402676813188</v>
      </c>
      <c r="J547" s="123">
        <v>2.2051355761781037</v>
      </c>
      <c r="K547" s="123">
        <v>2.0056802838677279</v>
      </c>
      <c r="L547" s="123">
        <v>2.4296032426345966</v>
      </c>
      <c r="M547" s="123">
        <v>2.3632484069812798</v>
      </c>
      <c r="N547" s="123">
        <v>2.3399583712174015</v>
      </c>
      <c r="O547" s="123">
        <v>2.2551227856612854</v>
      </c>
      <c r="P547" s="123">
        <v>2.1793048893260667</v>
      </c>
      <c r="Q547" s="123">
        <v>2.1062787555195031</v>
      </c>
      <c r="R547" s="123">
        <v>2.0312792992923177</v>
      </c>
      <c r="S547" s="123">
        <v>1.9560476478868536</v>
      </c>
      <c r="T547" s="123">
        <v>1.8841614620262901</v>
      </c>
      <c r="U547" s="123">
        <v>1.821221200625452</v>
      </c>
      <c r="V547" s="123">
        <v>1.7657670849486162</v>
      </c>
      <c r="W547" s="123">
        <v>1.7286070783986645</v>
      </c>
      <c r="X547" s="123">
        <v>1.6965454581775812</v>
      </c>
      <c r="Y547" s="123">
        <v>1.4679178632882466</v>
      </c>
      <c r="DA547" s="130" t="s">
        <v>4520</v>
      </c>
    </row>
    <row r="548" spans="1:105" ht="12" customHeight="1" x14ac:dyDescent="0.25">
      <c r="A548" s="97" t="s">
        <v>202</v>
      </c>
      <c r="B548" s="99"/>
      <c r="C548" s="99">
        <v>0</v>
      </c>
      <c r="D548" s="99">
        <v>0</v>
      </c>
      <c r="E548" s="99">
        <v>0</v>
      </c>
      <c r="F548" s="99">
        <v>0</v>
      </c>
      <c r="G548" s="99">
        <v>0</v>
      </c>
      <c r="H548" s="99">
        <v>0</v>
      </c>
      <c r="I548" s="99">
        <v>0</v>
      </c>
      <c r="J548" s="99">
        <v>0</v>
      </c>
      <c r="K548" s="99">
        <v>0</v>
      </c>
      <c r="L548" s="99">
        <v>0</v>
      </c>
      <c r="M548" s="99">
        <v>0</v>
      </c>
      <c r="N548" s="99">
        <v>0</v>
      </c>
      <c r="O548" s="99">
        <v>0</v>
      </c>
      <c r="P548" s="99">
        <v>0</v>
      </c>
      <c r="Q548" s="99">
        <v>0</v>
      </c>
      <c r="R548" s="99">
        <v>0</v>
      </c>
      <c r="S548" s="99">
        <v>0</v>
      </c>
      <c r="T548" s="99">
        <v>0</v>
      </c>
      <c r="U548" s="99">
        <v>0</v>
      </c>
      <c r="V548" s="99">
        <v>0</v>
      </c>
      <c r="W548" s="99">
        <v>0</v>
      </c>
      <c r="X548" s="99">
        <v>0</v>
      </c>
      <c r="Y548" s="99">
        <v>0</v>
      </c>
      <c r="DA548" s="63" t="s">
        <v>4521</v>
      </c>
    </row>
    <row r="549" spans="1:105" ht="12" customHeight="1" x14ac:dyDescent="0.25">
      <c r="A549" s="97" t="s">
        <v>50</v>
      </c>
      <c r="B549" s="99"/>
      <c r="C549" s="99">
        <v>0</v>
      </c>
      <c r="D549" s="99">
        <v>0</v>
      </c>
      <c r="E549" s="99">
        <v>0</v>
      </c>
      <c r="F549" s="99">
        <v>0</v>
      </c>
      <c r="G549" s="99">
        <v>0</v>
      </c>
      <c r="H549" s="99">
        <v>0</v>
      </c>
      <c r="I549" s="99">
        <v>0</v>
      </c>
      <c r="J549" s="99">
        <v>0</v>
      </c>
      <c r="K549" s="99">
        <v>0</v>
      </c>
      <c r="L549" s="99">
        <v>0</v>
      </c>
      <c r="M549" s="99">
        <v>0</v>
      </c>
      <c r="N549" s="99">
        <v>0</v>
      </c>
      <c r="O549" s="99">
        <v>0</v>
      </c>
      <c r="P549" s="99">
        <v>0</v>
      </c>
      <c r="Q549" s="99">
        <v>0</v>
      </c>
      <c r="R549" s="99">
        <v>0</v>
      </c>
      <c r="S549" s="99">
        <v>0</v>
      </c>
      <c r="T549" s="99">
        <v>0</v>
      </c>
      <c r="U549" s="99">
        <v>0</v>
      </c>
      <c r="V549" s="99">
        <v>0</v>
      </c>
      <c r="W549" s="99">
        <v>0</v>
      </c>
      <c r="X549" s="99">
        <v>0</v>
      </c>
      <c r="Y549" s="99">
        <v>0</v>
      </c>
      <c r="DA549" s="63" t="s">
        <v>4522</v>
      </c>
    </row>
    <row r="550" spans="1:105" ht="12" customHeight="1" x14ac:dyDescent="0.25">
      <c r="A550" s="109" t="s">
        <v>120</v>
      </c>
      <c r="B550" s="110"/>
      <c r="C550" s="110">
        <v>2.2255121669443403</v>
      </c>
      <c r="D550" s="110">
        <v>2.2121849867895218</v>
      </c>
      <c r="E550" s="110">
        <v>2.1886446394881252</v>
      </c>
      <c r="F550" s="110">
        <v>2.2139191842592005</v>
      </c>
      <c r="G550" s="110">
        <v>2.1880034832527286</v>
      </c>
      <c r="H550" s="110">
        <v>2.3722690418713022</v>
      </c>
      <c r="I550" s="110">
        <v>2.1785402676813188</v>
      </c>
      <c r="J550" s="110">
        <v>2.2051355761781037</v>
      </c>
      <c r="K550" s="110">
        <v>2.0056802838677279</v>
      </c>
      <c r="L550" s="110">
        <v>2.4296032426345966</v>
      </c>
      <c r="M550" s="110">
        <v>2.3632484069812798</v>
      </c>
      <c r="N550" s="110">
        <v>2.3399583712174015</v>
      </c>
      <c r="O550" s="110">
        <v>2.2551227856612854</v>
      </c>
      <c r="P550" s="110">
        <v>2.1793048893260667</v>
      </c>
      <c r="Q550" s="110">
        <v>2.1062787555195031</v>
      </c>
      <c r="R550" s="110">
        <v>2.0312792992923177</v>
      </c>
      <c r="S550" s="110">
        <v>1.9560476478868536</v>
      </c>
      <c r="T550" s="110">
        <v>1.8841614620262901</v>
      </c>
      <c r="U550" s="110">
        <v>1.821221200625452</v>
      </c>
      <c r="V550" s="110">
        <v>1.7657670849486162</v>
      </c>
      <c r="W550" s="110">
        <v>1.7286070783986645</v>
      </c>
      <c r="X550" s="110">
        <v>1.6965454581775812</v>
      </c>
      <c r="Y550" s="110">
        <v>1.4679178632882466</v>
      </c>
      <c r="DA550" s="60" t="s">
        <v>4523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86.003565274286828</v>
      </c>
      <c r="D552" s="118">
        <f t="shared" si="268"/>
        <v>84.342281508289048</v>
      </c>
      <c r="E552" s="118">
        <f t="shared" si="268"/>
        <v>82.980626997513667</v>
      </c>
      <c r="F552" s="118">
        <f t="shared" si="268"/>
        <v>80.836011223455216</v>
      </c>
      <c r="G552" s="118">
        <f t="shared" si="268"/>
        <v>78.760314376285763</v>
      </c>
      <c r="H552" s="118">
        <f t="shared" si="268"/>
        <v>77.911818225769707</v>
      </c>
      <c r="I552" s="118">
        <f t="shared" si="268"/>
        <v>75.296571668426282</v>
      </c>
      <c r="J552" s="118">
        <f t="shared" si="268"/>
        <v>74.327420962281593</v>
      </c>
      <c r="K552" s="118">
        <f t="shared" si="268"/>
        <v>74.933533369710133</v>
      </c>
      <c r="L552" s="118">
        <f t="shared" si="268"/>
        <v>74.60818514705764</v>
      </c>
      <c r="M552" s="118">
        <f t="shared" si="268"/>
        <v>73.645069404356661</v>
      </c>
      <c r="N552" s="118">
        <f t="shared" si="268"/>
        <v>69.941379393820611</v>
      </c>
      <c r="O552" s="118">
        <f t="shared" si="268"/>
        <v>66.365065664494793</v>
      </c>
      <c r="P552" s="118">
        <f t="shared" si="268"/>
        <v>60.751955219500324</v>
      </c>
      <c r="Q552" s="118">
        <f t="shared" si="268"/>
        <v>57.434986891822803</v>
      </c>
      <c r="R552" s="118">
        <f t="shared" ref="R552:V552" si="269">R553+R556+R558+R571</f>
        <v>55.367862708387811</v>
      </c>
      <c r="S552" s="118">
        <f t="shared" si="269"/>
        <v>52.683933291865358</v>
      </c>
      <c r="T552" s="118">
        <f t="shared" si="269"/>
        <v>50.295244269043074</v>
      </c>
      <c r="U552" s="118">
        <f t="shared" si="269"/>
        <v>47.718058662104717</v>
      </c>
      <c r="V552" s="118">
        <f t="shared" si="269"/>
        <v>44.831961394828838</v>
      </c>
      <c r="W552" s="118">
        <f t="shared" ref="W552:Y552" si="270">W553+W556+W558+W571</f>
        <v>38.496286764383129</v>
      </c>
      <c r="X552" s="118">
        <f t="shared" si="270"/>
        <v>31.616914154212317</v>
      </c>
      <c r="Y552" s="118">
        <f t="shared" si="270"/>
        <v>23.442352367359256</v>
      </c>
      <c r="DA552" s="129" t="s">
        <v>4669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75.852902899787082</v>
      </c>
      <c r="D553" s="123">
        <f t="shared" si="271"/>
        <v>73.153294484706265</v>
      </c>
      <c r="E553" s="123">
        <f t="shared" si="271"/>
        <v>71.776437112684619</v>
      </c>
      <c r="F553" s="123">
        <f t="shared" si="271"/>
        <v>70.049160591094974</v>
      </c>
      <c r="G553" s="123">
        <f t="shared" si="271"/>
        <v>67.812190418576748</v>
      </c>
      <c r="H553" s="123">
        <f t="shared" si="271"/>
        <v>66.734254274163291</v>
      </c>
      <c r="I553" s="123">
        <f t="shared" si="271"/>
        <v>64.902669876337185</v>
      </c>
      <c r="J553" s="123">
        <f t="shared" si="271"/>
        <v>64.568094845624117</v>
      </c>
      <c r="K553" s="123">
        <f t="shared" si="271"/>
        <v>64.645675279395135</v>
      </c>
      <c r="L553" s="123">
        <f t="shared" si="271"/>
        <v>64.075718644161796</v>
      </c>
      <c r="M553" s="123">
        <f t="shared" si="271"/>
        <v>62.520096013749985</v>
      </c>
      <c r="N553" s="123">
        <f t="shared" si="271"/>
        <v>58.862939838523303</v>
      </c>
      <c r="O553" s="123">
        <f t="shared" si="271"/>
        <v>55.885694951330237</v>
      </c>
      <c r="P553" s="123">
        <f t="shared" si="271"/>
        <v>49.914539319608515</v>
      </c>
      <c r="Q553" s="123">
        <f t="shared" si="271"/>
        <v>46.745112864807041</v>
      </c>
      <c r="R553" s="123">
        <f t="shared" ref="R553:V553" si="272">SUM(R554:R555)</f>
        <v>44.551610366267276</v>
      </c>
      <c r="S553" s="123">
        <f t="shared" si="272"/>
        <v>42.728450671108092</v>
      </c>
      <c r="T553" s="123">
        <f t="shared" si="272"/>
        <v>40.916712145283086</v>
      </c>
      <c r="U553" s="123">
        <f t="shared" si="272"/>
        <v>38.963426602715721</v>
      </c>
      <c r="V553" s="123">
        <f t="shared" si="272"/>
        <v>36.75400765199182</v>
      </c>
      <c r="W553" s="123">
        <f t="shared" ref="W553:Y553" si="273">SUM(W554:W555)</f>
        <v>31.158043261200628</v>
      </c>
      <c r="X553" s="123">
        <f t="shared" si="273"/>
        <v>24.376302137964242</v>
      </c>
      <c r="Y553" s="123">
        <f t="shared" si="273"/>
        <v>17.322262448374989</v>
      </c>
      <c r="DA553" s="130" t="s">
        <v>4670</v>
      </c>
    </row>
    <row r="554" spans="1:105" ht="12" customHeight="1" x14ac:dyDescent="0.25">
      <c r="A554" s="97" t="s">
        <v>199</v>
      </c>
      <c r="B554" s="99"/>
      <c r="C554" s="99">
        <v>75.163085529740471</v>
      </c>
      <c r="D554" s="99">
        <v>72.501187114230049</v>
      </c>
      <c r="E554" s="99">
        <v>71.148939288112274</v>
      </c>
      <c r="F554" s="99">
        <v>69.449681910135894</v>
      </c>
      <c r="G554" s="99">
        <v>67.246095841580797</v>
      </c>
      <c r="H554" s="99">
        <v>66.191629751618365</v>
      </c>
      <c r="I554" s="99">
        <v>64.390574761959883</v>
      </c>
      <c r="J554" s="99">
        <v>64.05661058732818</v>
      </c>
      <c r="K554" s="99">
        <v>64.140036158052197</v>
      </c>
      <c r="L554" s="99">
        <v>63.564568867321235</v>
      </c>
      <c r="M554" s="99">
        <v>62.0516591299263</v>
      </c>
      <c r="N554" s="99">
        <v>58.422364874659792</v>
      </c>
      <c r="O554" s="99">
        <v>55.464804055969353</v>
      </c>
      <c r="P554" s="99">
        <v>49.563723145915212</v>
      </c>
      <c r="Q554" s="99">
        <v>46.408643360993878</v>
      </c>
      <c r="R554" s="99">
        <v>44.229378011691288</v>
      </c>
      <c r="S554" s="99">
        <v>42.42412356884541</v>
      </c>
      <c r="T554" s="99">
        <v>40.628098383950551</v>
      </c>
      <c r="U554" s="99">
        <v>38.693555729315129</v>
      </c>
      <c r="V554" s="99">
        <v>36.50534623497304</v>
      </c>
      <c r="W554" s="99">
        <v>30.942256731007603</v>
      </c>
      <c r="X554" s="99">
        <v>24.219982417965401</v>
      </c>
      <c r="Y554" s="99">
        <v>17.218840447664828</v>
      </c>
      <c r="DA554" s="63" t="s">
        <v>4671</v>
      </c>
    </row>
    <row r="555" spans="1:105" ht="12" customHeight="1" x14ac:dyDescent="0.25">
      <c r="A555" s="97" t="s">
        <v>53</v>
      </c>
      <c r="B555" s="99"/>
      <c r="C555" s="99">
        <v>0.68981737004661525</v>
      </c>
      <c r="D555" s="99">
        <v>0.65210737047621825</v>
      </c>
      <c r="E555" s="99">
        <v>0.62749782457234715</v>
      </c>
      <c r="F555" s="99">
        <v>0.59947868095908385</v>
      </c>
      <c r="G555" s="99">
        <v>0.566094576995952</v>
      </c>
      <c r="H555" s="99">
        <v>0.5426245225449291</v>
      </c>
      <c r="I555" s="99">
        <v>0.51209511437730848</v>
      </c>
      <c r="J555" s="99">
        <v>0.5114842582959378</v>
      </c>
      <c r="K555" s="99">
        <v>0.50563912134294486</v>
      </c>
      <c r="L555" s="99">
        <v>0.51114977684056084</v>
      </c>
      <c r="M555" s="99">
        <v>0.46843688382368653</v>
      </c>
      <c r="N555" s="99">
        <v>0.44057496386351319</v>
      </c>
      <c r="O555" s="99">
        <v>0.42089089536088342</v>
      </c>
      <c r="P555" s="99">
        <v>0.35081617369330348</v>
      </c>
      <c r="Q555" s="99">
        <v>0.33646950381316071</v>
      </c>
      <c r="R555" s="99">
        <v>0.32223235457598931</v>
      </c>
      <c r="S555" s="99">
        <v>0.30432710226267978</v>
      </c>
      <c r="T555" s="99">
        <v>0.28861376133253502</v>
      </c>
      <c r="U555" s="99">
        <v>0.26987087340059035</v>
      </c>
      <c r="V555" s="99">
        <v>0.24866141701878092</v>
      </c>
      <c r="W555" s="99">
        <v>0.2157865301930246</v>
      </c>
      <c r="X555" s="99">
        <v>0.1563197199988404</v>
      </c>
      <c r="Y555" s="99">
        <v>0.103422000710162</v>
      </c>
      <c r="DA555" s="63" t="s">
        <v>4672</v>
      </c>
    </row>
    <row r="556" spans="1:105" ht="12" customHeight="1" x14ac:dyDescent="0.25">
      <c r="A556" s="121" t="s">
        <v>92</v>
      </c>
      <c r="B556" s="123"/>
      <c r="C556" s="123">
        <f t="shared" ref="C556:Y556" si="274">C557</f>
        <v>8.0265337378180521E-2</v>
      </c>
      <c r="D556" s="123">
        <f t="shared" si="274"/>
        <v>1.9660236683767939E-2</v>
      </c>
      <c r="E556" s="123">
        <f t="shared" si="274"/>
        <v>0.20021789496351264</v>
      </c>
      <c r="F556" s="123">
        <f t="shared" si="274"/>
        <v>0.25921960016548518</v>
      </c>
      <c r="G556" s="123">
        <f t="shared" si="274"/>
        <v>0.58897047783113499</v>
      </c>
      <c r="H556" s="123">
        <f t="shared" si="274"/>
        <v>0.94529014220068985</v>
      </c>
      <c r="I556" s="123">
        <f t="shared" si="274"/>
        <v>0.17329443374955397</v>
      </c>
      <c r="J556" s="123">
        <f t="shared" si="274"/>
        <v>0.32830313949285567</v>
      </c>
      <c r="K556" s="123">
        <f t="shared" si="274"/>
        <v>0.61711211081079154</v>
      </c>
      <c r="L556" s="123">
        <f t="shared" si="274"/>
        <v>0.78218258332298651</v>
      </c>
      <c r="M556" s="123">
        <f t="shared" si="274"/>
        <v>1.5228701012180315</v>
      </c>
      <c r="N556" s="123">
        <f t="shared" si="274"/>
        <v>1.7007060071742675</v>
      </c>
      <c r="O556" s="123">
        <f t="shared" si="274"/>
        <v>1.3120922323692095</v>
      </c>
      <c r="P556" s="123">
        <f t="shared" si="274"/>
        <v>1.6514474324812116</v>
      </c>
      <c r="Q556" s="123">
        <f t="shared" si="274"/>
        <v>1.5480628679861494</v>
      </c>
      <c r="R556" s="123">
        <f t="shared" si="274"/>
        <v>1.6388587399012176</v>
      </c>
      <c r="S556" s="123">
        <f t="shared" si="274"/>
        <v>0.91532789273088278</v>
      </c>
      <c r="T556" s="123">
        <f t="shared" si="274"/>
        <v>0.7073338506037018</v>
      </c>
      <c r="U556" s="123">
        <f t="shared" si="274"/>
        <v>0.48505542964261023</v>
      </c>
      <c r="V556" s="123">
        <f t="shared" si="274"/>
        <v>0.40473545048990694</v>
      </c>
      <c r="W556" s="123">
        <f t="shared" si="274"/>
        <v>0.4970867682489768</v>
      </c>
      <c r="X556" s="123">
        <f t="shared" si="274"/>
        <v>1.1303304685511677</v>
      </c>
      <c r="Y556" s="123">
        <f t="shared" si="274"/>
        <v>1.2292439428462119</v>
      </c>
      <c r="DA556" s="130" t="s">
        <v>4673</v>
      </c>
    </row>
    <row r="557" spans="1:105" ht="12" customHeight="1" x14ac:dyDescent="0.25">
      <c r="A557" s="97" t="s">
        <v>53</v>
      </c>
      <c r="B557" s="99"/>
      <c r="C557" s="99">
        <f>RES_hhdet_in_tess!C86</f>
        <v>8.0265337378180521E-2</v>
      </c>
      <c r="D557" s="99">
        <f>RES_hhdet_in_tess!D86</f>
        <v>1.9660236683767939E-2</v>
      </c>
      <c r="E557" s="99">
        <f>RES_hhdet_in_tess!E86</f>
        <v>0.20021789496351264</v>
      </c>
      <c r="F557" s="99">
        <f>RES_hhdet_in_tess!F86</f>
        <v>0.25921960016548518</v>
      </c>
      <c r="G557" s="99">
        <f>RES_hhdet_in_tess!G86</f>
        <v>0.58897047783113499</v>
      </c>
      <c r="H557" s="99">
        <f>RES_hhdet_in_tess!H86</f>
        <v>0.94529014220068985</v>
      </c>
      <c r="I557" s="99">
        <f>RES_hhdet_in_tess!I86</f>
        <v>0.17329443374955397</v>
      </c>
      <c r="J557" s="99">
        <f>RES_hhdet_in_tess!J86</f>
        <v>0.32830313949285567</v>
      </c>
      <c r="K557" s="99">
        <f>RES_hhdet_in_tess!K86</f>
        <v>0.61711211081079154</v>
      </c>
      <c r="L557" s="99">
        <f>RES_hhdet_in_tess!L86</f>
        <v>0.78218258332298651</v>
      </c>
      <c r="M557" s="99">
        <f>RES_hhdet_in_tess!M86</f>
        <v>1.5228701012180315</v>
      </c>
      <c r="N557" s="99">
        <f>RES_hhdet_in_tess!N86</f>
        <v>1.7007060071742675</v>
      </c>
      <c r="O557" s="99">
        <f>RES_hhdet_in_tess!O86</f>
        <v>1.3120922323692095</v>
      </c>
      <c r="P557" s="99">
        <f>RES_hhdet_in_tess!P86</f>
        <v>1.6514474324812116</v>
      </c>
      <c r="Q557" s="99">
        <f>RES_hhdet_in_tess!Q86</f>
        <v>1.5480628679861494</v>
      </c>
      <c r="R557" s="99">
        <f>RES_hhdet_in_tess!R86</f>
        <v>1.6388587399012176</v>
      </c>
      <c r="S557" s="99">
        <f>RES_hhdet_in_tess!S86</f>
        <v>0.91532789273088278</v>
      </c>
      <c r="T557" s="99">
        <f>RES_hhdet_in_tess!T86</f>
        <v>0.7073338506037018</v>
      </c>
      <c r="U557" s="99">
        <f>RES_hhdet_in_tess!U86</f>
        <v>0.48505542964261023</v>
      </c>
      <c r="V557" s="99">
        <f>RES_hhdet_in_tess!V86</f>
        <v>0.40473545048990694</v>
      </c>
      <c r="W557" s="99">
        <f>RES_hhdet_in_tess!W86</f>
        <v>0.4970867682489768</v>
      </c>
      <c r="X557" s="99">
        <f>RES_hhdet_in_tess!X86</f>
        <v>1.1303304685511677</v>
      </c>
      <c r="Y557" s="99">
        <f>RES_hhdet_in_tess!Y86</f>
        <v>1.2292439428462119</v>
      </c>
      <c r="DA557" s="63" t="s">
        <v>4674</v>
      </c>
    </row>
    <row r="558" spans="1:105" ht="12" customHeight="1" x14ac:dyDescent="0.25">
      <c r="A558" s="121" t="s">
        <v>55</v>
      </c>
      <c r="B558" s="123"/>
      <c r="C558" s="123">
        <v>8.362204833848125</v>
      </c>
      <c r="D558" s="123">
        <v>9.4687907631540469</v>
      </c>
      <c r="E558" s="123">
        <v>9.3188659942632821</v>
      </c>
      <c r="F558" s="123">
        <v>8.8203522826510419</v>
      </c>
      <c r="G558" s="123">
        <v>8.6690679569755176</v>
      </c>
      <c r="H558" s="123">
        <v>8.3967212530795781</v>
      </c>
      <c r="I558" s="123">
        <v>8.5319532257940303</v>
      </c>
      <c r="J558" s="123">
        <v>7.7184984731122386</v>
      </c>
      <c r="K558" s="123">
        <v>8.1098856761618006</v>
      </c>
      <c r="L558" s="123">
        <v>7.8552455627193494</v>
      </c>
      <c r="M558" s="123">
        <v>7.7528780052608708</v>
      </c>
      <c r="N558" s="123">
        <v>7.5386740647064974</v>
      </c>
      <c r="O558" s="123">
        <v>7.3841038752787176</v>
      </c>
      <c r="P558" s="123">
        <v>7.4489544505182987</v>
      </c>
      <c r="Q558" s="123">
        <v>7.4457558044208092</v>
      </c>
      <c r="R558" s="123">
        <v>7.519097560502555</v>
      </c>
      <c r="S558" s="123">
        <v>7.4160038578452783</v>
      </c>
      <c r="T558" s="123">
        <v>7.0784548576138615</v>
      </c>
      <c r="U558" s="123">
        <v>6.7039143297382999</v>
      </c>
      <c r="V558" s="123">
        <v>6.1341350516630921</v>
      </c>
      <c r="W558" s="123">
        <v>5.3190003428899013</v>
      </c>
      <c r="X558" s="123">
        <v>4.6032501599955475</v>
      </c>
      <c r="Y558" s="123">
        <v>3.5768459265153512</v>
      </c>
      <c r="DA558" s="130" t="s">
        <v>4675</v>
      </c>
    </row>
    <row r="559" spans="1:105" ht="12" customHeight="1" x14ac:dyDescent="0.25">
      <c r="A559" s="97" t="s">
        <v>132</v>
      </c>
      <c r="B559" s="99"/>
      <c r="C559" s="99">
        <v>0</v>
      </c>
      <c r="D559" s="99">
        <v>0</v>
      </c>
      <c r="E559" s="99">
        <v>0</v>
      </c>
      <c r="F559" s="99">
        <v>0</v>
      </c>
      <c r="G559" s="99">
        <v>0</v>
      </c>
      <c r="H559" s="99">
        <v>0</v>
      </c>
      <c r="I559" s="99">
        <v>0</v>
      </c>
      <c r="J559" s="99">
        <v>0</v>
      </c>
      <c r="K559" s="99">
        <v>0</v>
      </c>
      <c r="L559" s="99">
        <v>0</v>
      </c>
      <c r="M559" s="99">
        <v>0</v>
      </c>
      <c r="N559" s="99">
        <v>0</v>
      </c>
      <c r="O559" s="99">
        <v>0</v>
      </c>
      <c r="P559" s="99">
        <v>0</v>
      </c>
      <c r="Q559" s="99">
        <v>0</v>
      </c>
      <c r="R559" s="99">
        <v>0</v>
      </c>
      <c r="S559" s="99">
        <v>0</v>
      </c>
      <c r="T559" s="99">
        <v>0</v>
      </c>
      <c r="U559" s="99">
        <v>0</v>
      </c>
      <c r="V559" s="99">
        <v>0</v>
      </c>
      <c r="W559" s="99">
        <v>0</v>
      </c>
      <c r="X559" s="99">
        <v>0</v>
      </c>
      <c r="Y559" s="99">
        <v>0</v>
      </c>
      <c r="DA559" s="63" t="s">
        <v>4676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0</v>
      </c>
      <c r="F560" s="99">
        <v>0</v>
      </c>
      <c r="G560" s="99">
        <v>0</v>
      </c>
      <c r="H560" s="99">
        <v>0</v>
      </c>
      <c r="I560" s="99">
        <v>0</v>
      </c>
      <c r="J560" s="99">
        <v>0</v>
      </c>
      <c r="K560" s="99">
        <v>0</v>
      </c>
      <c r="L560" s="99">
        <v>0</v>
      </c>
      <c r="M560" s="99">
        <v>0</v>
      </c>
      <c r="N560" s="99">
        <v>0</v>
      </c>
      <c r="O560" s="99">
        <v>0</v>
      </c>
      <c r="P560" s="99">
        <v>0</v>
      </c>
      <c r="Q560" s="99">
        <v>0</v>
      </c>
      <c r="R560" s="99">
        <v>0</v>
      </c>
      <c r="S560" s="99">
        <v>0</v>
      </c>
      <c r="T560" s="99">
        <v>0</v>
      </c>
      <c r="U560" s="99">
        <v>0</v>
      </c>
      <c r="V560" s="99">
        <v>0</v>
      </c>
      <c r="W560" s="99">
        <v>0</v>
      </c>
      <c r="X560" s="99">
        <v>0</v>
      </c>
      <c r="Y560" s="99">
        <v>0</v>
      </c>
      <c r="DA560" s="63" t="s">
        <v>4677</v>
      </c>
    </row>
    <row r="561" spans="1:105" ht="12" customHeight="1" x14ac:dyDescent="0.25">
      <c r="A561" s="100" t="s">
        <v>199</v>
      </c>
      <c r="B561" s="102"/>
      <c r="C561" s="102">
        <v>0</v>
      </c>
      <c r="D561" s="102">
        <v>0</v>
      </c>
      <c r="E561" s="102">
        <v>0</v>
      </c>
      <c r="F561" s="102">
        <v>0</v>
      </c>
      <c r="G561" s="102">
        <v>0</v>
      </c>
      <c r="H561" s="102">
        <v>0</v>
      </c>
      <c r="I561" s="102">
        <v>0</v>
      </c>
      <c r="J561" s="102">
        <v>0</v>
      </c>
      <c r="K561" s="102">
        <v>0</v>
      </c>
      <c r="L561" s="102">
        <v>0</v>
      </c>
      <c r="M561" s="102">
        <v>0</v>
      </c>
      <c r="N561" s="102">
        <v>0</v>
      </c>
      <c r="O561" s="102">
        <v>0</v>
      </c>
      <c r="P561" s="102">
        <v>0</v>
      </c>
      <c r="Q561" s="102">
        <v>0</v>
      </c>
      <c r="R561" s="102">
        <v>0</v>
      </c>
      <c r="S561" s="102">
        <v>0</v>
      </c>
      <c r="T561" s="102">
        <v>0</v>
      </c>
      <c r="U561" s="102">
        <v>0</v>
      </c>
      <c r="V561" s="102">
        <v>0</v>
      </c>
      <c r="W561" s="102">
        <v>0</v>
      </c>
      <c r="X561" s="102">
        <v>0</v>
      </c>
      <c r="Y561" s="102">
        <v>0</v>
      </c>
      <c r="DA561" s="131" t="s">
        <v>4678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0</v>
      </c>
      <c r="F562" s="105">
        <v>0</v>
      </c>
      <c r="G562" s="105">
        <v>0</v>
      </c>
      <c r="H562" s="105">
        <v>0</v>
      </c>
      <c r="I562" s="105">
        <v>0</v>
      </c>
      <c r="J562" s="105">
        <v>0</v>
      </c>
      <c r="K562" s="105">
        <v>0</v>
      </c>
      <c r="L562" s="105">
        <v>0</v>
      </c>
      <c r="M562" s="105">
        <v>0</v>
      </c>
      <c r="N562" s="105">
        <v>0</v>
      </c>
      <c r="O562" s="105">
        <v>0</v>
      </c>
      <c r="P562" s="105">
        <v>0</v>
      </c>
      <c r="Q562" s="105">
        <v>0</v>
      </c>
      <c r="R562" s="105">
        <v>0</v>
      </c>
      <c r="S562" s="105">
        <v>0</v>
      </c>
      <c r="T562" s="105">
        <v>0</v>
      </c>
      <c r="U562" s="105">
        <v>0</v>
      </c>
      <c r="V562" s="105">
        <v>0</v>
      </c>
      <c r="W562" s="105">
        <v>0</v>
      </c>
      <c r="X562" s="105">
        <v>0</v>
      </c>
      <c r="Y562" s="105">
        <v>0</v>
      </c>
      <c r="DA562" s="132" t="s">
        <v>4679</v>
      </c>
    </row>
    <row r="563" spans="1:105" ht="12" customHeight="1" x14ac:dyDescent="0.25">
      <c r="A563" s="106" t="s">
        <v>124</v>
      </c>
      <c r="B563" s="102"/>
      <c r="C563" s="102">
        <v>0</v>
      </c>
      <c r="D563" s="102">
        <v>0</v>
      </c>
      <c r="E563" s="102">
        <v>0</v>
      </c>
      <c r="F563" s="102">
        <v>0</v>
      </c>
      <c r="G563" s="102">
        <v>0</v>
      </c>
      <c r="H563" s="102">
        <v>0</v>
      </c>
      <c r="I563" s="102">
        <v>0</v>
      </c>
      <c r="J563" s="102">
        <v>0</v>
      </c>
      <c r="K563" s="102">
        <v>0</v>
      </c>
      <c r="L563" s="102">
        <v>0</v>
      </c>
      <c r="M563" s="102">
        <v>0</v>
      </c>
      <c r="N563" s="102">
        <v>0</v>
      </c>
      <c r="O563" s="102">
        <v>0</v>
      </c>
      <c r="P563" s="102">
        <v>0</v>
      </c>
      <c r="Q563" s="102">
        <v>0</v>
      </c>
      <c r="R563" s="102">
        <v>0</v>
      </c>
      <c r="S563" s="102">
        <v>0</v>
      </c>
      <c r="T563" s="102">
        <v>0</v>
      </c>
      <c r="U563" s="102">
        <v>0</v>
      </c>
      <c r="V563" s="102">
        <v>0</v>
      </c>
      <c r="W563" s="102">
        <v>0</v>
      </c>
      <c r="X563" s="102">
        <v>0</v>
      </c>
      <c r="Y563" s="102">
        <v>0</v>
      </c>
      <c r="DA563" s="131" t="s">
        <v>4680</v>
      </c>
    </row>
    <row r="564" spans="1:105" ht="12" customHeight="1" x14ac:dyDescent="0.25">
      <c r="A564" s="107" t="s">
        <v>123</v>
      </c>
      <c r="B564" s="105"/>
      <c r="C564" s="105">
        <v>0</v>
      </c>
      <c r="D564" s="105">
        <v>0</v>
      </c>
      <c r="E564" s="105">
        <v>0</v>
      </c>
      <c r="F564" s="105">
        <v>0</v>
      </c>
      <c r="G564" s="105">
        <v>0</v>
      </c>
      <c r="H564" s="105">
        <v>0</v>
      </c>
      <c r="I564" s="105">
        <v>0</v>
      </c>
      <c r="J564" s="105">
        <v>0</v>
      </c>
      <c r="K564" s="105">
        <v>0</v>
      </c>
      <c r="L564" s="105">
        <v>0</v>
      </c>
      <c r="M564" s="105">
        <v>0</v>
      </c>
      <c r="N564" s="105">
        <v>0</v>
      </c>
      <c r="O564" s="105">
        <v>0</v>
      </c>
      <c r="P564" s="105">
        <v>0</v>
      </c>
      <c r="Q564" s="105">
        <v>0</v>
      </c>
      <c r="R564" s="105">
        <v>0</v>
      </c>
      <c r="S564" s="105">
        <v>0</v>
      </c>
      <c r="T564" s="105">
        <v>0</v>
      </c>
      <c r="U564" s="105">
        <v>0</v>
      </c>
      <c r="V564" s="105">
        <v>0</v>
      </c>
      <c r="W564" s="105">
        <v>0</v>
      </c>
      <c r="X564" s="105">
        <v>0</v>
      </c>
      <c r="Y564" s="105">
        <v>0</v>
      </c>
      <c r="DA564" s="132" t="s">
        <v>4681</v>
      </c>
    </row>
    <row r="565" spans="1:105" ht="12" customHeight="1" x14ac:dyDescent="0.25">
      <c r="A565" s="108" t="s">
        <v>50</v>
      </c>
      <c r="B565" s="99"/>
      <c r="C565" s="99">
        <v>0</v>
      </c>
      <c r="D565" s="99">
        <v>0</v>
      </c>
      <c r="E565" s="99">
        <v>0</v>
      </c>
      <c r="F565" s="99">
        <v>0</v>
      </c>
      <c r="G565" s="99">
        <v>0</v>
      </c>
      <c r="H565" s="99">
        <v>0</v>
      </c>
      <c r="I565" s="99">
        <v>0</v>
      </c>
      <c r="J565" s="99">
        <v>0</v>
      </c>
      <c r="K565" s="99">
        <v>0</v>
      </c>
      <c r="L565" s="99">
        <v>0</v>
      </c>
      <c r="M565" s="99">
        <v>0</v>
      </c>
      <c r="N565" s="99">
        <v>0</v>
      </c>
      <c r="O565" s="99">
        <v>0</v>
      </c>
      <c r="P565" s="99">
        <v>0</v>
      </c>
      <c r="Q565" s="99">
        <v>0</v>
      </c>
      <c r="R565" s="99">
        <v>0</v>
      </c>
      <c r="S565" s="99">
        <v>0</v>
      </c>
      <c r="T565" s="99">
        <v>0</v>
      </c>
      <c r="U565" s="99">
        <v>0</v>
      </c>
      <c r="V565" s="99">
        <v>0</v>
      </c>
      <c r="W565" s="99">
        <v>0</v>
      </c>
      <c r="X565" s="99">
        <v>0</v>
      </c>
      <c r="Y565" s="99">
        <v>0</v>
      </c>
      <c r="DA565" s="63" t="s">
        <v>4682</v>
      </c>
    </row>
    <row r="566" spans="1:105" ht="12" customHeight="1" x14ac:dyDescent="0.25">
      <c r="A566" s="108" t="s">
        <v>52</v>
      </c>
      <c r="B566" s="99"/>
      <c r="C566" s="99">
        <v>0</v>
      </c>
      <c r="D566" s="99">
        <v>0</v>
      </c>
      <c r="E566" s="99">
        <v>0</v>
      </c>
      <c r="F566" s="99">
        <v>0</v>
      </c>
      <c r="G566" s="99">
        <v>0</v>
      </c>
      <c r="H566" s="99">
        <v>0</v>
      </c>
      <c r="I566" s="99">
        <v>0</v>
      </c>
      <c r="J566" s="99">
        <v>0</v>
      </c>
      <c r="K566" s="99">
        <v>0</v>
      </c>
      <c r="L566" s="99">
        <v>0</v>
      </c>
      <c r="M566" s="99">
        <v>0</v>
      </c>
      <c r="N566" s="99">
        <v>0</v>
      </c>
      <c r="O566" s="99">
        <v>0</v>
      </c>
      <c r="P566" s="99">
        <v>0</v>
      </c>
      <c r="Q566" s="99">
        <v>0</v>
      </c>
      <c r="R566" s="99">
        <v>0</v>
      </c>
      <c r="S566" s="99">
        <v>0</v>
      </c>
      <c r="T566" s="99">
        <v>0</v>
      </c>
      <c r="U566" s="99">
        <v>0</v>
      </c>
      <c r="V566" s="99">
        <v>0</v>
      </c>
      <c r="W566" s="99">
        <v>0</v>
      </c>
      <c r="X566" s="99">
        <v>0</v>
      </c>
      <c r="Y566" s="99">
        <v>0</v>
      </c>
      <c r="DA566" s="63" t="s">
        <v>4683</v>
      </c>
    </row>
    <row r="567" spans="1:105" ht="12" customHeight="1" x14ac:dyDescent="0.25">
      <c r="A567" s="106" t="s">
        <v>122</v>
      </c>
      <c r="B567" s="102"/>
      <c r="C567" s="102">
        <v>8.3612832230357554</v>
      </c>
      <c r="D567" s="102">
        <v>9.467884158229209</v>
      </c>
      <c r="E567" s="102">
        <v>9.317832278875164</v>
      </c>
      <c r="F567" s="102">
        <v>8.8186817066005609</v>
      </c>
      <c r="G567" s="102">
        <v>8.6681409971547012</v>
      </c>
      <c r="H567" s="102">
        <v>8.396616450732111</v>
      </c>
      <c r="I567" s="102">
        <v>8.5314415011743154</v>
      </c>
      <c r="J567" s="102">
        <v>7.7183553103699971</v>
      </c>
      <c r="K567" s="102">
        <v>8.1089876389001798</v>
      </c>
      <c r="L567" s="102">
        <v>7.8556644023322031</v>
      </c>
      <c r="M567" s="102">
        <v>7.7511160400043293</v>
      </c>
      <c r="N567" s="102">
        <v>7.5388048485754071</v>
      </c>
      <c r="O567" s="102">
        <v>7.3843039454461374</v>
      </c>
      <c r="P567" s="102">
        <v>7.4434748487358888</v>
      </c>
      <c r="Q567" s="102">
        <v>7.4444692518872424</v>
      </c>
      <c r="R567" s="102">
        <v>7.5172573984613802</v>
      </c>
      <c r="S567" s="102">
        <v>7.4152614061073123</v>
      </c>
      <c r="T567" s="102">
        <v>7.0810317258781703</v>
      </c>
      <c r="U567" s="102">
        <v>6.704634793110178</v>
      </c>
      <c r="V567" s="102">
        <v>6.1364110240202967</v>
      </c>
      <c r="W567" s="102">
        <v>5.3218770097835977</v>
      </c>
      <c r="X567" s="102">
        <v>4.602835970723226</v>
      </c>
      <c r="Y567" s="102">
        <v>3.5694214245015448</v>
      </c>
      <c r="DA567" s="131" t="s">
        <v>4684</v>
      </c>
    </row>
    <row r="568" spans="1:105" ht="12" customHeight="1" x14ac:dyDescent="0.25">
      <c r="A568" s="107" t="s">
        <v>121</v>
      </c>
      <c r="B568" s="105"/>
      <c r="C568" s="105">
        <v>8.3630269921848175</v>
      </c>
      <c r="D568" s="105">
        <v>9.4698842041031241</v>
      </c>
      <c r="E568" s="105">
        <v>9.3200408299485478</v>
      </c>
      <c r="F568" s="105">
        <v>8.821615970932557</v>
      </c>
      <c r="G568" s="105">
        <v>8.6700451850009941</v>
      </c>
      <c r="H568" s="105">
        <v>8.3968587115846862</v>
      </c>
      <c r="I568" s="105">
        <v>8.5322311292546775</v>
      </c>
      <c r="J568" s="105">
        <v>7.7186817907772305</v>
      </c>
      <c r="K568" s="105">
        <v>8.1103662221152337</v>
      </c>
      <c r="L568" s="105">
        <v>7.8522645430877462</v>
      </c>
      <c r="M568" s="105">
        <v>7.7532064279709614</v>
      </c>
      <c r="N568" s="105">
        <v>7.5384588538998205</v>
      </c>
      <c r="O568" s="105">
        <v>7.383906857966192</v>
      </c>
      <c r="P568" s="105">
        <v>7.4512552497869349</v>
      </c>
      <c r="Q568" s="105">
        <v>7.4476384031135998</v>
      </c>
      <c r="R568" s="105">
        <v>7.5205961185447991</v>
      </c>
      <c r="S568" s="105">
        <v>7.4168151519392307</v>
      </c>
      <c r="T568" s="105">
        <v>7.0737902690095709</v>
      </c>
      <c r="U568" s="105">
        <v>6.7032030982780242</v>
      </c>
      <c r="V568" s="105">
        <v>6.130677941792066</v>
      </c>
      <c r="W568" s="105">
        <v>5.3109799324765321</v>
      </c>
      <c r="X568" s="105">
        <v>4.6036488941929994</v>
      </c>
      <c r="Y568" s="105">
        <v>3.5805550949310607</v>
      </c>
      <c r="DA568" s="132" t="s">
        <v>4685</v>
      </c>
    </row>
    <row r="569" spans="1:105" ht="12" customHeight="1" x14ac:dyDescent="0.25">
      <c r="A569" s="108" t="s">
        <v>53</v>
      </c>
      <c r="B569" s="99"/>
      <c r="C569" s="99">
        <v>3.967348606230316</v>
      </c>
      <c r="D569" s="99">
        <v>4.7123048034419917</v>
      </c>
      <c r="E569" s="99">
        <v>4.4955795191789338</v>
      </c>
      <c r="F569" s="99">
        <v>4.230586282189555</v>
      </c>
      <c r="G569" s="99">
        <v>4.1892038403665612</v>
      </c>
      <c r="H569" s="99">
        <v>3.952858214684785</v>
      </c>
      <c r="I569" s="99">
        <v>4.3060353648485785</v>
      </c>
      <c r="J569" s="99">
        <v>3.4699339556625204</v>
      </c>
      <c r="K569" s="99">
        <v>3.7625951775735715</v>
      </c>
      <c r="L569" s="99">
        <v>2.9688680581661147</v>
      </c>
      <c r="M569" s="99">
        <v>3.2766078692325009</v>
      </c>
      <c r="N569" s="99">
        <v>2.9661483093598928</v>
      </c>
      <c r="O569" s="99">
        <v>2.9725991493899557</v>
      </c>
      <c r="P569" s="99">
        <v>3.1891936712629949</v>
      </c>
      <c r="Q569" s="99">
        <v>3.1667381932561685</v>
      </c>
      <c r="R569" s="99">
        <v>3.3458329019729289</v>
      </c>
      <c r="S569" s="99">
        <v>3.3420133428651067</v>
      </c>
      <c r="T569" s="99">
        <v>3.0520800686771432</v>
      </c>
      <c r="U569" s="99">
        <v>2.7951879170411518</v>
      </c>
      <c r="V569" s="99">
        <v>2.4698781354899144</v>
      </c>
      <c r="W569" s="99">
        <v>1.8128035247467265</v>
      </c>
      <c r="X569" s="99">
        <v>1.7137293102141538</v>
      </c>
      <c r="Y569" s="99">
        <v>1.3626085257567508</v>
      </c>
      <c r="DA569" s="63" t="s">
        <v>4686</v>
      </c>
    </row>
    <row r="570" spans="1:105" ht="12" customHeight="1" x14ac:dyDescent="0.25">
      <c r="A570" s="108" t="s">
        <v>52</v>
      </c>
      <c r="B570" s="99"/>
      <c r="C570" s="99">
        <v>4.3956783859545014</v>
      </c>
      <c r="D570" s="99">
        <v>4.7575794006611352</v>
      </c>
      <c r="E570" s="99">
        <v>4.8244613107696148</v>
      </c>
      <c r="F570" s="99">
        <v>4.591029688743002</v>
      </c>
      <c r="G570" s="99">
        <v>4.4808413446344328</v>
      </c>
      <c r="H570" s="99">
        <v>4.4440004968999025</v>
      </c>
      <c r="I570" s="99">
        <v>4.2261957644060999</v>
      </c>
      <c r="J570" s="99">
        <v>4.2487478351147097</v>
      </c>
      <c r="K570" s="99">
        <v>4.3477710445416617</v>
      </c>
      <c r="L570" s="99">
        <v>4.8833964849216311</v>
      </c>
      <c r="M570" s="99">
        <v>4.4765985587384609</v>
      </c>
      <c r="N570" s="99">
        <v>4.5723105445399286</v>
      </c>
      <c r="O570" s="99">
        <v>4.4113077085762358</v>
      </c>
      <c r="P570" s="99">
        <v>4.2620615785239409</v>
      </c>
      <c r="Q570" s="99">
        <v>4.2809002098574318</v>
      </c>
      <c r="R570" s="99">
        <v>4.1747632165718702</v>
      </c>
      <c r="S570" s="99">
        <v>4.0748018090741231</v>
      </c>
      <c r="T570" s="99">
        <v>4.0217102003324285</v>
      </c>
      <c r="U570" s="99">
        <v>3.9080151812368733</v>
      </c>
      <c r="V570" s="99">
        <v>3.6607998063021516</v>
      </c>
      <c r="W570" s="99">
        <v>3.4981764077298054</v>
      </c>
      <c r="X570" s="99">
        <v>2.8899195839788456</v>
      </c>
      <c r="Y570" s="99">
        <v>2.217946569174309</v>
      </c>
      <c r="DA570" s="63" t="s">
        <v>4687</v>
      </c>
    </row>
    <row r="571" spans="1:105" ht="12" customHeight="1" x14ac:dyDescent="0.25">
      <c r="A571" s="121" t="s">
        <v>54</v>
      </c>
      <c r="B571" s="123"/>
      <c r="C571" s="123">
        <v>1.7081922032734458</v>
      </c>
      <c r="D571" s="123">
        <v>1.7005360237449774</v>
      </c>
      <c r="E571" s="123">
        <v>1.6851059956022529</v>
      </c>
      <c r="F571" s="123">
        <v>1.7072787495437201</v>
      </c>
      <c r="G571" s="123">
        <v>1.6900855229023486</v>
      </c>
      <c r="H571" s="123">
        <v>1.8355525563261497</v>
      </c>
      <c r="I571" s="123">
        <v>1.6886541325455016</v>
      </c>
      <c r="J571" s="123">
        <v>1.7125245040523784</v>
      </c>
      <c r="K571" s="123">
        <v>1.5608603033424044</v>
      </c>
      <c r="L571" s="123">
        <v>1.8950383568535005</v>
      </c>
      <c r="M571" s="123">
        <v>1.8492252841277896</v>
      </c>
      <c r="N571" s="123">
        <v>1.8390594834165543</v>
      </c>
      <c r="O571" s="123">
        <v>1.7831746055166291</v>
      </c>
      <c r="P571" s="123">
        <v>1.7370140168922927</v>
      </c>
      <c r="Q571" s="123">
        <v>1.6960553546087997</v>
      </c>
      <c r="R571" s="123">
        <v>1.6582960417167589</v>
      </c>
      <c r="S571" s="123">
        <v>1.624150870181106</v>
      </c>
      <c r="T571" s="123">
        <v>1.5927434155424238</v>
      </c>
      <c r="U571" s="123">
        <v>1.5656623000080954</v>
      </c>
      <c r="V571" s="123">
        <v>1.539083240684012</v>
      </c>
      <c r="W571" s="123">
        <v>1.5221563920436205</v>
      </c>
      <c r="X571" s="123">
        <v>1.5070313877013586</v>
      </c>
      <c r="Y571" s="123">
        <v>1.3140000496227044</v>
      </c>
      <c r="DA571" s="130" t="s">
        <v>4688</v>
      </c>
    </row>
    <row r="572" spans="1:105" ht="12" customHeight="1" x14ac:dyDescent="0.25">
      <c r="A572" s="97" t="s">
        <v>202</v>
      </c>
      <c r="B572" s="99"/>
      <c r="C572" s="99">
        <v>0</v>
      </c>
      <c r="D572" s="99">
        <v>0</v>
      </c>
      <c r="E572" s="99">
        <v>0</v>
      </c>
      <c r="F572" s="99">
        <v>0</v>
      </c>
      <c r="G572" s="99">
        <v>0</v>
      </c>
      <c r="H572" s="99">
        <v>0</v>
      </c>
      <c r="I572" s="99">
        <v>0</v>
      </c>
      <c r="J572" s="99">
        <v>0</v>
      </c>
      <c r="K572" s="99">
        <v>0</v>
      </c>
      <c r="L572" s="99">
        <v>0</v>
      </c>
      <c r="M572" s="99">
        <v>0</v>
      </c>
      <c r="N572" s="99">
        <v>0</v>
      </c>
      <c r="O572" s="99">
        <v>0</v>
      </c>
      <c r="P572" s="99">
        <v>0</v>
      </c>
      <c r="Q572" s="99">
        <v>0</v>
      </c>
      <c r="R572" s="99">
        <v>0</v>
      </c>
      <c r="S572" s="99">
        <v>0</v>
      </c>
      <c r="T572" s="99">
        <v>0</v>
      </c>
      <c r="U572" s="99">
        <v>0</v>
      </c>
      <c r="V572" s="99">
        <v>0</v>
      </c>
      <c r="W572" s="99">
        <v>0</v>
      </c>
      <c r="X572" s="99">
        <v>0</v>
      </c>
      <c r="Y572" s="99">
        <v>0</v>
      </c>
      <c r="DA572" s="63" t="s">
        <v>4689</v>
      </c>
    </row>
    <row r="573" spans="1:105" ht="12" customHeight="1" x14ac:dyDescent="0.25">
      <c r="A573" s="97" t="s">
        <v>50</v>
      </c>
      <c r="B573" s="99"/>
      <c r="C573" s="99">
        <v>0</v>
      </c>
      <c r="D573" s="99">
        <v>0</v>
      </c>
      <c r="E573" s="99">
        <v>0</v>
      </c>
      <c r="F573" s="99">
        <v>0</v>
      </c>
      <c r="G573" s="99">
        <v>0</v>
      </c>
      <c r="H573" s="99">
        <v>0</v>
      </c>
      <c r="I573" s="99">
        <v>0</v>
      </c>
      <c r="J573" s="99">
        <v>0</v>
      </c>
      <c r="K573" s="99">
        <v>0</v>
      </c>
      <c r="L573" s="99">
        <v>0</v>
      </c>
      <c r="M573" s="99">
        <v>0</v>
      </c>
      <c r="N573" s="99">
        <v>0</v>
      </c>
      <c r="O573" s="99">
        <v>0</v>
      </c>
      <c r="P573" s="99">
        <v>0</v>
      </c>
      <c r="Q573" s="99">
        <v>0</v>
      </c>
      <c r="R573" s="99">
        <v>0</v>
      </c>
      <c r="S573" s="99">
        <v>0</v>
      </c>
      <c r="T573" s="99">
        <v>0</v>
      </c>
      <c r="U573" s="99">
        <v>0</v>
      </c>
      <c r="V573" s="99">
        <v>0</v>
      </c>
      <c r="W573" s="99">
        <v>0</v>
      </c>
      <c r="X573" s="99">
        <v>0</v>
      </c>
      <c r="Y573" s="99">
        <v>0</v>
      </c>
      <c r="DA573" s="63" t="s">
        <v>4690</v>
      </c>
    </row>
    <row r="574" spans="1:105" ht="12" customHeight="1" x14ac:dyDescent="0.25">
      <c r="A574" s="109" t="s">
        <v>120</v>
      </c>
      <c r="B574" s="110"/>
      <c r="C574" s="110">
        <v>1.7081922032734458</v>
      </c>
      <c r="D574" s="110">
        <v>1.7005360237449774</v>
      </c>
      <c r="E574" s="110">
        <v>1.6851059956022529</v>
      </c>
      <c r="F574" s="110">
        <v>1.7072787495437201</v>
      </c>
      <c r="G574" s="110">
        <v>1.6900855229023486</v>
      </c>
      <c r="H574" s="110">
        <v>1.8355525563261497</v>
      </c>
      <c r="I574" s="110">
        <v>1.6886541325455016</v>
      </c>
      <c r="J574" s="110">
        <v>1.7125245040523784</v>
      </c>
      <c r="K574" s="110">
        <v>1.5608603033424044</v>
      </c>
      <c r="L574" s="110">
        <v>1.8950383568535005</v>
      </c>
      <c r="M574" s="110">
        <v>1.8492252841277896</v>
      </c>
      <c r="N574" s="110">
        <v>1.8390594834165543</v>
      </c>
      <c r="O574" s="110">
        <v>1.7831746055166291</v>
      </c>
      <c r="P574" s="110">
        <v>1.7370140168922927</v>
      </c>
      <c r="Q574" s="110">
        <v>1.6960553546087997</v>
      </c>
      <c r="R574" s="110">
        <v>1.6582960417167589</v>
      </c>
      <c r="S574" s="110">
        <v>1.624150870181106</v>
      </c>
      <c r="T574" s="110">
        <v>1.5927434155424238</v>
      </c>
      <c r="U574" s="110">
        <v>1.5656623000080954</v>
      </c>
      <c r="V574" s="110">
        <v>1.539083240684012</v>
      </c>
      <c r="W574" s="110">
        <v>1.5221563920436205</v>
      </c>
      <c r="X574" s="110">
        <v>1.5070313877013586</v>
      </c>
      <c r="Y574" s="110">
        <v>1.3140000496227044</v>
      </c>
      <c r="DA574" s="60" t="s">
        <v>4691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0</v>
      </c>
      <c r="D576" s="118">
        <f t="shared" si="275"/>
        <v>0</v>
      </c>
      <c r="E576" s="118">
        <f t="shared" si="275"/>
        <v>0</v>
      </c>
      <c r="F576" s="118">
        <f t="shared" si="275"/>
        <v>0</v>
      </c>
      <c r="G576" s="118">
        <f t="shared" si="275"/>
        <v>0</v>
      </c>
      <c r="H576" s="118">
        <f t="shared" si="275"/>
        <v>0</v>
      </c>
      <c r="I576" s="118">
        <f t="shared" si="275"/>
        <v>0</v>
      </c>
      <c r="J576" s="118">
        <f t="shared" si="275"/>
        <v>0</v>
      </c>
      <c r="K576" s="118">
        <f t="shared" si="275"/>
        <v>0</v>
      </c>
      <c r="L576" s="118">
        <f t="shared" si="275"/>
        <v>0</v>
      </c>
      <c r="M576" s="118">
        <f t="shared" si="275"/>
        <v>0</v>
      </c>
      <c r="N576" s="118">
        <f t="shared" si="275"/>
        <v>0</v>
      </c>
      <c r="O576" s="118">
        <f t="shared" si="275"/>
        <v>0</v>
      </c>
      <c r="P576" s="118">
        <f t="shared" si="275"/>
        <v>0</v>
      </c>
      <c r="Q576" s="118">
        <f t="shared" si="275"/>
        <v>0</v>
      </c>
      <c r="R576" s="118">
        <f t="shared" ref="R576:V576" si="276">R577+R580+R582+R595</f>
        <v>0</v>
      </c>
      <c r="S576" s="118">
        <f t="shared" si="276"/>
        <v>0</v>
      </c>
      <c r="T576" s="118">
        <f t="shared" si="276"/>
        <v>0</v>
      </c>
      <c r="U576" s="118">
        <f t="shared" si="276"/>
        <v>0</v>
      </c>
      <c r="V576" s="118">
        <f t="shared" si="276"/>
        <v>0</v>
      </c>
      <c r="W576" s="118">
        <f t="shared" ref="W576:Y576" si="277">W577+W580+W582+W595</f>
        <v>0</v>
      </c>
      <c r="X576" s="118">
        <f t="shared" si="277"/>
        <v>0</v>
      </c>
      <c r="Y576" s="118">
        <f t="shared" si="277"/>
        <v>0</v>
      </c>
      <c r="DA576" s="129" t="s">
        <v>4837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:Y577" si="280">SUM(W578:W579)</f>
        <v>0</v>
      </c>
      <c r="X577" s="123">
        <f t="shared" si="280"/>
        <v>0</v>
      </c>
      <c r="Y577" s="123">
        <f t="shared" si="280"/>
        <v>0</v>
      </c>
      <c r="DA577" s="130" t="s">
        <v>4838</v>
      </c>
    </row>
    <row r="578" spans="1:105" ht="12" customHeight="1" x14ac:dyDescent="0.25">
      <c r="A578" s="97" t="s">
        <v>199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X578" s="99">
        <v>0</v>
      </c>
      <c r="Y578" s="99">
        <v>0</v>
      </c>
      <c r="DA578" s="63" t="s">
        <v>4839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X579" s="99">
        <v>0</v>
      </c>
      <c r="Y579" s="99">
        <v>0</v>
      </c>
      <c r="DA579" s="63" t="s">
        <v>4840</v>
      </c>
    </row>
    <row r="580" spans="1:105" ht="12" customHeight="1" x14ac:dyDescent="0.25">
      <c r="A580" s="121" t="s">
        <v>92</v>
      </c>
      <c r="B580" s="123"/>
      <c r="C580" s="123">
        <f t="shared" ref="C580:Y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X580" s="123">
        <f t="shared" si="281"/>
        <v>0</v>
      </c>
      <c r="Y580" s="123">
        <f t="shared" si="281"/>
        <v>0</v>
      </c>
      <c r="DA580" s="130" t="s">
        <v>4841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X581" s="99">
        <v>0</v>
      </c>
      <c r="Y581" s="99">
        <v>0</v>
      </c>
      <c r="DA581" s="63" t="s">
        <v>4842</v>
      </c>
    </row>
    <row r="582" spans="1:105" ht="12" customHeight="1" x14ac:dyDescent="0.25">
      <c r="A582" s="121" t="s">
        <v>55</v>
      </c>
      <c r="B582" s="123"/>
      <c r="C582" s="123">
        <v>0</v>
      </c>
      <c r="D582" s="123">
        <v>0</v>
      </c>
      <c r="E582" s="123">
        <v>0</v>
      </c>
      <c r="F582" s="123">
        <v>0</v>
      </c>
      <c r="G582" s="123">
        <v>0</v>
      </c>
      <c r="H582" s="123">
        <v>0</v>
      </c>
      <c r="I582" s="123">
        <v>0</v>
      </c>
      <c r="J582" s="123">
        <v>0</v>
      </c>
      <c r="K582" s="123">
        <v>0</v>
      </c>
      <c r="L582" s="123">
        <v>0</v>
      </c>
      <c r="M582" s="123">
        <v>0</v>
      </c>
      <c r="N582" s="123">
        <v>0</v>
      </c>
      <c r="O582" s="123">
        <v>0</v>
      </c>
      <c r="P582" s="123">
        <v>0</v>
      </c>
      <c r="Q582" s="123">
        <v>0</v>
      </c>
      <c r="R582" s="123">
        <v>0</v>
      </c>
      <c r="S582" s="123">
        <v>0</v>
      </c>
      <c r="T582" s="123">
        <v>0</v>
      </c>
      <c r="U582" s="123">
        <v>0</v>
      </c>
      <c r="V582" s="123">
        <v>0</v>
      </c>
      <c r="W582" s="123">
        <v>0</v>
      </c>
      <c r="X582" s="123">
        <v>0</v>
      </c>
      <c r="Y582" s="123">
        <v>0</v>
      </c>
      <c r="DA582" s="130" t="s">
        <v>4843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X583" s="99">
        <v>0</v>
      </c>
      <c r="Y583" s="99">
        <v>0</v>
      </c>
      <c r="DA583" s="63" t="s">
        <v>4844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X584" s="99">
        <v>0</v>
      </c>
      <c r="Y584" s="99">
        <v>0</v>
      </c>
      <c r="DA584" s="63" t="s">
        <v>4845</v>
      </c>
    </row>
    <row r="585" spans="1:105" ht="12" customHeight="1" x14ac:dyDescent="0.25">
      <c r="A585" s="100" t="s">
        <v>199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X585" s="102">
        <v>0</v>
      </c>
      <c r="Y585" s="102">
        <v>0</v>
      </c>
      <c r="DA585" s="131" t="s">
        <v>4846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X586" s="105">
        <v>0</v>
      </c>
      <c r="Y586" s="105">
        <v>0</v>
      </c>
      <c r="DA586" s="132" t="s">
        <v>4847</v>
      </c>
    </row>
    <row r="587" spans="1:105" ht="12" customHeight="1" x14ac:dyDescent="0.25">
      <c r="A587" s="106" t="s">
        <v>124</v>
      </c>
      <c r="B587" s="102"/>
      <c r="C587" s="102">
        <v>0</v>
      </c>
      <c r="D587" s="102">
        <v>0</v>
      </c>
      <c r="E587" s="102">
        <v>0</v>
      </c>
      <c r="F587" s="102">
        <v>0</v>
      </c>
      <c r="G587" s="102">
        <v>0</v>
      </c>
      <c r="H587" s="102">
        <v>0</v>
      </c>
      <c r="I587" s="102">
        <v>0</v>
      </c>
      <c r="J587" s="102">
        <v>0</v>
      </c>
      <c r="K587" s="102">
        <v>0</v>
      </c>
      <c r="L587" s="102">
        <v>0</v>
      </c>
      <c r="M587" s="102">
        <v>0</v>
      </c>
      <c r="N587" s="102">
        <v>0</v>
      </c>
      <c r="O587" s="102">
        <v>0</v>
      </c>
      <c r="P587" s="102">
        <v>0</v>
      </c>
      <c r="Q587" s="102">
        <v>0</v>
      </c>
      <c r="R587" s="102">
        <v>0</v>
      </c>
      <c r="S587" s="102">
        <v>0</v>
      </c>
      <c r="T587" s="102">
        <v>0</v>
      </c>
      <c r="U587" s="102">
        <v>0</v>
      </c>
      <c r="V587" s="102">
        <v>0</v>
      </c>
      <c r="W587" s="102">
        <v>0</v>
      </c>
      <c r="X587" s="102">
        <v>0</v>
      </c>
      <c r="Y587" s="102">
        <v>0</v>
      </c>
      <c r="DA587" s="131" t="s">
        <v>4848</v>
      </c>
    </row>
    <row r="588" spans="1:105" ht="12" customHeight="1" x14ac:dyDescent="0.25">
      <c r="A588" s="107" t="s">
        <v>123</v>
      </c>
      <c r="B588" s="105"/>
      <c r="C588" s="105">
        <v>0</v>
      </c>
      <c r="D588" s="105">
        <v>0</v>
      </c>
      <c r="E588" s="105">
        <v>0</v>
      </c>
      <c r="F588" s="105">
        <v>0</v>
      </c>
      <c r="G588" s="105">
        <v>0</v>
      </c>
      <c r="H588" s="105">
        <v>0</v>
      </c>
      <c r="I588" s="105">
        <v>0</v>
      </c>
      <c r="J588" s="105">
        <v>0</v>
      </c>
      <c r="K588" s="105">
        <v>0</v>
      </c>
      <c r="L588" s="105">
        <v>0</v>
      </c>
      <c r="M588" s="105">
        <v>0</v>
      </c>
      <c r="N588" s="105">
        <v>0</v>
      </c>
      <c r="O588" s="105">
        <v>0</v>
      </c>
      <c r="P588" s="105">
        <v>0</v>
      </c>
      <c r="Q588" s="105">
        <v>0</v>
      </c>
      <c r="R588" s="105">
        <v>0</v>
      </c>
      <c r="S588" s="105">
        <v>0</v>
      </c>
      <c r="T588" s="105">
        <v>0</v>
      </c>
      <c r="U588" s="105">
        <v>0</v>
      </c>
      <c r="V588" s="105">
        <v>0</v>
      </c>
      <c r="W588" s="105">
        <v>0</v>
      </c>
      <c r="X588" s="105">
        <v>0</v>
      </c>
      <c r="Y588" s="105">
        <v>0</v>
      </c>
      <c r="DA588" s="132" t="s">
        <v>4849</v>
      </c>
    </row>
    <row r="589" spans="1:105" ht="12" customHeight="1" x14ac:dyDescent="0.25">
      <c r="A589" s="108" t="s">
        <v>50</v>
      </c>
      <c r="B589" s="99"/>
      <c r="C589" s="99">
        <v>0</v>
      </c>
      <c r="D589" s="99">
        <v>0</v>
      </c>
      <c r="E589" s="99">
        <v>0</v>
      </c>
      <c r="F589" s="99">
        <v>0</v>
      </c>
      <c r="G589" s="99">
        <v>0</v>
      </c>
      <c r="H589" s="99">
        <v>0</v>
      </c>
      <c r="I589" s="99">
        <v>0</v>
      </c>
      <c r="J589" s="99">
        <v>0</v>
      </c>
      <c r="K589" s="99">
        <v>0</v>
      </c>
      <c r="L589" s="99">
        <v>0</v>
      </c>
      <c r="M589" s="99">
        <v>0</v>
      </c>
      <c r="N589" s="99">
        <v>0</v>
      </c>
      <c r="O589" s="99">
        <v>0</v>
      </c>
      <c r="P589" s="99">
        <v>0</v>
      </c>
      <c r="Q589" s="99">
        <v>0</v>
      </c>
      <c r="R589" s="99">
        <v>0</v>
      </c>
      <c r="S589" s="99">
        <v>0</v>
      </c>
      <c r="T589" s="99">
        <v>0</v>
      </c>
      <c r="U589" s="99">
        <v>0</v>
      </c>
      <c r="V589" s="99">
        <v>0</v>
      </c>
      <c r="W589" s="99">
        <v>0</v>
      </c>
      <c r="X589" s="99">
        <v>0</v>
      </c>
      <c r="Y589" s="99">
        <v>0</v>
      </c>
      <c r="DA589" s="63" t="s">
        <v>4850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X590" s="99">
        <v>0</v>
      </c>
      <c r="Y590" s="99">
        <v>0</v>
      </c>
      <c r="DA590" s="63" t="s">
        <v>4851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X591" s="102">
        <v>0</v>
      </c>
      <c r="Y591" s="102">
        <v>0</v>
      </c>
      <c r="DA591" s="131" t="s">
        <v>4852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X592" s="105">
        <v>0</v>
      </c>
      <c r="Y592" s="105">
        <v>0</v>
      </c>
      <c r="DA592" s="132" t="s">
        <v>4853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X593" s="99">
        <v>0</v>
      </c>
      <c r="Y593" s="99">
        <v>0</v>
      </c>
      <c r="DA593" s="63" t="s">
        <v>4854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X594" s="99">
        <v>0</v>
      </c>
      <c r="Y594" s="99">
        <v>0</v>
      </c>
      <c r="DA594" s="63" t="s">
        <v>4855</v>
      </c>
    </row>
    <row r="595" spans="1:105" ht="12" customHeight="1" x14ac:dyDescent="0.25">
      <c r="A595" s="121" t="s">
        <v>54</v>
      </c>
      <c r="B595" s="123"/>
      <c r="C595" s="123">
        <v>0</v>
      </c>
      <c r="D595" s="123">
        <v>0</v>
      </c>
      <c r="E595" s="123">
        <v>0</v>
      </c>
      <c r="F595" s="123">
        <v>0</v>
      </c>
      <c r="G595" s="123">
        <v>0</v>
      </c>
      <c r="H595" s="123">
        <v>0</v>
      </c>
      <c r="I595" s="123">
        <v>0</v>
      </c>
      <c r="J595" s="123">
        <v>0</v>
      </c>
      <c r="K595" s="123">
        <v>0</v>
      </c>
      <c r="L595" s="123">
        <v>0</v>
      </c>
      <c r="M595" s="123">
        <v>0</v>
      </c>
      <c r="N595" s="123">
        <v>0</v>
      </c>
      <c r="O595" s="123">
        <v>0</v>
      </c>
      <c r="P595" s="123">
        <v>0</v>
      </c>
      <c r="Q595" s="123">
        <v>0</v>
      </c>
      <c r="R595" s="123">
        <v>0</v>
      </c>
      <c r="S595" s="123">
        <v>0</v>
      </c>
      <c r="T595" s="123">
        <v>0</v>
      </c>
      <c r="U595" s="123">
        <v>0</v>
      </c>
      <c r="V595" s="123">
        <v>0</v>
      </c>
      <c r="W595" s="123">
        <v>0</v>
      </c>
      <c r="X595" s="123">
        <v>0</v>
      </c>
      <c r="Y595" s="123">
        <v>0</v>
      </c>
      <c r="DA595" s="130" t="s">
        <v>4856</v>
      </c>
    </row>
    <row r="596" spans="1:105" ht="12" customHeight="1" x14ac:dyDescent="0.25">
      <c r="A596" s="97" t="s">
        <v>202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X596" s="99">
        <v>0</v>
      </c>
      <c r="Y596" s="99">
        <v>0</v>
      </c>
      <c r="DA596" s="63" t="s">
        <v>4857</v>
      </c>
    </row>
    <row r="597" spans="1:105" ht="12" customHeight="1" x14ac:dyDescent="0.25">
      <c r="A597" s="97" t="s">
        <v>50</v>
      </c>
      <c r="B597" s="99"/>
      <c r="C597" s="99">
        <v>0</v>
      </c>
      <c r="D597" s="99">
        <v>0</v>
      </c>
      <c r="E597" s="99">
        <v>0</v>
      </c>
      <c r="F597" s="99">
        <v>0</v>
      </c>
      <c r="G597" s="99">
        <v>0</v>
      </c>
      <c r="H597" s="99">
        <v>0</v>
      </c>
      <c r="I597" s="99">
        <v>0</v>
      </c>
      <c r="J597" s="99">
        <v>0</v>
      </c>
      <c r="K597" s="99">
        <v>0</v>
      </c>
      <c r="L597" s="99">
        <v>0</v>
      </c>
      <c r="M597" s="99">
        <v>0</v>
      </c>
      <c r="N597" s="99">
        <v>0</v>
      </c>
      <c r="O597" s="99">
        <v>0</v>
      </c>
      <c r="P597" s="99">
        <v>0</v>
      </c>
      <c r="Q597" s="99">
        <v>0</v>
      </c>
      <c r="R597" s="99">
        <v>0</v>
      </c>
      <c r="S597" s="99">
        <v>0</v>
      </c>
      <c r="T597" s="99">
        <v>0</v>
      </c>
      <c r="U597" s="99">
        <v>0</v>
      </c>
      <c r="V597" s="99">
        <v>0</v>
      </c>
      <c r="W597" s="99">
        <v>0</v>
      </c>
      <c r="X597" s="99">
        <v>0</v>
      </c>
      <c r="Y597" s="99">
        <v>0</v>
      </c>
      <c r="DA597" s="63" t="s">
        <v>4858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X598" s="110">
        <v>0</v>
      </c>
      <c r="Y598" s="110">
        <v>0</v>
      </c>
      <c r="DA598" s="60" t="s">
        <v>4859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X5" s="120">
        <v>0</v>
      </c>
      <c r="Y5" s="120">
        <v>0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205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X7" s="52">
        <v>0</v>
      </c>
      <c r="Y7" s="52">
        <v>0</v>
      </c>
      <c r="DA7" s="63" t="s">
        <v>1104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DA9" s="63" t="s">
        <v>1105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1106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1107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1108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1109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1110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X17" s="36">
        <v>0</v>
      </c>
      <c r="Y17" s="36">
        <v>0</v>
      </c>
      <c r="DA17" s="60" t="s">
        <v>1111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1187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205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1188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DA23" s="63" t="s">
        <v>1189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1190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1191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2">
        <v>0</v>
      </c>
      <c r="Y27" s="52">
        <v>0</v>
      </c>
      <c r="DA27" s="63" t="s">
        <v>1192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1193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1194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DA31" s="60" t="s">
        <v>1195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1274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205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1275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2">
        <v>0</v>
      </c>
      <c r="Y37" s="52">
        <v>0</v>
      </c>
      <c r="DA37" s="63" t="s">
        <v>1276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1277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1278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X41" s="52">
        <v>0</v>
      </c>
      <c r="Y41" s="52">
        <v>0</v>
      </c>
      <c r="DA41" s="63" t="s">
        <v>1279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1280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1281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X45" s="36">
        <v>0</v>
      </c>
      <c r="Y45" s="36">
        <v>0</v>
      </c>
      <c r="DA45" s="60" t="s">
        <v>1282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1361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205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1362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1363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1364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1365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1366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1367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1368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X59" s="36">
        <v>0</v>
      </c>
      <c r="Y59" s="36">
        <v>0</v>
      </c>
      <c r="DA59" s="60" t="s">
        <v>1369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1448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205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1449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1450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1451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1452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:Y69" si="8">W41-W55</f>
        <v>0</v>
      </c>
      <c r="X69" s="52">
        <f t="shared" si="8"/>
        <v>0</v>
      </c>
      <c r="Y69" s="52">
        <f t="shared" si="8"/>
        <v>0</v>
      </c>
      <c r="DA69" s="63" t="s">
        <v>1453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1454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1455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X73" s="36">
        <v>0</v>
      </c>
      <c r="Y73" s="36">
        <v>0</v>
      </c>
      <c r="DA73" s="60" t="s">
        <v>1456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1535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X78" s="128">
        <f>RES_hhdet_numvin!X106</f>
        <v>0</v>
      </c>
      <c r="Y78" s="128">
        <f>RES_hhdet_numvin!Y106</f>
        <v>0</v>
      </c>
      <c r="DA78" s="133"/>
    </row>
    <row r="79" spans="1:105" ht="12" customHeight="1" x14ac:dyDescent="0.25">
      <c r="A79" s="97" t="s">
        <v>205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X79" s="52">
        <f>RES_hhdet_numvin!X107</f>
        <v>0</v>
      </c>
      <c r="Y79" s="52">
        <f>RES_hhdet_numvin!Y107</f>
        <v>0</v>
      </c>
      <c r="DA79" s="63" t="s">
        <v>1536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X80" s="138">
        <f>RES_hhdet_numvin!X108</f>
        <v>0</v>
      </c>
      <c r="Y80" s="138">
        <f>RES_hhdet_numvin!Y108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X81" s="150">
        <f>RES_hhdet_numvin!X109</f>
        <v>0</v>
      </c>
      <c r="Y81" s="150">
        <f>RES_hhdet_numvin!Y109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X82" s="138">
        <f>RES_hhdet_numvin!X110</f>
        <v>0</v>
      </c>
      <c r="Y82" s="138">
        <f>RES_hhdet_numvin!Y110</f>
        <v>0</v>
      </c>
      <c r="DA82" s="63" t="s">
        <v>1537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X83" s="150">
        <f>RES_hhdet_numvin!X111</f>
        <v>0</v>
      </c>
      <c r="Y83" s="150">
        <f>RES_hhdet_numvin!Y111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X84" s="138">
        <f>RES_hhdet_numvin!X112</f>
        <v>0</v>
      </c>
      <c r="Y84" s="138">
        <f>RES_hhdet_numvin!Y112</f>
        <v>0</v>
      </c>
      <c r="DA84" s="63" t="s">
        <v>1538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X85" s="138">
        <f>RES_hhdet_numvin!X113</f>
        <v>0</v>
      </c>
      <c r="Y85" s="138">
        <f>RES_hhdet_numvin!Y113</f>
        <v>0</v>
      </c>
      <c r="DA85" s="63" t="s">
        <v>1539</v>
      </c>
    </row>
    <row r="86" spans="1:105" ht="12" hidden="1" customHeight="1" x14ac:dyDescent="0.25">
      <c r="A86" s="108" t="s">
        <v>197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X86" s="138">
        <f>RES_hhdet_numvin!X114</f>
        <v>0</v>
      </c>
      <c r="Y86" s="138">
        <f>RES_hhdet_numvin!Y114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X87" s="138">
        <f>RES_hhdet_numvin!X115</f>
        <v>0</v>
      </c>
      <c r="Y87" s="138">
        <f>RES_hhdet_numvin!Y115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X88" s="138">
        <f>RES_hhdet_numvin!X116</f>
        <v>0</v>
      </c>
      <c r="Y88" s="138">
        <f>RES_hhdet_numvin!Y116</f>
        <v>0</v>
      </c>
      <c r="DA88" s="63" t="s">
        <v>1540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X89" s="138">
        <f>RES_hhdet_numvin!X117</f>
        <v>0</v>
      </c>
      <c r="Y89" s="138">
        <f>RES_hhdet_numvin!Y117</f>
        <v>0</v>
      </c>
      <c r="DA89" s="63" t="s">
        <v>1541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X90" s="138">
        <f>RES_hhdet_numvin!X118</f>
        <v>0</v>
      </c>
      <c r="Y90" s="138">
        <f>RES_hhdet_numvin!Y118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X91" s="148">
        <f>RES_hhdet_numvin!X119</f>
        <v>0</v>
      </c>
      <c r="Y91" s="148">
        <f>RES_hhdet_numvin!Y119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X92" s="150">
        <f>RES_hhdet_numvin!X120</f>
        <v>0</v>
      </c>
      <c r="Y92" s="150">
        <f>RES_hhdet_numvin!Y120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X93" s="138">
        <f>RES_hhdet_numvin!X121</f>
        <v>0</v>
      </c>
      <c r="Y93" s="138">
        <f>RES_hhdet_numvin!Y121</f>
        <v>0</v>
      </c>
      <c r="DA93" s="63" t="s">
        <v>1542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X94" s="39">
        <f>RES_hhdet_numvin!X122</f>
        <v>0</v>
      </c>
      <c r="Y94" s="39">
        <f>RES_hhdet_numvin!Y122</f>
        <v>0</v>
      </c>
      <c r="DA94" s="60" t="s">
        <v>1543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:Y98" si="14">W99+W102+W104+W113</f>
        <v>0</v>
      </c>
      <c r="X98" s="117">
        <f t="shared" si="14"/>
        <v>0</v>
      </c>
      <c r="Y98" s="117">
        <f t="shared" si="14"/>
        <v>0</v>
      </c>
      <c r="DA98" s="129" t="s">
        <v>1669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:Y99" si="17">SUM(W100:W101)</f>
        <v>0</v>
      </c>
      <c r="X99" s="122">
        <f t="shared" si="17"/>
        <v>0</v>
      </c>
      <c r="Y99" s="122">
        <f t="shared" si="17"/>
        <v>0</v>
      </c>
      <c r="DA99" s="130" t="s">
        <v>1670</v>
      </c>
    </row>
    <row r="100" spans="1:105" ht="12" customHeight="1" x14ac:dyDescent="0.25">
      <c r="A100" s="97" t="s">
        <v>197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X100" s="98">
        <v>0</v>
      </c>
      <c r="Y100" s="98">
        <v>0</v>
      </c>
      <c r="DA100" s="63" t="s">
        <v>1671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1672</v>
      </c>
    </row>
    <row r="102" spans="1:105" ht="12" customHeight="1" x14ac:dyDescent="0.25">
      <c r="A102" s="121" t="s">
        <v>92</v>
      </c>
      <c r="B102" s="122">
        <f t="shared" ref="B102:Y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X102" s="122">
        <f t="shared" si="18"/>
        <v>0</v>
      </c>
      <c r="Y102" s="122">
        <f t="shared" si="18"/>
        <v>0</v>
      </c>
      <c r="DA102" s="130" t="s">
        <v>1673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X103" s="98">
        <v>0</v>
      </c>
      <c r="Y103" s="98">
        <v>0</v>
      </c>
      <c r="DA103" s="63" t="s">
        <v>1674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X104" s="122">
        <v>0</v>
      </c>
      <c r="Y104" s="122">
        <v>0</v>
      </c>
      <c r="DA104" s="130" t="s">
        <v>1675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X105" s="98">
        <v>0</v>
      </c>
      <c r="Y105" s="98">
        <v>0</v>
      </c>
      <c r="DA105" s="63" t="s">
        <v>1676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1677</v>
      </c>
    </row>
    <row r="107" spans="1:105" ht="12" customHeight="1" x14ac:dyDescent="0.25">
      <c r="A107" s="100" t="s">
        <v>197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1678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1679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X109" s="101">
        <v>0</v>
      </c>
      <c r="Y109" s="101">
        <v>0</v>
      </c>
      <c r="DA109" s="131" t="s">
        <v>1680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</v>
      </c>
      <c r="Y110" s="104">
        <v>0</v>
      </c>
      <c r="DA110" s="132" t="s">
        <v>1681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X111" s="98">
        <v>0</v>
      </c>
      <c r="Y111" s="98">
        <v>0</v>
      </c>
      <c r="DA111" s="63" t="s">
        <v>1682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1683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X113" s="122">
        <v>0</v>
      </c>
      <c r="Y113" s="122">
        <v>0</v>
      </c>
      <c r="DA113" s="130" t="s">
        <v>1684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X114" s="98">
        <v>0</v>
      </c>
      <c r="Y114" s="98">
        <v>0</v>
      </c>
      <c r="DA114" s="63" t="s">
        <v>1685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X115" s="33">
        <v>0</v>
      </c>
      <c r="Y115" s="33">
        <v>0</v>
      </c>
      <c r="DA115" s="60" t="s">
        <v>1686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:Y117" si="21">W118+W121+W123+W132</f>
        <v>0</v>
      </c>
      <c r="X117" s="117">
        <f t="shared" si="21"/>
        <v>0</v>
      </c>
      <c r="Y117" s="117">
        <f t="shared" si="21"/>
        <v>0</v>
      </c>
      <c r="DA117" s="129" t="s">
        <v>1837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:Y118" si="24">SUM(W119:W120)</f>
        <v>0</v>
      </c>
      <c r="X118" s="122">
        <f t="shared" si="24"/>
        <v>0</v>
      </c>
      <c r="Y118" s="122">
        <f t="shared" si="24"/>
        <v>0</v>
      </c>
      <c r="DA118" s="130" t="s">
        <v>1838</v>
      </c>
    </row>
    <row r="119" spans="1:105" ht="12" customHeight="1" x14ac:dyDescent="0.25">
      <c r="A119" s="97" t="s">
        <v>197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1839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X120" s="98">
        <v>0</v>
      </c>
      <c r="Y120" s="98">
        <v>0</v>
      </c>
      <c r="DA120" s="63" t="s">
        <v>1840</v>
      </c>
    </row>
    <row r="121" spans="1:105" ht="12" customHeight="1" x14ac:dyDescent="0.25">
      <c r="A121" s="121" t="s">
        <v>92</v>
      </c>
      <c r="B121" s="122">
        <f t="shared" ref="B121:Y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X121" s="122">
        <f t="shared" si="25"/>
        <v>0</v>
      </c>
      <c r="Y121" s="122">
        <f t="shared" si="25"/>
        <v>0</v>
      </c>
      <c r="DA121" s="130" t="s">
        <v>1841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1842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X123" s="122">
        <v>0</v>
      </c>
      <c r="Y123" s="122">
        <v>0</v>
      </c>
      <c r="DA123" s="130" t="s">
        <v>1843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DA124" s="63" t="s">
        <v>1844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1845</v>
      </c>
    </row>
    <row r="126" spans="1:105" ht="12" customHeight="1" x14ac:dyDescent="0.25">
      <c r="A126" s="100" t="s">
        <v>197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1846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1847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X128" s="101">
        <v>0</v>
      </c>
      <c r="Y128" s="101">
        <v>0</v>
      </c>
      <c r="DA128" s="131" t="s">
        <v>1848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104">
        <v>0</v>
      </c>
      <c r="DA129" s="132" t="s">
        <v>1849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1850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1851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X132" s="122">
        <v>0</v>
      </c>
      <c r="Y132" s="122">
        <v>0</v>
      </c>
      <c r="DA132" s="130" t="s">
        <v>1852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X133" s="98">
        <v>0</v>
      </c>
      <c r="Y133" s="98">
        <v>0</v>
      </c>
      <c r="DA133" s="63" t="s">
        <v>1853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X134" s="33">
        <v>0</v>
      </c>
      <c r="Y134" s="33">
        <v>0</v>
      </c>
      <c r="DA134" s="60" t="s">
        <v>1854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:Y136" si="28">IF(W117=0,"",W117/W98)</f>
        <v/>
      </c>
      <c r="X136" s="119" t="str">
        <f t="shared" si="28"/>
        <v/>
      </c>
      <c r="Y136" s="119" t="str">
        <f t="shared" si="28"/>
        <v/>
      </c>
      <c r="DA136" s="129" t="s">
        <v>2005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:Y137" si="31">IF(W118=0,"",W118/W99)</f>
        <v/>
      </c>
      <c r="X137" s="124" t="str">
        <f t="shared" si="31"/>
        <v/>
      </c>
      <c r="Y137" s="124" t="str">
        <f t="shared" si="31"/>
        <v/>
      </c>
      <c r="DA137" s="130" t="s">
        <v>2006</v>
      </c>
    </row>
    <row r="138" spans="1:105" ht="12" customHeight="1" x14ac:dyDescent="0.25">
      <c r="A138" s="97" t="s">
        <v>197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:Y138" si="34">IF(W119=0,"",W119/W100)</f>
        <v/>
      </c>
      <c r="X138" s="111" t="str">
        <f t="shared" si="34"/>
        <v/>
      </c>
      <c r="Y138" s="111" t="str">
        <f t="shared" si="34"/>
        <v/>
      </c>
      <c r="DA138" s="63" t="s">
        <v>2007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:Y139" si="37">IF(W120=0,"",W120/W101)</f>
        <v/>
      </c>
      <c r="X139" s="111" t="str">
        <f t="shared" si="37"/>
        <v/>
      </c>
      <c r="Y139" s="111" t="str">
        <f t="shared" si="37"/>
        <v/>
      </c>
      <c r="DA139" s="63" t="s">
        <v>2008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:Y140" si="40">IF(W121=0,"",W121/W102)</f>
        <v/>
      </c>
      <c r="X140" s="124" t="str">
        <f t="shared" si="40"/>
        <v/>
      </c>
      <c r="Y140" s="124" t="str">
        <f t="shared" si="40"/>
        <v/>
      </c>
      <c r="DA140" s="130" t="s">
        <v>2009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:Y141" si="43">IF(W122=0,"",W122/W103)</f>
        <v/>
      </c>
      <c r="X141" s="111" t="str">
        <f t="shared" si="43"/>
        <v/>
      </c>
      <c r="Y141" s="111" t="str">
        <f t="shared" si="43"/>
        <v/>
      </c>
      <c r="DA141" s="63" t="s">
        <v>2010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:Y142" si="46">IF(W123=0,"",W123/W104)</f>
        <v/>
      </c>
      <c r="X142" s="124" t="str">
        <f t="shared" si="46"/>
        <v/>
      </c>
      <c r="Y142" s="124" t="str">
        <f t="shared" si="46"/>
        <v/>
      </c>
      <c r="DA142" s="130" t="s">
        <v>2011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:Y143" si="49">IF(W124=0,"",W124/W105)</f>
        <v/>
      </c>
      <c r="X143" s="111" t="str">
        <f t="shared" si="49"/>
        <v/>
      </c>
      <c r="Y143" s="111" t="str">
        <f t="shared" si="49"/>
        <v/>
      </c>
      <c r="DA143" s="63" t="s">
        <v>2012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2013</v>
      </c>
    </row>
    <row r="145" spans="1:105" ht="12" customHeight="1" x14ac:dyDescent="0.25">
      <c r="A145" s="100" t="s">
        <v>197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2014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2015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:Y147" si="61">IF(W128=0,"",W128/W109)</f>
        <v/>
      </c>
      <c r="X147" s="112" t="str">
        <f t="shared" si="61"/>
        <v/>
      </c>
      <c r="Y147" s="112" t="str">
        <f t="shared" si="61"/>
        <v/>
      </c>
      <c r="DA147" s="131" t="s">
        <v>2016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:Y148" si="64">IF(W129=0,"",W129/W110)</f>
        <v/>
      </c>
      <c r="X148" s="113" t="str">
        <f t="shared" si="64"/>
        <v/>
      </c>
      <c r="Y148" s="113" t="str">
        <f t="shared" si="64"/>
        <v/>
      </c>
      <c r="DA148" s="132" t="s">
        <v>2017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:Y149" si="67">IF(W130=0,"",W130/W111)</f>
        <v/>
      </c>
      <c r="X149" s="111" t="str">
        <f t="shared" si="67"/>
        <v/>
      </c>
      <c r="Y149" s="111" t="str">
        <f t="shared" si="67"/>
        <v/>
      </c>
      <c r="DA149" s="63" t="s">
        <v>2018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:Y150" si="70">IF(W131=0,"",W131/W112)</f>
        <v/>
      </c>
      <c r="X150" s="111" t="str">
        <f t="shared" si="70"/>
        <v/>
      </c>
      <c r="Y150" s="111" t="str">
        <f t="shared" si="70"/>
        <v/>
      </c>
      <c r="DA150" s="63" t="s">
        <v>2019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:Y151" si="73">IF(W132=0,"",W132/W113)</f>
        <v/>
      </c>
      <c r="X151" s="124" t="str">
        <f t="shared" si="73"/>
        <v/>
      </c>
      <c r="Y151" s="124" t="str">
        <f t="shared" si="73"/>
        <v/>
      </c>
      <c r="DA151" s="130" t="s">
        <v>2020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:Y152" si="76">IF(W133=0,"",W133/W114)</f>
        <v/>
      </c>
      <c r="X152" s="111" t="str">
        <f t="shared" si="76"/>
        <v/>
      </c>
      <c r="Y152" s="111" t="str">
        <f t="shared" si="76"/>
        <v/>
      </c>
      <c r="DA152" s="63" t="s">
        <v>2021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:Y153" si="79">IF(W134=0,"",W134/W115)</f>
        <v/>
      </c>
      <c r="X153" s="45" t="str">
        <f t="shared" si="79"/>
        <v/>
      </c>
      <c r="Y153" s="45" t="str">
        <f t="shared" si="79"/>
        <v/>
      </c>
      <c r="DA153" s="60" t="s">
        <v>2022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:Y155" si="82">W156+W159+W161+W170</f>
        <v>0</v>
      </c>
      <c r="X155" s="117">
        <f t="shared" si="82"/>
        <v>0</v>
      </c>
      <c r="Y155" s="117">
        <f t="shared" si="82"/>
        <v>0</v>
      </c>
      <c r="DA155" s="129" t="s">
        <v>2173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2174</v>
      </c>
    </row>
    <row r="157" spans="1:105" ht="12" customHeight="1" x14ac:dyDescent="0.25">
      <c r="A157" s="97" t="s">
        <v>197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2175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2176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2177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2178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2179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2180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2181</v>
      </c>
    </row>
    <row r="164" spans="1:105" ht="12" customHeight="1" x14ac:dyDescent="0.25">
      <c r="A164" s="100" t="s">
        <v>197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2182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2183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2184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2185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2186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2187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X170" s="122">
        <v>0</v>
      </c>
      <c r="Y170" s="122">
        <v>0</v>
      </c>
      <c r="DA170" s="130" t="s">
        <v>2188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X171" s="98">
        <v>0</v>
      </c>
      <c r="Y171" s="98">
        <v>0</v>
      </c>
      <c r="DA171" s="63" t="s">
        <v>2189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2190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:Y174" si="89">W175+W178+W180+W189</f>
        <v>0</v>
      </c>
      <c r="X174" s="117">
        <f t="shared" si="89"/>
        <v>0</v>
      </c>
      <c r="Y174" s="117">
        <f t="shared" si="89"/>
        <v>0</v>
      </c>
      <c r="DA174" s="129" t="s">
        <v>2341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:Y175" si="92">SUM(W176:W177)</f>
        <v>0</v>
      </c>
      <c r="X175" s="122">
        <f t="shared" si="92"/>
        <v>0</v>
      </c>
      <c r="Y175" s="122">
        <f t="shared" si="92"/>
        <v>0</v>
      </c>
      <c r="DA175" s="130" t="s">
        <v>2342</v>
      </c>
    </row>
    <row r="176" spans="1:105" ht="12" customHeight="1" x14ac:dyDescent="0.25">
      <c r="A176" s="97" t="s">
        <v>197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2343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X177" s="98">
        <v>0</v>
      </c>
      <c r="Y177" s="98">
        <v>0</v>
      </c>
      <c r="DA177" s="63" t="s">
        <v>2344</v>
      </c>
    </row>
    <row r="178" spans="1:105" ht="12" customHeight="1" x14ac:dyDescent="0.25">
      <c r="A178" s="121" t="s">
        <v>92</v>
      </c>
      <c r="B178" s="122">
        <f t="shared" ref="B178:Y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X178" s="122">
        <f t="shared" si="93"/>
        <v>0</v>
      </c>
      <c r="Y178" s="122">
        <f t="shared" si="93"/>
        <v>0</v>
      </c>
      <c r="DA178" s="130" t="s">
        <v>2345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X179" s="98">
        <f>RES_hhdet_fech!X110</f>
        <v>0</v>
      </c>
      <c r="Y179" s="98">
        <f>RES_hhdet_fech!Y110</f>
        <v>0</v>
      </c>
      <c r="DA179" s="63" t="s">
        <v>2346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X180" s="122">
        <v>0</v>
      </c>
      <c r="Y180" s="122">
        <v>0</v>
      </c>
      <c r="DA180" s="130" t="s">
        <v>2347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2348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2349</v>
      </c>
    </row>
    <row r="183" spans="1:105" ht="12" customHeight="1" x14ac:dyDescent="0.25">
      <c r="A183" s="100" t="s">
        <v>197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2350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2351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2352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2353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2354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2355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X189" s="122">
        <v>0</v>
      </c>
      <c r="Y189" s="122">
        <v>0</v>
      </c>
      <c r="DA189" s="130" t="s">
        <v>2356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2357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X191" s="33">
        <v>0</v>
      </c>
      <c r="Y191" s="33">
        <v>0</v>
      </c>
      <c r="DA191" s="60" t="s">
        <v>2358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:Y193" si="96">W194+W197+W199+W208</f>
        <v>0</v>
      </c>
      <c r="X193" s="117">
        <f t="shared" si="96"/>
        <v>0</v>
      </c>
      <c r="Y193" s="117">
        <f t="shared" si="96"/>
        <v>0</v>
      </c>
      <c r="DA193" s="129" t="s">
        <v>2509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:Y194" si="99">SUM(W195:W196)</f>
        <v>0</v>
      </c>
      <c r="X194" s="122">
        <f t="shared" si="99"/>
        <v>0</v>
      </c>
      <c r="Y194" s="122">
        <f t="shared" si="99"/>
        <v>0</v>
      </c>
      <c r="DA194" s="130" t="s">
        <v>2510</v>
      </c>
    </row>
    <row r="195" spans="1:105" ht="12" customHeight="1" x14ac:dyDescent="0.25">
      <c r="A195" s="97" t="s">
        <v>197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2511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X196" s="98">
        <v>0</v>
      </c>
      <c r="Y196" s="98">
        <v>0</v>
      </c>
      <c r="DA196" s="63" t="s">
        <v>2512</v>
      </c>
    </row>
    <row r="197" spans="1:105" ht="12" customHeight="1" x14ac:dyDescent="0.25">
      <c r="A197" s="121" t="s">
        <v>92</v>
      </c>
      <c r="B197" s="122">
        <f t="shared" ref="B197:Y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X197" s="122">
        <f t="shared" si="100"/>
        <v>0</v>
      </c>
      <c r="Y197" s="122">
        <f t="shared" si="100"/>
        <v>0</v>
      </c>
      <c r="DA197" s="130" t="s">
        <v>2513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X198" s="98">
        <f>RES_hhdet_tesh!X110</f>
        <v>0</v>
      </c>
      <c r="Y198" s="98">
        <f>RES_hhdet_tesh!Y110</f>
        <v>0</v>
      </c>
      <c r="DA198" s="63" t="s">
        <v>2514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X199" s="122">
        <v>0</v>
      </c>
      <c r="Y199" s="122">
        <v>0</v>
      </c>
      <c r="DA199" s="130" t="s">
        <v>2515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X200" s="98">
        <v>0</v>
      </c>
      <c r="Y200" s="98">
        <v>0</v>
      </c>
      <c r="DA200" s="63" t="s">
        <v>2516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2517</v>
      </c>
    </row>
    <row r="202" spans="1:105" ht="12" customHeight="1" x14ac:dyDescent="0.25">
      <c r="A202" s="100" t="s">
        <v>197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2518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2519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X204" s="101">
        <v>0</v>
      </c>
      <c r="Y204" s="101">
        <v>0</v>
      </c>
      <c r="DA204" s="131" t="s">
        <v>2520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2521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X206" s="98">
        <v>0</v>
      </c>
      <c r="Y206" s="98">
        <v>0</v>
      </c>
      <c r="DA206" s="63" t="s">
        <v>2522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2523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X208" s="122">
        <v>0</v>
      </c>
      <c r="Y208" s="122">
        <v>0</v>
      </c>
      <c r="DA208" s="130" t="s">
        <v>2524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2525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X210" s="33">
        <v>0</v>
      </c>
      <c r="Y210" s="33">
        <v>0</v>
      </c>
      <c r="DA210" s="60" t="s">
        <v>2526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:Y212" si="103">W213+W216+W218+W227</f>
        <v>0</v>
      </c>
      <c r="X212" s="117">
        <f t="shared" si="103"/>
        <v>0</v>
      </c>
      <c r="Y212" s="117">
        <f t="shared" si="103"/>
        <v>0</v>
      </c>
      <c r="DA212" s="129" t="s">
        <v>2677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2678</v>
      </c>
    </row>
    <row r="214" spans="1:105" ht="12" customHeight="1" x14ac:dyDescent="0.25">
      <c r="A214" s="97" t="s">
        <v>197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2679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2680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2681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2682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2683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2684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2685</v>
      </c>
    </row>
    <row r="221" spans="1:105" ht="12" customHeight="1" x14ac:dyDescent="0.25">
      <c r="A221" s="100" t="s">
        <v>197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2686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2687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2688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2689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2690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2691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X227" s="122">
        <v>0</v>
      </c>
      <c r="Y227" s="122">
        <v>0</v>
      </c>
      <c r="DA227" s="130" t="s">
        <v>2692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2693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2694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:Y231" si="110">W232+W235+W237+W246</f>
        <v>0</v>
      </c>
      <c r="X231" s="118">
        <f t="shared" si="110"/>
        <v>0</v>
      </c>
      <c r="Y231" s="118">
        <f t="shared" si="110"/>
        <v>0</v>
      </c>
      <c r="DA231" s="129" t="s">
        <v>2845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:Y232" si="113">SUM(W233:W234)</f>
        <v>0</v>
      </c>
      <c r="X232" s="123">
        <f t="shared" si="113"/>
        <v>0</v>
      </c>
      <c r="Y232" s="123">
        <f t="shared" si="113"/>
        <v>0</v>
      </c>
      <c r="DA232" s="130" t="s">
        <v>2846</v>
      </c>
    </row>
    <row r="233" spans="1:105" ht="12" customHeight="1" x14ac:dyDescent="0.25">
      <c r="A233" s="97" t="s">
        <v>197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X233" s="99">
        <v>0</v>
      </c>
      <c r="Y233" s="99">
        <v>0</v>
      </c>
      <c r="DA233" s="63" t="s">
        <v>2847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X234" s="99">
        <v>0</v>
      </c>
      <c r="Y234" s="99">
        <v>0</v>
      </c>
      <c r="DA234" s="63" t="s">
        <v>2848</v>
      </c>
    </row>
    <row r="235" spans="1:105" ht="12" customHeight="1" x14ac:dyDescent="0.25">
      <c r="A235" s="121" t="s">
        <v>92</v>
      </c>
      <c r="B235" s="123">
        <f t="shared" ref="B235:Y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X235" s="123">
        <f t="shared" si="114"/>
        <v>0</v>
      </c>
      <c r="Y235" s="123">
        <f t="shared" si="114"/>
        <v>0</v>
      </c>
      <c r="DA235" s="130" t="s">
        <v>2849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X236" s="99">
        <f>RES_hhdet_fecs!X110</f>
        <v>0</v>
      </c>
      <c r="Y236" s="99">
        <f>RES_hhdet_fecs!Y110</f>
        <v>0</v>
      </c>
      <c r="DA236" s="63" t="s">
        <v>2850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X237" s="123">
        <v>0</v>
      </c>
      <c r="Y237" s="123">
        <v>0</v>
      </c>
      <c r="DA237" s="130" t="s">
        <v>2851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X238" s="99">
        <v>0</v>
      </c>
      <c r="Y238" s="99">
        <v>0</v>
      </c>
      <c r="DA238" s="63" t="s">
        <v>2852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2853</v>
      </c>
    </row>
    <row r="240" spans="1:105" ht="12" customHeight="1" x14ac:dyDescent="0.25">
      <c r="A240" s="100" t="s">
        <v>197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2854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2855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X242" s="102">
        <v>0</v>
      </c>
      <c r="Y242" s="102">
        <v>0</v>
      </c>
      <c r="DA242" s="131" t="s">
        <v>2856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X243" s="105">
        <v>0</v>
      </c>
      <c r="Y243" s="105">
        <v>0</v>
      </c>
      <c r="DA243" s="132" t="s">
        <v>2857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X244" s="99">
        <v>0</v>
      </c>
      <c r="Y244" s="99">
        <v>0</v>
      </c>
      <c r="DA244" s="63" t="s">
        <v>2858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X245" s="99">
        <v>0</v>
      </c>
      <c r="Y245" s="99">
        <v>0</v>
      </c>
      <c r="DA245" s="63" t="s">
        <v>2859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X246" s="123">
        <v>0</v>
      </c>
      <c r="Y246" s="123">
        <v>0</v>
      </c>
      <c r="DA246" s="130" t="s">
        <v>2860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2861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X248" s="110">
        <v>0</v>
      </c>
      <c r="Y248" s="110">
        <v>0</v>
      </c>
      <c r="DA248" s="60" t="s">
        <v>2862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:Y250" si="117">W251+W254+W256+W265</f>
        <v>0</v>
      </c>
      <c r="X250" s="118">
        <f t="shared" si="117"/>
        <v>0</v>
      </c>
      <c r="Y250" s="118">
        <f t="shared" si="117"/>
        <v>0</v>
      </c>
      <c r="DA250" s="129" t="s">
        <v>3013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:Y251" si="120">SUM(W252:W253)</f>
        <v>0</v>
      </c>
      <c r="X251" s="123">
        <f t="shared" si="120"/>
        <v>0</v>
      </c>
      <c r="Y251" s="123">
        <f t="shared" si="120"/>
        <v>0</v>
      </c>
      <c r="DA251" s="130" t="s">
        <v>3014</v>
      </c>
    </row>
    <row r="252" spans="1:105" ht="12" customHeight="1" x14ac:dyDescent="0.25">
      <c r="A252" s="97" t="s">
        <v>197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X252" s="99">
        <v>0</v>
      </c>
      <c r="Y252" s="99">
        <v>0</v>
      </c>
      <c r="DA252" s="63" t="s">
        <v>3015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X253" s="99">
        <v>0</v>
      </c>
      <c r="Y253" s="99">
        <v>0</v>
      </c>
      <c r="DA253" s="63" t="s">
        <v>3016</v>
      </c>
    </row>
    <row r="254" spans="1:105" ht="12" customHeight="1" x14ac:dyDescent="0.25">
      <c r="A254" s="121" t="s">
        <v>92</v>
      </c>
      <c r="B254" s="123">
        <f t="shared" ref="B254:Y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X254" s="123">
        <f t="shared" si="121"/>
        <v>0</v>
      </c>
      <c r="Y254" s="123">
        <f t="shared" si="121"/>
        <v>0</v>
      </c>
      <c r="DA254" s="130" t="s">
        <v>3017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X255" s="99">
        <f>RES_hhdet_tess!X110</f>
        <v>0</v>
      </c>
      <c r="Y255" s="99">
        <f>RES_hhdet_tess!Y110</f>
        <v>0</v>
      </c>
      <c r="DA255" s="63" t="s">
        <v>3018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X256" s="123">
        <v>0</v>
      </c>
      <c r="Y256" s="123">
        <v>0</v>
      </c>
      <c r="DA256" s="130" t="s">
        <v>3019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X257" s="99">
        <v>0</v>
      </c>
      <c r="Y257" s="99">
        <v>0</v>
      </c>
      <c r="DA257" s="63" t="s">
        <v>3020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3021</v>
      </c>
    </row>
    <row r="259" spans="1:105" ht="12" customHeight="1" x14ac:dyDescent="0.25">
      <c r="A259" s="100" t="s">
        <v>197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3022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3023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X261" s="102">
        <v>0</v>
      </c>
      <c r="Y261" s="102">
        <v>0</v>
      </c>
      <c r="DA261" s="131" t="s">
        <v>3024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X262" s="105">
        <v>0</v>
      </c>
      <c r="Y262" s="105">
        <v>0</v>
      </c>
      <c r="DA262" s="132" t="s">
        <v>3025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3026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3027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X265" s="123">
        <v>0</v>
      </c>
      <c r="Y265" s="123">
        <v>0</v>
      </c>
      <c r="DA265" s="130" t="s">
        <v>3028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3029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X267" s="110">
        <v>0</v>
      </c>
      <c r="Y267" s="110">
        <v>0</v>
      </c>
      <c r="DA267" s="60" t="s">
        <v>3030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:Y269" si="124">W270+W273+W275+W284</f>
        <v>0</v>
      </c>
      <c r="X269" s="118">
        <f t="shared" si="124"/>
        <v>0</v>
      </c>
      <c r="Y269" s="118">
        <f t="shared" si="124"/>
        <v>0</v>
      </c>
      <c r="DA269" s="129" t="s">
        <v>3181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3182</v>
      </c>
    </row>
    <row r="271" spans="1:105" ht="12" customHeight="1" x14ac:dyDescent="0.25">
      <c r="A271" s="97" t="s">
        <v>197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3183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3184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3185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3186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3187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3188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3189</v>
      </c>
    </row>
    <row r="278" spans="1:105" ht="12" customHeight="1" x14ac:dyDescent="0.25">
      <c r="A278" s="100" t="s">
        <v>197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3190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3191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3192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3193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3194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3195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3196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3197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3198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:Y290" si="131">W291+W294+W296+W305</f>
        <v>0</v>
      </c>
      <c r="X290" s="117">
        <f t="shared" si="131"/>
        <v>0</v>
      </c>
      <c r="Y290" s="117">
        <f t="shared" si="131"/>
        <v>0</v>
      </c>
      <c r="DA290" s="129" t="s">
        <v>3349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:Y291" si="134">SUM(W292:W293)</f>
        <v>0</v>
      </c>
      <c r="X291" s="122">
        <f t="shared" si="134"/>
        <v>0</v>
      </c>
      <c r="Y291" s="122">
        <f t="shared" si="134"/>
        <v>0</v>
      </c>
      <c r="DA291" s="130" t="s">
        <v>3350</v>
      </c>
    </row>
    <row r="292" spans="1:105" ht="12" customHeight="1" x14ac:dyDescent="0.25">
      <c r="A292" s="97" t="s">
        <v>197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X292" s="98">
        <v>0</v>
      </c>
      <c r="Y292" s="98">
        <v>0</v>
      </c>
      <c r="DA292" s="63" t="s">
        <v>3351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X293" s="98">
        <v>0</v>
      </c>
      <c r="Y293" s="98">
        <v>0</v>
      </c>
      <c r="DA293" s="63" t="s">
        <v>3352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X294" s="122">
        <f t="shared" si="135"/>
        <v>0</v>
      </c>
      <c r="Y294" s="122">
        <f t="shared" si="135"/>
        <v>0</v>
      </c>
      <c r="DA294" s="130" t="s">
        <v>3353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X295" s="98">
        <v>0</v>
      </c>
      <c r="Y295" s="98">
        <v>0</v>
      </c>
      <c r="DA295" s="63" t="s">
        <v>3354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X296" s="122">
        <v>0</v>
      </c>
      <c r="Y296" s="122">
        <v>0</v>
      </c>
      <c r="DA296" s="130" t="s">
        <v>3355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X297" s="98">
        <v>0</v>
      </c>
      <c r="Y297" s="98">
        <v>0</v>
      </c>
      <c r="DA297" s="63" t="s">
        <v>3356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3357</v>
      </c>
    </row>
    <row r="299" spans="1:105" ht="12" customHeight="1" x14ac:dyDescent="0.25">
      <c r="A299" s="100" t="s">
        <v>197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3358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3359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X301" s="101">
        <v>0</v>
      </c>
      <c r="Y301" s="101">
        <v>0</v>
      </c>
      <c r="DA301" s="131" t="s">
        <v>3360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3361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3362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3363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X305" s="122">
        <v>0</v>
      </c>
      <c r="Y305" s="122">
        <v>0</v>
      </c>
      <c r="DA305" s="130" t="s">
        <v>3364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X306" s="98">
        <v>0</v>
      </c>
      <c r="Y306" s="98">
        <v>0</v>
      </c>
      <c r="DA306" s="63" t="s">
        <v>3365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0</v>
      </c>
      <c r="DA307" s="60" t="s">
        <v>3366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:Y309" si="138">W310+W313+W315+W324</f>
        <v>0</v>
      </c>
      <c r="X309" s="117">
        <f t="shared" si="138"/>
        <v>0</v>
      </c>
      <c r="Y309" s="117">
        <f t="shared" si="138"/>
        <v>0</v>
      </c>
      <c r="DA309" s="129" t="s">
        <v>3517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:Y310" si="141">SUM(W311:W312)</f>
        <v>0</v>
      </c>
      <c r="X310" s="122">
        <f t="shared" si="141"/>
        <v>0</v>
      </c>
      <c r="Y310" s="122">
        <f t="shared" si="141"/>
        <v>0</v>
      </c>
      <c r="DA310" s="130" t="s">
        <v>3518</v>
      </c>
    </row>
    <row r="311" spans="1:105" ht="12" customHeight="1" x14ac:dyDescent="0.25">
      <c r="A311" s="97" t="s">
        <v>197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X311" s="98">
        <v>0</v>
      </c>
      <c r="Y311" s="98">
        <v>0</v>
      </c>
      <c r="DA311" s="63" t="s">
        <v>3519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X312" s="98">
        <v>0</v>
      </c>
      <c r="Y312" s="98">
        <v>0</v>
      </c>
      <c r="DA312" s="63" t="s">
        <v>3520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X313" s="122">
        <f t="shared" si="142"/>
        <v>0</v>
      </c>
      <c r="Y313" s="122">
        <f t="shared" si="142"/>
        <v>0</v>
      </c>
      <c r="DA313" s="130" t="s">
        <v>3521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X314" s="98">
        <v>0</v>
      </c>
      <c r="Y314" s="98">
        <v>0</v>
      </c>
      <c r="DA314" s="63" t="s">
        <v>3522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X315" s="122">
        <v>0</v>
      </c>
      <c r="Y315" s="122">
        <v>0</v>
      </c>
      <c r="DA315" s="130" t="s">
        <v>3523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X316" s="98">
        <v>0</v>
      </c>
      <c r="Y316" s="98">
        <v>0</v>
      </c>
      <c r="DA316" s="63" t="s">
        <v>3524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3525</v>
      </c>
    </row>
    <row r="318" spans="1:105" ht="12" customHeight="1" x14ac:dyDescent="0.25">
      <c r="A318" s="100" t="s">
        <v>197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3526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3527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X320" s="101">
        <v>0</v>
      </c>
      <c r="Y320" s="101">
        <v>0</v>
      </c>
      <c r="DA320" s="131" t="s">
        <v>3528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3529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X322" s="98">
        <v>0</v>
      </c>
      <c r="Y322" s="98">
        <v>0</v>
      </c>
      <c r="DA322" s="63" t="s">
        <v>3530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X323" s="98">
        <v>0</v>
      </c>
      <c r="Y323" s="98">
        <v>0</v>
      </c>
      <c r="DA323" s="63" t="s">
        <v>3531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X324" s="122">
        <v>0</v>
      </c>
      <c r="Y324" s="122">
        <v>0</v>
      </c>
      <c r="DA324" s="130" t="s">
        <v>3532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3533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0</v>
      </c>
      <c r="DA326" s="60" t="s">
        <v>3534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:Y328" si="145">IF(W309=0,"",W309/W290)</f>
        <v/>
      </c>
      <c r="X328" s="119" t="str">
        <f t="shared" si="145"/>
        <v/>
      </c>
      <c r="Y328" s="119" t="str">
        <f t="shared" si="145"/>
        <v/>
      </c>
      <c r="DA328" s="129" t="s">
        <v>3685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:Y329" si="148">IF(W310=0,"",W310/W291)</f>
        <v/>
      </c>
      <c r="X329" s="124" t="str">
        <f t="shared" si="148"/>
        <v/>
      </c>
      <c r="Y329" s="124" t="str">
        <f t="shared" si="148"/>
        <v/>
      </c>
      <c r="DA329" s="130" t="s">
        <v>3686</v>
      </c>
    </row>
    <row r="330" spans="1:105" ht="12" customHeight="1" x14ac:dyDescent="0.25">
      <c r="A330" s="97" t="s">
        <v>197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:Y330" si="151">IF(W311=0,"",W311/W292)</f>
        <v/>
      </c>
      <c r="X330" s="111" t="str">
        <f t="shared" si="151"/>
        <v/>
      </c>
      <c r="Y330" s="111" t="str">
        <f t="shared" si="151"/>
        <v/>
      </c>
      <c r="DA330" s="63" t="s">
        <v>3687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:Y331" si="154">IF(W312=0,"",W312/W293)</f>
        <v/>
      </c>
      <c r="X331" s="111" t="str">
        <f t="shared" si="154"/>
        <v/>
      </c>
      <c r="Y331" s="111" t="str">
        <f t="shared" si="154"/>
        <v/>
      </c>
      <c r="DA331" s="63" t="s">
        <v>3688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:Y332" si="157">IF(W313=0,"",W313/W294)</f>
        <v/>
      </c>
      <c r="X332" s="124" t="str">
        <f t="shared" si="157"/>
        <v/>
      </c>
      <c r="Y332" s="124" t="str">
        <f t="shared" si="157"/>
        <v/>
      </c>
      <c r="DA332" s="130" t="s">
        <v>3689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:Y333" si="160">IF(W314=0,"",W314/W295)</f>
        <v/>
      </c>
      <c r="X333" s="111" t="str">
        <f t="shared" si="160"/>
        <v/>
      </c>
      <c r="Y333" s="111" t="str">
        <f t="shared" si="160"/>
        <v/>
      </c>
      <c r="DA333" s="63" t="s">
        <v>3690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:Y334" si="163">IF(W315=0,"",W315/W296)</f>
        <v/>
      </c>
      <c r="X334" s="124" t="str">
        <f t="shared" si="163"/>
        <v/>
      </c>
      <c r="Y334" s="124" t="str">
        <f t="shared" si="163"/>
        <v/>
      </c>
      <c r="DA334" s="130" t="s">
        <v>3691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:Y335" si="166">IF(W316=0,"",W316/W297)</f>
        <v/>
      </c>
      <c r="X335" s="111" t="str">
        <f t="shared" si="166"/>
        <v/>
      </c>
      <c r="Y335" s="111" t="str">
        <f t="shared" si="166"/>
        <v/>
      </c>
      <c r="DA335" s="63" t="s">
        <v>3692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3693</v>
      </c>
    </row>
    <row r="337" spans="1:105" ht="12" customHeight="1" x14ac:dyDescent="0.25">
      <c r="A337" s="100" t="s">
        <v>197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3694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3695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:Y339" si="178">IF(W320=0,"",W320/W301)</f>
        <v/>
      </c>
      <c r="X339" s="112" t="str">
        <f t="shared" si="178"/>
        <v/>
      </c>
      <c r="Y339" s="112" t="str">
        <f t="shared" si="178"/>
        <v/>
      </c>
      <c r="DA339" s="131" t="s">
        <v>3696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3697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3698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3699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:Y343" si="190">IF(W324=0,"",W324/W305)</f>
        <v/>
      </c>
      <c r="X343" s="124" t="str">
        <f t="shared" si="190"/>
        <v/>
      </c>
      <c r="Y343" s="124" t="str">
        <f t="shared" si="190"/>
        <v/>
      </c>
      <c r="DA343" s="130" t="s">
        <v>3700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3701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:Y345" si="196">IF(W326=0,"",W326/W307)</f>
        <v/>
      </c>
      <c r="X345" s="45" t="str">
        <f t="shared" si="196"/>
        <v/>
      </c>
      <c r="Y345" s="45" t="str">
        <f t="shared" si="196"/>
        <v/>
      </c>
      <c r="DA345" s="60" t="s">
        <v>3702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:Y347" si="199">W348+W351+W353+W362</f>
        <v>0</v>
      </c>
      <c r="X347" s="117">
        <f t="shared" si="199"/>
        <v>0</v>
      </c>
      <c r="Y347" s="117">
        <f t="shared" si="199"/>
        <v>0</v>
      </c>
      <c r="DA347" s="129" t="s">
        <v>3853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3854</v>
      </c>
    </row>
    <row r="349" spans="1:105" ht="12" customHeight="1" x14ac:dyDescent="0.25">
      <c r="A349" s="97" t="s">
        <v>197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3855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3856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3857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3858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3859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3860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3861</v>
      </c>
    </row>
    <row r="356" spans="1:105" ht="12" customHeight="1" x14ac:dyDescent="0.25">
      <c r="A356" s="100" t="s">
        <v>197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3862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3863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3864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3865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3866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3867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X362" s="122">
        <v>0</v>
      </c>
      <c r="Y362" s="122">
        <v>0</v>
      </c>
      <c r="DA362" s="130" t="s">
        <v>3868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3869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3870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:Y366" si="206">W367+W370+W372+W381</f>
        <v>0</v>
      </c>
      <c r="X366" s="117">
        <f t="shared" si="206"/>
        <v>0</v>
      </c>
      <c r="Y366" s="117">
        <f t="shared" si="206"/>
        <v>0</v>
      </c>
      <c r="DA366" s="129" t="s">
        <v>4021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:Y367" si="209">SUM(W368:W369)</f>
        <v>0</v>
      </c>
      <c r="X367" s="122">
        <f t="shared" si="209"/>
        <v>0</v>
      </c>
      <c r="Y367" s="122">
        <f t="shared" si="209"/>
        <v>0</v>
      </c>
      <c r="DA367" s="130" t="s">
        <v>4022</v>
      </c>
    </row>
    <row r="368" spans="1:105" ht="12" customHeight="1" x14ac:dyDescent="0.25">
      <c r="A368" s="97" t="s">
        <v>197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X368" s="98">
        <v>0</v>
      </c>
      <c r="Y368" s="98">
        <v>0</v>
      </c>
      <c r="DA368" s="63" t="s">
        <v>4023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X369" s="98">
        <v>0</v>
      </c>
      <c r="Y369" s="98">
        <v>0</v>
      </c>
      <c r="DA369" s="63" t="s">
        <v>4024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X370" s="122">
        <f t="shared" si="210"/>
        <v>0</v>
      </c>
      <c r="Y370" s="122">
        <f t="shared" si="210"/>
        <v>0</v>
      </c>
      <c r="DA370" s="130" t="s">
        <v>4025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X371" s="98">
        <f>RES_hhdet_in_fech!X110</f>
        <v>0</v>
      </c>
      <c r="Y371" s="98">
        <f>RES_hhdet_in_fech!Y110</f>
        <v>0</v>
      </c>
      <c r="DA371" s="63" t="s">
        <v>4026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X372" s="122">
        <v>0</v>
      </c>
      <c r="Y372" s="122">
        <v>0</v>
      </c>
      <c r="DA372" s="130" t="s">
        <v>4027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4028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4029</v>
      </c>
    </row>
    <row r="375" spans="1:105" ht="12" customHeight="1" x14ac:dyDescent="0.25">
      <c r="A375" s="100" t="s">
        <v>197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4030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4031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4032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4033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X379" s="98">
        <v>0</v>
      </c>
      <c r="Y379" s="98">
        <v>0</v>
      </c>
      <c r="DA379" s="63" t="s">
        <v>4034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4035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X381" s="122">
        <v>0</v>
      </c>
      <c r="Y381" s="122">
        <v>0</v>
      </c>
      <c r="DA381" s="130" t="s">
        <v>4036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4037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X383" s="33">
        <v>0</v>
      </c>
      <c r="Y383" s="33">
        <v>0</v>
      </c>
      <c r="DA383" s="60" t="s">
        <v>4038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:Y385" si="213">W386+W389+W391+W400</f>
        <v>0</v>
      </c>
      <c r="X385" s="117">
        <f t="shared" si="213"/>
        <v>0</v>
      </c>
      <c r="Y385" s="117">
        <f t="shared" si="213"/>
        <v>0</v>
      </c>
      <c r="DA385" s="129" t="s">
        <v>4189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:Y386" si="216">SUM(W387:W388)</f>
        <v>0</v>
      </c>
      <c r="X386" s="122">
        <f t="shared" si="216"/>
        <v>0</v>
      </c>
      <c r="Y386" s="122">
        <f t="shared" si="216"/>
        <v>0</v>
      </c>
      <c r="DA386" s="130" t="s">
        <v>4190</v>
      </c>
    </row>
    <row r="387" spans="1:105" ht="12" customHeight="1" x14ac:dyDescent="0.25">
      <c r="A387" s="97" t="s">
        <v>197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X387" s="98">
        <v>0</v>
      </c>
      <c r="Y387" s="98">
        <v>0</v>
      </c>
      <c r="DA387" s="63" t="s">
        <v>4191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4192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X389" s="122">
        <f t="shared" si="217"/>
        <v>0</v>
      </c>
      <c r="Y389" s="122">
        <f t="shared" si="217"/>
        <v>0</v>
      </c>
      <c r="DA389" s="130" t="s">
        <v>4193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X390" s="98">
        <f>RES_hhdet_in_tesh!X110</f>
        <v>0</v>
      </c>
      <c r="Y390" s="98">
        <f>RES_hhdet_in_tesh!Y110</f>
        <v>0</v>
      </c>
      <c r="DA390" s="63" t="s">
        <v>4194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X391" s="122">
        <v>0</v>
      </c>
      <c r="Y391" s="122">
        <v>0</v>
      </c>
      <c r="DA391" s="130" t="s">
        <v>4195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4196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4197</v>
      </c>
    </row>
    <row r="394" spans="1:105" ht="12" customHeight="1" x14ac:dyDescent="0.25">
      <c r="A394" s="100" t="s">
        <v>197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4198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4199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X396" s="101">
        <v>0</v>
      </c>
      <c r="Y396" s="101">
        <v>0</v>
      </c>
      <c r="DA396" s="131" t="s">
        <v>4200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4201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4202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4203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X400" s="122">
        <v>0</v>
      </c>
      <c r="Y400" s="122">
        <v>0</v>
      </c>
      <c r="DA400" s="130" t="s">
        <v>4204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4205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X402" s="33">
        <v>0</v>
      </c>
      <c r="Y402" s="33">
        <v>0</v>
      </c>
      <c r="DA402" s="60" t="s">
        <v>4206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:Y404" si="220">W405+W408+W410+W419</f>
        <v>0</v>
      </c>
      <c r="X404" s="117">
        <f t="shared" si="220"/>
        <v>0</v>
      </c>
      <c r="Y404" s="117">
        <f t="shared" si="220"/>
        <v>0</v>
      </c>
      <c r="DA404" s="129" t="s">
        <v>4356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4357</v>
      </c>
    </row>
    <row r="406" spans="1:105" ht="12" customHeight="1" x14ac:dyDescent="0.25">
      <c r="A406" s="97" t="s">
        <v>197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4358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4359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4360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4361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4362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4363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4364</v>
      </c>
    </row>
    <row r="413" spans="1:105" ht="12" customHeight="1" x14ac:dyDescent="0.25">
      <c r="A413" s="100" t="s">
        <v>197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4365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4366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4367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4368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4369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4370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X419" s="122">
        <v>0</v>
      </c>
      <c r="Y419" s="122">
        <v>0</v>
      </c>
      <c r="DA419" s="130" t="s">
        <v>4371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4372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4373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:Y423" si="227">W424+W427+W429+W438</f>
        <v>0</v>
      </c>
      <c r="X423" s="118">
        <f t="shared" si="227"/>
        <v>0</v>
      </c>
      <c r="Y423" s="118">
        <f t="shared" si="227"/>
        <v>0</v>
      </c>
      <c r="DA423" s="129" t="s">
        <v>4524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:Y424" si="230">SUM(W425:W426)</f>
        <v>0</v>
      </c>
      <c r="X424" s="123">
        <f t="shared" si="230"/>
        <v>0</v>
      </c>
      <c r="Y424" s="123">
        <f t="shared" si="230"/>
        <v>0</v>
      </c>
      <c r="DA424" s="130" t="s">
        <v>4525</v>
      </c>
    </row>
    <row r="425" spans="1:105" ht="12" customHeight="1" x14ac:dyDescent="0.25">
      <c r="A425" s="97" t="s">
        <v>197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X425" s="99">
        <v>0</v>
      </c>
      <c r="Y425" s="99">
        <v>0</v>
      </c>
      <c r="DA425" s="63" t="s">
        <v>4526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X426" s="99">
        <v>0</v>
      </c>
      <c r="Y426" s="99">
        <v>0</v>
      </c>
      <c r="DA426" s="63" t="s">
        <v>4527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X427" s="123">
        <f t="shared" si="231"/>
        <v>0</v>
      </c>
      <c r="Y427" s="123">
        <f t="shared" si="231"/>
        <v>0</v>
      </c>
      <c r="DA427" s="130" t="s">
        <v>4528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X428" s="99">
        <f>RES_hhdet_in_fecs!X110</f>
        <v>0</v>
      </c>
      <c r="Y428" s="99">
        <f>RES_hhdet_in_fecs!Y110</f>
        <v>0</v>
      </c>
      <c r="DA428" s="63" t="s">
        <v>4529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X429" s="123">
        <v>0</v>
      </c>
      <c r="Y429" s="123">
        <v>0</v>
      </c>
      <c r="DA429" s="130" t="s">
        <v>4530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4531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4532</v>
      </c>
    </row>
    <row r="432" spans="1:105" ht="12" customHeight="1" x14ac:dyDescent="0.25">
      <c r="A432" s="100" t="s">
        <v>197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4533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4534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X434" s="102">
        <v>0</v>
      </c>
      <c r="Y434" s="102">
        <v>0</v>
      </c>
      <c r="DA434" s="131" t="s">
        <v>4535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4536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4537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X437" s="99">
        <v>0</v>
      </c>
      <c r="Y437" s="99">
        <v>0</v>
      </c>
      <c r="DA437" s="63" t="s">
        <v>4538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X438" s="123">
        <v>0</v>
      </c>
      <c r="Y438" s="123">
        <v>0</v>
      </c>
      <c r="DA438" s="130" t="s">
        <v>4539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X439" s="99">
        <v>0</v>
      </c>
      <c r="Y439" s="99">
        <v>0</v>
      </c>
      <c r="DA439" s="63" t="s">
        <v>4540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X440" s="110">
        <v>0</v>
      </c>
      <c r="Y440" s="110">
        <v>0</v>
      </c>
      <c r="DA440" s="60" t="s">
        <v>4541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:Y442" si="234">W443+W446+W448+W457</f>
        <v>0</v>
      </c>
      <c r="X442" s="118">
        <f t="shared" si="234"/>
        <v>0</v>
      </c>
      <c r="Y442" s="118">
        <f t="shared" si="234"/>
        <v>0</v>
      </c>
      <c r="DA442" s="129" t="s">
        <v>4692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:Y443" si="237">SUM(W444:W445)</f>
        <v>0</v>
      </c>
      <c r="X443" s="123">
        <f t="shared" si="237"/>
        <v>0</v>
      </c>
      <c r="Y443" s="123">
        <f t="shared" si="237"/>
        <v>0</v>
      </c>
      <c r="DA443" s="130" t="s">
        <v>4693</v>
      </c>
    </row>
    <row r="444" spans="1:105" ht="12" customHeight="1" x14ac:dyDescent="0.25">
      <c r="A444" s="97" t="s">
        <v>197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X444" s="99">
        <v>0</v>
      </c>
      <c r="Y444" s="99">
        <v>0</v>
      </c>
      <c r="DA444" s="63" t="s">
        <v>4694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4695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X446" s="123">
        <f t="shared" si="238"/>
        <v>0</v>
      </c>
      <c r="Y446" s="123">
        <f t="shared" si="238"/>
        <v>0</v>
      </c>
      <c r="DA446" s="130" t="s">
        <v>4696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X447" s="99">
        <f>RES_hhdet_in_tess!X110</f>
        <v>0</v>
      </c>
      <c r="Y447" s="99">
        <f>RES_hhdet_in_tess!Y110</f>
        <v>0</v>
      </c>
      <c r="DA447" s="63" t="s">
        <v>4697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X448" s="123">
        <v>0</v>
      </c>
      <c r="Y448" s="123">
        <v>0</v>
      </c>
      <c r="DA448" s="130" t="s">
        <v>4698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X449" s="99">
        <v>0</v>
      </c>
      <c r="Y449" s="99">
        <v>0</v>
      </c>
      <c r="DA449" s="63" t="s">
        <v>4699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4700</v>
      </c>
    </row>
    <row r="451" spans="1:105" ht="12" customHeight="1" x14ac:dyDescent="0.25">
      <c r="A451" s="100" t="s">
        <v>197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4701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4702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X453" s="102">
        <v>0</v>
      </c>
      <c r="Y453" s="102">
        <v>0</v>
      </c>
      <c r="DA453" s="131" t="s">
        <v>4703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4704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X455" s="99">
        <v>0</v>
      </c>
      <c r="Y455" s="99">
        <v>0</v>
      </c>
      <c r="DA455" s="63" t="s">
        <v>4705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4706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X457" s="123">
        <v>0</v>
      </c>
      <c r="Y457" s="123">
        <v>0</v>
      </c>
      <c r="DA457" s="130" t="s">
        <v>4707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X458" s="99">
        <v>0</v>
      </c>
      <c r="Y458" s="99">
        <v>0</v>
      </c>
      <c r="DA458" s="63" t="s">
        <v>4708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X459" s="110">
        <v>0</v>
      </c>
      <c r="Y459" s="110">
        <v>0</v>
      </c>
      <c r="DA459" s="60" t="s">
        <v>4709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:Y461" si="241">W462+W465+W467+W476</f>
        <v>0</v>
      </c>
      <c r="X461" s="118">
        <f t="shared" si="241"/>
        <v>0</v>
      </c>
      <c r="Y461" s="118">
        <f t="shared" si="241"/>
        <v>0</v>
      </c>
      <c r="DA461" s="129" t="s">
        <v>4860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4861</v>
      </c>
    </row>
    <row r="463" spans="1:105" ht="12" customHeight="1" x14ac:dyDescent="0.25">
      <c r="A463" s="97" t="s">
        <v>197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4862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4863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4864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4865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4866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4867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4868</v>
      </c>
    </row>
    <row r="470" spans="1:105" ht="12" customHeight="1" x14ac:dyDescent="0.25">
      <c r="A470" s="100" t="s">
        <v>197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4869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4870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4871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4872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4873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4874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X476" s="123">
        <v>0</v>
      </c>
      <c r="Y476" s="123">
        <v>0</v>
      </c>
      <c r="DA476" s="130" t="s">
        <v>4875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4876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4877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197507</v>
      </c>
      <c r="C5" s="120">
        <v>206457</v>
      </c>
      <c r="D5" s="120">
        <v>217183</v>
      </c>
      <c r="E5" s="120">
        <v>228931</v>
      </c>
      <c r="F5" s="120">
        <v>238543</v>
      </c>
      <c r="G5" s="120">
        <v>244991</v>
      </c>
      <c r="H5" s="120">
        <v>250316</v>
      </c>
      <c r="I5" s="120">
        <v>259041</v>
      </c>
      <c r="J5" s="120">
        <v>266301</v>
      </c>
      <c r="K5" s="120">
        <v>275494</v>
      </c>
      <c r="L5" s="120">
        <v>288947</v>
      </c>
      <c r="M5" s="120">
        <v>306851</v>
      </c>
      <c r="N5" s="120">
        <v>326638</v>
      </c>
      <c r="O5" s="120">
        <v>345770</v>
      </c>
      <c r="P5" s="120">
        <v>361319</v>
      </c>
      <c r="Q5" s="120">
        <v>371278</v>
      </c>
      <c r="R5" s="120">
        <v>373515</v>
      </c>
      <c r="S5" s="120">
        <v>373957</v>
      </c>
      <c r="T5" s="120">
        <v>376493</v>
      </c>
      <c r="U5" s="120">
        <v>375699</v>
      </c>
      <c r="V5" s="120">
        <v>373311</v>
      </c>
      <c r="W5" s="120">
        <v>369884</v>
      </c>
      <c r="X5" s="120">
        <v>365194</v>
      </c>
      <c r="Y5" s="120">
        <v>369410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209</v>
      </c>
      <c r="B7" s="52">
        <v>197507</v>
      </c>
      <c r="C7" s="52">
        <v>206457</v>
      </c>
      <c r="D7" s="52">
        <v>217183</v>
      </c>
      <c r="E7" s="52">
        <v>228931</v>
      </c>
      <c r="F7" s="52">
        <v>238543</v>
      </c>
      <c r="G7" s="52">
        <v>244991</v>
      </c>
      <c r="H7" s="52">
        <v>250316</v>
      </c>
      <c r="I7" s="52">
        <v>259041</v>
      </c>
      <c r="J7" s="52">
        <v>266301</v>
      </c>
      <c r="K7" s="52">
        <v>275494</v>
      </c>
      <c r="L7" s="52">
        <v>288947</v>
      </c>
      <c r="M7" s="52">
        <v>306851</v>
      </c>
      <c r="N7" s="52">
        <v>326638</v>
      </c>
      <c r="O7" s="52">
        <v>345770</v>
      </c>
      <c r="P7" s="52">
        <v>361319</v>
      </c>
      <c r="Q7" s="52">
        <v>371278</v>
      </c>
      <c r="R7" s="52">
        <v>373515</v>
      </c>
      <c r="S7" s="52">
        <v>373957</v>
      </c>
      <c r="T7" s="52">
        <v>376493</v>
      </c>
      <c r="U7" s="52">
        <v>375699</v>
      </c>
      <c r="V7" s="52">
        <v>373311</v>
      </c>
      <c r="W7" s="52">
        <v>369884</v>
      </c>
      <c r="X7" s="52">
        <v>365194</v>
      </c>
      <c r="Y7" s="52">
        <v>369410</v>
      </c>
      <c r="DA7" s="63" t="s">
        <v>1112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4390</v>
      </c>
      <c r="C9" s="52">
        <v>4601</v>
      </c>
      <c r="D9" s="52">
        <v>4695</v>
      </c>
      <c r="E9" s="52">
        <v>5394</v>
      </c>
      <c r="F9" s="52">
        <v>6408</v>
      </c>
      <c r="G9" s="52">
        <v>8153</v>
      </c>
      <c r="H9" s="52">
        <v>9977</v>
      </c>
      <c r="I9" s="52">
        <v>10474</v>
      </c>
      <c r="J9" s="52">
        <v>11229</v>
      </c>
      <c r="K9" s="52">
        <v>12936</v>
      </c>
      <c r="L9" s="52">
        <v>15287</v>
      </c>
      <c r="M9" s="52">
        <v>21158</v>
      </c>
      <c r="N9" s="52">
        <v>27154</v>
      </c>
      <c r="O9" s="52">
        <v>33289</v>
      </c>
      <c r="P9" s="52">
        <v>42524</v>
      </c>
      <c r="Q9" s="52">
        <v>50645</v>
      </c>
      <c r="R9" s="52">
        <v>59638</v>
      </c>
      <c r="S9" s="52">
        <v>62283</v>
      </c>
      <c r="T9" s="52">
        <v>62872</v>
      </c>
      <c r="U9" s="52">
        <v>62611</v>
      </c>
      <c r="V9" s="52">
        <v>61304</v>
      </c>
      <c r="W9" s="52">
        <v>59496</v>
      </c>
      <c r="X9" s="52">
        <v>62819</v>
      </c>
      <c r="Y9" s="52">
        <v>71011</v>
      </c>
      <c r="DA9" s="63" t="s">
        <v>1113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128</v>
      </c>
      <c r="B11" s="52">
        <v>193905</v>
      </c>
      <c r="C11" s="52">
        <v>202375</v>
      </c>
      <c r="D11" s="52">
        <v>212892</v>
      </c>
      <c r="E11" s="52">
        <v>224226</v>
      </c>
      <c r="F11" s="52">
        <v>233388</v>
      </c>
      <c r="G11" s="52">
        <v>239606</v>
      </c>
      <c r="H11" s="52">
        <v>244722</v>
      </c>
      <c r="I11" s="52">
        <v>253125</v>
      </c>
      <c r="J11" s="52">
        <v>259994</v>
      </c>
      <c r="K11" s="52">
        <v>268933</v>
      </c>
      <c r="L11" s="52">
        <v>281934</v>
      </c>
      <c r="M11" s="52">
        <v>299529</v>
      </c>
      <c r="N11" s="52">
        <v>318747</v>
      </c>
      <c r="O11" s="52">
        <v>337013</v>
      </c>
      <c r="P11" s="52">
        <v>352081</v>
      </c>
      <c r="Q11" s="52">
        <v>361236</v>
      </c>
      <c r="R11" s="52">
        <v>363281</v>
      </c>
      <c r="S11" s="52">
        <v>363905</v>
      </c>
      <c r="T11" s="52">
        <v>366462</v>
      </c>
      <c r="U11" s="52">
        <v>365359</v>
      </c>
      <c r="V11" s="52">
        <v>362621</v>
      </c>
      <c r="W11" s="52">
        <v>358284</v>
      </c>
      <c r="X11" s="52">
        <v>355053</v>
      </c>
      <c r="Y11" s="52">
        <v>361279</v>
      </c>
      <c r="DA11" s="63" t="s">
        <v>1114</v>
      </c>
    </row>
    <row r="12" spans="1:105" ht="12" customHeight="1" x14ac:dyDescent="0.25">
      <c r="A12" s="97" t="s">
        <v>127</v>
      </c>
      <c r="B12" s="52">
        <v>867</v>
      </c>
      <c r="C12" s="52">
        <v>1179</v>
      </c>
      <c r="D12" s="52">
        <v>1154</v>
      </c>
      <c r="E12" s="52">
        <v>1312</v>
      </c>
      <c r="F12" s="52">
        <v>1521</v>
      </c>
      <c r="G12" s="52">
        <v>1545</v>
      </c>
      <c r="H12" s="52">
        <v>1573</v>
      </c>
      <c r="I12" s="52">
        <v>1668</v>
      </c>
      <c r="J12" s="52">
        <v>1915</v>
      </c>
      <c r="K12" s="52">
        <v>1982</v>
      </c>
      <c r="L12" s="52">
        <v>2185</v>
      </c>
      <c r="M12" s="52">
        <v>2106</v>
      </c>
      <c r="N12" s="52">
        <v>2271</v>
      </c>
      <c r="O12" s="52">
        <v>2635</v>
      </c>
      <c r="P12" s="52">
        <v>2526</v>
      </c>
      <c r="Q12" s="52">
        <v>2783</v>
      </c>
      <c r="R12" s="52">
        <v>2795</v>
      </c>
      <c r="S12" s="52">
        <v>2623</v>
      </c>
      <c r="T12" s="52">
        <v>2625</v>
      </c>
      <c r="U12" s="52">
        <v>2461</v>
      </c>
      <c r="V12" s="52">
        <v>2288</v>
      </c>
      <c r="W12" s="52">
        <v>2287</v>
      </c>
      <c r="X12" s="52">
        <v>2073</v>
      </c>
      <c r="Y12" s="52">
        <v>2358</v>
      </c>
      <c r="DA12" s="63" t="s">
        <v>1115</v>
      </c>
    </row>
    <row r="13" spans="1:105" ht="12" customHeight="1" x14ac:dyDescent="0.25">
      <c r="A13" s="97" t="s">
        <v>122</v>
      </c>
      <c r="B13" s="52">
        <v>1636</v>
      </c>
      <c r="C13" s="52">
        <v>1661</v>
      </c>
      <c r="D13" s="52">
        <v>1766</v>
      </c>
      <c r="E13" s="52">
        <v>1874</v>
      </c>
      <c r="F13" s="52">
        <v>1905</v>
      </c>
      <c r="G13" s="52">
        <v>1976</v>
      </c>
      <c r="H13" s="52">
        <v>2074</v>
      </c>
      <c r="I13" s="52">
        <v>2071</v>
      </c>
      <c r="J13" s="52">
        <v>2179</v>
      </c>
      <c r="K13" s="52">
        <v>2143</v>
      </c>
      <c r="L13" s="52">
        <v>2615</v>
      </c>
      <c r="M13" s="52">
        <v>2438</v>
      </c>
      <c r="N13" s="52">
        <v>2790</v>
      </c>
      <c r="O13" s="52">
        <v>3031</v>
      </c>
      <c r="P13" s="52">
        <v>3058</v>
      </c>
      <c r="Q13" s="52">
        <v>3478</v>
      </c>
      <c r="R13" s="52">
        <v>3510</v>
      </c>
      <c r="S13" s="52">
        <v>3540</v>
      </c>
      <c r="T13" s="52">
        <v>3653</v>
      </c>
      <c r="U13" s="52">
        <v>3999</v>
      </c>
      <c r="V13" s="52">
        <v>4433</v>
      </c>
      <c r="W13" s="52">
        <v>5438</v>
      </c>
      <c r="X13" s="52">
        <v>4866</v>
      </c>
      <c r="Y13" s="52">
        <v>3632</v>
      </c>
      <c r="DA13" s="63" t="s">
        <v>1116</v>
      </c>
    </row>
    <row r="14" spans="1:105" ht="12" customHeight="1" x14ac:dyDescent="0.25">
      <c r="A14" s="97" t="s">
        <v>121</v>
      </c>
      <c r="B14" s="52">
        <v>1099</v>
      </c>
      <c r="C14" s="52">
        <v>1242</v>
      </c>
      <c r="D14" s="52">
        <v>1371</v>
      </c>
      <c r="E14" s="52">
        <v>1519</v>
      </c>
      <c r="F14" s="52">
        <v>1729</v>
      </c>
      <c r="G14" s="52">
        <v>1864</v>
      </c>
      <c r="H14" s="52">
        <v>1947</v>
      </c>
      <c r="I14" s="52">
        <v>2177</v>
      </c>
      <c r="J14" s="52">
        <v>2213</v>
      </c>
      <c r="K14" s="52">
        <v>2436</v>
      </c>
      <c r="L14" s="52">
        <v>2213</v>
      </c>
      <c r="M14" s="52">
        <v>2778</v>
      </c>
      <c r="N14" s="52">
        <v>2830</v>
      </c>
      <c r="O14" s="52">
        <v>3091</v>
      </c>
      <c r="P14" s="52">
        <v>3654</v>
      </c>
      <c r="Q14" s="52">
        <v>3781</v>
      </c>
      <c r="R14" s="52">
        <v>3929</v>
      </c>
      <c r="S14" s="52">
        <v>3889</v>
      </c>
      <c r="T14" s="52">
        <v>3753</v>
      </c>
      <c r="U14" s="52">
        <v>3880</v>
      </c>
      <c r="V14" s="52">
        <v>3969</v>
      </c>
      <c r="W14" s="52">
        <v>3875</v>
      </c>
      <c r="X14" s="52">
        <v>3202</v>
      </c>
      <c r="Y14" s="52">
        <v>2141</v>
      </c>
      <c r="DA14" s="63" t="s">
        <v>1117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1118</v>
      </c>
    </row>
    <row r="17" spans="1:105" ht="12" customHeight="1" x14ac:dyDescent="0.25">
      <c r="A17" s="109" t="s">
        <v>120</v>
      </c>
      <c r="B17" s="36">
        <v>197507</v>
      </c>
      <c r="C17" s="36">
        <v>206457</v>
      </c>
      <c r="D17" s="36">
        <v>217183</v>
      </c>
      <c r="E17" s="36">
        <v>228931</v>
      </c>
      <c r="F17" s="36">
        <v>238543</v>
      </c>
      <c r="G17" s="36">
        <v>244991</v>
      </c>
      <c r="H17" s="36">
        <v>250316</v>
      </c>
      <c r="I17" s="36">
        <v>259041</v>
      </c>
      <c r="J17" s="36">
        <v>266301</v>
      </c>
      <c r="K17" s="36">
        <v>275494</v>
      </c>
      <c r="L17" s="36">
        <v>288947</v>
      </c>
      <c r="M17" s="36">
        <v>306851</v>
      </c>
      <c r="N17" s="36">
        <v>326638</v>
      </c>
      <c r="O17" s="36">
        <v>345770</v>
      </c>
      <c r="P17" s="36">
        <v>361319</v>
      </c>
      <c r="Q17" s="36">
        <v>371278</v>
      </c>
      <c r="R17" s="36">
        <v>373515</v>
      </c>
      <c r="S17" s="36">
        <v>373957</v>
      </c>
      <c r="T17" s="36">
        <v>376493</v>
      </c>
      <c r="U17" s="36">
        <v>375699</v>
      </c>
      <c r="V17" s="36">
        <v>373311</v>
      </c>
      <c r="W17" s="36">
        <v>369884</v>
      </c>
      <c r="X17" s="36">
        <v>365194</v>
      </c>
      <c r="Y17" s="36">
        <v>369410</v>
      </c>
      <c r="DA17" s="60" t="s">
        <v>1119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1196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209</v>
      </c>
      <c r="B21" s="52"/>
      <c r="C21" s="52">
        <v>15430</v>
      </c>
      <c r="D21" s="52">
        <v>15436</v>
      </c>
      <c r="E21" s="52">
        <v>15479</v>
      </c>
      <c r="F21" s="52">
        <v>15594</v>
      </c>
      <c r="G21" s="52">
        <v>15825</v>
      </c>
      <c r="H21" s="52">
        <v>16204</v>
      </c>
      <c r="I21" s="52">
        <v>16768</v>
      </c>
      <c r="J21" s="52">
        <v>17546</v>
      </c>
      <c r="K21" s="52">
        <v>18577</v>
      </c>
      <c r="L21" s="52">
        <v>19900</v>
      </c>
      <c r="M21" s="52">
        <v>21552</v>
      </c>
      <c r="N21" s="52">
        <v>23579</v>
      </c>
      <c r="O21" s="52">
        <v>22965</v>
      </c>
      <c r="P21" s="52">
        <v>13582</v>
      </c>
      <c r="Q21" s="52">
        <v>17114</v>
      </c>
      <c r="R21" s="52">
        <v>21247</v>
      </c>
      <c r="S21" s="52">
        <v>26010</v>
      </c>
      <c r="T21" s="52">
        <v>26595</v>
      </c>
      <c r="U21" s="52">
        <v>26944</v>
      </c>
      <c r="V21" s="52">
        <v>27150</v>
      </c>
      <c r="W21" s="52">
        <v>27789</v>
      </c>
      <c r="X21" s="52">
        <v>29122</v>
      </c>
      <c r="Y21" s="52">
        <v>30758</v>
      </c>
      <c r="DA21" s="63" t="s">
        <v>1197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686</v>
      </c>
      <c r="D23" s="52">
        <v>687</v>
      </c>
      <c r="E23" s="52">
        <v>700</v>
      </c>
      <c r="F23" s="52">
        <v>733</v>
      </c>
      <c r="G23" s="52">
        <v>802</v>
      </c>
      <c r="H23" s="52">
        <v>932</v>
      </c>
      <c r="I23" s="52">
        <v>729</v>
      </c>
      <c r="J23" s="52">
        <v>786</v>
      </c>
      <c r="K23" s="52">
        <v>1256</v>
      </c>
      <c r="L23" s="52">
        <v>1487</v>
      </c>
      <c r="M23" s="52">
        <v>1867</v>
      </c>
      <c r="N23" s="52">
        <v>2129</v>
      </c>
      <c r="O23" s="52">
        <v>2533</v>
      </c>
      <c r="P23" s="52">
        <v>2502</v>
      </c>
      <c r="Q23" s="52">
        <v>2754</v>
      </c>
      <c r="R23" s="52">
        <v>3922</v>
      </c>
      <c r="S23" s="52">
        <v>5546</v>
      </c>
      <c r="T23" s="52">
        <v>7139</v>
      </c>
      <c r="U23" s="52">
        <v>8926</v>
      </c>
      <c r="V23" s="52">
        <v>9585</v>
      </c>
      <c r="W23" s="52">
        <v>10264</v>
      </c>
      <c r="X23" s="52">
        <v>10870</v>
      </c>
      <c r="Y23" s="52">
        <v>10324</v>
      </c>
      <c r="DA23" s="63" t="s">
        <v>1198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128</v>
      </c>
      <c r="B25" s="52"/>
      <c r="C25" s="52">
        <v>15149</v>
      </c>
      <c r="D25" s="52">
        <v>15155</v>
      </c>
      <c r="E25" s="52">
        <v>15193</v>
      </c>
      <c r="F25" s="52">
        <v>15309</v>
      </c>
      <c r="G25" s="52">
        <v>15533</v>
      </c>
      <c r="H25" s="52">
        <v>15903</v>
      </c>
      <c r="I25" s="52">
        <v>16481</v>
      </c>
      <c r="J25" s="52">
        <v>17404</v>
      </c>
      <c r="K25" s="52">
        <v>18400</v>
      </c>
      <c r="L25" s="52">
        <v>19705</v>
      </c>
      <c r="M25" s="52">
        <v>21344</v>
      </c>
      <c r="N25" s="52">
        <v>23355</v>
      </c>
      <c r="O25" s="52">
        <v>22732</v>
      </c>
      <c r="P25" s="52">
        <v>13376</v>
      </c>
      <c r="Q25" s="52">
        <v>16879</v>
      </c>
      <c r="R25" s="52">
        <v>20962</v>
      </c>
      <c r="S25" s="52">
        <v>25687</v>
      </c>
      <c r="T25" s="52">
        <v>26280</v>
      </c>
      <c r="U25" s="52">
        <v>26598</v>
      </c>
      <c r="V25" s="52">
        <v>26793</v>
      </c>
      <c r="W25" s="52">
        <v>27454</v>
      </c>
      <c r="X25" s="52">
        <v>28758</v>
      </c>
      <c r="Y25" s="52">
        <v>30378</v>
      </c>
      <c r="DA25" s="63" t="s">
        <v>1199</v>
      </c>
    </row>
    <row r="26" spans="1:105" ht="12" customHeight="1" x14ac:dyDescent="0.25">
      <c r="A26" s="97" t="s">
        <v>127</v>
      </c>
      <c r="B26" s="52"/>
      <c r="C26" s="52">
        <v>68</v>
      </c>
      <c r="D26" s="52">
        <v>67</v>
      </c>
      <c r="E26" s="52">
        <v>68</v>
      </c>
      <c r="F26" s="52">
        <v>71</v>
      </c>
      <c r="G26" s="52">
        <v>71</v>
      </c>
      <c r="H26" s="52">
        <v>74</v>
      </c>
      <c r="I26" s="52">
        <v>81</v>
      </c>
      <c r="J26" s="52">
        <v>86</v>
      </c>
      <c r="K26" s="52">
        <v>98</v>
      </c>
      <c r="L26" s="52">
        <v>109</v>
      </c>
      <c r="M26" s="52">
        <v>121</v>
      </c>
      <c r="N26" s="52">
        <v>139</v>
      </c>
      <c r="O26" s="52">
        <v>148</v>
      </c>
      <c r="P26" s="52">
        <v>109</v>
      </c>
      <c r="Q26" s="52">
        <v>140</v>
      </c>
      <c r="R26" s="52">
        <v>172</v>
      </c>
      <c r="S26" s="52">
        <v>208</v>
      </c>
      <c r="T26" s="52">
        <v>179</v>
      </c>
      <c r="U26" s="52">
        <v>209</v>
      </c>
      <c r="V26" s="52">
        <v>205</v>
      </c>
      <c r="W26" s="52">
        <v>186</v>
      </c>
      <c r="X26" s="52">
        <v>214</v>
      </c>
      <c r="Y26" s="52">
        <v>232</v>
      </c>
      <c r="DA26" s="63" t="s">
        <v>1200</v>
      </c>
    </row>
    <row r="27" spans="1:105" ht="12" customHeight="1" x14ac:dyDescent="0.25">
      <c r="A27" s="97" t="s">
        <v>122</v>
      </c>
      <c r="B27" s="52"/>
      <c r="C27" s="52">
        <v>256</v>
      </c>
      <c r="D27" s="52">
        <v>255</v>
      </c>
      <c r="E27" s="52">
        <v>261</v>
      </c>
      <c r="F27" s="52">
        <v>270</v>
      </c>
      <c r="G27" s="52">
        <v>296</v>
      </c>
      <c r="H27" s="52">
        <v>335</v>
      </c>
      <c r="I27" s="52">
        <v>239</v>
      </c>
      <c r="J27" s="52">
        <v>218</v>
      </c>
      <c r="K27" s="52">
        <v>329</v>
      </c>
      <c r="L27" s="52">
        <v>351</v>
      </c>
      <c r="M27" s="52">
        <v>347</v>
      </c>
      <c r="N27" s="52">
        <v>341</v>
      </c>
      <c r="O27" s="52">
        <v>365</v>
      </c>
      <c r="P27" s="52">
        <v>370</v>
      </c>
      <c r="Q27" s="52">
        <v>355</v>
      </c>
      <c r="R27" s="52">
        <v>427</v>
      </c>
      <c r="S27" s="52">
        <v>482</v>
      </c>
      <c r="T27" s="52">
        <v>575</v>
      </c>
      <c r="U27" s="52">
        <v>462</v>
      </c>
      <c r="V27" s="52">
        <v>607</v>
      </c>
      <c r="W27" s="52">
        <v>567</v>
      </c>
      <c r="X27" s="52">
        <v>572</v>
      </c>
      <c r="Y27" s="52">
        <v>1234</v>
      </c>
      <c r="DA27" s="63" t="s">
        <v>1201</v>
      </c>
    </row>
    <row r="28" spans="1:105" ht="12" customHeight="1" x14ac:dyDescent="0.25">
      <c r="A28" s="97" t="s">
        <v>121</v>
      </c>
      <c r="B28" s="52"/>
      <c r="C28" s="52">
        <v>172</v>
      </c>
      <c r="D28" s="52">
        <v>171</v>
      </c>
      <c r="E28" s="52">
        <v>177</v>
      </c>
      <c r="F28" s="52">
        <v>189</v>
      </c>
      <c r="G28" s="52">
        <v>211</v>
      </c>
      <c r="H28" s="52">
        <v>247</v>
      </c>
      <c r="I28" s="52">
        <v>205</v>
      </c>
      <c r="J28" s="52">
        <v>218</v>
      </c>
      <c r="K28" s="52">
        <v>325</v>
      </c>
      <c r="L28" s="52">
        <v>337</v>
      </c>
      <c r="M28" s="52">
        <v>355</v>
      </c>
      <c r="N28" s="52">
        <v>370</v>
      </c>
      <c r="O28" s="52">
        <v>360</v>
      </c>
      <c r="P28" s="52">
        <v>379</v>
      </c>
      <c r="Q28" s="52">
        <v>404</v>
      </c>
      <c r="R28" s="52">
        <v>419</v>
      </c>
      <c r="S28" s="52">
        <v>507</v>
      </c>
      <c r="T28" s="52">
        <v>514</v>
      </c>
      <c r="U28" s="52">
        <v>697</v>
      </c>
      <c r="V28" s="52">
        <v>593</v>
      </c>
      <c r="W28" s="52">
        <v>656</v>
      </c>
      <c r="X28" s="52">
        <v>673</v>
      </c>
      <c r="Y28" s="52">
        <v>1061</v>
      </c>
      <c r="DA28" s="63" t="s">
        <v>1202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1203</v>
      </c>
    </row>
    <row r="31" spans="1:105" ht="12" customHeight="1" x14ac:dyDescent="0.25">
      <c r="A31" s="109" t="s">
        <v>120</v>
      </c>
      <c r="B31" s="36"/>
      <c r="C31" s="36">
        <v>30860</v>
      </c>
      <c r="D31" s="36">
        <v>30939</v>
      </c>
      <c r="E31" s="36">
        <v>31485</v>
      </c>
      <c r="F31" s="36">
        <v>32994</v>
      </c>
      <c r="G31" s="36">
        <v>35956</v>
      </c>
      <c r="H31" s="36">
        <v>40884</v>
      </c>
      <c r="I31" s="36">
        <v>29764</v>
      </c>
      <c r="J31" s="36">
        <v>32685</v>
      </c>
      <c r="K31" s="36">
        <v>41381</v>
      </c>
      <c r="L31" s="36">
        <v>42939</v>
      </c>
      <c r="M31" s="36">
        <v>44195</v>
      </c>
      <c r="N31" s="36">
        <v>45366</v>
      </c>
      <c r="O31" s="36">
        <v>45015</v>
      </c>
      <c r="P31" s="36">
        <v>38012</v>
      </c>
      <c r="Q31" s="36">
        <v>44927</v>
      </c>
      <c r="R31" s="36">
        <v>51150</v>
      </c>
      <c r="S31" s="36">
        <v>58863</v>
      </c>
      <c r="T31" s="36">
        <v>61922</v>
      </c>
      <c r="U31" s="36">
        <v>63178</v>
      </c>
      <c r="V31" s="36">
        <v>62026</v>
      </c>
      <c r="W31" s="36">
        <v>59016</v>
      </c>
      <c r="X31" s="36">
        <v>55880</v>
      </c>
      <c r="Y31" s="36">
        <v>56953</v>
      </c>
      <c r="DA31" s="60" t="s">
        <v>1204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1283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209</v>
      </c>
      <c r="B35" s="52"/>
      <c r="C35" s="52">
        <v>24380</v>
      </c>
      <c r="D35" s="52">
        <v>26162</v>
      </c>
      <c r="E35" s="52">
        <v>27227</v>
      </c>
      <c r="F35" s="52">
        <v>25206</v>
      </c>
      <c r="G35" s="52">
        <v>22273</v>
      </c>
      <c r="H35" s="52">
        <v>21529</v>
      </c>
      <c r="I35" s="52">
        <v>25493</v>
      </c>
      <c r="J35" s="52">
        <v>24806</v>
      </c>
      <c r="K35" s="52">
        <v>27770</v>
      </c>
      <c r="L35" s="52">
        <v>33353</v>
      </c>
      <c r="M35" s="52">
        <v>39456</v>
      </c>
      <c r="N35" s="52">
        <v>43366</v>
      </c>
      <c r="O35" s="52">
        <v>42097</v>
      </c>
      <c r="P35" s="52">
        <v>29131</v>
      </c>
      <c r="Q35" s="52">
        <v>27073</v>
      </c>
      <c r="R35" s="52">
        <v>23484</v>
      </c>
      <c r="S35" s="52">
        <v>26452</v>
      </c>
      <c r="T35" s="52">
        <v>29131</v>
      </c>
      <c r="U35" s="52">
        <v>26150</v>
      </c>
      <c r="V35" s="52">
        <v>24762</v>
      </c>
      <c r="W35" s="52">
        <v>24362</v>
      </c>
      <c r="X35" s="52">
        <v>24432</v>
      </c>
      <c r="Y35" s="52">
        <v>34974</v>
      </c>
      <c r="DA35" s="63" t="s">
        <v>1284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897</v>
      </c>
      <c r="D37" s="52">
        <v>781</v>
      </c>
      <c r="E37" s="52">
        <v>1399</v>
      </c>
      <c r="F37" s="52">
        <v>1747</v>
      </c>
      <c r="G37" s="52">
        <v>2547</v>
      </c>
      <c r="H37" s="52">
        <v>2756</v>
      </c>
      <c r="I37" s="52">
        <v>1226</v>
      </c>
      <c r="J37" s="52">
        <v>1541</v>
      </c>
      <c r="K37" s="52">
        <v>2963</v>
      </c>
      <c r="L37" s="52">
        <v>3838</v>
      </c>
      <c r="M37" s="52">
        <v>7738</v>
      </c>
      <c r="N37" s="52">
        <v>8125</v>
      </c>
      <c r="O37" s="52">
        <v>8668</v>
      </c>
      <c r="P37" s="52">
        <v>11737</v>
      </c>
      <c r="Q37" s="52">
        <v>10875</v>
      </c>
      <c r="R37" s="52">
        <v>12915</v>
      </c>
      <c r="S37" s="52">
        <v>8191</v>
      </c>
      <c r="T37" s="52">
        <v>7728</v>
      </c>
      <c r="U37" s="52">
        <v>8665</v>
      </c>
      <c r="V37" s="52">
        <v>8278</v>
      </c>
      <c r="W37" s="52">
        <v>8456</v>
      </c>
      <c r="X37" s="52">
        <v>14193</v>
      </c>
      <c r="Y37" s="52">
        <v>18516</v>
      </c>
      <c r="DA37" s="63" t="s">
        <v>1285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128</v>
      </c>
      <c r="B39" s="52"/>
      <c r="C39" s="52">
        <v>23619</v>
      </c>
      <c r="D39" s="52">
        <v>25672</v>
      </c>
      <c r="E39" s="52">
        <v>26527</v>
      </c>
      <c r="F39" s="52">
        <v>24471</v>
      </c>
      <c r="G39" s="52">
        <v>21751</v>
      </c>
      <c r="H39" s="52">
        <v>21019</v>
      </c>
      <c r="I39" s="52">
        <v>24884</v>
      </c>
      <c r="J39" s="52">
        <v>24273</v>
      </c>
      <c r="K39" s="52">
        <v>27339</v>
      </c>
      <c r="L39" s="52">
        <v>32706</v>
      </c>
      <c r="M39" s="52">
        <v>38939</v>
      </c>
      <c r="N39" s="52">
        <v>42573</v>
      </c>
      <c r="O39" s="52">
        <v>40998</v>
      </c>
      <c r="P39" s="52">
        <v>28444</v>
      </c>
      <c r="Q39" s="52">
        <v>26034</v>
      </c>
      <c r="R39" s="52">
        <v>23007</v>
      </c>
      <c r="S39" s="52">
        <v>26311</v>
      </c>
      <c r="T39" s="52">
        <v>28837</v>
      </c>
      <c r="U39" s="52">
        <v>25495</v>
      </c>
      <c r="V39" s="52">
        <v>24055</v>
      </c>
      <c r="W39" s="52">
        <v>23117</v>
      </c>
      <c r="X39" s="52">
        <v>25527</v>
      </c>
      <c r="Y39" s="52">
        <v>36604</v>
      </c>
      <c r="DA39" s="63" t="s">
        <v>1286</v>
      </c>
    </row>
    <row r="40" spans="1:105" ht="12" customHeight="1" x14ac:dyDescent="0.25">
      <c r="A40" s="97" t="s">
        <v>127</v>
      </c>
      <c r="B40" s="52"/>
      <c r="C40" s="52">
        <v>380</v>
      </c>
      <c r="D40" s="52">
        <v>42</v>
      </c>
      <c r="E40" s="52">
        <v>226</v>
      </c>
      <c r="F40" s="52">
        <v>280</v>
      </c>
      <c r="G40" s="52">
        <v>95</v>
      </c>
      <c r="H40" s="52">
        <v>102</v>
      </c>
      <c r="I40" s="52">
        <v>176</v>
      </c>
      <c r="J40" s="52">
        <v>333</v>
      </c>
      <c r="K40" s="52">
        <v>165</v>
      </c>
      <c r="L40" s="52">
        <v>312</v>
      </c>
      <c r="M40" s="52">
        <v>42</v>
      </c>
      <c r="N40" s="52">
        <v>304</v>
      </c>
      <c r="O40" s="52">
        <v>512</v>
      </c>
      <c r="P40" s="52">
        <v>0</v>
      </c>
      <c r="Q40" s="52">
        <v>397</v>
      </c>
      <c r="R40" s="52">
        <v>184</v>
      </c>
      <c r="S40" s="52">
        <v>36</v>
      </c>
      <c r="T40" s="52">
        <v>181</v>
      </c>
      <c r="U40" s="52">
        <v>45</v>
      </c>
      <c r="V40" s="52">
        <v>32</v>
      </c>
      <c r="W40" s="52">
        <v>185</v>
      </c>
      <c r="X40" s="52">
        <v>0</v>
      </c>
      <c r="Y40" s="52">
        <v>517</v>
      </c>
      <c r="DA40" s="63" t="s">
        <v>1287</v>
      </c>
    </row>
    <row r="41" spans="1:105" ht="12" customHeight="1" x14ac:dyDescent="0.25">
      <c r="A41" s="97" t="s">
        <v>122</v>
      </c>
      <c r="B41" s="52"/>
      <c r="C41" s="52">
        <v>281</v>
      </c>
      <c r="D41" s="52">
        <v>360</v>
      </c>
      <c r="E41" s="52">
        <v>369</v>
      </c>
      <c r="F41" s="52">
        <v>301</v>
      </c>
      <c r="G41" s="52">
        <v>367</v>
      </c>
      <c r="H41" s="52">
        <v>433</v>
      </c>
      <c r="I41" s="52">
        <v>236</v>
      </c>
      <c r="J41" s="52">
        <v>326</v>
      </c>
      <c r="K41" s="52">
        <v>293</v>
      </c>
      <c r="L41" s="52">
        <v>823</v>
      </c>
      <c r="M41" s="52">
        <v>170</v>
      </c>
      <c r="N41" s="52">
        <v>693</v>
      </c>
      <c r="O41" s="52">
        <v>606</v>
      </c>
      <c r="P41" s="52">
        <v>397</v>
      </c>
      <c r="Q41" s="52">
        <v>775</v>
      </c>
      <c r="R41" s="52">
        <v>459</v>
      </c>
      <c r="S41" s="52">
        <v>512</v>
      </c>
      <c r="T41" s="52">
        <v>688</v>
      </c>
      <c r="U41" s="52">
        <v>808</v>
      </c>
      <c r="V41" s="52">
        <v>1041</v>
      </c>
      <c r="W41" s="52">
        <v>1572</v>
      </c>
      <c r="X41" s="52">
        <v>0</v>
      </c>
      <c r="Y41" s="52">
        <v>0</v>
      </c>
      <c r="DA41" s="63" t="s">
        <v>1288</v>
      </c>
    </row>
    <row r="42" spans="1:105" ht="12" customHeight="1" x14ac:dyDescent="0.25">
      <c r="A42" s="97" t="s">
        <v>121</v>
      </c>
      <c r="B42" s="52"/>
      <c r="C42" s="52">
        <v>315</v>
      </c>
      <c r="D42" s="52">
        <v>300</v>
      </c>
      <c r="E42" s="52">
        <v>325</v>
      </c>
      <c r="F42" s="52">
        <v>399</v>
      </c>
      <c r="G42" s="52">
        <v>346</v>
      </c>
      <c r="H42" s="52">
        <v>330</v>
      </c>
      <c r="I42" s="52">
        <v>435</v>
      </c>
      <c r="J42" s="52">
        <v>254</v>
      </c>
      <c r="K42" s="52">
        <v>548</v>
      </c>
      <c r="L42" s="52">
        <v>114</v>
      </c>
      <c r="M42" s="52">
        <v>920</v>
      </c>
      <c r="N42" s="52">
        <v>422</v>
      </c>
      <c r="O42" s="52">
        <v>621</v>
      </c>
      <c r="P42" s="52">
        <v>942</v>
      </c>
      <c r="Q42" s="52">
        <v>531</v>
      </c>
      <c r="R42" s="52">
        <v>567</v>
      </c>
      <c r="S42" s="52">
        <v>467</v>
      </c>
      <c r="T42" s="52">
        <v>378</v>
      </c>
      <c r="U42" s="52">
        <v>824</v>
      </c>
      <c r="V42" s="52">
        <v>682</v>
      </c>
      <c r="W42" s="52">
        <v>562</v>
      </c>
      <c r="X42" s="52">
        <v>0</v>
      </c>
      <c r="Y42" s="52">
        <v>0</v>
      </c>
      <c r="DA42" s="63" t="s">
        <v>1289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1290</v>
      </c>
    </row>
    <row r="45" spans="1:105" ht="12" customHeight="1" x14ac:dyDescent="0.25">
      <c r="A45" s="109" t="s">
        <v>120</v>
      </c>
      <c r="B45" s="36"/>
      <c r="C45" s="36">
        <v>39810</v>
      </c>
      <c r="D45" s="36">
        <v>41665</v>
      </c>
      <c r="E45" s="36">
        <v>43233</v>
      </c>
      <c r="F45" s="36">
        <v>42606</v>
      </c>
      <c r="G45" s="36">
        <v>42404</v>
      </c>
      <c r="H45" s="36">
        <v>46209</v>
      </c>
      <c r="I45" s="36">
        <v>38489</v>
      </c>
      <c r="J45" s="36">
        <v>39945</v>
      </c>
      <c r="K45" s="36">
        <v>50574</v>
      </c>
      <c r="L45" s="36">
        <v>56392</v>
      </c>
      <c r="M45" s="36">
        <v>62099</v>
      </c>
      <c r="N45" s="36">
        <v>65153</v>
      </c>
      <c r="O45" s="36">
        <v>64147</v>
      </c>
      <c r="P45" s="36">
        <v>53561</v>
      </c>
      <c r="Q45" s="36">
        <v>54886</v>
      </c>
      <c r="R45" s="36">
        <v>53387</v>
      </c>
      <c r="S45" s="36">
        <v>59305</v>
      </c>
      <c r="T45" s="36">
        <v>64458</v>
      </c>
      <c r="U45" s="36">
        <v>62384</v>
      </c>
      <c r="V45" s="36">
        <v>59638</v>
      </c>
      <c r="W45" s="36">
        <v>55589</v>
      </c>
      <c r="X45" s="36">
        <v>51190</v>
      </c>
      <c r="Y45" s="36">
        <v>61169</v>
      </c>
      <c r="DA45" s="60" t="s">
        <v>1291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209</v>
      </c>
      <c r="B49" s="52"/>
      <c r="C49" s="52">
        <v>8741</v>
      </c>
      <c r="D49" s="52">
        <v>9326</v>
      </c>
      <c r="E49" s="52">
        <v>9539</v>
      </c>
      <c r="F49" s="52">
        <v>8430</v>
      </c>
      <c r="G49" s="52">
        <v>7151</v>
      </c>
      <c r="H49" s="52">
        <v>7202</v>
      </c>
      <c r="I49" s="52">
        <v>8545</v>
      </c>
      <c r="J49" s="52">
        <v>7814</v>
      </c>
      <c r="K49" s="52">
        <v>9083</v>
      </c>
      <c r="L49" s="52">
        <v>11110</v>
      </c>
      <c r="M49" s="52">
        <v>11843</v>
      </c>
      <c r="N49" s="52">
        <v>11380</v>
      </c>
      <c r="O49" s="52">
        <v>13805</v>
      </c>
      <c r="P49" s="52">
        <v>15831</v>
      </c>
      <c r="Q49" s="52">
        <v>11301</v>
      </c>
      <c r="R49" s="52">
        <v>10256</v>
      </c>
      <c r="S49" s="52">
        <v>9135</v>
      </c>
      <c r="T49" s="52">
        <v>10031</v>
      </c>
      <c r="U49" s="52">
        <v>9209</v>
      </c>
      <c r="V49" s="52">
        <v>9295</v>
      </c>
      <c r="W49" s="52">
        <v>7840</v>
      </c>
      <c r="X49" s="52">
        <v>8442</v>
      </c>
      <c r="Y49" s="52">
        <v>13953</v>
      </c>
      <c r="DA49" s="63" t="s">
        <v>1371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152</v>
      </c>
      <c r="D51" s="52">
        <v>37</v>
      </c>
      <c r="E51" s="52">
        <v>267</v>
      </c>
      <c r="F51" s="52">
        <v>418</v>
      </c>
      <c r="G51" s="52">
        <v>840</v>
      </c>
      <c r="H51" s="52">
        <v>943</v>
      </c>
      <c r="I51" s="52">
        <v>289</v>
      </c>
      <c r="J51" s="52">
        <v>491</v>
      </c>
      <c r="K51" s="52">
        <v>1042</v>
      </c>
      <c r="L51" s="52">
        <v>1599</v>
      </c>
      <c r="M51" s="52">
        <v>3832</v>
      </c>
      <c r="N51" s="52">
        <v>3820</v>
      </c>
      <c r="O51" s="52">
        <v>3484</v>
      </c>
      <c r="P51" s="52">
        <v>5157</v>
      </c>
      <c r="Q51" s="52">
        <v>3523</v>
      </c>
      <c r="R51" s="52">
        <v>3411</v>
      </c>
      <c r="S51" s="52">
        <v>1785</v>
      </c>
      <c r="T51" s="52">
        <v>1215</v>
      </c>
      <c r="U51" s="52">
        <v>790</v>
      </c>
      <c r="V51" s="52">
        <v>612</v>
      </c>
      <c r="W51" s="52">
        <v>798</v>
      </c>
      <c r="X51" s="52">
        <v>1714</v>
      </c>
      <c r="Y51" s="52">
        <v>3929</v>
      </c>
      <c r="DA51" s="63" t="s">
        <v>1372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128</v>
      </c>
      <c r="B53" s="52"/>
      <c r="C53" s="52">
        <v>8392</v>
      </c>
      <c r="D53" s="52">
        <v>9076</v>
      </c>
      <c r="E53" s="52">
        <v>9217</v>
      </c>
      <c r="F53" s="52">
        <v>8103</v>
      </c>
      <c r="G53" s="52">
        <v>6892</v>
      </c>
      <c r="H53" s="52">
        <v>6912</v>
      </c>
      <c r="I53" s="52">
        <v>8261</v>
      </c>
      <c r="J53" s="52">
        <v>7528</v>
      </c>
      <c r="K53" s="52">
        <v>8755</v>
      </c>
      <c r="L53" s="52">
        <v>10696</v>
      </c>
      <c r="M53" s="52">
        <v>11503</v>
      </c>
      <c r="N53" s="52">
        <v>11008</v>
      </c>
      <c r="O53" s="52">
        <v>13237</v>
      </c>
      <c r="P53" s="52">
        <v>15103</v>
      </c>
      <c r="Q53" s="52">
        <v>10594</v>
      </c>
      <c r="R53" s="52">
        <v>9729</v>
      </c>
      <c r="S53" s="52">
        <v>8784</v>
      </c>
      <c r="T53" s="52">
        <v>9603</v>
      </c>
      <c r="U53" s="52">
        <v>8618</v>
      </c>
      <c r="V53" s="52">
        <v>8636</v>
      </c>
      <c r="W53" s="52">
        <v>7096</v>
      </c>
      <c r="X53" s="52">
        <v>8442</v>
      </c>
      <c r="Y53" s="52">
        <v>13755</v>
      </c>
      <c r="DA53" s="63" t="s">
        <v>1373</v>
      </c>
    </row>
    <row r="54" spans="1:105" ht="12" customHeight="1" x14ac:dyDescent="0.25">
      <c r="A54" s="108" t="s">
        <v>127</v>
      </c>
      <c r="B54" s="52"/>
      <c r="C54" s="52">
        <v>135</v>
      </c>
      <c r="D54" s="52">
        <v>15</v>
      </c>
      <c r="E54" s="52">
        <v>79</v>
      </c>
      <c r="F54" s="52">
        <v>93</v>
      </c>
      <c r="G54" s="52">
        <v>30</v>
      </c>
      <c r="H54" s="52">
        <v>34</v>
      </c>
      <c r="I54" s="52">
        <v>59</v>
      </c>
      <c r="J54" s="52">
        <v>103</v>
      </c>
      <c r="K54" s="52">
        <v>53</v>
      </c>
      <c r="L54" s="52">
        <v>102</v>
      </c>
      <c r="M54" s="52">
        <v>13</v>
      </c>
      <c r="N54" s="52">
        <v>79</v>
      </c>
      <c r="O54" s="52">
        <v>166</v>
      </c>
      <c r="P54" s="52">
        <v>0</v>
      </c>
      <c r="Q54" s="52">
        <v>162</v>
      </c>
      <c r="R54" s="52">
        <v>79</v>
      </c>
      <c r="S54" s="52">
        <v>13</v>
      </c>
      <c r="T54" s="52">
        <v>61</v>
      </c>
      <c r="U54" s="52">
        <v>16</v>
      </c>
      <c r="V54" s="52">
        <v>13</v>
      </c>
      <c r="W54" s="52">
        <v>58</v>
      </c>
      <c r="X54" s="52">
        <v>0</v>
      </c>
      <c r="Y54" s="52">
        <v>198</v>
      </c>
      <c r="DA54" s="63" t="s">
        <v>1374</v>
      </c>
    </row>
    <row r="55" spans="1:105" ht="12" customHeight="1" x14ac:dyDescent="0.25">
      <c r="A55" s="108" t="s">
        <v>122</v>
      </c>
      <c r="B55" s="52"/>
      <c r="C55" s="52">
        <v>101</v>
      </c>
      <c r="D55" s="52">
        <v>128</v>
      </c>
      <c r="E55" s="52">
        <v>129</v>
      </c>
      <c r="F55" s="52">
        <v>101</v>
      </c>
      <c r="G55" s="52">
        <v>118</v>
      </c>
      <c r="H55" s="52">
        <v>145</v>
      </c>
      <c r="I55" s="52">
        <v>79</v>
      </c>
      <c r="J55" s="52">
        <v>103</v>
      </c>
      <c r="K55" s="52">
        <v>96</v>
      </c>
      <c r="L55" s="52">
        <v>274</v>
      </c>
      <c r="M55" s="52">
        <v>51</v>
      </c>
      <c r="N55" s="52">
        <v>182</v>
      </c>
      <c r="O55" s="52">
        <v>199</v>
      </c>
      <c r="P55" s="52">
        <v>215</v>
      </c>
      <c r="Q55" s="52">
        <v>324</v>
      </c>
      <c r="R55" s="52">
        <v>201</v>
      </c>
      <c r="S55" s="52">
        <v>176</v>
      </c>
      <c r="T55" s="52">
        <v>236</v>
      </c>
      <c r="U55" s="52">
        <v>286</v>
      </c>
      <c r="V55" s="52">
        <v>390</v>
      </c>
      <c r="W55" s="52">
        <v>505</v>
      </c>
      <c r="X55" s="52">
        <v>0</v>
      </c>
      <c r="Y55" s="52">
        <v>0</v>
      </c>
      <c r="DA55" s="63" t="s">
        <v>1375</v>
      </c>
    </row>
    <row r="56" spans="1:105" ht="12" customHeight="1" x14ac:dyDescent="0.25">
      <c r="A56" s="108" t="s">
        <v>121</v>
      </c>
      <c r="B56" s="52"/>
      <c r="C56" s="52">
        <v>113</v>
      </c>
      <c r="D56" s="52">
        <v>107</v>
      </c>
      <c r="E56" s="52">
        <v>114</v>
      </c>
      <c r="F56" s="52">
        <v>133</v>
      </c>
      <c r="G56" s="52">
        <v>111</v>
      </c>
      <c r="H56" s="52">
        <v>111</v>
      </c>
      <c r="I56" s="52">
        <v>146</v>
      </c>
      <c r="J56" s="52">
        <v>80</v>
      </c>
      <c r="K56" s="52">
        <v>179</v>
      </c>
      <c r="L56" s="52">
        <v>38</v>
      </c>
      <c r="M56" s="52">
        <v>276</v>
      </c>
      <c r="N56" s="52">
        <v>111</v>
      </c>
      <c r="O56" s="52">
        <v>203</v>
      </c>
      <c r="P56" s="52">
        <v>513</v>
      </c>
      <c r="Q56" s="52">
        <v>221</v>
      </c>
      <c r="R56" s="52">
        <v>247</v>
      </c>
      <c r="S56" s="52">
        <v>162</v>
      </c>
      <c r="T56" s="52">
        <v>131</v>
      </c>
      <c r="U56" s="52">
        <v>289</v>
      </c>
      <c r="V56" s="52">
        <v>256</v>
      </c>
      <c r="W56" s="52">
        <v>181</v>
      </c>
      <c r="X56" s="52">
        <v>0</v>
      </c>
      <c r="Y56" s="52">
        <v>0</v>
      </c>
      <c r="DA56" s="63" t="s">
        <v>1376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1377</v>
      </c>
    </row>
    <row r="59" spans="1:105" ht="12" customHeight="1" x14ac:dyDescent="0.25">
      <c r="A59" s="115" t="s">
        <v>120</v>
      </c>
      <c r="B59" s="36"/>
      <c r="C59" s="36">
        <v>8741</v>
      </c>
      <c r="D59" s="36">
        <v>9326</v>
      </c>
      <c r="E59" s="36">
        <v>9539</v>
      </c>
      <c r="F59" s="36">
        <v>8430</v>
      </c>
      <c r="G59" s="36">
        <v>7151</v>
      </c>
      <c r="H59" s="36">
        <v>7202</v>
      </c>
      <c r="I59" s="36">
        <v>8545</v>
      </c>
      <c r="J59" s="36">
        <v>7814</v>
      </c>
      <c r="K59" s="36">
        <v>9083</v>
      </c>
      <c r="L59" s="36">
        <v>11110</v>
      </c>
      <c r="M59" s="36">
        <v>11843</v>
      </c>
      <c r="N59" s="36">
        <v>11380</v>
      </c>
      <c r="O59" s="36">
        <v>13805</v>
      </c>
      <c r="P59" s="36">
        <v>15831</v>
      </c>
      <c r="Q59" s="36">
        <v>11301</v>
      </c>
      <c r="R59" s="36">
        <v>10256</v>
      </c>
      <c r="S59" s="36">
        <v>9135</v>
      </c>
      <c r="T59" s="36">
        <v>10031</v>
      </c>
      <c r="U59" s="36">
        <v>9209</v>
      </c>
      <c r="V59" s="36">
        <v>9295</v>
      </c>
      <c r="W59" s="36">
        <v>7840</v>
      </c>
      <c r="X59" s="36">
        <v>8442</v>
      </c>
      <c r="Y59" s="36">
        <v>13953</v>
      </c>
      <c r="DA59" s="60" t="s">
        <v>1378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1457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209</v>
      </c>
      <c r="B63" s="52"/>
      <c r="C63" s="52">
        <v>15639</v>
      </c>
      <c r="D63" s="52">
        <v>16836</v>
      </c>
      <c r="E63" s="52">
        <v>17688</v>
      </c>
      <c r="F63" s="52">
        <v>16776</v>
      </c>
      <c r="G63" s="52">
        <v>15122</v>
      </c>
      <c r="H63" s="52">
        <v>14327</v>
      </c>
      <c r="I63" s="52">
        <v>16948</v>
      </c>
      <c r="J63" s="52">
        <v>16992</v>
      </c>
      <c r="K63" s="52">
        <v>18687</v>
      </c>
      <c r="L63" s="52">
        <v>22243</v>
      </c>
      <c r="M63" s="52">
        <v>27613</v>
      </c>
      <c r="N63" s="52">
        <v>31986</v>
      </c>
      <c r="O63" s="52">
        <v>28292</v>
      </c>
      <c r="P63" s="52">
        <v>13300</v>
      </c>
      <c r="Q63" s="52">
        <v>15772</v>
      </c>
      <c r="R63" s="52">
        <v>13228</v>
      </c>
      <c r="S63" s="52">
        <v>17317</v>
      </c>
      <c r="T63" s="52">
        <v>19100</v>
      </c>
      <c r="U63" s="52">
        <v>16941</v>
      </c>
      <c r="V63" s="52">
        <v>15467</v>
      </c>
      <c r="W63" s="52">
        <v>16522</v>
      </c>
      <c r="X63" s="52">
        <v>15990</v>
      </c>
      <c r="Y63" s="52">
        <v>21021</v>
      </c>
      <c r="DA63" s="63" t="s">
        <v>1458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745</v>
      </c>
      <c r="D65" s="52">
        <v>744</v>
      </c>
      <c r="E65" s="52">
        <v>1132</v>
      </c>
      <c r="F65" s="52">
        <v>1329</v>
      </c>
      <c r="G65" s="52">
        <v>1707</v>
      </c>
      <c r="H65" s="52">
        <v>1813</v>
      </c>
      <c r="I65" s="52">
        <v>937</v>
      </c>
      <c r="J65" s="52">
        <v>1050</v>
      </c>
      <c r="K65" s="52">
        <v>1921</v>
      </c>
      <c r="L65" s="52">
        <v>2239</v>
      </c>
      <c r="M65" s="52">
        <v>3906</v>
      </c>
      <c r="N65" s="52">
        <v>4305</v>
      </c>
      <c r="O65" s="52">
        <v>5184</v>
      </c>
      <c r="P65" s="52">
        <v>6580</v>
      </c>
      <c r="Q65" s="52">
        <v>7352</v>
      </c>
      <c r="R65" s="52">
        <v>9504</v>
      </c>
      <c r="S65" s="52">
        <v>6406</v>
      </c>
      <c r="T65" s="52">
        <v>6513</v>
      </c>
      <c r="U65" s="52">
        <v>7875</v>
      </c>
      <c r="V65" s="52">
        <v>7666</v>
      </c>
      <c r="W65" s="52">
        <v>7658</v>
      </c>
      <c r="X65" s="52">
        <v>12479</v>
      </c>
      <c r="Y65" s="52">
        <v>14587</v>
      </c>
      <c r="DA65" s="63" t="s">
        <v>1459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15227</v>
      </c>
      <c r="D67" s="52">
        <f t="shared" si="0"/>
        <v>16596</v>
      </c>
      <c r="E67" s="52">
        <f t="shared" si="0"/>
        <v>17310</v>
      </c>
      <c r="F67" s="52">
        <f t="shared" si="0"/>
        <v>16368</v>
      </c>
      <c r="G67" s="52">
        <f t="shared" si="0"/>
        <v>14859</v>
      </c>
      <c r="H67" s="52">
        <f t="shared" si="0"/>
        <v>14107</v>
      </c>
      <c r="I67" s="52">
        <f t="shared" si="0"/>
        <v>16623</v>
      </c>
      <c r="J67" s="52">
        <f t="shared" si="0"/>
        <v>16745</v>
      </c>
      <c r="K67" s="52">
        <f t="shared" si="0"/>
        <v>18584</v>
      </c>
      <c r="L67" s="52">
        <f t="shared" si="0"/>
        <v>22010</v>
      </c>
      <c r="M67" s="52">
        <f t="shared" si="0"/>
        <v>27436</v>
      </c>
      <c r="N67" s="52">
        <f t="shared" si="0"/>
        <v>31565</v>
      </c>
      <c r="O67" s="52">
        <f t="shared" si="0"/>
        <v>27761</v>
      </c>
      <c r="P67" s="52">
        <f t="shared" si="0"/>
        <v>13341</v>
      </c>
      <c r="Q67" s="52">
        <f t="shared" si="0"/>
        <v>15440</v>
      </c>
      <c r="R67" s="52">
        <f t="shared" ref="R67:V67" si="1">R39-R53</f>
        <v>13278</v>
      </c>
      <c r="S67" s="52">
        <f t="shared" si="1"/>
        <v>17527</v>
      </c>
      <c r="T67" s="52">
        <f t="shared" si="1"/>
        <v>19234</v>
      </c>
      <c r="U67" s="52">
        <f t="shared" si="1"/>
        <v>16877</v>
      </c>
      <c r="V67" s="52">
        <f t="shared" si="1"/>
        <v>15419</v>
      </c>
      <c r="W67" s="52">
        <f t="shared" ref="W67:Y67" si="2">W39-W53</f>
        <v>16021</v>
      </c>
      <c r="X67" s="52">
        <f t="shared" si="2"/>
        <v>17085</v>
      </c>
      <c r="Y67" s="52">
        <f t="shared" si="2"/>
        <v>22849</v>
      </c>
      <c r="DA67" s="63" t="s">
        <v>1460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245</v>
      </c>
      <c r="D68" s="52">
        <f t="shared" si="3"/>
        <v>27</v>
      </c>
      <c r="E68" s="52">
        <f t="shared" si="3"/>
        <v>147</v>
      </c>
      <c r="F68" s="52">
        <f t="shared" si="3"/>
        <v>187</v>
      </c>
      <c r="G68" s="52">
        <f t="shared" si="3"/>
        <v>65</v>
      </c>
      <c r="H68" s="52">
        <f t="shared" si="3"/>
        <v>68</v>
      </c>
      <c r="I68" s="52">
        <f t="shared" si="3"/>
        <v>117</v>
      </c>
      <c r="J68" s="52">
        <f t="shared" si="3"/>
        <v>230</v>
      </c>
      <c r="K68" s="52">
        <f t="shared" si="3"/>
        <v>112</v>
      </c>
      <c r="L68" s="52">
        <f t="shared" si="3"/>
        <v>210</v>
      </c>
      <c r="M68" s="52">
        <f t="shared" si="3"/>
        <v>29</v>
      </c>
      <c r="N68" s="52">
        <f t="shared" si="3"/>
        <v>225</v>
      </c>
      <c r="O68" s="52">
        <f t="shared" si="3"/>
        <v>346</v>
      </c>
      <c r="P68" s="52">
        <f t="shared" si="3"/>
        <v>0</v>
      </c>
      <c r="Q68" s="52">
        <f t="shared" si="3"/>
        <v>235</v>
      </c>
      <c r="R68" s="52">
        <f t="shared" ref="R68:V68" si="4">R40-R54</f>
        <v>105</v>
      </c>
      <c r="S68" s="52">
        <f t="shared" si="4"/>
        <v>23</v>
      </c>
      <c r="T68" s="52">
        <f t="shared" si="4"/>
        <v>120</v>
      </c>
      <c r="U68" s="52">
        <f t="shared" si="4"/>
        <v>29</v>
      </c>
      <c r="V68" s="52">
        <f t="shared" si="4"/>
        <v>19</v>
      </c>
      <c r="W68" s="52">
        <f t="shared" ref="W68:Y68" si="5">W40-W54</f>
        <v>127</v>
      </c>
      <c r="X68" s="52">
        <f t="shared" si="5"/>
        <v>0</v>
      </c>
      <c r="Y68" s="52">
        <f t="shared" si="5"/>
        <v>319</v>
      </c>
      <c r="DA68" s="63" t="s">
        <v>1461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180</v>
      </c>
      <c r="D69" s="52">
        <f t="shared" si="6"/>
        <v>232</v>
      </c>
      <c r="E69" s="52">
        <f t="shared" si="6"/>
        <v>240</v>
      </c>
      <c r="F69" s="52">
        <f t="shared" si="6"/>
        <v>200</v>
      </c>
      <c r="G69" s="52">
        <f t="shared" si="6"/>
        <v>249</v>
      </c>
      <c r="H69" s="52">
        <f t="shared" si="6"/>
        <v>288</v>
      </c>
      <c r="I69" s="52">
        <f t="shared" si="6"/>
        <v>157</v>
      </c>
      <c r="J69" s="52">
        <f t="shared" si="6"/>
        <v>223</v>
      </c>
      <c r="K69" s="52">
        <f t="shared" si="6"/>
        <v>197</v>
      </c>
      <c r="L69" s="52">
        <f t="shared" si="6"/>
        <v>549</v>
      </c>
      <c r="M69" s="52">
        <f t="shared" si="6"/>
        <v>119</v>
      </c>
      <c r="N69" s="52">
        <f t="shared" si="6"/>
        <v>511</v>
      </c>
      <c r="O69" s="52">
        <f t="shared" si="6"/>
        <v>407</v>
      </c>
      <c r="P69" s="52">
        <f t="shared" si="6"/>
        <v>182</v>
      </c>
      <c r="Q69" s="52">
        <f t="shared" si="6"/>
        <v>451</v>
      </c>
      <c r="R69" s="52">
        <f t="shared" ref="R69:V69" si="7">R41-R55</f>
        <v>258</v>
      </c>
      <c r="S69" s="52">
        <f t="shared" si="7"/>
        <v>336</v>
      </c>
      <c r="T69" s="52">
        <f t="shared" si="7"/>
        <v>452</v>
      </c>
      <c r="U69" s="52">
        <f t="shared" si="7"/>
        <v>522</v>
      </c>
      <c r="V69" s="52">
        <f t="shared" si="7"/>
        <v>651</v>
      </c>
      <c r="W69" s="52">
        <f t="shared" ref="W69:Y69" si="8">W41-W55</f>
        <v>1067</v>
      </c>
      <c r="X69" s="52">
        <f t="shared" si="8"/>
        <v>0</v>
      </c>
      <c r="Y69" s="52">
        <f t="shared" si="8"/>
        <v>0</v>
      </c>
      <c r="DA69" s="63" t="s">
        <v>1462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202</v>
      </c>
      <c r="D70" s="52">
        <f t="shared" si="9"/>
        <v>193</v>
      </c>
      <c r="E70" s="52">
        <f t="shared" si="9"/>
        <v>211</v>
      </c>
      <c r="F70" s="52">
        <f t="shared" si="9"/>
        <v>266</v>
      </c>
      <c r="G70" s="52">
        <f t="shared" si="9"/>
        <v>235</v>
      </c>
      <c r="H70" s="52">
        <f t="shared" si="9"/>
        <v>219</v>
      </c>
      <c r="I70" s="52">
        <f t="shared" si="9"/>
        <v>289</v>
      </c>
      <c r="J70" s="52">
        <f t="shared" si="9"/>
        <v>174</v>
      </c>
      <c r="K70" s="52">
        <f t="shared" si="9"/>
        <v>369</v>
      </c>
      <c r="L70" s="52">
        <f t="shared" si="9"/>
        <v>76</v>
      </c>
      <c r="M70" s="52">
        <f t="shared" si="9"/>
        <v>644</v>
      </c>
      <c r="N70" s="52">
        <f t="shared" si="9"/>
        <v>311</v>
      </c>
      <c r="O70" s="52">
        <f t="shared" si="9"/>
        <v>418</v>
      </c>
      <c r="P70" s="52">
        <f t="shared" si="9"/>
        <v>429</v>
      </c>
      <c r="Q70" s="52">
        <f t="shared" si="9"/>
        <v>310</v>
      </c>
      <c r="R70" s="52">
        <f t="shared" ref="R70:V70" si="10">R42-R56</f>
        <v>320</v>
      </c>
      <c r="S70" s="52">
        <f t="shared" si="10"/>
        <v>305</v>
      </c>
      <c r="T70" s="52">
        <f t="shared" si="10"/>
        <v>247</v>
      </c>
      <c r="U70" s="52">
        <f t="shared" si="10"/>
        <v>535</v>
      </c>
      <c r="V70" s="52">
        <f t="shared" si="10"/>
        <v>426</v>
      </c>
      <c r="W70" s="52">
        <f t="shared" ref="W70:Y70" si="11">W42-W56</f>
        <v>381</v>
      </c>
      <c r="X70" s="52">
        <f t="shared" si="11"/>
        <v>0</v>
      </c>
      <c r="Y70" s="52">
        <f t="shared" si="11"/>
        <v>0</v>
      </c>
      <c r="DA70" s="63" t="s">
        <v>1463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1464</v>
      </c>
    </row>
    <row r="73" spans="1:105" ht="12" customHeight="1" x14ac:dyDescent="0.25">
      <c r="A73" s="115" t="s">
        <v>120</v>
      </c>
      <c r="B73" s="36"/>
      <c r="C73" s="36">
        <v>31069</v>
      </c>
      <c r="D73" s="36">
        <v>32339</v>
      </c>
      <c r="E73" s="36">
        <v>33694</v>
      </c>
      <c r="F73" s="36">
        <v>34176</v>
      </c>
      <c r="G73" s="36">
        <v>35253</v>
      </c>
      <c r="H73" s="36">
        <v>39007</v>
      </c>
      <c r="I73" s="36">
        <v>29944</v>
      </c>
      <c r="J73" s="36">
        <v>32131</v>
      </c>
      <c r="K73" s="36">
        <v>41491</v>
      </c>
      <c r="L73" s="36">
        <v>45282</v>
      </c>
      <c r="M73" s="36">
        <v>50256</v>
      </c>
      <c r="N73" s="36">
        <v>53773</v>
      </c>
      <c r="O73" s="36">
        <v>50342</v>
      </c>
      <c r="P73" s="36">
        <v>37730</v>
      </c>
      <c r="Q73" s="36">
        <v>43585</v>
      </c>
      <c r="R73" s="36">
        <v>43131</v>
      </c>
      <c r="S73" s="36">
        <v>50170</v>
      </c>
      <c r="T73" s="36">
        <v>54427</v>
      </c>
      <c r="U73" s="36">
        <v>53175</v>
      </c>
      <c r="V73" s="36">
        <v>50343</v>
      </c>
      <c r="W73" s="36">
        <v>47749</v>
      </c>
      <c r="X73" s="36">
        <v>42748</v>
      </c>
      <c r="Y73" s="36">
        <v>47216</v>
      </c>
      <c r="DA73" s="60" t="s">
        <v>1465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1544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X78" s="128">
        <f>RES_hhdet_numvin!X125</f>
        <v>0</v>
      </c>
      <c r="Y78" s="128">
        <f>RES_hhdet_numvin!Y125</f>
        <v>0</v>
      </c>
      <c r="DA78" s="133"/>
    </row>
    <row r="79" spans="1:105" ht="12" customHeight="1" x14ac:dyDescent="0.25">
      <c r="A79" s="97" t="s">
        <v>209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0</v>
      </c>
      <c r="I79" s="52">
        <f>RES_hhdet_numvin!I126</f>
        <v>0</v>
      </c>
      <c r="J79" s="52">
        <f>RES_hhdet_numvin!J126</f>
        <v>4365</v>
      </c>
      <c r="K79" s="52">
        <f>RES_hhdet_numvin!K126</f>
        <v>9167</v>
      </c>
      <c r="L79" s="52">
        <f>RES_hhdet_numvin!L126</f>
        <v>15463</v>
      </c>
      <c r="M79" s="52">
        <f>RES_hhdet_numvin!M126</f>
        <v>22810</v>
      </c>
      <c r="N79" s="52">
        <f>RES_hhdet_numvin!N126</f>
        <v>29273</v>
      </c>
      <c r="O79" s="52">
        <f>RES_hhdet_numvin!O126</f>
        <v>31821</v>
      </c>
      <c r="P79" s="52">
        <f>RES_hhdet_numvin!P126</f>
        <v>23948</v>
      </c>
      <c r="Q79" s="52">
        <f>RES_hhdet_numvin!Q126</f>
        <v>23690</v>
      </c>
      <c r="R79" s="52">
        <f>RES_hhdet_numvin!R126</f>
        <v>21518</v>
      </c>
      <c r="S79" s="52">
        <f>RES_hhdet_numvin!S126</f>
        <v>25056</v>
      </c>
      <c r="T79" s="52">
        <f>RES_hhdet_numvin!T126</f>
        <v>28242</v>
      </c>
      <c r="U79" s="52">
        <f>RES_hhdet_numvin!U126</f>
        <v>25741</v>
      </c>
      <c r="V79" s="52">
        <f>RES_hhdet_numvin!V126</f>
        <v>24598</v>
      </c>
      <c r="W79" s="52">
        <f>RES_hhdet_numvin!W126</f>
        <v>24316</v>
      </c>
      <c r="X79" s="52">
        <f>RES_hhdet_numvin!X126</f>
        <v>24428</v>
      </c>
      <c r="Y79" s="52">
        <f>RES_hhdet_numvin!Y126</f>
        <v>34974</v>
      </c>
      <c r="DA79" s="63" t="s">
        <v>1545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X80" s="138">
        <f>RES_hhdet_numvin!X127</f>
        <v>0</v>
      </c>
      <c r="Y80" s="138">
        <f>RES_hhdet_numvin!Y127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X81" s="150">
        <f>RES_hhdet_numvin!X128</f>
        <v>0</v>
      </c>
      <c r="Y81" s="150">
        <f>RES_hhdet_numvin!Y128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0</v>
      </c>
      <c r="Q82" s="138">
        <f>RES_hhdet_numvin!Q129</f>
        <v>0</v>
      </c>
      <c r="R82" s="138">
        <f>RES_hhdet_numvin!R129</f>
        <v>4218</v>
      </c>
      <c r="S82" s="138">
        <f>RES_hhdet_numvin!S129</f>
        <v>4706</v>
      </c>
      <c r="T82" s="138">
        <f>RES_hhdet_numvin!T129</f>
        <v>5823</v>
      </c>
      <c r="U82" s="138">
        <f>RES_hhdet_numvin!U129</f>
        <v>7555</v>
      </c>
      <c r="V82" s="138">
        <f>RES_hhdet_numvin!V129</f>
        <v>7811</v>
      </c>
      <c r="W82" s="138">
        <f>RES_hhdet_numvin!W129</f>
        <v>8260</v>
      </c>
      <c r="X82" s="138">
        <f>RES_hhdet_numvin!X129</f>
        <v>14122</v>
      </c>
      <c r="Y82" s="138">
        <f>RES_hhdet_numvin!Y129</f>
        <v>18516</v>
      </c>
      <c r="DA82" s="63" t="s">
        <v>1546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X83" s="150">
        <f>RES_hhdet_numvin!X130</f>
        <v>0</v>
      </c>
      <c r="Y83" s="150">
        <f>RES_hhdet_numvin!Y130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0</v>
      </c>
      <c r="I84" s="138">
        <f>RES_hhdet_numvin!I131</f>
        <v>0</v>
      </c>
      <c r="J84" s="138">
        <f>RES_hhdet_numvin!J131</f>
        <v>3911</v>
      </c>
      <c r="K84" s="138">
        <f>RES_hhdet_numvin!K131</f>
        <v>8486</v>
      </c>
      <c r="L84" s="138">
        <f>RES_hhdet_numvin!L131</f>
        <v>14582</v>
      </c>
      <c r="M84" s="138">
        <f>RES_hhdet_numvin!M131</f>
        <v>21896</v>
      </c>
      <c r="N84" s="138">
        <f>RES_hhdet_numvin!N131</f>
        <v>28173</v>
      </c>
      <c r="O84" s="138">
        <f>RES_hhdet_numvin!O131</f>
        <v>30497</v>
      </c>
      <c r="P84" s="138">
        <f>RES_hhdet_numvin!P131</f>
        <v>23013</v>
      </c>
      <c r="Q84" s="138">
        <f>RES_hhdet_numvin!Q131</f>
        <v>22605</v>
      </c>
      <c r="R84" s="138">
        <f>RES_hhdet_numvin!R131</f>
        <v>21061</v>
      </c>
      <c r="S84" s="138">
        <f>RES_hhdet_numvin!S131</f>
        <v>24913</v>
      </c>
      <c r="T84" s="138">
        <f>RES_hhdet_numvin!T131</f>
        <v>27953</v>
      </c>
      <c r="U84" s="138">
        <f>RES_hhdet_numvin!U131</f>
        <v>25095</v>
      </c>
      <c r="V84" s="138">
        <f>RES_hhdet_numvin!V131</f>
        <v>23895</v>
      </c>
      <c r="W84" s="138">
        <f>RES_hhdet_numvin!W131</f>
        <v>23073</v>
      </c>
      <c r="X84" s="138">
        <f>RES_hhdet_numvin!X131</f>
        <v>25522</v>
      </c>
      <c r="Y84" s="138">
        <f>RES_hhdet_numvin!Y131</f>
        <v>36604</v>
      </c>
      <c r="DA84" s="63" t="s">
        <v>1547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54</v>
      </c>
      <c r="K85" s="138">
        <f>RES_hhdet_numvin!K132</f>
        <v>51</v>
      </c>
      <c r="L85" s="138">
        <f>RES_hhdet_numvin!L132</f>
        <v>138</v>
      </c>
      <c r="M85" s="138">
        <f>RES_hhdet_numvin!M132</f>
        <v>26</v>
      </c>
      <c r="N85" s="138">
        <f>RES_hhdet_numvin!N132</f>
        <v>202</v>
      </c>
      <c r="O85" s="138">
        <f>RES_hhdet_numvin!O132</f>
        <v>382</v>
      </c>
      <c r="P85" s="138">
        <f>RES_hhdet_numvin!P132</f>
        <v>0</v>
      </c>
      <c r="Q85" s="138">
        <f>RES_hhdet_numvin!Q132</f>
        <v>346</v>
      </c>
      <c r="R85" s="138">
        <f>RES_hhdet_numvin!R132</f>
        <v>169</v>
      </c>
      <c r="S85" s="138">
        <f>RES_hhdet_numvin!S132</f>
        <v>34</v>
      </c>
      <c r="T85" s="138">
        <f>RES_hhdet_numvin!T132</f>
        <v>177</v>
      </c>
      <c r="U85" s="138">
        <f>RES_hhdet_numvin!U132</f>
        <v>45</v>
      </c>
      <c r="V85" s="138">
        <f>RES_hhdet_numvin!V132</f>
        <v>32</v>
      </c>
      <c r="W85" s="138">
        <f>RES_hhdet_numvin!W132</f>
        <v>185</v>
      </c>
      <c r="X85" s="138">
        <f>RES_hhdet_numvin!X132</f>
        <v>0</v>
      </c>
      <c r="Y85" s="138">
        <f>RES_hhdet_numvin!Y132</f>
        <v>517</v>
      </c>
      <c r="DA85" s="63" t="s">
        <v>1548</v>
      </c>
    </row>
    <row r="86" spans="1:105" ht="12" hidden="1" customHeight="1" x14ac:dyDescent="0.25">
      <c r="A86" s="108" t="s">
        <v>198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X86" s="138">
        <f>RES_hhdet_numvin!X133</f>
        <v>0</v>
      </c>
      <c r="Y86" s="138">
        <f>RES_hhdet_numvin!Y133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X87" s="138">
        <f>RES_hhdet_numvin!X134</f>
        <v>0</v>
      </c>
      <c r="Y87" s="138">
        <f>RES_hhdet_numvin!Y134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0</v>
      </c>
      <c r="Q88" s="138">
        <f>RES_hhdet_numvin!Q135</f>
        <v>0</v>
      </c>
      <c r="R88" s="138">
        <f>RES_hhdet_numvin!R135</f>
        <v>0</v>
      </c>
      <c r="S88" s="138">
        <f>RES_hhdet_numvin!S135</f>
        <v>0</v>
      </c>
      <c r="T88" s="138">
        <f>RES_hhdet_numvin!T135</f>
        <v>389</v>
      </c>
      <c r="U88" s="138">
        <f>RES_hhdet_numvin!U135</f>
        <v>707</v>
      </c>
      <c r="V88" s="138">
        <f>RES_hhdet_numvin!V135</f>
        <v>987</v>
      </c>
      <c r="W88" s="138">
        <f>RES_hhdet_numvin!W135</f>
        <v>1549</v>
      </c>
      <c r="X88" s="138">
        <f>RES_hhdet_numvin!X135</f>
        <v>0</v>
      </c>
      <c r="Y88" s="138">
        <f>RES_hhdet_numvin!Y135</f>
        <v>0</v>
      </c>
      <c r="DA88" s="63" t="s">
        <v>1549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0</v>
      </c>
      <c r="S89" s="138">
        <f>RES_hhdet_numvin!S136</f>
        <v>0</v>
      </c>
      <c r="T89" s="138">
        <f>RES_hhdet_numvin!T136</f>
        <v>214</v>
      </c>
      <c r="U89" s="138">
        <f>RES_hhdet_numvin!U136</f>
        <v>723</v>
      </c>
      <c r="V89" s="138">
        <f>RES_hhdet_numvin!V136</f>
        <v>648</v>
      </c>
      <c r="W89" s="138">
        <f>RES_hhdet_numvin!W136</f>
        <v>556</v>
      </c>
      <c r="X89" s="138">
        <f>RES_hhdet_numvin!X136</f>
        <v>0</v>
      </c>
      <c r="Y89" s="138">
        <f>RES_hhdet_numvin!Y136</f>
        <v>0</v>
      </c>
      <c r="DA89" s="63" t="s">
        <v>1550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X90" s="138">
        <f>RES_hhdet_numvin!X137</f>
        <v>0</v>
      </c>
      <c r="Y90" s="138">
        <f>RES_hhdet_numvin!Y137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X91" s="148">
        <f>RES_hhdet_numvin!X138</f>
        <v>0</v>
      </c>
      <c r="Y91" s="148">
        <f>RES_hhdet_numvin!Y138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X92" s="150">
        <f>RES_hhdet_numvin!X139</f>
        <v>0</v>
      </c>
      <c r="Y92" s="150">
        <f>RES_hhdet_numvin!Y139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0</v>
      </c>
      <c r="Q93" s="138">
        <f>RES_hhdet_numvin!Q140</f>
        <v>0</v>
      </c>
      <c r="R93" s="138">
        <f>RES_hhdet_numvin!R140</f>
        <v>0</v>
      </c>
      <c r="S93" s="138">
        <f>RES_hhdet_numvin!S140</f>
        <v>0</v>
      </c>
      <c r="T93" s="138">
        <f>RES_hhdet_numvin!T140</f>
        <v>0</v>
      </c>
      <c r="U93" s="138">
        <f>RES_hhdet_numvin!U140</f>
        <v>0</v>
      </c>
      <c r="V93" s="138">
        <f>RES_hhdet_numvin!V140</f>
        <v>0</v>
      </c>
      <c r="W93" s="138">
        <f>RES_hhdet_numvin!W140</f>
        <v>0</v>
      </c>
      <c r="X93" s="138">
        <f>RES_hhdet_numvin!X140</f>
        <v>0</v>
      </c>
      <c r="Y93" s="138">
        <f>RES_hhdet_numvin!Y140</f>
        <v>0</v>
      </c>
      <c r="DA93" s="63" t="s">
        <v>1551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0</v>
      </c>
      <c r="Q94" s="39">
        <f>RES_hhdet_numvin!Q141</f>
        <v>0</v>
      </c>
      <c r="R94" s="39">
        <f>RES_hhdet_numvin!R141</f>
        <v>16860</v>
      </c>
      <c r="S94" s="39">
        <f>RES_hhdet_numvin!S141</f>
        <v>33014</v>
      </c>
      <c r="T94" s="39">
        <f>RES_hhdet_numvin!T141</f>
        <v>47105</v>
      </c>
      <c r="U94" s="39">
        <f>RES_hhdet_numvin!U141</f>
        <v>52647</v>
      </c>
      <c r="V94" s="39">
        <f>RES_hhdet_numvin!V141</f>
        <v>54389</v>
      </c>
      <c r="W94" s="39">
        <f>RES_hhdet_numvin!W141</f>
        <v>53345</v>
      </c>
      <c r="X94" s="39">
        <f>RES_hhdet_numvin!X141</f>
        <v>50881</v>
      </c>
      <c r="Y94" s="39">
        <f>RES_hhdet_numvin!Y141</f>
        <v>61169</v>
      </c>
      <c r="DA94" s="60" t="s">
        <v>1552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175.40345724120294</v>
      </c>
      <c r="C98" s="117">
        <f t="shared" si="12"/>
        <v>202.19020279355348</v>
      </c>
      <c r="D98" s="117">
        <f t="shared" si="12"/>
        <v>199.58685371228299</v>
      </c>
      <c r="E98" s="117">
        <f t="shared" si="12"/>
        <v>217.52169291764787</v>
      </c>
      <c r="F98" s="117">
        <f t="shared" si="12"/>
        <v>223.48713829828804</v>
      </c>
      <c r="G98" s="117">
        <f t="shared" si="12"/>
        <v>216.84008655436182</v>
      </c>
      <c r="H98" s="117">
        <f t="shared" si="12"/>
        <v>217.77015282925407</v>
      </c>
      <c r="I98" s="117">
        <f t="shared" si="12"/>
        <v>213.45929126898531</v>
      </c>
      <c r="J98" s="117">
        <f t="shared" si="12"/>
        <v>242.72705692151811</v>
      </c>
      <c r="K98" s="117">
        <f t="shared" si="12"/>
        <v>246.33923313162211</v>
      </c>
      <c r="L98" s="117">
        <f t="shared" si="12"/>
        <v>299.68846598324745</v>
      </c>
      <c r="M98" s="117">
        <f t="shared" si="12"/>
        <v>258.9878707169741</v>
      </c>
      <c r="N98" s="117">
        <f t="shared" si="12"/>
        <v>299.07949876205652</v>
      </c>
      <c r="O98" s="117">
        <f t="shared" si="12"/>
        <v>335.91097301115838</v>
      </c>
      <c r="P98" s="117">
        <f t="shared" si="12"/>
        <v>271.34700789405804</v>
      </c>
      <c r="Q98" s="117">
        <f t="shared" si="12"/>
        <v>299.3692626556869</v>
      </c>
      <c r="R98" s="117">
        <f t="shared" ref="R98:V98" si="13">R99+R102+R104+R113</f>
        <v>304.07500338433545</v>
      </c>
      <c r="S98" s="117">
        <f t="shared" si="13"/>
        <v>295.87747991175593</v>
      </c>
      <c r="T98" s="117">
        <f t="shared" si="13"/>
        <v>309.38751601935047</v>
      </c>
      <c r="U98" s="117">
        <f t="shared" si="13"/>
        <v>299.02112563250205</v>
      </c>
      <c r="V98" s="117">
        <f t="shared" si="13"/>
        <v>291.59526118009785</v>
      </c>
      <c r="W98" s="117">
        <f t="shared" ref="W98:Y98" si="14">W99+W102+W104+W113</f>
        <v>327.1802292438735</v>
      </c>
      <c r="X98" s="117">
        <f t="shared" si="14"/>
        <v>264.89749759982152</v>
      </c>
      <c r="Y98" s="117">
        <f t="shared" si="14"/>
        <v>245.02145890350363</v>
      </c>
      <c r="DA98" s="129" t="s">
        <v>1687</v>
      </c>
    </row>
    <row r="99" spans="1:105" ht="12" customHeight="1" x14ac:dyDescent="0.25">
      <c r="A99" s="121" t="s">
        <v>57</v>
      </c>
      <c r="B99" s="122">
        <f t="shared" ref="B99:Q99" si="15">SUM(B100:B101)</f>
        <v>152.97629820336141</v>
      </c>
      <c r="C99" s="122">
        <f t="shared" si="15"/>
        <v>177.47478382154634</v>
      </c>
      <c r="D99" s="122">
        <f t="shared" si="15"/>
        <v>172.5859125841053</v>
      </c>
      <c r="E99" s="122">
        <f t="shared" si="15"/>
        <v>188.44239008021407</v>
      </c>
      <c r="F99" s="122">
        <f t="shared" si="15"/>
        <v>193.51846433757896</v>
      </c>
      <c r="G99" s="122">
        <f t="shared" si="15"/>
        <v>187.16102601826788</v>
      </c>
      <c r="H99" s="122">
        <f t="shared" si="15"/>
        <v>187.68060682520169</v>
      </c>
      <c r="I99" s="122">
        <f t="shared" si="15"/>
        <v>182.69559205440063</v>
      </c>
      <c r="J99" s="122">
        <f t="shared" si="15"/>
        <v>210.84048315083277</v>
      </c>
      <c r="K99" s="122">
        <f t="shared" si="15"/>
        <v>213.91770523150481</v>
      </c>
      <c r="L99" s="122">
        <f t="shared" si="15"/>
        <v>260.04420345863565</v>
      </c>
      <c r="M99" s="122">
        <f t="shared" si="15"/>
        <v>224.24252988903876</v>
      </c>
      <c r="N99" s="122">
        <f t="shared" si="15"/>
        <v>260.69196521170426</v>
      </c>
      <c r="O99" s="122">
        <f t="shared" si="15"/>
        <v>292.64257756975871</v>
      </c>
      <c r="P99" s="122">
        <f t="shared" si="15"/>
        <v>232.238551081883</v>
      </c>
      <c r="Q99" s="122">
        <f t="shared" si="15"/>
        <v>253.50013258471267</v>
      </c>
      <c r="R99" s="122">
        <f t="shared" ref="R99:V99" si="16">SUM(R100:R101)</f>
        <v>257.61308539075071</v>
      </c>
      <c r="S99" s="122">
        <f t="shared" si="16"/>
        <v>251.3890845543153</v>
      </c>
      <c r="T99" s="122">
        <f t="shared" si="16"/>
        <v>264.47241507546539</v>
      </c>
      <c r="U99" s="122">
        <f t="shared" si="16"/>
        <v>257.19222147967588</v>
      </c>
      <c r="V99" s="122">
        <f t="shared" si="16"/>
        <v>253.26568342622377</v>
      </c>
      <c r="W99" s="122">
        <f t="shared" ref="W99:Y99" si="17">SUM(W100:W101)</f>
        <v>289.0240828879152</v>
      </c>
      <c r="X99" s="122">
        <f t="shared" si="17"/>
        <v>234.53920463202286</v>
      </c>
      <c r="Y99" s="122">
        <f t="shared" si="17"/>
        <v>220.09823905999588</v>
      </c>
      <c r="DA99" s="130" t="s">
        <v>1688</v>
      </c>
    </row>
    <row r="100" spans="1:105" ht="12" customHeight="1" x14ac:dyDescent="0.25">
      <c r="A100" s="97" t="s">
        <v>198</v>
      </c>
      <c r="B100" s="98">
        <v>152.38743478993223</v>
      </c>
      <c r="C100" s="98">
        <v>176.80041473459113</v>
      </c>
      <c r="D100" s="98">
        <v>171.94066631944861</v>
      </c>
      <c r="E100" s="98">
        <v>187.74885840907896</v>
      </c>
      <c r="F100" s="98">
        <v>192.8189145817386</v>
      </c>
      <c r="G100" s="98">
        <v>186.49905583419022</v>
      </c>
      <c r="H100" s="98">
        <v>187.03212265857459</v>
      </c>
      <c r="I100" s="98">
        <v>182.08102742017587</v>
      </c>
      <c r="J100" s="98">
        <v>210.12602740545432</v>
      </c>
      <c r="K100" s="98">
        <v>213.199479360542</v>
      </c>
      <c r="L100" s="98">
        <v>259.1502472777986</v>
      </c>
      <c r="M100" s="98">
        <v>223.51566149208693</v>
      </c>
      <c r="N100" s="98">
        <v>259.84404250331789</v>
      </c>
      <c r="O100" s="98">
        <v>291.68070066472637</v>
      </c>
      <c r="P100" s="98">
        <v>231.52486672353302</v>
      </c>
      <c r="Q100" s="98">
        <v>252.70028341384005</v>
      </c>
      <c r="R100" s="98">
        <v>256.79423771178142</v>
      </c>
      <c r="S100" s="98">
        <v>250.59972296335718</v>
      </c>
      <c r="T100" s="98">
        <v>263.64705746467422</v>
      </c>
      <c r="U100" s="98">
        <v>256.40141061111615</v>
      </c>
      <c r="V100" s="98">
        <v>252.50247768631854</v>
      </c>
      <c r="W100" s="98">
        <v>288.1293042150582</v>
      </c>
      <c r="X100" s="98">
        <v>233.86458273026736</v>
      </c>
      <c r="Y100" s="98">
        <v>219.50628877492647</v>
      </c>
      <c r="DA100" s="63" t="s">
        <v>1689</v>
      </c>
    </row>
    <row r="101" spans="1:105" ht="12" customHeight="1" x14ac:dyDescent="0.25">
      <c r="A101" s="97" t="s">
        <v>53</v>
      </c>
      <c r="B101" s="98">
        <v>0.58886341342917148</v>
      </c>
      <c r="C101" s="98">
        <v>0.67436908695521403</v>
      </c>
      <c r="D101" s="98">
        <v>0.64524626465668744</v>
      </c>
      <c r="E101" s="98">
        <v>0.69353167113509662</v>
      </c>
      <c r="F101" s="98">
        <v>0.69954975584037449</v>
      </c>
      <c r="G101" s="98">
        <v>0.66197018407764696</v>
      </c>
      <c r="H101" s="98">
        <v>0.64848416662711006</v>
      </c>
      <c r="I101" s="98">
        <v>0.61456463422474905</v>
      </c>
      <c r="J101" s="98">
        <v>0.71445574537843581</v>
      </c>
      <c r="K101" s="98">
        <v>0.71822587096281776</v>
      </c>
      <c r="L101" s="98">
        <v>0.89395618083707307</v>
      </c>
      <c r="M101" s="98">
        <v>0.72686839695182903</v>
      </c>
      <c r="N101" s="98">
        <v>0.84792270838635619</v>
      </c>
      <c r="O101" s="98">
        <v>0.96187690503235601</v>
      </c>
      <c r="P101" s="98">
        <v>0.71368435834998512</v>
      </c>
      <c r="Q101" s="98">
        <v>0.79984917087261709</v>
      </c>
      <c r="R101" s="98">
        <v>0.81884767896927046</v>
      </c>
      <c r="S101" s="98">
        <v>0.78936159095811886</v>
      </c>
      <c r="T101" s="98">
        <v>0.82535761079119152</v>
      </c>
      <c r="U101" s="98">
        <v>0.79081086855970972</v>
      </c>
      <c r="V101" s="98">
        <v>0.76320573990521945</v>
      </c>
      <c r="W101" s="98">
        <v>0.89477867285698764</v>
      </c>
      <c r="X101" s="98">
        <v>0.6746219017555144</v>
      </c>
      <c r="Y101" s="98">
        <v>0.59195028506941383</v>
      </c>
      <c r="DA101" s="63" t="s">
        <v>1690</v>
      </c>
    </row>
    <row r="102" spans="1:105" ht="12" customHeight="1" x14ac:dyDescent="0.25">
      <c r="A102" s="121" t="s">
        <v>92</v>
      </c>
      <c r="B102" s="122">
        <f t="shared" ref="B102:Y102" si="18">B103</f>
        <v>8.8833008779899622E-2</v>
      </c>
      <c r="C102" s="122">
        <f t="shared" si="18"/>
        <v>9.1327335934233742E-2</v>
      </c>
      <c r="D102" s="122">
        <f t="shared" si="18"/>
        <v>9.7045867591880039E-2</v>
      </c>
      <c r="E102" s="122">
        <f t="shared" si="18"/>
        <v>0.15064367314063926</v>
      </c>
      <c r="F102" s="122">
        <f t="shared" si="18"/>
        <v>0.12354020000048856</v>
      </c>
      <c r="G102" s="122">
        <f t="shared" si="18"/>
        <v>0.14170306052000753</v>
      </c>
      <c r="H102" s="122">
        <f t="shared" si="18"/>
        <v>0.23770693017999783</v>
      </c>
      <c r="I102" s="122">
        <f t="shared" si="18"/>
        <v>0.17486339849355143</v>
      </c>
      <c r="J102" s="122">
        <f t="shared" si="18"/>
        <v>0.19042390426764169</v>
      </c>
      <c r="K102" s="122">
        <f t="shared" si="18"/>
        <v>0.22058954932006519</v>
      </c>
      <c r="L102" s="122">
        <f t="shared" si="18"/>
        <v>0.25595791729430295</v>
      </c>
      <c r="M102" s="122">
        <f t="shared" si="18"/>
        <v>0.29354435751839758</v>
      </c>
      <c r="N102" s="122">
        <f t="shared" si="18"/>
        <v>0.39267669665815957</v>
      </c>
      <c r="O102" s="122">
        <f t="shared" si="18"/>
        <v>0.48205778052142723</v>
      </c>
      <c r="P102" s="122">
        <f t="shared" si="18"/>
        <v>0.58530651813885914</v>
      </c>
      <c r="Q102" s="122">
        <f t="shared" si="18"/>
        <v>0.67648661684801292</v>
      </c>
      <c r="R102" s="122">
        <f t="shared" si="18"/>
        <v>0.78622318752783704</v>
      </c>
      <c r="S102" s="122">
        <f t="shared" si="18"/>
        <v>0.78781671249945739</v>
      </c>
      <c r="T102" s="122">
        <f t="shared" si="18"/>
        <v>1.0048970851382251</v>
      </c>
      <c r="U102" s="122">
        <f t="shared" si="18"/>
        <v>0.98233574577474536</v>
      </c>
      <c r="V102" s="122">
        <f t="shared" si="18"/>
        <v>1.0668644470876738</v>
      </c>
      <c r="W102" s="122">
        <f t="shared" si="18"/>
        <v>0.88776424909442975</v>
      </c>
      <c r="X102" s="122">
        <f t="shared" si="18"/>
        <v>1.1528880644935302</v>
      </c>
      <c r="Y102" s="122">
        <f t="shared" si="18"/>
        <v>1.1363173941019231</v>
      </c>
      <c r="DA102" s="130" t="s">
        <v>1691</v>
      </c>
    </row>
    <row r="103" spans="1:105" ht="12" customHeight="1" x14ac:dyDescent="0.25">
      <c r="A103" s="97" t="s">
        <v>53</v>
      </c>
      <c r="B103" s="98">
        <v>8.8833008779899622E-2</v>
      </c>
      <c r="C103" s="98">
        <v>9.1327335934233742E-2</v>
      </c>
      <c r="D103" s="98">
        <v>9.7045867591880039E-2</v>
      </c>
      <c r="E103" s="98">
        <v>0.15064367314063926</v>
      </c>
      <c r="F103" s="98">
        <v>0.12354020000048856</v>
      </c>
      <c r="G103" s="98">
        <v>0.14170306052000753</v>
      </c>
      <c r="H103" s="98">
        <v>0.23770693017999783</v>
      </c>
      <c r="I103" s="98">
        <v>0.17486339849355143</v>
      </c>
      <c r="J103" s="98">
        <v>0.19042390426764169</v>
      </c>
      <c r="K103" s="98">
        <v>0.22058954932006519</v>
      </c>
      <c r="L103" s="98">
        <v>0.25595791729430295</v>
      </c>
      <c r="M103" s="98">
        <v>0.29354435751839758</v>
      </c>
      <c r="N103" s="98">
        <v>0.39267669665815957</v>
      </c>
      <c r="O103" s="98">
        <v>0.48205778052142723</v>
      </c>
      <c r="P103" s="98">
        <v>0.58530651813885914</v>
      </c>
      <c r="Q103" s="98">
        <v>0.67648661684801292</v>
      </c>
      <c r="R103" s="98">
        <v>0.78622318752783704</v>
      </c>
      <c r="S103" s="98">
        <v>0.78781671249945739</v>
      </c>
      <c r="T103" s="98">
        <v>1.0048970851382251</v>
      </c>
      <c r="U103" s="98">
        <v>0.98233574577474536</v>
      </c>
      <c r="V103" s="98">
        <v>1.0668644470876738</v>
      </c>
      <c r="W103" s="98">
        <v>0.88776424909442975</v>
      </c>
      <c r="X103" s="98">
        <v>1.1528880644935302</v>
      </c>
      <c r="Y103" s="98">
        <v>1.1363173941019231</v>
      </c>
      <c r="DA103" s="63" t="s">
        <v>1692</v>
      </c>
    </row>
    <row r="104" spans="1:105" ht="12" customHeight="1" x14ac:dyDescent="0.25">
      <c r="A104" s="121" t="s">
        <v>55</v>
      </c>
      <c r="B104" s="122">
        <v>18.449674647782711</v>
      </c>
      <c r="C104" s="122">
        <v>20.30811497313741</v>
      </c>
      <c r="D104" s="122">
        <v>22.369466135099149</v>
      </c>
      <c r="E104" s="122">
        <v>24.174317299118307</v>
      </c>
      <c r="F104" s="122">
        <v>24.759399888406453</v>
      </c>
      <c r="G104" s="122">
        <v>24.313841852039218</v>
      </c>
      <c r="H104" s="122">
        <v>24.028389680269907</v>
      </c>
      <c r="I104" s="122">
        <v>24.959798842401725</v>
      </c>
      <c r="J104" s="122">
        <v>25.759181022531227</v>
      </c>
      <c r="K104" s="122">
        <v>26.599348506058099</v>
      </c>
      <c r="L104" s="122">
        <v>32.220499382843236</v>
      </c>
      <c r="M104" s="122">
        <v>26.877781289310718</v>
      </c>
      <c r="N104" s="122">
        <v>29.958594965821046</v>
      </c>
      <c r="O104" s="122">
        <v>34.473353868235982</v>
      </c>
      <c r="P104" s="122">
        <v>30.033032238794501</v>
      </c>
      <c r="Q104" s="122">
        <v>36.656704787766564</v>
      </c>
      <c r="R104" s="122">
        <v>37.286878205292645</v>
      </c>
      <c r="S104" s="122">
        <v>35.497599632976495</v>
      </c>
      <c r="T104" s="122">
        <v>35.857000727421713</v>
      </c>
      <c r="U104" s="122">
        <v>33.014821967559946</v>
      </c>
      <c r="V104" s="122">
        <v>29.682837307843361</v>
      </c>
      <c r="W104" s="122">
        <v>29.877717289448988</v>
      </c>
      <c r="X104" s="122">
        <v>21.991598937439242</v>
      </c>
      <c r="Y104" s="122">
        <v>17.471739298027472</v>
      </c>
      <c r="DA104" s="130" t="s">
        <v>1693</v>
      </c>
    </row>
    <row r="105" spans="1:105" ht="12" customHeight="1" x14ac:dyDescent="0.25">
      <c r="A105" s="97" t="s">
        <v>128</v>
      </c>
      <c r="B105" s="98">
        <v>18.05841150182188</v>
      </c>
      <c r="C105" s="98">
        <v>19.90568463473938</v>
      </c>
      <c r="D105" s="98">
        <v>21.895709869578894</v>
      </c>
      <c r="E105" s="98">
        <v>23.658660258512917</v>
      </c>
      <c r="F105" s="98">
        <v>24.216621773553211</v>
      </c>
      <c r="G105" s="98">
        <v>23.755064599956114</v>
      </c>
      <c r="H105" s="98">
        <v>23.463566334696331</v>
      </c>
      <c r="I105" s="98">
        <v>24.345186736359821</v>
      </c>
      <c r="J105" s="98">
        <v>25.14888528175365</v>
      </c>
      <c r="K105" s="98">
        <v>25.939900772271528</v>
      </c>
      <c r="L105" s="98">
        <v>31.499128297549813</v>
      </c>
      <c r="M105" s="98">
        <v>26.168365297007586</v>
      </c>
      <c r="N105" s="98">
        <v>29.197314195353563</v>
      </c>
      <c r="O105" s="98">
        <v>33.614777575128748</v>
      </c>
      <c r="P105" s="98">
        <v>29.158078067531243</v>
      </c>
      <c r="Q105" s="98">
        <v>35.660332291079499</v>
      </c>
      <c r="R105" s="98">
        <v>36.255560926873009</v>
      </c>
      <c r="S105" s="98">
        <v>34.500501920033436</v>
      </c>
      <c r="T105" s="98">
        <v>34.89289093444421</v>
      </c>
      <c r="U105" s="98">
        <v>32.075536774548823</v>
      </c>
      <c r="V105" s="98">
        <v>28.791872504222599</v>
      </c>
      <c r="W105" s="98">
        <v>29.001714760894178</v>
      </c>
      <c r="X105" s="98">
        <v>21.330939553266827</v>
      </c>
      <c r="Y105" s="98">
        <v>17.058583819420548</v>
      </c>
      <c r="DA105" s="63" t="s">
        <v>1694</v>
      </c>
    </row>
    <row r="106" spans="1:105" ht="12" customHeight="1" x14ac:dyDescent="0.25">
      <c r="A106" s="97" t="s">
        <v>127</v>
      </c>
      <c r="B106" s="98">
        <v>7.4503943890678687E-2</v>
      </c>
      <c r="C106" s="98">
        <v>0.10594867860621668</v>
      </c>
      <c r="D106" s="98">
        <v>0.10911898701482824</v>
      </c>
      <c r="E106" s="98">
        <v>0.12716316285590368</v>
      </c>
      <c r="F106" s="98">
        <v>0.14505558594414825</v>
      </c>
      <c r="G106" s="98">
        <v>0.14115259299384059</v>
      </c>
      <c r="H106" s="98">
        <v>0.13905388753122061</v>
      </c>
      <c r="I106" s="98">
        <v>0.14885111843996318</v>
      </c>
      <c r="J106" s="98">
        <v>0.17093536333297255</v>
      </c>
      <c r="K106" s="98">
        <v>0.17716837112908135</v>
      </c>
      <c r="L106" s="98">
        <v>0.22481260709724959</v>
      </c>
      <c r="M106" s="98">
        <v>0.17059570598302987</v>
      </c>
      <c r="N106" s="98">
        <v>0.19282193247626339</v>
      </c>
      <c r="O106" s="98">
        <v>0.24473643137759199</v>
      </c>
      <c r="P106" s="98">
        <v>0.19575124615116679</v>
      </c>
      <c r="Q106" s="98">
        <v>0.25715458235415412</v>
      </c>
      <c r="R106" s="98">
        <v>0.2621652439407508</v>
      </c>
      <c r="S106" s="98">
        <v>0.23459543605846772</v>
      </c>
      <c r="T106" s="98">
        <v>0.23599429523757634</v>
      </c>
      <c r="U106" s="98">
        <v>0.20439734624453015</v>
      </c>
      <c r="V106" s="98">
        <v>0.17223054053916886</v>
      </c>
      <c r="W106" s="98">
        <v>0.17504539975864619</v>
      </c>
      <c r="X106" s="98">
        <v>0.11858578210508364</v>
      </c>
      <c r="Y106" s="98">
        <v>0.10594369354284262</v>
      </c>
      <c r="DA106" s="63" t="s">
        <v>1695</v>
      </c>
    </row>
    <row r="107" spans="1:105" ht="12" customHeight="1" x14ac:dyDescent="0.25">
      <c r="A107" s="100" t="s">
        <v>198</v>
      </c>
      <c r="B107" s="101">
        <v>4.2373828624172598E-2</v>
      </c>
      <c r="C107" s="101">
        <v>5.5121610893124021E-2</v>
      </c>
      <c r="D107" s="101">
        <v>5.8722693173693885E-2</v>
      </c>
      <c r="E107" s="101">
        <v>6.6599991049551305E-2</v>
      </c>
      <c r="F107" s="101">
        <v>7.5383679101893891E-2</v>
      </c>
      <c r="G107" s="101">
        <v>7.3566582190661881E-2</v>
      </c>
      <c r="H107" s="101">
        <v>7.0863027365319853E-2</v>
      </c>
      <c r="I107" s="101">
        <v>7.997672910487337E-2</v>
      </c>
      <c r="J107" s="101">
        <v>8.3814741854835048E-2</v>
      </c>
      <c r="K107" s="101">
        <v>8.8650821614672637E-2</v>
      </c>
      <c r="L107" s="101">
        <v>9.7743943138280512E-2</v>
      </c>
      <c r="M107" s="101">
        <v>7.7108206606259305E-2</v>
      </c>
      <c r="N107" s="101">
        <v>8.1601168912265251E-2</v>
      </c>
      <c r="O107" s="101">
        <v>0.10813311010180492</v>
      </c>
      <c r="P107" s="101">
        <v>8.9024254507300449E-2</v>
      </c>
      <c r="Q107" s="101">
        <v>0.11745824176991311</v>
      </c>
      <c r="R107" s="101">
        <v>0.12517986521482377</v>
      </c>
      <c r="S107" s="101">
        <v>0.11241484145883822</v>
      </c>
      <c r="T107" s="101">
        <v>0.1086328562554067</v>
      </c>
      <c r="U107" s="101">
        <v>9.0550464721894444E-2</v>
      </c>
      <c r="V107" s="101">
        <v>7.3405613413919629E-2</v>
      </c>
      <c r="W107" s="101">
        <v>6.5885581227255616E-2</v>
      </c>
      <c r="X107" s="101">
        <v>4.7126039767516656E-2</v>
      </c>
      <c r="Y107" s="101">
        <v>4.200616747542267E-2</v>
      </c>
      <c r="DA107" s="131" t="s">
        <v>1696</v>
      </c>
    </row>
    <row r="108" spans="1:105" ht="12" customHeight="1" x14ac:dyDescent="0.25">
      <c r="A108" s="103" t="s">
        <v>52</v>
      </c>
      <c r="B108" s="104">
        <v>3.2130115266506096E-2</v>
      </c>
      <c r="C108" s="104">
        <v>5.0827067713092665E-2</v>
      </c>
      <c r="D108" s="104">
        <v>5.0396293841134351E-2</v>
      </c>
      <c r="E108" s="104">
        <v>6.0563171806352387E-2</v>
      </c>
      <c r="F108" s="104">
        <v>6.9671906842254355E-2</v>
      </c>
      <c r="G108" s="104">
        <v>6.758601080317872E-2</v>
      </c>
      <c r="H108" s="104">
        <v>6.8190860165900744E-2</v>
      </c>
      <c r="I108" s="104">
        <v>6.8874389335089811E-2</v>
      </c>
      <c r="J108" s="104">
        <v>8.7120621478137483E-2</v>
      </c>
      <c r="K108" s="104">
        <v>8.8517549514408725E-2</v>
      </c>
      <c r="L108" s="104">
        <v>0.1270686639589691</v>
      </c>
      <c r="M108" s="104">
        <v>9.3487499376770561E-2</v>
      </c>
      <c r="N108" s="104">
        <v>0.11122076356399813</v>
      </c>
      <c r="O108" s="104">
        <v>0.13660332127578706</v>
      </c>
      <c r="P108" s="104">
        <v>0.10672699164386636</v>
      </c>
      <c r="Q108" s="104">
        <v>0.13969634058424102</v>
      </c>
      <c r="R108" s="104">
        <v>0.13698537872592706</v>
      </c>
      <c r="S108" s="104">
        <v>0.1221805945996295</v>
      </c>
      <c r="T108" s="104">
        <v>0.12736143898216964</v>
      </c>
      <c r="U108" s="104">
        <v>0.1138468815226357</v>
      </c>
      <c r="V108" s="104">
        <v>9.8824927125249221E-2</v>
      </c>
      <c r="W108" s="104">
        <v>0.10915981853139058</v>
      </c>
      <c r="X108" s="104">
        <v>7.1459742337566981E-2</v>
      </c>
      <c r="Y108" s="104">
        <v>6.3937526067419953E-2</v>
      </c>
      <c r="DA108" s="132" t="s">
        <v>1697</v>
      </c>
    </row>
    <row r="109" spans="1:105" ht="12" customHeight="1" x14ac:dyDescent="0.25">
      <c r="A109" s="106" t="s">
        <v>122</v>
      </c>
      <c r="B109" s="101">
        <v>0.2006082162858551</v>
      </c>
      <c r="C109" s="101">
        <v>0.18155225435643252</v>
      </c>
      <c r="D109" s="101">
        <v>0.21912592120645127</v>
      </c>
      <c r="E109" s="101">
        <v>0.22966015341931467</v>
      </c>
      <c r="F109" s="101">
        <v>0.22404717164044888</v>
      </c>
      <c r="G109" s="101">
        <v>0.23087572799533493</v>
      </c>
      <c r="H109" s="101">
        <v>0.23596649384520935</v>
      </c>
      <c r="I109" s="101">
        <v>0.24371625087850809</v>
      </c>
      <c r="J109" s="101">
        <v>0.23546813169105771</v>
      </c>
      <c r="K109" s="101">
        <v>0.24435527099199081</v>
      </c>
      <c r="L109" s="101">
        <v>0.2907231986302688</v>
      </c>
      <c r="M109" s="101">
        <v>0.27411513458577191</v>
      </c>
      <c r="N109" s="101">
        <v>0.30650039974506749</v>
      </c>
      <c r="O109" s="101">
        <v>0.32927008844055561</v>
      </c>
      <c r="P109" s="101">
        <v>0.33629791854389351</v>
      </c>
      <c r="Q109" s="101">
        <v>0.38221849292774773</v>
      </c>
      <c r="R109" s="101">
        <v>0.39027452645000926</v>
      </c>
      <c r="S109" s="101">
        <v>0.3891627596893642</v>
      </c>
      <c r="T109" s="101">
        <v>0.38309893319173066</v>
      </c>
      <c r="U109" s="101">
        <v>0.39704326627577813</v>
      </c>
      <c r="V109" s="101">
        <v>0.40166528953880065</v>
      </c>
      <c r="W109" s="101">
        <v>0.43146781613904023</v>
      </c>
      <c r="X109" s="101">
        <v>0.34254420443708983</v>
      </c>
      <c r="Y109" s="101">
        <v>0.20134228890509279</v>
      </c>
      <c r="DA109" s="131" t="s">
        <v>1698</v>
      </c>
    </row>
    <row r="110" spans="1:105" ht="12" customHeight="1" x14ac:dyDescent="0.25">
      <c r="A110" s="107" t="s">
        <v>121</v>
      </c>
      <c r="B110" s="104">
        <v>0.11615098578429728</v>
      </c>
      <c r="C110" s="104">
        <v>0.11492940543537845</v>
      </c>
      <c r="D110" s="104">
        <v>0.14551135729897452</v>
      </c>
      <c r="E110" s="104">
        <v>0.1588337243301727</v>
      </c>
      <c r="F110" s="104">
        <v>0.1736753572686428</v>
      </c>
      <c r="G110" s="104">
        <v>0.18674893109392721</v>
      </c>
      <c r="H110" s="104">
        <v>0.18980296419714965</v>
      </c>
      <c r="I110" s="104">
        <v>0.22204473672343206</v>
      </c>
      <c r="J110" s="104">
        <v>0.20389224575354825</v>
      </c>
      <c r="K110" s="104">
        <v>0.23792409166549866</v>
      </c>
      <c r="L110" s="104">
        <v>0.20583527956590103</v>
      </c>
      <c r="M110" s="104">
        <v>0.26470515173433312</v>
      </c>
      <c r="N110" s="104">
        <v>0.26195843824614884</v>
      </c>
      <c r="O110" s="104">
        <v>0.28456977328908306</v>
      </c>
      <c r="P110" s="104">
        <v>0.34290500656819578</v>
      </c>
      <c r="Q110" s="104">
        <v>0.3569994214051645</v>
      </c>
      <c r="R110" s="104">
        <v>0.37887750802887943</v>
      </c>
      <c r="S110" s="104">
        <v>0.37333951719522707</v>
      </c>
      <c r="T110" s="104">
        <v>0.34501656454819418</v>
      </c>
      <c r="U110" s="104">
        <v>0.33784458049080746</v>
      </c>
      <c r="V110" s="104">
        <v>0.31706897354279195</v>
      </c>
      <c r="W110" s="104">
        <v>0.2694893126571255</v>
      </c>
      <c r="X110" s="104">
        <v>0.19952939763024174</v>
      </c>
      <c r="Y110" s="104">
        <v>0.10586949615898784</v>
      </c>
      <c r="DA110" s="132" t="s">
        <v>1699</v>
      </c>
    </row>
    <row r="111" spans="1:105" ht="12" customHeight="1" x14ac:dyDescent="0.25">
      <c r="A111" s="108" t="s">
        <v>53</v>
      </c>
      <c r="B111" s="98">
        <v>7.1327589997651861E-2</v>
      </c>
      <c r="C111" s="98">
        <v>6.424926358841436E-2</v>
      </c>
      <c r="D111" s="98">
        <v>8.4444630850130792E-2</v>
      </c>
      <c r="E111" s="98">
        <v>8.9588067291815621E-2</v>
      </c>
      <c r="F111" s="98">
        <v>9.7259184548652095E-2</v>
      </c>
      <c r="G111" s="98">
        <v>0.10505248092614305</v>
      </c>
      <c r="H111" s="98">
        <v>0.10425393147263254</v>
      </c>
      <c r="I111" s="98">
        <v>0.12924126239819175</v>
      </c>
      <c r="J111" s="98">
        <v>0.10749760950566253</v>
      </c>
      <c r="K111" s="98">
        <v>0.12874563697893829</v>
      </c>
      <c r="L111" s="98">
        <v>9.3205349140712976E-2</v>
      </c>
      <c r="M111" s="98">
        <v>0.13182449717775935</v>
      </c>
      <c r="N111" s="98">
        <v>0.12235946291833794</v>
      </c>
      <c r="O111" s="98">
        <v>0.13521387097792836</v>
      </c>
      <c r="P111" s="98">
        <v>0.17107880661025149</v>
      </c>
      <c r="Q111" s="98">
        <v>0.17643630477801844</v>
      </c>
      <c r="R111" s="98">
        <v>0.19407672637974971</v>
      </c>
      <c r="S111" s="98">
        <v>0.19262614603260739</v>
      </c>
      <c r="T111" s="98">
        <v>0.17066178797203296</v>
      </c>
      <c r="U111" s="98">
        <v>0.16089359110449714</v>
      </c>
      <c r="V111" s="98">
        <v>0.14553602479167166</v>
      </c>
      <c r="W111" s="98">
        <v>0.10566290818891957</v>
      </c>
      <c r="X111" s="98">
        <v>8.4428120368183951E-2</v>
      </c>
      <c r="Y111" s="98">
        <v>4.547268852499417E-2</v>
      </c>
      <c r="DA111" s="63" t="s">
        <v>1700</v>
      </c>
    </row>
    <row r="112" spans="1:105" ht="12" customHeight="1" x14ac:dyDescent="0.25">
      <c r="A112" s="108" t="s">
        <v>52</v>
      </c>
      <c r="B112" s="98">
        <v>4.4823395786645424E-2</v>
      </c>
      <c r="C112" s="98">
        <v>5.0680141846964094E-2</v>
      </c>
      <c r="D112" s="98">
        <v>6.1066726448843714E-2</v>
      </c>
      <c r="E112" s="98">
        <v>6.9245657038357084E-2</v>
      </c>
      <c r="F112" s="98">
        <v>7.641617271999071E-2</v>
      </c>
      <c r="G112" s="98">
        <v>8.1696450167784151E-2</v>
      </c>
      <c r="H112" s="98">
        <v>8.5549032724517096E-2</v>
      </c>
      <c r="I112" s="98">
        <v>9.2803474325240318E-2</v>
      </c>
      <c r="J112" s="98">
        <v>9.6394636247885718E-2</v>
      </c>
      <c r="K112" s="98">
        <v>0.10917845468656036</v>
      </c>
      <c r="L112" s="98">
        <v>0.11262993042518805</v>
      </c>
      <c r="M112" s="98">
        <v>0.13288065455657377</v>
      </c>
      <c r="N112" s="98">
        <v>0.13959897532781093</v>
      </c>
      <c r="O112" s="98">
        <v>0.14935590231115467</v>
      </c>
      <c r="P112" s="98">
        <v>0.17182619995794426</v>
      </c>
      <c r="Q112" s="98">
        <v>0.18056311662714603</v>
      </c>
      <c r="R112" s="98">
        <v>0.18480078164912969</v>
      </c>
      <c r="S112" s="98">
        <v>0.18071337116261965</v>
      </c>
      <c r="T112" s="98">
        <v>0.17435477657616122</v>
      </c>
      <c r="U112" s="98">
        <v>0.17695098938631029</v>
      </c>
      <c r="V112" s="98">
        <v>0.1715329487511203</v>
      </c>
      <c r="W112" s="98">
        <v>0.16382640446820596</v>
      </c>
      <c r="X112" s="98">
        <v>0.11510127726205781</v>
      </c>
      <c r="Y112" s="98">
        <v>6.0396807633993674E-2</v>
      </c>
      <c r="DA112" s="63" t="s">
        <v>1701</v>
      </c>
    </row>
    <row r="113" spans="1:105" ht="12" customHeight="1" x14ac:dyDescent="0.25">
      <c r="A113" s="121" t="s">
        <v>54</v>
      </c>
      <c r="B113" s="122">
        <v>3.8886513812789603</v>
      </c>
      <c r="C113" s="122">
        <v>4.3159766629354861</v>
      </c>
      <c r="D113" s="122">
        <v>4.5344291254866693</v>
      </c>
      <c r="E113" s="122">
        <v>4.7543418651748306</v>
      </c>
      <c r="F113" s="122">
        <v>5.0857338723021428</v>
      </c>
      <c r="G113" s="122">
        <v>5.2235156235347162</v>
      </c>
      <c r="H113" s="122">
        <v>5.8234493936024734</v>
      </c>
      <c r="I113" s="122">
        <v>5.6290369736894199</v>
      </c>
      <c r="J113" s="122">
        <v>5.9369688438864578</v>
      </c>
      <c r="K113" s="122">
        <v>5.6015898447391326</v>
      </c>
      <c r="L113" s="122">
        <v>7.1678052244742263</v>
      </c>
      <c r="M113" s="122">
        <v>7.5740151811062173</v>
      </c>
      <c r="N113" s="122">
        <v>8.0362618878731062</v>
      </c>
      <c r="O113" s="122">
        <v>8.31298379264231</v>
      </c>
      <c r="P113" s="122">
        <v>8.4901180552416715</v>
      </c>
      <c r="Q113" s="122">
        <v>8.5359386663596641</v>
      </c>
      <c r="R113" s="122">
        <v>8.3888166007642884</v>
      </c>
      <c r="S113" s="122">
        <v>8.2029790119646613</v>
      </c>
      <c r="T113" s="122">
        <v>8.0532031313251409</v>
      </c>
      <c r="U113" s="122">
        <v>7.8317464394914937</v>
      </c>
      <c r="V113" s="122">
        <v>7.5798759989429936</v>
      </c>
      <c r="W113" s="122">
        <v>7.390664817414911</v>
      </c>
      <c r="X113" s="122">
        <v>7.2138059658658991</v>
      </c>
      <c r="Y113" s="122">
        <v>6.3151631513783526</v>
      </c>
      <c r="DA113" s="130" t="s">
        <v>1702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X114" s="98">
        <v>0</v>
      </c>
      <c r="Y114" s="98">
        <v>0</v>
      </c>
      <c r="DA114" s="63" t="s">
        <v>1703</v>
      </c>
    </row>
    <row r="115" spans="1:105" ht="12" customHeight="1" x14ac:dyDescent="0.25">
      <c r="A115" s="109" t="s">
        <v>120</v>
      </c>
      <c r="B115" s="33">
        <v>3.8886513812789603</v>
      </c>
      <c r="C115" s="33">
        <v>4.3159766629354861</v>
      </c>
      <c r="D115" s="33">
        <v>4.5344291254866693</v>
      </c>
      <c r="E115" s="33">
        <v>4.7543418651748306</v>
      </c>
      <c r="F115" s="33">
        <v>5.0857338723021428</v>
      </c>
      <c r="G115" s="33">
        <v>5.2235156235347162</v>
      </c>
      <c r="H115" s="33">
        <v>5.8234493936024734</v>
      </c>
      <c r="I115" s="33">
        <v>5.6290369736894199</v>
      </c>
      <c r="J115" s="33">
        <v>5.9369688438864578</v>
      </c>
      <c r="K115" s="33">
        <v>5.6015898447391326</v>
      </c>
      <c r="L115" s="33">
        <v>7.1678052244742263</v>
      </c>
      <c r="M115" s="33">
        <v>7.5740151811062173</v>
      </c>
      <c r="N115" s="33">
        <v>8.0362618878731062</v>
      </c>
      <c r="O115" s="33">
        <v>8.31298379264231</v>
      </c>
      <c r="P115" s="33">
        <v>8.4901180552416715</v>
      </c>
      <c r="Q115" s="33">
        <v>8.5359386663596641</v>
      </c>
      <c r="R115" s="33">
        <v>8.3888166007642884</v>
      </c>
      <c r="S115" s="33">
        <v>8.2029790119646613</v>
      </c>
      <c r="T115" s="33">
        <v>8.0532031313251409</v>
      </c>
      <c r="U115" s="33">
        <v>7.8317464394914937</v>
      </c>
      <c r="V115" s="33">
        <v>7.5798759989429936</v>
      </c>
      <c r="W115" s="33">
        <v>7.390664817414911</v>
      </c>
      <c r="X115" s="33">
        <v>7.2138059658658991</v>
      </c>
      <c r="Y115" s="33">
        <v>6.3151631513783526</v>
      </c>
      <c r="DA115" s="60" t="s">
        <v>1704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145.31707863838113</v>
      </c>
      <c r="C117" s="117">
        <f t="shared" si="19"/>
        <v>168.14691562298324</v>
      </c>
      <c r="D117" s="117">
        <f t="shared" si="19"/>
        <v>166.63518926819657</v>
      </c>
      <c r="E117" s="117">
        <f t="shared" si="19"/>
        <v>182.40753963660654</v>
      </c>
      <c r="F117" s="117">
        <f t="shared" si="19"/>
        <v>188.02724570716683</v>
      </c>
      <c r="G117" s="117">
        <f t="shared" si="19"/>
        <v>183.05919469404185</v>
      </c>
      <c r="H117" s="117">
        <f t="shared" si="19"/>
        <v>184.59908871833261</v>
      </c>
      <c r="I117" s="117">
        <f t="shared" si="19"/>
        <v>181.46788834809567</v>
      </c>
      <c r="J117" s="117">
        <f t="shared" si="19"/>
        <v>207.05025488893116</v>
      </c>
      <c r="K117" s="117">
        <f t="shared" si="19"/>
        <v>211.0011847495193</v>
      </c>
      <c r="L117" s="117">
        <f t="shared" si="19"/>
        <v>257.67283809044227</v>
      </c>
      <c r="M117" s="117">
        <f t="shared" si="19"/>
        <v>223.71590376227769</v>
      </c>
      <c r="N117" s="117">
        <f t="shared" si="19"/>
        <v>259.77964889569751</v>
      </c>
      <c r="O117" s="117">
        <f t="shared" si="19"/>
        <v>293.30301106936304</v>
      </c>
      <c r="P117" s="117">
        <f t="shared" si="19"/>
        <v>238.01827345109564</v>
      </c>
      <c r="Q117" s="117">
        <f t="shared" si="19"/>
        <v>263.58871009758337</v>
      </c>
      <c r="R117" s="117">
        <f t="shared" ref="R117:V117" si="20">R118+R121+R123+R132</f>
        <v>268.9072989748858</v>
      </c>
      <c r="S117" s="117">
        <f t="shared" si="20"/>
        <v>262.6902917681067</v>
      </c>
      <c r="T117" s="117">
        <f t="shared" si="20"/>
        <v>276.49729336750028</v>
      </c>
      <c r="U117" s="117">
        <f t="shared" si="20"/>
        <v>268.3204315154681</v>
      </c>
      <c r="V117" s="117">
        <f t="shared" si="20"/>
        <v>263.05449086000436</v>
      </c>
      <c r="W117" s="117">
        <f t="shared" ref="W117:Y117" si="21">W118+W121+W123+W132</f>
        <v>295.14272353260708</v>
      </c>
      <c r="X117" s="117">
        <f t="shared" si="21"/>
        <v>241.49146317384216</v>
      </c>
      <c r="Y117" s="117">
        <f t="shared" si="21"/>
        <v>224.70475540515946</v>
      </c>
      <c r="DA117" s="129" t="s">
        <v>1855</v>
      </c>
    </row>
    <row r="118" spans="1:105" ht="12" customHeight="1" x14ac:dyDescent="0.25">
      <c r="A118" s="121" t="s">
        <v>57</v>
      </c>
      <c r="B118" s="122">
        <f t="shared" ref="B118:Q118" si="22">SUM(B119:B120)</f>
        <v>126.77878187498783</v>
      </c>
      <c r="C118" s="122">
        <f t="shared" si="22"/>
        <v>147.634024098259</v>
      </c>
      <c r="D118" s="122">
        <f t="shared" si="22"/>
        <v>144.12198732485788</v>
      </c>
      <c r="E118" s="122">
        <f t="shared" si="22"/>
        <v>157.9659263526722</v>
      </c>
      <c r="F118" s="122">
        <f t="shared" si="22"/>
        <v>162.78540724021417</v>
      </c>
      <c r="G118" s="122">
        <f t="shared" si="22"/>
        <v>157.93219410665259</v>
      </c>
      <c r="H118" s="122">
        <f t="shared" si="22"/>
        <v>158.85815613593743</v>
      </c>
      <c r="I118" s="122">
        <f t="shared" si="22"/>
        <v>155.1646429891951</v>
      </c>
      <c r="J118" s="122">
        <f t="shared" si="22"/>
        <v>179.66664331047994</v>
      </c>
      <c r="K118" s="122">
        <f t="shared" si="22"/>
        <v>182.93131575551368</v>
      </c>
      <c r="L118" s="122">
        <f t="shared" si="22"/>
        <v>223.23168103485875</v>
      </c>
      <c r="M118" s="122">
        <f t="shared" si="22"/>
        <v>193.2966320407011</v>
      </c>
      <c r="N118" s="122">
        <f t="shared" si="22"/>
        <v>225.72520316231532</v>
      </c>
      <c r="O118" s="122">
        <f t="shared" si="22"/>
        <v>254.47324838688795</v>
      </c>
      <c r="P118" s="122">
        <f t="shared" si="22"/>
        <v>202.3740216137985</v>
      </c>
      <c r="Q118" s="122">
        <f t="shared" si="22"/>
        <v>221.44341117538866</v>
      </c>
      <c r="R118" s="122">
        <f t="shared" ref="R118:V118" si="23">SUM(R119:R120)</f>
        <v>225.60771827381865</v>
      </c>
      <c r="S118" s="122">
        <f t="shared" si="23"/>
        <v>220.8681743310903</v>
      </c>
      <c r="T118" s="122">
        <f t="shared" si="23"/>
        <v>233.19619161638926</v>
      </c>
      <c r="U118" s="122">
        <f t="shared" si="23"/>
        <v>227.5606288069508</v>
      </c>
      <c r="V118" s="122">
        <f t="shared" si="23"/>
        <v>224.85176855586059</v>
      </c>
      <c r="W118" s="122">
        <f t="shared" ref="W118:Y118" si="24">SUM(W119:W120)</f>
        <v>257.50459938970295</v>
      </c>
      <c r="X118" s="122">
        <f t="shared" si="24"/>
        <v>209.72477372411225</v>
      </c>
      <c r="Y118" s="122">
        <f t="shared" si="24"/>
        <v>197.70083314500874</v>
      </c>
      <c r="DA118" s="130" t="s">
        <v>1856</v>
      </c>
    </row>
    <row r="119" spans="1:105" ht="12" customHeight="1" x14ac:dyDescent="0.25">
      <c r="A119" s="97" t="s">
        <v>198</v>
      </c>
      <c r="B119" s="98">
        <v>126.18991846155866</v>
      </c>
      <c r="C119" s="98">
        <v>146.95965501130379</v>
      </c>
      <c r="D119" s="98">
        <v>143.47674106020119</v>
      </c>
      <c r="E119" s="98">
        <v>157.27239468153709</v>
      </c>
      <c r="F119" s="98">
        <v>162.0858574843738</v>
      </c>
      <c r="G119" s="98">
        <v>157.27022392257493</v>
      </c>
      <c r="H119" s="98">
        <v>158.20967196931034</v>
      </c>
      <c r="I119" s="98">
        <v>154.55007835497034</v>
      </c>
      <c r="J119" s="98">
        <v>178.9521875651015</v>
      </c>
      <c r="K119" s="98">
        <v>182.21308988455087</v>
      </c>
      <c r="L119" s="98">
        <v>222.33772485402167</v>
      </c>
      <c r="M119" s="98">
        <v>192.56976364374927</v>
      </c>
      <c r="N119" s="98">
        <v>224.87728045392896</v>
      </c>
      <c r="O119" s="98">
        <v>253.51137148185558</v>
      </c>
      <c r="P119" s="98">
        <v>201.66033725544852</v>
      </c>
      <c r="Q119" s="98">
        <v>220.64356200451604</v>
      </c>
      <c r="R119" s="98">
        <v>224.78887059484939</v>
      </c>
      <c r="S119" s="98">
        <v>220.07881274013218</v>
      </c>
      <c r="T119" s="98">
        <v>232.37083400559806</v>
      </c>
      <c r="U119" s="98">
        <v>226.7698179383911</v>
      </c>
      <c r="V119" s="98">
        <v>224.08856281595536</v>
      </c>
      <c r="W119" s="98">
        <v>256.60982071684595</v>
      </c>
      <c r="X119" s="98">
        <v>209.05015182235675</v>
      </c>
      <c r="Y119" s="98">
        <v>197.10888285993934</v>
      </c>
      <c r="DA119" s="63" t="s">
        <v>1857</v>
      </c>
    </row>
    <row r="120" spans="1:105" ht="12" customHeight="1" x14ac:dyDescent="0.25">
      <c r="A120" s="97" t="s">
        <v>53</v>
      </c>
      <c r="B120" s="98">
        <v>0.58886341342917148</v>
      </c>
      <c r="C120" s="98">
        <v>0.67436908695521403</v>
      </c>
      <c r="D120" s="98">
        <v>0.64524626465668744</v>
      </c>
      <c r="E120" s="98">
        <v>0.69353167113509662</v>
      </c>
      <c r="F120" s="98">
        <v>0.69954975584037449</v>
      </c>
      <c r="G120" s="98">
        <v>0.66197018407764696</v>
      </c>
      <c r="H120" s="98">
        <v>0.64848416662711006</v>
      </c>
      <c r="I120" s="98">
        <v>0.61456463422474905</v>
      </c>
      <c r="J120" s="98">
        <v>0.71445574537843581</v>
      </c>
      <c r="K120" s="98">
        <v>0.71822587096281776</v>
      </c>
      <c r="L120" s="98">
        <v>0.89395618083707307</v>
      </c>
      <c r="M120" s="98">
        <v>0.72686839695182903</v>
      </c>
      <c r="N120" s="98">
        <v>0.84792270838635619</v>
      </c>
      <c r="O120" s="98">
        <v>0.96187690503235601</v>
      </c>
      <c r="P120" s="98">
        <v>0.71368435834998512</v>
      </c>
      <c r="Q120" s="98">
        <v>0.79984917087261709</v>
      </c>
      <c r="R120" s="98">
        <v>0.81884767896927046</v>
      </c>
      <c r="S120" s="98">
        <v>0.78936159095811886</v>
      </c>
      <c r="T120" s="98">
        <v>0.82535761079119152</v>
      </c>
      <c r="U120" s="98">
        <v>0.79081086855970972</v>
      </c>
      <c r="V120" s="98">
        <v>0.76320573990521945</v>
      </c>
      <c r="W120" s="98">
        <v>0.89477867285698764</v>
      </c>
      <c r="X120" s="98">
        <v>0.6746219017555144</v>
      </c>
      <c r="Y120" s="98">
        <v>0.59195028506941383</v>
      </c>
      <c r="DA120" s="63" t="s">
        <v>1858</v>
      </c>
    </row>
    <row r="121" spans="1:105" ht="12" customHeight="1" x14ac:dyDescent="0.25">
      <c r="A121" s="121" t="s">
        <v>92</v>
      </c>
      <c r="B121" s="122">
        <f t="shared" ref="B121:Y121" si="25">B122</f>
        <v>0.17720960641719205</v>
      </c>
      <c r="C121" s="122">
        <f t="shared" si="25"/>
        <v>0.19100117388601826</v>
      </c>
      <c r="D121" s="122">
        <f t="shared" si="25"/>
        <v>0.21274328128869338</v>
      </c>
      <c r="E121" s="122">
        <f t="shared" si="25"/>
        <v>0.35633722913052757</v>
      </c>
      <c r="F121" s="122">
        <f t="shared" si="25"/>
        <v>0.31602860193240834</v>
      </c>
      <c r="G121" s="122">
        <f t="shared" si="25"/>
        <v>0.39296267023722564</v>
      </c>
      <c r="H121" s="122">
        <f t="shared" si="25"/>
        <v>0.70535024924473688</v>
      </c>
      <c r="I121" s="122">
        <f t="shared" si="25"/>
        <v>0.53432742511928222</v>
      </c>
      <c r="J121" s="122">
        <f t="shared" si="25"/>
        <v>0.5953397772281851</v>
      </c>
      <c r="K121" s="122">
        <f t="shared" si="25"/>
        <v>0.71824677749304378</v>
      </c>
      <c r="L121" s="122">
        <f t="shared" si="25"/>
        <v>0.8699347606922283</v>
      </c>
      <c r="M121" s="122">
        <f t="shared" si="25"/>
        <v>1.0580183976444175</v>
      </c>
      <c r="N121" s="122">
        <f t="shared" si="25"/>
        <v>1.4836384545312815</v>
      </c>
      <c r="O121" s="122">
        <f t="shared" si="25"/>
        <v>1.9007896697360862</v>
      </c>
      <c r="P121" s="122">
        <f t="shared" si="25"/>
        <v>2.4080752375430405</v>
      </c>
      <c r="Q121" s="122">
        <f t="shared" si="25"/>
        <v>2.8715317396629931</v>
      </c>
      <c r="R121" s="122">
        <f t="shared" si="25"/>
        <v>3.4316582732317724</v>
      </c>
      <c r="S121" s="122">
        <f t="shared" si="25"/>
        <v>3.5041366573531474</v>
      </c>
      <c r="T121" s="122">
        <f t="shared" si="25"/>
        <v>4.546863822989538</v>
      </c>
      <c r="U121" s="122">
        <f t="shared" si="25"/>
        <v>4.5196232173288067</v>
      </c>
      <c r="V121" s="122">
        <f t="shared" si="25"/>
        <v>4.9682353439171436</v>
      </c>
      <c r="W121" s="122">
        <f t="shared" si="25"/>
        <v>4.1716492394612956</v>
      </c>
      <c r="X121" s="122">
        <f t="shared" si="25"/>
        <v>5.464097479418708</v>
      </c>
      <c r="Y121" s="122">
        <f t="shared" si="25"/>
        <v>5.4329283169529106</v>
      </c>
      <c r="DA121" s="130" t="s">
        <v>1859</v>
      </c>
    </row>
    <row r="122" spans="1:105" ht="12" customHeight="1" x14ac:dyDescent="0.25">
      <c r="A122" s="97" t="s">
        <v>53</v>
      </c>
      <c r="B122" s="98">
        <v>0.17720960641719205</v>
      </c>
      <c r="C122" s="98">
        <v>0.19100117388601826</v>
      </c>
      <c r="D122" s="98">
        <v>0.21274328128869338</v>
      </c>
      <c r="E122" s="98">
        <v>0.35633722913052757</v>
      </c>
      <c r="F122" s="98">
        <v>0.31602860193240834</v>
      </c>
      <c r="G122" s="98">
        <v>0.39296267023722564</v>
      </c>
      <c r="H122" s="98">
        <v>0.70535024924473688</v>
      </c>
      <c r="I122" s="98">
        <v>0.53432742511928222</v>
      </c>
      <c r="J122" s="98">
        <v>0.5953397772281851</v>
      </c>
      <c r="K122" s="98">
        <v>0.71824677749304378</v>
      </c>
      <c r="L122" s="98">
        <v>0.8699347606922283</v>
      </c>
      <c r="M122" s="98">
        <v>1.0580183976444175</v>
      </c>
      <c r="N122" s="98">
        <v>1.4836384545312815</v>
      </c>
      <c r="O122" s="98">
        <v>1.9007896697360862</v>
      </c>
      <c r="P122" s="98">
        <v>2.4080752375430405</v>
      </c>
      <c r="Q122" s="98">
        <v>2.8715317396629931</v>
      </c>
      <c r="R122" s="98">
        <v>3.4316582732317724</v>
      </c>
      <c r="S122" s="98">
        <v>3.5041366573531474</v>
      </c>
      <c r="T122" s="98">
        <v>4.546863822989538</v>
      </c>
      <c r="U122" s="98">
        <v>4.5196232173288067</v>
      </c>
      <c r="V122" s="98">
        <v>4.9682353439171436</v>
      </c>
      <c r="W122" s="98">
        <v>4.1716492394612956</v>
      </c>
      <c r="X122" s="98">
        <v>5.464097479418708</v>
      </c>
      <c r="Y122" s="98">
        <v>5.4329283169529106</v>
      </c>
      <c r="DA122" s="63" t="s">
        <v>1860</v>
      </c>
    </row>
    <row r="123" spans="1:105" ht="12" customHeight="1" x14ac:dyDescent="0.25">
      <c r="A123" s="121" t="s">
        <v>55</v>
      </c>
      <c r="B123" s="122">
        <v>15.426250759896275</v>
      </c>
      <c r="C123" s="122">
        <v>17.05400930865607</v>
      </c>
      <c r="D123" s="122">
        <v>18.855674999783858</v>
      </c>
      <c r="E123" s="122">
        <v>20.461208484786187</v>
      </c>
      <c r="F123" s="122">
        <v>21.036349801068699</v>
      </c>
      <c r="G123" s="122">
        <v>20.725976439022386</v>
      </c>
      <c r="H123" s="122">
        <v>20.551352043418603</v>
      </c>
      <c r="I123" s="122">
        <v>21.425488569560741</v>
      </c>
      <c r="J123" s="122">
        <v>22.201261863849396</v>
      </c>
      <c r="K123" s="122">
        <v>23.015378398811887</v>
      </c>
      <c r="L123" s="122">
        <v>28.010769095953926</v>
      </c>
      <c r="M123" s="122">
        <v>23.471322331162519</v>
      </c>
      <c r="N123" s="122">
        <v>26.303430065948952</v>
      </c>
      <c r="O123" s="122">
        <v>30.423747327441877</v>
      </c>
      <c r="P123" s="122">
        <v>26.569268735817946</v>
      </c>
      <c r="Q123" s="122">
        <v>32.539145474352161</v>
      </c>
      <c r="R123" s="122">
        <v>33.20752375571746</v>
      </c>
      <c r="S123" s="122">
        <v>31.745359446905045</v>
      </c>
      <c r="T123" s="122">
        <v>32.223140629917935</v>
      </c>
      <c r="U123" s="122">
        <v>29.800586200176106</v>
      </c>
      <c r="V123" s="122">
        <v>26.911372943062293</v>
      </c>
      <c r="W123" s="122">
        <v>27.215750061912338</v>
      </c>
      <c r="X123" s="122">
        <v>20.125452481496456</v>
      </c>
      <c r="Y123" s="122">
        <v>16.094355235595788</v>
      </c>
      <c r="DA123" s="130" t="s">
        <v>1861</v>
      </c>
    </row>
    <row r="124" spans="1:105" ht="12" customHeight="1" x14ac:dyDescent="0.25">
      <c r="A124" s="97" t="s">
        <v>128</v>
      </c>
      <c r="B124" s="98">
        <v>15.121657805414298</v>
      </c>
      <c r="C124" s="98">
        <v>16.731188903693045</v>
      </c>
      <c r="D124" s="98">
        <v>18.477413717021626</v>
      </c>
      <c r="E124" s="98">
        <v>20.045145554430931</v>
      </c>
      <c r="F124" s="98">
        <v>20.593566085553547</v>
      </c>
      <c r="G124" s="98">
        <v>20.269650133792702</v>
      </c>
      <c r="H124" s="98">
        <v>20.088418049229546</v>
      </c>
      <c r="I124" s="98">
        <v>20.922009053575742</v>
      </c>
      <c r="J124" s="98">
        <v>21.693954545381516</v>
      </c>
      <c r="K124" s="98">
        <v>22.466943117497507</v>
      </c>
      <c r="L124" s="98">
        <v>27.403430196358634</v>
      </c>
      <c r="M124" s="98">
        <v>22.878323708691102</v>
      </c>
      <c r="N124" s="98">
        <v>25.663491669821045</v>
      </c>
      <c r="O124" s="98">
        <v>29.696433139489855</v>
      </c>
      <c r="P124" s="98">
        <v>25.83161897826394</v>
      </c>
      <c r="Q124" s="98">
        <v>31.691603234202187</v>
      </c>
      <c r="R124" s="98">
        <v>32.328201614643099</v>
      </c>
      <c r="S124" s="98">
        <v>30.893995582347504</v>
      </c>
      <c r="T124" s="98">
        <v>31.392761561656982</v>
      </c>
      <c r="U124" s="98">
        <v>28.988575946588597</v>
      </c>
      <c r="V124" s="98">
        <v>26.138064265864735</v>
      </c>
      <c r="W124" s="98">
        <v>26.448965839112748</v>
      </c>
      <c r="X124" s="98">
        <v>19.549631651113021</v>
      </c>
      <c r="Y124" s="98">
        <v>15.729536731501424</v>
      </c>
      <c r="DA124" s="63" t="s">
        <v>1862</v>
      </c>
    </row>
    <row r="125" spans="1:105" ht="12" customHeight="1" x14ac:dyDescent="0.25">
      <c r="A125" s="97" t="s">
        <v>127</v>
      </c>
      <c r="B125" s="98">
        <v>6.7612889390651076E-2</v>
      </c>
      <c r="C125" s="98">
        <v>9.7467047289668512E-2</v>
      </c>
      <c r="D125" s="98">
        <v>0.10015755927494437</v>
      </c>
      <c r="E125" s="98">
        <v>0.11728211366160221</v>
      </c>
      <c r="F125" s="98">
        <v>0.13419024050089221</v>
      </c>
      <c r="G125" s="98">
        <v>0.1306888677044406</v>
      </c>
      <c r="H125" s="98">
        <v>0.12911776886099946</v>
      </c>
      <c r="I125" s="98">
        <v>0.13786232140433283</v>
      </c>
      <c r="J125" s="98">
        <v>0.15975634844596609</v>
      </c>
      <c r="K125" s="98">
        <v>0.16555886049006885</v>
      </c>
      <c r="L125" s="98">
        <v>0.21234906746313564</v>
      </c>
      <c r="M125" s="98">
        <v>0.16088913366531443</v>
      </c>
      <c r="N125" s="98">
        <v>0.1828824627986782</v>
      </c>
      <c r="O125" s="98">
        <v>0.23216948048881297</v>
      </c>
      <c r="P125" s="98">
        <v>0.18545839693419297</v>
      </c>
      <c r="Q125" s="98">
        <v>0.24417495375575748</v>
      </c>
      <c r="R125" s="98">
        <v>0.24873270676235865</v>
      </c>
      <c r="S125" s="98">
        <v>0.22276696816617911</v>
      </c>
      <c r="T125" s="98">
        <v>0.22497033040122927</v>
      </c>
      <c r="U125" s="98">
        <v>0.19542475419829874</v>
      </c>
      <c r="V125" s="98">
        <v>0.16512544250358677</v>
      </c>
      <c r="W125" s="98">
        <v>0.16898432482914733</v>
      </c>
      <c r="X125" s="98">
        <v>0.11434583016511532</v>
      </c>
      <c r="Y125" s="98">
        <v>0.10261562500565605</v>
      </c>
      <c r="DA125" s="63" t="s">
        <v>1863</v>
      </c>
    </row>
    <row r="126" spans="1:105" ht="12" customHeight="1" x14ac:dyDescent="0.25">
      <c r="A126" s="100" t="s">
        <v>198</v>
      </c>
      <c r="B126" s="101">
        <v>3.5482774124144974E-2</v>
      </c>
      <c r="C126" s="101">
        <v>4.6639979576575855E-2</v>
      </c>
      <c r="D126" s="101">
        <v>4.9761265433810015E-2</v>
      </c>
      <c r="E126" s="101">
        <v>5.6718941855249817E-2</v>
      </c>
      <c r="F126" s="101">
        <v>6.451833365863785E-2</v>
      </c>
      <c r="G126" s="101">
        <v>6.3102856901261897E-2</v>
      </c>
      <c r="H126" s="101">
        <v>6.092690869509871E-2</v>
      </c>
      <c r="I126" s="101">
        <v>6.8987932069243016E-2</v>
      </c>
      <c r="J126" s="101">
        <v>7.2635726967828607E-2</v>
      </c>
      <c r="K126" s="101">
        <v>7.704131097566011E-2</v>
      </c>
      <c r="L126" s="101">
        <v>8.5280403504166546E-2</v>
      </c>
      <c r="M126" s="101">
        <v>6.7401634288543871E-2</v>
      </c>
      <c r="N126" s="101">
        <v>7.166169923468009E-2</v>
      </c>
      <c r="O126" s="101">
        <v>9.5566159213025928E-2</v>
      </c>
      <c r="P126" s="101">
        <v>7.8731405290326628E-2</v>
      </c>
      <c r="Q126" s="101">
        <v>0.10447861317151648</v>
      </c>
      <c r="R126" s="101">
        <v>0.11174732803643159</v>
      </c>
      <c r="S126" s="101">
        <v>0.10058637356654961</v>
      </c>
      <c r="T126" s="101">
        <v>9.7608891419059624E-2</v>
      </c>
      <c r="U126" s="101">
        <v>8.1577872675663049E-2</v>
      </c>
      <c r="V126" s="101">
        <v>6.6300515378337546E-2</v>
      </c>
      <c r="W126" s="101">
        <v>5.9824506297756756E-2</v>
      </c>
      <c r="X126" s="101">
        <v>4.2886087827548332E-2</v>
      </c>
      <c r="Y126" s="101">
        <v>3.8678098938236101E-2</v>
      </c>
      <c r="DA126" s="131" t="s">
        <v>1864</v>
      </c>
    </row>
    <row r="127" spans="1:105" ht="12" customHeight="1" x14ac:dyDescent="0.25">
      <c r="A127" s="103" t="s">
        <v>52</v>
      </c>
      <c r="B127" s="104">
        <v>3.2130115266506096E-2</v>
      </c>
      <c r="C127" s="104">
        <v>5.0827067713092665E-2</v>
      </c>
      <c r="D127" s="104">
        <v>5.0396293841134351E-2</v>
      </c>
      <c r="E127" s="104">
        <v>6.0563171806352387E-2</v>
      </c>
      <c r="F127" s="104">
        <v>6.9671906842254355E-2</v>
      </c>
      <c r="G127" s="104">
        <v>6.758601080317872E-2</v>
      </c>
      <c r="H127" s="104">
        <v>6.8190860165900744E-2</v>
      </c>
      <c r="I127" s="104">
        <v>6.8874389335089811E-2</v>
      </c>
      <c r="J127" s="104">
        <v>8.7120621478137483E-2</v>
      </c>
      <c r="K127" s="104">
        <v>8.8517549514408725E-2</v>
      </c>
      <c r="L127" s="104">
        <v>0.1270686639589691</v>
      </c>
      <c r="M127" s="104">
        <v>9.3487499376770561E-2</v>
      </c>
      <c r="N127" s="104">
        <v>0.11122076356399813</v>
      </c>
      <c r="O127" s="104">
        <v>0.13660332127578706</v>
      </c>
      <c r="P127" s="104">
        <v>0.10672699164386636</v>
      </c>
      <c r="Q127" s="104">
        <v>0.13969634058424102</v>
      </c>
      <c r="R127" s="104">
        <v>0.13698537872592706</v>
      </c>
      <c r="S127" s="104">
        <v>0.1221805945996295</v>
      </c>
      <c r="T127" s="104">
        <v>0.12736143898216964</v>
      </c>
      <c r="U127" s="104">
        <v>0.1138468815226357</v>
      </c>
      <c r="V127" s="104">
        <v>9.8824927125249221E-2</v>
      </c>
      <c r="W127" s="104">
        <v>0.10915981853139058</v>
      </c>
      <c r="X127" s="104">
        <v>7.1459742337566981E-2</v>
      </c>
      <c r="Y127" s="104">
        <v>6.3937526067419953E-2</v>
      </c>
      <c r="DA127" s="132" t="s">
        <v>1865</v>
      </c>
    </row>
    <row r="128" spans="1:105" ht="12" customHeight="1" x14ac:dyDescent="0.25">
      <c r="A128" s="106" t="s">
        <v>122</v>
      </c>
      <c r="B128" s="101">
        <v>0.14175480310398988</v>
      </c>
      <c r="C128" s="101">
        <v>0.12893151853512264</v>
      </c>
      <c r="D128" s="101">
        <v>0.15655140044800597</v>
      </c>
      <c r="E128" s="101">
        <v>0.16500995414088881</v>
      </c>
      <c r="F128" s="101">
        <v>0.16176059101938589</v>
      </c>
      <c r="G128" s="101">
        <v>0.16756178611727252</v>
      </c>
      <c r="H128" s="101">
        <v>0.17217287240728188</v>
      </c>
      <c r="I128" s="101">
        <v>0.17825703980277222</v>
      </c>
      <c r="J128" s="101">
        <v>0.1724312518343859</v>
      </c>
      <c r="K128" s="101">
        <v>0.17921407476211662</v>
      </c>
      <c r="L128" s="101">
        <v>0.21388637024883228</v>
      </c>
      <c r="M128" s="101">
        <v>0.20196798034987953</v>
      </c>
      <c r="N128" s="101">
        <v>0.22689634086410768</v>
      </c>
      <c r="O128" s="101">
        <v>0.2451439947019998</v>
      </c>
      <c r="P128" s="101">
        <v>0.25179192928851174</v>
      </c>
      <c r="Q128" s="101">
        <v>0.28923503951733859</v>
      </c>
      <c r="R128" s="101">
        <v>0.29768144191195584</v>
      </c>
      <c r="S128" s="101">
        <v>0.29966858718815109</v>
      </c>
      <c r="T128" s="101">
        <v>0.29873593935776827</v>
      </c>
      <c r="U128" s="101">
        <v>0.31307121776805358</v>
      </c>
      <c r="V128" s="101">
        <v>0.3209199805305854</v>
      </c>
      <c r="W128" s="101">
        <v>0.34907637887694221</v>
      </c>
      <c r="X128" s="101">
        <v>0.27811838686296891</v>
      </c>
      <c r="Y128" s="101">
        <v>0.16470093729397439</v>
      </c>
      <c r="DA128" s="131" t="s">
        <v>1866</v>
      </c>
    </row>
    <row r="129" spans="1:105" ht="12" customHeight="1" x14ac:dyDescent="0.25">
      <c r="A129" s="107" t="s">
        <v>121</v>
      </c>
      <c r="B129" s="104">
        <v>9.5225261987337967E-2</v>
      </c>
      <c r="C129" s="104">
        <v>9.6421839138233809E-2</v>
      </c>
      <c r="D129" s="104">
        <v>0.12155232303928112</v>
      </c>
      <c r="E129" s="104">
        <v>0.13377086255276655</v>
      </c>
      <c r="F129" s="104">
        <v>0.14683288399487121</v>
      </c>
      <c r="G129" s="104">
        <v>0.15807565140797411</v>
      </c>
      <c r="H129" s="104">
        <v>0.16164335292077825</v>
      </c>
      <c r="I129" s="104">
        <v>0.187360154777893</v>
      </c>
      <c r="J129" s="104">
        <v>0.17511971818752622</v>
      </c>
      <c r="K129" s="104">
        <v>0.20366234606219102</v>
      </c>
      <c r="L129" s="104">
        <v>0.18110346188332008</v>
      </c>
      <c r="M129" s="104">
        <v>0.2301415084562215</v>
      </c>
      <c r="N129" s="104">
        <v>0.23015959246511958</v>
      </c>
      <c r="O129" s="104">
        <v>0.25000071276120645</v>
      </c>
      <c r="P129" s="104">
        <v>0.30039943133129932</v>
      </c>
      <c r="Q129" s="104">
        <v>0.3141322468768778</v>
      </c>
      <c r="R129" s="104">
        <v>0.33290799240004354</v>
      </c>
      <c r="S129" s="104">
        <v>0.3289283092032107</v>
      </c>
      <c r="T129" s="104">
        <v>0.30667279850195089</v>
      </c>
      <c r="U129" s="104">
        <v>0.30351428162115479</v>
      </c>
      <c r="V129" s="104">
        <v>0.28726325416338416</v>
      </c>
      <c r="W129" s="104">
        <v>0.24872351909350282</v>
      </c>
      <c r="X129" s="104">
        <v>0.18335661335535389</v>
      </c>
      <c r="Y129" s="104">
        <v>9.7501941794735675E-2</v>
      </c>
      <c r="DA129" s="132" t="s">
        <v>1867</v>
      </c>
    </row>
    <row r="130" spans="1:105" ht="12" customHeight="1" x14ac:dyDescent="0.25">
      <c r="A130" s="108" t="s">
        <v>53</v>
      </c>
      <c r="B130" s="98">
        <v>5.0401866200692536E-2</v>
      </c>
      <c r="C130" s="98">
        <v>4.5741697291269715E-2</v>
      </c>
      <c r="D130" s="98">
        <v>6.0485596590437403E-2</v>
      </c>
      <c r="E130" s="98">
        <v>6.4525205514409462E-2</v>
      </c>
      <c r="F130" s="98">
        <v>7.04167112748805E-2</v>
      </c>
      <c r="G130" s="98">
        <v>7.6379201240189959E-2</v>
      </c>
      <c r="H130" s="98">
        <v>7.6094320196261139E-2</v>
      </c>
      <c r="I130" s="98">
        <v>9.4556680452652683E-2</v>
      </c>
      <c r="J130" s="98">
        <v>7.8725081939640507E-2</v>
      </c>
      <c r="K130" s="98">
        <v>9.448389137563068E-2</v>
      </c>
      <c r="L130" s="98">
        <v>6.8473531458132023E-2</v>
      </c>
      <c r="M130" s="98">
        <v>9.7260853899647712E-2</v>
      </c>
      <c r="N130" s="98">
        <v>9.056061713730866E-2</v>
      </c>
      <c r="O130" s="98">
        <v>0.10064481045005177</v>
      </c>
      <c r="P130" s="98">
        <v>0.12857323137335508</v>
      </c>
      <c r="Q130" s="98">
        <v>0.13356913024973177</v>
      </c>
      <c r="R130" s="98">
        <v>0.14810721075091385</v>
      </c>
      <c r="S130" s="98">
        <v>0.14821493804059102</v>
      </c>
      <c r="T130" s="98">
        <v>0.13231802192578968</v>
      </c>
      <c r="U130" s="98">
        <v>0.12656329223484453</v>
      </c>
      <c r="V130" s="98">
        <v>0.11573030541226385</v>
      </c>
      <c r="W130" s="98">
        <v>8.4897114625296879E-2</v>
      </c>
      <c r="X130" s="98">
        <v>6.8255336093296079E-2</v>
      </c>
      <c r="Y130" s="98">
        <v>3.7105134160742001E-2</v>
      </c>
      <c r="DA130" s="63" t="s">
        <v>1868</v>
      </c>
    </row>
    <row r="131" spans="1:105" ht="12" customHeight="1" x14ac:dyDescent="0.25">
      <c r="A131" s="108" t="s">
        <v>52</v>
      </c>
      <c r="B131" s="98">
        <v>4.4823395786645424E-2</v>
      </c>
      <c r="C131" s="98">
        <v>5.0680141846964094E-2</v>
      </c>
      <c r="D131" s="98">
        <v>6.1066726448843714E-2</v>
      </c>
      <c r="E131" s="98">
        <v>6.9245657038357084E-2</v>
      </c>
      <c r="F131" s="98">
        <v>7.641617271999071E-2</v>
      </c>
      <c r="G131" s="98">
        <v>8.1696450167784151E-2</v>
      </c>
      <c r="H131" s="98">
        <v>8.5549032724517096E-2</v>
      </c>
      <c r="I131" s="98">
        <v>9.2803474325240318E-2</v>
      </c>
      <c r="J131" s="98">
        <v>9.6394636247885718E-2</v>
      </c>
      <c r="K131" s="98">
        <v>0.10917845468656036</v>
      </c>
      <c r="L131" s="98">
        <v>0.11262993042518805</v>
      </c>
      <c r="M131" s="98">
        <v>0.13288065455657377</v>
      </c>
      <c r="N131" s="98">
        <v>0.13959897532781093</v>
      </c>
      <c r="O131" s="98">
        <v>0.14935590231115467</v>
      </c>
      <c r="P131" s="98">
        <v>0.17182619995794426</v>
      </c>
      <c r="Q131" s="98">
        <v>0.18056311662714603</v>
      </c>
      <c r="R131" s="98">
        <v>0.18480078164912969</v>
      </c>
      <c r="S131" s="98">
        <v>0.18071337116261965</v>
      </c>
      <c r="T131" s="98">
        <v>0.17435477657616122</v>
      </c>
      <c r="U131" s="98">
        <v>0.17695098938631029</v>
      </c>
      <c r="V131" s="98">
        <v>0.1715329487511203</v>
      </c>
      <c r="W131" s="98">
        <v>0.16382640446820596</v>
      </c>
      <c r="X131" s="98">
        <v>0.11510127726205781</v>
      </c>
      <c r="Y131" s="98">
        <v>6.0396807633993674E-2</v>
      </c>
      <c r="DA131" s="63" t="s">
        <v>1869</v>
      </c>
    </row>
    <row r="132" spans="1:105" ht="12" customHeight="1" x14ac:dyDescent="0.25">
      <c r="A132" s="121" t="s">
        <v>54</v>
      </c>
      <c r="B132" s="122">
        <v>2.9348363970798488</v>
      </c>
      <c r="C132" s="122">
        <v>3.2678810421821423</v>
      </c>
      <c r="D132" s="122">
        <v>3.444783662266123</v>
      </c>
      <c r="E132" s="122">
        <v>3.6240675700176164</v>
      </c>
      <c r="F132" s="122">
        <v>3.8894600639515642</v>
      </c>
      <c r="G132" s="122">
        <v>4.008061478129628</v>
      </c>
      <c r="H132" s="122">
        <v>4.4842302897318334</v>
      </c>
      <c r="I132" s="122">
        <v>4.3434293642205422</v>
      </c>
      <c r="J132" s="122">
        <v>4.5870099373736339</v>
      </c>
      <c r="K132" s="122">
        <v>4.3362438177006677</v>
      </c>
      <c r="L132" s="122">
        <v>5.5604531989374033</v>
      </c>
      <c r="M132" s="122">
        <v>5.8899309927696395</v>
      </c>
      <c r="N132" s="122">
        <v>6.2673772129019625</v>
      </c>
      <c r="O132" s="122">
        <v>6.5052256852970896</v>
      </c>
      <c r="P132" s="122">
        <v>6.6669078639361361</v>
      </c>
      <c r="Q132" s="122">
        <v>6.734621708179537</v>
      </c>
      <c r="R132" s="122">
        <v>6.6603986721179416</v>
      </c>
      <c r="S132" s="122">
        <v>6.5726213327581933</v>
      </c>
      <c r="T132" s="122">
        <v>6.5310972982035089</v>
      </c>
      <c r="U132" s="122">
        <v>6.4395932910123754</v>
      </c>
      <c r="V132" s="122">
        <v>6.3231140171643601</v>
      </c>
      <c r="W132" s="122">
        <v>6.2507248415304861</v>
      </c>
      <c r="X132" s="122">
        <v>6.1771394888147313</v>
      </c>
      <c r="Y132" s="122">
        <v>5.4766387076020102</v>
      </c>
      <c r="DA132" s="130" t="s">
        <v>1870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X133" s="98">
        <v>0</v>
      </c>
      <c r="Y133" s="98">
        <v>0</v>
      </c>
      <c r="DA133" s="63" t="s">
        <v>1871</v>
      </c>
    </row>
    <row r="134" spans="1:105" ht="12" customHeight="1" x14ac:dyDescent="0.25">
      <c r="A134" s="109" t="s">
        <v>120</v>
      </c>
      <c r="B134" s="33">
        <v>2.9348363970798488</v>
      </c>
      <c r="C134" s="33">
        <v>3.2678810421821423</v>
      </c>
      <c r="D134" s="33">
        <v>3.444783662266123</v>
      </c>
      <c r="E134" s="33">
        <v>3.6240675700176164</v>
      </c>
      <c r="F134" s="33">
        <v>3.8894600639515642</v>
      </c>
      <c r="G134" s="33">
        <v>4.008061478129628</v>
      </c>
      <c r="H134" s="33">
        <v>4.4842302897318334</v>
      </c>
      <c r="I134" s="33">
        <v>4.3434293642205422</v>
      </c>
      <c r="J134" s="33">
        <v>4.5870099373736339</v>
      </c>
      <c r="K134" s="33">
        <v>4.3362438177006677</v>
      </c>
      <c r="L134" s="33">
        <v>5.5604531989374033</v>
      </c>
      <c r="M134" s="33">
        <v>5.8899309927696395</v>
      </c>
      <c r="N134" s="33">
        <v>6.2673772129019625</v>
      </c>
      <c r="O134" s="33">
        <v>6.5052256852970896</v>
      </c>
      <c r="P134" s="33">
        <v>6.6669078639361361</v>
      </c>
      <c r="Q134" s="33">
        <v>6.734621708179537</v>
      </c>
      <c r="R134" s="33">
        <v>6.6603986721179416</v>
      </c>
      <c r="S134" s="33">
        <v>6.5726213327581933</v>
      </c>
      <c r="T134" s="33">
        <v>6.5310972982035089</v>
      </c>
      <c r="U134" s="33">
        <v>6.4395932910123754</v>
      </c>
      <c r="V134" s="33">
        <v>6.3231140171643601</v>
      </c>
      <c r="W134" s="33">
        <v>6.2507248415304861</v>
      </c>
      <c r="X134" s="33">
        <v>6.1771394888147313</v>
      </c>
      <c r="Y134" s="33">
        <v>5.4766387076020102</v>
      </c>
      <c r="DA134" s="60" t="s">
        <v>1872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0.82847328623945504</v>
      </c>
      <c r="C136" s="119">
        <f t="shared" si="26"/>
        <v>0.83162741468076884</v>
      </c>
      <c r="D136" s="119">
        <f t="shared" si="26"/>
        <v>0.83490062681388666</v>
      </c>
      <c r="E136" s="119">
        <f t="shared" si="26"/>
        <v>0.83857171756043991</v>
      </c>
      <c r="F136" s="119">
        <f t="shared" si="26"/>
        <v>0.84133363171981312</v>
      </c>
      <c r="G136" s="119">
        <f t="shared" si="26"/>
        <v>0.84421288334133227</v>
      </c>
      <c r="H136" s="119">
        <f t="shared" si="26"/>
        <v>0.84767855612917842</v>
      </c>
      <c r="I136" s="119">
        <f t="shared" si="26"/>
        <v>0.85012878694244098</v>
      </c>
      <c r="J136" s="119">
        <f t="shared" si="26"/>
        <v>0.85301678978408058</v>
      </c>
      <c r="K136" s="119">
        <f t="shared" si="26"/>
        <v>0.8565472177011233</v>
      </c>
      <c r="L136" s="119">
        <f t="shared" si="26"/>
        <v>0.85980231920185457</v>
      </c>
      <c r="M136" s="119">
        <f t="shared" si="26"/>
        <v>0.86380842138648972</v>
      </c>
      <c r="N136" s="119">
        <f t="shared" si="26"/>
        <v>0.86859731265757734</v>
      </c>
      <c r="O136" s="119">
        <f t="shared" si="26"/>
        <v>0.87315698097072891</v>
      </c>
      <c r="P136" s="119">
        <f t="shared" si="26"/>
        <v>0.87717301656786673</v>
      </c>
      <c r="Q136" s="119">
        <f t="shared" si="26"/>
        <v>0.88048020614843225</v>
      </c>
      <c r="R136" s="119">
        <f t="shared" ref="R136:V136" si="27">IF(R117=0,"",R117/R98)</f>
        <v>0.88434529633138104</v>
      </c>
      <c r="S136" s="119">
        <f t="shared" si="27"/>
        <v>0.88783469376058244</v>
      </c>
      <c r="T136" s="119">
        <f t="shared" si="27"/>
        <v>0.89369246996445362</v>
      </c>
      <c r="U136" s="119">
        <f t="shared" si="27"/>
        <v>0.89732934737606063</v>
      </c>
      <c r="V136" s="119">
        <f t="shared" si="27"/>
        <v>0.90212196794766886</v>
      </c>
      <c r="W136" s="119">
        <f t="shared" ref="W136:Y136" si="28">IF(W117=0,"",W117/W98)</f>
        <v>0.90207994601230534</v>
      </c>
      <c r="X136" s="119">
        <f t="shared" si="28"/>
        <v>0.91164116445773802</v>
      </c>
      <c r="Y136" s="119">
        <f t="shared" si="28"/>
        <v>0.9170819421724794</v>
      </c>
      <c r="DA136" s="129" t="s">
        <v>2023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0.82874787378141734</v>
      </c>
      <c r="C137" s="124">
        <f t="shared" si="29"/>
        <v>0.83185915722375137</v>
      </c>
      <c r="D137" s="124">
        <f t="shared" si="29"/>
        <v>0.83507387808737721</v>
      </c>
      <c r="E137" s="124">
        <f t="shared" si="29"/>
        <v>0.83827171946519574</v>
      </c>
      <c r="F137" s="124">
        <f t="shared" si="29"/>
        <v>0.84118798584638832</v>
      </c>
      <c r="G137" s="124">
        <f t="shared" si="29"/>
        <v>0.84383056380144872</v>
      </c>
      <c r="H137" s="124">
        <f t="shared" si="29"/>
        <v>0.84642818894917393</v>
      </c>
      <c r="I137" s="124">
        <f t="shared" si="29"/>
        <v>0.84930698789378711</v>
      </c>
      <c r="J137" s="124">
        <f t="shared" si="29"/>
        <v>0.85214490417359068</v>
      </c>
      <c r="K137" s="124">
        <f t="shared" si="29"/>
        <v>0.85514808396781739</v>
      </c>
      <c r="L137" s="124">
        <f t="shared" si="29"/>
        <v>0.85843744281101597</v>
      </c>
      <c r="M137" s="124">
        <f t="shared" si="29"/>
        <v>0.86199808812516288</v>
      </c>
      <c r="N137" s="124">
        <f t="shared" si="29"/>
        <v>0.86586942938194156</v>
      </c>
      <c r="O137" s="124">
        <f t="shared" si="29"/>
        <v>0.86957014423585666</v>
      </c>
      <c r="P137" s="124">
        <f t="shared" si="29"/>
        <v>0.87140580524223643</v>
      </c>
      <c r="Q137" s="124">
        <f t="shared" si="29"/>
        <v>0.8735435714274763</v>
      </c>
      <c r="R137" s="124">
        <f t="shared" ref="R137:V137" si="30">IF(R118=0,"",R118/R99)</f>
        <v>0.87576187339868261</v>
      </c>
      <c r="S137" s="124">
        <f t="shared" si="30"/>
        <v>0.87859094885788236</v>
      </c>
      <c r="T137" s="124">
        <f t="shared" si="30"/>
        <v>0.88174107515087474</v>
      </c>
      <c r="U137" s="124">
        <f t="shared" si="30"/>
        <v>0.8847881459934952</v>
      </c>
      <c r="V137" s="124">
        <f t="shared" si="30"/>
        <v>0.88780985056493</v>
      </c>
      <c r="W137" s="124">
        <f t="shared" ref="W137:Y137" si="31">IF(W118=0,"",W118/W99)</f>
        <v>0.89094513099645178</v>
      </c>
      <c r="X137" s="124">
        <f t="shared" si="31"/>
        <v>0.89419921950002823</v>
      </c>
      <c r="Y137" s="124">
        <f t="shared" si="31"/>
        <v>0.89823904993223547</v>
      </c>
      <c r="DA137" s="130" t="s">
        <v>2024</v>
      </c>
    </row>
    <row r="138" spans="1:105" ht="12" customHeight="1" x14ac:dyDescent="0.25">
      <c r="A138" s="97" t="s">
        <v>198</v>
      </c>
      <c r="B138" s="111">
        <f t="shared" ref="B138:Q138" si="32">IF(B119=0,"",B119/B100)</f>
        <v>0.82808611245089114</v>
      </c>
      <c r="C138" s="111">
        <f t="shared" si="32"/>
        <v>0.83121781830611863</v>
      </c>
      <c r="D138" s="111">
        <f t="shared" si="32"/>
        <v>0.83445495548816662</v>
      </c>
      <c r="E138" s="111">
        <f t="shared" si="32"/>
        <v>0.83767430606082383</v>
      </c>
      <c r="F138" s="111">
        <f t="shared" si="32"/>
        <v>0.84061181360744242</v>
      </c>
      <c r="G138" s="111">
        <f t="shared" si="32"/>
        <v>0.84327624726635819</v>
      </c>
      <c r="H138" s="111">
        <f t="shared" si="32"/>
        <v>0.84589571951830234</v>
      </c>
      <c r="I138" s="111">
        <f t="shared" si="32"/>
        <v>0.84879836490776028</v>
      </c>
      <c r="J138" s="111">
        <f t="shared" si="32"/>
        <v>0.85164217767178119</v>
      </c>
      <c r="K138" s="111">
        <f t="shared" si="32"/>
        <v>0.85466010719665031</v>
      </c>
      <c r="L138" s="111">
        <f t="shared" si="32"/>
        <v>0.85794911326356793</v>
      </c>
      <c r="M138" s="111">
        <f t="shared" si="32"/>
        <v>0.86154930870724133</v>
      </c>
      <c r="N138" s="111">
        <f t="shared" si="32"/>
        <v>0.86543173469546664</v>
      </c>
      <c r="O138" s="111">
        <f t="shared" si="32"/>
        <v>0.86914002504833288</v>
      </c>
      <c r="P138" s="111">
        <f t="shared" si="32"/>
        <v>0.87100940866215404</v>
      </c>
      <c r="Q138" s="111">
        <f t="shared" si="32"/>
        <v>0.8731433104219134</v>
      </c>
      <c r="R138" s="111">
        <f t="shared" ref="R138:V138" si="33">IF(R119=0,"",R119/R100)</f>
        <v>0.87536571146563669</v>
      </c>
      <c r="S138" s="111">
        <f t="shared" si="33"/>
        <v>0.87820852368744329</v>
      </c>
      <c r="T138" s="111">
        <f t="shared" si="33"/>
        <v>0.88137086087802508</v>
      </c>
      <c r="U138" s="111">
        <f t="shared" si="33"/>
        <v>0.88443280166790006</v>
      </c>
      <c r="V138" s="111">
        <f t="shared" si="33"/>
        <v>0.88747074828445238</v>
      </c>
      <c r="W138" s="111">
        <f t="shared" ref="W138:Y138" si="34">IF(W119=0,"",W119/W100)</f>
        <v>0.89060646370531515</v>
      </c>
      <c r="X138" s="111">
        <f t="shared" si="34"/>
        <v>0.89389401927297885</v>
      </c>
      <c r="Y138" s="111">
        <f t="shared" si="34"/>
        <v>0.8979646276196096</v>
      </c>
      <c r="DA138" s="63" t="s">
        <v>2025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2026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1.9948621447266519</v>
      </c>
      <c r="C140" s="124">
        <f t="shared" si="38"/>
        <v>2.0913910597760261</v>
      </c>
      <c r="D140" s="124">
        <f t="shared" si="38"/>
        <v>2.1921930996935504</v>
      </c>
      <c r="E140" s="124">
        <f t="shared" si="38"/>
        <v>2.3654310977790294</v>
      </c>
      <c r="F140" s="124">
        <f t="shared" si="38"/>
        <v>2.5581033698436504</v>
      </c>
      <c r="G140" s="124">
        <f t="shared" si="38"/>
        <v>2.7731417288742461</v>
      </c>
      <c r="H140" s="124">
        <f t="shared" si="38"/>
        <v>2.967310413333879</v>
      </c>
      <c r="I140" s="124">
        <f t="shared" si="38"/>
        <v>3.0556847786472994</v>
      </c>
      <c r="J140" s="124">
        <f t="shared" si="38"/>
        <v>3.1263920331736936</v>
      </c>
      <c r="K140" s="124">
        <f t="shared" si="38"/>
        <v>3.2560326620501003</v>
      </c>
      <c r="L140" s="124">
        <f t="shared" si="38"/>
        <v>3.3987413629872942</v>
      </c>
      <c r="M140" s="124">
        <f t="shared" si="38"/>
        <v>3.6042879740180576</v>
      </c>
      <c r="N140" s="124">
        <f t="shared" si="38"/>
        <v>3.7782696736466814</v>
      </c>
      <c r="O140" s="124">
        <f t="shared" si="38"/>
        <v>3.943074350298962</v>
      </c>
      <c r="P140" s="124">
        <f t="shared" si="38"/>
        <v>4.1142122339593437</v>
      </c>
      <c r="Q140" s="124">
        <f t="shared" si="38"/>
        <v>4.244772428821225</v>
      </c>
      <c r="R140" s="124">
        <f t="shared" ref="R140:V140" si="39">IF(R121=0,"",R121/R102)</f>
        <v>4.3647380637832827</v>
      </c>
      <c r="S140" s="124">
        <f t="shared" si="39"/>
        <v>4.4479085068350344</v>
      </c>
      <c r="T140" s="124">
        <f t="shared" si="39"/>
        <v>4.5247059527136653</v>
      </c>
      <c r="U140" s="124">
        <f t="shared" si="39"/>
        <v>4.600894589012726</v>
      </c>
      <c r="V140" s="124">
        <f t="shared" si="39"/>
        <v>4.656857164449927</v>
      </c>
      <c r="W140" s="124">
        <f t="shared" ref="W140:Y140" si="40">IF(W121=0,"",W121/W102)</f>
        <v>4.6990507262672674</v>
      </c>
      <c r="X140" s="124">
        <f t="shared" si="40"/>
        <v>4.7394865535528936</v>
      </c>
      <c r="Y140" s="124">
        <f t="shared" si="40"/>
        <v>4.7811714800394922</v>
      </c>
      <c r="DA140" s="130" t="s">
        <v>2027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1.9948621447266519</v>
      </c>
      <c r="C141" s="111">
        <f t="shared" si="41"/>
        <v>2.0913910597760261</v>
      </c>
      <c r="D141" s="111">
        <f t="shared" si="41"/>
        <v>2.1921930996935504</v>
      </c>
      <c r="E141" s="111">
        <f t="shared" si="41"/>
        <v>2.3654310977790294</v>
      </c>
      <c r="F141" s="111">
        <f t="shared" si="41"/>
        <v>2.5581033698436504</v>
      </c>
      <c r="G141" s="111">
        <f t="shared" si="41"/>
        <v>2.7731417288742461</v>
      </c>
      <c r="H141" s="111">
        <f t="shared" si="41"/>
        <v>2.967310413333879</v>
      </c>
      <c r="I141" s="111">
        <f t="shared" si="41"/>
        <v>3.0556847786472994</v>
      </c>
      <c r="J141" s="111">
        <f t="shared" si="41"/>
        <v>3.1263920331736936</v>
      </c>
      <c r="K141" s="111">
        <f t="shared" si="41"/>
        <v>3.2560326620501003</v>
      </c>
      <c r="L141" s="111">
        <f t="shared" si="41"/>
        <v>3.3987413629872942</v>
      </c>
      <c r="M141" s="111">
        <f t="shared" si="41"/>
        <v>3.6042879740180576</v>
      </c>
      <c r="N141" s="111">
        <f t="shared" si="41"/>
        <v>3.7782696736466814</v>
      </c>
      <c r="O141" s="111">
        <f t="shared" si="41"/>
        <v>3.943074350298962</v>
      </c>
      <c r="P141" s="111">
        <f t="shared" si="41"/>
        <v>4.1142122339593437</v>
      </c>
      <c r="Q141" s="111">
        <f t="shared" si="41"/>
        <v>4.244772428821225</v>
      </c>
      <c r="R141" s="111">
        <f t="shared" ref="R141:V141" si="42">IF(R122=0,"",R122/R103)</f>
        <v>4.3647380637832827</v>
      </c>
      <c r="S141" s="111">
        <f t="shared" si="42"/>
        <v>4.4479085068350344</v>
      </c>
      <c r="T141" s="111">
        <f t="shared" si="42"/>
        <v>4.5247059527136653</v>
      </c>
      <c r="U141" s="111">
        <f t="shared" si="42"/>
        <v>4.600894589012726</v>
      </c>
      <c r="V141" s="111">
        <f t="shared" si="42"/>
        <v>4.656857164449927</v>
      </c>
      <c r="W141" s="111">
        <f t="shared" ref="W141:Y141" si="43">IF(W122=0,"",W122/W103)</f>
        <v>4.6990507262672674</v>
      </c>
      <c r="X141" s="111">
        <f t="shared" si="43"/>
        <v>4.7394865535528936</v>
      </c>
      <c r="Y141" s="111">
        <f t="shared" si="43"/>
        <v>4.7811714800394922</v>
      </c>
      <c r="DA141" s="63" t="s">
        <v>2028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0.83612589676480875</v>
      </c>
      <c r="C142" s="124">
        <f t="shared" si="44"/>
        <v>0.83976328335812001</v>
      </c>
      <c r="D142" s="124">
        <f t="shared" si="44"/>
        <v>0.84292020586928873</v>
      </c>
      <c r="E142" s="124">
        <f t="shared" si="44"/>
        <v>0.84640274352370048</v>
      </c>
      <c r="F142" s="124">
        <f t="shared" si="44"/>
        <v>0.84963084306897663</v>
      </c>
      <c r="G142" s="124">
        <f t="shared" si="44"/>
        <v>0.85243527391308105</v>
      </c>
      <c r="H142" s="124">
        <f t="shared" si="44"/>
        <v>0.85529460429442117</v>
      </c>
      <c r="I142" s="124">
        <f t="shared" si="44"/>
        <v>0.85839988955211877</v>
      </c>
      <c r="J142" s="124">
        <f t="shared" si="44"/>
        <v>0.86187762896771591</v>
      </c>
      <c r="K142" s="124">
        <f t="shared" si="44"/>
        <v>0.86526098162028475</v>
      </c>
      <c r="L142" s="124">
        <f t="shared" si="44"/>
        <v>0.86934621227097097</v>
      </c>
      <c r="M142" s="124">
        <f t="shared" si="44"/>
        <v>0.87326115494871792</v>
      </c>
      <c r="N142" s="124">
        <f t="shared" si="44"/>
        <v>0.87799277956652599</v>
      </c>
      <c r="O142" s="124">
        <f t="shared" si="44"/>
        <v>0.88252937163374046</v>
      </c>
      <c r="P142" s="124">
        <f t="shared" si="44"/>
        <v>0.8846682054800209</v>
      </c>
      <c r="Q142" s="124">
        <f t="shared" si="44"/>
        <v>0.88767240980186102</v>
      </c>
      <c r="R142" s="124">
        <f t="shared" ref="R142:V142" si="45">IF(R123=0,"",R123/R104)</f>
        <v>0.89059544145489378</v>
      </c>
      <c r="S142" s="124">
        <f t="shared" si="45"/>
        <v>0.89429594606769691</v>
      </c>
      <c r="T142" s="124">
        <f t="shared" si="45"/>
        <v>0.89865688641591335</v>
      </c>
      <c r="U142" s="124">
        <f t="shared" si="45"/>
        <v>0.90264264424802543</v>
      </c>
      <c r="V142" s="124">
        <f t="shared" si="45"/>
        <v>0.90663074637919672</v>
      </c>
      <c r="W142" s="124">
        <f t="shared" ref="W142:Y142" si="46">IF(W123=0,"",W123/W104)</f>
        <v>0.91090459817434932</v>
      </c>
      <c r="X142" s="124">
        <f t="shared" si="46"/>
        <v>0.91514275695680336</v>
      </c>
      <c r="Y142" s="124">
        <f t="shared" si="46"/>
        <v>0.92116502891116347</v>
      </c>
      <c r="DA142" s="130" t="s">
        <v>2029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0.8373747493730942</v>
      </c>
      <c r="C143" s="111">
        <f t="shared" si="47"/>
        <v>0.84052315761567886</v>
      </c>
      <c r="D143" s="111">
        <f t="shared" si="47"/>
        <v>0.84388283490609617</v>
      </c>
      <c r="E143" s="111">
        <f t="shared" si="47"/>
        <v>0.84726460988923658</v>
      </c>
      <c r="F143" s="111">
        <f t="shared" si="47"/>
        <v>0.85038971488763249</v>
      </c>
      <c r="G143" s="111">
        <f t="shared" si="47"/>
        <v>0.85327699482787966</v>
      </c>
      <c r="H143" s="111">
        <f t="shared" si="47"/>
        <v>0.85615365382559749</v>
      </c>
      <c r="I143" s="111">
        <f t="shared" si="47"/>
        <v>0.85938995991879075</v>
      </c>
      <c r="J143" s="111">
        <f t="shared" si="47"/>
        <v>0.86262091946958774</v>
      </c>
      <c r="K143" s="111">
        <f t="shared" si="47"/>
        <v>0.86611522976655175</v>
      </c>
      <c r="L143" s="111">
        <f t="shared" si="47"/>
        <v>0.86997423984238431</v>
      </c>
      <c r="M143" s="111">
        <f t="shared" si="47"/>
        <v>0.87427408816045882</v>
      </c>
      <c r="N143" s="111">
        <f t="shared" si="47"/>
        <v>0.87896754811458355</v>
      </c>
      <c r="O143" s="111">
        <f t="shared" si="47"/>
        <v>0.88343387288874886</v>
      </c>
      <c r="P143" s="111">
        <f t="shared" si="47"/>
        <v>0.88591638030589348</v>
      </c>
      <c r="Q143" s="111">
        <f t="shared" si="47"/>
        <v>0.88870745722495426</v>
      </c>
      <c r="R143" s="111">
        <f t="shared" ref="R143:V143" si="48">IF(R124=0,"",R124/R105)</f>
        <v>0.89167567093634703</v>
      </c>
      <c r="S143" s="111">
        <f t="shared" si="48"/>
        <v>0.89546510523107092</v>
      </c>
      <c r="T143" s="111">
        <f t="shared" si="48"/>
        <v>0.8996893269931926</v>
      </c>
      <c r="U143" s="111">
        <f t="shared" si="48"/>
        <v>0.90375965179763862</v>
      </c>
      <c r="V143" s="111">
        <f t="shared" si="48"/>
        <v>0.9078278692027183</v>
      </c>
      <c r="W143" s="111">
        <f t="shared" ref="W143:Y143" si="49">IF(W124=0,"",W124/W105)</f>
        <v>0.91197937974262311</v>
      </c>
      <c r="X143" s="111">
        <f t="shared" si="49"/>
        <v>0.91649182176408173</v>
      </c>
      <c r="Y143" s="111">
        <f t="shared" si="49"/>
        <v>0.92208924832282657</v>
      </c>
      <c r="DA143" s="63" t="s">
        <v>2030</v>
      </c>
    </row>
    <row r="144" spans="1:105" ht="12" customHeight="1" x14ac:dyDescent="0.25">
      <c r="A144" s="97" t="s">
        <v>127</v>
      </c>
      <c r="B144" s="111">
        <f t="shared" ref="B144:Q144" si="50">IF(B125=0,"",B125/B106)</f>
        <v>0.90750752053959705</v>
      </c>
      <c r="C144" s="111">
        <f t="shared" si="50"/>
        <v>0.91994585087679903</v>
      </c>
      <c r="D144" s="111">
        <f t="shared" si="50"/>
        <v>0.91787471653612307</v>
      </c>
      <c r="E144" s="111">
        <f t="shared" si="50"/>
        <v>0.92229629263391089</v>
      </c>
      <c r="F144" s="111">
        <f t="shared" si="50"/>
        <v>0.92509529796777634</v>
      </c>
      <c r="G144" s="111">
        <f t="shared" si="50"/>
        <v>0.92586940794026662</v>
      </c>
      <c r="H144" s="111">
        <f t="shared" si="50"/>
        <v>0.92854483361358542</v>
      </c>
      <c r="I144" s="111">
        <f t="shared" si="50"/>
        <v>0.92617591892624895</v>
      </c>
      <c r="J144" s="111">
        <f t="shared" si="50"/>
        <v>0.93460092359454983</v>
      </c>
      <c r="K144" s="111">
        <f t="shared" si="50"/>
        <v>0.93447187799365139</v>
      </c>
      <c r="L144" s="111">
        <f t="shared" si="50"/>
        <v>0.94456031716796707</v>
      </c>
      <c r="M144" s="111">
        <f t="shared" si="50"/>
        <v>0.94310189543293077</v>
      </c>
      <c r="N144" s="111">
        <f t="shared" si="50"/>
        <v>0.94845259794910131</v>
      </c>
      <c r="O144" s="111">
        <f t="shared" si="50"/>
        <v>0.94865108223552519</v>
      </c>
      <c r="P144" s="111">
        <f t="shared" si="50"/>
        <v>0.94741872953888995</v>
      </c>
      <c r="Q144" s="111">
        <f t="shared" si="50"/>
        <v>0.94952596807891587</v>
      </c>
      <c r="R144" s="111">
        <f t="shared" ref="R144:V144" si="51">IF(R125=0,"",R125/R106)</f>
        <v>0.94876308935356857</v>
      </c>
      <c r="S144" s="111">
        <f t="shared" si="51"/>
        <v>0.94957929237233485</v>
      </c>
      <c r="T144" s="111">
        <f t="shared" si="51"/>
        <v>0.95328715541513742</v>
      </c>
      <c r="U144" s="111">
        <f t="shared" si="51"/>
        <v>0.95610220870726437</v>
      </c>
      <c r="V144" s="111">
        <f t="shared" si="51"/>
        <v>0.95874658458749806</v>
      </c>
      <c r="W144" s="111">
        <f t="shared" ref="W144:Y144" si="52">IF(W125=0,"",W125/W106)</f>
        <v>0.96537426897332967</v>
      </c>
      <c r="X144" s="111">
        <f t="shared" si="52"/>
        <v>0.96424569737870325</v>
      </c>
      <c r="Y144" s="111">
        <f t="shared" si="52"/>
        <v>0.96858644034492969</v>
      </c>
      <c r="DA144" s="63" t="s">
        <v>2031</v>
      </c>
    </row>
    <row r="145" spans="1:105" ht="12" customHeight="1" x14ac:dyDescent="0.25">
      <c r="A145" s="100" t="s">
        <v>198</v>
      </c>
      <c r="B145" s="112">
        <f t="shared" ref="B145:Q145" si="53">IF(B126=0,"",B126/B107)</f>
        <v>0.8373747493730942</v>
      </c>
      <c r="C145" s="112">
        <f t="shared" si="53"/>
        <v>0.84612874734388099</v>
      </c>
      <c r="D145" s="112">
        <f t="shared" si="53"/>
        <v>0.84739412898898958</v>
      </c>
      <c r="E145" s="112">
        <f t="shared" si="53"/>
        <v>0.85163587804464036</v>
      </c>
      <c r="F145" s="112">
        <f t="shared" si="53"/>
        <v>0.85586607641463508</v>
      </c>
      <c r="G145" s="112">
        <f t="shared" si="53"/>
        <v>0.85776523826699957</v>
      </c>
      <c r="H145" s="112">
        <f t="shared" si="53"/>
        <v>0.85978416334095475</v>
      </c>
      <c r="I145" s="112">
        <f t="shared" si="53"/>
        <v>0.86260006931240263</v>
      </c>
      <c r="J145" s="112">
        <f t="shared" si="53"/>
        <v>0.86662233111248854</v>
      </c>
      <c r="K145" s="112">
        <f t="shared" si="53"/>
        <v>0.86904226686725905</v>
      </c>
      <c r="L145" s="112">
        <f t="shared" si="53"/>
        <v>0.87248785721196531</v>
      </c>
      <c r="M145" s="112">
        <f t="shared" si="53"/>
        <v>0.87411751945833094</v>
      </c>
      <c r="N145" s="112">
        <f t="shared" si="53"/>
        <v>0.87819451841098339</v>
      </c>
      <c r="O145" s="112">
        <f t="shared" si="53"/>
        <v>0.88378258170002244</v>
      </c>
      <c r="P145" s="112">
        <f t="shared" si="53"/>
        <v>0.88438151744219595</v>
      </c>
      <c r="Q145" s="112">
        <f t="shared" si="53"/>
        <v>0.88949580376128734</v>
      </c>
      <c r="R145" s="112">
        <f t="shared" ref="R145:V145" si="54">IF(R126=0,"",R126/R107)</f>
        <v>0.89269410735232602</v>
      </c>
      <c r="S145" s="112">
        <f t="shared" si="54"/>
        <v>0.89477841414187542</v>
      </c>
      <c r="T145" s="112">
        <f t="shared" si="54"/>
        <v>0.89852089674942703</v>
      </c>
      <c r="U145" s="112">
        <f t="shared" si="54"/>
        <v>0.90091059086456693</v>
      </c>
      <c r="V145" s="112">
        <f t="shared" si="54"/>
        <v>0.90320770163014852</v>
      </c>
      <c r="W145" s="112">
        <f t="shared" ref="W145:Y145" si="55">IF(W126=0,"",W126/W107)</f>
        <v>0.90800604902318893</v>
      </c>
      <c r="X145" s="112">
        <f t="shared" si="55"/>
        <v>0.91002953015180232</v>
      </c>
      <c r="Y145" s="112">
        <f t="shared" si="55"/>
        <v>0.92077190714592605</v>
      </c>
      <c r="DA145" s="131" t="s">
        <v>2032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2033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0.7066251110173748</v>
      </c>
      <c r="C147" s="112">
        <f t="shared" si="59"/>
        <v>0.71016203567485203</v>
      </c>
      <c r="D147" s="112">
        <f t="shared" si="59"/>
        <v>0.71443578918493078</v>
      </c>
      <c r="E147" s="112">
        <f t="shared" si="59"/>
        <v>0.71849622881516062</v>
      </c>
      <c r="F147" s="112">
        <f t="shared" si="59"/>
        <v>0.72199345269566473</v>
      </c>
      <c r="G147" s="112">
        <f t="shared" si="59"/>
        <v>0.72576614082472224</v>
      </c>
      <c r="H147" s="112">
        <f t="shared" si="59"/>
        <v>0.72964966170249934</v>
      </c>
      <c r="I147" s="112">
        <f t="shared" si="59"/>
        <v>0.73141220234687132</v>
      </c>
      <c r="J147" s="112">
        <f t="shared" si="59"/>
        <v>0.73229124721056371</v>
      </c>
      <c r="K147" s="112">
        <f t="shared" si="59"/>
        <v>0.73341603819133772</v>
      </c>
      <c r="L147" s="112">
        <f t="shared" si="59"/>
        <v>0.73570451638035672</v>
      </c>
      <c r="M147" s="112">
        <f t="shared" si="59"/>
        <v>0.73679981462928967</v>
      </c>
      <c r="N147" s="112">
        <f t="shared" si="59"/>
        <v>0.740280733900606</v>
      </c>
      <c r="O147" s="112">
        <f t="shared" si="59"/>
        <v>0.74450733093618549</v>
      </c>
      <c r="P147" s="112">
        <f t="shared" si="59"/>
        <v>0.74871688287195848</v>
      </c>
      <c r="Q147" s="112">
        <f t="shared" si="59"/>
        <v>0.75672696342302259</v>
      </c>
      <c r="R147" s="112">
        <f t="shared" ref="R147:V147" si="60">IF(R128=0,"",R128/R109)</f>
        <v>0.76274883892553058</v>
      </c>
      <c r="S147" s="112">
        <f t="shared" si="60"/>
        <v>0.77003407887062791</v>
      </c>
      <c r="T147" s="112">
        <f t="shared" si="60"/>
        <v>0.779787969830391</v>
      </c>
      <c r="U147" s="112">
        <f t="shared" si="60"/>
        <v>0.78850655422172733</v>
      </c>
      <c r="V147" s="112">
        <f t="shared" si="60"/>
        <v>0.79897364519366743</v>
      </c>
      <c r="W147" s="112">
        <f t="shared" ref="W147:Y147" si="61">IF(W128=0,"",W128/W109)</f>
        <v>0.80904384016547959</v>
      </c>
      <c r="X147" s="112">
        <f t="shared" si="61"/>
        <v>0.81191969754679327</v>
      </c>
      <c r="Y147" s="112">
        <f t="shared" si="61"/>
        <v>0.81801462668187841</v>
      </c>
      <c r="DA147" s="131" t="s">
        <v>2034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0.81984032545517738</v>
      </c>
      <c r="C148" s="113">
        <f t="shared" si="62"/>
        <v>0.83896578750204254</v>
      </c>
      <c r="D148" s="113">
        <f t="shared" si="62"/>
        <v>0.83534595027887737</v>
      </c>
      <c r="E148" s="113">
        <f t="shared" si="62"/>
        <v>0.84220692498963767</v>
      </c>
      <c r="F148" s="113">
        <f t="shared" si="62"/>
        <v>0.84544454840388561</v>
      </c>
      <c r="G148" s="113">
        <f t="shared" si="62"/>
        <v>0.84646080961217607</v>
      </c>
      <c r="H148" s="113">
        <f t="shared" si="62"/>
        <v>0.8516376633237307</v>
      </c>
      <c r="I148" s="113">
        <f t="shared" si="62"/>
        <v>0.84379462239296199</v>
      </c>
      <c r="J148" s="113">
        <f t="shared" si="62"/>
        <v>0.85888365955417256</v>
      </c>
      <c r="K148" s="113">
        <f t="shared" si="62"/>
        <v>0.85599715706185497</v>
      </c>
      <c r="L148" s="113">
        <f t="shared" si="62"/>
        <v>0.87984655626217512</v>
      </c>
      <c r="M148" s="113">
        <f t="shared" si="62"/>
        <v>0.86942587610534738</v>
      </c>
      <c r="N148" s="113">
        <f t="shared" si="62"/>
        <v>0.87861110337224746</v>
      </c>
      <c r="O148" s="113">
        <f t="shared" si="62"/>
        <v>0.87852167105337897</v>
      </c>
      <c r="P148" s="113">
        <f t="shared" si="62"/>
        <v>0.8760427103054178</v>
      </c>
      <c r="Q148" s="113">
        <f t="shared" si="62"/>
        <v>0.87992368626380479</v>
      </c>
      <c r="R148" s="113">
        <f t="shared" ref="R148:V148" si="63">IF(R129=0,"",R129/R110)</f>
        <v>0.8786691881817067</v>
      </c>
      <c r="S148" s="113">
        <f t="shared" si="63"/>
        <v>0.88104337755171835</v>
      </c>
      <c r="T148" s="113">
        <f t="shared" si="63"/>
        <v>0.88886398513516252</v>
      </c>
      <c r="U148" s="113">
        <f t="shared" si="63"/>
        <v>0.89838434341678963</v>
      </c>
      <c r="V148" s="113">
        <f t="shared" si="63"/>
        <v>0.90599610221595783</v>
      </c>
      <c r="W148" s="113">
        <f t="shared" ref="W148:Y148" si="64">IF(W129=0,"",W129/W110)</f>
        <v>0.92294390690719808</v>
      </c>
      <c r="X148" s="113">
        <f t="shared" si="64"/>
        <v>0.91894535608803629</v>
      </c>
      <c r="Y148" s="113">
        <f t="shared" si="64"/>
        <v>0.92096350065096821</v>
      </c>
      <c r="DA148" s="132" t="s">
        <v>2035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0.7066251110173748</v>
      </c>
      <c r="C149" s="111">
        <f t="shared" si="65"/>
        <v>0.71194119179784665</v>
      </c>
      <c r="D149" s="111">
        <f t="shared" si="65"/>
        <v>0.71627522059732851</v>
      </c>
      <c r="E149" s="111">
        <f t="shared" si="65"/>
        <v>0.72024330320946894</v>
      </c>
      <c r="F149" s="111">
        <f t="shared" si="65"/>
        <v>0.72401091579845456</v>
      </c>
      <c r="G149" s="111">
        <f t="shared" si="65"/>
        <v>0.72705756748275374</v>
      </c>
      <c r="H149" s="111">
        <f t="shared" si="65"/>
        <v>0.72989401091542039</v>
      </c>
      <c r="I149" s="111">
        <f t="shared" si="65"/>
        <v>0.73162919255093606</v>
      </c>
      <c r="J149" s="111">
        <f t="shared" si="65"/>
        <v>0.7323426288423055</v>
      </c>
      <c r="K149" s="111">
        <f t="shared" si="65"/>
        <v>0.73388033639607886</v>
      </c>
      <c r="L149" s="111">
        <f t="shared" si="65"/>
        <v>0.7346523787465985</v>
      </c>
      <c r="M149" s="111">
        <f t="shared" si="65"/>
        <v>0.73780561262824973</v>
      </c>
      <c r="N149" s="111">
        <f t="shared" si="65"/>
        <v>0.74011943970159744</v>
      </c>
      <c r="O149" s="111">
        <f t="shared" si="65"/>
        <v>0.74433791239125557</v>
      </c>
      <c r="P149" s="111">
        <f t="shared" si="65"/>
        <v>0.75154388741013489</v>
      </c>
      <c r="Q149" s="111">
        <f t="shared" si="65"/>
        <v>0.75703881022548292</v>
      </c>
      <c r="R149" s="111">
        <f t="shared" ref="R149:V149" si="66">IF(R130=0,"",R130/R111)</f>
        <v>0.76313741226813891</v>
      </c>
      <c r="S149" s="111">
        <f t="shared" si="66"/>
        <v>0.76944351062031568</v>
      </c>
      <c r="T149" s="111">
        <f t="shared" si="66"/>
        <v>0.77532307318538796</v>
      </c>
      <c r="U149" s="111">
        <f t="shared" si="66"/>
        <v>0.78662730669392689</v>
      </c>
      <c r="V149" s="111">
        <f t="shared" si="66"/>
        <v>0.79520040194808561</v>
      </c>
      <c r="W149" s="111">
        <f t="shared" ref="W149:Y149" si="67">IF(W130=0,"",W130/W111)</f>
        <v>0.80347130398403788</v>
      </c>
      <c r="X149" s="111">
        <f t="shared" si="67"/>
        <v>0.8084431560911256</v>
      </c>
      <c r="Y149" s="111">
        <f t="shared" si="67"/>
        <v>0.81598725222387225</v>
      </c>
      <c r="DA149" s="63" t="s">
        <v>2036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2037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0.75471830959415909</v>
      </c>
      <c r="C151" s="124">
        <f t="shared" si="71"/>
        <v>0.75715910844603873</v>
      </c>
      <c r="D151" s="124">
        <f t="shared" si="71"/>
        <v>0.75969511639382004</v>
      </c>
      <c r="E151" s="124">
        <f t="shared" si="71"/>
        <v>0.76226482503574633</v>
      </c>
      <c r="F151" s="124">
        <f t="shared" si="71"/>
        <v>0.76477852786090339</v>
      </c>
      <c r="G151" s="124">
        <f t="shared" si="71"/>
        <v>0.76731109218304605</v>
      </c>
      <c r="H151" s="124">
        <f t="shared" si="71"/>
        <v>0.7700299232716129</v>
      </c>
      <c r="I151" s="124">
        <f t="shared" si="71"/>
        <v>0.77161144695301997</v>
      </c>
      <c r="J151" s="124">
        <f t="shared" si="71"/>
        <v>0.77261815886015095</v>
      </c>
      <c r="K151" s="124">
        <f t="shared" si="71"/>
        <v>0.77410948282355141</v>
      </c>
      <c r="L151" s="124">
        <f t="shared" si="71"/>
        <v>0.77575394765910011</v>
      </c>
      <c r="M151" s="124">
        <f t="shared" si="71"/>
        <v>0.77764974744998994</v>
      </c>
      <c r="N151" s="124">
        <f t="shared" si="71"/>
        <v>0.77988712915884073</v>
      </c>
      <c r="O151" s="124">
        <f t="shared" si="71"/>
        <v>0.78253799689285586</v>
      </c>
      <c r="P151" s="124">
        <f t="shared" si="71"/>
        <v>0.78525502478968323</v>
      </c>
      <c r="Q151" s="124">
        <f t="shared" si="71"/>
        <v>0.78897259825926824</v>
      </c>
      <c r="R151" s="124">
        <f t="shared" ref="R151:V151" si="72">IF(R132=0,"",R132/R113)</f>
        <v>0.7939616502655602</v>
      </c>
      <c r="S151" s="124">
        <f t="shared" si="72"/>
        <v>0.80124809818134746</v>
      </c>
      <c r="T151" s="124">
        <f t="shared" si="72"/>
        <v>0.81099373649213147</v>
      </c>
      <c r="U151" s="124">
        <f t="shared" si="72"/>
        <v>0.82224231092835165</v>
      </c>
      <c r="V151" s="124">
        <f t="shared" si="72"/>
        <v>0.83419755389746642</v>
      </c>
      <c r="W151" s="124">
        <f t="shared" ref="W151:Y151" si="73">IF(W132=0,"",W132/W113)</f>
        <v>0.84575948117707356</v>
      </c>
      <c r="X151" s="124">
        <f t="shared" si="73"/>
        <v>0.85629410023551511</v>
      </c>
      <c r="Y151" s="124">
        <f t="shared" si="73"/>
        <v>0.86722046229425986</v>
      </c>
      <c r="DA151" s="130" t="s">
        <v>2038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:Y152" si="76">IF(W133=0,"",W133/W114)</f>
        <v/>
      </c>
      <c r="X152" s="111" t="str">
        <f t="shared" si="76"/>
        <v/>
      </c>
      <c r="Y152" s="111" t="str">
        <f t="shared" si="76"/>
        <v/>
      </c>
      <c r="DA152" s="63" t="s">
        <v>2039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0.75471830959415909</v>
      </c>
      <c r="C153" s="45">
        <f t="shared" si="77"/>
        <v>0.75715910844603873</v>
      </c>
      <c r="D153" s="45">
        <f t="shared" si="77"/>
        <v>0.75969511639382004</v>
      </c>
      <c r="E153" s="45">
        <f t="shared" si="77"/>
        <v>0.76226482503574633</v>
      </c>
      <c r="F153" s="45">
        <f t="shared" si="77"/>
        <v>0.76477852786090339</v>
      </c>
      <c r="G153" s="45">
        <f t="shared" si="77"/>
        <v>0.76731109218304605</v>
      </c>
      <c r="H153" s="45">
        <f t="shared" si="77"/>
        <v>0.7700299232716129</v>
      </c>
      <c r="I153" s="45">
        <f t="shared" si="77"/>
        <v>0.77161144695301997</v>
      </c>
      <c r="J153" s="45">
        <f t="shared" si="77"/>
        <v>0.77261815886015095</v>
      </c>
      <c r="K153" s="45">
        <f t="shared" si="77"/>
        <v>0.77410948282355141</v>
      </c>
      <c r="L153" s="45">
        <f t="shared" si="77"/>
        <v>0.77575394765910011</v>
      </c>
      <c r="M153" s="45">
        <f t="shared" si="77"/>
        <v>0.77764974744998994</v>
      </c>
      <c r="N153" s="45">
        <f t="shared" si="77"/>
        <v>0.77988712915884073</v>
      </c>
      <c r="O153" s="45">
        <f t="shared" si="77"/>
        <v>0.78253799689285586</v>
      </c>
      <c r="P153" s="45">
        <f t="shared" si="77"/>
        <v>0.78525502478968323</v>
      </c>
      <c r="Q153" s="45">
        <f t="shared" si="77"/>
        <v>0.78897259825926824</v>
      </c>
      <c r="R153" s="45">
        <f t="shared" ref="R153:V153" si="78">IF(R134=0,"",R134/R115)</f>
        <v>0.7939616502655602</v>
      </c>
      <c r="S153" s="45">
        <f t="shared" si="78"/>
        <v>0.80124809818134746</v>
      </c>
      <c r="T153" s="45">
        <f t="shared" si="78"/>
        <v>0.81099373649213147</v>
      </c>
      <c r="U153" s="45">
        <f t="shared" si="78"/>
        <v>0.82224231092835165</v>
      </c>
      <c r="V153" s="45">
        <f t="shared" si="78"/>
        <v>0.83419755389746642</v>
      </c>
      <c r="W153" s="45">
        <f t="shared" ref="W153:Y153" si="79">IF(W134=0,"",W134/W115)</f>
        <v>0.84575948117707356</v>
      </c>
      <c r="X153" s="45">
        <f t="shared" si="79"/>
        <v>0.85629410023551511</v>
      </c>
      <c r="Y153" s="45">
        <f t="shared" si="79"/>
        <v>0.86722046229425986</v>
      </c>
      <c r="DA153" s="60" t="s">
        <v>2040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:Y155" si="82">W156+W159+W161+W170</f>
        <v>0</v>
      </c>
      <c r="X155" s="117">
        <f t="shared" si="82"/>
        <v>0</v>
      </c>
      <c r="Y155" s="117">
        <f t="shared" si="82"/>
        <v>0</v>
      </c>
      <c r="DA155" s="129" t="s">
        <v>2191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2192</v>
      </c>
    </row>
    <row r="157" spans="1:105" ht="12" customHeight="1" x14ac:dyDescent="0.25">
      <c r="A157" s="97" t="s">
        <v>198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2193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2194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2195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2196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2197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2198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2199</v>
      </c>
    </row>
    <row r="164" spans="1:105" ht="12" customHeight="1" x14ac:dyDescent="0.25">
      <c r="A164" s="100" t="s">
        <v>198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2200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2201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2202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2203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2204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2205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X170" s="122">
        <v>0</v>
      </c>
      <c r="Y170" s="122">
        <v>0</v>
      </c>
      <c r="DA170" s="130" t="s">
        <v>2206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X171" s="98">
        <v>0</v>
      </c>
      <c r="Y171" s="98">
        <v>0</v>
      </c>
      <c r="DA171" s="63" t="s">
        <v>2207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2208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10328.455233055995</v>
      </c>
      <c r="C174" s="117">
        <f t="shared" si="87"/>
        <v>11389.645584741749</v>
      </c>
      <c r="D174" s="117">
        <f t="shared" si="87"/>
        <v>10687.738490921718</v>
      </c>
      <c r="E174" s="117">
        <f t="shared" si="87"/>
        <v>11050.39198986701</v>
      </c>
      <c r="F174" s="117">
        <f t="shared" si="87"/>
        <v>10895.961811535406</v>
      </c>
      <c r="G174" s="117">
        <f t="shared" si="87"/>
        <v>10293.64428337052</v>
      </c>
      <c r="H174" s="117">
        <f t="shared" si="87"/>
        <v>10117.878511178769</v>
      </c>
      <c r="I174" s="117">
        <f t="shared" si="87"/>
        <v>9583.5468418447235</v>
      </c>
      <c r="J174" s="117">
        <f t="shared" si="87"/>
        <v>10600.469664016488</v>
      </c>
      <c r="K174" s="117">
        <f t="shared" si="87"/>
        <v>10399.229316503319</v>
      </c>
      <c r="L174" s="117">
        <f t="shared" si="87"/>
        <v>12062.339665700518</v>
      </c>
      <c r="M174" s="117">
        <f t="shared" si="87"/>
        <v>9815.9332589380811</v>
      </c>
      <c r="N174" s="117">
        <f t="shared" si="87"/>
        <v>10648.775006590533</v>
      </c>
      <c r="O174" s="117">
        <f t="shared" si="87"/>
        <v>11298.39088446011</v>
      </c>
      <c r="P174" s="117">
        <f t="shared" si="87"/>
        <v>8734.0153764620591</v>
      </c>
      <c r="Q174" s="117">
        <f t="shared" si="87"/>
        <v>9377.5136816230388</v>
      </c>
      <c r="R174" s="117">
        <f t="shared" ref="R174:V174" si="88">R175+R178+R180+R189</f>
        <v>9467.87221225338</v>
      </c>
      <c r="S174" s="117">
        <f t="shared" si="88"/>
        <v>9201.740016562655</v>
      </c>
      <c r="T174" s="117">
        <f t="shared" si="88"/>
        <v>9557.08820962155</v>
      </c>
      <c r="U174" s="117">
        <f t="shared" si="88"/>
        <v>9256.3879358369304</v>
      </c>
      <c r="V174" s="117">
        <f t="shared" si="88"/>
        <v>9084.256524786404</v>
      </c>
      <c r="W174" s="117">
        <f t="shared" ref="W174:Y174" si="89">W175+W178+W180+W189</f>
        <v>10287.295655141203</v>
      </c>
      <c r="X174" s="117">
        <f t="shared" si="89"/>
        <v>8435.9488301722504</v>
      </c>
      <c r="Y174" s="117">
        <f t="shared" si="89"/>
        <v>7713.921028255184</v>
      </c>
      <c r="DA174" s="129" t="s">
        <v>2359</v>
      </c>
    </row>
    <row r="175" spans="1:105" ht="12" customHeight="1" x14ac:dyDescent="0.25">
      <c r="A175" s="121" t="s">
        <v>57</v>
      </c>
      <c r="B175" s="122">
        <f t="shared" ref="B175:Q175" si="90">SUM(B176:B177)</f>
        <v>9007.8546487217827</v>
      </c>
      <c r="C175" s="122">
        <f t="shared" si="90"/>
        <v>9997.3928510274982</v>
      </c>
      <c r="D175" s="122">
        <f t="shared" si="90"/>
        <v>9241.8566985129801</v>
      </c>
      <c r="E175" s="122">
        <f t="shared" si="90"/>
        <v>9573.1246385718387</v>
      </c>
      <c r="F175" s="122">
        <f t="shared" si="90"/>
        <v>9434.8597118592606</v>
      </c>
      <c r="G175" s="122">
        <f t="shared" si="90"/>
        <v>8884.745695117188</v>
      </c>
      <c r="H175" s="122">
        <f t="shared" si="90"/>
        <v>8719.8799013131229</v>
      </c>
      <c r="I175" s="122">
        <f t="shared" si="90"/>
        <v>8202.368488357748</v>
      </c>
      <c r="J175" s="122">
        <f t="shared" si="90"/>
        <v>9207.9069137712013</v>
      </c>
      <c r="K175" s="122">
        <f t="shared" si="90"/>
        <v>9030.5520695274718</v>
      </c>
      <c r="L175" s="122">
        <f t="shared" si="90"/>
        <v>10466.67411748152</v>
      </c>
      <c r="M175" s="122">
        <f t="shared" si="90"/>
        <v>8499.0455387452566</v>
      </c>
      <c r="N175" s="122">
        <f t="shared" si="90"/>
        <v>9281.9805271037676</v>
      </c>
      <c r="O175" s="122">
        <f t="shared" si="90"/>
        <v>9843.0551439867359</v>
      </c>
      <c r="P175" s="122">
        <f t="shared" si="90"/>
        <v>7475.2070859332043</v>
      </c>
      <c r="Q175" s="122">
        <f t="shared" si="90"/>
        <v>7940.6981883122835</v>
      </c>
      <c r="R175" s="122">
        <f t="shared" ref="R175:V175" si="91">SUM(R176:R177)</f>
        <v>8021.204457905118</v>
      </c>
      <c r="S175" s="122">
        <f t="shared" si="91"/>
        <v>7818.1583801524948</v>
      </c>
      <c r="T175" s="122">
        <f t="shared" si="91"/>
        <v>8169.6450859050838</v>
      </c>
      <c r="U175" s="122">
        <f t="shared" si="91"/>
        <v>7961.5477704455689</v>
      </c>
      <c r="V175" s="122">
        <f t="shared" si="91"/>
        <v>7890.1502989383716</v>
      </c>
      <c r="W175" s="122">
        <f t="shared" ref="W175:Y175" si="92">SUM(W176:W177)</f>
        <v>9087.5790355529116</v>
      </c>
      <c r="X175" s="122">
        <f t="shared" si="92"/>
        <v>7469.1559824926635</v>
      </c>
      <c r="Y175" s="122">
        <f t="shared" si="92"/>
        <v>6929.2724080770749</v>
      </c>
      <c r="DA175" s="130" t="s">
        <v>2360</v>
      </c>
    </row>
    <row r="176" spans="1:105" ht="12" customHeight="1" x14ac:dyDescent="0.25">
      <c r="A176" s="97" t="s">
        <v>198</v>
      </c>
      <c r="B176" s="98">
        <v>8973.1800220089008</v>
      </c>
      <c r="C176" s="98">
        <v>9959.4047349486573</v>
      </c>
      <c r="D176" s="98">
        <v>9207.3042056477134</v>
      </c>
      <c r="E176" s="98">
        <v>9537.8923050944977</v>
      </c>
      <c r="F176" s="98">
        <v>9400.7536443560275</v>
      </c>
      <c r="G176" s="98">
        <v>8853.321221398468</v>
      </c>
      <c r="H176" s="98">
        <v>8689.7505014430662</v>
      </c>
      <c r="I176" s="98">
        <v>8174.7767685294821</v>
      </c>
      <c r="J176" s="98">
        <v>9176.7049268513201</v>
      </c>
      <c r="K176" s="98">
        <v>9000.2321101842645</v>
      </c>
      <c r="L176" s="98">
        <v>10430.692742408806</v>
      </c>
      <c r="M176" s="98">
        <v>8471.4964042905867</v>
      </c>
      <c r="N176" s="98">
        <v>9251.7900988665951</v>
      </c>
      <c r="O176" s="98">
        <v>9810.7023418190347</v>
      </c>
      <c r="P176" s="98">
        <v>7452.2352823811898</v>
      </c>
      <c r="Q176" s="98">
        <v>7915.643523459401</v>
      </c>
      <c r="R176" s="98">
        <v>7995.7082970911943</v>
      </c>
      <c r="S176" s="98">
        <v>7793.609367023063</v>
      </c>
      <c r="T176" s="98">
        <v>8144.1495016219724</v>
      </c>
      <c r="U176" s="98">
        <v>7937.0677201889821</v>
      </c>
      <c r="V176" s="98">
        <v>7866.3736549201194</v>
      </c>
      <c r="W176" s="98">
        <v>9059.4451450214838</v>
      </c>
      <c r="X176" s="98">
        <v>7447.6719145249081</v>
      </c>
      <c r="Y176" s="98">
        <v>6910.6362536271217</v>
      </c>
      <c r="DA176" s="63" t="s">
        <v>2361</v>
      </c>
    </row>
    <row r="177" spans="1:105" ht="12" customHeight="1" x14ac:dyDescent="0.25">
      <c r="A177" s="97" t="s">
        <v>53</v>
      </c>
      <c r="B177" s="98">
        <v>34.6746267128824</v>
      </c>
      <c r="C177" s="98">
        <v>37.988116078840335</v>
      </c>
      <c r="D177" s="98">
        <v>34.552492865266963</v>
      </c>
      <c r="E177" s="98">
        <v>35.232333477341093</v>
      </c>
      <c r="F177" s="98">
        <v>34.106067503232353</v>
      </c>
      <c r="G177" s="98">
        <v>31.424473718720421</v>
      </c>
      <c r="H177" s="98">
        <v>30.129399870057412</v>
      </c>
      <c r="I177" s="98">
        <v>27.591719828265919</v>
      </c>
      <c r="J177" s="98">
        <v>31.201986919880923</v>
      </c>
      <c r="K177" s="98">
        <v>30.319959343207366</v>
      </c>
      <c r="L177" s="98">
        <v>35.981375072712851</v>
      </c>
      <c r="M177" s="98">
        <v>27.549134454669442</v>
      </c>
      <c r="N177" s="98">
        <v>30.190428237171801</v>
      </c>
      <c r="O177" s="98">
        <v>32.352802167701945</v>
      </c>
      <c r="P177" s="98">
        <v>22.971803552014499</v>
      </c>
      <c r="Q177" s="98">
        <v>25.054664852882578</v>
      </c>
      <c r="R177" s="98">
        <v>25.496160813923442</v>
      </c>
      <c r="S177" s="98">
        <v>24.549013129431781</v>
      </c>
      <c r="T177" s="98">
        <v>25.495584283111661</v>
      </c>
      <c r="U177" s="98">
        <v>24.480050256586857</v>
      </c>
      <c r="V177" s="98">
        <v>23.776644018252078</v>
      </c>
      <c r="W177" s="98">
        <v>28.13389053142814</v>
      </c>
      <c r="X177" s="98">
        <v>21.484067967755855</v>
      </c>
      <c r="Y177" s="98">
        <v>18.636154449953391</v>
      </c>
      <c r="DA177" s="63" t="s">
        <v>2362</v>
      </c>
    </row>
    <row r="178" spans="1:105" ht="12" customHeight="1" x14ac:dyDescent="0.25">
      <c r="A178" s="121" t="s">
        <v>92</v>
      </c>
      <c r="B178" s="122">
        <f t="shared" ref="B178:Y178" si="93">B179</f>
        <v>5.230841904895688</v>
      </c>
      <c r="C178" s="122">
        <f t="shared" si="93"/>
        <v>5.1445914496245635</v>
      </c>
      <c r="D178" s="122">
        <f t="shared" si="93"/>
        <v>5.1967393400660491</v>
      </c>
      <c r="E178" s="122">
        <f t="shared" si="93"/>
        <v>7.6528994265767176</v>
      </c>
      <c r="F178" s="122">
        <f t="shared" si="93"/>
        <v>6.0231175343886925</v>
      </c>
      <c r="G178" s="122">
        <f t="shared" si="93"/>
        <v>6.7268046330178972</v>
      </c>
      <c r="H178" s="122">
        <f t="shared" si="93"/>
        <v>11.044166565434789</v>
      </c>
      <c r="I178" s="122">
        <f t="shared" si="93"/>
        <v>7.8507314459101183</v>
      </c>
      <c r="J178" s="122">
        <f t="shared" si="93"/>
        <v>8.3162662049060003</v>
      </c>
      <c r="K178" s="122">
        <f t="shared" si="93"/>
        <v>9.3122044712130148</v>
      </c>
      <c r="L178" s="122">
        <f t="shared" si="93"/>
        <v>10.302202750444694</v>
      </c>
      <c r="M178" s="122">
        <f t="shared" si="93"/>
        <v>11.125663197900492</v>
      </c>
      <c r="N178" s="122">
        <f t="shared" si="93"/>
        <v>13.98131871409449</v>
      </c>
      <c r="O178" s="122">
        <f t="shared" si="93"/>
        <v>16.214049765636691</v>
      </c>
      <c r="P178" s="122">
        <f t="shared" si="93"/>
        <v>18.839625942601778</v>
      </c>
      <c r="Q178" s="122">
        <f t="shared" si="93"/>
        <v>21.190426995249894</v>
      </c>
      <c r="R178" s="122">
        <f t="shared" si="93"/>
        <v>24.480343951243576</v>
      </c>
      <c r="S178" s="122">
        <f t="shared" si="93"/>
        <v>24.500967668391521</v>
      </c>
      <c r="T178" s="122">
        <f t="shared" si="93"/>
        <v>31.041621225779913</v>
      </c>
      <c r="U178" s="122">
        <f t="shared" si="93"/>
        <v>30.408823881246121</v>
      </c>
      <c r="V178" s="122">
        <f t="shared" si="93"/>
        <v>33.236720909990986</v>
      </c>
      <c r="W178" s="122">
        <f t="shared" si="93"/>
        <v>27.913340985195948</v>
      </c>
      <c r="X178" s="122">
        <f t="shared" si="93"/>
        <v>36.714973931827352</v>
      </c>
      <c r="Y178" s="122">
        <f t="shared" si="93"/>
        <v>35.774265161758926</v>
      </c>
      <c r="DA178" s="130" t="s">
        <v>2363</v>
      </c>
    </row>
    <row r="179" spans="1:105" ht="12" customHeight="1" x14ac:dyDescent="0.25">
      <c r="A179" s="97" t="s">
        <v>53</v>
      </c>
      <c r="B179" s="98">
        <f>RES_hhdet_fech!B129</f>
        <v>5.230841904895688</v>
      </c>
      <c r="C179" s="98">
        <f>RES_hhdet_fech!C129</f>
        <v>5.1445914496245635</v>
      </c>
      <c r="D179" s="98">
        <f>RES_hhdet_fech!D129</f>
        <v>5.1967393400660491</v>
      </c>
      <c r="E179" s="98">
        <f>RES_hhdet_fech!E129</f>
        <v>7.6528994265767176</v>
      </c>
      <c r="F179" s="98">
        <f>RES_hhdet_fech!F129</f>
        <v>6.0231175343886925</v>
      </c>
      <c r="G179" s="98">
        <f>RES_hhdet_fech!G129</f>
        <v>6.7268046330178972</v>
      </c>
      <c r="H179" s="98">
        <f>RES_hhdet_fech!H129</f>
        <v>11.044166565434789</v>
      </c>
      <c r="I179" s="98">
        <f>RES_hhdet_fech!I129</f>
        <v>7.8507314459101183</v>
      </c>
      <c r="J179" s="98">
        <f>RES_hhdet_fech!J129</f>
        <v>8.3162662049060003</v>
      </c>
      <c r="K179" s="98">
        <f>RES_hhdet_fech!K129</f>
        <v>9.3122044712130148</v>
      </c>
      <c r="L179" s="98">
        <f>RES_hhdet_fech!L129</f>
        <v>10.302202750444694</v>
      </c>
      <c r="M179" s="98">
        <f>RES_hhdet_fech!M129</f>
        <v>11.125663197900492</v>
      </c>
      <c r="N179" s="98">
        <f>RES_hhdet_fech!N129</f>
        <v>13.98131871409449</v>
      </c>
      <c r="O179" s="98">
        <f>RES_hhdet_fech!O129</f>
        <v>16.214049765636691</v>
      </c>
      <c r="P179" s="98">
        <f>RES_hhdet_fech!P129</f>
        <v>18.839625942601778</v>
      </c>
      <c r="Q179" s="98">
        <f>RES_hhdet_fech!Q129</f>
        <v>21.190426995249894</v>
      </c>
      <c r="R179" s="98">
        <f>RES_hhdet_fech!R129</f>
        <v>24.480343951243576</v>
      </c>
      <c r="S179" s="98">
        <f>RES_hhdet_fech!S129</f>
        <v>24.500967668391521</v>
      </c>
      <c r="T179" s="98">
        <f>RES_hhdet_fech!T129</f>
        <v>31.041621225779913</v>
      </c>
      <c r="U179" s="98">
        <f>RES_hhdet_fech!U129</f>
        <v>30.408823881246121</v>
      </c>
      <c r="V179" s="98">
        <f>RES_hhdet_fech!V129</f>
        <v>33.236720909990986</v>
      </c>
      <c r="W179" s="98">
        <f>RES_hhdet_fech!W129</f>
        <v>27.913340985195948</v>
      </c>
      <c r="X179" s="98">
        <f>RES_hhdet_fech!X129</f>
        <v>36.714973931827352</v>
      </c>
      <c r="Y179" s="98">
        <f>RES_hhdet_fech!Y129</f>
        <v>35.774265161758926</v>
      </c>
      <c r="DA179" s="63" t="s">
        <v>2364</v>
      </c>
    </row>
    <row r="180" spans="1:105" ht="12" customHeight="1" x14ac:dyDescent="0.25">
      <c r="A180" s="121" t="s">
        <v>55</v>
      </c>
      <c r="B180" s="122">
        <v>1086.390437572911</v>
      </c>
      <c r="C180" s="122">
        <v>1143.9833821938132</v>
      </c>
      <c r="D180" s="122">
        <v>1197.8694978483725</v>
      </c>
      <c r="E180" s="122">
        <v>1228.0875468536192</v>
      </c>
      <c r="F180" s="122">
        <v>1207.1275229294804</v>
      </c>
      <c r="G180" s="122">
        <v>1154.2055860795542</v>
      </c>
      <c r="H180" s="122">
        <v>1116.3895715077701</v>
      </c>
      <c r="I180" s="122">
        <v>1120.6043079556209</v>
      </c>
      <c r="J180" s="122">
        <v>1124.9648904511741</v>
      </c>
      <c r="K180" s="122">
        <v>1122.89350448814</v>
      </c>
      <c r="L180" s="122">
        <v>1296.8620813590965</v>
      </c>
      <c r="M180" s="122">
        <v>1018.6983141481816</v>
      </c>
      <c r="N180" s="122">
        <v>1066.6807274490375</v>
      </c>
      <c r="O180" s="122">
        <v>1159.5138545495111</v>
      </c>
      <c r="P180" s="122">
        <v>966.69193963555756</v>
      </c>
      <c r="Q180" s="122">
        <v>1148.2433020047649</v>
      </c>
      <c r="R180" s="122">
        <v>1160.9878948035648</v>
      </c>
      <c r="S180" s="122">
        <v>1103.9693968331028</v>
      </c>
      <c r="T180" s="122">
        <v>1107.6352507481267</v>
      </c>
      <c r="U180" s="122">
        <v>1021.9946805360734</v>
      </c>
      <c r="V180" s="122">
        <v>924.72870579816379</v>
      </c>
      <c r="W180" s="122">
        <v>939.42385200844524</v>
      </c>
      <c r="X180" s="122">
        <v>700.34637930091503</v>
      </c>
      <c r="Y180" s="122">
        <v>550.05638189561603</v>
      </c>
      <c r="DA180" s="130" t="s">
        <v>2365</v>
      </c>
    </row>
    <row r="181" spans="1:105" ht="12" customHeight="1" x14ac:dyDescent="0.25">
      <c r="A181" s="97" t="s">
        <v>128</v>
      </c>
      <c r="B181" s="98">
        <v>1083.1042302477424</v>
      </c>
      <c r="C181" s="98">
        <v>1143.931376415165</v>
      </c>
      <c r="D181" s="98">
        <v>1196.1328081055301</v>
      </c>
      <c r="E181" s="98">
        <v>1227.111123627524</v>
      </c>
      <c r="F181" s="98">
        <v>1206.7428969202524</v>
      </c>
      <c r="G181" s="98">
        <v>1153.0237193454655</v>
      </c>
      <c r="H181" s="98">
        <v>1115.0663874621748</v>
      </c>
      <c r="I181" s="98">
        <v>1118.5561352844038</v>
      </c>
      <c r="J181" s="98">
        <v>1124.9549444479292</v>
      </c>
      <c r="K181" s="98">
        <v>1121.7702772866023</v>
      </c>
      <c r="L181" s="98">
        <v>1299.3639011275843</v>
      </c>
      <c r="M181" s="98">
        <v>1016.0555018185158</v>
      </c>
      <c r="N181" s="98">
        <v>1065.3112471394616</v>
      </c>
      <c r="O181" s="98">
        <v>1160.0141929205915</v>
      </c>
      <c r="P181" s="98">
        <v>963.15463749929233</v>
      </c>
      <c r="Q181" s="98">
        <v>1148.0850871597918</v>
      </c>
      <c r="R181" s="98">
        <v>1160.6777496745856</v>
      </c>
      <c r="S181" s="98">
        <v>1102.5977585633307</v>
      </c>
      <c r="T181" s="98">
        <v>1107.3571654566808</v>
      </c>
      <c r="U181" s="98">
        <v>1021.01903248039</v>
      </c>
      <c r="V181" s="98">
        <v>923.41446641013295</v>
      </c>
      <c r="W181" s="98">
        <v>941.40386584162081</v>
      </c>
      <c r="X181" s="98">
        <v>698.70928285211835</v>
      </c>
      <c r="Y181" s="98">
        <v>549.13606885498746</v>
      </c>
      <c r="DA181" s="63" t="s">
        <v>2366</v>
      </c>
    </row>
    <row r="182" spans="1:105" ht="12" customHeight="1" x14ac:dyDescent="0.25">
      <c r="A182" s="97" t="s">
        <v>127</v>
      </c>
      <c r="B182" s="98">
        <v>999.40123119791599</v>
      </c>
      <c r="C182" s="98">
        <v>1045.1086787025447</v>
      </c>
      <c r="D182" s="98">
        <v>1099.7000164492656</v>
      </c>
      <c r="E182" s="98">
        <v>1127.2161463522559</v>
      </c>
      <c r="F182" s="98">
        <v>1109.1364000857623</v>
      </c>
      <c r="G182" s="98">
        <v>1062.5272857724051</v>
      </c>
      <c r="H182" s="98">
        <v>1028.0970832727883</v>
      </c>
      <c r="I182" s="98">
        <v>1037.85282221629</v>
      </c>
      <c r="J182" s="98">
        <v>1038.1087600848412</v>
      </c>
      <c r="K182" s="98">
        <v>1039.5903916403713</v>
      </c>
      <c r="L182" s="98">
        <v>1196.5998263345596</v>
      </c>
      <c r="M182" s="98">
        <v>942.08359951692182</v>
      </c>
      <c r="N182" s="98">
        <v>987.45886160235284</v>
      </c>
      <c r="O182" s="98">
        <v>1080.1839457007191</v>
      </c>
      <c r="P182" s="98">
        <v>901.26167566827792</v>
      </c>
      <c r="Q182" s="98">
        <v>1074.6344925543701</v>
      </c>
      <c r="R182" s="98">
        <v>1090.8700490271669</v>
      </c>
      <c r="S182" s="98">
        <v>1040.1619982310253</v>
      </c>
      <c r="T182" s="98">
        <v>1045.5671061382907</v>
      </c>
      <c r="U182" s="98">
        <v>965.92488290283848</v>
      </c>
      <c r="V182" s="98">
        <v>875.45506401684167</v>
      </c>
      <c r="W182" s="98">
        <v>890.15216405468084</v>
      </c>
      <c r="X182" s="98">
        <v>665.2931239180524</v>
      </c>
      <c r="Y182" s="98">
        <v>522.52975229145864</v>
      </c>
      <c r="DA182" s="63" t="s">
        <v>2367</v>
      </c>
    </row>
    <row r="183" spans="1:105" ht="12" customHeight="1" x14ac:dyDescent="0.25">
      <c r="A183" s="100" t="s">
        <v>198</v>
      </c>
      <c r="B183" s="101">
        <v>568.40556735770156</v>
      </c>
      <c r="C183" s="101">
        <v>543.73565283039204</v>
      </c>
      <c r="D183" s="101">
        <v>591.80669116989588</v>
      </c>
      <c r="E183" s="101">
        <v>590.36424992856837</v>
      </c>
      <c r="F183" s="101">
        <v>576.40512028601313</v>
      </c>
      <c r="G183" s="101">
        <v>553.77304263909241</v>
      </c>
      <c r="H183" s="101">
        <v>523.92689654079459</v>
      </c>
      <c r="I183" s="101">
        <v>557.63151048541806</v>
      </c>
      <c r="J183" s="101">
        <v>509.01589961970319</v>
      </c>
      <c r="K183" s="101">
        <v>520.1862035210105</v>
      </c>
      <c r="L183" s="101">
        <v>520.25723510215209</v>
      </c>
      <c r="M183" s="101">
        <v>425.81597475346427</v>
      </c>
      <c r="N183" s="101">
        <v>417.88709575061421</v>
      </c>
      <c r="O183" s="101">
        <v>477.26302485160954</v>
      </c>
      <c r="P183" s="101">
        <v>409.87809973076185</v>
      </c>
      <c r="Q183" s="101">
        <v>490.85136607405292</v>
      </c>
      <c r="R183" s="101">
        <v>520.87364309423992</v>
      </c>
      <c r="S183" s="101">
        <v>498.4310355189815</v>
      </c>
      <c r="T183" s="101">
        <v>481.29528314300183</v>
      </c>
      <c r="U183" s="101">
        <v>427.91625547161004</v>
      </c>
      <c r="V183" s="101">
        <v>373.12381293876109</v>
      </c>
      <c r="W183" s="101">
        <v>335.0456098264026</v>
      </c>
      <c r="X183" s="101">
        <v>264.3877677261064</v>
      </c>
      <c r="Y183" s="101">
        <v>207.18054611499815</v>
      </c>
      <c r="DA183" s="131" t="s">
        <v>2368</v>
      </c>
    </row>
    <row r="184" spans="1:105" ht="12" customHeight="1" x14ac:dyDescent="0.25">
      <c r="A184" s="103" t="s">
        <v>52</v>
      </c>
      <c r="B184" s="104">
        <v>430.99566384021438</v>
      </c>
      <c r="C184" s="104">
        <v>501.37302587215248</v>
      </c>
      <c r="D184" s="104">
        <v>507.89332527936966</v>
      </c>
      <c r="E184" s="104">
        <v>536.85189642368766</v>
      </c>
      <c r="F184" s="104">
        <v>532.73127979974902</v>
      </c>
      <c r="G184" s="104">
        <v>508.75424313331303</v>
      </c>
      <c r="H184" s="104">
        <v>504.17018673199345</v>
      </c>
      <c r="I184" s="104">
        <v>480.22131173087195</v>
      </c>
      <c r="J184" s="104">
        <v>529.09286046513785</v>
      </c>
      <c r="K184" s="104">
        <v>519.40418811936104</v>
      </c>
      <c r="L184" s="104">
        <v>676.34259123240759</v>
      </c>
      <c r="M184" s="104">
        <v>516.26762476345755</v>
      </c>
      <c r="N184" s="104">
        <v>569.57176585173852</v>
      </c>
      <c r="O184" s="104">
        <v>602.92092084910951</v>
      </c>
      <c r="P184" s="104">
        <v>491.38357593751613</v>
      </c>
      <c r="Q184" s="104">
        <v>583.78312648031738</v>
      </c>
      <c r="R184" s="104">
        <v>569.99640593292725</v>
      </c>
      <c r="S184" s="104">
        <v>541.73096271204383</v>
      </c>
      <c r="T184" s="104">
        <v>564.27182299528874</v>
      </c>
      <c r="U184" s="104">
        <v>538.00862743122843</v>
      </c>
      <c r="V184" s="104">
        <v>502.33125107808064</v>
      </c>
      <c r="W184" s="104">
        <v>555.10655422827824</v>
      </c>
      <c r="X184" s="104">
        <v>400.90535619194594</v>
      </c>
      <c r="Y184" s="104">
        <v>315.34920617646054</v>
      </c>
      <c r="DA184" s="132" t="s">
        <v>2369</v>
      </c>
    </row>
    <row r="185" spans="1:105" ht="12" customHeight="1" x14ac:dyDescent="0.25">
      <c r="A185" s="106" t="s">
        <v>122</v>
      </c>
      <c r="B185" s="101">
        <v>1426.0840803205961</v>
      </c>
      <c r="C185" s="101">
        <v>1271.1936894432934</v>
      </c>
      <c r="D185" s="101">
        <v>1443.0546226676265</v>
      </c>
      <c r="E185" s="101">
        <v>1425.2655198861416</v>
      </c>
      <c r="F185" s="101">
        <v>1367.8050426133439</v>
      </c>
      <c r="G185" s="101">
        <v>1358.84854078226</v>
      </c>
      <c r="H185" s="101">
        <v>1323.1872340500408</v>
      </c>
      <c r="I185" s="101">
        <v>1368.6238521086671</v>
      </c>
      <c r="J185" s="101">
        <v>1256.7665771303355</v>
      </c>
      <c r="K185" s="101">
        <v>1326.1091001571874</v>
      </c>
      <c r="L185" s="101">
        <v>1292.9678011740061</v>
      </c>
      <c r="M185" s="101">
        <v>1307.6123934505854</v>
      </c>
      <c r="N185" s="101">
        <v>1277.634282808292</v>
      </c>
      <c r="O185" s="101">
        <v>1263.4150869560085</v>
      </c>
      <c r="P185" s="101">
        <v>1278.9878327879273</v>
      </c>
      <c r="Q185" s="101">
        <v>1278.0911652529344</v>
      </c>
      <c r="R185" s="101">
        <v>1293.1318355024525</v>
      </c>
      <c r="S185" s="101">
        <v>1278.5205918608208</v>
      </c>
      <c r="T185" s="101">
        <v>1219.6661902600129</v>
      </c>
      <c r="U185" s="101">
        <v>1154.6919696892473</v>
      </c>
      <c r="V185" s="101">
        <v>1053.7711070011844</v>
      </c>
      <c r="W185" s="101">
        <v>922.7603349939385</v>
      </c>
      <c r="X185" s="101">
        <v>818.69895141869188</v>
      </c>
      <c r="Y185" s="101">
        <v>644.71663545325691</v>
      </c>
      <c r="DA185" s="131" t="s">
        <v>2370</v>
      </c>
    </row>
    <row r="186" spans="1:105" ht="12" customHeight="1" x14ac:dyDescent="0.25">
      <c r="A186" s="107" t="s">
        <v>121</v>
      </c>
      <c r="B186" s="104">
        <v>1229.1501043415626</v>
      </c>
      <c r="C186" s="104">
        <v>1076.1908093506049</v>
      </c>
      <c r="D186" s="104">
        <v>1234.3523598738684</v>
      </c>
      <c r="E186" s="104">
        <v>1216.0870401316054</v>
      </c>
      <c r="F186" s="104">
        <v>1168.2153875270767</v>
      </c>
      <c r="G186" s="104">
        <v>1165.1770754411875</v>
      </c>
      <c r="H186" s="104">
        <v>1133.7485740178993</v>
      </c>
      <c r="I186" s="104">
        <v>1186.2105135937138</v>
      </c>
      <c r="J186" s="104">
        <v>1071.5168631331976</v>
      </c>
      <c r="K186" s="104">
        <v>1135.9019647248563</v>
      </c>
      <c r="L186" s="104">
        <v>1081.7281072532439</v>
      </c>
      <c r="M186" s="104">
        <v>1108.1788749713082</v>
      </c>
      <c r="N186" s="104">
        <v>1076.528846926753</v>
      </c>
      <c r="O186" s="104">
        <v>1070.7041291983294</v>
      </c>
      <c r="P186" s="104">
        <v>1091.4026344795066</v>
      </c>
      <c r="Q186" s="104">
        <v>1098.0966069669569</v>
      </c>
      <c r="R186" s="104">
        <v>1121.492852729923</v>
      </c>
      <c r="S186" s="104">
        <v>1116.4665942351482</v>
      </c>
      <c r="T186" s="104">
        <v>1069.1560473475881</v>
      </c>
      <c r="U186" s="104">
        <v>1012.6630080175491</v>
      </c>
      <c r="V186" s="104">
        <v>929.07839816141848</v>
      </c>
      <c r="W186" s="104">
        <v>808.81566611674054</v>
      </c>
      <c r="X186" s="104">
        <v>724.71170969385128</v>
      </c>
      <c r="Y186" s="104">
        <v>575.08745461421233</v>
      </c>
      <c r="DA186" s="132" t="s">
        <v>2371</v>
      </c>
    </row>
    <row r="187" spans="1:105" ht="12" customHeight="1" x14ac:dyDescent="0.25">
      <c r="A187" s="108" t="s">
        <v>53</v>
      </c>
      <c r="B187" s="98">
        <v>754.81335002064702</v>
      </c>
      <c r="C187" s="98">
        <v>601.62555195914581</v>
      </c>
      <c r="D187" s="98">
        <v>716.33191596427503</v>
      </c>
      <c r="E187" s="98">
        <v>685.91785556538218</v>
      </c>
      <c r="F187" s="98">
        <v>654.20723904038391</v>
      </c>
      <c r="G187" s="98">
        <v>655.45083324626808</v>
      </c>
      <c r="H187" s="98">
        <v>622.73920032188823</v>
      </c>
      <c r="I187" s="98">
        <v>690.4344886040285</v>
      </c>
      <c r="J187" s="98">
        <v>564.93321217842538</v>
      </c>
      <c r="K187" s="98">
        <v>614.65999920568652</v>
      </c>
      <c r="L187" s="98">
        <v>489.82296001197102</v>
      </c>
      <c r="M187" s="98">
        <v>551.87865449148353</v>
      </c>
      <c r="N187" s="98">
        <v>502.84118506723331</v>
      </c>
      <c r="O187" s="98">
        <v>508.74711079692872</v>
      </c>
      <c r="P187" s="98">
        <v>544.51191047543091</v>
      </c>
      <c r="Q187" s="98">
        <v>542.70146113947487</v>
      </c>
      <c r="R187" s="98">
        <v>574.47501343764031</v>
      </c>
      <c r="S187" s="98">
        <v>576.04579026979275</v>
      </c>
      <c r="T187" s="98">
        <v>528.8560069583649</v>
      </c>
      <c r="U187" s="98">
        <v>482.26609910961383</v>
      </c>
      <c r="V187" s="98">
        <v>426.45098723283985</v>
      </c>
      <c r="W187" s="98">
        <v>317.12506380313147</v>
      </c>
      <c r="X187" s="98">
        <v>306.65179259274805</v>
      </c>
      <c r="Y187" s="98">
        <v>247.00951309933779</v>
      </c>
      <c r="DA187" s="63" t="s">
        <v>2372</v>
      </c>
    </row>
    <row r="188" spans="1:105" ht="12" customHeight="1" x14ac:dyDescent="0.25">
      <c r="A188" s="108" t="s">
        <v>52</v>
      </c>
      <c r="B188" s="98">
        <v>474.33675432091565</v>
      </c>
      <c r="C188" s="98">
        <v>474.56525739145923</v>
      </c>
      <c r="D188" s="98">
        <v>518.02044390959327</v>
      </c>
      <c r="E188" s="98">
        <v>530.16918456622307</v>
      </c>
      <c r="F188" s="98">
        <v>514.0081484866929</v>
      </c>
      <c r="G188" s="98">
        <v>509.72624219491939</v>
      </c>
      <c r="H188" s="98">
        <v>511.00937369601127</v>
      </c>
      <c r="I188" s="98">
        <v>495.77602498968525</v>
      </c>
      <c r="J188" s="98">
        <v>506.58365095477222</v>
      </c>
      <c r="K188" s="98">
        <v>521.24196551916953</v>
      </c>
      <c r="L188" s="98">
        <v>591.90514724127297</v>
      </c>
      <c r="M188" s="98">
        <v>556.3002204798247</v>
      </c>
      <c r="N188" s="98">
        <v>573.68766185951984</v>
      </c>
      <c r="O188" s="98">
        <v>561.95701840140043</v>
      </c>
      <c r="P188" s="98">
        <v>546.89072400407542</v>
      </c>
      <c r="Q188" s="98">
        <v>555.39514582748166</v>
      </c>
      <c r="R188" s="98">
        <v>547.01783929228259</v>
      </c>
      <c r="S188" s="98">
        <v>540.42080396535528</v>
      </c>
      <c r="T188" s="98">
        <v>540.30004038922334</v>
      </c>
      <c r="U188" s="98">
        <v>530.3969089079352</v>
      </c>
      <c r="V188" s="98">
        <v>502.62741092857874</v>
      </c>
      <c r="W188" s="98">
        <v>491.69060231360908</v>
      </c>
      <c r="X188" s="98">
        <v>418.05991710110311</v>
      </c>
      <c r="Y188" s="98">
        <v>328.07794151487457</v>
      </c>
      <c r="DA188" s="63" t="s">
        <v>2373</v>
      </c>
    </row>
    <row r="189" spans="1:105" ht="12" customHeight="1" x14ac:dyDescent="0.25">
      <c r="A189" s="121" t="s">
        <v>54</v>
      </c>
      <c r="B189" s="122">
        <v>228.97930485640663</v>
      </c>
      <c r="C189" s="122">
        <v>243.12476007081236</v>
      </c>
      <c r="D189" s="122">
        <v>242.81555522029797</v>
      </c>
      <c r="E189" s="122">
        <v>241.52690501497517</v>
      </c>
      <c r="F189" s="122">
        <v>247.95145921227586</v>
      </c>
      <c r="G189" s="122">
        <v>247.9661975407617</v>
      </c>
      <c r="H189" s="122">
        <v>270.56487179244141</v>
      </c>
      <c r="I189" s="122">
        <v>252.72331408544574</v>
      </c>
      <c r="J189" s="122">
        <v>259.28159358920738</v>
      </c>
      <c r="K189" s="122">
        <v>236.47153801649441</v>
      </c>
      <c r="L189" s="122">
        <v>288.50126410945694</v>
      </c>
      <c r="M189" s="122">
        <v>287.06374284674098</v>
      </c>
      <c r="N189" s="122">
        <v>286.13243332363118</v>
      </c>
      <c r="O189" s="122">
        <v>279.60783615822675</v>
      </c>
      <c r="P189" s="122">
        <v>273.27672495069629</v>
      </c>
      <c r="Q189" s="122">
        <v>267.38176431073992</v>
      </c>
      <c r="R189" s="122">
        <v>261.19951559345321</v>
      </c>
      <c r="S189" s="122">
        <v>255.111271908666</v>
      </c>
      <c r="T189" s="122">
        <v>248.76625174255932</v>
      </c>
      <c r="U189" s="122">
        <v>242.43666097404056</v>
      </c>
      <c r="V189" s="122">
        <v>236.14079913987806</v>
      </c>
      <c r="W189" s="122">
        <v>232.37942659464969</v>
      </c>
      <c r="X189" s="122">
        <v>229.73149444684304</v>
      </c>
      <c r="Y189" s="122">
        <v>198.81797312073374</v>
      </c>
      <c r="DA189" s="130" t="s">
        <v>2374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2375</v>
      </c>
    </row>
    <row r="191" spans="1:105" ht="12" customHeight="1" x14ac:dyDescent="0.25">
      <c r="A191" s="109" t="s">
        <v>120</v>
      </c>
      <c r="B191" s="33">
        <v>228.97930485640663</v>
      </c>
      <c r="C191" s="33">
        <v>243.12476007081236</v>
      </c>
      <c r="D191" s="33">
        <v>242.81555522029797</v>
      </c>
      <c r="E191" s="33">
        <v>241.52690501497517</v>
      </c>
      <c r="F191" s="33">
        <v>247.95145921227586</v>
      </c>
      <c r="G191" s="33">
        <v>247.9661975407617</v>
      </c>
      <c r="H191" s="33">
        <v>270.56487179244141</v>
      </c>
      <c r="I191" s="33">
        <v>252.72331408544574</v>
      </c>
      <c r="J191" s="33">
        <v>259.28159358920738</v>
      </c>
      <c r="K191" s="33">
        <v>236.47153801649441</v>
      </c>
      <c r="L191" s="33">
        <v>288.50126410945694</v>
      </c>
      <c r="M191" s="33">
        <v>287.06374284674098</v>
      </c>
      <c r="N191" s="33">
        <v>286.13243332363118</v>
      </c>
      <c r="O191" s="33">
        <v>279.60783615822675</v>
      </c>
      <c r="P191" s="33">
        <v>273.27672495069629</v>
      </c>
      <c r="Q191" s="33">
        <v>267.38176431073992</v>
      </c>
      <c r="R191" s="33">
        <v>261.19951559345321</v>
      </c>
      <c r="S191" s="33">
        <v>255.111271908666</v>
      </c>
      <c r="T191" s="33">
        <v>248.76625174255932</v>
      </c>
      <c r="U191" s="33">
        <v>242.43666097404056</v>
      </c>
      <c r="V191" s="33">
        <v>236.14079913987806</v>
      </c>
      <c r="W191" s="33">
        <v>232.37942659464969</v>
      </c>
      <c r="X191" s="33">
        <v>229.73149444684304</v>
      </c>
      <c r="Y191" s="33">
        <v>198.81797312073374</v>
      </c>
      <c r="DA191" s="60" t="s">
        <v>2376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8556.8492487069961</v>
      </c>
      <c r="C193" s="117">
        <f t="shared" si="94"/>
        <v>9471.9415117690151</v>
      </c>
      <c r="D193" s="117">
        <f t="shared" si="94"/>
        <v>8923.1995652934438</v>
      </c>
      <c r="E193" s="117">
        <f t="shared" si="94"/>
        <v>9266.5461906589044</v>
      </c>
      <c r="F193" s="117">
        <f t="shared" si="94"/>
        <v>9167.1391219794768</v>
      </c>
      <c r="G193" s="117">
        <f t="shared" si="94"/>
        <v>8690.0271205542485</v>
      </c>
      <c r="H193" s="117">
        <f t="shared" si="94"/>
        <v>8576.7086474464613</v>
      </c>
      <c r="I193" s="117">
        <f t="shared" si="94"/>
        <v>8147.2490512635168</v>
      </c>
      <c r="J193" s="117">
        <f t="shared" si="94"/>
        <v>9042.3786030028768</v>
      </c>
      <c r="K193" s="117">
        <f t="shared" si="94"/>
        <v>8907.4309372868702</v>
      </c>
      <c r="L193" s="117">
        <f t="shared" si="94"/>
        <v>10371.227619569832</v>
      </c>
      <c r="M193" s="117">
        <f t="shared" si="94"/>
        <v>8479.0858128384425</v>
      </c>
      <c r="N193" s="117">
        <f t="shared" si="94"/>
        <v>9249.4973538197082</v>
      </c>
      <c r="O193" s="117">
        <f t="shared" si="94"/>
        <v>9865.2688745023879</v>
      </c>
      <c r="P193" s="117">
        <f t="shared" si="94"/>
        <v>7661.2426145213585</v>
      </c>
      <c r="Q193" s="117">
        <f t="shared" si="94"/>
        <v>8256.7151795551963</v>
      </c>
      <c r="R193" s="117">
        <f t="shared" ref="R193:V193" si="95">R194+R197+R199+R208</f>
        <v>8372.8682571728641</v>
      </c>
      <c r="S193" s="117">
        <f t="shared" si="95"/>
        <v>8169.6240296694032</v>
      </c>
      <c r="T193" s="117">
        <f t="shared" si="95"/>
        <v>8541.0977677248393</v>
      </c>
      <c r="U193" s="117">
        <f t="shared" si="95"/>
        <v>8306.0285455241938</v>
      </c>
      <c r="V193" s="117">
        <f t="shared" si="95"/>
        <v>8195.1073734817637</v>
      </c>
      <c r="W193" s="117">
        <f t="shared" ref="W193:Y193" si="96">W194+W197+W199+W208</f>
        <v>9279.9631092023992</v>
      </c>
      <c r="X193" s="117">
        <f t="shared" si="96"/>
        <v>7690.5582148441217</v>
      </c>
      <c r="Y193" s="117">
        <f t="shared" si="96"/>
        <v>7074.2976783573931</v>
      </c>
      <c r="DA193" s="129" t="s">
        <v>2527</v>
      </c>
    </row>
    <row r="194" spans="1:105" ht="12" customHeight="1" x14ac:dyDescent="0.25">
      <c r="A194" s="121" t="s">
        <v>57</v>
      </c>
      <c r="B194" s="122">
        <f t="shared" ref="B194:Q194" si="97">SUM(B195:B196)</f>
        <v>7465.2403874602351</v>
      </c>
      <c r="C194" s="122">
        <f t="shared" si="97"/>
        <v>8316.4227914904914</v>
      </c>
      <c r="D194" s="122">
        <f t="shared" si="97"/>
        <v>7717.6331139550384</v>
      </c>
      <c r="E194" s="122">
        <f t="shared" si="97"/>
        <v>8024.8796514302458</v>
      </c>
      <c r="F194" s="122">
        <f t="shared" si="97"/>
        <v>7936.4906377621255</v>
      </c>
      <c r="G194" s="122">
        <f t="shared" si="97"/>
        <v>7497.2199691432306</v>
      </c>
      <c r="H194" s="122">
        <f t="shared" si="97"/>
        <v>7380.7521527227682</v>
      </c>
      <c r="I194" s="122">
        <f t="shared" si="97"/>
        <v>6966.3288744420342</v>
      </c>
      <c r="J194" s="122">
        <f t="shared" si="97"/>
        <v>7846.4709546749045</v>
      </c>
      <c r="K194" s="122">
        <f t="shared" si="97"/>
        <v>7722.4592994280238</v>
      </c>
      <c r="L194" s="122">
        <f t="shared" si="97"/>
        <v>8984.9849641470846</v>
      </c>
      <c r="M194" s="122">
        <f t="shared" si="97"/>
        <v>7326.1610052871056</v>
      </c>
      <c r="N194" s="122">
        <f t="shared" si="97"/>
        <v>8036.9831825376314</v>
      </c>
      <c r="O194" s="122">
        <f t="shared" si="97"/>
        <v>8559.2268812780349</v>
      </c>
      <c r="P194" s="122">
        <f t="shared" si="97"/>
        <v>6513.9388500700961</v>
      </c>
      <c r="Q194" s="122">
        <f t="shared" si="97"/>
        <v>6936.5458550460035</v>
      </c>
      <c r="R194" s="122">
        <f t="shared" ref="R194:V194" si="98">SUM(R195:R196)</f>
        <v>7024.6650429688525</v>
      </c>
      <c r="S194" s="122">
        <f t="shared" si="98"/>
        <v>6868.9631895393868</v>
      </c>
      <c r="T194" s="122">
        <f t="shared" si="98"/>
        <v>7203.5116416470082</v>
      </c>
      <c r="U194" s="122">
        <f t="shared" si="98"/>
        <v>7044.2830910511811</v>
      </c>
      <c r="V194" s="122">
        <f t="shared" si="98"/>
        <v>7004.9531578353126</v>
      </c>
      <c r="W194" s="122">
        <f t="shared" ref="W194:Y194" si="99">SUM(W195:W196)</f>
        <v>8096.5342942712987</v>
      </c>
      <c r="X194" s="122">
        <f t="shared" si="99"/>
        <v>6678.9134498689073</v>
      </c>
      <c r="Y194" s="122">
        <f t="shared" si="99"/>
        <v>6224.1430645528053</v>
      </c>
      <c r="DA194" s="130" t="s">
        <v>2528</v>
      </c>
    </row>
    <row r="195" spans="1:105" ht="12" customHeight="1" x14ac:dyDescent="0.25">
      <c r="A195" s="97" t="s">
        <v>198</v>
      </c>
      <c r="B195" s="98">
        <v>7430.5657607473522</v>
      </c>
      <c r="C195" s="98">
        <v>8278.4346754116505</v>
      </c>
      <c r="D195" s="98">
        <v>7683.0806210897717</v>
      </c>
      <c r="E195" s="98">
        <v>7989.6473179529048</v>
      </c>
      <c r="F195" s="98">
        <v>7902.3845702588933</v>
      </c>
      <c r="G195" s="98">
        <v>7465.7954954245106</v>
      </c>
      <c r="H195" s="98">
        <v>7350.6227528527106</v>
      </c>
      <c r="I195" s="98">
        <v>6938.7371546137683</v>
      </c>
      <c r="J195" s="98">
        <v>7815.2689677550234</v>
      </c>
      <c r="K195" s="98">
        <v>7692.1393400848165</v>
      </c>
      <c r="L195" s="98">
        <v>8949.0035890743711</v>
      </c>
      <c r="M195" s="98">
        <v>7298.6118708324366</v>
      </c>
      <c r="N195" s="98">
        <v>8006.7927543004598</v>
      </c>
      <c r="O195" s="98">
        <v>8526.8740791103337</v>
      </c>
      <c r="P195" s="98">
        <v>6490.9670465180816</v>
      </c>
      <c r="Q195" s="98">
        <v>6911.4911901931209</v>
      </c>
      <c r="R195" s="98">
        <v>6999.1688821549287</v>
      </c>
      <c r="S195" s="98">
        <v>6844.414176409955</v>
      </c>
      <c r="T195" s="98">
        <v>7178.0160573638968</v>
      </c>
      <c r="U195" s="98">
        <v>7019.8030407945944</v>
      </c>
      <c r="V195" s="98">
        <v>6981.1765138170604</v>
      </c>
      <c r="W195" s="98">
        <v>8068.4004037398709</v>
      </c>
      <c r="X195" s="98">
        <v>6657.4293819011518</v>
      </c>
      <c r="Y195" s="98">
        <v>6205.5069101028521</v>
      </c>
      <c r="DA195" s="63" t="s">
        <v>2529</v>
      </c>
    </row>
    <row r="196" spans="1:105" ht="12" customHeight="1" x14ac:dyDescent="0.25">
      <c r="A196" s="97" t="s">
        <v>53</v>
      </c>
      <c r="B196" s="98">
        <v>34.6746267128824</v>
      </c>
      <c r="C196" s="98">
        <v>37.988116078840335</v>
      </c>
      <c r="D196" s="98">
        <v>34.552492865266963</v>
      </c>
      <c r="E196" s="98">
        <v>35.232333477341093</v>
      </c>
      <c r="F196" s="98">
        <v>34.106067503232353</v>
      </c>
      <c r="G196" s="98">
        <v>31.424473718720421</v>
      </c>
      <c r="H196" s="98">
        <v>30.129399870057412</v>
      </c>
      <c r="I196" s="98">
        <v>27.591719828265919</v>
      </c>
      <c r="J196" s="98">
        <v>31.201986919880923</v>
      </c>
      <c r="K196" s="98">
        <v>30.319959343207366</v>
      </c>
      <c r="L196" s="98">
        <v>35.981375072712851</v>
      </c>
      <c r="M196" s="98">
        <v>27.549134454669442</v>
      </c>
      <c r="N196" s="98">
        <v>30.190428237171801</v>
      </c>
      <c r="O196" s="98">
        <v>32.352802167701945</v>
      </c>
      <c r="P196" s="98">
        <v>22.971803552014499</v>
      </c>
      <c r="Q196" s="98">
        <v>25.054664852882578</v>
      </c>
      <c r="R196" s="98">
        <v>25.496160813923442</v>
      </c>
      <c r="S196" s="98">
        <v>24.549013129431781</v>
      </c>
      <c r="T196" s="98">
        <v>25.495584283111661</v>
      </c>
      <c r="U196" s="98">
        <v>24.480050256586857</v>
      </c>
      <c r="V196" s="98">
        <v>23.776644018252078</v>
      </c>
      <c r="W196" s="98">
        <v>28.13389053142814</v>
      </c>
      <c r="X196" s="98">
        <v>21.484067967755855</v>
      </c>
      <c r="Y196" s="98">
        <v>18.636154449953391</v>
      </c>
      <c r="DA196" s="63" t="s">
        <v>2530</v>
      </c>
    </row>
    <row r="197" spans="1:105" ht="12" customHeight="1" x14ac:dyDescent="0.25">
      <c r="A197" s="121" t="s">
        <v>92</v>
      </c>
      <c r="B197" s="122">
        <f t="shared" ref="B197:Y197" si="100">B198</f>
        <v>10.434808501126255</v>
      </c>
      <c r="C197" s="122">
        <f t="shared" si="100"/>
        <v>10.759352563944997</v>
      </c>
      <c r="D197" s="122">
        <f t="shared" si="100"/>
        <v>11.392256122198809</v>
      </c>
      <c r="E197" s="122">
        <f t="shared" si="100"/>
        <v>18.10240629179987</v>
      </c>
      <c r="F197" s="122">
        <f t="shared" si="100"/>
        <v>15.407757261684093</v>
      </c>
      <c r="G197" s="122">
        <f t="shared" si="100"/>
        <v>18.654382629806545</v>
      </c>
      <c r="H197" s="122">
        <f t="shared" si="100"/>
        <v>32.771470456208512</v>
      </c>
      <c r="I197" s="122">
        <f t="shared" si="100"/>
        <v>23.989360580515257</v>
      </c>
      <c r="J197" s="122">
        <f t="shared" si="100"/>
        <v>25.999908408769748</v>
      </c>
      <c r="K197" s="122">
        <f t="shared" si="100"/>
        <v>30.320841913958557</v>
      </c>
      <c r="L197" s="122">
        <f t="shared" si="100"/>
        <v>35.014522617817853</v>
      </c>
      <c r="M197" s="122">
        <f t="shared" si="100"/>
        <v>40.100094067168023</v>
      </c>
      <c r="N197" s="122">
        <f t="shared" si="100"/>
        <v>52.825192495052029</v>
      </c>
      <c r="O197" s="122">
        <f t="shared" si="100"/>
        <v>63.933203745352927</v>
      </c>
      <c r="P197" s="122">
        <f t="shared" si="100"/>
        <v>77.510219536270071</v>
      </c>
      <c r="Q197" s="122">
        <f t="shared" si="100"/>
        <v>89.948540264385741</v>
      </c>
      <c r="R197" s="122">
        <f t="shared" si="100"/>
        <v>106.8502890584997</v>
      </c>
      <c r="S197" s="122">
        <f t="shared" si="100"/>
        <v>108.97806251792881</v>
      </c>
      <c r="T197" s="122">
        <f t="shared" si="100"/>
        <v>140.45420834216924</v>
      </c>
      <c r="U197" s="122">
        <f t="shared" si="100"/>
        <v>139.90779325346625</v>
      </c>
      <c r="V197" s="122">
        <f t="shared" si="100"/>
        <v>154.77866189251424</v>
      </c>
      <c r="W197" s="122">
        <f t="shared" si="100"/>
        <v>131.16620522903094</v>
      </c>
      <c r="X197" s="122">
        <f t="shared" si="100"/>
        <v>174.01012526394072</v>
      </c>
      <c r="Y197" s="122">
        <f t="shared" si="100"/>
        <v>171.04289631077219</v>
      </c>
      <c r="DA197" s="130" t="s">
        <v>2531</v>
      </c>
    </row>
    <row r="198" spans="1:105" ht="12" customHeight="1" x14ac:dyDescent="0.25">
      <c r="A198" s="97" t="s">
        <v>53</v>
      </c>
      <c r="B198" s="98">
        <f>RES_hhdet_tesh!B129</f>
        <v>10.434808501126255</v>
      </c>
      <c r="C198" s="98">
        <f>RES_hhdet_tesh!C129</f>
        <v>10.759352563944997</v>
      </c>
      <c r="D198" s="98">
        <f>RES_hhdet_tesh!D129</f>
        <v>11.392256122198809</v>
      </c>
      <c r="E198" s="98">
        <f>RES_hhdet_tesh!E129</f>
        <v>18.10240629179987</v>
      </c>
      <c r="F198" s="98">
        <f>RES_hhdet_tesh!F129</f>
        <v>15.407757261684093</v>
      </c>
      <c r="G198" s="98">
        <f>RES_hhdet_tesh!G129</f>
        <v>18.654382629806545</v>
      </c>
      <c r="H198" s="98">
        <f>RES_hhdet_tesh!H129</f>
        <v>32.771470456208512</v>
      </c>
      <c r="I198" s="98">
        <f>RES_hhdet_tesh!I129</f>
        <v>23.989360580515257</v>
      </c>
      <c r="J198" s="98">
        <f>RES_hhdet_tesh!J129</f>
        <v>25.999908408769748</v>
      </c>
      <c r="K198" s="98">
        <f>RES_hhdet_tesh!K129</f>
        <v>30.320841913958557</v>
      </c>
      <c r="L198" s="98">
        <f>RES_hhdet_tesh!L129</f>
        <v>35.014522617817853</v>
      </c>
      <c r="M198" s="98">
        <f>RES_hhdet_tesh!M129</f>
        <v>40.100094067168023</v>
      </c>
      <c r="N198" s="98">
        <f>RES_hhdet_tesh!N129</f>
        <v>52.825192495052029</v>
      </c>
      <c r="O198" s="98">
        <f>RES_hhdet_tesh!O129</f>
        <v>63.933203745352927</v>
      </c>
      <c r="P198" s="98">
        <f>RES_hhdet_tesh!P129</f>
        <v>77.510219536270071</v>
      </c>
      <c r="Q198" s="98">
        <f>RES_hhdet_tesh!Q129</f>
        <v>89.948540264385741</v>
      </c>
      <c r="R198" s="98">
        <f>RES_hhdet_tesh!R129</f>
        <v>106.8502890584997</v>
      </c>
      <c r="S198" s="98">
        <f>RES_hhdet_tesh!S129</f>
        <v>108.97806251792881</v>
      </c>
      <c r="T198" s="98">
        <f>RES_hhdet_tesh!T129</f>
        <v>140.45420834216924</v>
      </c>
      <c r="U198" s="98">
        <f>RES_hhdet_tesh!U129</f>
        <v>139.90779325346625</v>
      </c>
      <c r="V198" s="98">
        <f>RES_hhdet_tesh!V129</f>
        <v>154.77866189251424</v>
      </c>
      <c r="W198" s="98">
        <f>RES_hhdet_tesh!W129</f>
        <v>131.16620522903094</v>
      </c>
      <c r="X198" s="98">
        <f>RES_hhdet_tesh!X129</f>
        <v>174.01012526394072</v>
      </c>
      <c r="Y198" s="98">
        <f>RES_hhdet_tesh!Y129</f>
        <v>171.04289631077219</v>
      </c>
      <c r="DA198" s="63" t="s">
        <v>2532</v>
      </c>
    </row>
    <row r="199" spans="1:105" ht="12" customHeight="1" x14ac:dyDescent="0.25">
      <c r="A199" s="121" t="s">
        <v>55</v>
      </c>
      <c r="B199" s="122">
        <v>908.35917885236313</v>
      </c>
      <c r="C199" s="122">
        <v>960.67524113820366</v>
      </c>
      <c r="D199" s="122">
        <v>1009.7084037308917</v>
      </c>
      <c r="E199" s="122">
        <v>1039.4566689441945</v>
      </c>
      <c r="F199" s="122">
        <v>1025.6127749983398</v>
      </c>
      <c r="G199" s="122">
        <v>983.88555492173316</v>
      </c>
      <c r="H199" s="122">
        <v>954.84197680115676</v>
      </c>
      <c r="I199" s="122">
        <v>961.92661418073351</v>
      </c>
      <c r="J199" s="122">
        <v>969.58207245398432</v>
      </c>
      <c r="K199" s="122">
        <v>971.59593594844989</v>
      </c>
      <c r="L199" s="122">
        <v>1127.4221382673784</v>
      </c>
      <c r="M199" s="122">
        <v>889.58966635735283</v>
      </c>
      <c r="N199" s="122">
        <v>936.53797680302443</v>
      </c>
      <c r="O199" s="122">
        <v>1023.3050334561965</v>
      </c>
      <c r="P199" s="122">
        <v>855.20162348938959</v>
      </c>
      <c r="Q199" s="122">
        <v>1019.2638989294157</v>
      </c>
      <c r="R199" s="122">
        <v>1033.9705266963686</v>
      </c>
      <c r="S199" s="122">
        <v>987.27535617064439</v>
      </c>
      <c r="T199" s="122">
        <v>995.38404572182094</v>
      </c>
      <c r="U199" s="122">
        <v>922.49598084649699</v>
      </c>
      <c r="V199" s="122">
        <v>838.38747673605781</v>
      </c>
      <c r="W199" s="122">
        <v>855.72550642915212</v>
      </c>
      <c r="X199" s="122">
        <v>640.9169163781545</v>
      </c>
      <c r="Y199" s="122">
        <v>506.69270293164504</v>
      </c>
      <c r="DA199" s="130" t="s">
        <v>2533</v>
      </c>
    </row>
    <row r="200" spans="1:105" ht="12" customHeight="1" x14ac:dyDescent="0.25">
      <c r="A200" s="97" t="s">
        <v>128</v>
      </c>
      <c r="B200" s="98">
        <v>906.96413334864133</v>
      </c>
      <c r="C200" s="98">
        <v>961.50081260012416</v>
      </c>
      <c r="D200" s="98">
        <v>1009.3959450282844</v>
      </c>
      <c r="E200" s="98">
        <v>1039.687827451017</v>
      </c>
      <c r="F200" s="98">
        <v>1026.201748054689</v>
      </c>
      <c r="G200" s="98">
        <v>983.84861420836341</v>
      </c>
      <c r="H200" s="98">
        <v>954.6681618838503</v>
      </c>
      <c r="I200" s="98">
        <v>961.27591226898119</v>
      </c>
      <c r="J200" s="98">
        <v>970.40966854153191</v>
      </c>
      <c r="K200" s="98">
        <v>971.58232145737418</v>
      </c>
      <c r="L200" s="98">
        <v>1130.4131221621051</v>
      </c>
      <c r="M200" s="98">
        <v>888.31099737280033</v>
      </c>
      <c r="N200" s="98">
        <v>936.37401487706165</v>
      </c>
      <c r="O200" s="98">
        <v>1024.7958310577546</v>
      </c>
      <c r="P200" s="98">
        <v>853.27447012820789</v>
      </c>
      <c r="Q200" s="98">
        <v>1020.3117784876686</v>
      </c>
      <c r="R200" s="98">
        <v>1034.9481111819755</v>
      </c>
      <c r="S200" s="98">
        <v>987.33781789945579</v>
      </c>
      <c r="T200" s="98">
        <v>996.27742293081053</v>
      </c>
      <c r="U200" s="98">
        <v>922.75580527323928</v>
      </c>
      <c r="V200" s="98">
        <v>838.30138743207601</v>
      </c>
      <c r="W200" s="98">
        <v>858.54091365754891</v>
      </c>
      <c r="X200" s="98">
        <v>640.36134352461295</v>
      </c>
      <c r="Y200" s="98">
        <v>506.35246495744718</v>
      </c>
      <c r="DA200" s="63" t="s">
        <v>2534</v>
      </c>
    </row>
    <row r="201" spans="1:105" ht="12" customHeight="1" x14ac:dyDescent="0.25">
      <c r="A201" s="97" t="s">
        <v>127</v>
      </c>
      <c r="B201" s="98">
        <v>906.96413334864133</v>
      </c>
      <c r="C201" s="98">
        <v>961.44339268773945</v>
      </c>
      <c r="D201" s="98">
        <v>1009.3868408731395</v>
      </c>
      <c r="E201" s="98">
        <v>1039.6272727777696</v>
      </c>
      <c r="F201" s="98">
        <v>1026.0568685242449</v>
      </c>
      <c r="G201" s="98">
        <v>983.76150899847528</v>
      </c>
      <c r="H201" s="98">
        <v>954.63423512614338</v>
      </c>
      <c r="I201" s="98">
        <v>961.23429132637341</v>
      </c>
      <c r="J201" s="98">
        <v>970.21740596688551</v>
      </c>
      <c r="K201" s="98">
        <v>971.46798562033337</v>
      </c>
      <c r="L201" s="98">
        <v>1130.260711485706</v>
      </c>
      <c r="M201" s="98">
        <v>888.48082836068704</v>
      </c>
      <c r="N201" s="98">
        <v>936.55792265461355</v>
      </c>
      <c r="O201" s="98">
        <v>1024.717669102427</v>
      </c>
      <c r="P201" s="98">
        <v>853.87219174373092</v>
      </c>
      <c r="Q201" s="98">
        <v>1020.3933568736829</v>
      </c>
      <c r="R201" s="98">
        <v>1034.9772377982938</v>
      </c>
      <c r="S201" s="98">
        <v>987.71629423281092</v>
      </c>
      <c r="T201" s="98">
        <v>996.72569240620817</v>
      </c>
      <c r="U201" s="98">
        <v>923.52291398870955</v>
      </c>
      <c r="V201" s="98">
        <v>839.33955258597643</v>
      </c>
      <c r="W201" s="98">
        <v>859.32999464931504</v>
      </c>
      <c r="X201" s="98">
        <v>641.5060322336185</v>
      </c>
      <c r="Y201" s="98">
        <v>506.11523274630184</v>
      </c>
      <c r="DA201" s="63" t="s">
        <v>2535</v>
      </c>
    </row>
    <row r="202" spans="1:105" ht="12" customHeight="1" x14ac:dyDescent="0.25">
      <c r="A202" s="100" t="s">
        <v>198</v>
      </c>
      <c r="B202" s="101">
        <v>475.96846950842678</v>
      </c>
      <c r="C202" s="101">
        <v>460.07036681558708</v>
      </c>
      <c r="D202" s="101">
        <v>501.49351559376998</v>
      </c>
      <c r="E202" s="101">
        <v>502.7753763540818</v>
      </c>
      <c r="F202" s="101">
        <v>493.32558872449579</v>
      </c>
      <c r="G202" s="101">
        <v>475.00726586516237</v>
      </c>
      <c r="H202" s="101">
        <v>450.46404839415004</v>
      </c>
      <c r="I202" s="101">
        <v>481.01297959550135</v>
      </c>
      <c r="J202" s="101">
        <v>441.12454550174755</v>
      </c>
      <c r="K202" s="101">
        <v>452.06379750097233</v>
      </c>
      <c r="L202" s="101">
        <v>453.91812025329835</v>
      </c>
      <c r="M202" s="101">
        <v>372.21320359722944</v>
      </c>
      <c r="N202" s="101">
        <v>366.98615680287514</v>
      </c>
      <c r="O202" s="101">
        <v>421.79674825331745</v>
      </c>
      <c r="P202" s="101">
        <v>362.48861580621485</v>
      </c>
      <c r="Q202" s="101">
        <v>436.61023039336567</v>
      </c>
      <c r="R202" s="101">
        <v>464.98083186536655</v>
      </c>
      <c r="S202" s="101">
        <v>445.98533152076698</v>
      </c>
      <c r="T202" s="101">
        <v>432.45386941091937</v>
      </c>
      <c r="U202" s="101">
        <v>385.51428655748123</v>
      </c>
      <c r="V202" s="101">
        <v>337.00830150789579</v>
      </c>
      <c r="W202" s="101">
        <v>304.22344042103674</v>
      </c>
      <c r="X202" s="101">
        <v>240.60067604167253</v>
      </c>
      <c r="Y202" s="101">
        <v>190.76602656984133</v>
      </c>
      <c r="DA202" s="131" t="s">
        <v>2536</v>
      </c>
    </row>
    <row r="203" spans="1:105" ht="12" customHeight="1" x14ac:dyDescent="0.25">
      <c r="A203" s="103" t="s">
        <v>52</v>
      </c>
      <c r="B203" s="104">
        <v>430.99566384021438</v>
      </c>
      <c r="C203" s="104">
        <v>501.37302587215248</v>
      </c>
      <c r="D203" s="104">
        <v>507.89332527936966</v>
      </c>
      <c r="E203" s="104">
        <v>536.85189642368766</v>
      </c>
      <c r="F203" s="104">
        <v>532.73127979974902</v>
      </c>
      <c r="G203" s="104">
        <v>508.75424313331303</v>
      </c>
      <c r="H203" s="104">
        <v>504.17018673199345</v>
      </c>
      <c r="I203" s="104">
        <v>480.22131173087195</v>
      </c>
      <c r="J203" s="104">
        <v>529.09286046513785</v>
      </c>
      <c r="K203" s="104">
        <v>519.40418811936104</v>
      </c>
      <c r="L203" s="104">
        <v>676.34259123240759</v>
      </c>
      <c r="M203" s="104">
        <v>516.26762476345755</v>
      </c>
      <c r="N203" s="104">
        <v>569.57176585173852</v>
      </c>
      <c r="O203" s="104">
        <v>602.92092084910951</v>
      </c>
      <c r="P203" s="104">
        <v>491.38357593751613</v>
      </c>
      <c r="Q203" s="104">
        <v>583.78312648031738</v>
      </c>
      <c r="R203" s="104">
        <v>569.99640593292725</v>
      </c>
      <c r="S203" s="104">
        <v>541.73096271204383</v>
      </c>
      <c r="T203" s="104">
        <v>564.27182299528874</v>
      </c>
      <c r="U203" s="104">
        <v>538.00862743122843</v>
      </c>
      <c r="V203" s="104">
        <v>502.33125107808064</v>
      </c>
      <c r="W203" s="104">
        <v>555.10655422827824</v>
      </c>
      <c r="X203" s="104">
        <v>400.90535619194594</v>
      </c>
      <c r="Y203" s="104">
        <v>315.34920617646054</v>
      </c>
      <c r="DA203" s="132" t="s">
        <v>2537</v>
      </c>
    </row>
    <row r="204" spans="1:105" ht="12" customHeight="1" x14ac:dyDescent="0.25">
      <c r="A204" s="106" t="s">
        <v>122</v>
      </c>
      <c r="B204" s="101">
        <v>1007.7068215766517</v>
      </c>
      <c r="C204" s="101">
        <v>902.75349823207478</v>
      </c>
      <c r="D204" s="101">
        <v>1030.9698681825082</v>
      </c>
      <c r="E204" s="101">
        <v>1024.0479010984723</v>
      </c>
      <c r="F204" s="101">
        <v>987.54628533094899</v>
      </c>
      <c r="G204" s="101">
        <v>986.20626140884576</v>
      </c>
      <c r="H204" s="101">
        <v>965.4631176936781</v>
      </c>
      <c r="I204" s="101">
        <v>1001.0281858552587</v>
      </c>
      <c r="J204" s="101">
        <v>920.31916421932442</v>
      </c>
      <c r="K204" s="101">
        <v>972.58968244676453</v>
      </c>
      <c r="L204" s="101">
        <v>951.24225085809542</v>
      </c>
      <c r="M204" s="101">
        <v>963.44856910135309</v>
      </c>
      <c r="N204" s="101">
        <v>945.80804453389703</v>
      </c>
      <c r="O204" s="101">
        <v>940.62179425412648</v>
      </c>
      <c r="P204" s="101">
        <v>957.59978339613849</v>
      </c>
      <c r="Q204" s="101">
        <v>967.16604645964571</v>
      </c>
      <c r="R204" s="101">
        <v>986.33480610713571</v>
      </c>
      <c r="S204" s="101">
        <v>984.50442627067719</v>
      </c>
      <c r="T204" s="101">
        <v>951.08102237362289</v>
      </c>
      <c r="U204" s="101">
        <v>910.48218620716762</v>
      </c>
      <c r="V204" s="101">
        <v>841.93534256050259</v>
      </c>
      <c r="W204" s="101">
        <v>746.55356497588048</v>
      </c>
      <c r="X204" s="101">
        <v>664.71780501774117</v>
      </c>
      <c r="Y204" s="101">
        <v>527.38763786589277</v>
      </c>
      <c r="DA204" s="131" t="s">
        <v>2538</v>
      </c>
    </row>
    <row r="205" spans="1:105" ht="12" customHeight="1" x14ac:dyDescent="0.25">
      <c r="A205" s="107" t="s">
        <v>121</v>
      </c>
      <c r="B205" s="104">
        <v>1007.7068215766519</v>
      </c>
      <c r="C205" s="104">
        <v>902.88726986929078</v>
      </c>
      <c r="D205" s="104">
        <v>1031.1112450378116</v>
      </c>
      <c r="E205" s="104">
        <v>1024.1969265889895</v>
      </c>
      <c r="F205" s="104">
        <v>987.66133074629977</v>
      </c>
      <c r="G205" s="104">
        <v>986.2767306194952</v>
      </c>
      <c r="H205" s="104">
        <v>965.54298637321574</v>
      </c>
      <c r="I205" s="104">
        <v>1000.9180523963691</v>
      </c>
      <c r="J205" s="104">
        <v>920.30832468184826</v>
      </c>
      <c r="K205" s="104">
        <v>972.32885250545223</v>
      </c>
      <c r="L205" s="104">
        <v>951.75474997876756</v>
      </c>
      <c r="M205" s="104">
        <v>963.4793892533678</v>
      </c>
      <c r="N205" s="104">
        <v>945.85019801036776</v>
      </c>
      <c r="O205" s="104">
        <v>940.63678078706926</v>
      </c>
      <c r="P205" s="104">
        <v>956.11532194390008</v>
      </c>
      <c r="Q205" s="104">
        <v>966.24121427614091</v>
      </c>
      <c r="R205" s="104">
        <v>985.42121445978785</v>
      </c>
      <c r="S205" s="104">
        <v>983.65549910859875</v>
      </c>
      <c r="T205" s="104">
        <v>950.33430497673567</v>
      </c>
      <c r="U205" s="104">
        <v>909.76059156031704</v>
      </c>
      <c r="V205" s="104">
        <v>841.74140738729102</v>
      </c>
      <c r="W205" s="104">
        <v>746.49149085353235</v>
      </c>
      <c r="X205" s="104">
        <v>665.97046012578573</v>
      </c>
      <c r="Y205" s="104">
        <v>529.63455538195967</v>
      </c>
      <c r="DA205" s="132" t="s">
        <v>2539</v>
      </c>
    </row>
    <row r="206" spans="1:105" ht="12" customHeight="1" x14ac:dyDescent="0.25">
      <c r="A206" s="108" t="s">
        <v>53</v>
      </c>
      <c r="B206" s="98">
        <v>533.37006725573633</v>
      </c>
      <c r="C206" s="98">
        <v>428.32201247783155</v>
      </c>
      <c r="D206" s="98">
        <v>513.090801128218</v>
      </c>
      <c r="E206" s="98">
        <v>494.02774202276635</v>
      </c>
      <c r="F206" s="98">
        <v>473.65318225960681</v>
      </c>
      <c r="G206" s="98">
        <v>476.5504884245758</v>
      </c>
      <c r="H206" s="98">
        <v>454.53361267720442</v>
      </c>
      <c r="I206" s="98">
        <v>505.14202740668389</v>
      </c>
      <c r="J206" s="98">
        <v>413.72467372707598</v>
      </c>
      <c r="K206" s="98">
        <v>451.08688698628276</v>
      </c>
      <c r="L206" s="98">
        <v>359.84960273749454</v>
      </c>
      <c r="M206" s="98">
        <v>407.17916877354321</v>
      </c>
      <c r="N206" s="98">
        <v>372.16253615084793</v>
      </c>
      <c r="O206" s="98">
        <v>378.67976238566877</v>
      </c>
      <c r="P206" s="98">
        <v>409.22459793982472</v>
      </c>
      <c r="Q206" s="98">
        <v>410.8460684486592</v>
      </c>
      <c r="R206" s="98">
        <v>438.4033751675052</v>
      </c>
      <c r="S206" s="98">
        <v>443.23469514324336</v>
      </c>
      <c r="T206" s="98">
        <v>410.03426458751238</v>
      </c>
      <c r="U206" s="98">
        <v>379.36368265238195</v>
      </c>
      <c r="V206" s="98">
        <v>339.11399645871217</v>
      </c>
      <c r="W206" s="98">
        <v>254.80088853992331</v>
      </c>
      <c r="X206" s="98">
        <v>247.91054302468254</v>
      </c>
      <c r="Y206" s="98">
        <v>201.55661386708522</v>
      </c>
      <c r="DA206" s="63" t="s">
        <v>2540</v>
      </c>
    </row>
    <row r="207" spans="1:105" ht="12" customHeight="1" x14ac:dyDescent="0.25">
      <c r="A207" s="108" t="s">
        <v>52</v>
      </c>
      <c r="B207" s="98">
        <v>474.33675432091565</v>
      </c>
      <c r="C207" s="98">
        <v>474.56525739145923</v>
      </c>
      <c r="D207" s="98">
        <v>518.02044390959327</v>
      </c>
      <c r="E207" s="98">
        <v>530.16918456622307</v>
      </c>
      <c r="F207" s="98">
        <v>514.0081484866929</v>
      </c>
      <c r="G207" s="98">
        <v>509.72624219491939</v>
      </c>
      <c r="H207" s="98">
        <v>511.00937369601127</v>
      </c>
      <c r="I207" s="98">
        <v>495.77602498968525</v>
      </c>
      <c r="J207" s="98">
        <v>506.58365095477222</v>
      </c>
      <c r="K207" s="98">
        <v>521.24196551916953</v>
      </c>
      <c r="L207" s="98">
        <v>591.90514724127297</v>
      </c>
      <c r="M207" s="98">
        <v>556.3002204798247</v>
      </c>
      <c r="N207" s="98">
        <v>573.68766185951984</v>
      </c>
      <c r="O207" s="98">
        <v>561.95701840140043</v>
      </c>
      <c r="P207" s="98">
        <v>546.89072400407542</v>
      </c>
      <c r="Q207" s="98">
        <v>555.39514582748166</v>
      </c>
      <c r="R207" s="98">
        <v>547.01783929228259</v>
      </c>
      <c r="S207" s="98">
        <v>540.42080396535528</v>
      </c>
      <c r="T207" s="98">
        <v>540.30004038922334</v>
      </c>
      <c r="U207" s="98">
        <v>530.3969089079352</v>
      </c>
      <c r="V207" s="98">
        <v>502.62741092857874</v>
      </c>
      <c r="W207" s="98">
        <v>491.69060231360908</v>
      </c>
      <c r="X207" s="98">
        <v>418.05991710110311</v>
      </c>
      <c r="Y207" s="98">
        <v>328.07794151487457</v>
      </c>
      <c r="DA207" s="63" t="s">
        <v>2541</v>
      </c>
    </row>
    <row r="208" spans="1:105" ht="12" customHeight="1" x14ac:dyDescent="0.25">
      <c r="A208" s="121" t="s">
        <v>54</v>
      </c>
      <c r="B208" s="122">
        <v>172.81487389327285</v>
      </c>
      <c r="C208" s="122">
        <v>184.08412657637336</v>
      </c>
      <c r="D208" s="122">
        <v>184.46579148531427</v>
      </c>
      <c r="E208" s="122">
        <v>184.10746399266537</v>
      </c>
      <c r="F208" s="122">
        <v>189.62795195732716</v>
      </c>
      <c r="G208" s="122">
        <v>190.26721385947883</v>
      </c>
      <c r="H208" s="122">
        <v>208.34304746632745</v>
      </c>
      <c r="I208" s="122">
        <v>195.00420206023333</v>
      </c>
      <c r="J208" s="122">
        <v>200.32566746521928</v>
      </c>
      <c r="K208" s="122">
        <v>183.0548599964383</v>
      </c>
      <c r="L208" s="122">
        <v>223.80599453755187</v>
      </c>
      <c r="M208" s="122">
        <v>223.23504712681694</v>
      </c>
      <c r="N208" s="122">
        <v>223.15100198400012</v>
      </c>
      <c r="O208" s="122">
        <v>218.80375602280463</v>
      </c>
      <c r="P208" s="122">
        <v>214.59192142560252</v>
      </c>
      <c r="Q208" s="122">
        <v>210.95688531539176</v>
      </c>
      <c r="R208" s="122">
        <v>207.38239844914301</v>
      </c>
      <c r="S208" s="122">
        <v>204.40742144144323</v>
      </c>
      <c r="T208" s="122">
        <v>201.74787201384038</v>
      </c>
      <c r="U208" s="122">
        <v>199.34168037304843</v>
      </c>
      <c r="V208" s="122">
        <v>196.98807701787922</v>
      </c>
      <c r="W208" s="122">
        <v>196.53710327291677</v>
      </c>
      <c r="X208" s="122">
        <v>196.71772333311972</v>
      </c>
      <c r="Y208" s="122">
        <v>172.41901456217042</v>
      </c>
      <c r="DA208" s="130" t="s">
        <v>2542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2543</v>
      </c>
    </row>
    <row r="210" spans="1:105" ht="12" customHeight="1" x14ac:dyDescent="0.25">
      <c r="A210" s="109" t="s">
        <v>120</v>
      </c>
      <c r="B210" s="33">
        <v>172.81487389327285</v>
      </c>
      <c r="C210" s="33">
        <v>184.08412657637336</v>
      </c>
      <c r="D210" s="33">
        <v>184.46579148531427</v>
      </c>
      <c r="E210" s="33">
        <v>184.10746399266537</v>
      </c>
      <c r="F210" s="33">
        <v>189.62795195732716</v>
      </c>
      <c r="G210" s="33">
        <v>190.26721385947883</v>
      </c>
      <c r="H210" s="33">
        <v>208.34304746632745</v>
      </c>
      <c r="I210" s="33">
        <v>195.00420206023333</v>
      </c>
      <c r="J210" s="33">
        <v>200.32566746521928</v>
      </c>
      <c r="K210" s="33">
        <v>183.0548599964383</v>
      </c>
      <c r="L210" s="33">
        <v>223.80599453755187</v>
      </c>
      <c r="M210" s="33">
        <v>223.23504712681694</v>
      </c>
      <c r="N210" s="33">
        <v>223.15100198400012</v>
      </c>
      <c r="O210" s="33">
        <v>218.80375602280463</v>
      </c>
      <c r="P210" s="33">
        <v>214.59192142560252</v>
      </c>
      <c r="Q210" s="33">
        <v>210.95688531539176</v>
      </c>
      <c r="R210" s="33">
        <v>207.38239844914301</v>
      </c>
      <c r="S210" s="33">
        <v>204.40742144144323</v>
      </c>
      <c r="T210" s="33">
        <v>201.74787201384038</v>
      </c>
      <c r="U210" s="33">
        <v>199.34168037304843</v>
      </c>
      <c r="V210" s="33">
        <v>196.98807701787922</v>
      </c>
      <c r="W210" s="33">
        <v>196.53710327291677</v>
      </c>
      <c r="X210" s="33">
        <v>196.71772333311972</v>
      </c>
      <c r="Y210" s="33">
        <v>172.41901456217042</v>
      </c>
      <c r="DA210" s="60" t="s">
        <v>2544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:Y212" si="103">W213+W216+W218+W227</f>
        <v>0</v>
      </c>
      <c r="X212" s="117">
        <f t="shared" si="103"/>
        <v>0</v>
      </c>
      <c r="Y212" s="117">
        <f t="shared" si="103"/>
        <v>0</v>
      </c>
      <c r="DA212" s="129" t="s">
        <v>2695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2696</v>
      </c>
    </row>
    <row r="214" spans="1:105" ht="12" customHeight="1" x14ac:dyDescent="0.25">
      <c r="A214" s="97" t="s">
        <v>198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2697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2698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2699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2700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2701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2702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2703</v>
      </c>
    </row>
    <row r="221" spans="1:105" ht="12" customHeight="1" x14ac:dyDescent="0.25">
      <c r="A221" s="100" t="s">
        <v>198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2704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2705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2706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2707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2708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2709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X227" s="122">
        <v>0</v>
      </c>
      <c r="Y227" s="122">
        <v>0</v>
      </c>
      <c r="DA227" s="130" t="s">
        <v>2710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2711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2712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100.46844821911392</v>
      </c>
      <c r="C231" s="118">
        <f t="shared" si="108"/>
        <v>110.62281779617972</v>
      </c>
      <c r="D231" s="118">
        <f t="shared" si="108"/>
        <v>103.63082526743121</v>
      </c>
      <c r="E231" s="118">
        <f t="shared" si="108"/>
        <v>106.95094657616902</v>
      </c>
      <c r="F231" s="118">
        <f t="shared" si="108"/>
        <v>105.22698927870979</v>
      </c>
      <c r="G231" s="118">
        <f t="shared" si="108"/>
        <v>99.168826017379786</v>
      </c>
      <c r="H231" s="118">
        <f t="shared" si="108"/>
        <v>97.200075051282454</v>
      </c>
      <c r="I231" s="118">
        <f t="shared" si="108"/>
        <v>91.754500682336356</v>
      </c>
      <c r="J231" s="118">
        <f t="shared" si="108"/>
        <v>101.12783532336262</v>
      </c>
      <c r="K231" s="118">
        <f t="shared" si="108"/>
        <v>98.81619420117309</v>
      </c>
      <c r="L231" s="118">
        <f t="shared" si="108"/>
        <v>114.10883224272146</v>
      </c>
      <c r="M231" s="118">
        <f t="shared" si="108"/>
        <v>92.411231011024796</v>
      </c>
      <c r="N231" s="118">
        <f t="shared" si="108"/>
        <v>99.801077849958105</v>
      </c>
      <c r="O231" s="118">
        <f t="shared" si="108"/>
        <v>105.28088738457835</v>
      </c>
      <c r="P231" s="118">
        <f t="shared" si="108"/>
        <v>80.974019169768141</v>
      </c>
      <c r="Q231" s="118">
        <f t="shared" si="108"/>
        <v>86.499719545785254</v>
      </c>
      <c r="R231" s="118">
        <f t="shared" ref="R231:V231" si="109">R232+R235+R237+R246</f>
        <v>86.782077525849971</v>
      </c>
      <c r="S231" s="118">
        <f t="shared" si="109"/>
        <v>83.856298542446595</v>
      </c>
      <c r="T231" s="118">
        <f t="shared" si="109"/>
        <v>86.588934519863827</v>
      </c>
      <c r="U231" s="118">
        <f t="shared" si="109"/>
        <v>83.357845696174849</v>
      </c>
      <c r="V231" s="118">
        <f t="shared" si="109"/>
        <v>81.267784379887573</v>
      </c>
      <c r="W231" s="118">
        <f t="shared" ref="W231:Y231" si="110">W232+W235+W237+W246</f>
        <v>91.4970054469551</v>
      </c>
      <c r="X231" s="118">
        <f t="shared" si="110"/>
        <v>74.533100676710887</v>
      </c>
      <c r="Y231" s="118">
        <f t="shared" si="110"/>
        <v>67.615304765943733</v>
      </c>
      <c r="DA231" s="129" t="s">
        <v>2863</v>
      </c>
    </row>
    <row r="232" spans="1:105" ht="12" customHeight="1" x14ac:dyDescent="0.25">
      <c r="A232" s="121" t="s">
        <v>57</v>
      </c>
      <c r="B232" s="123">
        <f t="shared" ref="B232:Q232" si="111">SUM(B233:B234)</f>
        <v>87.622510619396394</v>
      </c>
      <c r="C232" s="123">
        <f t="shared" si="111"/>
        <v>97.100454932296387</v>
      </c>
      <c r="D232" s="123">
        <f t="shared" si="111"/>
        <v>89.611215458139554</v>
      </c>
      <c r="E232" s="123">
        <f t="shared" si="111"/>
        <v>92.65325091867858</v>
      </c>
      <c r="F232" s="123">
        <f t="shared" si="111"/>
        <v>91.116497920805813</v>
      </c>
      <c r="G232" s="123">
        <f t="shared" si="111"/>
        <v>85.595516591839996</v>
      </c>
      <c r="H232" s="123">
        <f t="shared" si="111"/>
        <v>83.769831779395389</v>
      </c>
      <c r="I232" s="123">
        <f t="shared" si="111"/>
        <v>78.530865188209106</v>
      </c>
      <c r="J232" s="123">
        <f t="shared" si="111"/>
        <v>87.842871454045195</v>
      </c>
      <c r="K232" s="123">
        <f t="shared" si="111"/>
        <v>85.810665375949668</v>
      </c>
      <c r="L232" s="123">
        <f t="shared" si="111"/>
        <v>99.013955344588808</v>
      </c>
      <c r="M232" s="123">
        <f t="shared" si="111"/>
        <v>80.013508643107414</v>
      </c>
      <c r="N232" s="123">
        <f t="shared" si="111"/>
        <v>86.991382634524527</v>
      </c>
      <c r="O232" s="123">
        <f t="shared" si="111"/>
        <v>91.719749363564418</v>
      </c>
      <c r="P232" s="123">
        <f t="shared" si="111"/>
        <v>69.303468769427951</v>
      </c>
      <c r="Q232" s="123">
        <f t="shared" si="111"/>
        <v>73.246298497306597</v>
      </c>
      <c r="R232" s="123">
        <f t="shared" ref="R232:V232" si="112">SUM(R233:R234)</f>
        <v>73.521987993851738</v>
      </c>
      <c r="S232" s="123">
        <f t="shared" si="112"/>
        <v>71.247592520343858</v>
      </c>
      <c r="T232" s="123">
        <f t="shared" si="112"/>
        <v>74.018450795692189</v>
      </c>
      <c r="U232" s="123">
        <f t="shared" si="112"/>
        <v>71.697240343840562</v>
      </c>
      <c r="V232" s="123">
        <f t="shared" si="112"/>
        <v>70.585306730327687</v>
      </c>
      <c r="W232" s="123">
        <f t="shared" ref="W232:Y232" si="113">SUM(W233:W234)</f>
        <v>80.826516160257754</v>
      </c>
      <c r="X232" s="123">
        <f t="shared" si="113"/>
        <v>65.991314791061399</v>
      </c>
      <c r="Y232" s="123">
        <f t="shared" si="113"/>
        <v>60.73757612532264</v>
      </c>
      <c r="DA232" s="130" t="s">
        <v>2864</v>
      </c>
    </row>
    <row r="233" spans="1:105" ht="12" customHeight="1" x14ac:dyDescent="0.25">
      <c r="A233" s="97" t="s">
        <v>198</v>
      </c>
      <c r="B233" s="99">
        <v>87.28521855975994</v>
      </c>
      <c r="C233" s="99">
        <v>96.73149240294083</v>
      </c>
      <c r="D233" s="99">
        <v>89.276186363470359</v>
      </c>
      <c r="E233" s="99">
        <v>92.312255647294165</v>
      </c>
      <c r="F233" s="99">
        <v>90.787120958810405</v>
      </c>
      <c r="G233" s="99">
        <v>85.292773648611046</v>
      </c>
      <c r="H233" s="99">
        <v>83.480385733429927</v>
      </c>
      <c r="I233" s="99">
        <v>78.266697389210577</v>
      </c>
      <c r="J233" s="99">
        <v>87.545206398155599</v>
      </c>
      <c r="K233" s="99">
        <v>85.522557199906728</v>
      </c>
      <c r="L233" s="99">
        <v>98.673574224024819</v>
      </c>
      <c r="M233" s="99">
        <v>79.754149765954693</v>
      </c>
      <c r="N233" s="99">
        <v>86.708435790689734</v>
      </c>
      <c r="O233" s="99">
        <v>91.418278848300318</v>
      </c>
      <c r="P233" s="99">
        <v>69.090494646872827</v>
      </c>
      <c r="Q233" s="99">
        <v>73.015190171937249</v>
      </c>
      <c r="R233" s="99">
        <v>73.288291366482611</v>
      </c>
      <c r="S233" s="99">
        <v>71.02387511796141</v>
      </c>
      <c r="T233" s="99">
        <v>73.787456226047695</v>
      </c>
      <c r="U233" s="99">
        <v>71.476786721318675</v>
      </c>
      <c r="V233" s="99">
        <v>70.372600806174134</v>
      </c>
      <c r="W233" s="99">
        <v>80.57628842096733</v>
      </c>
      <c r="X233" s="99">
        <v>65.801499248906978</v>
      </c>
      <c r="Y233" s="99">
        <v>60.574223498534884</v>
      </c>
      <c r="DA233" s="63" t="s">
        <v>2865</v>
      </c>
    </row>
    <row r="234" spans="1:105" ht="12" customHeight="1" x14ac:dyDescent="0.25">
      <c r="A234" s="97" t="s">
        <v>53</v>
      </c>
      <c r="B234" s="99">
        <v>0.33729205963645031</v>
      </c>
      <c r="C234" s="99">
        <v>0.36896252935555807</v>
      </c>
      <c r="D234" s="99">
        <v>0.33502909466919811</v>
      </c>
      <c r="E234" s="99">
        <v>0.34099527138441604</v>
      </c>
      <c r="F234" s="99">
        <v>0.32937696199541439</v>
      </c>
      <c r="G234" s="99">
        <v>0.30274294322895595</v>
      </c>
      <c r="H234" s="99">
        <v>0.28944604596546891</v>
      </c>
      <c r="I234" s="99">
        <v>0.2641677989985326</v>
      </c>
      <c r="J234" s="99">
        <v>0.29766505588959574</v>
      </c>
      <c r="K234" s="99">
        <v>0.28810817604294098</v>
      </c>
      <c r="L234" s="99">
        <v>0.340381120563992</v>
      </c>
      <c r="M234" s="99">
        <v>0.2593588771527221</v>
      </c>
      <c r="N234" s="99">
        <v>0.28294684383478724</v>
      </c>
      <c r="O234" s="99">
        <v>0.30147051526409741</v>
      </c>
      <c r="P234" s="99">
        <v>0.21297412255512418</v>
      </c>
      <c r="Q234" s="99">
        <v>0.23110832536934117</v>
      </c>
      <c r="R234" s="99">
        <v>0.23369662736912197</v>
      </c>
      <c r="S234" s="99">
        <v>0.22371740238245355</v>
      </c>
      <c r="T234" s="99">
        <v>0.23099456964449686</v>
      </c>
      <c r="U234" s="99">
        <v>0.22045362252189019</v>
      </c>
      <c r="V234" s="99">
        <v>0.21270592415355494</v>
      </c>
      <c r="W234" s="99">
        <v>0.25022773929041764</v>
      </c>
      <c r="X234" s="99">
        <v>0.18981554215441473</v>
      </c>
      <c r="Y234" s="99">
        <v>0.16335262678775667</v>
      </c>
      <c r="DA234" s="63" t="s">
        <v>2866</v>
      </c>
    </row>
    <row r="235" spans="1:105" ht="12" customHeight="1" x14ac:dyDescent="0.25">
      <c r="A235" s="121" t="s">
        <v>92</v>
      </c>
      <c r="B235" s="123">
        <f t="shared" ref="B235:Y235" si="114">B236</f>
        <v>5.0882204279921919E-2</v>
      </c>
      <c r="C235" s="123">
        <f t="shared" si="114"/>
        <v>4.9967244224878693E-2</v>
      </c>
      <c r="D235" s="123">
        <f t="shared" si="114"/>
        <v>5.0388806478397122E-2</v>
      </c>
      <c r="E235" s="123">
        <f t="shared" si="114"/>
        <v>7.4068398521530757E-2</v>
      </c>
      <c r="F235" s="123">
        <f t="shared" si="114"/>
        <v>5.8167836412985445E-2</v>
      </c>
      <c r="G235" s="123">
        <f t="shared" si="114"/>
        <v>6.4805942379643447E-2</v>
      </c>
      <c r="H235" s="123">
        <f t="shared" si="114"/>
        <v>0.10609870615199352</v>
      </c>
      <c r="I235" s="123">
        <f t="shared" si="114"/>
        <v>7.5164232585098134E-2</v>
      </c>
      <c r="J235" s="123">
        <f t="shared" si="114"/>
        <v>7.9336673367387853E-2</v>
      </c>
      <c r="K235" s="123">
        <f t="shared" si="114"/>
        <v>8.8487000090294018E-2</v>
      </c>
      <c r="L235" s="123">
        <f t="shared" si="114"/>
        <v>9.7458068497586633E-2</v>
      </c>
      <c r="M235" s="123">
        <f t="shared" si="114"/>
        <v>0.10474156708388893</v>
      </c>
      <c r="N235" s="123">
        <f t="shared" si="114"/>
        <v>0.13103391484624638</v>
      </c>
      <c r="O235" s="123">
        <f t="shared" si="114"/>
        <v>0.15108607631656701</v>
      </c>
      <c r="P235" s="123">
        <f t="shared" si="114"/>
        <v>0.1746642485126296</v>
      </c>
      <c r="Q235" s="123">
        <f t="shared" si="114"/>
        <v>0.19546396351695933</v>
      </c>
      <c r="R235" s="123">
        <f t="shared" si="114"/>
        <v>0.22438569712493686</v>
      </c>
      <c r="S235" s="123">
        <f t="shared" si="114"/>
        <v>0.22327955970081403</v>
      </c>
      <c r="T235" s="123">
        <f t="shared" si="114"/>
        <v>0.28124265976780266</v>
      </c>
      <c r="U235" s="123">
        <f t="shared" si="114"/>
        <v>0.27384483736699416</v>
      </c>
      <c r="V235" s="123">
        <f t="shared" si="114"/>
        <v>0.2973357985915262</v>
      </c>
      <c r="W235" s="123">
        <f t="shared" si="114"/>
        <v>0.2482661330812245</v>
      </c>
      <c r="X235" s="123">
        <f t="shared" si="114"/>
        <v>0.3243832914937001</v>
      </c>
      <c r="Y235" s="123">
        <f t="shared" si="114"/>
        <v>0.31357435898421987</v>
      </c>
      <c r="DA235" s="130" t="s">
        <v>2867</v>
      </c>
    </row>
    <row r="236" spans="1:105" ht="12" customHeight="1" x14ac:dyDescent="0.25">
      <c r="A236" s="97" t="s">
        <v>53</v>
      </c>
      <c r="B236" s="99">
        <f>RES_hhdet_fecs!B129</f>
        <v>5.0882204279921919E-2</v>
      </c>
      <c r="C236" s="99">
        <f>RES_hhdet_fecs!C129</f>
        <v>4.9967244224878693E-2</v>
      </c>
      <c r="D236" s="99">
        <f>RES_hhdet_fecs!D129</f>
        <v>5.0388806478397122E-2</v>
      </c>
      <c r="E236" s="99">
        <f>RES_hhdet_fecs!E129</f>
        <v>7.4068398521530757E-2</v>
      </c>
      <c r="F236" s="99">
        <f>RES_hhdet_fecs!F129</f>
        <v>5.8167836412985445E-2</v>
      </c>
      <c r="G236" s="99">
        <f>RES_hhdet_fecs!G129</f>
        <v>6.4805942379643447E-2</v>
      </c>
      <c r="H236" s="99">
        <f>RES_hhdet_fecs!H129</f>
        <v>0.10609870615199352</v>
      </c>
      <c r="I236" s="99">
        <f>RES_hhdet_fecs!I129</f>
        <v>7.5164232585098134E-2</v>
      </c>
      <c r="J236" s="99">
        <f>RES_hhdet_fecs!J129</f>
        <v>7.9336673367387853E-2</v>
      </c>
      <c r="K236" s="99">
        <f>RES_hhdet_fecs!K129</f>
        <v>8.8487000090294018E-2</v>
      </c>
      <c r="L236" s="99">
        <f>RES_hhdet_fecs!L129</f>
        <v>9.7458068497586633E-2</v>
      </c>
      <c r="M236" s="99">
        <f>RES_hhdet_fecs!M129</f>
        <v>0.10474156708388893</v>
      </c>
      <c r="N236" s="99">
        <f>RES_hhdet_fecs!N129</f>
        <v>0.13103391484624638</v>
      </c>
      <c r="O236" s="99">
        <f>RES_hhdet_fecs!O129</f>
        <v>0.15108607631656701</v>
      </c>
      <c r="P236" s="99">
        <f>RES_hhdet_fecs!P129</f>
        <v>0.1746642485126296</v>
      </c>
      <c r="Q236" s="99">
        <f>RES_hhdet_fecs!Q129</f>
        <v>0.19546396351695933</v>
      </c>
      <c r="R236" s="99">
        <f>RES_hhdet_fecs!R129</f>
        <v>0.22438569712493686</v>
      </c>
      <c r="S236" s="99">
        <f>RES_hhdet_fecs!S129</f>
        <v>0.22327955970081403</v>
      </c>
      <c r="T236" s="99">
        <f>RES_hhdet_fecs!T129</f>
        <v>0.28124265976780266</v>
      </c>
      <c r="U236" s="99">
        <f>RES_hhdet_fecs!U129</f>
        <v>0.27384483736699416</v>
      </c>
      <c r="V236" s="99">
        <f>RES_hhdet_fecs!V129</f>
        <v>0.2973357985915262</v>
      </c>
      <c r="W236" s="99">
        <f>RES_hhdet_fecs!W129</f>
        <v>0.2482661330812245</v>
      </c>
      <c r="X236" s="99">
        <f>RES_hhdet_fecs!X129</f>
        <v>0.3243832914937001</v>
      </c>
      <c r="Y236" s="99">
        <f>RES_hhdet_fecs!Y129</f>
        <v>0.31357435898421987</v>
      </c>
      <c r="DA236" s="63" t="s">
        <v>2868</v>
      </c>
    </row>
    <row r="237" spans="1:105" ht="12" customHeight="1" x14ac:dyDescent="0.25">
      <c r="A237" s="121" t="s">
        <v>55</v>
      </c>
      <c r="B237" s="123">
        <v>10.567694680392171</v>
      </c>
      <c r="C237" s="123">
        <v>11.111027494992337</v>
      </c>
      <c r="D237" s="123">
        <v>11.61482428954946</v>
      </c>
      <c r="E237" s="123">
        <v>11.886015060356298</v>
      </c>
      <c r="F237" s="123">
        <v>11.657749642519772</v>
      </c>
      <c r="G237" s="123">
        <v>11.119600581023024</v>
      </c>
      <c r="H237" s="123">
        <v>10.724891588402967</v>
      </c>
      <c r="I237" s="123">
        <v>10.728855447337837</v>
      </c>
      <c r="J237" s="123">
        <v>10.732096576087521</v>
      </c>
      <c r="K237" s="123">
        <v>10.670027482771726</v>
      </c>
      <c r="L237" s="123">
        <v>12.268218420721917</v>
      </c>
      <c r="M237" s="123">
        <v>9.5904447143188314</v>
      </c>
      <c r="N237" s="123">
        <v>9.9970077549113157</v>
      </c>
      <c r="O237" s="123">
        <v>10.804604725579798</v>
      </c>
      <c r="P237" s="123">
        <v>8.9623075157692345</v>
      </c>
      <c r="Q237" s="123">
        <v>10.591583970533648</v>
      </c>
      <c r="R237" s="123">
        <v>10.641561190804966</v>
      </c>
      <c r="S237" s="123">
        <v>10.060574104020711</v>
      </c>
      <c r="T237" s="123">
        <v>10.035374174151354</v>
      </c>
      <c r="U237" s="123">
        <v>9.2035117232513475</v>
      </c>
      <c r="V237" s="123">
        <v>8.2726255987651847</v>
      </c>
      <c r="W237" s="123">
        <v>8.3553999209947314</v>
      </c>
      <c r="X237" s="123">
        <v>6.1876841891582712</v>
      </c>
      <c r="Y237" s="123">
        <v>4.8214429165263244</v>
      </c>
      <c r="DA237" s="130" t="s">
        <v>2869</v>
      </c>
    </row>
    <row r="238" spans="1:105" ht="12" customHeight="1" x14ac:dyDescent="0.25">
      <c r="A238" s="97" t="s">
        <v>128</v>
      </c>
      <c r="B238" s="99">
        <v>10.535728607728245</v>
      </c>
      <c r="C238" s="99">
        <v>11.110522384826007</v>
      </c>
      <c r="D238" s="99">
        <v>11.597984937479131</v>
      </c>
      <c r="E238" s="99">
        <v>11.876564772223027</v>
      </c>
      <c r="F238" s="99">
        <v>11.654035143731193</v>
      </c>
      <c r="G238" s="99">
        <v>11.108214493326374</v>
      </c>
      <c r="H238" s="99">
        <v>10.712180071023466</v>
      </c>
      <c r="I238" s="99">
        <v>10.709245895273231</v>
      </c>
      <c r="J238" s="99">
        <v>10.732001691821997</v>
      </c>
      <c r="K238" s="99">
        <v>10.659354284412398</v>
      </c>
      <c r="L238" s="99">
        <v>12.291885448858727</v>
      </c>
      <c r="M238" s="99">
        <v>9.5655641925922659</v>
      </c>
      <c r="N238" s="99">
        <v>9.9841728879049807</v>
      </c>
      <c r="O238" s="99">
        <v>10.809266988395679</v>
      </c>
      <c r="P238" s="99">
        <v>8.9295127978021558</v>
      </c>
      <c r="Q238" s="99">
        <v>10.590124570933414</v>
      </c>
      <c r="R238" s="99">
        <v>10.638718414938969</v>
      </c>
      <c r="S238" s="99">
        <v>10.048074238991354</v>
      </c>
      <c r="T238" s="99">
        <v>10.032854671499102</v>
      </c>
      <c r="U238" s="99">
        <v>9.194725583275023</v>
      </c>
      <c r="V238" s="99">
        <v>8.2608684095093956</v>
      </c>
      <c r="W238" s="99">
        <v>8.3730105100700616</v>
      </c>
      <c r="X238" s="99">
        <v>6.1732201523448618</v>
      </c>
      <c r="Y238" s="99">
        <v>4.8133760402264194</v>
      </c>
      <c r="DA238" s="63" t="s">
        <v>2870</v>
      </c>
    </row>
    <row r="239" spans="1:105" ht="12" customHeight="1" x14ac:dyDescent="0.25">
      <c r="A239" s="97" t="s">
        <v>127</v>
      </c>
      <c r="B239" s="99">
        <v>9.7215206515464185</v>
      </c>
      <c r="C239" s="99">
        <v>10.150699254083873</v>
      </c>
      <c r="D239" s="99">
        <v>10.662949916677542</v>
      </c>
      <c r="E239" s="99">
        <v>10.90973369622213</v>
      </c>
      <c r="F239" s="99">
        <v>10.711407225830294</v>
      </c>
      <c r="G239" s="99">
        <v>10.236373109541773</v>
      </c>
      <c r="H239" s="99">
        <v>9.8766864559314893</v>
      </c>
      <c r="I239" s="99">
        <v>9.9365787067910905</v>
      </c>
      <c r="J239" s="99">
        <v>9.9034943794955108</v>
      </c>
      <c r="K239" s="99">
        <v>9.8784595380526063</v>
      </c>
      <c r="L239" s="99">
        <v>11.319744977265172</v>
      </c>
      <c r="M239" s="99">
        <v>8.8691622946175546</v>
      </c>
      <c r="N239" s="99">
        <v>9.2545347854016189</v>
      </c>
      <c r="O239" s="99">
        <v>10.065391214103059</v>
      </c>
      <c r="P239" s="99">
        <v>8.3556963271688716</v>
      </c>
      <c r="Q239" s="99">
        <v>9.9126042761573139</v>
      </c>
      <c r="R239" s="99">
        <v>9.9988642688674538</v>
      </c>
      <c r="S239" s="99">
        <v>9.4790914434845739</v>
      </c>
      <c r="T239" s="99">
        <v>9.4730256437715799</v>
      </c>
      <c r="U239" s="99">
        <v>8.6985785277408514</v>
      </c>
      <c r="V239" s="99">
        <v>7.8318234610260751</v>
      </c>
      <c r="W239" s="99">
        <v>7.9171689172193886</v>
      </c>
      <c r="X239" s="99">
        <v>5.8779824750899063</v>
      </c>
      <c r="Y239" s="99">
        <v>4.5801620629828523</v>
      </c>
      <c r="DA239" s="63" t="s">
        <v>2871</v>
      </c>
    </row>
    <row r="240" spans="1:105" ht="12" customHeight="1" x14ac:dyDescent="0.25">
      <c r="A240" s="100" t="s">
        <v>198</v>
      </c>
      <c r="B240" s="102">
        <v>5.529077100393887</v>
      </c>
      <c r="C240" s="102">
        <v>5.2810747801426992</v>
      </c>
      <c r="D240" s="102">
        <v>5.7382968208679497</v>
      </c>
      <c r="E240" s="102">
        <v>5.7138258454983806</v>
      </c>
      <c r="F240" s="102">
        <v>5.5665921431843532</v>
      </c>
      <c r="G240" s="102">
        <v>5.3350417992692982</v>
      </c>
      <c r="H240" s="102">
        <v>5.0332422561592614</v>
      </c>
      <c r="I240" s="102">
        <v>5.3388585305310432</v>
      </c>
      <c r="J240" s="102">
        <v>4.8559806975770003</v>
      </c>
      <c r="K240" s="102">
        <v>4.9429452263667377</v>
      </c>
      <c r="L240" s="102">
        <v>4.9215945835236026</v>
      </c>
      <c r="M240" s="102">
        <v>4.0088066384616114</v>
      </c>
      <c r="N240" s="102">
        <v>3.9164676265287177</v>
      </c>
      <c r="O240" s="102">
        <v>4.4472416723814332</v>
      </c>
      <c r="P240" s="102">
        <v>3.8000250370879365</v>
      </c>
      <c r="Q240" s="102">
        <v>4.5276932613040479</v>
      </c>
      <c r="R240" s="102">
        <v>4.7743036516351465</v>
      </c>
      <c r="S240" s="102">
        <v>4.5422476229570528</v>
      </c>
      <c r="T240" s="102">
        <v>4.3606216498904722</v>
      </c>
      <c r="U240" s="102">
        <v>3.8535741416354368</v>
      </c>
      <c r="V240" s="102">
        <v>3.3379666783046638</v>
      </c>
      <c r="W240" s="102">
        <v>2.9799542090485365</v>
      </c>
      <c r="X240" s="102">
        <v>2.3359127119335996</v>
      </c>
      <c r="Y240" s="102">
        <v>1.8160123387092633</v>
      </c>
      <c r="DA240" s="131" t="s">
        <v>2872</v>
      </c>
    </row>
    <row r="241" spans="1:105" ht="12" customHeight="1" x14ac:dyDescent="0.25">
      <c r="A241" s="103" t="s">
        <v>52</v>
      </c>
      <c r="B241" s="105">
        <v>4.1924435511525298</v>
      </c>
      <c r="C241" s="105">
        <v>4.8696244739411725</v>
      </c>
      <c r="D241" s="105">
        <v>4.9246530958095915</v>
      </c>
      <c r="E241" s="105">
        <v>5.1959078507237502</v>
      </c>
      <c r="F241" s="105">
        <v>5.1448150826459411</v>
      </c>
      <c r="G241" s="105">
        <v>4.9013313102724796</v>
      </c>
      <c r="H241" s="105">
        <v>4.8434441997722262</v>
      </c>
      <c r="I241" s="105">
        <v>4.5977201762600481</v>
      </c>
      <c r="J241" s="105">
        <v>5.0475136819185096</v>
      </c>
      <c r="K241" s="105">
        <v>4.9355143116858713</v>
      </c>
      <c r="L241" s="105">
        <v>6.3981503937415711</v>
      </c>
      <c r="M241" s="105">
        <v>4.860355656155944</v>
      </c>
      <c r="N241" s="105">
        <v>5.3380671588729003</v>
      </c>
      <c r="O241" s="105">
        <v>5.6181495417216265</v>
      </c>
      <c r="P241" s="105">
        <v>4.5556712900809364</v>
      </c>
      <c r="Q241" s="105">
        <v>5.3849110148532686</v>
      </c>
      <c r="R241" s="105">
        <v>5.22456061723231</v>
      </c>
      <c r="S241" s="105">
        <v>4.9368438205275202</v>
      </c>
      <c r="T241" s="105">
        <v>5.1124039938811068</v>
      </c>
      <c r="U241" s="105">
        <v>4.8450043861054137</v>
      </c>
      <c r="V241" s="105">
        <v>4.4938567827214122</v>
      </c>
      <c r="W241" s="105">
        <v>4.9372147081708517</v>
      </c>
      <c r="X241" s="105">
        <v>3.5420697631563063</v>
      </c>
      <c r="Y241" s="105">
        <v>2.7641497242735893</v>
      </c>
      <c r="DA241" s="132" t="s">
        <v>2873</v>
      </c>
    </row>
    <row r="242" spans="1:105" ht="12" customHeight="1" x14ac:dyDescent="0.25">
      <c r="A242" s="106" t="s">
        <v>122</v>
      </c>
      <c r="B242" s="102">
        <v>13.872011965665431</v>
      </c>
      <c r="C242" s="102">
        <v>12.346567489275166</v>
      </c>
      <c r="D242" s="102">
        <v>13.992196906768706</v>
      </c>
      <c r="E242" s="102">
        <v>13.794397213599026</v>
      </c>
      <c r="F242" s="102">
        <v>13.209481553254236</v>
      </c>
      <c r="G242" s="102">
        <v>13.091127963543968</v>
      </c>
      <c r="H242" s="102">
        <v>12.7115480102339</v>
      </c>
      <c r="I242" s="102">
        <v>13.103436571505743</v>
      </c>
      <c r="J242" s="102">
        <v>11.989476643979854</v>
      </c>
      <c r="K242" s="102">
        <v>12.601035171434926</v>
      </c>
      <c r="L242" s="102">
        <v>12.231378821053685</v>
      </c>
      <c r="M242" s="102">
        <v>12.310400628896877</v>
      </c>
      <c r="N242" s="102">
        <v>11.974079501483525</v>
      </c>
      <c r="O242" s="102">
        <v>11.772779225822367</v>
      </c>
      <c r="P242" s="102">
        <v>11.857637160700929</v>
      </c>
      <c r="Q242" s="102">
        <v>11.789321892963654</v>
      </c>
      <c r="R242" s="102">
        <v>11.852786421692704</v>
      </c>
      <c r="S242" s="102">
        <v>11.651275112182091</v>
      </c>
      <c r="T242" s="102">
        <v>11.050394593846493</v>
      </c>
      <c r="U242" s="102">
        <v>10.398509192048644</v>
      </c>
      <c r="V242" s="102">
        <v>9.4270392822863691</v>
      </c>
      <c r="W242" s="102">
        <v>8.2071916884180993</v>
      </c>
      <c r="X242" s="102">
        <v>7.2333501066009953</v>
      </c>
      <c r="Y242" s="102">
        <v>5.6511742386486521</v>
      </c>
      <c r="DA242" s="131" t="s">
        <v>2874</v>
      </c>
    </row>
    <row r="243" spans="1:105" ht="12" customHeight="1" x14ac:dyDescent="0.25">
      <c r="A243" s="107" t="s">
        <v>121</v>
      </c>
      <c r="B243" s="105">
        <v>11.956367222886259</v>
      </c>
      <c r="C243" s="105">
        <v>10.452586863300063</v>
      </c>
      <c r="D243" s="105">
        <v>11.968570697457119</v>
      </c>
      <c r="E243" s="105">
        <v>11.769868451757258</v>
      </c>
      <c r="F243" s="105">
        <v>11.281958415859494</v>
      </c>
      <c r="G243" s="105">
        <v>11.22529975710715</v>
      </c>
      <c r="H243" s="105">
        <v>10.891655435679423</v>
      </c>
      <c r="I243" s="105">
        <v>11.356980372204085</v>
      </c>
      <c r="J243" s="105">
        <v>10.222205648960152</v>
      </c>
      <c r="K243" s="105">
        <v>10.793637270948011</v>
      </c>
      <c r="L243" s="105">
        <v>10.233067095083214</v>
      </c>
      <c r="M243" s="105">
        <v>10.432851499195095</v>
      </c>
      <c r="N243" s="105">
        <v>10.089305032115773</v>
      </c>
      <c r="O243" s="105">
        <v>9.9770562021689901</v>
      </c>
      <c r="P243" s="105">
        <v>10.118514112586519</v>
      </c>
      <c r="Q243" s="105">
        <v>10.12902265586248</v>
      </c>
      <c r="R243" s="105">
        <v>10.279551467153897</v>
      </c>
      <c r="S243" s="105">
        <v>10.174462207184192</v>
      </c>
      <c r="T243" s="105">
        <v>9.6867456849561382</v>
      </c>
      <c r="U243" s="105">
        <v>9.1194759067667341</v>
      </c>
      <c r="V243" s="105">
        <v>8.3115379588610647</v>
      </c>
      <c r="W243" s="105">
        <v>7.1937478895419424</v>
      </c>
      <c r="X243" s="105">
        <v>6.4029561946857108</v>
      </c>
      <c r="Y243" s="105">
        <v>5.0408493123510967</v>
      </c>
      <c r="DA243" s="132" t="s">
        <v>2875</v>
      </c>
    </row>
    <row r="244" spans="1:105" ht="12" customHeight="1" x14ac:dyDescent="0.25">
      <c r="A244" s="108" t="s">
        <v>53</v>
      </c>
      <c r="B244" s="99">
        <v>7.3423299283843795</v>
      </c>
      <c r="C244" s="99">
        <v>5.8433349238769754</v>
      </c>
      <c r="D244" s="99">
        <v>6.9457226783601822</v>
      </c>
      <c r="E244" s="99">
        <v>6.6386390630742209</v>
      </c>
      <c r="F244" s="99">
        <v>6.3179606646268329</v>
      </c>
      <c r="G244" s="99">
        <v>6.314604221379045</v>
      </c>
      <c r="H244" s="99">
        <v>5.9825087780789294</v>
      </c>
      <c r="I244" s="99">
        <v>6.6103367366160484</v>
      </c>
      <c r="J244" s="99">
        <v>5.3894284555908527</v>
      </c>
      <c r="K244" s="99">
        <v>5.8406599182125669</v>
      </c>
      <c r="L244" s="99">
        <v>4.6336886144544902</v>
      </c>
      <c r="M244" s="99">
        <v>5.1956125296417666</v>
      </c>
      <c r="N244" s="99">
        <v>4.7126634026919714</v>
      </c>
      <c r="O244" s="99">
        <v>4.7406172991155513</v>
      </c>
      <c r="P244" s="99">
        <v>5.0482299350914301</v>
      </c>
      <c r="Q244" s="99">
        <v>5.0059670163581744</v>
      </c>
      <c r="R244" s="99">
        <v>5.2656113258782131</v>
      </c>
      <c r="S244" s="99">
        <v>5.2495579831680415</v>
      </c>
      <c r="T244" s="99">
        <v>4.7915303440280645</v>
      </c>
      <c r="U244" s="99">
        <v>4.343018394727701</v>
      </c>
      <c r="V244" s="99">
        <v>3.8150317292854621</v>
      </c>
      <c r="W244" s="99">
        <v>2.8205657407795024</v>
      </c>
      <c r="X244" s="99">
        <v>2.7093228503547562</v>
      </c>
      <c r="Y244" s="99">
        <v>2.1651276240867672</v>
      </c>
      <c r="DA244" s="63" t="s">
        <v>2876</v>
      </c>
    </row>
    <row r="245" spans="1:105" ht="12" customHeight="1" x14ac:dyDescent="0.25">
      <c r="A245" s="108" t="s">
        <v>52</v>
      </c>
      <c r="B245" s="99">
        <v>4.6140372945018804</v>
      </c>
      <c r="C245" s="99">
        <v>4.6092519394230891</v>
      </c>
      <c r="D245" s="99">
        <v>5.0228480190969353</v>
      </c>
      <c r="E245" s="99">
        <v>5.1312293886830354</v>
      </c>
      <c r="F245" s="99">
        <v>4.9639977512326618</v>
      </c>
      <c r="G245" s="99">
        <v>4.910695535728105</v>
      </c>
      <c r="H245" s="99">
        <v>4.9091466576004956</v>
      </c>
      <c r="I245" s="99">
        <v>4.7466436355880361</v>
      </c>
      <c r="J245" s="99">
        <v>4.8327771933692993</v>
      </c>
      <c r="K245" s="99">
        <v>4.9529773527354424</v>
      </c>
      <c r="L245" s="99">
        <v>5.599378480628725</v>
      </c>
      <c r="M245" s="99">
        <v>5.2372389695533279</v>
      </c>
      <c r="N245" s="99">
        <v>5.3766416294238031</v>
      </c>
      <c r="O245" s="99">
        <v>5.2364389030534371</v>
      </c>
      <c r="P245" s="99">
        <v>5.0702841774950871</v>
      </c>
      <c r="Q245" s="99">
        <v>5.1230556395043019</v>
      </c>
      <c r="R245" s="99">
        <v>5.0139401412756817</v>
      </c>
      <c r="S245" s="99">
        <v>4.9249042240161476</v>
      </c>
      <c r="T245" s="99">
        <v>4.8952153409280754</v>
      </c>
      <c r="U245" s="99">
        <v>4.7764575120390322</v>
      </c>
      <c r="V245" s="99">
        <v>4.4965062295756031</v>
      </c>
      <c r="W245" s="99">
        <v>4.3731821487624405</v>
      </c>
      <c r="X245" s="99">
        <v>3.6936333443309532</v>
      </c>
      <c r="Y245" s="99">
        <v>2.8757216882643295</v>
      </c>
      <c r="DA245" s="63" t="s">
        <v>2877</v>
      </c>
    </row>
    <row r="246" spans="1:105" ht="12" customHeight="1" x14ac:dyDescent="0.25">
      <c r="A246" s="121" t="s">
        <v>54</v>
      </c>
      <c r="B246" s="123">
        <v>2.2273607150454566</v>
      </c>
      <c r="C246" s="123">
        <v>2.3613681246661211</v>
      </c>
      <c r="D246" s="123">
        <v>2.3543967132637902</v>
      </c>
      <c r="E246" s="123">
        <v>2.3376121986125975</v>
      </c>
      <c r="F246" s="123">
        <v>2.3945738789712188</v>
      </c>
      <c r="G246" s="123">
        <v>2.3889029021371209</v>
      </c>
      <c r="H246" s="123">
        <v>2.5992529773321027</v>
      </c>
      <c r="I246" s="123">
        <v>2.4196158142043176</v>
      </c>
      <c r="J246" s="123">
        <v>2.473530619862506</v>
      </c>
      <c r="K246" s="123">
        <v>2.24701434236139</v>
      </c>
      <c r="L246" s="123">
        <v>2.7292004089131447</v>
      </c>
      <c r="M246" s="123">
        <v>2.7025360865146588</v>
      </c>
      <c r="N246" s="123">
        <v>2.6816535456760184</v>
      </c>
      <c r="O246" s="123">
        <v>2.6054472191175706</v>
      </c>
      <c r="P246" s="123">
        <v>2.5335786360583197</v>
      </c>
      <c r="Q246" s="123">
        <v>2.4663731144280492</v>
      </c>
      <c r="R246" s="123">
        <v>2.3941426440683453</v>
      </c>
      <c r="S246" s="123">
        <v>2.3248523583812015</v>
      </c>
      <c r="T246" s="123">
        <v>2.2538668902524868</v>
      </c>
      <c r="U246" s="123">
        <v>2.1832487917159344</v>
      </c>
      <c r="V246" s="123">
        <v>2.112516252203168</v>
      </c>
      <c r="W246" s="123">
        <v>2.066823232621394</v>
      </c>
      <c r="X246" s="123">
        <v>2.0297184049975061</v>
      </c>
      <c r="Y246" s="123">
        <v>1.742711365110557</v>
      </c>
      <c r="DA246" s="130" t="s">
        <v>2878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2879</v>
      </c>
    </row>
    <row r="248" spans="1:105" ht="12" customHeight="1" x14ac:dyDescent="0.25">
      <c r="A248" s="109" t="s">
        <v>120</v>
      </c>
      <c r="B248" s="110">
        <v>2.2273607150454566</v>
      </c>
      <c r="C248" s="110">
        <v>2.3613681246661211</v>
      </c>
      <c r="D248" s="110">
        <v>2.3543967132637902</v>
      </c>
      <c r="E248" s="110">
        <v>2.3376121986125975</v>
      </c>
      <c r="F248" s="110">
        <v>2.3945738789712188</v>
      </c>
      <c r="G248" s="110">
        <v>2.3889029021371209</v>
      </c>
      <c r="H248" s="110">
        <v>2.5992529773321027</v>
      </c>
      <c r="I248" s="110">
        <v>2.4196158142043176</v>
      </c>
      <c r="J248" s="110">
        <v>2.473530619862506</v>
      </c>
      <c r="K248" s="110">
        <v>2.24701434236139</v>
      </c>
      <c r="L248" s="110">
        <v>2.7292004089131447</v>
      </c>
      <c r="M248" s="110">
        <v>2.7025360865146588</v>
      </c>
      <c r="N248" s="110">
        <v>2.6816535456760184</v>
      </c>
      <c r="O248" s="110">
        <v>2.6054472191175706</v>
      </c>
      <c r="P248" s="110">
        <v>2.5335786360583197</v>
      </c>
      <c r="Q248" s="110">
        <v>2.4663731144280492</v>
      </c>
      <c r="R248" s="110">
        <v>2.3941426440683453</v>
      </c>
      <c r="S248" s="110">
        <v>2.3248523583812015</v>
      </c>
      <c r="T248" s="110">
        <v>2.2538668902524868</v>
      </c>
      <c r="U248" s="110">
        <v>2.1832487917159344</v>
      </c>
      <c r="V248" s="110">
        <v>2.112516252203168</v>
      </c>
      <c r="W248" s="110">
        <v>2.066823232621394</v>
      </c>
      <c r="X248" s="110">
        <v>2.0297184049975061</v>
      </c>
      <c r="Y248" s="110">
        <v>1.742711365110557</v>
      </c>
      <c r="DA248" s="60" t="s">
        <v>2880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83.235425459467848</v>
      </c>
      <c r="C250" s="118">
        <f t="shared" si="115"/>
        <v>91.996967968538684</v>
      </c>
      <c r="D250" s="118">
        <f t="shared" si="115"/>
        <v>86.52144097301867</v>
      </c>
      <c r="E250" s="118">
        <f t="shared" si="115"/>
        <v>89.686038965092891</v>
      </c>
      <c r="F250" s="118">
        <f t="shared" si="115"/>
        <v>88.531005044798761</v>
      </c>
      <c r="G250" s="118">
        <f t="shared" si="115"/>
        <v>83.71960054970711</v>
      </c>
      <c r="H250" s="118">
        <f t="shared" si="115"/>
        <v>82.394419275118878</v>
      </c>
      <c r="I250" s="118">
        <f t="shared" si="115"/>
        <v>78.003142361583969</v>
      </c>
      <c r="J250" s="118">
        <f t="shared" si="115"/>
        <v>86.263741445347932</v>
      </c>
      <c r="K250" s="118">
        <f t="shared" si="115"/>
        <v>84.640736206828649</v>
      </c>
      <c r="L250" s="118">
        <f t="shared" si="115"/>
        <v>98.1110386037073</v>
      </c>
      <c r="M250" s="118">
        <f t="shared" si="115"/>
        <v>79.825599578015556</v>
      </c>
      <c r="N250" s="118">
        <f t="shared" si="115"/>
        <v>86.686948020803271</v>
      </c>
      <c r="O250" s="118">
        <f t="shared" si="115"/>
        <v>91.926741782637691</v>
      </c>
      <c r="P250" s="118">
        <f t="shared" si="115"/>
        <v>71.028224658769801</v>
      </c>
      <c r="Q250" s="118">
        <f t="shared" si="115"/>
        <v>76.161290897454563</v>
      </c>
      <c r="R250" s="118">
        <f t="shared" ref="R250:V250" si="116">R251+R254+R256+R265</f>
        <v>76.745322065850701</v>
      </c>
      <c r="S250" s="118">
        <f t="shared" si="116"/>
        <v>74.450531136329062</v>
      </c>
      <c r="T250" s="118">
        <f t="shared" si="116"/>
        <v>77.383878762647441</v>
      </c>
      <c r="U250" s="118">
        <f t="shared" si="116"/>
        <v>74.79944127722294</v>
      </c>
      <c r="V250" s="118">
        <f t="shared" si="116"/>
        <v>73.313453575531014</v>
      </c>
      <c r="W250" s="118">
        <f t="shared" ref="W250:Y250" si="117">W251+W254+W256+W265</f>
        <v>82.537613733876867</v>
      </c>
      <c r="X250" s="118">
        <f t="shared" si="117"/>
        <v>67.947442691562529</v>
      </c>
      <c r="Y250" s="118">
        <f t="shared" si="117"/>
        <v>62.008775015335793</v>
      </c>
      <c r="DA250" s="129" t="s">
        <v>3031</v>
      </c>
    </row>
    <row r="251" spans="1:105" ht="12" customHeight="1" x14ac:dyDescent="0.25">
      <c r="A251" s="121" t="s">
        <v>57</v>
      </c>
      <c r="B251" s="123">
        <f t="shared" ref="B251:Q251" si="118">SUM(B252:B253)</f>
        <v>72.616969371214424</v>
      </c>
      <c r="C251" s="123">
        <f t="shared" si="118"/>
        <v>80.773902606022915</v>
      </c>
      <c r="D251" s="123">
        <f t="shared" si="118"/>
        <v>74.83198521275213</v>
      </c>
      <c r="E251" s="123">
        <f t="shared" si="118"/>
        <v>77.668599961640922</v>
      </c>
      <c r="F251" s="123">
        <f t="shared" si="118"/>
        <v>76.646103363379268</v>
      </c>
      <c r="G251" s="123">
        <f t="shared" si="118"/>
        <v>72.2281130245686</v>
      </c>
      <c r="H251" s="123">
        <f t="shared" si="118"/>
        <v>70.905147001610587</v>
      </c>
      <c r="I251" s="123">
        <f t="shared" si="118"/>
        <v>66.696812569690934</v>
      </c>
      <c r="J251" s="123">
        <f t="shared" si="118"/>
        <v>74.854855277540395</v>
      </c>
      <c r="K251" s="123">
        <f t="shared" si="118"/>
        <v>73.380826080246862</v>
      </c>
      <c r="L251" s="123">
        <f t="shared" si="118"/>
        <v>84.997286628612954</v>
      </c>
      <c r="M251" s="123">
        <f t="shared" si="118"/>
        <v>68.971491474544791</v>
      </c>
      <c r="N251" s="123">
        <f t="shared" si="118"/>
        <v>75.323178842901896</v>
      </c>
      <c r="O251" s="123">
        <f t="shared" si="118"/>
        <v>79.756755683351315</v>
      </c>
      <c r="P251" s="123">
        <f t="shared" si="118"/>
        <v>60.391445009103556</v>
      </c>
      <c r="Q251" s="123">
        <f t="shared" si="118"/>
        <v>63.983833183180188</v>
      </c>
      <c r="R251" s="123">
        <f t="shared" ref="R251:V251" si="119">SUM(R252:R253)</f>
        <v>64.38775394149107</v>
      </c>
      <c r="S251" s="123">
        <f t="shared" si="119"/>
        <v>62.597489916288694</v>
      </c>
      <c r="T251" s="123">
        <f t="shared" si="119"/>
        <v>65.265108385595738</v>
      </c>
      <c r="U251" s="123">
        <f t="shared" si="119"/>
        <v>63.436868356676733</v>
      </c>
      <c r="V251" s="123">
        <f t="shared" si="119"/>
        <v>62.666330620331969</v>
      </c>
      <c r="W251" s="123">
        <f t="shared" ref="W251:Y251" si="120">SUM(W252:W253)</f>
        <v>72.011991028387683</v>
      </c>
      <c r="X251" s="123">
        <f t="shared" si="120"/>
        <v>59.009382179947778</v>
      </c>
      <c r="Y251" s="123">
        <f t="shared" si="120"/>
        <v>54.55686267399664</v>
      </c>
      <c r="DA251" s="130" t="s">
        <v>3032</v>
      </c>
    </row>
    <row r="252" spans="1:105" ht="12" customHeight="1" x14ac:dyDescent="0.25">
      <c r="A252" s="97" t="s">
        <v>198</v>
      </c>
      <c r="B252" s="99">
        <v>72.27967731157797</v>
      </c>
      <c r="C252" s="99">
        <v>80.404940076667359</v>
      </c>
      <c r="D252" s="99">
        <v>74.496956118082934</v>
      </c>
      <c r="E252" s="99">
        <v>77.327604690256507</v>
      </c>
      <c r="F252" s="99">
        <v>76.31672640138386</v>
      </c>
      <c r="G252" s="99">
        <v>71.925370081339651</v>
      </c>
      <c r="H252" s="99">
        <v>70.615700955645124</v>
      </c>
      <c r="I252" s="99">
        <v>66.432644770692406</v>
      </c>
      <c r="J252" s="99">
        <v>74.557190221650799</v>
      </c>
      <c r="K252" s="99">
        <v>73.092717904203923</v>
      </c>
      <c r="L252" s="99">
        <v>84.656905508048965</v>
      </c>
      <c r="M252" s="99">
        <v>68.71213259739207</v>
      </c>
      <c r="N252" s="99">
        <v>75.040231999067103</v>
      </c>
      <c r="O252" s="99">
        <v>79.455285168087215</v>
      </c>
      <c r="P252" s="99">
        <v>60.178470886548432</v>
      </c>
      <c r="Q252" s="99">
        <v>63.752724857810847</v>
      </c>
      <c r="R252" s="99">
        <v>64.154057314121943</v>
      </c>
      <c r="S252" s="99">
        <v>62.373772513906239</v>
      </c>
      <c r="T252" s="99">
        <v>65.034113815951244</v>
      </c>
      <c r="U252" s="99">
        <v>63.216414734154846</v>
      </c>
      <c r="V252" s="99">
        <v>62.453624696178416</v>
      </c>
      <c r="W252" s="99">
        <v>71.76176328909726</v>
      </c>
      <c r="X252" s="99">
        <v>58.819566637793365</v>
      </c>
      <c r="Y252" s="99">
        <v>54.393510047208885</v>
      </c>
      <c r="DA252" s="63" t="s">
        <v>3033</v>
      </c>
    </row>
    <row r="253" spans="1:105" ht="12" customHeight="1" x14ac:dyDescent="0.25">
      <c r="A253" s="97" t="s">
        <v>53</v>
      </c>
      <c r="B253" s="99">
        <v>0.33729205963645031</v>
      </c>
      <c r="C253" s="99">
        <v>0.36896252935555807</v>
      </c>
      <c r="D253" s="99">
        <v>0.33502909466919811</v>
      </c>
      <c r="E253" s="99">
        <v>0.34099527138441604</v>
      </c>
      <c r="F253" s="99">
        <v>0.32937696199541439</v>
      </c>
      <c r="G253" s="99">
        <v>0.30274294322895595</v>
      </c>
      <c r="H253" s="99">
        <v>0.28944604596546891</v>
      </c>
      <c r="I253" s="99">
        <v>0.2641677989985326</v>
      </c>
      <c r="J253" s="99">
        <v>0.29766505588959574</v>
      </c>
      <c r="K253" s="99">
        <v>0.28810817604294098</v>
      </c>
      <c r="L253" s="99">
        <v>0.340381120563992</v>
      </c>
      <c r="M253" s="99">
        <v>0.2593588771527221</v>
      </c>
      <c r="N253" s="99">
        <v>0.28294684383478724</v>
      </c>
      <c r="O253" s="99">
        <v>0.30147051526409741</v>
      </c>
      <c r="P253" s="99">
        <v>0.21297412255512418</v>
      </c>
      <c r="Q253" s="99">
        <v>0.23110832536934117</v>
      </c>
      <c r="R253" s="99">
        <v>0.23369662736912197</v>
      </c>
      <c r="S253" s="99">
        <v>0.22371740238245355</v>
      </c>
      <c r="T253" s="99">
        <v>0.23099456964449686</v>
      </c>
      <c r="U253" s="99">
        <v>0.22045362252189019</v>
      </c>
      <c r="V253" s="99">
        <v>0.21270592415355494</v>
      </c>
      <c r="W253" s="99">
        <v>0.25022773929041764</v>
      </c>
      <c r="X253" s="99">
        <v>0.18981554215441473</v>
      </c>
      <c r="Y253" s="99">
        <v>0.16335262678775667</v>
      </c>
      <c r="DA253" s="63" t="s">
        <v>3034</v>
      </c>
    </row>
    <row r="254" spans="1:105" ht="12" customHeight="1" x14ac:dyDescent="0.25">
      <c r="A254" s="121" t="s">
        <v>92</v>
      </c>
      <c r="B254" s="123">
        <f t="shared" ref="B254:Y254" si="121">B255</f>
        <v>0.10150298315826464</v>
      </c>
      <c r="C254" s="123">
        <f t="shared" si="121"/>
        <v>0.10450104785355656</v>
      </c>
      <c r="D254" s="123">
        <f t="shared" si="121"/>
        <v>0.11046199386373586</v>
      </c>
      <c r="E254" s="123">
        <f t="shared" si="121"/>
        <v>0.17520369322551912</v>
      </c>
      <c r="F254" s="123">
        <f t="shared" si="121"/>
        <v>0.14879933834457226</v>
      </c>
      <c r="G254" s="123">
        <f t="shared" si="121"/>
        <v>0.17971606309200924</v>
      </c>
      <c r="H254" s="123">
        <f t="shared" si="121"/>
        <v>0.31482779560606167</v>
      </c>
      <c r="I254" s="123">
        <f t="shared" si="121"/>
        <v>0.22967820140898976</v>
      </c>
      <c r="J254" s="123">
        <f t="shared" si="121"/>
        <v>0.24803754355430493</v>
      </c>
      <c r="K254" s="123">
        <f t="shared" si="121"/>
        <v>0.28811656246082751</v>
      </c>
      <c r="L254" s="123">
        <f t="shared" si="121"/>
        <v>0.33123476855959672</v>
      </c>
      <c r="M254" s="123">
        <f t="shared" si="121"/>
        <v>0.37751877062026645</v>
      </c>
      <c r="N254" s="123">
        <f t="shared" si="121"/>
        <v>0.49508146668277442</v>
      </c>
      <c r="O254" s="123">
        <f t="shared" si="121"/>
        <v>0.59574363221116677</v>
      </c>
      <c r="P254" s="123">
        <f t="shared" si="121"/>
        <v>0.71860578806597586</v>
      </c>
      <c r="Q254" s="123">
        <f t="shared" si="121"/>
        <v>0.82970004316490664</v>
      </c>
      <c r="R254" s="123">
        <f t="shared" si="121"/>
        <v>0.97938479320975913</v>
      </c>
      <c r="S254" s="123">
        <f t="shared" si="121"/>
        <v>0.99312705299563186</v>
      </c>
      <c r="T254" s="123">
        <f t="shared" si="121"/>
        <v>1.272540336808401</v>
      </c>
      <c r="U254" s="123">
        <f t="shared" si="121"/>
        <v>1.2599312304708736</v>
      </c>
      <c r="V254" s="123">
        <f t="shared" si="121"/>
        <v>1.3846503439183895</v>
      </c>
      <c r="W254" s="123">
        <f t="shared" si="121"/>
        <v>1.1666151529628943</v>
      </c>
      <c r="X254" s="123">
        <f t="shared" si="121"/>
        <v>1.5374102482316201</v>
      </c>
      <c r="Y254" s="123">
        <f t="shared" si="121"/>
        <v>1.4992527820470178</v>
      </c>
      <c r="DA254" s="130" t="s">
        <v>3035</v>
      </c>
    </row>
    <row r="255" spans="1:105" ht="12" customHeight="1" x14ac:dyDescent="0.25">
      <c r="A255" s="97" t="s">
        <v>53</v>
      </c>
      <c r="B255" s="99">
        <f>RES_hhdet_tess!B129</f>
        <v>0.10150298315826464</v>
      </c>
      <c r="C255" s="99">
        <f>RES_hhdet_tess!C129</f>
        <v>0.10450104785355656</v>
      </c>
      <c r="D255" s="99">
        <f>RES_hhdet_tess!D129</f>
        <v>0.11046199386373586</v>
      </c>
      <c r="E255" s="99">
        <f>RES_hhdet_tess!E129</f>
        <v>0.17520369322551912</v>
      </c>
      <c r="F255" s="99">
        <f>RES_hhdet_tess!F129</f>
        <v>0.14879933834457226</v>
      </c>
      <c r="G255" s="99">
        <f>RES_hhdet_tess!G129</f>
        <v>0.17971606309200924</v>
      </c>
      <c r="H255" s="99">
        <f>RES_hhdet_tess!H129</f>
        <v>0.31482779560606167</v>
      </c>
      <c r="I255" s="99">
        <f>RES_hhdet_tess!I129</f>
        <v>0.22967820140898976</v>
      </c>
      <c r="J255" s="99">
        <f>RES_hhdet_tess!J129</f>
        <v>0.24803754355430493</v>
      </c>
      <c r="K255" s="99">
        <f>RES_hhdet_tess!K129</f>
        <v>0.28811656246082751</v>
      </c>
      <c r="L255" s="99">
        <f>RES_hhdet_tess!L129</f>
        <v>0.33123476855959672</v>
      </c>
      <c r="M255" s="99">
        <f>RES_hhdet_tess!M129</f>
        <v>0.37751877062026645</v>
      </c>
      <c r="N255" s="99">
        <f>RES_hhdet_tess!N129</f>
        <v>0.49508146668277442</v>
      </c>
      <c r="O255" s="99">
        <f>RES_hhdet_tess!O129</f>
        <v>0.59574363221116677</v>
      </c>
      <c r="P255" s="99">
        <f>RES_hhdet_tess!P129</f>
        <v>0.71860578806597586</v>
      </c>
      <c r="Q255" s="99">
        <f>RES_hhdet_tess!Q129</f>
        <v>0.82970004316490664</v>
      </c>
      <c r="R255" s="99">
        <f>RES_hhdet_tess!R129</f>
        <v>0.97938479320975913</v>
      </c>
      <c r="S255" s="99">
        <f>RES_hhdet_tess!S129</f>
        <v>0.99312705299563186</v>
      </c>
      <c r="T255" s="99">
        <f>RES_hhdet_tess!T129</f>
        <v>1.272540336808401</v>
      </c>
      <c r="U255" s="99">
        <f>RES_hhdet_tess!U129</f>
        <v>1.2599312304708736</v>
      </c>
      <c r="V255" s="99">
        <f>RES_hhdet_tess!V129</f>
        <v>1.3846503439183895</v>
      </c>
      <c r="W255" s="99">
        <f>RES_hhdet_tess!W129</f>
        <v>1.1666151529628943</v>
      </c>
      <c r="X255" s="99">
        <f>RES_hhdet_tess!X129</f>
        <v>1.5374102482316201</v>
      </c>
      <c r="Y255" s="99">
        <f>RES_hhdet_tess!Y129</f>
        <v>1.4992527820470178</v>
      </c>
      <c r="DA255" s="63" t="s">
        <v>3036</v>
      </c>
    </row>
    <row r="256" spans="1:105" ht="12" customHeight="1" x14ac:dyDescent="0.25">
      <c r="A256" s="121" t="s">
        <v>55</v>
      </c>
      <c r="B256" s="123">
        <v>8.835923191379603</v>
      </c>
      <c r="C256" s="123">
        <v>9.3306329306771119</v>
      </c>
      <c r="D256" s="123">
        <v>9.7903700812826475</v>
      </c>
      <c r="E256" s="123">
        <v>10.060355756649594</v>
      </c>
      <c r="F256" s="123">
        <v>9.9047836570611345</v>
      </c>
      <c r="G256" s="123">
        <v>9.4787397670884168</v>
      </c>
      <c r="H256" s="123">
        <v>9.1729419072036826</v>
      </c>
      <c r="I256" s="123">
        <v>9.2096483310154476</v>
      </c>
      <c r="J256" s="123">
        <v>9.2497539508508559</v>
      </c>
      <c r="K256" s="123">
        <v>9.2323584536584828</v>
      </c>
      <c r="L256" s="123">
        <v>10.665329215367553</v>
      </c>
      <c r="M256" s="123">
        <v>8.3749628276978889</v>
      </c>
      <c r="N256" s="123">
        <v>8.7773006260827025</v>
      </c>
      <c r="O256" s="123">
        <v>9.5353810192168833</v>
      </c>
      <c r="P256" s="123">
        <v>7.9286685069356748</v>
      </c>
      <c r="Q256" s="123">
        <v>9.4018568667423672</v>
      </c>
      <c r="R256" s="123">
        <v>9.4773258864942136</v>
      </c>
      <c r="S256" s="123">
        <v>8.9971306363393744</v>
      </c>
      <c r="T256" s="123">
        <v>9.0183581093615217</v>
      </c>
      <c r="U256" s="123">
        <v>8.3074821582432943</v>
      </c>
      <c r="V256" s="123">
        <v>7.5002167211241284</v>
      </c>
      <c r="W256" s="123">
        <v>7.6109722076196951</v>
      </c>
      <c r="X256" s="123">
        <v>5.6626143680443226</v>
      </c>
      <c r="Y256" s="123">
        <v>4.4413446035954953</v>
      </c>
      <c r="DA256" s="130" t="s">
        <v>3037</v>
      </c>
    </row>
    <row r="257" spans="1:105" ht="12" customHeight="1" x14ac:dyDescent="0.25">
      <c r="A257" s="97" t="s">
        <v>128</v>
      </c>
      <c r="B257" s="99">
        <v>8.8223531023593775</v>
      </c>
      <c r="C257" s="99">
        <v>9.338651357653637</v>
      </c>
      <c r="D257" s="99">
        <v>9.7873404082380926</v>
      </c>
      <c r="E257" s="99">
        <v>10.062593018561794</v>
      </c>
      <c r="F257" s="99">
        <v>9.9104716231680179</v>
      </c>
      <c r="G257" s="99">
        <v>9.4783838807690266</v>
      </c>
      <c r="H257" s="99">
        <v>9.171272108244489</v>
      </c>
      <c r="I257" s="99">
        <v>9.203418400699336</v>
      </c>
      <c r="J257" s="99">
        <v>9.2576491671486654</v>
      </c>
      <c r="K257" s="99">
        <v>9.2322290852069226</v>
      </c>
      <c r="L257" s="99">
        <v>10.693623699600536</v>
      </c>
      <c r="M257" s="99">
        <v>8.3629249122189382</v>
      </c>
      <c r="N257" s="99">
        <v>8.7757639632339419</v>
      </c>
      <c r="O257" s="99">
        <v>9.5492725986468994</v>
      </c>
      <c r="P257" s="99">
        <v>7.9108016557240362</v>
      </c>
      <c r="Q257" s="99">
        <v>9.4115226791297442</v>
      </c>
      <c r="R257" s="99">
        <v>9.4862863805435751</v>
      </c>
      <c r="S257" s="99">
        <v>8.9976998557880066</v>
      </c>
      <c r="T257" s="99">
        <v>9.0264522672215346</v>
      </c>
      <c r="U257" s="99">
        <v>8.3098219915154754</v>
      </c>
      <c r="V257" s="99">
        <v>7.4994465659689631</v>
      </c>
      <c r="W257" s="99">
        <v>7.6360129315521581</v>
      </c>
      <c r="X257" s="99">
        <v>5.6577057835732836</v>
      </c>
      <c r="Y257" s="99">
        <v>4.4383622948274812</v>
      </c>
      <c r="DA257" s="63" t="s">
        <v>3038</v>
      </c>
    </row>
    <row r="258" spans="1:105" ht="12" customHeight="1" x14ac:dyDescent="0.25">
      <c r="A258" s="97" t="s">
        <v>127</v>
      </c>
      <c r="B258" s="99">
        <v>8.8223531023593775</v>
      </c>
      <c r="C258" s="99">
        <v>9.3380936622926765</v>
      </c>
      <c r="D258" s="99">
        <v>9.7872521322092751</v>
      </c>
      <c r="E258" s="99">
        <v>10.062006941648924</v>
      </c>
      <c r="F258" s="99">
        <v>9.9090724592336681</v>
      </c>
      <c r="G258" s="99">
        <v>9.4775447103871091</v>
      </c>
      <c r="H258" s="99">
        <v>9.1709461818764542</v>
      </c>
      <c r="I258" s="99">
        <v>9.2030199147452389</v>
      </c>
      <c r="J258" s="99">
        <v>9.2558149938899383</v>
      </c>
      <c r="K258" s="99">
        <v>9.2311426362083182</v>
      </c>
      <c r="L258" s="99">
        <v>10.692181905986095</v>
      </c>
      <c r="M258" s="99">
        <v>8.3645237709560973</v>
      </c>
      <c r="N258" s="99">
        <v>8.7774875600244933</v>
      </c>
      <c r="O258" s="99">
        <v>9.5485442683828143</v>
      </c>
      <c r="P258" s="99">
        <v>7.916343198699102</v>
      </c>
      <c r="Q258" s="99">
        <v>9.4122751715014772</v>
      </c>
      <c r="R258" s="99">
        <v>9.4865533537576976</v>
      </c>
      <c r="S258" s="99">
        <v>9.0011489452367357</v>
      </c>
      <c r="T258" s="99">
        <v>9.0305136691256607</v>
      </c>
      <c r="U258" s="99">
        <v>8.3167301429866107</v>
      </c>
      <c r="V258" s="99">
        <v>7.5087339943509877</v>
      </c>
      <c r="W258" s="99">
        <v>7.6430311557990365</v>
      </c>
      <c r="X258" s="99">
        <v>5.6678193108728632</v>
      </c>
      <c r="Y258" s="99">
        <v>4.4362828687874512</v>
      </c>
      <c r="DA258" s="63" t="s">
        <v>3039</v>
      </c>
    </row>
    <row r="259" spans="1:105" ht="12" customHeight="1" x14ac:dyDescent="0.25">
      <c r="A259" s="100" t="s">
        <v>198</v>
      </c>
      <c r="B259" s="102">
        <v>4.629909551206846</v>
      </c>
      <c r="C259" s="102">
        <v>4.4684691883515049</v>
      </c>
      <c r="D259" s="102">
        <v>4.8625990363996854</v>
      </c>
      <c r="E259" s="102">
        <v>4.8660990909251725</v>
      </c>
      <c r="F259" s="102">
        <v>4.7642573765877261</v>
      </c>
      <c r="G259" s="102">
        <v>4.5762134001146313</v>
      </c>
      <c r="H259" s="102">
        <v>4.3275019821042298</v>
      </c>
      <c r="I259" s="102">
        <v>4.6052997384851899</v>
      </c>
      <c r="J259" s="102">
        <v>4.208301311971427</v>
      </c>
      <c r="K259" s="102">
        <v>4.2956283245224469</v>
      </c>
      <c r="L259" s="102">
        <v>4.2940315122445236</v>
      </c>
      <c r="M259" s="102">
        <v>3.5041681148001533</v>
      </c>
      <c r="N259" s="102">
        <v>3.4394204011515943</v>
      </c>
      <c r="O259" s="102">
        <v>3.9303947266611883</v>
      </c>
      <c r="P259" s="102">
        <v>3.360671908618166</v>
      </c>
      <c r="Q259" s="102">
        <v>4.0273641566482086</v>
      </c>
      <c r="R259" s="102">
        <v>4.2619927365253876</v>
      </c>
      <c r="S259" s="102">
        <v>4.0643051247092146</v>
      </c>
      <c r="T259" s="102">
        <v>3.9181096752445534</v>
      </c>
      <c r="U259" s="102">
        <v>3.4717257568811979</v>
      </c>
      <c r="V259" s="102">
        <v>3.0148772116295759</v>
      </c>
      <c r="W259" s="102">
        <v>2.7058164476281839</v>
      </c>
      <c r="X259" s="102">
        <v>2.1257495477165569</v>
      </c>
      <c r="Y259" s="102">
        <v>1.6721331445138619</v>
      </c>
      <c r="DA259" s="131" t="s">
        <v>3040</v>
      </c>
    </row>
    <row r="260" spans="1:105" ht="12" customHeight="1" x14ac:dyDescent="0.25">
      <c r="A260" s="103" t="s">
        <v>52</v>
      </c>
      <c r="B260" s="105">
        <v>4.1924435511525298</v>
      </c>
      <c r="C260" s="105">
        <v>4.8696244739411725</v>
      </c>
      <c r="D260" s="105">
        <v>4.9246530958095915</v>
      </c>
      <c r="E260" s="105">
        <v>5.1959078507237502</v>
      </c>
      <c r="F260" s="105">
        <v>5.1448150826459411</v>
      </c>
      <c r="G260" s="105">
        <v>4.9013313102724796</v>
      </c>
      <c r="H260" s="105">
        <v>4.8434441997722262</v>
      </c>
      <c r="I260" s="105">
        <v>4.5977201762600481</v>
      </c>
      <c r="J260" s="105">
        <v>5.0475136819185096</v>
      </c>
      <c r="K260" s="105">
        <v>4.9355143116858713</v>
      </c>
      <c r="L260" s="105">
        <v>6.3981503937415711</v>
      </c>
      <c r="M260" s="105">
        <v>4.860355656155944</v>
      </c>
      <c r="N260" s="105">
        <v>5.3380671588729003</v>
      </c>
      <c r="O260" s="105">
        <v>5.6181495417216265</v>
      </c>
      <c r="P260" s="105">
        <v>4.5556712900809364</v>
      </c>
      <c r="Q260" s="105">
        <v>5.3849110148532686</v>
      </c>
      <c r="R260" s="105">
        <v>5.22456061723231</v>
      </c>
      <c r="S260" s="105">
        <v>4.9368438205275202</v>
      </c>
      <c r="T260" s="105">
        <v>5.1124039938811068</v>
      </c>
      <c r="U260" s="105">
        <v>4.8450043861054137</v>
      </c>
      <c r="V260" s="105">
        <v>4.4938567827214122</v>
      </c>
      <c r="W260" s="105">
        <v>4.9372147081708517</v>
      </c>
      <c r="X260" s="105">
        <v>3.5420697631563063</v>
      </c>
      <c r="Y260" s="105">
        <v>2.7641497242735893</v>
      </c>
      <c r="DA260" s="132" t="s">
        <v>3041</v>
      </c>
    </row>
    <row r="261" spans="1:105" ht="12" customHeight="1" x14ac:dyDescent="0.25">
      <c r="A261" s="106" t="s">
        <v>122</v>
      </c>
      <c r="B261" s="102">
        <v>9.8023119952726834</v>
      </c>
      <c r="C261" s="102">
        <v>8.768063501780599</v>
      </c>
      <c r="D261" s="102">
        <v>9.9965262395182464</v>
      </c>
      <c r="E261" s="102">
        <v>9.9112223767492615</v>
      </c>
      <c r="F261" s="102">
        <v>9.537159194953718</v>
      </c>
      <c r="G261" s="102">
        <v>9.5010974211439088</v>
      </c>
      <c r="H261" s="102">
        <v>9.2749767053822438</v>
      </c>
      <c r="I261" s="102">
        <v>9.5840134010775504</v>
      </c>
      <c r="J261" s="102">
        <v>8.7797888050219299</v>
      </c>
      <c r="K261" s="102">
        <v>9.24180129254351</v>
      </c>
      <c r="L261" s="102">
        <v>8.9986806402082404</v>
      </c>
      <c r="M261" s="102">
        <v>9.0703009013835096</v>
      </c>
      <c r="N261" s="102">
        <v>8.8641803611424272</v>
      </c>
      <c r="O261" s="102">
        <v>8.7649204391179811</v>
      </c>
      <c r="P261" s="102">
        <v>8.8780131331866983</v>
      </c>
      <c r="Q261" s="102">
        <v>8.921297756878948</v>
      </c>
      <c r="R261" s="102">
        <v>9.0406990811784027</v>
      </c>
      <c r="S261" s="102">
        <v>8.9718788986774101</v>
      </c>
      <c r="T261" s="102">
        <v>8.6169647661602848</v>
      </c>
      <c r="U261" s="102">
        <v>8.1992926520652336</v>
      </c>
      <c r="V261" s="102">
        <v>7.5319559387522359</v>
      </c>
      <c r="W261" s="102">
        <v>6.639977880571986</v>
      </c>
      <c r="X261" s="102">
        <v>5.8728994308015459</v>
      </c>
      <c r="Y261" s="102">
        <v>4.6227431851424265</v>
      </c>
      <c r="DA261" s="131" t="s">
        <v>3042</v>
      </c>
    </row>
    <row r="262" spans="1:105" ht="12" customHeight="1" x14ac:dyDescent="0.25">
      <c r="A262" s="107" t="s">
        <v>121</v>
      </c>
      <c r="B262" s="105">
        <v>9.8023119952726869</v>
      </c>
      <c r="C262" s="105">
        <v>8.7693627692020417</v>
      </c>
      <c r="D262" s="105">
        <v>9.9978970627472439</v>
      </c>
      <c r="E262" s="105">
        <v>9.9126647162870274</v>
      </c>
      <c r="F262" s="105">
        <v>9.5382702380077475</v>
      </c>
      <c r="G262" s="105">
        <v>9.5017763205402819</v>
      </c>
      <c r="H262" s="105">
        <v>9.2757439849692371</v>
      </c>
      <c r="I262" s="105">
        <v>9.5829589646882258</v>
      </c>
      <c r="J262" s="105">
        <v>8.7796853964942319</v>
      </c>
      <c r="K262" s="105">
        <v>9.2393228182883753</v>
      </c>
      <c r="L262" s="105">
        <v>9.0035288436087466</v>
      </c>
      <c r="M262" s="105">
        <v>9.070591054964682</v>
      </c>
      <c r="N262" s="105">
        <v>8.8645754265264074</v>
      </c>
      <c r="O262" s="105">
        <v>8.7650600869229809</v>
      </c>
      <c r="P262" s="105">
        <v>8.8642505274539136</v>
      </c>
      <c r="Q262" s="105">
        <v>8.9127669535961065</v>
      </c>
      <c r="R262" s="105">
        <v>9.0323251425161875</v>
      </c>
      <c r="S262" s="105">
        <v>8.9641425477898693</v>
      </c>
      <c r="T262" s="105">
        <v>8.6101993725209525</v>
      </c>
      <c r="U262" s="105">
        <v>8.1927943748058638</v>
      </c>
      <c r="V262" s="105">
        <v>7.5302209941481033</v>
      </c>
      <c r="W262" s="105">
        <v>6.6394257824792513</v>
      </c>
      <c r="X262" s="105">
        <v>5.883966860341558</v>
      </c>
      <c r="Y262" s="105">
        <v>4.6424382289568911</v>
      </c>
      <c r="DA262" s="132" t="s">
        <v>3043</v>
      </c>
    </row>
    <row r="263" spans="1:105" ht="12" customHeight="1" x14ac:dyDescent="0.25">
      <c r="A263" s="108" t="s">
        <v>53</v>
      </c>
      <c r="B263" s="99">
        <v>5.1882747007708057</v>
      </c>
      <c r="C263" s="99">
        <v>4.1601108297789526</v>
      </c>
      <c r="D263" s="99">
        <v>4.9750490436503068</v>
      </c>
      <c r="E263" s="99">
        <v>4.7814353276039911</v>
      </c>
      <c r="F263" s="99">
        <v>4.5742724867750857</v>
      </c>
      <c r="G263" s="99">
        <v>4.5910807848121777</v>
      </c>
      <c r="H263" s="99">
        <v>4.3665973273687397</v>
      </c>
      <c r="I263" s="99">
        <v>4.8363153291001897</v>
      </c>
      <c r="J263" s="99">
        <v>3.9469082031249316</v>
      </c>
      <c r="K263" s="99">
        <v>4.2863454655529329</v>
      </c>
      <c r="L263" s="99">
        <v>3.4041503629800212</v>
      </c>
      <c r="M263" s="99">
        <v>3.8333520854113541</v>
      </c>
      <c r="N263" s="99">
        <v>3.4879337971026048</v>
      </c>
      <c r="O263" s="99">
        <v>3.528621183869542</v>
      </c>
      <c r="P263" s="99">
        <v>3.7939663499588261</v>
      </c>
      <c r="Q263" s="99">
        <v>3.7897113140918028</v>
      </c>
      <c r="R263" s="99">
        <v>4.018385001240504</v>
      </c>
      <c r="S263" s="99">
        <v>4.0392383237737217</v>
      </c>
      <c r="T263" s="99">
        <v>3.7149840315928784</v>
      </c>
      <c r="U263" s="99">
        <v>3.4163368627668333</v>
      </c>
      <c r="V263" s="99">
        <v>3.0337147645724993</v>
      </c>
      <c r="W263" s="99">
        <v>2.2662436337168108</v>
      </c>
      <c r="X263" s="99">
        <v>2.1903335160106043</v>
      </c>
      <c r="Y263" s="99">
        <v>1.766716540692562</v>
      </c>
      <c r="DA263" s="63" t="s">
        <v>3044</v>
      </c>
    </row>
    <row r="264" spans="1:105" ht="12" customHeight="1" x14ac:dyDescent="0.25">
      <c r="A264" s="108" t="s">
        <v>52</v>
      </c>
      <c r="B264" s="99">
        <v>4.6140372945018804</v>
      </c>
      <c r="C264" s="99">
        <v>4.6092519394230891</v>
      </c>
      <c r="D264" s="99">
        <v>5.0228480190969353</v>
      </c>
      <c r="E264" s="99">
        <v>5.1312293886830354</v>
      </c>
      <c r="F264" s="99">
        <v>4.9639977512326618</v>
      </c>
      <c r="G264" s="99">
        <v>4.910695535728105</v>
      </c>
      <c r="H264" s="99">
        <v>4.9091466576004956</v>
      </c>
      <c r="I264" s="99">
        <v>4.7466436355880361</v>
      </c>
      <c r="J264" s="99">
        <v>4.8327771933692993</v>
      </c>
      <c r="K264" s="99">
        <v>4.9529773527354424</v>
      </c>
      <c r="L264" s="99">
        <v>5.599378480628725</v>
      </c>
      <c r="M264" s="99">
        <v>5.2372389695533279</v>
      </c>
      <c r="N264" s="99">
        <v>5.3766416294238031</v>
      </c>
      <c r="O264" s="99">
        <v>5.2364389030534371</v>
      </c>
      <c r="P264" s="99">
        <v>5.0702841774950871</v>
      </c>
      <c r="Q264" s="99">
        <v>5.1230556395043019</v>
      </c>
      <c r="R264" s="99">
        <v>5.0139401412756817</v>
      </c>
      <c r="S264" s="99">
        <v>4.9249042240161476</v>
      </c>
      <c r="T264" s="99">
        <v>4.8952153409280754</v>
      </c>
      <c r="U264" s="99">
        <v>4.7764575120390322</v>
      </c>
      <c r="V264" s="99">
        <v>4.4965062295756031</v>
      </c>
      <c r="W264" s="99">
        <v>4.3731821487624405</v>
      </c>
      <c r="X264" s="99">
        <v>3.6936333443309532</v>
      </c>
      <c r="Y264" s="99">
        <v>2.8757216882643295</v>
      </c>
      <c r="DA264" s="63" t="s">
        <v>3045</v>
      </c>
    </row>
    <row r="265" spans="1:105" ht="12" customHeight="1" x14ac:dyDescent="0.25">
      <c r="A265" s="121" t="s">
        <v>54</v>
      </c>
      <c r="B265" s="123">
        <v>1.6810299137155447</v>
      </c>
      <c r="C265" s="123">
        <v>1.7879313839850948</v>
      </c>
      <c r="D265" s="123">
        <v>1.7886236851201622</v>
      </c>
      <c r="E265" s="123">
        <v>1.7818795535768579</v>
      </c>
      <c r="F265" s="123">
        <v>1.8313186860137816</v>
      </c>
      <c r="G265" s="123">
        <v>1.8330316949580829</v>
      </c>
      <c r="H265" s="123">
        <v>2.0015025706985505</v>
      </c>
      <c r="I265" s="123">
        <v>1.867003259468603</v>
      </c>
      <c r="J265" s="123">
        <v>1.9110946734023768</v>
      </c>
      <c r="K265" s="123">
        <v>1.7394351104624783</v>
      </c>
      <c r="L265" s="123">
        <v>2.1171879911672025</v>
      </c>
      <c r="M265" s="123">
        <v>2.1016265051526082</v>
      </c>
      <c r="N265" s="123">
        <v>2.0913870851358962</v>
      </c>
      <c r="O265" s="123">
        <v>2.0388614478583258</v>
      </c>
      <c r="P265" s="123">
        <v>1.989505354664588</v>
      </c>
      <c r="Q265" s="123">
        <v>1.9459008043671013</v>
      </c>
      <c r="R265" s="123">
        <v>1.9008574446556548</v>
      </c>
      <c r="S265" s="123">
        <v>1.862783530705358</v>
      </c>
      <c r="T265" s="123">
        <v>1.827871930881765</v>
      </c>
      <c r="U265" s="123">
        <v>1.7951595318320415</v>
      </c>
      <c r="V265" s="123">
        <v>1.7622558901565262</v>
      </c>
      <c r="W265" s="123">
        <v>1.7480353449065924</v>
      </c>
      <c r="X265" s="123">
        <v>1.7380358953388046</v>
      </c>
      <c r="Y265" s="123">
        <v>1.5113149556966377</v>
      </c>
      <c r="DA265" s="130" t="s">
        <v>3046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3047</v>
      </c>
    </row>
    <row r="267" spans="1:105" ht="12" customHeight="1" x14ac:dyDescent="0.25">
      <c r="A267" s="109" t="s">
        <v>120</v>
      </c>
      <c r="B267" s="110">
        <v>1.6810299137155447</v>
      </c>
      <c r="C267" s="110">
        <v>1.7879313839850948</v>
      </c>
      <c r="D267" s="110">
        <v>1.7886236851201622</v>
      </c>
      <c r="E267" s="110">
        <v>1.7818795535768579</v>
      </c>
      <c r="F267" s="110">
        <v>1.8313186860137816</v>
      </c>
      <c r="G267" s="110">
        <v>1.8330316949580829</v>
      </c>
      <c r="H267" s="110">
        <v>2.0015025706985505</v>
      </c>
      <c r="I267" s="110">
        <v>1.867003259468603</v>
      </c>
      <c r="J267" s="110">
        <v>1.9110946734023768</v>
      </c>
      <c r="K267" s="110">
        <v>1.7394351104624783</v>
      </c>
      <c r="L267" s="110">
        <v>2.1171879911672025</v>
      </c>
      <c r="M267" s="110">
        <v>2.1016265051526082</v>
      </c>
      <c r="N267" s="110">
        <v>2.0913870851358962</v>
      </c>
      <c r="O267" s="110">
        <v>2.0388614478583258</v>
      </c>
      <c r="P267" s="110">
        <v>1.989505354664588</v>
      </c>
      <c r="Q267" s="110">
        <v>1.9459008043671013</v>
      </c>
      <c r="R267" s="110">
        <v>1.9008574446556548</v>
      </c>
      <c r="S267" s="110">
        <v>1.862783530705358</v>
      </c>
      <c r="T267" s="110">
        <v>1.827871930881765</v>
      </c>
      <c r="U267" s="110">
        <v>1.7951595318320415</v>
      </c>
      <c r="V267" s="110">
        <v>1.7622558901565262</v>
      </c>
      <c r="W267" s="110">
        <v>1.7480353449065924</v>
      </c>
      <c r="X267" s="110">
        <v>1.7380358953388046</v>
      </c>
      <c r="Y267" s="110">
        <v>1.5113149556966377</v>
      </c>
      <c r="DA267" s="60" t="s">
        <v>3048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:Y269" si="124">W270+W273+W275+W284</f>
        <v>0</v>
      </c>
      <c r="X269" s="118">
        <f t="shared" si="124"/>
        <v>0</v>
      </c>
      <c r="Y269" s="118">
        <f t="shared" si="124"/>
        <v>0</v>
      </c>
      <c r="DA269" s="129" t="s">
        <v>3199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3200</v>
      </c>
    </row>
    <row r="271" spans="1:105" ht="12" customHeight="1" x14ac:dyDescent="0.25">
      <c r="A271" s="97" t="s">
        <v>198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3201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3202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3203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3204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3205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3206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3207</v>
      </c>
    </row>
    <row r="278" spans="1:105" ht="12" customHeight="1" x14ac:dyDescent="0.25">
      <c r="A278" s="100" t="s">
        <v>198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3208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3209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3210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3211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3212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3213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3214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3215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3216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8.5333135324211451</v>
      </c>
      <c r="D290" s="117">
        <f t="shared" si="129"/>
        <v>8.504234121476113</v>
      </c>
      <c r="E290" s="117">
        <f t="shared" si="129"/>
        <v>8.953985322025483</v>
      </c>
      <c r="F290" s="117">
        <f t="shared" si="129"/>
        <v>7.808737230932481</v>
      </c>
      <c r="G290" s="117">
        <f t="shared" si="129"/>
        <v>6.2453577734426418</v>
      </c>
      <c r="H290" s="117">
        <f t="shared" si="129"/>
        <v>6.1358824219359356</v>
      </c>
      <c r="I290" s="117">
        <f t="shared" si="129"/>
        <v>6.8552654943998315</v>
      </c>
      <c r="J290" s="117">
        <f t="shared" si="129"/>
        <v>6.8809783039853718</v>
      </c>
      <c r="K290" s="117">
        <f t="shared" si="129"/>
        <v>7.7204678545437142</v>
      </c>
      <c r="L290" s="117">
        <f t="shared" si="129"/>
        <v>10.792937763913418</v>
      </c>
      <c r="M290" s="117">
        <f t="shared" si="129"/>
        <v>9.3268891596460151</v>
      </c>
      <c r="N290" s="117">
        <f t="shared" si="129"/>
        <v>9.503541987833291</v>
      </c>
      <c r="O290" s="117">
        <f t="shared" si="129"/>
        <v>11.94877051525987</v>
      </c>
      <c r="P290" s="117">
        <f t="shared" si="129"/>
        <v>10.321108740189983</v>
      </c>
      <c r="Q290" s="117">
        <f t="shared" si="129"/>
        <v>7.6471693974563406</v>
      </c>
      <c r="R290" s="117">
        <f t="shared" ref="R290:V290" si="130">R291+R294+R296+R305</f>
        <v>6.7550225503676264</v>
      </c>
      <c r="S290" s="117">
        <f t="shared" si="130"/>
        <v>5.6037732401017646</v>
      </c>
      <c r="T290" s="117">
        <f t="shared" si="130"/>
        <v>6.0964684563681519</v>
      </c>
      <c r="U290" s="117">
        <f t="shared" si="130"/>
        <v>5.1355868285773667</v>
      </c>
      <c r="V290" s="117">
        <f t="shared" si="130"/>
        <v>4.7746054870084471</v>
      </c>
      <c r="W290" s="117">
        <f t="shared" ref="W290:Y290" si="131">W291+W294+W296+W305</f>
        <v>3.9833088598244424</v>
      </c>
      <c r="X290" s="117">
        <f t="shared" si="131"/>
        <v>2.9981814437512058</v>
      </c>
      <c r="Y290" s="117">
        <f t="shared" si="131"/>
        <v>3.6214312791098386</v>
      </c>
      <c r="DA290" s="129" t="s">
        <v>3367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7.5171384289541914</v>
      </c>
      <c r="D291" s="122">
        <f t="shared" si="132"/>
        <v>7.3784094004188638</v>
      </c>
      <c r="E291" s="122">
        <f t="shared" si="132"/>
        <v>7.774996493785622</v>
      </c>
      <c r="F291" s="122">
        <f t="shared" si="132"/>
        <v>6.7767457286243964</v>
      </c>
      <c r="G291" s="122">
        <f t="shared" si="132"/>
        <v>5.3939368584222711</v>
      </c>
      <c r="H291" s="122">
        <f t="shared" si="132"/>
        <v>5.2803325530666188</v>
      </c>
      <c r="I291" s="122">
        <f t="shared" si="132"/>
        <v>5.8732953649674382</v>
      </c>
      <c r="J291" s="122">
        <f t="shared" si="132"/>
        <v>5.9748134051305435</v>
      </c>
      <c r="K291" s="122">
        <f t="shared" si="132"/>
        <v>6.680795757224538</v>
      </c>
      <c r="L291" s="122">
        <f t="shared" si="132"/>
        <v>9.3112776775452968</v>
      </c>
      <c r="M291" s="122">
        <f t="shared" si="132"/>
        <v>8.0001018238534058</v>
      </c>
      <c r="N291" s="122">
        <f t="shared" si="132"/>
        <v>8.1858005553268658</v>
      </c>
      <c r="O291" s="122">
        <f t="shared" si="132"/>
        <v>10.280571718702909</v>
      </c>
      <c r="P291" s="122">
        <f t="shared" si="132"/>
        <v>8.6600245444401462</v>
      </c>
      <c r="Q291" s="122">
        <f t="shared" si="132"/>
        <v>6.3214062076220303</v>
      </c>
      <c r="R291" s="122">
        <f t="shared" ref="R291:V291" si="133">SUM(R292:R293)</f>
        <v>5.5549094974024609</v>
      </c>
      <c r="S291" s="122">
        <f t="shared" si="133"/>
        <v>4.6023565911572515</v>
      </c>
      <c r="T291" s="122">
        <f t="shared" si="133"/>
        <v>5.0120056976062735</v>
      </c>
      <c r="U291" s="122">
        <f t="shared" si="133"/>
        <v>4.2153244355983306</v>
      </c>
      <c r="V291" s="122">
        <f t="shared" si="133"/>
        <v>3.9257125627390979</v>
      </c>
      <c r="W291" s="122">
        <f t="shared" ref="W291:Y291" si="134">SUM(W292:W293)</f>
        <v>3.2710098292135439</v>
      </c>
      <c r="X291" s="122">
        <f t="shared" si="134"/>
        <v>2.3787349244626088</v>
      </c>
      <c r="Y291" s="122">
        <f t="shared" si="134"/>
        <v>2.7905198560486193</v>
      </c>
      <c r="DA291" s="130" t="s">
        <v>3368</v>
      </c>
    </row>
    <row r="292" spans="1:105" ht="12" customHeight="1" x14ac:dyDescent="0.25">
      <c r="A292" s="97" t="s">
        <v>198</v>
      </c>
      <c r="B292" s="98"/>
      <c r="C292" s="98">
        <v>7.4877570030792713</v>
      </c>
      <c r="D292" s="98">
        <v>7.350089774635685</v>
      </c>
      <c r="E292" s="98">
        <v>7.7456758160413077</v>
      </c>
      <c r="F292" s="98">
        <v>6.7516824558682629</v>
      </c>
      <c r="G292" s="98">
        <v>5.3744407605153297</v>
      </c>
      <c r="H292" s="98">
        <v>5.2617072950631574</v>
      </c>
      <c r="I292" s="98">
        <v>5.8531532528347832</v>
      </c>
      <c r="J292" s="98">
        <v>5.9541964806129322</v>
      </c>
      <c r="K292" s="98">
        <v>6.6579826288574582</v>
      </c>
      <c r="L292" s="98">
        <v>9.2787682945166363</v>
      </c>
      <c r="M292" s="98">
        <v>7.9737868068290432</v>
      </c>
      <c r="N292" s="98">
        <v>8.1587815430205683</v>
      </c>
      <c r="O292" s="98">
        <v>10.246225763636732</v>
      </c>
      <c r="P292" s="98">
        <v>8.6328482580865806</v>
      </c>
      <c r="Q292" s="98">
        <v>6.3009583074355904</v>
      </c>
      <c r="R292" s="98">
        <v>5.5367658678038936</v>
      </c>
      <c r="S292" s="98">
        <v>4.5874849378833202</v>
      </c>
      <c r="T292" s="98">
        <v>4.9958944995606274</v>
      </c>
      <c r="U292" s="98">
        <v>4.2019625320687677</v>
      </c>
      <c r="V292" s="98">
        <v>3.913508988886699</v>
      </c>
      <c r="W292" s="98">
        <v>3.2605612410696851</v>
      </c>
      <c r="X292" s="98">
        <v>2.3716715098027201</v>
      </c>
      <c r="Y292" s="98">
        <v>2.7827760182996251</v>
      </c>
      <c r="DA292" s="63" t="s">
        <v>3369</v>
      </c>
    </row>
    <row r="293" spans="1:105" ht="12" customHeight="1" x14ac:dyDescent="0.25">
      <c r="A293" s="97" t="s">
        <v>53</v>
      </c>
      <c r="B293" s="98"/>
      <c r="C293" s="98">
        <v>2.9381425874920285E-2</v>
      </c>
      <c r="D293" s="98">
        <v>2.8319625783179179E-2</v>
      </c>
      <c r="E293" s="98">
        <v>2.9320677744314461E-2</v>
      </c>
      <c r="F293" s="98">
        <v>2.5063272756133917E-2</v>
      </c>
      <c r="G293" s="98">
        <v>1.9496097906941307E-2</v>
      </c>
      <c r="H293" s="98">
        <v>1.8625258003461594E-2</v>
      </c>
      <c r="I293" s="98">
        <v>2.014211213265486E-2</v>
      </c>
      <c r="J293" s="98">
        <v>2.0616924517611702E-2</v>
      </c>
      <c r="K293" s="98">
        <v>2.2813128367079931E-2</v>
      </c>
      <c r="L293" s="98">
        <v>3.2509383028659591E-2</v>
      </c>
      <c r="M293" s="98">
        <v>2.6315017024363153E-2</v>
      </c>
      <c r="N293" s="98">
        <v>2.7019012306297878E-2</v>
      </c>
      <c r="O293" s="98">
        <v>3.4345955066177387E-2</v>
      </c>
      <c r="P293" s="98">
        <v>2.7176286353566222E-2</v>
      </c>
      <c r="Q293" s="98">
        <v>2.0447900186440361E-2</v>
      </c>
      <c r="R293" s="98">
        <v>1.8143629598567183E-2</v>
      </c>
      <c r="S293" s="98">
        <v>1.4871653273931239E-2</v>
      </c>
      <c r="T293" s="98">
        <v>1.6111198045646029E-2</v>
      </c>
      <c r="U293" s="98">
        <v>1.3361903529563141E-2</v>
      </c>
      <c r="V293" s="98">
        <v>1.2203573852398697E-2</v>
      </c>
      <c r="W293" s="98">
        <v>1.0448588143858873E-2</v>
      </c>
      <c r="X293" s="98">
        <v>7.0634146598887509E-3</v>
      </c>
      <c r="Y293" s="98">
        <v>7.74383774899401E-3</v>
      </c>
      <c r="DA293" s="63" t="s">
        <v>3370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2.4933879451306757E-3</v>
      </c>
      <c r="D294" s="122">
        <f t="shared" si="135"/>
        <v>6.3087404432725423E-4</v>
      </c>
      <c r="E294" s="122">
        <f t="shared" si="135"/>
        <v>6.2824427854993219E-3</v>
      </c>
      <c r="F294" s="122">
        <f t="shared" si="135"/>
        <v>7.0183681566909455E-3</v>
      </c>
      <c r="G294" s="122">
        <f t="shared" si="135"/>
        <v>1.3153708558371877E-2</v>
      </c>
      <c r="H294" s="122">
        <f t="shared" si="135"/>
        <v>2.0614367823938096E-2</v>
      </c>
      <c r="I294" s="122">
        <f t="shared" si="135"/>
        <v>4.3785554916718188E-3</v>
      </c>
      <c r="J294" s="122">
        <f t="shared" si="135"/>
        <v>7.4008263591867169E-3</v>
      </c>
      <c r="K294" s="122">
        <f t="shared" si="135"/>
        <v>1.5625838688107921E-2</v>
      </c>
      <c r="L294" s="122">
        <f t="shared" si="135"/>
        <v>2.3492919506100985E-2</v>
      </c>
      <c r="M294" s="122">
        <f t="shared" si="135"/>
        <v>4.7877502870619704E-2</v>
      </c>
      <c r="N294" s="122">
        <f t="shared" si="135"/>
        <v>4.9368905324964074E-2</v>
      </c>
      <c r="O294" s="122">
        <f t="shared" si="135"/>
        <v>4.4487748978979037E-2</v>
      </c>
      <c r="P294" s="122">
        <f t="shared" si="135"/>
        <v>6.1643487947631088E-2</v>
      </c>
      <c r="Q294" s="122">
        <f t="shared" si="135"/>
        <v>4.0089539443469185E-2</v>
      </c>
      <c r="R294" s="122">
        <f t="shared" si="135"/>
        <v>3.8439081070552987E-2</v>
      </c>
      <c r="S294" s="122">
        <f t="shared" si="135"/>
        <v>1.9222836573544066E-2</v>
      </c>
      <c r="T294" s="122">
        <f t="shared" si="135"/>
        <v>1.6407034939238195E-2</v>
      </c>
      <c r="U294" s="122">
        <f t="shared" si="135"/>
        <v>1.0376673233642235E-2</v>
      </c>
      <c r="V294" s="122">
        <f t="shared" si="135"/>
        <v>8.7496622117077625E-3</v>
      </c>
      <c r="W294" s="122">
        <f t="shared" si="135"/>
        <v>9.0642065828043638E-3</v>
      </c>
      <c r="X294" s="122">
        <f t="shared" si="135"/>
        <v>2.2185019423964111E-2</v>
      </c>
      <c r="Y294" s="122">
        <f t="shared" si="135"/>
        <v>3.9622232465084881E-2</v>
      </c>
      <c r="DA294" s="130" t="s">
        <v>3371</v>
      </c>
    </row>
    <row r="295" spans="1:105" ht="12" customHeight="1" x14ac:dyDescent="0.25">
      <c r="A295" s="97" t="s">
        <v>53</v>
      </c>
      <c r="B295" s="98"/>
      <c r="C295" s="98">
        <v>2.4933879451306757E-3</v>
      </c>
      <c r="D295" s="98">
        <v>6.3087404432725423E-4</v>
      </c>
      <c r="E295" s="98">
        <v>6.2824427854993219E-3</v>
      </c>
      <c r="F295" s="98">
        <v>7.0183681566909455E-3</v>
      </c>
      <c r="G295" s="98">
        <v>1.3153708558371877E-2</v>
      </c>
      <c r="H295" s="98">
        <v>2.0614367823938096E-2</v>
      </c>
      <c r="I295" s="98">
        <v>4.3785554916718188E-3</v>
      </c>
      <c r="J295" s="98">
        <v>7.4008263591867169E-3</v>
      </c>
      <c r="K295" s="98">
        <v>1.5625838688107921E-2</v>
      </c>
      <c r="L295" s="98">
        <v>2.3492919506100985E-2</v>
      </c>
      <c r="M295" s="98">
        <v>4.7877502870619704E-2</v>
      </c>
      <c r="N295" s="98">
        <v>4.9368905324964074E-2</v>
      </c>
      <c r="O295" s="98">
        <v>4.4487748978979037E-2</v>
      </c>
      <c r="P295" s="98">
        <v>6.1643487947631088E-2</v>
      </c>
      <c r="Q295" s="98">
        <v>4.0089539443469185E-2</v>
      </c>
      <c r="R295" s="98">
        <v>3.8439081070552987E-2</v>
      </c>
      <c r="S295" s="98">
        <v>1.9222836573544066E-2</v>
      </c>
      <c r="T295" s="98">
        <v>1.6407034939238195E-2</v>
      </c>
      <c r="U295" s="98">
        <v>1.0376673233642235E-2</v>
      </c>
      <c r="V295" s="98">
        <v>8.7496622117077625E-3</v>
      </c>
      <c r="W295" s="98">
        <v>9.0642065828043638E-3</v>
      </c>
      <c r="X295" s="98">
        <v>2.2185019423964111E-2</v>
      </c>
      <c r="Y295" s="98">
        <v>3.9622232465084881E-2</v>
      </c>
      <c r="DA295" s="63" t="s">
        <v>3372</v>
      </c>
    </row>
    <row r="296" spans="1:105" ht="12" customHeight="1" x14ac:dyDescent="0.25">
      <c r="A296" s="121" t="s">
        <v>55</v>
      </c>
      <c r="B296" s="122"/>
      <c r="C296" s="122">
        <v>0.83342519468500731</v>
      </c>
      <c r="D296" s="122">
        <v>0.93276634582116369</v>
      </c>
      <c r="E296" s="122">
        <v>0.97657704906839804</v>
      </c>
      <c r="F296" s="122">
        <v>0.84673216154368458</v>
      </c>
      <c r="G296" s="122">
        <v>0.68680985800013628</v>
      </c>
      <c r="H296" s="122">
        <v>0.66819176344225117</v>
      </c>
      <c r="I296" s="122">
        <v>0.79274934077506809</v>
      </c>
      <c r="J296" s="122">
        <v>0.72545200939636123</v>
      </c>
      <c r="K296" s="122">
        <v>0.84033806244474962</v>
      </c>
      <c r="L296" s="122">
        <v>1.1840580927553159</v>
      </c>
      <c r="M296" s="122">
        <v>0.98839792145990613</v>
      </c>
      <c r="N296" s="122">
        <v>0.9905459788989901</v>
      </c>
      <c r="O296" s="122">
        <v>1.2952470368404259</v>
      </c>
      <c r="P296" s="122">
        <v>1.232955312190319</v>
      </c>
      <c r="Q296" s="122">
        <v>1.0311039626236926</v>
      </c>
      <c r="R296" s="122">
        <v>0.93765862662719113</v>
      </c>
      <c r="S296" s="122">
        <v>0.78882850526408033</v>
      </c>
      <c r="T296" s="122">
        <v>0.86220813867246837</v>
      </c>
      <c r="U296" s="122">
        <v>0.72627608099249596</v>
      </c>
      <c r="V296" s="122">
        <v>0.65951698611293763</v>
      </c>
      <c r="W296" s="122">
        <v>0.55277591445987895</v>
      </c>
      <c r="X296" s="122">
        <v>0.43651100230903467</v>
      </c>
      <c r="Y296" s="122">
        <v>0.56020011677070769</v>
      </c>
      <c r="DA296" s="130" t="s">
        <v>3373</v>
      </c>
    </row>
    <row r="297" spans="1:105" ht="12" customHeight="1" x14ac:dyDescent="0.25">
      <c r="A297" s="97" t="s">
        <v>128</v>
      </c>
      <c r="B297" s="98"/>
      <c r="C297" s="98">
        <v>0.80039768920884147</v>
      </c>
      <c r="D297" s="98">
        <v>0.90466589945170806</v>
      </c>
      <c r="E297" s="98">
        <v>0.94181760906635759</v>
      </c>
      <c r="F297" s="98">
        <v>0.81320051562976703</v>
      </c>
      <c r="G297" s="98">
        <v>0.65963851917630689</v>
      </c>
      <c r="H297" s="98">
        <v>0.63839811402398239</v>
      </c>
      <c r="I297" s="98">
        <v>0.76388860747651854</v>
      </c>
      <c r="J297" s="98">
        <v>0.69843664268582528</v>
      </c>
      <c r="K297" s="98">
        <v>0.80805204118633267</v>
      </c>
      <c r="L297" s="98">
        <v>1.1409253431308453</v>
      </c>
      <c r="M297" s="98">
        <v>0.95640763810301599</v>
      </c>
      <c r="N297" s="98">
        <v>0.95513799230151109</v>
      </c>
      <c r="O297" s="98">
        <v>1.2422690800123846</v>
      </c>
      <c r="P297" s="98">
        <v>1.1650719936542298</v>
      </c>
      <c r="Q297" s="98">
        <v>0.96433722453370097</v>
      </c>
      <c r="R297" s="98">
        <v>0.88780647093467169</v>
      </c>
      <c r="S297" s="98">
        <v>0.75551650833523754</v>
      </c>
      <c r="T297" s="98">
        <v>0.82337282857839655</v>
      </c>
      <c r="U297" s="98">
        <v>0.67591448380750219</v>
      </c>
      <c r="V297" s="98">
        <v>0.60763021348855129</v>
      </c>
      <c r="W297" s="98">
        <v>0.50120741172806171</v>
      </c>
      <c r="X297" s="98">
        <v>0.43651100230903467</v>
      </c>
      <c r="Y297" s="98">
        <v>0.55247365175540153</v>
      </c>
      <c r="DA297" s="63" t="s">
        <v>3374</v>
      </c>
    </row>
    <row r="298" spans="1:105" ht="12" customHeight="1" x14ac:dyDescent="0.25">
      <c r="A298" s="97" t="s">
        <v>127</v>
      </c>
      <c r="B298" s="98"/>
      <c r="C298" s="98">
        <v>1.197144882075795E-2</v>
      </c>
      <c r="D298" s="98">
        <v>1.3953249024424726E-3</v>
      </c>
      <c r="E298" s="98">
        <v>7.5287728081091729E-3</v>
      </c>
      <c r="F298" s="98">
        <v>8.712672011813815E-3</v>
      </c>
      <c r="G298" s="98">
        <v>2.6842933076379285E-3</v>
      </c>
      <c r="H298" s="98">
        <v>2.9349775550642837E-3</v>
      </c>
      <c r="I298" s="98">
        <v>5.124677717613952E-3</v>
      </c>
      <c r="J298" s="98">
        <v>8.9377632044306318E-3</v>
      </c>
      <c r="K298" s="98">
        <v>4.5875965197751545E-3</v>
      </c>
      <c r="L298" s="98">
        <v>1.0141465732794135E-2</v>
      </c>
      <c r="M298" s="98">
        <v>1.0115057718339945E-3</v>
      </c>
      <c r="N298" s="98">
        <v>6.4153300343864871E-3</v>
      </c>
      <c r="O298" s="98">
        <v>1.4680199154460845E-2</v>
      </c>
      <c r="P298" s="98">
        <v>0</v>
      </c>
      <c r="Q298" s="98">
        <v>1.4044332703540564E-2</v>
      </c>
      <c r="R298" s="98">
        <v>6.9015545554749046E-3</v>
      </c>
      <c r="S298" s="98">
        <v>1.0735388884177235E-3</v>
      </c>
      <c r="T298" s="98">
        <v>5.0300275156216906E-3</v>
      </c>
      <c r="U298" s="98">
        <v>1.2084903938802925E-3</v>
      </c>
      <c r="V298" s="98">
        <v>8.8198466069338004E-4</v>
      </c>
      <c r="W298" s="98">
        <v>3.951572029927396E-3</v>
      </c>
      <c r="X298" s="98">
        <v>0</v>
      </c>
      <c r="Y298" s="98">
        <v>7.7264650153061176E-3</v>
      </c>
      <c r="DA298" s="63" t="s">
        <v>3375</v>
      </c>
    </row>
    <row r="299" spans="1:105" ht="12" customHeight="1" x14ac:dyDescent="0.25">
      <c r="A299" s="100" t="s">
        <v>198</v>
      </c>
      <c r="B299" s="101"/>
      <c r="C299" s="101">
        <v>6.1618649186048072E-3</v>
      </c>
      <c r="D299" s="101">
        <v>7.4285070211673636E-4</v>
      </c>
      <c r="E299" s="101">
        <v>3.9042228876828475E-3</v>
      </c>
      <c r="F299" s="101">
        <v>4.4882057620765151E-3</v>
      </c>
      <c r="G299" s="101">
        <v>1.3865685505509027E-3</v>
      </c>
      <c r="H299" s="101">
        <v>1.4818831304000562E-3</v>
      </c>
      <c r="I299" s="101">
        <v>2.73024017887363E-3</v>
      </c>
      <c r="J299" s="101">
        <v>4.3459901637035508E-3</v>
      </c>
      <c r="K299" s="101">
        <v>2.2766438461975288E-3</v>
      </c>
      <c r="L299" s="101">
        <v>4.3704883516218927E-3</v>
      </c>
      <c r="M299" s="101">
        <v>4.5269340912156198E-4</v>
      </c>
      <c r="N299" s="101">
        <v>2.6851331524323273E-3</v>
      </c>
      <c r="O299" s="101">
        <v>6.4132959926150894E-3</v>
      </c>
      <c r="P299" s="101">
        <v>0</v>
      </c>
      <c r="Q299" s="101">
        <v>6.3090856215376996E-3</v>
      </c>
      <c r="R299" s="101">
        <v>3.2386879974023557E-3</v>
      </c>
      <c r="S299" s="101">
        <v>5.0463915242461132E-4</v>
      </c>
      <c r="T299" s="101">
        <v>2.2679182038492498E-3</v>
      </c>
      <c r="U299" s="101">
        <v>5.2322661093296492E-4</v>
      </c>
      <c r="V299" s="101">
        <v>3.6657527759879059E-4</v>
      </c>
      <c r="W299" s="101">
        <v>1.4478582965014954E-3</v>
      </c>
      <c r="X299" s="101">
        <v>0</v>
      </c>
      <c r="Y299" s="101">
        <v>2.9998374692843948E-3</v>
      </c>
      <c r="DA299" s="131" t="s">
        <v>3376</v>
      </c>
    </row>
    <row r="300" spans="1:105" ht="12" customHeight="1" x14ac:dyDescent="0.25">
      <c r="A300" s="103" t="s">
        <v>52</v>
      </c>
      <c r="B300" s="104"/>
      <c r="C300" s="104">
        <v>5.809583902153144E-3</v>
      </c>
      <c r="D300" s="104">
        <v>6.5247420032573614E-4</v>
      </c>
      <c r="E300" s="104">
        <v>3.6245499204263249E-3</v>
      </c>
      <c r="F300" s="104">
        <v>4.2244662497373008E-3</v>
      </c>
      <c r="G300" s="104">
        <v>1.2977247570870258E-3</v>
      </c>
      <c r="H300" s="104">
        <v>1.4530944246642274E-3</v>
      </c>
      <c r="I300" s="104">
        <v>2.3944375387403216E-3</v>
      </c>
      <c r="J300" s="104">
        <v>4.5917730407270809E-3</v>
      </c>
      <c r="K300" s="104">
        <v>2.3109526735776262E-3</v>
      </c>
      <c r="L300" s="104">
        <v>5.7709773811722423E-3</v>
      </c>
      <c r="M300" s="104">
        <v>5.5881236271243257E-4</v>
      </c>
      <c r="N300" s="104">
        <v>3.7301968819541597E-3</v>
      </c>
      <c r="O300" s="104">
        <v>8.2669031618457563E-3</v>
      </c>
      <c r="P300" s="104">
        <v>0</v>
      </c>
      <c r="Q300" s="104">
        <v>7.7352470820028644E-3</v>
      </c>
      <c r="R300" s="104">
        <v>3.662866558072549E-3</v>
      </c>
      <c r="S300" s="104">
        <v>5.6889973599311215E-4</v>
      </c>
      <c r="T300" s="104">
        <v>2.7621093117724408E-3</v>
      </c>
      <c r="U300" s="104">
        <v>6.852637829473275E-4</v>
      </c>
      <c r="V300" s="104">
        <v>5.1540938309458946E-4</v>
      </c>
      <c r="W300" s="104">
        <v>2.5037137334259002E-3</v>
      </c>
      <c r="X300" s="104">
        <v>0</v>
      </c>
      <c r="Y300" s="104">
        <v>4.7266275460217232E-3</v>
      </c>
      <c r="DA300" s="132" t="s">
        <v>3377</v>
      </c>
    </row>
    <row r="301" spans="1:105" ht="12" customHeight="1" x14ac:dyDescent="0.25">
      <c r="A301" s="106" t="s">
        <v>122</v>
      </c>
      <c r="B301" s="101"/>
      <c r="C301" s="101">
        <v>1.0747806384482472E-2</v>
      </c>
      <c r="D301" s="101">
        <v>1.5505730133906695E-2</v>
      </c>
      <c r="E301" s="101">
        <v>1.5468580862629519E-2</v>
      </c>
      <c r="F301" s="101">
        <v>1.1636454510712473E-2</v>
      </c>
      <c r="G301" s="101">
        <v>1.3524149068362405E-2</v>
      </c>
      <c r="H301" s="101">
        <v>1.6204586502316987E-2</v>
      </c>
      <c r="I301" s="101">
        <v>9.1108820048782548E-3</v>
      </c>
      <c r="J301" s="101">
        <v>1.0864988983171927E-2</v>
      </c>
      <c r="K301" s="101">
        <v>1.0642692884816431E-2</v>
      </c>
      <c r="L301" s="101">
        <v>2.9557643874571451E-2</v>
      </c>
      <c r="M301" s="101">
        <v>5.5217906973749984E-3</v>
      </c>
      <c r="N301" s="101">
        <v>1.9111445323915288E-2</v>
      </c>
      <c r="O301" s="101">
        <v>2.0451349238237902E-2</v>
      </c>
      <c r="P301" s="101">
        <v>2.2082478488647951E-2</v>
      </c>
      <c r="Q301" s="101">
        <v>3.3022657370033529E-2</v>
      </c>
      <c r="R301" s="101">
        <v>2.0596984421414926E-2</v>
      </c>
      <c r="S301" s="101">
        <v>1.7736905144019918E-2</v>
      </c>
      <c r="T301" s="101">
        <v>2.264848349485158E-2</v>
      </c>
      <c r="U301" s="101">
        <v>2.5884236439011776E-2</v>
      </c>
      <c r="V301" s="101">
        <v>3.2187175430788854E-2</v>
      </c>
      <c r="W301" s="101">
        <v>3.6171322312288708E-2</v>
      </c>
      <c r="X301" s="101">
        <v>0</v>
      </c>
      <c r="Y301" s="101">
        <v>0</v>
      </c>
      <c r="DA301" s="131" t="s">
        <v>3378</v>
      </c>
    </row>
    <row r="302" spans="1:105" ht="12" customHeight="1" x14ac:dyDescent="0.25">
      <c r="A302" s="107" t="s">
        <v>121</v>
      </c>
      <c r="B302" s="104"/>
      <c r="C302" s="104">
        <v>1.0308250270925414E-2</v>
      </c>
      <c r="D302" s="104">
        <v>1.1199391333106568E-2</v>
      </c>
      <c r="E302" s="104">
        <v>1.1762086331301876E-2</v>
      </c>
      <c r="F302" s="104">
        <v>1.3182519391391277E-2</v>
      </c>
      <c r="G302" s="104">
        <v>1.096289644782897E-2</v>
      </c>
      <c r="H302" s="104">
        <v>1.0654085360887442E-2</v>
      </c>
      <c r="I302" s="104">
        <v>1.4625173576057287E-2</v>
      </c>
      <c r="J302" s="104">
        <v>7.2126145229334387E-3</v>
      </c>
      <c r="K302" s="104">
        <v>1.7055731853825404E-2</v>
      </c>
      <c r="L302" s="104">
        <v>3.4336400171051662E-3</v>
      </c>
      <c r="M302" s="104">
        <v>2.5456986887681159E-2</v>
      </c>
      <c r="N302" s="104">
        <v>9.8812112391773246E-3</v>
      </c>
      <c r="O302" s="104">
        <v>1.7846408435342444E-2</v>
      </c>
      <c r="P302" s="104">
        <v>4.580084004744113E-2</v>
      </c>
      <c r="Q302" s="104">
        <v>1.9699748016417499E-2</v>
      </c>
      <c r="R302" s="104">
        <v>2.2353616715629597E-2</v>
      </c>
      <c r="S302" s="104">
        <v>1.4501552896405069E-2</v>
      </c>
      <c r="T302" s="104">
        <v>1.1156799083598522E-2</v>
      </c>
      <c r="U302" s="104">
        <v>2.3268870352101775E-2</v>
      </c>
      <c r="V302" s="104">
        <v>1.8817612532904201E-2</v>
      </c>
      <c r="W302" s="104">
        <v>1.1445608389601184E-2</v>
      </c>
      <c r="X302" s="104">
        <v>0</v>
      </c>
      <c r="Y302" s="104">
        <v>0</v>
      </c>
      <c r="DA302" s="132" t="s">
        <v>3379</v>
      </c>
    </row>
    <row r="303" spans="1:105" ht="12" customHeight="1" x14ac:dyDescent="0.25">
      <c r="A303" s="108" t="s">
        <v>53</v>
      </c>
      <c r="B303" s="98"/>
      <c r="C303" s="98">
        <v>5.7056395570197196E-3</v>
      </c>
      <c r="D303" s="98">
        <v>6.4512885536287335E-3</v>
      </c>
      <c r="E303" s="98">
        <v>6.5953281410826778E-3</v>
      </c>
      <c r="F303" s="98">
        <v>7.3510238581677295E-3</v>
      </c>
      <c r="G303" s="98">
        <v>6.1483197668132199E-3</v>
      </c>
      <c r="H303" s="98">
        <v>5.8398252483526378E-3</v>
      </c>
      <c r="I303" s="98">
        <v>8.498482054470919E-3</v>
      </c>
      <c r="J303" s="98">
        <v>3.793835483779419E-3</v>
      </c>
      <c r="K303" s="98">
        <v>9.2077640945209729E-3</v>
      </c>
      <c r="L303" s="98">
        <v>1.5492118894046445E-3</v>
      </c>
      <c r="M303" s="98">
        <v>1.2632202471203596E-2</v>
      </c>
      <c r="N303" s="98">
        <v>4.5860151398563458E-3</v>
      </c>
      <c r="O303" s="98">
        <v>8.3983063252172085E-3</v>
      </c>
      <c r="P303" s="98">
        <v>2.2575214713762955E-2</v>
      </c>
      <c r="Q303" s="98">
        <v>9.5815926083114965E-3</v>
      </c>
      <c r="R303" s="98">
        <v>1.1265471228707824E-2</v>
      </c>
      <c r="S303" s="98">
        <v>7.3580359276675857E-3</v>
      </c>
      <c r="T303" s="98">
        <v>5.4187336314108501E-3</v>
      </c>
      <c r="U303" s="98">
        <v>1.0904432077844006E-2</v>
      </c>
      <c r="V303" s="98">
        <v>8.5039228101108713E-3</v>
      </c>
      <c r="W303" s="98">
        <v>4.4160856258037891E-3</v>
      </c>
      <c r="X303" s="98">
        <v>0</v>
      </c>
      <c r="Y303" s="98">
        <v>0</v>
      </c>
      <c r="DA303" s="63" t="s">
        <v>3380</v>
      </c>
    </row>
    <row r="304" spans="1:105" ht="12" customHeight="1" x14ac:dyDescent="0.25">
      <c r="A304" s="108" t="s">
        <v>52</v>
      </c>
      <c r="B304" s="98"/>
      <c r="C304" s="98">
        <v>4.6026107139056941E-3</v>
      </c>
      <c r="D304" s="98">
        <v>4.7481027794778344E-3</v>
      </c>
      <c r="E304" s="98">
        <v>5.1667581902191976E-3</v>
      </c>
      <c r="F304" s="98">
        <v>5.8314955332235486E-3</v>
      </c>
      <c r="G304" s="98">
        <v>4.81457668101575E-3</v>
      </c>
      <c r="H304" s="98">
        <v>4.8142601125348052E-3</v>
      </c>
      <c r="I304" s="98">
        <v>6.1266915215863671E-3</v>
      </c>
      <c r="J304" s="98">
        <v>3.4187790391540201E-3</v>
      </c>
      <c r="K304" s="98">
        <v>7.8479677593044327E-3</v>
      </c>
      <c r="L304" s="98">
        <v>1.8844281277005219E-3</v>
      </c>
      <c r="M304" s="98">
        <v>1.2824784416477563E-2</v>
      </c>
      <c r="N304" s="98">
        <v>5.2951960993209797E-3</v>
      </c>
      <c r="O304" s="98">
        <v>9.4481021101252335E-3</v>
      </c>
      <c r="P304" s="98">
        <v>2.3225625333678175E-2</v>
      </c>
      <c r="Q304" s="98">
        <v>1.0118155408106002E-2</v>
      </c>
      <c r="R304" s="98">
        <v>1.1088145486921774E-2</v>
      </c>
      <c r="S304" s="98">
        <v>7.1435169687374834E-3</v>
      </c>
      <c r="T304" s="98">
        <v>5.7380654521876715E-3</v>
      </c>
      <c r="U304" s="98">
        <v>1.2364438274257768E-2</v>
      </c>
      <c r="V304" s="98">
        <v>1.031368972279333E-2</v>
      </c>
      <c r="W304" s="98">
        <v>7.0295227637973958E-3</v>
      </c>
      <c r="X304" s="98">
        <v>0</v>
      </c>
      <c r="Y304" s="98">
        <v>0</v>
      </c>
      <c r="DA304" s="63" t="s">
        <v>3381</v>
      </c>
    </row>
    <row r="305" spans="1:105" ht="12" customHeight="1" x14ac:dyDescent="0.25">
      <c r="A305" s="121" t="s">
        <v>54</v>
      </c>
      <c r="B305" s="122"/>
      <c r="C305" s="122">
        <v>0.18025652083681576</v>
      </c>
      <c r="D305" s="122">
        <v>0.1924275011917595</v>
      </c>
      <c r="E305" s="122">
        <v>0.19612933638596428</v>
      </c>
      <c r="F305" s="122">
        <v>0.17824097260770849</v>
      </c>
      <c r="G305" s="122">
        <v>0.15145734846186268</v>
      </c>
      <c r="H305" s="122">
        <v>0.16674373760312819</v>
      </c>
      <c r="I305" s="122">
        <v>0.18484223316565246</v>
      </c>
      <c r="J305" s="122">
        <v>0.17331206309928088</v>
      </c>
      <c r="K305" s="122">
        <v>0.18370819618631798</v>
      </c>
      <c r="L305" s="122">
        <v>0.27410907410670354</v>
      </c>
      <c r="M305" s="122">
        <v>0.29051191146208305</v>
      </c>
      <c r="N305" s="122">
        <v>0.27782654828247083</v>
      </c>
      <c r="O305" s="122">
        <v>0.32846401073755693</v>
      </c>
      <c r="P305" s="122">
        <v>0.36648539561188681</v>
      </c>
      <c r="Q305" s="122">
        <v>0.25456968776714828</v>
      </c>
      <c r="R305" s="122">
        <v>0.22401534526742159</v>
      </c>
      <c r="S305" s="122">
        <v>0.19336530710688926</v>
      </c>
      <c r="T305" s="122">
        <v>0.20584758515017226</v>
      </c>
      <c r="U305" s="122">
        <v>0.1836096387528981</v>
      </c>
      <c r="V305" s="122">
        <v>0.18062627594470396</v>
      </c>
      <c r="W305" s="122">
        <v>0.15045890956821559</v>
      </c>
      <c r="X305" s="122">
        <v>0.16075049755559803</v>
      </c>
      <c r="Y305" s="122">
        <v>0.23108907382542673</v>
      </c>
      <c r="DA305" s="130" t="s">
        <v>3382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X306" s="98">
        <v>0</v>
      </c>
      <c r="Y306" s="98">
        <v>0</v>
      </c>
      <c r="DA306" s="63" t="s">
        <v>3383</v>
      </c>
    </row>
    <row r="307" spans="1:105" ht="12" customHeight="1" x14ac:dyDescent="0.25">
      <c r="A307" s="109" t="s">
        <v>120</v>
      </c>
      <c r="B307" s="33"/>
      <c r="C307" s="33">
        <v>0.18025652083681576</v>
      </c>
      <c r="D307" s="33">
        <v>0.1924275011917595</v>
      </c>
      <c r="E307" s="33">
        <v>0.19612933638596428</v>
      </c>
      <c r="F307" s="33">
        <v>0.17824097260770849</v>
      </c>
      <c r="G307" s="33">
        <v>0.15145734846186268</v>
      </c>
      <c r="H307" s="33">
        <v>0.16674373760312819</v>
      </c>
      <c r="I307" s="33">
        <v>0.18484223316565246</v>
      </c>
      <c r="J307" s="33">
        <v>0.17331206309928088</v>
      </c>
      <c r="K307" s="33">
        <v>0.18370819618631798</v>
      </c>
      <c r="L307" s="33">
        <v>0.27410907410670354</v>
      </c>
      <c r="M307" s="33">
        <v>0.29051191146208305</v>
      </c>
      <c r="N307" s="33">
        <v>0.27782654828247083</v>
      </c>
      <c r="O307" s="33">
        <v>0.32846401073755693</v>
      </c>
      <c r="P307" s="33">
        <v>0.36648539561188681</v>
      </c>
      <c r="Q307" s="33">
        <v>0.25456968776714828</v>
      </c>
      <c r="R307" s="33">
        <v>0.22401534526742159</v>
      </c>
      <c r="S307" s="33">
        <v>0.19336530710688926</v>
      </c>
      <c r="T307" s="33">
        <v>0.20584758515017226</v>
      </c>
      <c r="U307" s="33">
        <v>0.1836096387528981</v>
      </c>
      <c r="V307" s="33">
        <v>0.18062627594470396</v>
      </c>
      <c r="W307" s="33">
        <v>0.15045890956821559</v>
      </c>
      <c r="X307" s="33">
        <v>0.16075049755559803</v>
      </c>
      <c r="Y307" s="33">
        <v>0.23108907382542673</v>
      </c>
      <c r="DA307" s="60" t="s">
        <v>3384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7.2972894908846015</v>
      </c>
      <c r="D309" s="117">
        <f t="shared" si="136"/>
        <v>7.2817473840035758</v>
      </c>
      <c r="E309" s="117">
        <f t="shared" si="136"/>
        <v>7.6944489479937124</v>
      </c>
      <c r="F309" s="117">
        <f t="shared" si="136"/>
        <v>6.7272063162934561</v>
      </c>
      <c r="G309" s="117">
        <f t="shared" si="136"/>
        <v>5.4072671056228661</v>
      </c>
      <c r="H309" s="117">
        <f t="shared" si="136"/>
        <v>5.3411562696295576</v>
      </c>
      <c r="I309" s="117">
        <f t="shared" si="136"/>
        <v>5.9383137931208863</v>
      </c>
      <c r="J309" s="117">
        <f t="shared" si="136"/>
        <v>5.982859257765047</v>
      </c>
      <c r="K309" s="117">
        <f t="shared" si="136"/>
        <v>6.7506609030516804</v>
      </c>
      <c r="L309" s="117">
        <f t="shared" si="136"/>
        <v>9.465575178910747</v>
      </c>
      <c r="M309" s="117">
        <f t="shared" si="136"/>
        <v>8.2909170348769496</v>
      </c>
      <c r="N309" s="117">
        <f t="shared" si="136"/>
        <v>8.4971188211654258</v>
      </c>
      <c r="O309" s="117">
        <f t="shared" si="136"/>
        <v>10.702996157774701</v>
      </c>
      <c r="P309" s="117">
        <f t="shared" si="136"/>
        <v>9.3933788870087369</v>
      </c>
      <c r="Q309" s="117">
        <f t="shared" si="136"/>
        <v>6.9943985184510247</v>
      </c>
      <c r="R309" s="117">
        <f t="shared" ref="R309:V309" si="137">R310+R313+R315+R324</f>
        <v>6.2244927883682548</v>
      </c>
      <c r="S309" s="117">
        <f t="shared" si="137"/>
        <v>5.1415467763567468</v>
      </c>
      <c r="T309" s="117">
        <f t="shared" si="137"/>
        <v>5.6050439486486265</v>
      </c>
      <c r="U309" s="117">
        <f t="shared" si="137"/>
        <v>4.7294396778410732</v>
      </c>
      <c r="V309" s="117">
        <f t="shared" si="137"/>
        <v>4.4118014376050292</v>
      </c>
      <c r="W309" s="117">
        <f t="shared" ref="W309:Y309" si="138">W310+W313+W315+W324</f>
        <v>3.7020976944000035</v>
      </c>
      <c r="X309" s="117">
        <f t="shared" si="138"/>
        <v>2.8606007467596197</v>
      </c>
      <c r="Y309" s="117">
        <f t="shared" si="138"/>
        <v>3.5208527932714149</v>
      </c>
      <c r="DA309" s="129" t="s">
        <v>3535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6.432231576989925</v>
      </c>
      <c r="D310" s="122">
        <f t="shared" si="139"/>
        <v>6.3254620316782111</v>
      </c>
      <c r="E310" s="122">
        <f t="shared" si="139"/>
        <v>6.6783799701435491</v>
      </c>
      <c r="F310" s="122">
        <f t="shared" si="139"/>
        <v>5.8322299855262871</v>
      </c>
      <c r="G310" s="122">
        <f t="shared" si="139"/>
        <v>4.6513598240856604</v>
      </c>
      <c r="H310" s="122">
        <f t="shared" si="139"/>
        <v>4.5626004400002094</v>
      </c>
      <c r="I310" s="122">
        <f t="shared" si="139"/>
        <v>5.085459631197673</v>
      </c>
      <c r="J310" s="122">
        <f t="shared" si="139"/>
        <v>5.1846089102450845</v>
      </c>
      <c r="K310" s="122">
        <f t="shared" si="139"/>
        <v>5.8104779532585393</v>
      </c>
      <c r="L310" s="122">
        <f t="shared" si="139"/>
        <v>8.1179865170778758</v>
      </c>
      <c r="M310" s="122">
        <f t="shared" si="139"/>
        <v>6.997971275452505</v>
      </c>
      <c r="N310" s="122">
        <f t="shared" si="139"/>
        <v>7.1927216735245585</v>
      </c>
      <c r="O310" s="122">
        <f t="shared" si="139"/>
        <v>9.0865335355424186</v>
      </c>
      <c r="P310" s="122">
        <f t="shared" si="139"/>
        <v>7.7061719197751355</v>
      </c>
      <c r="Q310" s="122">
        <f t="shared" si="139"/>
        <v>5.6611332905667933</v>
      </c>
      <c r="R310" s="122">
        <f t="shared" ref="R310:V310" si="140">SUM(R311:R312)</f>
        <v>4.9989063656998933</v>
      </c>
      <c r="S310" s="122">
        <f t="shared" si="140"/>
        <v>4.1611790407882232</v>
      </c>
      <c r="T310" s="122">
        <f t="shared" si="140"/>
        <v>4.5520511079076664</v>
      </c>
      <c r="U310" s="122">
        <f t="shared" si="140"/>
        <v>3.8449688669341064</v>
      </c>
      <c r="V310" s="122">
        <f t="shared" si="140"/>
        <v>3.5953544633386496</v>
      </c>
      <c r="W310" s="122">
        <f t="shared" ref="W310:Y310" si="141">SUM(W311:W312)</f>
        <v>3.0069553352021083</v>
      </c>
      <c r="X310" s="122">
        <f t="shared" si="141"/>
        <v>2.1958567271680445</v>
      </c>
      <c r="Y310" s="122">
        <f t="shared" si="141"/>
        <v>2.5863036361851921</v>
      </c>
      <c r="DA310" s="130" t="s">
        <v>3536</v>
      </c>
    </row>
    <row r="311" spans="1:105" ht="12" customHeight="1" x14ac:dyDescent="0.25">
      <c r="A311" s="97" t="s">
        <v>198</v>
      </c>
      <c r="B311" s="98"/>
      <c r="C311" s="98">
        <v>6.4028501511150049</v>
      </c>
      <c r="D311" s="98">
        <v>6.2971424058950323</v>
      </c>
      <c r="E311" s="98">
        <v>6.6490592923992349</v>
      </c>
      <c r="F311" s="98">
        <v>5.8071667127701536</v>
      </c>
      <c r="G311" s="98">
        <v>4.631863726178719</v>
      </c>
      <c r="H311" s="98">
        <v>4.543975181996748</v>
      </c>
      <c r="I311" s="98">
        <v>5.0653175190650179</v>
      </c>
      <c r="J311" s="98">
        <v>5.1639919857274732</v>
      </c>
      <c r="K311" s="98">
        <v>5.7876648248914595</v>
      </c>
      <c r="L311" s="98">
        <v>8.0854771340492153</v>
      </c>
      <c r="M311" s="98">
        <v>6.9716562584281414</v>
      </c>
      <c r="N311" s="98">
        <v>7.165702661218261</v>
      </c>
      <c r="O311" s="98">
        <v>9.0521875804762413</v>
      </c>
      <c r="P311" s="98">
        <v>7.678995633421569</v>
      </c>
      <c r="Q311" s="98">
        <v>5.6406853903803533</v>
      </c>
      <c r="R311" s="98">
        <v>4.980762736101326</v>
      </c>
      <c r="S311" s="98">
        <v>4.146307387514292</v>
      </c>
      <c r="T311" s="98">
        <v>4.5359399098620203</v>
      </c>
      <c r="U311" s="98">
        <v>3.8316069634045431</v>
      </c>
      <c r="V311" s="98">
        <v>3.5831508894862507</v>
      </c>
      <c r="W311" s="98">
        <v>2.9965067470582496</v>
      </c>
      <c r="X311" s="98">
        <v>2.1887933125081558</v>
      </c>
      <c r="Y311" s="98">
        <v>2.5785597984361979</v>
      </c>
      <c r="DA311" s="63" t="s">
        <v>3537</v>
      </c>
    </row>
    <row r="312" spans="1:105" ht="12" customHeight="1" x14ac:dyDescent="0.25">
      <c r="A312" s="97" t="s">
        <v>53</v>
      </c>
      <c r="B312" s="98"/>
      <c r="C312" s="98">
        <v>2.9381425874920285E-2</v>
      </c>
      <c r="D312" s="98">
        <v>2.8319625783179179E-2</v>
      </c>
      <c r="E312" s="98">
        <v>2.9320677744314461E-2</v>
      </c>
      <c r="F312" s="98">
        <v>2.5063272756133917E-2</v>
      </c>
      <c r="G312" s="98">
        <v>1.9496097906941307E-2</v>
      </c>
      <c r="H312" s="98">
        <v>1.8625258003461594E-2</v>
      </c>
      <c r="I312" s="98">
        <v>2.014211213265486E-2</v>
      </c>
      <c r="J312" s="98">
        <v>2.0616924517611702E-2</v>
      </c>
      <c r="K312" s="98">
        <v>2.2813128367079931E-2</v>
      </c>
      <c r="L312" s="98">
        <v>3.2509383028659591E-2</v>
      </c>
      <c r="M312" s="98">
        <v>2.6315017024363153E-2</v>
      </c>
      <c r="N312" s="98">
        <v>2.7019012306297878E-2</v>
      </c>
      <c r="O312" s="98">
        <v>3.4345955066177387E-2</v>
      </c>
      <c r="P312" s="98">
        <v>2.7176286353566222E-2</v>
      </c>
      <c r="Q312" s="98">
        <v>2.0447900186440361E-2</v>
      </c>
      <c r="R312" s="98">
        <v>1.8143629598567183E-2</v>
      </c>
      <c r="S312" s="98">
        <v>1.4871653273931239E-2</v>
      </c>
      <c r="T312" s="98">
        <v>1.6111198045646029E-2</v>
      </c>
      <c r="U312" s="98">
        <v>1.3361903529563141E-2</v>
      </c>
      <c r="V312" s="98">
        <v>1.2203573852398697E-2</v>
      </c>
      <c r="W312" s="98">
        <v>1.0448588143858873E-2</v>
      </c>
      <c r="X312" s="98">
        <v>7.0634146598887509E-3</v>
      </c>
      <c r="Y312" s="98">
        <v>7.74383774899401E-3</v>
      </c>
      <c r="DA312" s="63" t="s">
        <v>3538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6.5078925245487928E-3</v>
      </c>
      <c r="D313" s="122">
        <f t="shared" si="142"/>
        <v>1.7223846337005616E-3</v>
      </c>
      <c r="E313" s="122">
        <f t="shared" si="142"/>
        <v>1.7917857012324838E-2</v>
      </c>
      <c r="F313" s="122">
        <f t="shared" si="142"/>
        <v>2.0879140027578881E-2</v>
      </c>
      <c r="G313" s="122">
        <f t="shared" si="142"/>
        <v>4.0769845258880805E-2</v>
      </c>
      <c r="H313" s="122">
        <f t="shared" si="142"/>
        <v>6.6494522667854258E-2</v>
      </c>
      <c r="I313" s="122">
        <f t="shared" si="142"/>
        <v>1.468354372456758E-2</v>
      </c>
      <c r="J313" s="122">
        <f t="shared" si="142"/>
        <v>2.5782878776622085E-2</v>
      </c>
      <c r="K313" s="122">
        <f t="shared" si="142"/>
        <v>5.6518362696966709E-2</v>
      </c>
      <c r="L313" s="122">
        <f t="shared" si="142"/>
        <v>8.8173046428388302E-2</v>
      </c>
      <c r="M313" s="122">
        <f t="shared" si="142"/>
        <v>0.18716483903817735</v>
      </c>
      <c r="N313" s="122">
        <f t="shared" si="142"/>
        <v>0.20192854877579822</v>
      </c>
      <c r="O313" s="122">
        <f t="shared" si="142"/>
        <v>0.19110654296347207</v>
      </c>
      <c r="P313" s="122">
        <f t="shared" si="142"/>
        <v>0.27775244500057794</v>
      </c>
      <c r="Q313" s="122">
        <f t="shared" si="142"/>
        <v>0.18709856663297533</v>
      </c>
      <c r="R313" s="122">
        <f t="shared" si="142"/>
        <v>0.18073871742221639</v>
      </c>
      <c r="S313" s="122">
        <f t="shared" si="142"/>
        <v>9.045947311144191E-2</v>
      </c>
      <c r="T313" s="122">
        <f t="shared" si="142"/>
        <v>7.7279541627818374E-2</v>
      </c>
      <c r="U313" s="122">
        <f t="shared" si="142"/>
        <v>4.8925380143165158E-2</v>
      </c>
      <c r="V313" s="122">
        <f t="shared" si="142"/>
        <v>4.1373938920808082E-2</v>
      </c>
      <c r="W313" s="122">
        <f t="shared" si="142"/>
        <v>4.3268701540021944E-2</v>
      </c>
      <c r="X313" s="122">
        <f t="shared" si="142"/>
        <v>0.10705291611836154</v>
      </c>
      <c r="Y313" s="122">
        <f t="shared" si="142"/>
        <v>0.19351256437082179</v>
      </c>
      <c r="DA313" s="130" t="s">
        <v>3539</v>
      </c>
    </row>
    <row r="314" spans="1:105" ht="12" customHeight="1" x14ac:dyDescent="0.25">
      <c r="A314" s="97" t="s">
        <v>53</v>
      </c>
      <c r="B314" s="98"/>
      <c r="C314" s="98">
        <v>6.5078925245487928E-3</v>
      </c>
      <c r="D314" s="98">
        <v>1.7223846337005616E-3</v>
      </c>
      <c r="E314" s="98">
        <v>1.7917857012324838E-2</v>
      </c>
      <c r="F314" s="98">
        <v>2.0879140027578881E-2</v>
      </c>
      <c r="G314" s="98">
        <v>4.0769845258880805E-2</v>
      </c>
      <c r="H314" s="98">
        <v>6.6494522667854258E-2</v>
      </c>
      <c r="I314" s="98">
        <v>1.468354372456758E-2</v>
      </c>
      <c r="J314" s="98">
        <v>2.5782878776622085E-2</v>
      </c>
      <c r="K314" s="98">
        <v>5.6518362696966709E-2</v>
      </c>
      <c r="L314" s="98">
        <v>8.8173046428388302E-2</v>
      </c>
      <c r="M314" s="98">
        <v>0.18716483903817735</v>
      </c>
      <c r="N314" s="98">
        <v>0.20192854877579822</v>
      </c>
      <c r="O314" s="98">
        <v>0.19110654296347207</v>
      </c>
      <c r="P314" s="98">
        <v>0.27775244500057794</v>
      </c>
      <c r="Q314" s="98">
        <v>0.18709856663297533</v>
      </c>
      <c r="R314" s="98">
        <v>0.18073871742221639</v>
      </c>
      <c r="S314" s="98">
        <v>9.045947311144191E-2</v>
      </c>
      <c r="T314" s="98">
        <v>7.7279541627818374E-2</v>
      </c>
      <c r="U314" s="98">
        <v>4.8925380143165158E-2</v>
      </c>
      <c r="V314" s="98">
        <v>4.1373938920808082E-2</v>
      </c>
      <c r="W314" s="98">
        <v>4.3268701540021944E-2</v>
      </c>
      <c r="X314" s="98">
        <v>0.10705291611836154</v>
      </c>
      <c r="Y314" s="98">
        <v>0.19351256437082179</v>
      </c>
      <c r="DA314" s="63" t="s">
        <v>3540</v>
      </c>
    </row>
    <row r="315" spans="1:105" ht="12" customHeight="1" x14ac:dyDescent="0.25">
      <c r="A315" s="121" t="s">
        <v>55</v>
      </c>
      <c r="B315" s="122"/>
      <c r="C315" s="122">
        <v>0.72019410130099004</v>
      </c>
      <c r="D315" s="122">
        <v>0.80664138803628671</v>
      </c>
      <c r="E315" s="122">
        <v>0.84714500742201426</v>
      </c>
      <c r="F315" s="122">
        <v>0.73664545944120119</v>
      </c>
      <c r="G315" s="122">
        <v>0.59814682180634426</v>
      </c>
      <c r="H315" s="122">
        <v>0.58304268031897521</v>
      </c>
      <c r="I315" s="122">
        <v>0.69489367008130321</v>
      </c>
      <c r="J315" s="122">
        <v>0.63787204608012238</v>
      </c>
      <c r="K315" s="122">
        <v>0.74069921363550018</v>
      </c>
      <c r="L315" s="122">
        <v>1.0456164237181371</v>
      </c>
      <c r="M315" s="122">
        <v>0.87845738959324138</v>
      </c>
      <c r="N315" s="122">
        <v>0.88411447998476766</v>
      </c>
      <c r="O315" s="122">
        <v>1.1656324462597973</v>
      </c>
      <c r="P315" s="122">
        <v>1.1173474966020074</v>
      </c>
      <c r="Q315" s="122">
        <v>0.94117751585579346</v>
      </c>
      <c r="R315" s="122">
        <v>0.8619660303970984</v>
      </c>
      <c r="S315" s="122">
        <v>0.72935264810905331</v>
      </c>
      <c r="T315" s="122">
        <v>0.80170359110189149</v>
      </c>
      <c r="U315" s="122">
        <v>0.67770041489489319</v>
      </c>
      <c r="V315" s="122">
        <v>0.61763501506344087</v>
      </c>
      <c r="W315" s="122">
        <v>0.51938432922625977</v>
      </c>
      <c r="X315" s="122">
        <v>0.41489737859116621</v>
      </c>
      <c r="Y315" s="122">
        <v>0.53417825134085406</v>
      </c>
      <c r="DA315" s="130" t="s">
        <v>3541</v>
      </c>
    </row>
    <row r="316" spans="1:105" ht="12" customHeight="1" x14ac:dyDescent="0.25">
      <c r="A316" s="97" t="s">
        <v>128</v>
      </c>
      <c r="B316" s="98"/>
      <c r="C316" s="98">
        <v>0.69247161679480551</v>
      </c>
      <c r="D316" s="98">
        <v>0.78459013348046003</v>
      </c>
      <c r="E316" s="98">
        <v>0.81885272165376954</v>
      </c>
      <c r="F316" s="98">
        <v>0.70879749899778033</v>
      </c>
      <c r="G316" s="98">
        <v>0.57642055711700768</v>
      </c>
      <c r="H316" s="98">
        <v>0.55931240602315657</v>
      </c>
      <c r="I316" s="98">
        <v>0.67103945773871687</v>
      </c>
      <c r="J316" s="98">
        <v>0.61524488755446549</v>
      </c>
      <c r="K316" s="98">
        <v>0.71388715751458276</v>
      </c>
      <c r="L316" s="98">
        <v>1.0110844125343426</v>
      </c>
      <c r="M316" s="98">
        <v>0.85118067216815241</v>
      </c>
      <c r="N316" s="98">
        <v>0.85493535615550897</v>
      </c>
      <c r="O316" s="98">
        <v>1.1202633172362404</v>
      </c>
      <c r="P316" s="98">
        <v>1.0597428914095524</v>
      </c>
      <c r="Q316" s="98">
        <v>0.88425814778563427</v>
      </c>
      <c r="R316" s="98">
        <v>0.81909301869832529</v>
      </c>
      <c r="S316" s="98">
        <v>0.70118992092018595</v>
      </c>
      <c r="T316" s="98">
        <v>0.768531069089744</v>
      </c>
      <c r="U316" s="98">
        <v>0.6343237106670444</v>
      </c>
      <c r="V316" s="98">
        <v>0.5731640074243548</v>
      </c>
      <c r="W316" s="98">
        <v>0.47499869379058679</v>
      </c>
      <c r="X316" s="98">
        <v>0.41489737859116621</v>
      </c>
      <c r="Y316" s="98">
        <v>0.52659231754522162</v>
      </c>
      <c r="DA316" s="63" t="s">
        <v>3542</v>
      </c>
    </row>
    <row r="317" spans="1:105" ht="12" customHeight="1" x14ac:dyDescent="0.25">
      <c r="A317" s="97" t="s">
        <v>127</v>
      </c>
      <c r="B317" s="98"/>
      <c r="C317" s="98">
        <v>1.1140579506194837E-2</v>
      </c>
      <c r="D317" s="98">
        <v>1.2967267712284992E-3</v>
      </c>
      <c r="E317" s="98">
        <v>7.0190325747602911E-3</v>
      </c>
      <c r="F317" s="98">
        <v>8.1364522335184604E-3</v>
      </c>
      <c r="G317" s="98">
        <v>2.5093680937852761E-3</v>
      </c>
      <c r="H317" s="98">
        <v>2.7513996685265959E-3</v>
      </c>
      <c r="I317" s="98">
        <v>4.7928224226046036E-3</v>
      </c>
      <c r="J317" s="98">
        <v>8.4201063012764848E-3</v>
      </c>
      <c r="K317" s="98">
        <v>4.3222919453018869E-3</v>
      </c>
      <c r="L317" s="98">
        <v>9.6440902663341155E-3</v>
      </c>
      <c r="M317" s="98">
        <v>9.6169902412226093E-4</v>
      </c>
      <c r="N317" s="98">
        <v>6.1336352191395088E-3</v>
      </c>
      <c r="O317" s="98">
        <v>1.4050336363800072E-2</v>
      </c>
      <c r="P317" s="98">
        <v>0</v>
      </c>
      <c r="Q317" s="98">
        <v>1.3520422873199274E-2</v>
      </c>
      <c r="R317" s="98">
        <v>6.650890204286242E-3</v>
      </c>
      <c r="S317" s="98">
        <v>1.0372520267478676E-3</v>
      </c>
      <c r="T317" s="98">
        <v>4.8789700355124904E-3</v>
      </c>
      <c r="U317" s="98">
        <v>1.1762949019982734E-3</v>
      </c>
      <c r="V317" s="98">
        <v>8.6119165406650005E-4</v>
      </c>
      <c r="W317" s="98">
        <v>3.8758618372636265E-3</v>
      </c>
      <c r="X317" s="98">
        <v>0</v>
      </c>
      <c r="Y317" s="98">
        <v>7.5859337956324172E-3</v>
      </c>
      <c r="DA317" s="63" t="s">
        <v>3543</v>
      </c>
    </row>
    <row r="318" spans="1:105" ht="12" customHeight="1" x14ac:dyDescent="0.25">
      <c r="A318" s="100" t="s">
        <v>198</v>
      </c>
      <c r="B318" s="101"/>
      <c r="C318" s="101">
        <v>5.3309956040416932E-3</v>
      </c>
      <c r="D318" s="101">
        <v>6.4425257090276321E-4</v>
      </c>
      <c r="E318" s="101">
        <v>3.3944826543339658E-3</v>
      </c>
      <c r="F318" s="101">
        <v>3.9119859837811596E-3</v>
      </c>
      <c r="G318" s="101">
        <v>1.2116433366982503E-3</v>
      </c>
      <c r="H318" s="101">
        <v>1.2983052438623683E-3</v>
      </c>
      <c r="I318" s="101">
        <v>2.398384883864282E-3</v>
      </c>
      <c r="J318" s="101">
        <v>3.8283332605494034E-3</v>
      </c>
      <c r="K318" s="101">
        <v>2.0113392717242607E-3</v>
      </c>
      <c r="L318" s="101">
        <v>3.8731128851618737E-3</v>
      </c>
      <c r="M318" s="101">
        <v>4.0288666140982841E-4</v>
      </c>
      <c r="N318" s="101">
        <v>2.4034383371853486E-3</v>
      </c>
      <c r="O318" s="101">
        <v>5.7834332019543154E-3</v>
      </c>
      <c r="P318" s="101">
        <v>0</v>
      </c>
      <c r="Q318" s="101">
        <v>5.7851757911964096E-3</v>
      </c>
      <c r="R318" s="101">
        <v>2.9880236462136935E-3</v>
      </c>
      <c r="S318" s="101">
        <v>4.6835229075475556E-4</v>
      </c>
      <c r="T318" s="101">
        <v>2.1168607237400492E-3</v>
      </c>
      <c r="U318" s="101">
        <v>4.9103111905094592E-4</v>
      </c>
      <c r="V318" s="101">
        <v>3.4578227097191059E-4</v>
      </c>
      <c r="W318" s="101">
        <v>1.3721481038377263E-3</v>
      </c>
      <c r="X318" s="101">
        <v>0</v>
      </c>
      <c r="Y318" s="101">
        <v>2.8593062496106944E-3</v>
      </c>
      <c r="DA318" s="131" t="s">
        <v>3544</v>
      </c>
    </row>
    <row r="319" spans="1:105" ht="12" customHeight="1" x14ac:dyDescent="0.25">
      <c r="A319" s="103" t="s">
        <v>52</v>
      </c>
      <c r="B319" s="104"/>
      <c r="C319" s="104">
        <v>5.809583902153144E-3</v>
      </c>
      <c r="D319" s="104">
        <v>6.5247420032573614E-4</v>
      </c>
      <c r="E319" s="104">
        <v>3.6245499204263249E-3</v>
      </c>
      <c r="F319" s="104">
        <v>4.2244662497373008E-3</v>
      </c>
      <c r="G319" s="104">
        <v>1.2977247570870258E-3</v>
      </c>
      <c r="H319" s="104">
        <v>1.4530944246642274E-3</v>
      </c>
      <c r="I319" s="104">
        <v>2.3944375387403216E-3</v>
      </c>
      <c r="J319" s="104">
        <v>4.5917730407270809E-3</v>
      </c>
      <c r="K319" s="104">
        <v>2.3109526735776262E-3</v>
      </c>
      <c r="L319" s="104">
        <v>5.7709773811722423E-3</v>
      </c>
      <c r="M319" s="104">
        <v>5.5881236271243257E-4</v>
      </c>
      <c r="N319" s="104">
        <v>3.7301968819541597E-3</v>
      </c>
      <c r="O319" s="104">
        <v>8.2669031618457563E-3</v>
      </c>
      <c r="P319" s="104">
        <v>0</v>
      </c>
      <c r="Q319" s="104">
        <v>7.7352470820028644E-3</v>
      </c>
      <c r="R319" s="104">
        <v>3.662866558072549E-3</v>
      </c>
      <c r="S319" s="104">
        <v>5.6889973599311215E-4</v>
      </c>
      <c r="T319" s="104">
        <v>2.7621093117724408E-3</v>
      </c>
      <c r="U319" s="104">
        <v>6.852637829473275E-4</v>
      </c>
      <c r="V319" s="104">
        <v>5.1540938309458946E-4</v>
      </c>
      <c r="W319" s="104">
        <v>2.5037137334259002E-3</v>
      </c>
      <c r="X319" s="104">
        <v>0</v>
      </c>
      <c r="Y319" s="104">
        <v>4.7266275460217232E-3</v>
      </c>
      <c r="DA319" s="132" t="s">
        <v>3545</v>
      </c>
    </row>
    <row r="320" spans="1:105" ht="12" customHeight="1" x14ac:dyDescent="0.25">
      <c r="A320" s="106" t="s">
        <v>122</v>
      </c>
      <c r="B320" s="101"/>
      <c r="C320" s="101">
        <v>7.8251775383299423E-3</v>
      </c>
      <c r="D320" s="101">
        <v>1.1303506640403152E-2</v>
      </c>
      <c r="E320" s="101">
        <v>1.1291952859741555E-2</v>
      </c>
      <c r="F320" s="101">
        <v>8.5063499735173517E-3</v>
      </c>
      <c r="G320" s="101">
        <v>9.9011020470468718E-3</v>
      </c>
      <c r="H320" s="101">
        <v>1.1882417056242711E-2</v>
      </c>
      <c r="I320" s="101">
        <v>6.6922638704775446E-3</v>
      </c>
      <c r="J320" s="101">
        <v>7.9961711506401235E-3</v>
      </c>
      <c r="K320" s="101">
        <v>7.8501035368106938E-3</v>
      </c>
      <c r="L320" s="101">
        <v>2.1857851944599313E-2</v>
      </c>
      <c r="M320" s="101">
        <v>4.1032431724109062E-3</v>
      </c>
      <c r="N320" s="101">
        <v>1.4315194040401099E-2</v>
      </c>
      <c r="O320" s="101">
        <v>1.5504002449115564E-2</v>
      </c>
      <c r="P320" s="101">
        <v>1.6999827549357558E-2</v>
      </c>
      <c r="Q320" s="101">
        <v>2.5796020790415094E-2</v>
      </c>
      <c r="R320" s="101">
        <v>1.6247464349912404E-2</v>
      </c>
      <c r="S320" s="101">
        <v>1.4123089432859807E-2</v>
      </c>
      <c r="T320" s="101">
        <v>1.8200862663697925E-2</v>
      </c>
      <c r="U320" s="101">
        <v>2.0992369667662623E-2</v>
      </c>
      <c r="V320" s="101">
        <v>2.6337658689456794E-2</v>
      </c>
      <c r="W320" s="101">
        <v>2.9837454657912182E-2</v>
      </c>
      <c r="X320" s="101">
        <v>0</v>
      </c>
      <c r="Y320" s="101">
        <v>0</v>
      </c>
      <c r="DA320" s="131" t="s">
        <v>3546</v>
      </c>
    </row>
    <row r="321" spans="1:105" ht="12" customHeight="1" x14ac:dyDescent="0.25">
      <c r="A321" s="107" t="s">
        <v>121</v>
      </c>
      <c r="B321" s="104"/>
      <c r="C321" s="104">
        <v>8.7567274616598342E-3</v>
      </c>
      <c r="D321" s="104">
        <v>9.4510211441950695E-3</v>
      </c>
      <c r="E321" s="104">
        <v>9.9813003337427993E-3</v>
      </c>
      <c r="F321" s="104">
        <v>1.1205158236385002E-2</v>
      </c>
      <c r="G321" s="104">
        <v>9.3157945485044212E-3</v>
      </c>
      <c r="H321" s="104">
        <v>9.0964575710494322E-3</v>
      </c>
      <c r="I321" s="104">
        <v>1.2369126049504226E-2</v>
      </c>
      <c r="J321" s="104">
        <v>6.2108810737402957E-3</v>
      </c>
      <c r="K321" s="104">
        <v>1.4639660638804858E-2</v>
      </c>
      <c r="L321" s="104">
        <v>3.0300689728611089E-3</v>
      </c>
      <c r="M321" s="104">
        <v>2.2211775228555827E-2</v>
      </c>
      <c r="N321" s="104">
        <v>8.7302945697181611E-3</v>
      </c>
      <c r="O321" s="104">
        <v>1.5814790210641434E-2</v>
      </c>
      <c r="P321" s="104">
        <v>4.0604777643097542E-2</v>
      </c>
      <c r="Q321" s="104">
        <v>1.7602924406544724E-2</v>
      </c>
      <c r="R321" s="104">
        <v>1.9974657144574449E-2</v>
      </c>
      <c r="S321" s="104">
        <v>1.3002385729259745E-2</v>
      </c>
      <c r="T321" s="104">
        <v>1.0092689312937088E-2</v>
      </c>
      <c r="U321" s="104">
        <v>2.1208039658187919E-2</v>
      </c>
      <c r="V321" s="104">
        <v>1.72721572955628E-2</v>
      </c>
      <c r="W321" s="104">
        <v>1.0672318940497107E-2</v>
      </c>
      <c r="X321" s="104">
        <v>0</v>
      </c>
      <c r="Y321" s="104">
        <v>0</v>
      </c>
      <c r="DA321" s="132" t="s">
        <v>3547</v>
      </c>
    </row>
    <row r="322" spans="1:105" ht="12" customHeight="1" x14ac:dyDescent="0.25">
      <c r="A322" s="108" t="s">
        <v>53</v>
      </c>
      <c r="B322" s="98"/>
      <c r="C322" s="98">
        <v>4.154116747754141E-3</v>
      </c>
      <c r="D322" s="98">
        <v>4.7029183647172351E-3</v>
      </c>
      <c r="E322" s="98">
        <v>4.8145421435236016E-3</v>
      </c>
      <c r="F322" s="98">
        <v>5.3736627031614539E-3</v>
      </c>
      <c r="G322" s="98">
        <v>4.5012178674886712E-3</v>
      </c>
      <c r="H322" s="98">
        <v>4.2821974585146262E-3</v>
      </c>
      <c r="I322" s="98">
        <v>6.2424345279178594E-3</v>
      </c>
      <c r="J322" s="98">
        <v>2.7921020345862755E-3</v>
      </c>
      <c r="K322" s="98">
        <v>6.7916928795004258E-3</v>
      </c>
      <c r="L322" s="98">
        <v>1.145640845160587E-3</v>
      </c>
      <c r="M322" s="98">
        <v>9.3869908120782636E-3</v>
      </c>
      <c r="N322" s="98">
        <v>3.4350984703971819E-3</v>
      </c>
      <c r="O322" s="98">
        <v>6.366688100516201E-3</v>
      </c>
      <c r="P322" s="98">
        <v>1.7379152309419367E-2</v>
      </c>
      <c r="Q322" s="98">
        <v>7.4847689984387225E-3</v>
      </c>
      <c r="R322" s="98">
        <v>8.8865116576526751E-3</v>
      </c>
      <c r="S322" s="98">
        <v>5.8588687605222603E-3</v>
      </c>
      <c r="T322" s="98">
        <v>4.3546238607494155E-3</v>
      </c>
      <c r="U322" s="98">
        <v>8.8436013839301528E-3</v>
      </c>
      <c r="V322" s="98">
        <v>6.9584675727694702E-3</v>
      </c>
      <c r="W322" s="98">
        <v>3.6427961766997124E-3</v>
      </c>
      <c r="X322" s="98">
        <v>0</v>
      </c>
      <c r="Y322" s="98">
        <v>0</v>
      </c>
      <c r="DA322" s="63" t="s">
        <v>3548</v>
      </c>
    </row>
    <row r="323" spans="1:105" ht="12" customHeight="1" x14ac:dyDescent="0.25">
      <c r="A323" s="108" t="s">
        <v>52</v>
      </c>
      <c r="B323" s="98"/>
      <c r="C323" s="98">
        <v>4.6026107139056941E-3</v>
      </c>
      <c r="D323" s="98">
        <v>4.7481027794778344E-3</v>
      </c>
      <c r="E323" s="98">
        <v>5.1667581902191976E-3</v>
      </c>
      <c r="F323" s="98">
        <v>5.8314955332235486E-3</v>
      </c>
      <c r="G323" s="98">
        <v>4.81457668101575E-3</v>
      </c>
      <c r="H323" s="98">
        <v>4.8142601125348052E-3</v>
      </c>
      <c r="I323" s="98">
        <v>6.1266915215863671E-3</v>
      </c>
      <c r="J323" s="98">
        <v>3.4187790391540201E-3</v>
      </c>
      <c r="K323" s="98">
        <v>7.8479677593044327E-3</v>
      </c>
      <c r="L323" s="98">
        <v>1.8844281277005219E-3</v>
      </c>
      <c r="M323" s="98">
        <v>1.2824784416477563E-2</v>
      </c>
      <c r="N323" s="98">
        <v>5.2951960993209797E-3</v>
      </c>
      <c r="O323" s="98">
        <v>9.4481021101252335E-3</v>
      </c>
      <c r="P323" s="98">
        <v>2.3225625333678175E-2</v>
      </c>
      <c r="Q323" s="98">
        <v>1.0118155408106002E-2</v>
      </c>
      <c r="R323" s="98">
        <v>1.1088145486921774E-2</v>
      </c>
      <c r="S323" s="98">
        <v>7.1435169687374834E-3</v>
      </c>
      <c r="T323" s="98">
        <v>5.7380654521876715E-3</v>
      </c>
      <c r="U323" s="98">
        <v>1.2364438274257768E-2</v>
      </c>
      <c r="V323" s="98">
        <v>1.031368972279333E-2</v>
      </c>
      <c r="W323" s="98">
        <v>7.0295227637973958E-3</v>
      </c>
      <c r="X323" s="98">
        <v>0</v>
      </c>
      <c r="Y323" s="98">
        <v>0</v>
      </c>
      <c r="DA323" s="63" t="s">
        <v>3549</v>
      </c>
    </row>
    <row r="324" spans="1:105" ht="12" customHeight="1" x14ac:dyDescent="0.25">
      <c r="A324" s="121" t="s">
        <v>54</v>
      </c>
      <c r="B324" s="122"/>
      <c r="C324" s="122">
        <v>0.13835592006913838</v>
      </c>
      <c r="D324" s="122">
        <v>0.14792157965537756</v>
      </c>
      <c r="E324" s="122">
        <v>0.15100611341582415</v>
      </c>
      <c r="F324" s="122">
        <v>0.13745173129838933</v>
      </c>
      <c r="G324" s="122">
        <v>0.11699061447198049</v>
      </c>
      <c r="H324" s="122">
        <v>0.12901862664251851</v>
      </c>
      <c r="I324" s="122">
        <v>0.14327694811734268</v>
      </c>
      <c r="J324" s="122">
        <v>0.13459542266321792</v>
      </c>
      <c r="K324" s="122">
        <v>0.14296537346067492</v>
      </c>
      <c r="L324" s="122">
        <v>0.21379919168634598</v>
      </c>
      <c r="M324" s="122">
        <v>0.22732353079302564</v>
      </c>
      <c r="N324" s="122">
        <v>0.21835411888030321</v>
      </c>
      <c r="O324" s="122">
        <v>0.25972363300901219</v>
      </c>
      <c r="P324" s="122">
        <v>0.29210702563101443</v>
      </c>
      <c r="Q324" s="122">
        <v>0.2049891453954629</v>
      </c>
      <c r="R324" s="122">
        <v>0.18288167484904733</v>
      </c>
      <c r="S324" s="122">
        <v>0.16055561434802906</v>
      </c>
      <c r="T324" s="122">
        <v>0.17400970801125035</v>
      </c>
      <c r="U324" s="122">
        <v>0.15784501586890901</v>
      </c>
      <c r="V324" s="122">
        <v>0.15743802028213102</v>
      </c>
      <c r="W324" s="122">
        <v>0.13248932843161343</v>
      </c>
      <c r="X324" s="122">
        <v>0.1427937248820475</v>
      </c>
      <c r="Y324" s="122">
        <v>0.20685834137454687</v>
      </c>
      <c r="DA324" s="130" t="s">
        <v>3550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3551</v>
      </c>
    </row>
    <row r="326" spans="1:105" ht="12" customHeight="1" x14ac:dyDescent="0.25">
      <c r="A326" s="109" t="s">
        <v>120</v>
      </c>
      <c r="B326" s="33"/>
      <c r="C326" s="33">
        <v>0.13835592006913838</v>
      </c>
      <c r="D326" s="33">
        <v>0.14792157965537756</v>
      </c>
      <c r="E326" s="33">
        <v>0.15100611341582415</v>
      </c>
      <c r="F326" s="33">
        <v>0.13745173129838933</v>
      </c>
      <c r="G326" s="33">
        <v>0.11699061447198049</v>
      </c>
      <c r="H326" s="33">
        <v>0.12901862664251851</v>
      </c>
      <c r="I326" s="33">
        <v>0.14327694811734268</v>
      </c>
      <c r="J326" s="33">
        <v>0.13459542266321792</v>
      </c>
      <c r="K326" s="33">
        <v>0.14296537346067492</v>
      </c>
      <c r="L326" s="33">
        <v>0.21379919168634598</v>
      </c>
      <c r="M326" s="33">
        <v>0.22732353079302564</v>
      </c>
      <c r="N326" s="33">
        <v>0.21835411888030321</v>
      </c>
      <c r="O326" s="33">
        <v>0.25972363300901219</v>
      </c>
      <c r="P326" s="33">
        <v>0.29210702563101443</v>
      </c>
      <c r="Q326" s="33">
        <v>0.2049891453954629</v>
      </c>
      <c r="R326" s="33">
        <v>0.18288167484904733</v>
      </c>
      <c r="S326" s="33">
        <v>0.16055561434802906</v>
      </c>
      <c r="T326" s="33">
        <v>0.17400970801125035</v>
      </c>
      <c r="U326" s="33">
        <v>0.15784501586890901</v>
      </c>
      <c r="V326" s="33">
        <v>0.15743802028213102</v>
      </c>
      <c r="W326" s="33">
        <v>0.13248932843161343</v>
      </c>
      <c r="X326" s="33">
        <v>0.1427937248820475</v>
      </c>
      <c r="Y326" s="33">
        <v>0.20685834137454687</v>
      </c>
      <c r="DA326" s="60" t="s">
        <v>3552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0.85515309652687188</v>
      </c>
      <c r="D328" s="119">
        <f t="shared" si="143"/>
        <v>0.85624963753228078</v>
      </c>
      <c r="E328" s="119">
        <f t="shared" si="143"/>
        <v>0.85933231642300134</v>
      </c>
      <c r="F328" s="119">
        <f t="shared" si="143"/>
        <v>0.86149733527275141</v>
      </c>
      <c r="G328" s="119">
        <f t="shared" si="143"/>
        <v>0.86580581958272773</v>
      </c>
      <c r="H328" s="119">
        <f t="shared" si="143"/>
        <v>0.87047891441576331</v>
      </c>
      <c r="I328" s="119">
        <f t="shared" si="143"/>
        <v>0.86624125615149161</v>
      </c>
      <c r="J328" s="119">
        <f t="shared" si="143"/>
        <v>0.86947800057730951</v>
      </c>
      <c r="K328" s="119">
        <f t="shared" si="143"/>
        <v>0.87438495052844822</v>
      </c>
      <c r="L328" s="119">
        <f t="shared" si="143"/>
        <v>0.87701563614674438</v>
      </c>
      <c r="M328" s="119">
        <f t="shared" si="143"/>
        <v>0.88892629610617313</v>
      </c>
      <c r="N328" s="119">
        <f t="shared" si="143"/>
        <v>0.89410020306572879</v>
      </c>
      <c r="O328" s="119">
        <f t="shared" si="143"/>
        <v>0.89574037296187248</v>
      </c>
      <c r="P328" s="119">
        <f t="shared" si="143"/>
        <v>0.91011335346475875</v>
      </c>
      <c r="Q328" s="119">
        <f t="shared" si="143"/>
        <v>0.91463888857719755</v>
      </c>
      <c r="R328" s="119">
        <f t="shared" ref="R328:V328" si="144">IF(R309=0,"",R309/R290)</f>
        <v>0.92146143731666763</v>
      </c>
      <c r="S328" s="119">
        <f t="shared" si="144"/>
        <v>0.91751513775803251</v>
      </c>
      <c r="T328" s="119">
        <f t="shared" si="144"/>
        <v>0.91939193793314866</v>
      </c>
      <c r="U328" s="119">
        <f t="shared" si="144"/>
        <v>0.92091514284672271</v>
      </c>
      <c r="V328" s="119">
        <f t="shared" si="144"/>
        <v>0.92401381634763402</v>
      </c>
      <c r="W328" s="119">
        <f t="shared" ref="W328:Y328" si="145">IF(W309=0,"",W309/W290)</f>
        <v>0.92940262095647963</v>
      </c>
      <c r="X328" s="119">
        <f t="shared" si="145"/>
        <v>0.95411195100338875</v>
      </c>
      <c r="Y328" s="119">
        <f t="shared" si="145"/>
        <v>0.97222686885745724</v>
      </c>
      <c r="DA328" s="129" t="s">
        <v>3703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0.8556755523105084</v>
      </c>
      <c r="D329" s="124">
        <f t="shared" si="146"/>
        <v>0.85729344746296154</v>
      </c>
      <c r="E329" s="124">
        <f t="shared" si="146"/>
        <v>0.8589560105244326</v>
      </c>
      <c r="F329" s="124">
        <f t="shared" si="146"/>
        <v>0.86062399551032953</v>
      </c>
      <c r="G329" s="124">
        <f t="shared" si="146"/>
        <v>0.86233115925761605</v>
      </c>
      <c r="H329" s="124">
        <f t="shared" si="146"/>
        <v>0.86407444874857786</v>
      </c>
      <c r="I329" s="124">
        <f t="shared" si="146"/>
        <v>0.86586138022804293</v>
      </c>
      <c r="J329" s="124">
        <f t="shared" si="146"/>
        <v>0.86774407143712406</v>
      </c>
      <c r="K329" s="124">
        <f t="shared" si="146"/>
        <v>0.86972842224298708</v>
      </c>
      <c r="L329" s="124">
        <f t="shared" si="146"/>
        <v>0.87184453070870027</v>
      </c>
      <c r="M329" s="124">
        <f t="shared" si="146"/>
        <v>0.87473527581700139</v>
      </c>
      <c r="N329" s="124">
        <f t="shared" si="146"/>
        <v>0.87868274152415471</v>
      </c>
      <c r="O329" s="124">
        <f t="shared" si="146"/>
        <v>0.88385488513365085</v>
      </c>
      <c r="P329" s="124">
        <f t="shared" si="146"/>
        <v>0.88985566729399201</v>
      </c>
      <c r="Q329" s="124">
        <f t="shared" si="146"/>
        <v>0.89554967749753001</v>
      </c>
      <c r="R329" s="124">
        <f t="shared" ref="R329:V329" si="147">IF(R310=0,"",R310/R291)</f>
        <v>0.8999077965243969</v>
      </c>
      <c r="S329" s="124">
        <f t="shared" si="147"/>
        <v>0.90414094570232006</v>
      </c>
      <c r="T329" s="124">
        <f t="shared" si="147"/>
        <v>0.90822943598841466</v>
      </c>
      <c r="U329" s="124">
        <f t="shared" si="147"/>
        <v>0.91214067284202882</v>
      </c>
      <c r="V329" s="124">
        <f t="shared" si="147"/>
        <v>0.91584760877909344</v>
      </c>
      <c r="W329" s="124">
        <f t="shared" ref="W329:Y329" si="148">IF(W310=0,"",W310/W291)</f>
        <v>0.91927431961434281</v>
      </c>
      <c r="X329" s="124">
        <f t="shared" si="148"/>
        <v>0.92311955593964334</v>
      </c>
      <c r="Y329" s="124">
        <f t="shared" si="148"/>
        <v>0.92681785817765239</v>
      </c>
      <c r="DA329" s="130" t="s">
        <v>3704</v>
      </c>
    </row>
    <row r="330" spans="1:105" ht="12" customHeight="1" x14ac:dyDescent="0.25">
      <c r="A330" s="97" t="s">
        <v>198</v>
      </c>
      <c r="B330" s="111"/>
      <c r="C330" s="111">
        <f t="shared" ref="C330:Q330" si="149">IF(C311=0,"",C311/C292)</f>
        <v>0.85510923344359224</v>
      </c>
      <c r="D330" s="111">
        <f t="shared" si="149"/>
        <v>0.85674360436055441</v>
      </c>
      <c r="E330" s="111">
        <f t="shared" si="149"/>
        <v>0.85842209902834066</v>
      </c>
      <c r="F330" s="111">
        <f t="shared" si="149"/>
        <v>0.86010661057123949</v>
      </c>
      <c r="G330" s="111">
        <f t="shared" si="149"/>
        <v>0.86183175749333063</v>
      </c>
      <c r="H330" s="111">
        <f t="shared" si="149"/>
        <v>0.86359330293043324</v>
      </c>
      <c r="I330" s="111">
        <f t="shared" si="149"/>
        <v>0.86539977688296432</v>
      </c>
      <c r="J330" s="111">
        <f t="shared" si="149"/>
        <v>0.86728612375181235</v>
      </c>
      <c r="K330" s="111">
        <f t="shared" si="149"/>
        <v>0.86928205546920312</v>
      </c>
      <c r="L330" s="111">
        <f t="shared" si="149"/>
        <v>0.87139552119513464</v>
      </c>
      <c r="M330" s="111">
        <f t="shared" si="149"/>
        <v>0.8743218783398321</v>
      </c>
      <c r="N330" s="111">
        <f t="shared" si="149"/>
        <v>0.87828098147181832</v>
      </c>
      <c r="O330" s="111">
        <f t="shared" si="149"/>
        <v>0.8834655598358897</v>
      </c>
      <c r="P330" s="111">
        <f t="shared" si="149"/>
        <v>0.88950893191346014</v>
      </c>
      <c r="Q330" s="111">
        <f t="shared" si="149"/>
        <v>0.89521071480887804</v>
      </c>
      <c r="R330" s="111">
        <f t="shared" ref="R330:V330" si="150">IF(R311=0,"",R311/R292)</f>
        <v>0.89957980073968691</v>
      </c>
      <c r="S330" s="111">
        <f t="shared" si="150"/>
        <v>0.9038301909776757</v>
      </c>
      <c r="T330" s="111">
        <f t="shared" si="150"/>
        <v>0.90793348623773806</v>
      </c>
      <c r="U330" s="111">
        <f t="shared" si="150"/>
        <v>0.91186128723478022</v>
      </c>
      <c r="V330" s="111">
        <f t="shared" si="150"/>
        <v>0.91558519468370314</v>
      </c>
      <c r="W330" s="111">
        <f t="shared" ref="W330:Y330" si="151">IF(W311=0,"",W311/W292)</f>
        <v>0.91901563120930441</v>
      </c>
      <c r="X330" s="111">
        <f t="shared" si="151"/>
        <v>0.92289058727623863</v>
      </c>
      <c r="Y330" s="111">
        <f t="shared" si="151"/>
        <v>0.92661420878989376</v>
      </c>
      <c r="DA330" s="63" t="s">
        <v>3705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3706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2.6100601542002408</v>
      </c>
      <c r="D332" s="124">
        <f t="shared" si="155"/>
        <v>2.7301561210007659</v>
      </c>
      <c r="E332" s="124">
        <f t="shared" si="155"/>
        <v>2.8520525572762132</v>
      </c>
      <c r="F332" s="124">
        <f t="shared" si="155"/>
        <v>2.9749280119587058</v>
      </c>
      <c r="G332" s="124">
        <f t="shared" si="155"/>
        <v>3.0994943424477972</v>
      </c>
      <c r="H332" s="124">
        <f t="shared" si="155"/>
        <v>3.2256396720853395</v>
      </c>
      <c r="I332" s="124">
        <f t="shared" si="155"/>
        <v>3.3535132197128128</v>
      </c>
      <c r="J332" s="124">
        <f t="shared" si="155"/>
        <v>3.4837837729590224</v>
      </c>
      <c r="K332" s="124">
        <f t="shared" si="155"/>
        <v>3.6169810673893705</v>
      </c>
      <c r="L332" s="124">
        <f t="shared" si="155"/>
        <v>3.7531753516411714</v>
      </c>
      <c r="M332" s="124">
        <f t="shared" si="155"/>
        <v>3.9092439625340631</v>
      </c>
      <c r="N332" s="124">
        <f t="shared" si="155"/>
        <v>4.0901970065293352</v>
      </c>
      <c r="O332" s="124">
        <f t="shared" si="155"/>
        <v>4.2957116812939233</v>
      </c>
      <c r="P332" s="124">
        <f t="shared" si="155"/>
        <v>4.5057872980279949</v>
      </c>
      <c r="Q332" s="124">
        <f t="shared" si="155"/>
        <v>4.6670171129505142</v>
      </c>
      <c r="R332" s="124">
        <f t="shared" ref="R332:V332" si="156">IF(R313=0,"",R313/R294)</f>
        <v>4.701952085963752</v>
      </c>
      <c r="S332" s="124">
        <f t="shared" si="156"/>
        <v>4.7058337496318901</v>
      </c>
      <c r="T332" s="124">
        <f t="shared" si="156"/>
        <v>4.7101467092631539</v>
      </c>
      <c r="U332" s="124">
        <f t="shared" si="156"/>
        <v>4.7149388866312254</v>
      </c>
      <c r="V332" s="124">
        <f t="shared" si="156"/>
        <v>4.7286327082943123</v>
      </c>
      <c r="W332" s="124">
        <f t="shared" ref="W332:Y332" si="157">IF(W313=0,"",W313/W294)</f>
        <v>4.7735784864068149</v>
      </c>
      <c r="X332" s="124">
        <f t="shared" si="157"/>
        <v>4.8254596524140831</v>
      </c>
      <c r="Y332" s="124">
        <f t="shared" si="157"/>
        <v>4.8839389487037383</v>
      </c>
      <c r="DA332" s="130" t="s">
        <v>3707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2.6100601542002408</v>
      </c>
      <c r="D333" s="111">
        <f t="shared" si="158"/>
        <v>2.7301561210007659</v>
      </c>
      <c r="E333" s="111">
        <f t="shared" si="158"/>
        <v>2.8520525572762132</v>
      </c>
      <c r="F333" s="111">
        <f t="shared" si="158"/>
        <v>2.9749280119587058</v>
      </c>
      <c r="G333" s="111">
        <f t="shared" si="158"/>
        <v>3.0994943424477972</v>
      </c>
      <c r="H333" s="111">
        <f t="shared" si="158"/>
        <v>3.2256396720853395</v>
      </c>
      <c r="I333" s="111">
        <f t="shared" si="158"/>
        <v>3.3535132197128128</v>
      </c>
      <c r="J333" s="111">
        <f t="shared" si="158"/>
        <v>3.4837837729590224</v>
      </c>
      <c r="K333" s="111">
        <f t="shared" si="158"/>
        <v>3.6169810673893705</v>
      </c>
      <c r="L333" s="111">
        <f t="shared" si="158"/>
        <v>3.7531753516411714</v>
      </c>
      <c r="M333" s="111">
        <f t="shared" si="158"/>
        <v>3.9092439625340631</v>
      </c>
      <c r="N333" s="111">
        <f t="shared" si="158"/>
        <v>4.0901970065293352</v>
      </c>
      <c r="O333" s="111">
        <f t="shared" si="158"/>
        <v>4.2957116812939233</v>
      </c>
      <c r="P333" s="111">
        <f t="shared" si="158"/>
        <v>4.5057872980279949</v>
      </c>
      <c r="Q333" s="111">
        <f t="shared" si="158"/>
        <v>4.6670171129505142</v>
      </c>
      <c r="R333" s="111">
        <f t="shared" ref="R333:V333" si="159">IF(R314=0,"",R314/R295)</f>
        <v>4.701952085963752</v>
      </c>
      <c r="S333" s="111">
        <f t="shared" si="159"/>
        <v>4.7058337496318901</v>
      </c>
      <c r="T333" s="111">
        <f t="shared" si="159"/>
        <v>4.7101467092631539</v>
      </c>
      <c r="U333" s="111">
        <f t="shared" si="159"/>
        <v>4.7149388866312254</v>
      </c>
      <c r="V333" s="111">
        <f t="shared" si="159"/>
        <v>4.7286327082943123</v>
      </c>
      <c r="W333" s="111">
        <f t="shared" ref="W333:Y333" si="160">IF(W314=0,"",W314/W295)</f>
        <v>4.7735784864068149</v>
      </c>
      <c r="X333" s="111">
        <f t="shared" si="160"/>
        <v>4.8254596524140831</v>
      </c>
      <c r="Y333" s="111">
        <f t="shared" si="160"/>
        <v>4.8839389487037383</v>
      </c>
      <c r="DA333" s="63" t="s">
        <v>3708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0.86413766453651197</v>
      </c>
      <c r="D334" s="124">
        <f t="shared" si="161"/>
        <v>0.86478397473287649</v>
      </c>
      <c r="E334" s="124">
        <f t="shared" si="161"/>
        <v>0.86746356391453705</v>
      </c>
      <c r="F334" s="124">
        <f t="shared" si="161"/>
        <v>0.8699863934519938</v>
      </c>
      <c r="G334" s="124">
        <f t="shared" si="161"/>
        <v>0.8709059936152308</v>
      </c>
      <c r="H334" s="124">
        <f t="shared" si="161"/>
        <v>0.87256789475431029</v>
      </c>
      <c r="I334" s="124">
        <f t="shared" si="161"/>
        <v>0.87656164986767227</v>
      </c>
      <c r="J334" s="124">
        <f t="shared" si="161"/>
        <v>0.8792753177579411</v>
      </c>
      <c r="K334" s="124">
        <f t="shared" si="161"/>
        <v>0.88143004195314489</v>
      </c>
      <c r="L334" s="124">
        <f t="shared" si="161"/>
        <v>0.88307865139030173</v>
      </c>
      <c r="M334" s="124">
        <f t="shared" si="161"/>
        <v>0.8887689568344318</v>
      </c>
      <c r="N334" s="124">
        <f t="shared" si="161"/>
        <v>0.89255269196840015</v>
      </c>
      <c r="O334" s="124">
        <f t="shared" si="161"/>
        <v>0.89993060250745283</v>
      </c>
      <c r="P334" s="124">
        <f t="shared" si="161"/>
        <v>0.90623519405343511</v>
      </c>
      <c r="Q334" s="124">
        <f t="shared" si="161"/>
        <v>0.91278624655938956</v>
      </c>
      <c r="R334" s="124">
        <f t="shared" ref="R334:V334" si="162">IF(R315=0,"",R315/R296)</f>
        <v>0.91927488951670711</v>
      </c>
      <c r="S334" s="124">
        <f t="shared" si="162"/>
        <v>0.9246022972571003</v>
      </c>
      <c r="T334" s="124">
        <f t="shared" si="162"/>
        <v>0.92982605376036576</v>
      </c>
      <c r="U334" s="124">
        <f t="shared" si="162"/>
        <v>0.93311680314292955</v>
      </c>
      <c r="V334" s="124">
        <f t="shared" si="162"/>
        <v>0.93649599338397516</v>
      </c>
      <c r="W334" s="124">
        <f t="shared" ref="W334:Y334" si="163">IF(W315=0,"",W315/W296)</f>
        <v>0.93959290851837074</v>
      </c>
      <c r="X334" s="124">
        <f t="shared" si="163"/>
        <v>0.95048550070092674</v>
      </c>
      <c r="Y334" s="124">
        <f t="shared" si="163"/>
        <v>0.95354898249600961</v>
      </c>
      <c r="DA334" s="130" t="s">
        <v>3709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0.8651594402768501</v>
      </c>
      <c r="D335" s="111">
        <f t="shared" si="164"/>
        <v>0.86727059564860076</v>
      </c>
      <c r="E335" s="111">
        <f t="shared" si="164"/>
        <v>0.86943874670756516</v>
      </c>
      <c r="F335" s="111">
        <f t="shared" si="164"/>
        <v>0.87161466990569492</v>
      </c>
      <c r="G335" s="111">
        <f t="shared" si="164"/>
        <v>0.8738430827793171</v>
      </c>
      <c r="H335" s="111">
        <f t="shared" si="164"/>
        <v>0.87611851247127137</v>
      </c>
      <c r="I335" s="111">
        <f t="shared" si="164"/>
        <v>0.87845197738381531</v>
      </c>
      <c r="J335" s="111">
        <f t="shared" si="164"/>
        <v>0.88088861602185209</v>
      </c>
      <c r="K335" s="111">
        <f t="shared" si="164"/>
        <v>0.88346680798738808</v>
      </c>
      <c r="L335" s="111">
        <f t="shared" si="164"/>
        <v>0.88619682139744349</v>
      </c>
      <c r="M335" s="111">
        <f t="shared" si="164"/>
        <v>0.88997686578123136</v>
      </c>
      <c r="N335" s="111">
        <f t="shared" si="164"/>
        <v>0.89509093245830085</v>
      </c>
      <c r="O335" s="111">
        <f t="shared" si="164"/>
        <v>0.90178797432925895</v>
      </c>
      <c r="P335" s="111">
        <f t="shared" si="164"/>
        <v>0.90959434024818131</v>
      </c>
      <c r="Q335" s="111">
        <f t="shared" si="164"/>
        <v>0.91695946738259704</v>
      </c>
      <c r="R335" s="111">
        <f t="shared" ref="R335:V335" si="165">IF(R316=0,"",R316/R297)</f>
        <v>0.92260311848819287</v>
      </c>
      <c r="S335" s="111">
        <f t="shared" si="165"/>
        <v>0.92809344757435031</v>
      </c>
      <c r="T335" s="111">
        <f t="shared" si="165"/>
        <v>0.93339377061623441</v>
      </c>
      <c r="U335" s="111">
        <f t="shared" si="165"/>
        <v>0.93846740358902758</v>
      </c>
      <c r="V335" s="111">
        <f t="shared" si="165"/>
        <v>0.94327766246790512</v>
      </c>
      <c r="W335" s="111">
        <f t="shared" ref="W335:Y335" si="166">IF(W316=0,"",W316/W297)</f>
        <v>0.94770883804947625</v>
      </c>
      <c r="X335" s="111">
        <f t="shared" si="166"/>
        <v>0.95048550070092674</v>
      </c>
      <c r="Y335" s="111">
        <f t="shared" si="166"/>
        <v>0.9531537221224109</v>
      </c>
      <c r="DA335" s="63" t="s">
        <v>3710</v>
      </c>
    </row>
    <row r="336" spans="1:105" ht="12" customHeight="1" x14ac:dyDescent="0.25">
      <c r="A336" s="97" t="s">
        <v>127</v>
      </c>
      <c r="B336" s="111"/>
      <c r="C336" s="111">
        <f t="shared" ref="C336:Q336" si="167">IF(C317=0,"",C317/C298)</f>
        <v>0.93059575937689154</v>
      </c>
      <c r="D336" s="111">
        <f t="shared" si="167"/>
        <v>0.92933679385970935</v>
      </c>
      <c r="E336" s="111">
        <f t="shared" si="167"/>
        <v>0.93229437966306472</v>
      </c>
      <c r="F336" s="111">
        <f t="shared" si="167"/>
        <v>0.93386417191947102</v>
      </c>
      <c r="G336" s="111">
        <f t="shared" si="167"/>
        <v>0.93483379280687484</v>
      </c>
      <c r="H336" s="111">
        <f t="shared" si="167"/>
        <v>0.93745168980221827</v>
      </c>
      <c r="I336" s="111">
        <f t="shared" si="167"/>
        <v>0.93524367515468654</v>
      </c>
      <c r="J336" s="111">
        <f t="shared" si="167"/>
        <v>0.94208205215175833</v>
      </c>
      <c r="K336" s="111">
        <f t="shared" si="167"/>
        <v>0.94216915691481284</v>
      </c>
      <c r="L336" s="111">
        <f t="shared" si="167"/>
        <v>0.95095625429648967</v>
      </c>
      <c r="M336" s="111">
        <f t="shared" si="167"/>
        <v>0.9507597988082388</v>
      </c>
      <c r="N336" s="111">
        <f t="shared" si="167"/>
        <v>0.95609036265677994</v>
      </c>
      <c r="O336" s="111">
        <f t="shared" si="167"/>
        <v>0.95709439742379943</v>
      </c>
      <c r="P336" s="111" t="str">
        <f t="shared" si="167"/>
        <v/>
      </c>
      <c r="Q336" s="111">
        <f t="shared" si="167"/>
        <v>0.96269599692627528</v>
      </c>
      <c r="R336" s="111">
        <f t="shared" ref="R336:V336" si="168">IF(R317=0,"",R317/R298)</f>
        <v>0.96368001597700703</v>
      </c>
      <c r="S336" s="111">
        <f t="shared" si="168"/>
        <v>0.96619883819640795</v>
      </c>
      <c r="T336" s="111">
        <f t="shared" si="168"/>
        <v>0.96996885610663897</v>
      </c>
      <c r="U336" s="111">
        <f t="shared" si="168"/>
        <v>0.97335891783248363</v>
      </c>
      <c r="V336" s="111">
        <f t="shared" si="168"/>
        <v>0.97642475254554495</v>
      </c>
      <c r="W336" s="111">
        <f t="shared" ref="W336:Y336" si="169">IF(W317=0,"",W317/W298)</f>
        <v>0.98084048776274979</v>
      </c>
      <c r="X336" s="111" t="str">
        <f t="shared" si="169"/>
        <v/>
      </c>
      <c r="Y336" s="111">
        <f t="shared" si="169"/>
        <v>0.98181170569007847</v>
      </c>
      <c r="DA336" s="63" t="s">
        <v>3711</v>
      </c>
    </row>
    <row r="337" spans="1:105" ht="12" customHeight="1" x14ac:dyDescent="0.25">
      <c r="A337" s="100" t="s">
        <v>198</v>
      </c>
      <c r="B337" s="112"/>
      <c r="C337" s="112">
        <f t="shared" ref="C337:Q337" si="170">IF(C318=0,"",C318/C299)</f>
        <v>0.8651594402768501</v>
      </c>
      <c r="D337" s="112">
        <f t="shared" si="170"/>
        <v>0.86727059564860076</v>
      </c>
      <c r="E337" s="112">
        <f t="shared" si="170"/>
        <v>0.86943874670756516</v>
      </c>
      <c r="F337" s="112">
        <f t="shared" si="170"/>
        <v>0.87161466990569492</v>
      </c>
      <c r="G337" s="112">
        <f t="shared" si="170"/>
        <v>0.87384308277931722</v>
      </c>
      <c r="H337" s="112">
        <f t="shared" si="170"/>
        <v>0.87611851247127137</v>
      </c>
      <c r="I337" s="112">
        <f t="shared" si="170"/>
        <v>0.87845197738381542</v>
      </c>
      <c r="J337" s="112">
        <f t="shared" si="170"/>
        <v>0.88088861602185209</v>
      </c>
      <c r="K337" s="112">
        <f t="shared" si="170"/>
        <v>0.88346680798738808</v>
      </c>
      <c r="L337" s="112">
        <f t="shared" si="170"/>
        <v>0.88619682139744349</v>
      </c>
      <c r="M337" s="112">
        <f t="shared" si="170"/>
        <v>0.88997686578123136</v>
      </c>
      <c r="N337" s="112">
        <f t="shared" si="170"/>
        <v>0.89509093245830085</v>
      </c>
      <c r="O337" s="112">
        <f t="shared" si="170"/>
        <v>0.90178797432925895</v>
      </c>
      <c r="P337" s="112" t="str">
        <f t="shared" si="170"/>
        <v/>
      </c>
      <c r="Q337" s="112">
        <f t="shared" si="170"/>
        <v>0.91695946738259693</v>
      </c>
      <c r="R337" s="112">
        <f t="shared" ref="R337:V337" si="171">IF(R318=0,"",R318/R299)</f>
        <v>0.92260311848819287</v>
      </c>
      <c r="S337" s="112">
        <f t="shared" si="171"/>
        <v>0.92809344757435031</v>
      </c>
      <c r="T337" s="112">
        <f t="shared" si="171"/>
        <v>0.93339377061623441</v>
      </c>
      <c r="U337" s="112">
        <f t="shared" si="171"/>
        <v>0.93846740358902758</v>
      </c>
      <c r="V337" s="112">
        <f t="shared" si="171"/>
        <v>0.94327766246790512</v>
      </c>
      <c r="W337" s="112">
        <f t="shared" ref="W337:Y337" si="172">IF(W318=0,"",W318/W299)</f>
        <v>0.94770883804947625</v>
      </c>
      <c r="X337" s="112" t="str">
        <f t="shared" si="172"/>
        <v/>
      </c>
      <c r="Y337" s="112">
        <f t="shared" si="172"/>
        <v>0.9531537221224109</v>
      </c>
      <c r="DA337" s="131" t="s">
        <v>3712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 t="str">
        <f t="shared" si="173"/>
        <v/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:Y338" si="175">IF(W319=0,"",W319/W300)</f>
        <v>1</v>
      </c>
      <c r="X338" s="113" t="str">
        <f t="shared" si="175"/>
        <v/>
      </c>
      <c r="Y338" s="113">
        <f t="shared" si="175"/>
        <v>1</v>
      </c>
      <c r="DA338" s="132" t="s">
        <v>3713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0.72807206032552096</v>
      </c>
      <c r="D339" s="112">
        <f t="shared" si="176"/>
        <v>0.72898899586066856</v>
      </c>
      <c r="E339" s="112">
        <f t="shared" si="176"/>
        <v>0.72999281317536613</v>
      </c>
      <c r="F339" s="112">
        <f t="shared" si="176"/>
        <v>0.73100874202588428</v>
      </c>
      <c r="G339" s="112">
        <f t="shared" si="176"/>
        <v>0.73210536182338637</v>
      </c>
      <c r="H339" s="112">
        <f t="shared" si="176"/>
        <v>0.73327493142412015</v>
      </c>
      <c r="I339" s="112">
        <f t="shared" si="176"/>
        <v>0.73453523675252241</v>
      </c>
      <c r="J339" s="112">
        <f t="shared" si="176"/>
        <v>0.73595759397684357</v>
      </c>
      <c r="K339" s="112">
        <f t="shared" si="176"/>
        <v>0.73760500483953362</v>
      </c>
      <c r="L339" s="112">
        <f t="shared" si="176"/>
        <v>0.7394991304906986</v>
      </c>
      <c r="M339" s="112">
        <f t="shared" si="176"/>
        <v>0.74310009149052769</v>
      </c>
      <c r="N339" s="112">
        <f t="shared" si="176"/>
        <v>0.74903775186943322</v>
      </c>
      <c r="O339" s="112">
        <f t="shared" si="176"/>
        <v>0.758091912103663</v>
      </c>
      <c r="P339" s="112">
        <f t="shared" si="176"/>
        <v>0.76983331187650628</v>
      </c>
      <c r="Q339" s="112">
        <f t="shared" si="176"/>
        <v>0.78116126456327351</v>
      </c>
      <c r="R339" s="112">
        <f t="shared" ref="R339:V339" si="177">IF(R320=0,"",R320/R301)</f>
        <v>0.78882733595796306</v>
      </c>
      <c r="S339" s="112">
        <f t="shared" si="177"/>
        <v>0.79625443774904969</v>
      </c>
      <c r="T339" s="112">
        <f t="shared" si="177"/>
        <v>0.80362390125746463</v>
      </c>
      <c r="U339" s="112">
        <f t="shared" si="177"/>
        <v>0.81100980966252068</v>
      </c>
      <c r="V339" s="112">
        <f t="shared" si="177"/>
        <v>0.81826560849024776</v>
      </c>
      <c r="W339" s="112">
        <f t="shared" ref="W339:Y339" si="178">IF(W320=0,"",W320/W301)</f>
        <v>0.82489255992102117</v>
      </c>
      <c r="X339" s="112" t="str">
        <f t="shared" si="178"/>
        <v/>
      </c>
      <c r="Y339" s="112" t="str">
        <f t="shared" si="178"/>
        <v/>
      </c>
      <c r="DA339" s="131" t="s">
        <v>3714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0.84948727781263955</v>
      </c>
      <c r="D340" s="113">
        <f t="shared" si="179"/>
        <v>0.84388703484776584</v>
      </c>
      <c r="E340" s="113">
        <f t="shared" si="179"/>
        <v>0.84859947908901534</v>
      </c>
      <c r="F340" s="113">
        <f t="shared" si="179"/>
        <v>0.85000127090292221</v>
      </c>
      <c r="G340" s="113">
        <f t="shared" si="179"/>
        <v>0.8497566854559927</v>
      </c>
      <c r="H340" s="113">
        <f t="shared" si="179"/>
        <v>0.85379995212388027</v>
      </c>
      <c r="I340" s="113">
        <f t="shared" si="179"/>
        <v>0.84574217086582748</v>
      </c>
      <c r="J340" s="113">
        <f t="shared" si="179"/>
        <v>0.86111368547313849</v>
      </c>
      <c r="K340" s="113">
        <f t="shared" si="179"/>
        <v>0.8583425656707514</v>
      </c>
      <c r="L340" s="113">
        <f t="shared" si="179"/>
        <v>0.88246553446674347</v>
      </c>
      <c r="M340" s="113">
        <f t="shared" si="179"/>
        <v>0.87252176883919774</v>
      </c>
      <c r="N340" s="113">
        <f t="shared" si="179"/>
        <v>0.88352473784833441</v>
      </c>
      <c r="O340" s="113">
        <f t="shared" si="179"/>
        <v>0.88616094761802833</v>
      </c>
      <c r="P340" s="113">
        <f t="shared" si="179"/>
        <v>0.88655093664305207</v>
      </c>
      <c r="Q340" s="113">
        <f t="shared" si="179"/>
        <v>0.89356089183854981</v>
      </c>
      <c r="R340" s="113">
        <f t="shared" ref="R340:V340" si="180">IF(R321=0,"",R321/R302)</f>
        <v>0.89357607758426916</v>
      </c>
      <c r="S340" s="113">
        <f t="shared" si="180"/>
        <v>0.89662023247751843</v>
      </c>
      <c r="T340" s="113">
        <f t="shared" si="180"/>
        <v>0.90462230585242231</v>
      </c>
      <c r="U340" s="113">
        <f t="shared" si="180"/>
        <v>0.91143400333881219</v>
      </c>
      <c r="V340" s="113">
        <f t="shared" si="180"/>
        <v>0.91787187483858323</v>
      </c>
      <c r="W340" s="113">
        <f t="shared" ref="W340:Y340" si="181">IF(W321=0,"",W321/W302)</f>
        <v>0.93243789034345759</v>
      </c>
      <c r="X340" s="113" t="str">
        <f t="shared" si="181"/>
        <v/>
      </c>
      <c r="Y340" s="113" t="str">
        <f t="shared" si="181"/>
        <v/>
      </c>
      <c r="DA340" s="132" t="s">
        <v>3715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0.72807206032552108</v>
      </c>
      <c r="D341" s="111">
        <f t="shared" si="182"/>
        <v>0.72898899586066856</v>
      </c>
      <c r="E341" s="111">
        <f t="shared" si="182"/>
        <v>0.72999281317536613</v>
      </c>
      <c r="F341" s="111">
        <f t="shared" si="182"/>
        <v>0.73100874202588417</v>
      </c>
      <c r="G341" s="111">
        <f t="shared" si="182"/>
        <v>0.73210536182338648</v>
      </c>
      <c r="H341" s="111">
        <f t="shared" si="182"/>
        <v>0.73327493142412015</v>
      </c>
      <c r="I341" s="111">
        <f t="shared" si="182"/>
        <v>0.73453523675252241</v>
      </c>
      <c r="J341" s="111">
        <f t="shared" si="182"/>
        <v>0.73595759397684357</v>
      </c>
      <c r="K341" s="111">
        <f t="shared" si="182"/>
        <v>0.73760500483953362</v>
      </c>
      <c r="L341" s="111">
        <f t="shared" si="182"/>
        <v>0.7394991304906986</v>
      </c>
      <c r="M341" s="111">
        <f t="shared" si="182"/>
        <v>0.7431000914905278</v>
      </c>
      <c r="N341" s="111">
        <f t="shared" si="182"/>
        <v>0.74903775186943322</v>
      </c>
      <c r="O341" s="111">
        <f t="shared" si="182"/>
        <v>0.758091912103663</v>
      </c>
      <c r="P341" s="111">
        <f t="shared" si="182"/>
        <v>0.76983331187650617</v>
      </c>
      <c r="Q341" s="111">
        <f t="shared" si="182"/>
        <v>0.78116126456327351</v>
      </c>
      <c r="R341" s="111">
        <f t="shared" ref="R341:V341" si="183">IF(R322=0,"",R322/R303)</f>
        <v>0.78882733595796317</v>
      </c>
      <c r="S341" s="111">
        <f t="shared" si="183"/>
        <v>0.79625443774904958</v>
      </c>
      <c r="T341" s="111">
        <f t="shared" si="183"/>
        <v>0.80362390125746463</v>
      </c>
      <c r="U341" s="111">
        <f t="shared" si="183"/>
        <v>0.81100980966252079</v>
      </c>
      <c r="V341" s="111">
        <f t="shared" si="183"/>
        <v>0.81826560849024776</v>
      </c>
      <c r="W341" s="111">
        <f t="shared" ref="W341:Y341" si="184">IF(W322=0,"",W322/W303)</f>
        <v>0.82489255992102117</v>
      </c>
      <c r="X341" s="111" t="str">
        <f t="shared" si="184"/>
        <v/>
      </c>
      <c r="Y341" s="111" t="str">
        <f t="shared" si="184"/>
        <v/>
      </c>
      <c r="DA341" s="63" t="s">
        <v>3716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:Y342" si="187">IF(W323=0,"",W323/W304)</f>
        <v>1</v>
      </c>
      <c r="X342" s="111" t="str">
        <f t="shared" si="187"/>
        <v/>
      </c>
      <c r="Y342" s="111" t="str">
        <f t="shared" si="187"/>
        <v/>
      </c>
      <c r="DA342" s="63" t="s">
        <v>3717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0.76755015256502412</v>
      </c>
      <c r="D343" s="124">
        <f t="shared" si="188"/>
        <v>0.76871330105757329</v>
      </c>
      <c r="E343" s="124">
        <f t="shared" si="188"/>
        <v>0.76993129227061763</v>
      </c>
      <c r="F343" s="124">
        <f t="shared" si="188"/>
        <v>0.77115676203645711</v>
      </c>
      <c r="G343" s="124">
        <f t="shared" si="188"/>
        <v>0.77243273872207663</v>
      </c>
      <c r="H343" s="124">
        <f t="shared" si="188"/>
        <v>0.77375395620313869</v>
      </c>
      <c r="I343" s="124">
        <f t="shared" si="188"/>
        <v>0.77513101667052642</v>
      </c>
      <c r="J343" s="124">
        <f t="shared" si="188"/>
        <v>0.77660735355804777</v>
      </c>
      <c r="K343" s="124">
        <f t="shared" si="188"/>
        <v>0.77821989670879221</v>
      </c>
      <c r="L343" s="124">
        <f t="shared" si="188"/>
        <v>0.779978526369833</v>
      </c>
      <c r="M343" s="124">
        <f t="shared" si="188"/>
        <v>0.78249297816724939</v>
      </c>
      <c r="N343" s="124">
        <f t="shared" si="188"/>
        <v>0.78593683803859871</v>
      </c>
      <c r="O343" s="124">
        <f t="shared" si="188"/>
        <v>0.79072173668527612</v>
      </c>
      <c r="P343" s="124">
        <f t="shared" si="188"/>
        <v>0.79704956630893931</v>
      </c>
      <c r="Q343" s="124">
        <f t="shared" si="188"/>
        <v>0.80523783956149531</v>
      </c>
      <c r="R343" s="124">
        <f t="shared" ref="R343:V343" si="189">IF(R324=0,"",R324/R305)</f>
        <v>0.81638012177571884</v>
      </c>
      <c r="S343" s="124">
        <f t="shared" si="189"/>
        <v>0.83032275411884759</v>
      </c>
      <c r="T343" s="124">
        <f t="shared" si="189"/>
        <v>0.84533276348277209</v>
      </c>
      <c r="U343" s="124">
        <f t="shared" si="189"/>
        <v>0.85967717675942312</v>
      </c>
      <c r="V343" s="124">
        <f t="shared" si="189"/>
        <v>0.87162302084071275</v>
      </c>
      <c r="W343" s="124">
        <f t="shared" ref="W343:Y343" si="190">IF(W324=0,"",W324/W305)</f>
        <v>0.88056818178351182</v>
      </c>
      <c r="X343" s="124">
        <f t="shared" si="190"/>
        <v>0.88829413938616331</v>
      </c>
      <c r="Y343" s="124">
        <f t="shared" si="190"/>
        <v>0.89514548632799207</v>
      </c>
      <c r="DA343" s="130" t="s">
        <v>3718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3719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0.76755015256502412</v>
      </c>
      <c r="D345" s="45">
        <f t="shared" si="194"/>
        <v>0.76871330105757329</v>
      </c>
      <c r="E345" s="45">
        <f t="shared" si="194"/>
        <v>0.76993129227061763</v>
      </c>
      <c r="F345" s="45">
        <f t="shared" si="194"/>
        <v>0.77115676203645711</v>
      </c>
      <c r="G345" s="45">
        <f t="shared" si="194"/>
        <v>0.77243273872207663</v>
      </c>
      <c r="H345" s="45">
        <f t="shared" si="194"/>
        <v>0.77375395620313869</v>
      </c>
      <c r="I345" s="45">
        <f t="shared" si="194"/>
        <v>0.77513101667052642</v>
      </c>
      <c r="J345" s="45">
        <f t="shared" si="194"/>
        <v>0.77660735355804777</v>
      </c>
      <c r="K345" s="45">
        <f t="shared" si="194"/>
        <v>0.77821989670879221</v>
      </c>
      <c r="L345" s="45">
        <f t="shared" si="194"/>
        <v>0.779978526369833</v>
      </c>
      <c r="M345" s="45">
        <f t="shared" si="194"/>
        <v>0.78249297816724939</v>
      </c>
      <c r="N345" s="45">
        <f t="shared" si="194"/>
        <v>0.78593683803859871</v>
      </c>
      <c r="O345" s="45">
        <f t="shared" si="194"/>
        <v>0.79072173668527612</v>
      </c>
      <c r="P345" s="45">
        <f t="shared" si="194"/>
        <v>0.79704956630893931</v>
      </c>
      <c r="Q345" s="45">
        <f t="shared" si="194"/>
        <v>0.80523783956149531</v>
      </c>
      <c r="R345" s="45">
        <f t="shared" ref="R345:V345" si="195">IF(R326=0,"",R326/R307)</f>
        <v>0.81638012177571884</v>
      </c>
      <c r="S345" s="45">
        <f t="shared" si="195"/>
        <v>0.83032275411884759</v>
      </c>
      <c r="T345" s="45">
        <f t="shared" si="195"/>
        <v>0.84533276348277209</v>
      </c>
      <c r="U345" s="45">
        <f t="shared" si="195"/>
        <v>0.85967717675942312</v>
      </c>
      <c r="V345" s="45">
        <f t="shared" si="195"/>
        <v>0.87162302084071275</v>
      </c>
      <c r="W345" s="45">
        <f t="shared" ref="W345:Y345" si="196">IF(W326=0,"",W326/W307)</f>
        <v>0.88056818178351182</v>
      </c>
      <c r="X345" s="45">
        <f t="shared" si="196"/>
        <v>0.88829413938616331</v>
      </c>
      <c r="Y345" s="45">
        <f t="shared" si="196"/>
        <v>0.89514548632799207</v>
      </c>
      <c r="DA345" s="60" t="s">
        <v>3720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:Y347" si="199">W348+W351+W353+W362</f>
        <v>0</v>
      </c>
      <c r="X347" s="117">
        <f t="shared" si="199"/>
        <v>0</v>
      </c>
      <c r="Y347" s="117">
        <f t="shared" si="199"/>
        <v>0</v>
      </c>
      <c r="DA347" s="129" t="s">
        <v>3871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3872</v>
      </c>
    </row>
    <row r="349" spans="1:105" ht="12" customHeight="1" x14ac:dyDescent="0.25">
      <c r="A349" s="97" t="s">
        <v>198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3873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3874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3875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3876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3877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3878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3879</v>
      </c>
    </row>
    <row r="356" spans="1:105" ht="12" customHeight="1" x14ac:dyDescent="0.25">
      <c r="A356" s="100" t="s">
        <v>198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3880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3881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3882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3883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3884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3885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X362" s="122">
        <v>0</v>
      </c>
      <c r="Y362" s="122">
        <v>0</v>
      </c>
      <c r="DA362" s="130" t="s">
        <v>3886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3887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3888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11353.670790762832</v>
      </c>
      <c r="D366" s="117">
        <f t="shared" si="204"/>
        <v>10605.215830234527</v>
      </c>
      <c r="E366" s="117">
        <f t="shared" si="204"/>
        <v>10916.74696458291</v>
      </c>
      <c r="F366" s="117">
        <f t="shared" si="204"/>
        <v>10772.907947300682</v>
      </c>
      <c r="G366" s="117">
        <f t="shared" si="204"/>
        <v>10157.112418562148</v>
      </c>
      <c r="H366" s="117">
        <f t="shared" si="204"/>
        <v>9908.4021892689434</v>
      </c>
      <c r="I366" s="117">
        <f t="shared" si="204"/>
        <v>9330.220912799301</v>
      </c>
      <c r="J366" s="117">
        <f t="shared" si="204"/>
        <v>10241.333206469146</v>
      </c>
      <c r="K366" s="117">
        <f t="shared" si="204"/>
        <v>9885.3948198110083</v>
      </c>
      <c r="L366" s="117">
        <f t="shared" si="204"/>
        <v>11298.097767264899</v>
      </c>
      <c r="M366" s="117">
        <f t="shared" si="204"/>
        <v>9159.1421875101896</v>
      </c>
      <c r="N366" s="117">
        <f t="shared" si="204"/>
        <v>9712.3192722760268</v>
      </c>
      <c r="O366" s="117">
        <f t="shared" si="204"/>
        <v>10066.222462330481</v>
      </c>
      <c r="P366" s="117">
        <f t="shared" si="204"/>
        <v>7582.2433610264352</v>
      </c>
      <c r="Q366" s="117">
        <f t="shared" si="204"/>
        <v>7869.7973712430103</v>
      </c>
      <c r="R366" s="117">
        <f t="shared" ref="R366:V366" si="205">R367+R370+R372+R381</f>
        <v>7659.9953452394211</v>
      </c>
      <c r="S366" s="117">
        <f t="shared" si="205"/>
        <v>7134.3057233041627</v>
      </c>
      <c r="T366" s="117">
        <f t="shared" si="205"/>
        <v>7068.2811432122026</v>
      </c>
      <c r="U366" s="117">
        <f t="shared" si="205"/>
        <v>6485.7068972043417</v>
      </c>
      <c r="V366" s="117">
        <f t="shared" si="205"/>
        <v>5974.0356981073946</v>
      </c>
      <c r="W366" s="117">
        <f t="shared" ref="W366:Y366" si="206">W367+W370+W372+W381</f>
        <v>5908.9135254793709</v>
      </c>
      <c r="X366" s="117">
        <f t="shared" si="206"/>
        <v>4130.4015862149399</v>
      </c>
      <c r="Y366" s="117">
        <f t="shared" si="206"/>
        <v>3018.5082617392254</v>
      </c>
      <c r="DA366" s="129" t="s">
        <v>4039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10001.638248339692</v>
      </c>
      <c r="D367" s="122">
        <f t="shared" si="207"/>
        <v>9201.2546994286276</v>
      </c>
      <c r="E367" s="122">
        <f t="shared" si="207"/>
        <v>9479.3174570423307</v>
      </c>
      <c r="F367" s="122">
        <f t="shared" si="207"/>
        <v>9349.1758984462322</v>
      </c>
      <c r="G367" s="122">
        <f t="shared" si="207"/>
        <v>8772.407448391974</v>
      </c>
      <c r="H367" s="122">
        <f t="shared" si="207"/>
        <v>8526.835266893193</v>
      </c>
      <c r="I367" s="122">
        <f t="shared" si="207"/>
        <v>7993.7302626765722</v>
      </c>
      <c r="J367" s="122">
        <f t="shared" si="207"/>
        <v>8892.638840756108</v>
      </c>
      <c r="K367" s="122">
        <f t="shared" si="207"/>
        <v>8554.1841524299653</v>
      </c>
      <c r="L367" s="122">
        <f t="shared" si="207"/>
        <v>9747.0890539920601</v>
      </c>
      <c r="M367" s="122">
        <f t="shared" si="207"/>
        <v>7856.2175303060976</v>
      </c>
      <c r="N367" s="122">
        <f t="shared" si="207"/>
        <v>8365.6292142751718</v>
      </c>
      <c r="O367" s="122">
        <f t="shared" si="207"/>
        <v>8660.8510748652534</v>
      </c>
      <c r="P367" s="122">
        <f t="shared" si="207"/>
        <v>6361.953474312355</v>
      </c>
      <c r="Q367" s="122">
        <f t="shared" si="207"/>
        <v>6505.4379430708987</v>
      </c>
      <c r="R367" s="122">
        <f t="shared" ref="R367:V367" si="208">SUM(R368:R369)</f>
        <v>6299.1027159507239</v>
      </c>
      <c r="S367" s="122">
        <f t="shared" si="208"/>
        <v>5859.376809541197</v>
      </c>
      <c r="T367" s="122">
        <f t="shared" si="208"/>
        <v>5810.9486853913822</v>
      </c>
      <c r="U367" s="122">
        <f t="shared" si="208"/>
        <v>5323.5121279192736</v>
      </c>
      <c r="V367" s="122">
        <f t="shared" si="208"/>
        <v>4911.8921037822165</v>
      </c>
      <c r="W367" s="122">
        <f t="shared" ref="W367:Y367" si="209">SUM(W368:W369)</f>
        <v>4852.2760604277446</v>
      </c>
      <c r="X367" s="122">
        <f t="shared" si="209"/>
        <v>3277.0299895167191</v>
      </c>
      <c r="Y367" s="122">
        <f t="shared" si="209"/>
        <v>2325.9331990142218</v>
      </c>
      <c r="DA367" s="130" t="s">
        <v>4040</v>
      </c>
    </row>
    <row r="368" spans="1:105" ht="12" customHeight="1" x14ac:dyDescent="0.25">
      <c r="A368" s="97" t="s">
        <v>198</v>
      </c>
      <c r="B368" s="98"/>
      <c r="C368" s="98">
        <v>9962.5459267603164</v>
      </c>
      <c r="D368" s="98">
        <v>9165.9386745671254</v>
      </c>
      <c r="E368" s="98">
        <v>9443.5695293595145</v>
      </c>
      <c r="F368" s="98">
        <v>9314.5986905988011</v>
      </c>
      <c r="G368" s="98">
        <v>8740.7000482160929</v>
      </c>
      <c r="H368" s="98">
        <v>8496.7586561489188</v>
      </c>
      <c r="I368" s="98">
        <v>7966.3162469828594</v>
      </c>
      <c r="J368" s="98">
        <v>8861.9535538173022</v>
      </c>
      <c r="K368" s="98">
        <v>8524.9739043941681</v>
      </c>
      <c r="L368" s="98">
        <v>9713.0580796785307</v>
      </c>
      <c r="M368" s="98">
        <v>7830.3757969620683</v>
      </c>
      <c r="N368" s="98">
        <v>8338.0166384296317</v>
      </c>
      <c r="O368" s="98">
        <v>8631.9163803763258</v>
      </c>
      <c r="P368" s="98">
        <v>6341.9888346628086</v>
      </c>
      <c r="Q368" s="98">
        <v>6484.3947540461841</v>
      </c>
      <c r="R368" s="98">
        <v>6278.5283777846416</v>
      </c>
      <c r="S368" s="98">
        <v>5840.4433308793668</v>
      </c>
      <c r="T368" s="98">
        <v>5792.2692682574116</v>
      </c>
      <c r="U368" s="98">
        <v>5306.6374468411086</v>
      </c>
      <c r="V368" s="98">
        <v>4896.6228661379564</v>
      </c>
      <c r="W368" s="98">
        <v>4836.7764328623007</v>
      </c>
      <c r="X368" s="98">
        <v>3267.2991778021365</v>
      </c>
      <c r="Y368" s="98">
        <v>2319.4786134039014</v>
      </c>
      <c r="DA368" s="63" t="s">
        <v>4041</v>
      </c>
    </row>
    <row r="369" spans="1:105" ht="12" customHeight="1" x14ac:dyDescent="0.25">
      <c r="A369" s="97" t="s">
        <v>53</v>
      </c>
      <c r="B369" s="98"/>
      <c r="C369" s="98">
        <v>39.092321579375692</v>
      </c>
      <c r="D369" s="98">
        <v>35.316024861502662</v>
      </c>
      <c r="E369" s="98">
        <v>35.747927682815515</v>
      </c>
      <c r="F369" s="98">
        <v>34.577207847430302</v>
      </c>
      <c r="G369" s="98">
        <v>31.707400175881332</v>
      </c>
      <c r="H369" s="98">
        <v>30.076610744273584</v>
      </c>
      <c r="I369" s="98">
        <v>27.414015693712816</v>
      </c>
      <c r="J369" s="98">
        <v>30.685286938805231</v>
      </c>
      <c r="K369" s="98">
        <v>29.2102480357965</v>
      </c>
      <c r="L369" s="98">
        <v>34.030974313529349</v>
      </c>
      <c r="M369" s="98">
        <v>25.841733344029677</v>
      </c>
      <c r="N369" s="98">
        <v>27.612575845539922</v>
      </c>
      <c r="O369" s="98">
        <v>28.934694488927416</v>
      </c>
      <c r="P369" s="98">
        <v>19.964639649546786</v>
      </c>
      <c r="Q369" s="98">
        <v>21.043189024714749</v>
      </c>
      <c r="R369" s="98">
        <v>20.574338166081937</v>
      </c>
      <c r="S369" s="98">
        <v>18.933478661830357</v>
      </c>
      <c r="T369" s="98">
        <v>18.679417133971022</v>
      </c>
      <c r="U369" s="98">
        <v>16.874681078164766</v>
      </c>
      <c r="V369" s="98">
        <v>15.269237644260018</v>
      </c>
      <c r="W369" s="98">
        <v>15.49962756544371</v>
      </c>
      <c r="X369" s="98">
        <v>9.7308117145825825</v>
      </c>
      <c r="Y369" s="98">
        <v>6.4545856103203851</v>
      </c>
      <c r="DA369" s="63" t="s">
        <v>4042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3.3174810435727902</v>
      </c>
      <c r="D370" s="122">
        <f t="shared" si="210"/>
        <v>0.78673226844584676</v>
      </c>
      <c r="E370" s="122">
        <f t="shared" si="210"/>
        <v>7.6595879647087868</v>
      </c>
      <c r="F370" s="122">
        <f t="shared" si="210"/>
        <v>9.6825173976649701</v>
      </c>
      <c r="G370" s="122">
        <f t="shared" si="210"/>
        <v>21.392480846575992</v>
      </c>
      <c r="H370" s="122">
        <f t="shared" si="210"/>
        <v>33.288683392446551</v>
      </c>
      <c r="I370" s="122">
        <f t="shared" si="210"/>
        <v>5.9593446890746931</v>
      </c>
      <c r="J370" s="122">
        <f t="shared" si="210"/>
        <v>11.015051261497508</v>
      </c>
      <c r="K370" s="122">
        <f t="shared" si="210"/>
        <v>20.007541995232316</v>
      </c>
      <c r="L370" s="122">
        <f t="shared" si="210"/>
        <v>24.592498096845588</v>
      </c>
      <c r="M370" s="122">
        <f t="shared" si="210"/>
        <v>47.01641124590958</v>
      </c>
      <c r="N370" s="122">
        <f t="shared" si="210"/>
        <v>50.453459484124096</v>
      </c>
      <c r="O370" s="122">
        <f t="shared" si="210"/>
        <v>37.478632424884182</v>
      </c>
      <c r="P370" s="122">
        <f t="shared" si="210"/>
        <v>45.285437738042418</v>
      </c>
      <c r="Q370" s="122">
        <f t="shared" si="210"/>
        <v>41.25664487457275</v>
      </c>
      <c r="R370" s="122">
        <f t="shared" si="210"/>
        <v>43.588778554068959</v>
      </c>
      <c r="S370" s="122">
        <f t="shared" si="210"/>
        <v>24.473080388649969</v>
      </c>
      <c r="T370" s="122">
        <f t="shared" si="210"/>
        <v>19.022412156648411</v>
      </c>
      <c r="U370" s="122">
        <f t="shared" si="210"/>
        <v>13.104648681426777</v>
      </c>
      <c r="V370" s="122">
        <f t="shared" si="210"/>
        <v>10.947667726967326</v>
      </c>
      <c r="W370" s="122">
        <f t="shared" si="210"/>
        <v>13.446010530359024</v>
      </c>
      <c r="X370" s="122">
        <f t="shared" si="210"/>
        <v>30.562873241021393</v>
      </c>
      <c r="Y370" s="122">
        <f t="shared" si="210"/>
        <v>33.025626286027169</v>
      </c>
      <c r="DA370" s="130" t="s">
        <v>4043</v>
      </c>
    </row>
    <row r="371" spans="1:105" ht="12" customHeight="1" x14ac:dyDescent="0.25">
      <c r="A371" s="97" t="s">
        <v>53</v>
      </c>
      <c r="B371" s="98"/>
      <c r="C371" s="98">
        <f>RES_hhdet_in_fech!C129</f>
        <v>3.3174810435727902</v>
      </c>
      <c r="D371" s="98">
        <f>RES_hhdet_in_fech!D129</f>
        <v>0.78673226844584676</v>
      </c>
      <c r="E371" s="98">
        <f>RES_hhdet_in_fech!E129</f>
        <v>7.6595879647087868</v>
      </c>
      <c r="F371" s="98">
        <f>RES_hhdet_in_fech!F129</f>
        <v>9.6825173976649701</v>
      </c>
      <c r="G371" s="98">
        <f>RES_hhdet_in_fech!G129</f>
        <v>21.392480846575992</v>
      </c>
      <c r="H371" s="98">
        <f>RES_hhdet_in_fech!H129</f>
        <v>33.288683392446551</v>
      </c>
      <c r="I371" s="98">
        <f>RES_hhdet_in_fech!I129</f>
        <v>5.9593446890746931</v>
      </c>
      <c r="J371" s="98">
        <f>RES_hhdet_in_fech!J129</f>
        <v>11.015051261497508</v>
      </c>
      <c r="K371" s="98">
        <f>RES_hhdet_in_fech!K129</f>
        <v>20.007541995232316</v>
      </c>
      <c r="L371" s="98">
        <f>RES_hhdet_in_fech!L129</f>
        <v>24.592498096845588</v>
      </c>
      <c r="M371" s="98">
        <f>RES_hhdet_in_fech!M129</f>
        <v>47.01641124590958</v>
      </c>
      <c r="N371" s="98">
        <f>RES_hhdet_in_fech!N129</f>
        <v>50.453459484124096</v>
      </c>
      <c r="O371" s="98">
        <f>RES_hhdet_in_fech!O129</f>
        <v>37.478632424884182</v>
      </c>
      <c r="P371" s="98">
        <f>RES_hhdet_in_fech!P129</f>
        <v>45.285437738042418</v>
      </c>
      <c r="Q371" s="98">
        <f>RES_hhdet_in_fech!Q129</f>
        <v>41.25664487457275</v>
      </c>
      <c r="R371" s="98">
        <f>RES_hhdet_in_fech!R129</f>
        <v>43.588778554068959</v>
      </c>
      <c r="S371" s="98">
        <f>RES_hhdet_in_fech!S129</f>
        <v>24.473080388649969</v>
      </c>
      <c r="T371" s="98">
        <f>RES_hhdet_in_fech!T129</f>
        <v>19.022412156648411</v>
      </c>
      <c r="U371" s="98">
        <f>RES_hhdet_in_fech!U129</f>
        <v>13.104648681426777</v>
      </c>
      <c r="V371" s="98">
        <f>RES_hhdet_in_fech!V129</f>
        <v>10.947667726967326</v>
      </c>
      <c r="W371" s="98">
        <f>RES_hhdet_in_fech!W129</f>
        <v>13.446010530359024</v>
      </c>
      <c r="X371" s="98">
        <f>RES_hhdet_in_fech!X129</f>
        <v>30.562873241021393</v>
      </c>
      <c r="Y371" s="98">
        <f>RES_hhdet_in_fech!Y129</f>
        <v>33.025626286027169</v>
      </c>
      <c r="DA371" s="63" t="s">
        <v>4044</v>
      </c>
    </row>
    <row r="372" spans="1:105" ht="12" customHeight="1" x14ac:dyDescent="0.25">
      <c r="A372" s="121" t="s">
        <v>55</v>
      </c>
      <c r="B372" s="122"/>
      <c r="C372" s="122">
        <v>1108.8817085215233</v>
      </c>
      <c r="D372" s="122">
        <v>1163.2074417649726</v>
      </c>
      <c r="E372" s="122">
        <v>1190.6479799418669</v>
      </c>
      <c r="F372" s="122">
        <v>1168.1488776694011</v>
      </c>
      <c r="G372" s="122">
        <v>1116.9904416922927</v>
      </c>
      <c r="H372" s="122">
        <v>1079.0155802323495</v>
      </c>
      <c r="I372" s="122">
        <v>1078.9555100309001</v>
      </c>
      <c r="J372" s="122">
        <v>1079.7295711901306</v>
      </c>
      <c r="K372" s="122">
        <v>1075.9805863957326</v>
      </c>
      <c r="L372" s="122">
        <v>1239.4775534423334</v>
      </c>
      <c r="M372" s="122">
        <v>970.62128063655393</v>
      </c>
      <c r="N372" s="122">
        <v>1012.3066550610945</v>
      </c>
      <c r="O372" s="122">
        <v>1091.1787785913909</v>
      </c>
      <c r="P372" s="122">
        <v>905.7716051274972</v>
      </c>
      <c r="Q372" s="122">
        <v>1061.1219436610518</v>
      </c>
      <c r="R372" s="122">
        <v>1063.2770892818089</v>
      </c>
      <c r="S372" s="122">
        <v>1004.2775606153534</v>
      </c>
      <c r="T372" s="122">
        <v>999.64915290208432</v>
      </c>
      <c r="U372" s="122">
        <v>917.21042696739369</v>
      </c>
      <c r="V372" s="122">
        <v>825.19446460392305</v>
      </c>
      <c r="W372" s="122">
        <v>819.99794453678476</v>
      </c>
      <c r="X372" s="122">
        <v>601.35311026463796</v>
      </c>
      <c r="Y372" s="122">
        <v>466.93380334288906</v>
      </c>
      <c r="DA372" s="130" t="s">
        <v>4045</v>
      </c>
    </row>
    <row r="373" spans="1:105" ht="12" customHeight="1" x14ac:dyDescent="0.25">
      <c r="A373" s="97" t="s">
        <v>128</v>
      </c>
      <c r="B373" s="98"/>
      <c r="C373" s="98">
        <v>1109.2260635723101</v>
      </c>
      <c r="D373" s="98">
        <v>1159.2402391607939</v>
      </c>
      <c r="E373" s="98">
        <v>1188.3843759836975</v>
      </c>
      <c r="F373" s="98">
        <v>1167.1630256416379</v>
      </c>
      <c r="G373" s="98">
        <v>1113.1160734214234</v>
      </c>
      <c r="H373" s="98">
        <v>1074.1565489147736</v>
      </c>
      <c r="I373" s="98">
        <v>1075.4175650589409</v>
      </c>
      <c r="J373" s="98">
        <v>1079.0141012800409</v>
      </c>
      <c r="K373" s="98">
        <v>1073.4032254708222</v>
      </c>
      <c r="L373" s="98">
        <v>1240.5536406705057</v>
      </c>
      <c r="M373" s="98">
        <v>966.96695045971285</v>
      </c>
      <c r="N373" s="98">
        <v>1009.1074537124431</v>
      </c>
      <c r="O373" s="98">
        <v>1091.4549671786683</v>
      </c>
      <c r="P373" s="98">
        <v>897.15866292780856</v>
      </c>
      <c r="Q373" s="98">
        <v>1058.6409214014482</v>
      </c>
      <c r="R373" s="98">
        <v>1061.2796029366052</v>
      </c>
      <c r="S373" s="98">
        <v>1000.3024808673512</v>
      </c>
      <c r="T373" s="98">
        <v>997.1702589156256</v>
      </c>
      <c r="U373" s="98">
        <v>912.14730177317836</v>
      </c>
      <c r="V373" s="98">
        <v>818.28848805834309</v>
      </c>
      <c r="W373" s="98">
        <v>821.45465028147646</v>
      </c>
      <c r="X373" s="98">
        <v>601.35311026463796</v>
      </c>
      <c r="Y373" s="98">
        <v>467.12239694040858</v>
      </c>
      <c r="DA373" s="63" t="s">
        <v>4046</v>
      </c>
    </row>
    <row r="374" spans="1:105" ht="12" customHeight="1" x14ac:dyDescent="0.25">
      <c r="A374" s="97" t="s">
        <v>127</v>
      </c>
      <c r="B374" s="98"/>
      <c r="C374" s="98">
        <v>1031.3181465586292</v>
      </c>
      <c r="D374" s="98">
        <v>1081.8419076937303</v>
      </c>
      <c r="E374" s="98">
        <v>1108.349718459616</v>
      </c>
      <c r="F374" s="98">
        <v>1089.5524247031685</v>
      </c>
      <c r="G374" s="98">
        <v>1040.6110389276371</v>
      </c>
      <c r="H374" s="98">
        <v>1003.9349695705183</v>
      </c>
      <c r="I374" s="98">
        <v>1010.1695229805129</v>
      </c>
      <c r="J374" s="98">
        <v>1009.1862725002743</v>
      </c>
      <c r="K374" s="98">
        <v>1006.6744816034915</v>
      </c>
      <c r="L374" s="98">
        <v>1156.3259458078019</v>
      </c>
      <c r="M374" s="98">
        <v>904.90862510995044</v>
      </c>
      <c r="N374" s="98">
        <v>944.43402911284613</v>
      </c>
      <c r="O374" s="98">
        <v>1028.4982901589135</v>
      </c>
      <c r="P374" s="98">
        <v>0</v>
      </c>
      <c r="Q374" s="98">
        <v>1008.244378655412</v>
      </c>
      <c r="R374" s="98">
        <v>1016.0136643059891</v>
      </c>
      <c r="S374" s="98">
        <v>960.40440556139413</v>
      </c>
      <c r="T374" s="98">
        <v>959.00360666688948</v>
      </c>
      <c r="U374" s="98">
        <v>878.42145505173767</v>
      </c>
      <c r="V374" s="98">
        <v>789.03704645107769</v>
      </c>
      <c r="W374" s="98">
        <v>792.35832255268303</v>
      </c>
      <c r="X374" s="98">
        <v>0</v>
      </c>
      <c r="Y374" s="98">
        <v>453.8322632727785</v>
      </c>
      <c r="DA374" s="63" t="s">
        <v>4047</v>
      </c>
    </row>
    <row r="375" spans="1:105" ht="12" customHeight="1" x14ac:dyDescent="0.25">
      <c r="A375" s="100" t="s">
        <v>198</v>
      </c>
      <c r="B375" s="101"/>
      <c r="C375" s="101">
        <v>530.83325187684375</v>
      </c>
      <c r="D375" s="101">
        <v>575.95691104117623</v>
      </c>
      <c r="E375" s="101">
        <v>574.76091371837367</v>
      </c>
      <c r="F375" s="101">
        <v>561.26702164462233</v>
      </c>
      <c r="G375" s="101">
        <v>537.52640809690001</v>
      </c>
      <c r="H375" s="101">
        <v>506.89120019272508</v>
      </c>
      <c r="I375" s="101">
        <v>538.18124203898844</v>
      </c>
      <c r="J375" s="101">
        <v>490.71714178516794</v>
      </c>
      <c r="K375" s="101">
        <v>499.57297983542003</v>
      </c>
      <c r="L375" s="101">
        <v>498.32136793492754</v>
      </c>
      <c r="M375" s="101">
        <v>404.9864883141359</v>
      </c>
      <c r="N375" s="101">
        <v>395.29238687073376</v>
      </c>
      <c r="O375" s="101">
        <v>449.31706261514154</v>
      </c>
      <c r="P375" s="101">
        <v>0</v>
      </c>
      <c r="Q375" s="101">
        <v>452.93003566965092</v>
      </c>
      <c r="R375" s="101">
        <v>476.7840684783468</v>
      </c>
      <c r="S375" s="101">
        <v>451.45794943832539</v>
      </c>
      <c r="T375" s="101">
        <v>432.39161820929144</v>
      </c>
      <c r="U375" s="101">
        <v>380.32034282189886</v>
      </c>
      <c r="V375" s="101">
        <v>327.94388295953343</v>
      </c>
      <c r="W375" s="101">
        <v>290.3205515226274</v>
      </c>
      <c r="X375" s="101">
        <v>0</v>
      </c>
      <c r="Y375" s="101">
        <v>176.20257458473495</v>
      </c>
      <c r="DA375" s="131" t="s">
        <v>4048</v>
      </c>
    </row>
    <row r="376" spans="1:105" ht="12" customHeight="1" x14ac:dyDescent="0.25">
      <c r="A376" s="103" t="s">
        <v>52</v>
      </c>
      <c r="B376" s="104"/>
      <c r="C376" s="104">
        <v>500.48489468178565</v>
      </c>
      <c r="D376" s="104">
        <v>505.88499665255409</v>
      </c>
      <c r="E376" s="104">
        <v>533.58880474124248</v>
      </c>
      <c r="F376" s="104">
        <v>528.28540305854631</v>
      </c>
      <c r="G376" s="104">
        <v>503.08463083073701</v>
      </c>
      <c r="H376" s="104">
        <v>497.04376937779307</v>
      </c>
      <c r="I376" s="104">
        <v>471.98828094152435</v>
      </c>
      <c r="J376" s="104">
        <v>518.4691307151063</v>
      </c>
      <c r="K376" s="104">
        <v>507.10150176807156</v>
      </c>
      <c r="L376" s="104">
        <v>658.00457787287417</v>
      </c>
      <c r="M376" s="104">
        <v>499.92213679581471</v>
      </c>
      <c r="N376" s="104">
        <v>549.14164224211243</v>
      </c>
      <c r="O376" s="104">
        <v>579.18122754377191</v>
      </c>
      <c r="P376" s="104">
        <v>0</v>
      </c>
      <c r="Q376" s="104">
        <v>555.31434298576119</v>
      </c>
      <c r="R376" s="104">
        <v>539.22959582764236</v>
      </c>
      <c r="S376" s="104">
        <v>508.9464561230688</v>
      </c>
      <c r="T376" s="104">
        <v>526.61198845759816</v>
      </c>
      <c r="U376" s="104">
        <v>498.10111222983863</v>
      </c>
      <c r="V376" s="104">
        <v>461.0931634915442</v>
      </c>
      <c r="W376" s="104">
        <v>502.03777103005552</v>
      </c>
      <c r="X376" s="104">
        <v>0</v>
      </c>
      <c r="Y376" s="104">
        <v>277.62968868804364</v>
      </c>
      <c r="DA376" s="132" t="s">
        <v>4049</v>
      </c>
    </row>
    <row r="377" spans="1:105" ht="12" customHeight="1" x14ac:dyDescent="0.25">
      <c r="A377" s="106" t="s">
        <v>122</v>
      </c>
      <c r="B377" s="101"/>
      <c r="C377" s="101">
        <v>1237.5939430844669</v>
      </c>
      <c r="D377" s="101">
        <v>1408.8409488854286</v>
      </c>
      <c r="E377" s="101">
        <v>1394.5705072277622</v>
      </c>
      <c r="F377" s="101">
        <v>1339.9204550454065</v>
      </c>
      <c r="G377" s="101">
        <v>1332.9309632631757</v>
      </c>
      <c r="H377" s="101">
        <v>1299.7195932548038</v>
      </c>
      <c r="I377" s="101">
        <v>1341.2602242624569</v>
      </c>
      <c r="J377" s="101">
        <v>1226.7943871290245</v>
      </c>
      <c r="K377" s="101">
        <v>1289.3178984418239</v>
      </c>
      <c r="L377" s="101">
        <v>1254.5817454790729</v>
      </c>
      <c r="M377" s="101">
        <v>1259.1848198131613</v>
      </c>
      <c r="N377" s="101">
        <v>1221.2423577864549</v>
      </c>
      <c r="O377" s="101">
        <v>1195.2220685462655</v>
      </c>
      <c r="P377" s="101">
        <v>1194.5080224324452</v>
      </c>
      <c r="Q377" s="101">
        <v>1185.3503247329936</v>
      </c>
      <c r="R377" s="101">
        <v>1191.7558647813712</v>
      </c>
      <c r="S377" s="101">
        <v>1172.0466296872253</v>
      </c>
      <c r="T377" s="101">
        <v>1116.1095891742536</v>
      </c>
      <c r="U377" s="101">
        <v>1052.5652789710032</v>
      </c>
      <c r="V377" s="101">
        <v>959.8380775899343</v>
      </c>
      <c r="W377" s="101">
        <v>833.01480889488641</v>
      </c>
      <c r="X377" s="101">
        <v>0</v>
      </c>
      <c r="Y377" s="101">
        <v>0</v>
      </c>
      <c r="DA377" s="131" t="s">
        <v>4050</v>
      </c>
    </row>
    <row r="378" spans="1:105" ht="12" customHeight="1" x14ac:dyDescent="0.25">
      <c r="A378" s="107" t="s">
        <v>121</v>
      </c>
      <c r="B378" s="104"/>
      <c r="C378" s="104">
        <v>1060.9287668217926</v>
      </c>
      <c r="D378" s="104">
        <v>1217.2796374208353</v>
      </c>
      <c r="E378" s="104">
        <v>1199.9391581845687</v>
      </c>
      <c r="F378" s="104">
        <v>1152.727071593087</v>
      </c>
      <c r="G378" s="104">
        <v>1148.6350062004587</v>
      </c>
      <c r="H378" s="104">
        <v>1116.2793941182067</v>
      </c>
      <c r="I378" s="104">
        <v>1165.005264996892</v>
      </c>
      <c r="J378" s="104">
        <v>1048.5338362714488</v>
      </c>
      <c r="K378" s="104">
        <v>1108.1461534077623</v>
      </c>
      <c r="L378" s="104">
        <v>1050.8745631298179</v>
      </c>
      <c r="M378" s="104">
        <v>1072.6983967526517</v>
      </c>
      <c r="N378" s="104">
        <v>1035.3016820867774</v>
      </c>
      <c r="O378" s="104">
        <v>1022.4321679952346</v>
      </c>
      <c r="P378" s="104">
        <v>1038.3309351885778</v>
      </c>
      <c r="Q378" s="104">
        <v>1036.6880969725587</v>
      </c>
      <c r="R378" s="104">
        <v>1052.5204955577822</v>
      </c>
      <c r="S378" s="104">
        <v>1041.0682727480923</v>
      </c>
      <c r="T378" s="104">
        <v>990.48529268893742</v>
      </c>
      <c r="U378" s="104">
        <v>936.39087264686373</v>
      </c>
      <c r="V378" s="104">
        <v>854.87825686592134</v>
      </c>
      <c r="W378" s="104">
        <v>735.42776558597677</v>
      </c>
      <c r="X378" s="104">
        <v>0</v>
      </c>
      <c r="Y378" s="104">
        <v>0</v>
      </c>
      <c r="DA378" s="132" t="s">
        <v>4051</v>
      </c>
    </row>
    <row r="379" spans="1:105" ht="12" customHeight="1" x14ac:dyDescent="0.25">
      <c r="A379" s="108" t="s">
        <v>53</v>
      </c>
      <c r="B379" s="98"/>
      <c r="C379" s="98">
        <v>587.22644290388791</v>
      </c>
      <c r="D379" s="98">
        <v>701.20080260469319</v>
      </c>
      <c r="E379" s="98">
        <v>672.83917790168016</v>
      </c>
      <c r="F379" s="98">
        <v>642.80005616910296</v>
      </c>
      <c r="G379" s="98">
        <v>644.18881881115078</v>
      </c>
      <c r="H379" s="98">
        <v>611.86637512019081</v>
      </c>
      <c r="I379" s="98">
        <v>676.96812529792328</v>
      </c>
      <c r="J379" s="98">
        <v>551.52883345443308</v>
      </c>
      <c r="K379" s="98">
        <v>598.24746602949108</v>
      </c>
      <c r="L379" s="98">
        <v>474.14037562568456</v>
      </c>
      <c r="M379" s="98">
        <v>532.29172007281818</v>
      </c>
      <c r="N379" s="98">
        <v>480.49870339215585</v>
      </c>
      <c r="O379" s="98">
        <v>481.14434759741937</v>
      </c>
      <c r="P379" s="98">
        <v>511.79287937829082</v>
      </c>
      <c r="Q379" s="98">
        <v>504.22589155955973</v>
      </c>
      <c r="R379" s="98">
        <v>530.43494084968427</v>
      </c>
      <c r="S379" s="98">
        <v>528.23430764675322</v>
      </c>
      <c r="T379" s="98">
        <v>481.06772620845942</v>
      </c>
      <c r="U379" s="98">
        <v>438.81849503572937</v>
      </c>
      <c r="V379" s="98">
        <v>386.33055578745871</v>
      </c>
      <c r="W379" s="98">
        <v>283.75180015523796</v>
      </c>
      <c r="X379" s="98">
        <v>0</v>
      </c>
      <c r="Y379" s="98">
        <v>0</v>
      </c>
      <c r="DA379" s="63" t="s">
        <v>4052</v>
      </c>
    </row>
    <row r="380" spans="1:105" ht="12" customHeight="1" x14ac:dyDescent="0.25">
      <c r="A380" s="108" t="s">
        <v>52</v>
      </c>
      <c r="B380" s="98"/>
      <c r="C380" s="98">
        <v>473.70232391790455</v>
      </c>
      <c r="D380" s="98">
        <v>516.07883481614215</v>
      </c>
      <c r="E380" s="98">
        <v>527.0999802828884</v>
      </c>
      <c r="F380" s="98">
        <v>509.9270154239839</v>
      </c>
      <c r="G380" s="98">
        <v>504.44618738930791</v>
      </c>
      <c r="H380" s="98">
        <v>504.41301899801601</v>
      </c>
      <c r="I380" s="98">
        <v>488.03713969896876</v>
      </c>
      <c r="J380" s="98">
        <v>497.00500281701562</v>
      </c>
      <c r="K380" s="98">
        <v>509.89868737827118</v>
      </c>
      <c r="L380" s="98">
        <v>576.73418750413339</v>
      </c>
      <c r="M380" s="98">
        <v>540.40667667983359</v>
      </c>
      <c r="N380" s="98">
        <v>554.80297869462163</v>
      </c>
      <c r="O380" s="98">
        <v>541.28782039781504</v>
      </c>
      <c r="P380" s="98">
        <v>526.53805581028701</v>
      </c>
      <c r="Q380" s="98">
        <v>532.46220541299908</v>
      </c>
      <c r="R380" s="98">
        <v>522.08555470809813</v>
      </c>
      <c r="S380" s="98">
        <v>512.833965101339</v>
      </c>
      <c r="T380" s="98">
        <v>509.41756648047794</v>
      </c>
      <c r="U380" s="98">
        <v>497.57237761113436</v>
      </c>
      <c r="V380" s="98">
        <v>468.54770107846258</v>
      </c>
      <c r="W380" s="98">
        <v>451.6759654307387</v>
      </c>
      <c r="X380" s="98">
        <v>0</v>
      </c>
      <c r="Y380" s="98">
        <v>0</v>
      </c>
      <c r="DA380" s="63" t="s">
        <v>4053</v>
      </c>
    </row>
    <row r="381" spans="1:105" ht="12" customHeight="1" x14ac:dyDescent="0.25">
      <c r="A381" s="121" t="s">
        <v>54</v>
      </c>
      <c r="B381" s="122"/>
      <c r="C381" s="122">
        <v>239.83335285804452</v>
      </c>
      <c r="D381" s="122">
        <v>239.96695677248155</v>
      </c>
      <c r="E381" s="122">
        <v>239.12193963400404</v>
      </c>
      <c r="F381" s="122">
        <v>245.90065378738427</v>
      </c>
      <c r="G381" s="122">
        <v>246.32204763130511</v>
      </c>
      <c r="H381" s="122">
        <v>269.26265875095544</v>
      </c>
      <c r="I381" s="122">
        <v>251.57579540275458</v>
      </c>
      <c r="J381" s="122">
        <v>257.94974326140726</v>
      </c>
      <c r="K381" s="122">
        <v>235.22253899007796</v>
      </c>
      <c r="L381" s="122">
        <v>286.93866173366001</v>
      </c>
      <c r="M381" s="122">
        <v>285.28696532162678</v>
      </c>
      <c r="N381" s="122">
        <v>283.92994345563579</v>
      </c>
      <c r="O381" s="122">
        <v>276.71397644895239</v>
      </c>
      <c r="P381" s="122">
        <v>269.23284384854043</v>
      </c>
      <c r="Q381" s="122">
        <v>261.98083963648656</v>
      </c>
      <c r="R381" s="122">
        <v>254.02676145281916</v>
      </c>
      <c r="S381" s="122">
        <v>246.17827275896244</v>
      </c>
      <c r="T381" s="122">
        <v>238.66089276208785</v>
      </c>
      <c r="U381" s="122">
        <v>231.87969363624768</v>
      </c>
      <c r="V381" s="122">
        <v>226.00146199428804</v>
      </c>
      <c r="W381" s="122">
        <v>223.19350998448309</v>
      </c>
      <c r="X381" s="122">
        <v>221.4556131925616</v>
      </c>
      <c r="Y381" s="122">
        <v>192.61563309608778</v>
      </c>
      <c r="DA381" s="130" t="s">
        <v>4054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4055</v>
      </c>
    </row>
    <row r="383" spans="1:105" ht="12" customHeight="1" x14ac:dyDescent="0.25">
      <c r="A383" s="109" t="s">
        <v>120</v>
      </c>
      <c r="B383" s="33"/>
      <c r="C383" s="33">
        <v>239.83335285804452</v>
      </c>
      <c r="D383" s="33">
        <v>239.96695677248155</v>
      </c>
      <c r="E383" s="33">
        <v>239.12193963400404</v>
      </c>
      <c r="F383" s="33">
        <v>245.90065378738427</v>
      </c>
      <c r="G383" s="33">
        <v>246.32204763130511</v>
      </c>
      <c r="H383" s="33">
        <v>269.26265875095544</v>
      </c>
      <c r="I383" s="33">
        <v>251.57579540275458</v>
      </c>
      <c r="J383" s="33">
        <v>257.94974326140726</v>
      </c>
      <c r="K383" s="33">
        <v>235.22253899007796</v>
      </c>
      <c r="L383" s="33">
        <v>286.93866173366001</v>
      </c>
      <c r="M383" s="33">
        <v>285.28696532162678</v>
      </c>
      <c r="N383" s="33">
        <v>283.92994345563579</v>
      </c>
      <c r="O383" s="33">
        <v>276.71397644895239</v>
      </c>
      <c r="P383" s="33">
        <v>269.23284384854043</v>
      </c>
      <c r="Q383" s="33">
        <v>261.98083963648656</v>
      </c>
      <c r="R383" s="33">
        <v>254.02676145281916</v>
      </c>
      <c r="S383" s="33">
        <v>246.17827275896244</v>
      </c>
      <c r="T383" s="33">
        <v>238.66089276208785</v>
      </c>
      <c r="U383" s="33">
        <v>231.87969363624768</v>
      </c>
      <c r="V383" s="33">
        <v>226.00146199428804</v>
      </c>
      <c r="W383" s="33">
        <v>223.19350998448309</v>
      </c>
      <c r="X383" s="33">
        <v>221.4556131925616</v>
      </c>
      <c r="Y383" s="33">
        <v>192.61563309608778</v>
      </c>
      <c r="DA383" s="60" t="s">
        <v>4056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9709.1267336675337</v>
      </c>
      <c r="D385" s="117">
        <f t="shared" si="211"/>
        <v>9080.712210589918</v>
      </c>
      <c r="E385" s="117">
        <f t="shared" si="211"/>
        <v>9381.1134568787984</v>
      </c>
      <c r="F385" s="117">
        <f t="shared" si="211"/>
        <v>9280.8314897381842</v>
      </c>
      <c r="G385" s="117">
        <f t="shared" si="211"/>
        <v>8794.0870421471009</v>
      </c>
      <c r="H385" s="117">
        <f t="shared" si="211"/>
        <v>8625.0551813096026</v>
      </c>
      <c r="I385" s="117">
        <f t="shared" si="211"/>
        <v>8082.2222836741839</v>
      </c>
      <c r="J385" s="117">
        <f t="shared" si="211"/>
        <v>8904.6139196067961</v>
      </c>
      <c r="K385" s="117">
        <f t="shared" si="211"/>
        <v>8643.6404604746276</v>
      </c>
      <c r="L385" s="117">
        <f t="shared" si="211"/>
        <v>9908.6084006059391</v>
      </c>
      <c r="M385" s="117">
        <f t="shared" si="211"/>
        <v>8141.8023402532226</v>
      </c>
      <c r="N385" s="117">
        <f t="shared" si="211"/>
        <v>8683.7866335811905</v>
      </c>
      <c r="O385" s="117">
        <f t="shared" si="211"/>
        <v>9016.7218627250822</v>
      </c>
      <c r="P385" s="117">
        <f t="shared" si="211"/>
        <v>6900.7009320896714</v>
      </c>
      <c r="Q385" s="117">
        <f t="shared" si="211"/>
        <v>7198.0227209614568</v>
      </c>
      <c r="R385" s="117">
        <f t="shared" ref="R385:V385" si="212">R386+R389+R391+R400</f>
        <v>7058.3903206633013</v>
      </c>
      <c r="S385" s="117">
        <f t="shared" si="212"/>
        <v>6545.8334985253387</v>
      </c>
      <c r="T385" s="117">
        <f t="shared" si="212"/>
        <v>6498.5206981141991</v>
      </c>
      <c r="U385" s="117">
        <f t="shared" si="212"/>
        <v>5972.7856937009119</v>
      </c>
      <c r="V385" s="117">
        <f t="shared" si="212"/>
        <v>5520.0915244052167</v>
      </c>
      <c r="W385" s="117">
        <f t="shared" ref="W385:Y385" si="213">W386+W389+W391+W400</f>
        <v>5491.75971758572</v>
      </c>
      <c r="X385" s="117">
        <f t="shared" si="213"/>
        <v>3940.8655158510278</v>
      </c>
      <c r="Y385" s="117">
        <f t="shared" si="213"/>
        <v>2934.6748359310932</v>
      </c>
      <c r="DA385" s="129" t="s">
        <v>4207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8558.1573321579708</v>
      </c>
      <c r="D386" s="122">
        <f t="shared" si="214"/>
        <v>7888.1753622579445</v>
      </c>
      <c r="E386" s="122">
        <f t="shared" si="214"/>
        <v>8142.3167053956886</v>
      </c>
      <c r="F386" s="122">
        <f t="shared" si="214"/>
        <v>8046.1251164496698</v>
      </c>
      <c r="G386" s="122">
        <f t="shared" si="214"/>
        <v>7564.7202844519961</v>
      </c>
      <c r="H386" s="122">
        <f t="shared" si="214"/>
        <v>7367.8204828106691</v>
      </c>
      <c r="I386" s="122">
        <f t="shared" si="214"/>
        <v>6921.4623184118118</v>
      </c>
      <c r="J386" s="122">
        <f t="shared" si="214"/>
        <v>7716.5346334976111</v>
      </c>
      <c r="K386" s="122">
        <f t="shared" si="214"/>
        <v>7439.8170864688773</v>
      </c>
      <c r="L386" s="122">
        <f t="shared" si="214"/>
        <v>8497.9462820536173</v>
      </c>
      <c r="M386" s="122">
        <f t="shared" si="214"/>
        <v>6872.1106082506649</v>
      </c>
      <c r="N386" s="122">
        <f t="shared" si="214"/>
        <v>7350.7340125738692</v>
      </c>
      <c r="O386" s="122">
        <f t="shared" si="214"/>
        <v>7654.9355319346851</v>
      </c>
      <c r="P386" s="122">
        <f t="shared" si="214"/>
        <v>5661.2203541775516</v>
      </c>
      <c r="Q386" s="122">
        <f t="shared" si="214"/>
        <v>5825.9428518973373</v>
      </c>
      <c r="R386" s="122">
        <f t="shared" ref="R386:V386" si="215">SUM(R387:R388)</f>
        <v>5668.6116451920598</v>
      </c>
      <c r="S386" s="122">
        <f t="shared" si="215"/>
        <v>5297.7024898048203</v>
      </c>
      <c r="T386" s="122">
        <f t="shared" si="215"/>
        <v>5277.6746470906346</v>
      </c>
      <c r="U386" s="122">
        <f t="shared" si="215"/>
        <v>4855.7919342429859</v>
      </c>
      <c r="V386" s="122">
        <f t="shared" si="215"/>
        <v>4498.5446378298539</v>
      </c>
      <c r="W386" s="122">
        <f t="shared" ref="W386:Y386" si="216">SUM(W387:W388)</f>
        <v>4460.5727740306793</v>
      </c>
      <c r="X386" s="122">
        <f t="shared" si="216"/>
        <v>3025.0904687235675</v>
      </c>
      <c r="Y386" s="122">
        <f t="shared" si="216"/>
        <v>2155.7164257746563</v>
      </c>
      <c r="DA386" s="130" t="s">
        <v>4208</v>
      </c>
    </row>
    <row r="387" spans="1:105" ht="12" customHeight="1" x14ac:dyDescent="0.25">
      <c r="A387" s="97" t="s">
        <v>198</v>
      </c>
      <c r="B387" s="98"/>
      <c r="C387" s="98">
        <v>8519.0650105785953</v>
      </c>
      <c r="D387" s="98">
        <v>7852.8593373964422</v>
      </c>
      <c r="E387" s="98">
        <v>8106.5687777128733</v>
      </c>
      <c r="F387" s="98">
        <v>8011.5479086022397</v>
      </c>
      <c r="G387" s="98">
        <v>7533.0128842761151</v>
      </c>
      <c r="H387" s="98">
        <v>7337.7438720663959</v>
      </c>
      <c r="I387" s="98">
        <v>6894.048302718099</v>
      </c>
      <c r="J387" s="98">
        <v>7685.8493465588062</v>
      </c>
      <c r="K387" s="98">
        <v>7410.6068384330811</v>
      </c>
      <c r="L387" s="98">
        <v>8463.9153077400879</v>
      </c>
      <c r="M387" s="98">
        <v>6846.2688749066356</v>
      </c>
      <c r="N387" s="98">
        <v>7323.1214367283292</v>
      </c>
      <c r="O387" s="98">
        <v>7626.0008374457575</v>
      </c>
      <c r="P387" s="98">
        <v>5641.2557145280052</v>
      </c>
      <c r="Q387" s="98">
        <v>5804.8996628726227</v>
      </c>
      <c r="R387" s="98">
        <v>5648.0373070259775</v>
      </c>
      <c r="S387" s="98">
        <v>5278.7690111429902</v>
      </c>
      <c r="T387" s="98">
        <v>5258.9952299566639</v>
      </c>
      <c r="U387" s="98">
        <v>4838.917253164821</v>
      </c>
      <c r="V387" s="98">
        <v>4483.2754001855938</v>
      </c>
      <c r="W387" s="98">
        <v>4445.0731464652354</v>
      </c>
      <c r="X387" s="98">
        <v>3015.3596570089849</v>
      </c>
      <c r="Y387" s="98">
        <v>2149.2618401643358</v>
      </c>
      <c r="DA387" s="63" t="s">
        <v>4209</v>
      </c>
    </row>
    <row r="388" spans="1:105" ht="12" customHeight="1" x14ac:dyDescent="0.25">
      <c r="A388" s="97" t="s">
        <v>53</v>
      </c>
      <c r="B388" s="98"/>
      <c r="C388" s="98">
        <v>39.092321579375692</v>
      </c>
      <c r="D388" s="98">
        <v>35.316024861502662</v>
      </c>
      <c r="E388" s="98">
        <v>35.747927682815515</v>
      </c>
      <c r="F388" s="98">
        <v>34.577207847430302</v>
      </c>
      <c r="G388" s="98">
        <v>31.707400175881332</v>
      </c>
      <c r="H388" s="98">
        <v>30.076610744273584</v>
      </c>
      <c r="I388" s="98">
        <v>27.414015693712816</v>
      </c>
      <c r="J388" s="98">
        <v>30.685286938805231</v>
      </c>
      <c r="K388" s="98">
        <v>29.2102480357965</v>
      </c>
      <c r="L388" s="98">
        <v>34.030974313529349</v>
      </c>
      <c r="M388" s="98">
        <v>25.841733344029677</v>
      </c>
      <c r="N388" s="98">
        <v>27.612575845539922</v>
      </c>
      <c r="O388" s="98">
        <v>28.934694488927416</v>
      </c>
      <c r="P388" s="98">
        <v>19.964639649546786</v>
      </c>
      <c r="Q388" s="98">
        <v>21.043189024714749</v>
      </c>
      <c r="R388" s="98">
        <v>20.574338166081937</v>
      </c>
      <c r="S388" s="98">
        <v>18.933478661830357</v>
      </c>
      <c r="T388" s="98">
        <v>18.679417133971022</v>
      </c>
      <c r="U388" s="98">
        <v>16.874681078164766</v>
      </c>
      <c r="V388" s="98">
        <v>15.269237644260018</v>
      </c>
      <c r="W388" s="98">
        <v>15.49962756544371</v>
      </c>
      <c r="X388" s="98">
        <v>9.7308117145825825</v>
      </c>
      <c r="Y388" s="98">
        <v>6.4545856103203851</v>
      </c>
      <c r="DA388" s="63" t="s">
        <v>4210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8.658825084143972</v>
      </c>
      <c r="D389" s="122">
        <f t="shared" si="217"/>
        <v>2.1479019182862467</v>
      </c>
      <c r="E389" s="122">
        <f t="shared" si="217"/>
        <v>21.845547442429801</v>
      </c>
      <c r="F389" s="122">
        <f t="shared" si="217"/>
        <v>28.804792232591033</v>
      </c>
      <c r="G389" s="122">
        <f t="shared" si="217"/>
        <v>66.305873354885151</v>
      </c>
      <c r="H389" s="122">
        <f t="shared" si="217"/>
        <v>107.37729778216398</v>
      </c>
      <c r="I389" s="122">
        <f t="shared" si="217"/>
        <v>19.984741195637326</v>
      </c>
      <c r="J389" s="122">
        <f t="shared" si="217"/>
        <v>38.374056843116819</v>
      </c>
      <c r="K389" s="122">
        <f t="shared" si="217"/>
        <v>72.366900601753045</v>
      </c>
      <c r="L389" s="122">
        <f t="shared" si="217"/>
        <v>92.299957692363279</v>
      </c>
      <c r="M389" s="122">
        <f t="shared" si="217"/>
        <v>183.79862180309067</v>
      </c>
      <c r="N389" s="122">
        <f t="shared" si="217"/>
        <v>206.36458895101347</v>
      </c>
      <c r="O389" s="122">
        <f t="shared" si="217"/>
        <v>160.9973991064962</v>
      </c>
      <c r="P389" s="122">
        <f t="shared" si="217"/>
        <v>204.04655014570918</v>
      </c>
      <c r="Q389" s="122">
        <f t="shared" si="217"/>
        <v>192.54546765255313</v>
      </c>
      <c r="R389" s="122">
        <f t="shared" si="217"/>
        <v>204.95234824691659</v>
      </c>
      <c r="S389" s="122">
        <f t="shared" si="217"/>
        <v>115.16624765036337</v>
      </c>
      <c r="T389" s="122">
        <f t="shared" si="217"/>
        <v>89.598352021884921</v>
      </c>
      <c r="U389" s="122">
        <f t="shared" si="217"/>
        <v>61.787617663699734</v>
      </c>
      <c r="V389" s="122">
        <f t="shared" si="217"/>
        <v>51.767499693275731</v>
      </c>
      <c r="W389" s="122">
        <f t="shared" si="217"/>
        <v>64.185586595721333</v>
      </c>
      <c r="X389" s="122">
        <f t="shared" si="217"/>
        <v>147.47991168639479</v>
      </c>
      <c r="Y389" s="122">
        <f t="shared" si="217"/>
        <v>161.29514252366209</v>
      </c>
      <c r="DA389" s="130" t="s">
        <v>4211</v>
      </c>
    </row>
    <row r="390" spans="1:105" ht="12" customHeight="1" x14ac:dyDescent="0.25">
      <c r="A390" s="97" t="s">
        <v>53</v>
      </c>
      <c r="B390" s="98"/>
      <c r="C390" s="98">
        <f>RES_hhdet_in_tesh!C129</f>
        <v>8.658825084143972</v>
      </c>
      <c r="D390" s="98">
        <f>RES_hhdet_in_tesh!D129</f>
        <v>2.1479019182862467</v>
      </c>
      <c r="E390" s="98">
        <f>RES_hhdet_in_tesh!E129</f>
        <v>21.845547442429801</v>
      </c>
      <c r="F390" s="98">
        <f>RES_hhdet_in_tesh!F129</f>
        <v>28.804792232591033</v>
      </c>
      <c r="G390" s="98">
        <f>RES_hhdet_in_tesh!G129</f>
        <v>66.305873354885151</v>
      </c>
      <c r="H390" s="98">
        <f>RES_hhdet_in_tesh!H129</f>
        <v>107.37729778216398</v>
      </c>
      <c r="I390" s="98">
        <f>RES_hhdet_in_tesh!I129</f>
        <v>19.984741195637326</v>
      </c>
      <c r="J390" s="98">
        <f>RES_hhdet_in_tesh!J129</f>
        <v>38.374056843116819</v>
      </c>
      <c r="K390" s="98">
        <f>RES_hhdet_in_tesh!K129</f>
        <v>72.366900601753045</v>
      </c>
      <c r="L390" s="98">
        <f>RES_hhdet_in_tesh!L129</f>
        <v>92.299957692363279</v>
      </c>
      <c r="M390" s="98">
        <f>RES_hhdet_in_tesh!M129</f>
        <v>183.79862180309067</v>
      </c>
      <c r="N390" s="98">
        <f>RES_hhdet_in_tesh!N129</f>
        <v>206.36458895101347</v>
      </c>
      <c r="O390" s="98">
        <f>RES_hhdet_in_tesh!O129</f>
        <v>160.9973991064962</v>
      </c>
      <c r="P390" s="98">
        <f>RES_hhdet_in_tesh!P129</f>
        <v>204.04655014570918</v>
      </c>
      <c r="Q390" s="98">
        <f>RES_hhdet_in_tesh!Q129</f>
        <v>192.54546765255313</v>
      </c>
      <c r="R390" s="98">
        <f>RES_hhdet_in_tesh!R129</f>
        <v>204.95234824691659</v>
      </c>
      <c r="S390" s="98">
        <f>RES_hhdet_in_tesh!S129</f>
        <v>115.16624765036337</v>
      </c>
      <c r="T390" s="98">
        <f>RES_hhdet_in_tesh!T129</f>
        <v>89.598352021884921</v>
      </c>
      <c r="U390" s="98">
        <f>RES_hhdet_in_tesh!U129</f>
        <v>61.787617663699734</v>
      </c>
      <c r="V390" s="98">
        <f>RES_hhdet_in_tesh!V129</f>
        <v>51.767499693275731</v>
      </c>
      <c r="W390" s="98">
        <f>RES_hhdet_in_tesh!W129</f>
        <v>64.185586595721333</v>
      </c>
      <c r="X390" s="98">
        <f>RES_hhdet_in_tesh!X129</f>
        <v>147.47991168639479</v>
      </c>
      <c r="Y390" s="98">
        <f>RES_hhdet_in_tesh!Y129</f>
        <v>161.29514252366209</v>
      </c>
      <c r="DA390" s="63" t="s">
        <v>4212</v>
      </c>
    </row>
    <row r="391" spans="1:105" ht="12" customHeight="1" x14ac:dyDescent="0.25">
      <c r="A391" s="121" t="s">
        <v>55</v>
      </c>
      <c r="B391" s="122"/>
      <c r="C391" s="122">
        <v>958.22644984904639</v>
      </c>
      <c r="D391" s="122">
        <v>1005.9231549283737</v>
      </c>
      <c r="E391" s="122">
        <v>1032.8437400480161</v>
      </c>
      <c r="F391" s="122">
        <v>1016.2736290985965</v>
      </c>
      <c r="G391" s="122">
        <v>972.79367048074164</v>
      </c>
      <c r="H391" s="122">
        <v>941.5143532504419</v>
      </c>
      <c r="I391" s="122">
        <v>945.77102200650154</v>
      </c>
      <c r="J391" s="122">
        <v>949.37956180084757</v>
      </c>
      <c r="K391" s="122">
        <v>948.40161340755981</v>
      </c>
      <c r="L391" s="122">
        <v>1094.5561663224064</v>
      </c>
      <c r="M391" s="122">
        <v>862.65806307265018</v>
      </c>
      <c r="N391" s="122">
        <v>903.53703007230649</v>
      </c>
      <c r="O391" s="122">
        <v>981.98517566109695</v>
      </c>
      <c r="P391" s="122">
        <v>820.84210634080898</v>
      </c>
      <c r="Q391" s="122">
        <v>968.57751609617549</v>
      </c>
      <c r="R391" s="122">
        <v>977.44392877518067</v>
      </c>
      <c r="S391" s="122">
        <v>928.55733962871261</v>
      </c>
      <c r="T391" s="122">
        <v>929.49982698783742</v>
      </c>
      <c r="U391" s="122">
        <v>855.86446142117575</v>
      </c>
      <c r="V391" s="122">
        <v>772.7913098642083</v>
      </c>
      <c r="W391" s="122">
        <v>770.46425368640314</v>
      </c>
      <c r="X391" s="122">
        <v>571.57741210794404</v>
      </c>
      <c r="Y391" s="122">
        <v>445.24425307060363</v>
      </c>
      <c r="DA391" s="130" t="s">
        <v>4213</v>
      </c>
    </row>
    <row r="392" spans="1:105" ht="12" customHeight="1" x14ac:dyDescent="0.25">
      <c r="A392" s="97" t="s">
        <v>128</v>
      </c>
      <c r="B392" s="98"/>
      <c r="C392" s="98">
        <v>959.65740030071356</v>
      </c>
      <c r="D392" s="98">
        <v>1005.3749727168081</v>
      </c>
      <c r="E392" s="98">
        <v>1033.2274224621176</v>
      </c>
      <c r="F392" s="98">
        <v>1017.3164153207683</v>
      </c>
      <c r="G392" s="98">
        <v>972.68878108978515</v>
      </c>
      <c r="H392" s="98">
        <v>941.08843779648589</v>
      </c>
      <c r="I392" s="98">
        <v>944.70268653931464</v>
      </c>
      <c r="J392" s="98">
        <v>950.49123834463774</v>
      </c>
      <c r="K392" s="98">
        <v>948.31612129007397</v>
      </c>
      <c r="L392" s="98">
        <v>1099.3746931352284</v>
      </c>
      <c r="M392" s="98">
        <v>860.57821588417062</v>
      </c>
      <c r="N392" s="98">
        <v>903.24293169409236</v>
      </c>
      <c r="O392" s="98">
        <v>984.26096392365912</v>
      </c>
      <c r="P392" s="98">
        <v>816.05044210376036</v>
      </c>
      <c r="Q392" s="98">
        <v>970.73081543769354</v>
      </c>
      <c r="R392" s="98">
        <v>979.13987125722304</v>
      </c>
      <c r="S392" s="98">
        <v>928.37417808535542</v>
      </c>
      <c r="T392" s="98">
        <v>930.75250791562235</v>
      </c>
      <c r="U392" s="98">
        <v>856.02050998581194</v>
      </c>
      <c r="V392" s="98">
        <v>771.8732522400702</v>
      </c>
      <c r="W392" s="98">
        <v>778.49983212859695</v>
      </c>
      <c r="X392" s="98">
        <v>571.57741210794404</v>
      </c>
      <c r="Y392" s="98">
        <v>445.23945133049273</v>
      </c>
      <c r="DA392" s="63" t="s">
        <v>4214</v>
      </c>
    </row>
    <row r="393" spans="1:105" ht="12" customHeight="1" x14ac:dyDescent="0.25">
      <c r="A393" s="97" t="s">
        <v>127</v>
      </c>
      <c r="B393" s="98"/>
      <c r="C393" s="98">
        <v>959.74029375589589</v>
      </c>
      <c r="D393" s="98">
        <v>1005.395489959163</v>
      </c>
      <c r="E393" s="98">
        <v>1033.3082132210402</v>
      </c>
      <c r="F393" s="98">
        <v>1017.4939728582764</v>
      </c>
      <c r="G393" s="98">
        <v>972.7983643574255</v>
      </c>
      <c r="H393" s="98">
        <v>941.1405336754209</v>
      </c>
      <c r="I393" s="98">
        <v>944.75465720155159</v>
      </c>
      <c r="J393" s="98">
        <v>950.73627460044179</v>
      </c>
      <c r="K393" s="98">
        <v>948.45764762001772</v>
      </c>
      <c r="L393" s="98">
        <v>1099.615390171233</v>
      </c>
      <c r="M393" s="98">
        <v>860.35074234937645</v>
      </c>
      <c r="N393" s="98">
        <v>902.96427339990498</v>
      </c>
      <c r="O393" s="98">
        <v>984.36995127105331</v>
      </c>
      <c r="P393" s="98">
        <v>0</v>
      </c>
      <c r="Q393" s="98">
        <v>970.63282725498482</v>
      </c>
      <c r="R393" s="98">
        <v>979.11206425125306</v>
      </c>
      <c r="S393" s="98">
        <v>927.94162085213077</v>
      </c>
      <c r="T393" s="98">
        <v>930.20363136082392</v>
      </c>
      <c r="U393" s="98">
        <v>855.01935688999492</v>
      </c>
      <c r="V393" s="98">
        <v>770.43530283026121</v>
      </c>
      <c r="W393" s="98">
        <v>777.17712357544781</v>
      </c>
      <c r="X393" s="98">
        <v>0</v>
      </c>
      <c r="Y393" s="98">
        <v>445.57782850103547</v>
      </c>
      <c r="DA393" s="63" t="s">
        <v>4215</v>
      </c>
    </row>
    <row r="394" spans="1:105" ht="12" customHeight="1" x14ac:dyDescent="0.25">
      <c r="A394" s="100" t="s">
        <v>198</v>
      </c>
      <c r="B394" s="101"/>
      <c r="C394" s="101">
        <v>459.2553990741103</v>
      </c>
      <c r="D394" s="101">
        <v>499.51049330660913</v>
      </c>
      <c r="E394" s="101">
        <v>499.71940847979778</v>
      </c>
      <c r="F394" s="101">
        <v>489.20856979972996</v>
      </c>
      <c r="G394" s="101">
        <v>469.71373352668832</v>
      </c>
      <c r="H394" s="101">
        <v>444.09676429762777</v>
      </c>
      <c r="I394" s="101">
        <v>472.76637626002713</v>
      </c>
      <c r="J394" s="101">
        <v>432.26714388533554</v>
      </c>
      <c r="K394" s="101">
        <v>441.35614585194628</v>
      </c>
      <c r="L394" s="101">
        <v>441.61081229835878</v>
      </c>
      <c r="M394" s="101">
        <v>360.42860555356191</v>
      </c>
      <c r="N394" s="101">
        <v>353.82263115779244</v>
      </c>
      <c r="O394" s="101">
        <v>405.18872372728123</v>
      </c>
      <c r="P394" s="101">
        <v>0</v>
      </c>
      <c r="Q394" s="101">
        <v>415.31848426922369</v>
      </c>
      <c r="R394" s="101">
        <v>439.88246842361076</v>
      </c>
      <c r="S394" s="101">
        <v>418.99516472906208</v>
      </c>
      <c r="T394" s="101">
        <v>403.59164290322576</v>
      </c>
      <c r="U394" s="101">
        <v>356.91824466015629</v>
      </c>
      <c r="V394" s="101">
        <v>309.34213933871695</v>
      </c>
      <c r="W394" s="101">
        <v>275.13935254539234</v>
      </c>
      <c r="X394" s="101">
        <v>0</v>
      </c>
      <c r="Y394" s="101">
        <v>167.94813981299177</v>
      </c>
      <c r="DA394" s="131" t="s">
        <v>4216</v>
      </c>
    </row>
    <row r="395" spans="1:105" ht="12" customHeight="1" x14ac:dyDescent="0.25">
      <c r="A395" s="103" t="s">
        <v>52</v>
      </c>
      <c r="B395" s="104"/>
      <c r="C395" s="104">
        <v>500.48489468178565</v>
      </c>
      <c r="D395" s="104">
        <v>505.88499665255409</v>
      </c>
      <c r="E395" s="104">
        <v>533.58880474124248</v>
      </c>
      <c r="F395" s="104">
        <v>528.28540305854631</v>
      </c>
      <c r="G395" s="104">
        <v>503.08463083073701</v>
      </c>
      <c r="H395" s="104">
        <v>497.04376937779307</v>
      </c>
      <c r="I395" s="104">
        <v>471.98828094152435</v>
      </c>
      <c r="J395" s="104">
        <v>518.4691307151063</v>
      </c>
      <c r="K395" s="104">
        <v>507.10150176807156</v>
      </c>
      <c r="L395" s="104">
        <v>658.00457787287417</v>
      </c>
      <c r="M395" s="104">
        <v>499.92213679581471</v>
      </c>
      <c r="N395" s="104">
        <v>549.14164224211243</v>
      </c>
      <c r="O395" s="104">
        <v>579.18122754377191</v>
      </c>
      <c r="P395" s="104">
        <v>0</v>
      </c>
      <c r="Q395" s="104">
        <v>555.31434298576119</v>
      </c>
      <c r="R395" s="104">
        <v>539.22959582764236</v>
      </c>
      <c r="S395" s="104">
        <v>508.9464561230688</v>
      </c>
      <c r="T395" s="104">
        <v>526.61198845759816</v>
      </c>
      <c r="U395" s="104">
        <v>498.10111222983863</v>
      </c>
      <c r="V395" s="104">
        <v>461.0931634915442</v>
      </c>
      <c r="W395" s="104">
        <v>502.03777103005552</v>
      </c>
      <c r="X395" s="104">
        <v>0</v>
      </c>
      <c r="Y395" s="104">
        <v>277.62968868804364</v>
      </c>
      <c r="DA395" s="132" t="s">
        <v>4217</v>
      </c>
    </row>
    <row r="396" spans="1:105" ht="12" customHeight="1" x14ac:dyDescent="0.25">
      <c r="A396" s="106" t="s">
        <v>122</v>
      </c>
      <c r="B396" s="101"/>
      <c r="C396" s="101">
        <v>901.05757198789331</v>
      </c>
      <c r="D396" s="101">
        <v>1027.0295486553803</v>
      </c>
      <c r="E396" s="101">
        <v>1018.0264477425912</v>
      </c>
      <c r="F396" s="101">
        <v>979.49356625749317</v>
      </c>
      <c r="G396" s="101">
        <v>975.8459051453824</v>
      </c>
      <c r="H396" s="101">
        <v>953.05179561450154</v>
      </c>
      <c r="I396" s="101">
        <v>985.20289637536507</v>
      </c>
      <c r="J396" s="101">
        <v>902.86864545577316</v>
      </c>
      <c r="K396" s="101">
        <v>951.00733471987871</v>
      </c>
      <c r="L396" s="101">
        <v>927.76210991127732</v>
      </c>
      <c r="M396" s="101">
        <v>935.70035480664399</v>
      </c>
      <c r="N396" s="101">
        <v>914.75663016409214</v>
      </c>
      <c r="O396" s="101">
        <v>906.08818333273382</v>
      </c>
      <c r="P396" s="101">
        <v>919.57206697222512</v>
      </c>
      <c r="Q396" s="101">
        <v>925.94975861891214</v>
      </c>
      <c r="R396" s="101">
        <v>940.08960392776748</v>
      </c>
      <c r="S396" s="101">
        <v>933.2473301372703</v>
      </c>
      <c r="T396" s="101">
        <v>896.93234228307995</v>
      </c>
      <c r="U396" s="101">
        <v>853.64076655565145</v>
      </c>
      <c r="V396" s="101">
        <v>785.40248861123723</v>
      </c>
      <c r="W396" s="101">
        <v>687.14771816142309</v>
      </c>
      <c r="X396" s="101">
        <v>0</v>
      </c>
      <c r="Y396" s="101">
        <v>0</v>
      </c>
      <c r="DA396" s="131" t="s">
        <v>4218</v>
      </c>
    </row>
    <row r="397" spans="1:105" ht="12" customHeight="1" x14ac:dyDescent="0.25">
      <c r="A397" s="107" t="s">
        <v>121</v>
      </c>
      <c r="B397" s="104"/>
      <c r="C397" s="104">
        <v>901.24549008056533</v>
      </c>
      <c r="D397" s="104">
        <v>1027.2465038036323</v>
      </c>
      <c r="E397" s="104">
        <v>1018.2677445739364</v>
      </c>
      <c r="F397" s="104">
        <v>979.81947585832768</v>
      </c>
      <c r="G397" s="104">
        <v>976.06027566762532</v>
      </c>
      <c r="H397" s="104">
        <v>953.07929325499913</v>
      </c>
      <c r="I397" s="104">
        <v>985.2940818885902</v>
      </c>
      <c r="J397" s="104">
        <v>902.90683609499558</v>
      </c>
      <c r="K397" s="104">
        <v>951.16901245419274</v>
      </c>
      <c r="L397" s="104">
        <v>927.36058300986042</v>
      </c>
      <c r="M397" s="104">
        <v>935.95270256559525</v>
      </c>
      <c r="N397" s="104">
        <v>914.71464725965973</v>
      </c>
      <c r="O397" s="104">
        <v>906.03945886581209</v>
      </c>
      <c r="P397" s="104">
        <v>920.53326313688979</v>
      </c>
      <c r="Q397" s="104">
        <v>926.34394048920876</v>
      </c>
      <c r="R397" s="104">
        <v>940.50713599757421</v>
      </c>
      <c r="S397" s="104">
        <v>933.44287673636313</v>
      </c>
      <c r="T397" s="104">
        <v>896.01508938517816</v>
      </c>
      <c r="U397" s="104">
        <v>853.45848174645505</v>
      </c>
      <c r="V397" s="104">
        <v>784.6687083882631</v>
      </c>
      <c r="W397" s="104">
        <v>685.74071424299086</v>
      </c>
      <c r="X397" s="104">
        <v>0</v>
      </c>
      <c r="Y397" s="104">
        <v>0</v>
      </c>
      <c r="DA397" s="132" t="s">
        <v>4219</v>
      </c>
    </row>
    <row r="398" spans="1:105" ht="12" customHeight="1" x14ac:dyDescent="0.25">
      <c r="A398" s="108" t="s">
        <v>53</v>
      </c>
      <c r="B398" s="98"/>
      <c r="C398" s="98">
        <v>427.54316616266067</v>
      </c>
      <c r="D398" s="98">
        <v>511.16766898749006</v>
      </c>
      <c r="E398" s="98">
        <v>491.16776429104817</v>
      </c>
      <c r="F398" s="98">
        <v>469.89246043434366</v>
      </c>
      <c r="G398" s="98">
        <v>471.61408827831747</v>
      </c>
      <c r="H398" s="98">
        <v>448.66627425698289</v>
      </c>
      <c r="I398" s="98">
        <v>497.25694218962133</v>
      </c>
      <c r="J398" s="98">
        <v>405.90183327797985</v>
      </c>
      <c r="K398" s="98">
        <v>441.27032507592151</v>
      </c>
      <c r="L398" s="98">
        <v>350.62639550572703</v>
      </c>
      <c r="M398" s="98">
        <v>395.54602588576165</v>
      </c>
      <c r="N398" s="98">
        <v>359.91166856503798</v>
      </c>
      <c r="O398" s="98">
        <v>364.75163846799711</v>
      </c>
      <c r="P398" s="98">
        <v>393.99520732660284</v>
      </c>
      <c r="Q398" s="98">
        <v>393.88173507620974</v>
      </c>
      <c r="R398" s="98">
        <v>418.42158128947614</v>
      </c>
      <c r="S398" s="98">
        <v>420.60891163502396</v>
      </c>
      <c r="T398" s="98">
        <v>386.59752290469999</v>
      </c>
      <c r="U398" s="98">
        <v>355.88610413532069</v>
      </c>
      <c r="V398" s="98">
        <v>316.12100730980052</v>
      </c>
      <c r="W398" s="98">
        <v>234.06474881225225</v>
      </c>
      <c r="X398" s="98">
        <v>0</v>
      </c>
      <c r="Y398" s="98">
        <v>0</v>
      </c>
      <c r="DA398" s="63" t="s">
        <v>4220</v>
      </c>
    </row>
    <row r="399" spans="1:105" ht="12" customHeight="1" x14ac:dyDescent="0.25">
      <c r="A399" s="108" t="s">
        <v>52</v>
      </c>
      <c r="B399" s="98"/>
      <c r="C399" s="98">
        <v>473.70232391790455</v>
      </c>
      <c r="D399" s="98">
        <v>516.07883481614215</v>
      </c>
      <c r="E399" s="98">
        <v>527.0999802828884</v>
      </c>
      <c r="F399" s="98">
        <v>509.9270154239839</v>
      </c>
      <c r="G399" s="98">
        <v>504.44618738930791</v>
      </c>
      <c r="H399" s="98">
        <v>504.41301899801601</v>
      </c>
      <c r="I399" s="98">
        <v>488.03713969896876</v>
      </c>
      <c r="J399" s="98">
        <v>497.00500281701562</v>
      </c>
      <c r="K399" s="98">
        <v>509.89868737827118</v>
      </c>
      <c r="L399" s="98">
        <v>576.73418750413339</v>
      </c>
      <c r="M399" s="98">
        <v>540.40667667983359</v>
      </c>
      <c r="N399" s="98">
        <v>554.80297869462163</v>
      </c>
      <c r="O399" s="98">
        <v>541.28782039781504</v>
      </c>
      <c r="P399" s="98">
        <v>526.53805581028701</v>
      </c>
      <c r="Q399" s="98">
        <v>532.46220541299908</v>
      </c>
      <c r="R399" s="98">
        <v>522.08555470809813</v>
      </c>
      <c r="S399" s="98">
        <v>512.833965101339</v>
      </c>
      <c r="T399" s="98">
        <v>509.41756648047794</v>
      </c>
      <c r="U399" s="98">
        <v>497.57237761113436</v>
      </c>
      <c r="V399" s="98">
        <v>468.54770107846258</v>
      </c>
      <c r="W399" s="98">
        <v>451.6759654307387</v>
      </c>
      <c r="X399" s="98">
        <v>0</v>
      </c>
      <c r="Y399" s="98">
        <v>0</v>
      </c>
      <c r="DA399" s="63" t="s">
        <v>4221</v>
      </c>
    </row>
    <row r="400" spans="1:105" ht="12" customHeight="1" x14ac:dyDescent="0.25">
      <c r="A400" s="121" t="s">
        <v>54</v>
      </c>
      <c r="B400" s="122"/>
      <c r="C400" s="122">
        <v>184.08412657637334</v>
      </c>
      <c r="D400" s="122">
        <v>184.4657914853143</v>
      </c>
      <c r="E400" s="122">
        <v>184.10746399266534</v>
      </c>
      <c r="F400" s="122">
        <v>189.62795195732716</v>
      </c>
      <c r="G400" s="122">
        <v>190.2672138594788</v>
      </c>
      <c r="H400" s="122">
        <v>208.34304746632748</v>
      </c>
      <c r="I400" s="122">
        <v>195.00420206023352</v>
      </c>
      <c r="J400" s="122">
        <v>200.3256674652194</v>
      </c>
      <c r="K400" s="122">
        <v>183.05485999643832</v>
      </c>
      <c r="L400" s="122">
        <v>223.8059945375521</v>
      </c>
      <c r="M400" s="122">
        <v>223.23504712681654</v>
      </c>
      <c r="N400" s="122">
        <v>223.15100198400057</v>
      </c>
      <c r="O400" s="122">
        <v>218.80375602280418</v>
      </c>
      <c r="P400" s="122">
        <v>214.59192142560153</v>
      </c>
      <c r="Q400" s="122">
        <v>210.95688531539093</v>
      </c>
      <c r="R400" s="122">
        <v>207.38239844914392</v>
      </c>
      <c r="S400" s="122">
        <v>204.40742144144258</v>
      </c>
      <c r="T400" s="122">
        <v>201.74787201384123</v>
      </c>
      <c r="U400" s="122">
        <v>199.34168037304937</v>
      </c>
      <c r="V400" s="122">
        <v>196.98807701787882</v>
      </c>
      <c r="W400" s="122">
        <v>196.53710327291637</v>
      </c>
      <c r="X400" s="122">
        <v>196.7177233331216</v>
      </c>
      <c r="Y400" s="122">
        <v>172.41901456217155</v>
      </c>
      <c r="DA400" s="130" t="s">
        <v>4222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4223</v>
      </c>
    </row>
    <row r="402" spans="1:105" ht="12" customHeight="1" x14ac:dyDescent="0.25">
      <c r="A402" s="109" t="s">
        <v>120</v>
      </c>
      <c r="B402" s="33"/>
      <c r="C402" s="33">
        <v>184.08412657637334</v>
      </c>
      <c r="D402" s="33">
        <v>184.4657914853143</v>
      </c>
      <c r="E402" s="33">
        <v>184.10746399266534</v>
      </c>
      <c r="F402" s="33">
        <v>189.62795195732716</v>
      </c>
      <c r="G402" s="33">
        <v>190.2672138594788</v>
      </c>
      <c r="H402" s="33">
        <v>208.34304746632748</v>
      </c>
      <c r="I402" s="33">
        <v>195.00420206023352</v>
      </c>
      <c r="J402" s="33">
        <v>200.3256674652194</v>
      </c>
      <c r="K402" s="33">
        <v>183.05485999643832</v>
      </c>
      <c r="L402" s="33">
        <v>223.8059945375521</v>
      </c>
      <c r="M402" s="33">
        <v>223.23504712681654</v>
      </c>
      <c r="N402" s="33">
        <v>223.15100198400057</v>
      </c>
      <c r="O402" s="33">
        <v>218.80375602280418</v>
      </c>
      <c r="P402" s="33">
        <v>214.59192142560153</v>
      </c>
      <c r="Q402" s="33">
        <v>210.95688531539093</v>
      </c>
      <c r="R402" s="33">
        <v>207.38239844914392</v>
      </c>
      <c r="S402" s="33">
        <v>204.40742144144258</v>
      </c>
      <c r="T402" s="33">
        <v>201.74787201384123</v>
      </c>
      <c r="U402" s="33">
        <v>199.34168037304937</v>
      </c>
      <c r="V402" s="33">
        <v>196.98807701787882</v>
      </c>
      <c r="W402" s="33">
        <v>196.53710327291637</v>
      </c>
      <c r="X402" s="33">
        <v>196.7177233331216</v>
      </c>
      <c r="Y402" s="33">
        <v>172.41901456217155</v>
      </c>
      <c r="DA402" s="60" t="s">
        <v>4224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:Y404" si="220">W405+W408+W410+W419</f>
        <v>0</v>
      </c>
      <c r="X404" s="117">
        <f t="shared" si="220"/>
        <v>0</v>
      </c>
      <c r="Y404" s="117">
        <f t="shared" si="220"/>
        <v>0</v>
      </c>
      <c r="DA404" s="129" t="s">
        <v>4374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4375</v>
      </c>
    </row>
    <row r="406" spans="1:105" ht="12" customHeight="1" x14ac:dyDescent="0.25">
      <c r="A406" s="97" t="s">
        <v>198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4376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4377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4378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4379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4380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4381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4382</v>
      </c>
    </row>
    <row r="413" spans="1:105" ht="12" customHeight="1" x14ac:dyDescent="0.25">
      <c r="A413" s="100" t="s">
        <v>198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4383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4384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4385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4386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4387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4388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X419" s="122">
        <v>0</v>
      </c>
      <c r="Y419" s="122">
        <v>0</v>
      </c>
      <c r="DA419" s="130" t="s">
        <v>4389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4390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4391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105.35537356757473</v>
      </c>
      <c r="D423" s="118">
        <f t="shared" si="225"/>
        <v>97.766373991028502</v>
      </c>
      <c r="E423" s="118">
        <f t="shared" si="225"/>
        <v>99.91922849594097</v>
      </c>
      <c r="F423" s="118">
        <f t="shared" si="225"/>
        <v>96.991802207282305</v>
      </c>
      <c r="G423" s="118">
        <f t="shared" si="225"/>
        <v>90.222526019547033</v>
      </c>
      <c r="H423" s="118">
        <f t="shared" si="225"/>
        <v>87.295415848036356</v>
      </c>
      <c r="I423" s="118">
        <f t="shared" si="225"/>
        <v>80.795777401219212</v>
      </c>
      <c r="J423" s="118">
        <f t="shared" si="225"/>
        <v>87.550109240438516</v>
      </c>
      <c r="K423" s="118">
        <f t="shared" si="225"/>
        <v>84.29014317024884</v>
      </c>
      <c r="L423" s="118">
        <f t="shared" si="225"/>
        <v>95.664679012230238</v>
      </c>
      <c r="M423" s="118">
        <f t="shared" si="225"/>
        <v>75.872124615108078</v>
      </c>
      <c r="N423" s="118">
        <f t="shared" si="225"/>
        <v>80.042360127646788</v>
      </c>
      <c r="O423" s="118">
        <f t="shared" si="225"/>
        <v>82.03621635470472</v>
      </c>
      <c r="P423" s="118">
        <f t="shared" si="225"/>
        <v>61.374458600752192</v>
      </c>
      <c r="Q423" s="118">
        <f t="shared" si="225"/>
        <v>63.271753141537054</v>
      </c>
      <c r="R423" s="118">
        <f t="shared" ref="R423:V423" si="226">R424+R427+R429+R438</f>
        <v>61.251774767637066</v>
      </c>
      <c r="S423" s="118">
        <f t="shared" si="226"/>
        <v>56.686732638824132</v>
      </c>
      <c r="T423" s="118">
        <f t="shared" si="226"/>
        <v>55.802116461885362</v>
      </c>
      <c r="U423" s="118">
        <f t="shared" si="226"/>
        <v>50.93980726385098</v>
      </c>
      <c r="V423" s="118">
        <f t="shared" si="226"/>
        <v>46.675607790062323</v>
      </c>
      <c r="W423" s="118">
        <f t="shared" ref="W423:Y423" si="227">W424+W427+W429+W438</f>
        <v>45.763829541904521</v>
      </c>
      <c r="X423" s="118">
        <f t="shared" si="227"/>
        <v>31.642521724880819</v>
      </c>
      <c r="Y423" s="118">
        <f t="shared" si="227"/>
        <v>23.003959370627843</v>
      </c>
      <c r="DA423" s="129" t="s">
        <v>4542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92.809308404367954</v>
      </c>
      <c r="D424" s="123">
        <f t="shared" si="228"/>
        <v>84.823668139449282</v>
      </c>
      <c r="E424" s="123">
        <f t="shared" si="228"/>
        <v>86.762667491392435</v>
      </c>
      <c r="F424" s="123">
        <f t="shared" si="228"/>
        <v>84.173504867866143</v>
      </c>
      <c r="G424" s="123">
        <f t="shared" si="228"/>
        <v>77.92261487824058</v>
      </c>
      <c r="H424" s="123">
        <f t="shared" si="228"/>
        <v>75.123477657911124</v>
      </c>
      <c r="I424" s="123">
        <f t="shared" si="228"/>
        <v>69.22233213391641</v>
      </c>
      <c r="J424" s="123">
        <f t="shared" si="228"/>
        <v>76.020522547999519</v>
      </c>
      <c r="K424" s="123">
        <f t="shared" si="228"/>
        <v>72.939262422578722</v>
      </c>
      <c r="L424" s="123">
        <f t="shared" si="228"/>
        <v>82.5317823284783</v>
      </c>
      <c r="M424" s="123">
        <f t="shared" si="228"/>
        <v>65.079011031797876</v>
      </c>
      <c r="N424" s="123">
        <f t="shared" si="228"/>
        <v>68.943852389075971</v>
      </c>
      <c r="O424" s="123">
        <f t="shared" si="228"/>
        <v>70.582927732061137</v>
      </c>
      <c r="P424" s="123">
        <f t="shared" si="228"/>
        <v>51.496823768030183</v>
      </c>
      <c r="Q424" s="123">
        <f t="shared" si="228"/>
        <v>52.302549124788698</v>
      </c>
      <c r="R424" s="123">
        <f t="shared" ref="R424:V424" si="229">SUM(R425:R426)</f>
        <v>50.369641678100145</v>
      </c>
      <c r="S424" s="123">
        <f t="shared" si="229"/>
        <v>46.556587215995791</v>
      </c>
      <c r="T424" s="123">
        <f t="shared" si="229"/>
        <v>45.875825922352469</v>
      </c>
      <c r="U424" s="123">
        <f t="shared" si="229"/>
        <v>41.811738652554951</v>
      </c>
      <c r="V424" s="123">
        <f t="shared" si="229"/>
        <v>38.376996879324871</v>
      </c>
      <c r="W424" s="123">
        <f t="shared" ref="W424:Y424" si="230">SUM(W425:W426)</f>
        <v>37.580298571329045</v>
      </c>
      <c r="X424" s="123">
        <f t="shared" si="230"/>
        <v>25.104942091452287</v>
      </c>
      <c r="Y424" s="123">
        <f t="shared" si="230"/>
        <v>17.725865947469138</v>
      </c>
      <c r="DA424" s="130" t="s">
        <v>4543</v>
      </c>
    </row>
    <row r="425" spans="1:105" ht="12" customHeight="1" x14ac:dyDescent="0.25">
      <c r="A425" s="97" t="s">
        <v>198</v>
      </c>
      <c r="B425" s="99"/>
      <c r="C425" s="99">
        <v>92.446554699463135</v>
      </c>
      <c r="D425" s="99">
        <v>84.49810006523407</v>
      </c>
      <c r="E425" s="99">
        <v>86.435472461042835</v>
      </c>
      <c r="F425" s="99">
        <v>83.862195635407843</v>
      </c>
      <c r="G425" s="99">
        <v>77.640967730951687</v>
      </c>
      <c r="H425" s="99">
        <v>74.858495454719531</v>
      </c>
      <c r="I425" s="99">
        <v>68.984938321876626</v>
      </c>
      <c r="J425" s="99">
        <v>75.758203163461815</v>
      </c>
      <c r="K425" s="99">
        <v>72.690194374832018</v>
      </c>
      <c r="L425" s="99">
        <v>82.243630968732603</v>
      </c>
      <c r="M425" s="99">
        <v>64.864944346030924</v>
      </c>
      <c r="N425" s="99">
        <v>68.716288232882135</v>
      </c>
      <c r="O425" s="99">
        <v>70.347120023048774</v>
      </c>
      <c r="P425" s="99">
        <v>51.335220019468338</v>
      </c>
      <c r="Q425" s="99">
        <v>52.13336567590504</v>
      </c>
      <c r="R425" s="99">
        <v>50.205122684217827</v>
      </c>
      <c r="S425" s="99">
        <v>46.406148324749481</v>
      </c>
      <c r="T425" s="99">
        <v>45.728357112152274</v>
      </c>
      <c r="U425" s="99">
        <v>41.679202135659438</v>
      </c>
      <c r="V425" s="99">
        <v>38.257697132294147</v>
      </c>
      <c r="W425" s="99">
        <v>37.460255806985082</v>
      </c>
      <c r="X425" s="99">
        <v>25.030395485110901</v>
      </c>
      <c r="Y425" s="99">
        <v>17.676675747456734</v>
      </c>
      <c r="DA425" s="63" t="s">
        <v>4544</v>
      </c>
    </row>
    <row r="426" spans="1:105" ht="12" customHeight="1" x14ac:dyDescent="0.25">
      <c r="A426" s="97" t="s">
        <v>53</v>
      </c>
      <c r="B426" s="99"/>
      <c r="C426" s="99">
        <v>0.36275370490482295</v>
      </c>
      <c r="D426" s="99">
        <v>0.32556807421521139</v>
      </c>
      <c r="E426" s="99">
        <v>0.32719503034960074</v>
      </c>
      <c r="F426" s="99">
        <v>0.31130923245829573</v>
      </c>
      <c r="G426" s="99">
        <v>0.28164714728889556</v>
      </c>
      <c r="H426" s="99">
        <v>0.26498220319159221</v>
      </c>
      <c r="I426" s="99">
        <v>0.23739381203978527</v>
      </c>
      <c r="J426" s="99">
        <v>0.26231938453771014</v>
      </c>
      <c r="K426" s="99">
        <v>0.2490680477467099</v>
      </c>
      <c r="L426" s="99">
        <v>0.2881513597457</v>
      </c>
      <c r="M426" s="99">
        <v>0.21406668576695598</v>
      </c>
      <c r="N426" s="99">
        <v>0.22756415619384038</v>
      </c>
      <c r="O426" s="99">
        <v>0.23580770901236234</v>
      </c>
      <c r="P426" s="99">
        <v>0.16160374856184637</v>
      </c>
      <c r="Q426" s="99">
        <v>0.16918344888365999</v>
      </c>
      <c r="R426" s="99">
        <v>0.16451899388232077</v>
      </c>
      <c r="S426" s="99">
        <v>0.1504388912463068</v>
      </c>
      <c r="T426" s="99">
        <v>0.14746881020019642</v>
      </c>
      <c r="U426" s="99">
        <v>0.13253651689551266</v>
      </c>
      <c r="V426" s="99">
        <v>0.11929974703072553</v>
      </c>
      <c r="W426" s="99">
        <v>0.12004276434396211</v>
      </c>
      <c r="X426" s="99">
        <v>7.4546606341386656E-2</v>
      </c>
      <c r="Y426" s="99">
        <v>4.9190200012404942E-2</v>
      </c>
      <c r="DA426" s="63" t="s">
        <v>4545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3.0784268902117398E-2</v>
      </c>
      <c r="D427" s="123">
        <f t="shared" si="231"/>
        <v>7.2526540165647833E-3</v>
      </c>
      <c r="E427" s="123">
        <f t="shared" si="231"/>
        <v>7.010697623692129E-2</v>
      </c>
      <c r="F427" s="123">
        <f t="shared" si="231"/>
        <v>8.7174680865829066E-2</v>
      </c>
      <c r="G427" s="123">
        <f t="shared" si="231"/>
        <v>0.19002287070049861</v>
      </c>
      <c r="H427" s="123">
        <f t="shared" si="231"/>
        <v>0.29328133883427354</v>
      </c>
      <c r="I427" s="123">
        <f t="shared" si="231"/>
        <v>5.1605411217552598E-2</v>
      </c>
      <c r="J427" s="123">
        <f t="shared" si="231"/>
        <v>9.4164394595029288E-2</v>
      </c>
      <c r="K427" s="123">
        <f t="shared" si="231"/>
        <v>0.1705990109654659</v>
      </c>
      <c r="L427" s="123">
        <f t="shared" si="231"/>
        <v>0.2082327029741356</v>
      </c>
      <c r="M427" s="123">
        <f t="shared" si="231"/>
        <v>0.38947260998625616</v>
      </c>
      <c r="N427" s="123">
        <f t="shared" si="231"/>
        <v>0.41580325569008181</v>
      </c>
      <c r="O427" s="123">
        <f t="shared" si="231"/>
        <v>0.30543783527454776</v>
      </c>
      <c r="P427" s="123">
        <f t="shared" si="231"/>
        <v>0.36656291434230254</v>
      </c>
      <c r="Q427" s="123">
        <f t="shared" si="231"/>
        <v>0.33169599251571652</v>
      </c>
      <c r="R427" s="123">
        <f t="shared" si="231"/>
        <v>0.34854982621491276</v>
      </c>
      <c r="S427" s="123">
        <f t="shared" si="231"/>
        <v>0.19445465594616276</v>
      </c>
      <c r="T427" s="123">
        <f t="shared" si="231"/>
        <v>0.15017666063985685</v>
      </c>
      <c r="U427" s="123">
        <f t="shared" si="231"/>
        <v>0.10292606321449788</v>
      </c>
      <c r="V427" s="123">
        <f t="shared" si="231"/>
        <v>8.5534983529096442E-2</v>
      </c>
      <c r="W427" s="123">
        <f t="shared" si="231"/>
        <v>0.10413774567467256</v>
      </c>
      <c r="X427" s="123">
        <f t="shared" si="231"/>
        <v>0.23413858442515917</v>
      </c>
      <c r="Y427" s="123">
        <f t="shared" si="231"/>
        <v>0.25168729034240472</v>
      </c>
      <c r="DA427" s="130" t="s">
        <v>4546</v>
      </c>
    </row>
    <row r="428" spans="1:105" ht="12" customHeight="1" x14ac:dyDescent="0.25">
      <c r="A428" s="97" t="s">
        <v>53</v>
      </c>
      <c r="B428" s="99"/>
      <c r="C428" s="99">
        <f>RES_hhdet_in_fecs!C129</f>
        <v>3.0784268902117398E-2</v>
      </c>
      <c r="D428" s="99">
        <f>RES_hhdet_in_fecs!D129</f>
        <v>7.2526540165647833E-3</v>
      </c>
      <c r="E428" s="99">
        <f>RES_hhdet_in_fecs!E129</f>
        <v>7.010697623692129E-2</v>
      </c>
      <c r="F428" s="99">
        <f>RES_hhdet_in_fecs!F129</f>
        <v>8.7174680865829066E-2</v>
      </c>
      <c r="G428" s="99">
        <f>RES_hhdet_in_fecs!G129</f>
        <v>0.19002287070049861</v>
      </c>
      <c r="H428" s="99">
        <f>RES_hhdet_in_fecs!H129</f>
        <v>0.29328133883427354</v>
      </c>
      <c r="I428" s="99">
        <f>RES_hhdet_in_fecs!I129</f>
        <v>5.1605411217552598E-2</v>
      </c>
      <c r="J428" s="99">
        <f>RES_hhdet_in_fecs!J129</f>
        <v>9.4164394595029288E-2</v>
      </c>
      <c r="K428" s="99">
        <f>RES_hhdet_in_fecs!K129</f>
        <v>0.1705990109654659</v>
      </c>
      <c r="L428" s="99">
        <f>RES_hhdet_in_fecs!L129</f>
        <v>0.2082327029741356</v>
      </c>
      <c r="M428" s="99">
        <f>RES_hhdet_in_fecs!M129</f>
        <v>0.38947260998625616</v>
      </c>
      <c r="N428" s="99">
        <f>RES_hhdet_in_fecs!N129</f>
        <v>0.41580325569008181</v>
      </c>
      <c r="O428" s="99">
        <f>RES_hhdet_in_fecs!O129</f>
        <v>0.30543783527454776</v>
      </c>
      <c r="P428" s="99">
        <f>RES_hhdet_in_fecs!P129</f>
        <v>0.36656291434230254</v>
      </c>
      <c r="Q428" s="99">
        <f>RES_hhdet_in_fecs!Q129</f>
        <v>0.33169599251571652</v>
      </c>
      <c r="R428" s="99">
        <f>RES_hhdet_in_fecs!R129</f>
        <v>0.34854982621491276</v>
      </c>
      <c r="S428" s="99">
        <f>RES_hhdet_in_fecs!S129</f>
        <v>0.19445465594616276</v>
      </c>
      <c r="T428" s="99">
        <f>RES_hhdet_in_fecs!T129</f>
        <v>0.15017666063985685</v>
      </c>
      <c r="U428" s="99">
        <f>RES_hhdet_in_fecs!U129</f>
        <v>0.10292606321449788</v>
      </c>
      <c r="V428" s="99">
        <f>RES_hhdet_in_fecs!V129</f>
        <v>8.5534983529096442E-2</v>
      </c>
      <c r="W428" s="99">
        <f>RES_hhdet_in_fecs!W129</f>
        <v>0.10413774567467256</v>
      </c>
      <c r="X428" s="99">
        <f>RES_hhdet_in_fecs!X129</f>
        <v>0.23413858442515917</v>
      </c>
      <c r="Y428" s="99">
        <f>RES_hhdet_in_fecs!Y129</f>
        <v>0.25168729034240472</v>
      </c>
      <c r="DA428" s="63" t="s">
        <v>4547</v>
      </c>
    </row>
    <row r="429" spans="1:105" ht="12" customHeight="1" x14ac:dyDescent="0.25">
      <c r="A429" s="121" t="s">
        <v>55</v>
      </c>
      <c r="B429" s="123"/>
      <c r="C429" s="123">
        <v>10.289768727360309</v>
      </c>
      <c r="D429" s="123">
        <v>10.723268210773123</v>
      </c>
      <c r="E429" s="123">
        <v>10.897809388823488</v>
      </c>
      <c r="F429" s="123">
        <v>10.517203474291142</v>
      </c>
      <c r="G429" s="123">
        <v>9.9218847873532159</v>
      </c>
      <c r="H429" s="123">
        <v>9.5063878094196426</v>
      </c>
      <c r="I429" s="123">
        <v>9.3432995884039425</v>
      </c>
      <c r="J429" s="123">
        <v>9.2302867216658608</v>
      </c>
      <c r="K429" s="123">
        <v>9.1746014528369173</v>
      </c>
      <c r="L429" s="123">
        <v>10.495060738143208</v>
      </c>
      <c r="M429" s="123">
        <v>8.0403925663426659</v>
      </c>
      <c r="N429" s="123">
        <v>8.342746111663331</v>
      </c>
      <c r="O429" s="123">
        <v>8.8927280017077468</v>
      </c>
      <c r="P429" s="123">
        <v>7.3317670290536352</v>
      </c>
      <c r="Q429" s="123">
        <v>8.531229268713135</v>
      </c>
      <c r="R429" s="123">
        <v>8.5023039640296894</v>
      </c>
      <c r="S429" s="123">
        <v>7.9796431189953259</v>
      </c>
      <c r="T429" s="123">
        <v>7.891952416866741</v>
      </c>
      <c r="U429" s="123">
        <v>7.203921347456081</v>
      </c>
      <c r="V429" s="123">
        <v>6.4473088422597469</v>
      </c>
      <c r="W429" s="123">
        <v>6.3507861465021378</v>
      </c>
      <c r="X429" s="123">
        <v>4.6068955908257898</v>
      </c>
      <c r="Y429" s="123">
        <v>3.5584882695280542</v>
      </c>
      <c r="DA429" s="130" t="s">
        <v>4548</v>
      </c>
    </row>
    <row r="430" spans="1:105" ht="12" customHeight="1" x14ac:dyDescent="0.25">
      <c r="A430" s="97" t="s">
        <v>128</v>
      </c>
      <c r="B430" s="99"/>
      <c r="C430" s="99">
        <v>10.29296413928339</v>
      </c>
      <c r="D430" s="99">
        <v>10.686695733634791</v>
      </c>
      <c r="E430" s="99">
        <v>10.877090986001251</v>
      </c>
      <c r="F430" s="99">
        <v>10.508327545400798</v>
      </c>
      <c r="G430" s="99">
        <v>9.887469957850195</v>
      </c>
      <c r="H430" s="99">
        <v>9.4635785702119506</v>
      </c>
      <c r="I430" s="99">
        <v>9.3126624773340367</v>
      </c>
      <c r="J430" s="99">
        <v>9.2241703823647399</v>
      </c>
      <c r="K430" s="99">
        <v>9.1526249789254521</v>
      </c>
      <c r="L430" s="99">
        <v>10.504172319702587</v>
      </c>
      <c r="M430" s="99">
        <v>8.0101209766145214</v>
      </c>
      <c r="N430" s="99">
        <v>8.3163804600315352</v>
      </c>
      <c r="O430" s="99">
        <v>8.8949788427541652</v>
      </c>
      <c r="P430" s="99">
        <v>7.2620495801014426</v>
      </c>
      <c r="Q430" s="99">
        <v>8.5112822966955441</v>
      </c>
      <c r="R430" s="99">
        <v>8.4863314238121692</v>
      </c>
      <c r="S430" s="99">
        <v>7.9480585063319023</v>
      </c>
      <c r="T430" s="99">
        <v>7.8723822373384582</v>
      </c>
      <c r="U430" s="99">
        <v>7.1641547305500275</v>
      </c>
      <c r="V430" s="99">
        <v>6.3933519077956662</v>
      </c>
      <c r="W430" s="99">
        <v>6.3620681585175998</v>
      </c>
      <c r="X430" s="99">
        <v>4.6068955908257898</v>
      </c>
      <c r="Y430" s="99">
        <v>3.5599255355809221</v>
      </c>
      <c r="DA430" s="63" t="s">
        <v>4549</v>
      </c>
    </row>
    <row r="431" spans="1:105" ht="12" customHeight="1" x14ac:dyDescent="0.25">
      <c r="A431" s="97" t="s">
        <v>127</v>
      </c>
      <c r="B431" s="99"/>
      <c r="C431" s="99">
        <v>9.5700245850093761</v>
      </c>
      <c r="D431" s="99">
        <v>9.9731832185082432</v>
      </c>
      <c r="E431" s="99">
        <v>10.144546643012662</v>
      </c>
      <c r="F431" s="99">
        <v>9.8095754450174937</v>
      </c>
      <c r="G431" s="99">
        <v>9.2434298909893595</v>
      </c>
      <c r="H431" s="99">
        <v>8.84490949993525</v>
      </c>
      <c r="I431" s="99">
        <v>8.7476419560726182</v>
      </c>
      <c r="J431" s="99">
        <v>8.6272330584400052</v>
      </c>
      <c r="K431" s="99">
        <v>8.5836466551789758</v>
      </c>
      <c r="L431" s="99">
        <v>9.7909889538861954</v>
      </c>
      <c r="M431" s="99">
        <v>7.4960447784348698</v>
      </c>
      <c r="N431" s="99">
        <v>7.7833858788849</v>
      </c>
      <c r="O431" s="99">
        <v>8.3819037943640513</v>
      </c>
      <c r="P431" s="99">
        <v>0</v>
      </c>
      <c r="Q431" s="99">
        <v>8.1061031718217755</v>
      </c>
      <c r="R431" s="99">
        <v>8.1243704887612989</v>
      </c>
      <c r="S431" s="99">
        <v>7.6310421608892538</v>
      </c>
      <c r="T431" s="99">
        <v>7.571067118345276</v>
      </c>
      <c r="U431" s="99">
        <v>6.8992663908470862</v>
      </c>
      <c r="V431" s="99">
        <v>6.1648081084696642</v>
      </c>
      <c r="W431" s="99">
        <v>6.1367205752886047</v>
      </c>
      <c r="X431" s="99">
        <v>0</v>
      </c>
      <c r="Y431" s="99">
        <v>3.4586418323704429</v>
      </c>
      <c r="DA431" s="63" t="s">
        <v>4550</v>
      </c>
    </row>
    <row r="432" spans="1:105" ht="12" customHeight="1" x14ac:dyDescent="0.25">
      <c r="A432" s="100" t="s">
        <v>198</v>
      </c>
      <c r="B432" s="102"/>
      <c r="C432" s="102">
        <v>4.9258197268742352</v>
      </c>
      <c r="D432" s="102">
        <v>5.309577821795628</v>
      </c>
      <c r="E432" s="102">
        <v>5.2606941660075544</v>
      </c>
      <c r="F432" s="102">
        <v>5.0532595484087475</v>
      </c>
      <c r="G432" s="102">
        <v>4.7746828372291956</v>
      </c>
      <c r="H432" s="102">
        <v>4.4658338716263755</v>
      </c>
      <c r="I432" s="102">
        <v>4.6604225387250633</v>
      </c>
      <c r="J432" s="102">
        <v>4.1949947827407073</v>
      </c>
      <c r="K432" s="102">
        <v>4.2597264714127467</v>
      </c>
      <c r="L432" s="102">
        <v>4.2194495649129919</v>
      </c>
      <c r="M432" s="102">
        <v>3.3548103828659941</v>
      </c>
      <c r="N432" s="102">
        <v>3.2577322366184598</v>
      </c>
      <c r="O432" s="102">
        <v>3.6617779806172148</v>
      </c>
      <c r="P432" s="102">
        <v>0</v>
      </c>
      <c r="Q432" s="102">
        <v>3.6414758926316977</v>
      </c>
      <c r="R432" s="102">
        <v>3.8125180315394238</v>
      </c>
      <c r="S432" s="102">
        <v>3.5871291573456254</v>
      </c>
      <c r="T432" s="102">
        <v>3.4136117321293669</v>
      </c>
      <c r="U432" s="102">
        <v>2.9870984410689552</v>
      </c>
      <c r="V432" s="102">
        <v>2.5622511869185214</v>
      </c>
      <c r="W432" s="102">
        <v>2.2484979979996176</v>
      </c>
      <c r="X432" s="102">
        <v>0</v>
      </c>
      <c r="Y432" s="102">
        <v>1.3428344451215029</v>
      </c>
      <c r="DA432" s="131" t="s">
        <v>4551</v>
      </c>
    </row>
    <row r="433" spans="1:105" ht="12" customHeight="1" x14ac:dyDescent="0.25">
      <c r="A433" s="103" t="s">
        <v>52</v>
      </c>
      <c r="B433" s="105"/>
      <c r="C433" s="105">
        <v>4.6442048581351427</v>
      </c>
      <c r="D433" s="105">
        <v>4.6636053967126152</v>
      </c>
      <c r="E433" s="105">
        <v>4.8838524770051084</v>
      </c>
      <c r="F433" s="105">
        <v>4.7563158966087471</v>
      </c>
      <c r="G433" s="105">
        <v>4.4687470537601648</v>
      </c>
      <c r="H433" s="105">
        <v>4.3790756283088736</v>
      </c>
      <c r="I433" s="105">
        <v>4.087219417347554</v>
      </c>
      <c r="J433" s="105">
        <v>4.432238275699298</v>
      </c>
      <c r="K433" s="105">
        <v>4.3239201837662291</v>
      </c>
      <c r="L433" s="105">
        <v>5.5715393889732017</v>
      </c>
      <c r="M433" s="105">
        <v>4.141234395568878</v>
      </c>
      <c r="N433" s="105">
        <v>4.5256536422664402</v>
      </c>
      <c r="O433" s="105">
        <v>4.7201258137468356</v>
      </c>
      <c r="P433" s="105">
        <v>0</v>
      </c>
      <c r="Q433" s="105">
        <v>4.4646272791900801</v>
      </c>
      <c r="R433" s="105">
        <v>4.3118524572218746</v>
      </c>
      <c r="S433" s="105">
        <v>4.0439130035436284</v>
      </c>
      <c r="T433" s="105">
        <v>4.1574553862159096</v>
      </c>
      <c r="U433" s="105">
        <v>3.9121679497781301</v>
      </c>
      <c r="V433" s="105">
        <v>3.6025569215511424</v>
      </c>
      <c r="W433" s="105">
        <v>3.8882225772889867</v>
      </c>
      <c r="X433" s="105">
        <v>0</v>
      </c>
      <c r="Y433" s="105">
        <v>2.1158073872489407</v>
      </c>
      <c r="DA433" s="132" t="s">
        <v>4552</v>
      </c>
    </row>
    <row r="434" spans="1:105" ht="12" customHeight="1" x14ac:dyDescent="0.25">
      <c r="A434" s="106" t="s">
        <v>122</v>
      </c>
      <c r="B434" s="102"/>
      <c r="C434" s="102">
        <v>11.48414240658737</v>
      </c>
      <c r="D434" s="102">
        <v>12.987691463094183</v>
      </c>
      <c r="E434" s="102">
        <v>12.764279470566159</v>
      </c>
      <c r="F434" s="102">
        <v>12.063715793823299</v>
      </c>
      <c r="G434" s="102">
        <v>11.84001845795224</v>
      </c>
      <c r="H434" s="102">
        <v>11.45084345707105</v>
      </c>
      <c r="I434" s="102">
        <v>11.614747767435837</v>
      </c>
      <c r="J434" s="102">
        <v>10.487500059158096</v>
      </c>
      <c r="K434" s="102">
        <v>10.993672203545168</v>
      </c>
      <c r="L434" s="102">
        <v>10.622952858808009</v>
      </c>
      <c r="M434" s="102">
        <v>10.430783320799966</v>
      </c>
      <c r="N434" s="102">
        <v>10.064652722456527</v>
      </c>
      <c r="O434" s="102">
        <v>9.740644673223203</v>
      </c>
      <c r="P434" s="102">
        <v>9.6689435672666058</v>
      </c>
      <c r="Q434" s="102">
        <v>9.5300030731160827</v>
      </c>
      <c r="R434" s="102">
        <v>9.5296613793591654</v>
      </c>
      <c r="S434" s="102">
        <v>9.3126782779003268</v>
      </c>
      <c r="T434" s="102">
        <v>8.8113752151947935</v>
      </c>
      <c r="U434" s="102">
        <v>8.2670205874576617</v>
      </c>
      <c r="V434" s="102">
        <v>7.4992899131400215</v>
      </c>
      <c r="W434" s="102">
        <v>6.4516002063264315</v>
      </c>
      <c r="X434" s="102">
        <v>0</v>
      </c>
      <c r="Y434" s="102">
        <v>0</v>
      </c>
      <c r="DA434" s="131" t="s">
        <v>4553</v>
      </c>
    </row>
    <row r="435" spans="1:105" ht="12" customHeight="1" x14ac:dyDescent="0.25">
      <c r="A435" s="107" t="s">
        <v>121</v>
      </c>
      <c r="B435" s="105"/>
      <c r="C435" s="105">
        <v>9.844793689811258</v>
      </c>
      <c r="D435" s="105">
        <v>11.221743921935545</v>
      </c>
      <c r="E435" s="105">
        <v>10.982850048357038</v>
      </c>
      <c r="F435" s="105">
        <v>10.378356212999197</v>
      </c>
      <c r="G435" s="105">
        <v>10.202973784605783</v>
      </c>
      <c r="H435" s="105">
        <v>9.8346910077670788</v>
      </c>
      <c r="I435" s="105">
        <v>10.088454168626612</v>
      </c>
      <c r="J435" s="105">
        <v>8.9636036692834669</v>
      </c>
      <c r="K435" s="105">
        <v>9.4488687226846224</v>
      </c>
      <c r="L435" s="105">
        <v>8.8980977005891955</v>
      </c>
      <c r="M435" s="105">
        <v>8.8859747743438238</v>
      </c>
      <c r="N435" s="105">
        <v>8.5322555565997877</v>
      </c>
      <c r="O435" s="105">
        <v>8.3324670059247037</v>
      </c>
      <c r="P435" s="105">
        <v>8.404768346420461</v>
      </c>
      <c r="Q435" s="105">
        <v>8.3347855430307405</v>
      </c>
      <c r="R435" s="105">
        <v>8.4162907973949945</v>
      </c>
      <c r="S435" s="105">
        <v>8.2719694284003307</v>
      </c>
      <c r="T435" s="105">
        <v>7.8196062856795949</v>
      </c>
      <c r="U435" s="105">
        <v>7.3545677182577158</v>
      </c>
      <c r="V435" s="105">
        <v>6.6792306310400944</v>
      </c>
      <c r="W435" s="105">
        <v>5.6958002109076311</v>
      </c>
      <c r="X435" s="105">
        <v>0</v>
      </c>
      <c r="Y435" s="105">
        <v>0</v>
      </c>
      <c r="DA435" s="132" t="s">
        <v>4554</v>
      </c>
    </row>
    <row r="436" spans="1:105" ht="12" customHeight="1" x14ac:dyDescent="0.25">
      <c r="A436" s="108" t="s">
        <v>53</v>
      </c>
      <c r="B436" s="99"/>
      <c r="C436" s="99">
        <v>5.4491153038567566</v>
      </c>
      <c r="D436" s="99">
        <v>6.4641645212744105</v>
      </c>
      <c r="E436" s="99">
        <v>6.1583887375874209</v>
      </c>
      <c r="F436" s="99">
        <v>5.7873265242561951</v>
      </c>
      <c r="G436" s="99">
        <v>5.7221324399713485</v>
      </c>
      <c r="H436" s="99">
        <v>5.3906905108671772</v>
      </c>
      <c r="I436" s="99">
        <v>5.8622584042205137</v>
      </c>
      <c r="J436" s="99">
        <v>4.7148558341687545</v>
      </c>
      <c r="K436" s="99">
        <v>5.1010976781429607</v>
      </c>
      <c r="L436" s="99">
        <v>4.0147012156675643</v>
      </c>
      <c r="M436" s="99">
        <v>4.409376215605362</v>
      </c>
      <c r="N436" s="99">
        <v>3.9599450120598578</v>
      </c>
      <c r="O436" s="99">
        <v>3.921159297348467</v>
      </c>
      <c r="P436" s="99">
        <v>4.1427067678965201</v>
      </c>
      <c r="Q436" s="99">
        <v>4.0538853331733087</v>
      </c>
      <c r="R436" s="99">
        <v>4.2415275808231243</v>
      </c>
      <c r="S436" s="99">
        <v>4.1971676193262084</v>
      </c>
      <c r="T436" s="99">
        <v>3.7978960853471682</v>
      </c>
      <c r="U436" s="99">
        <v>3.446552537020843</v>
      </c>
      <c r="V436" s="99">
        <v>3.0184308247379432</v>
      </c>
      <c r="W436" s="99">
        <v>2.1976238031778252</v>
      </c>
      <c r="X436" s="99">
        <v>0</v>
      </c>
      <c r="Y436" s="99">
        <v>0</v>
      </c>
      <c r="DA436" s="63" t="s">
        <v>4555</v>
      </c>
    </row>
    <row r="437" spans="1:105" ht="12" customHeight="1" x14ac:dyDescent="0.25">
      <c r="A437" s="108" t="s">
        <v>52</v>
      </c>
      <c r="B437" s="99"/>
      <c r="C437" s="99">
        <v>4.3956783859544997</v>
      </c>
      <c r="D437" s="99">
        <v>4.7575794006611352</v>
      </c>
      <c r="E437" s="99">
        <v>4.8244613107696175</v>
      </c>
      <c r="F437" s="99">
        <v>4.5910296887430002</v>
      </c>
      <c r="G437" s="99">
        <v>4.4808413446344337</v>
      </c>
      <c r="H437" s="99">
        <v>4.4440004968999025</v>
      </c>
      <c r="I437" s="99">
        <v>4.226195764406099</v>
      </c>
      <c r="J437" s="99">
        <v>4.2487478351147114</v>
      </c>
      <c r="K437" s="99">
        <v>4.3477710445416609</v>
      </c>
      <c r="L437" s="99">
        <v>4.8833964849216303</v>
      </c>
      <c r="M437" s="99">
        <v>4.4765985587384627</v>
      </c>
      <c r="N437" s="99">
        <v>4.5723105445399304</v>
      </c>
      <c r="O437" s="99">
        <v>4.4113077085762349</v>
      </c>
      <c r="P437" s="99">
        <v>4.2620615785239417</v>
      </c>
      <c r="Q437" s="99">
        <v>4.2809002098574327</v>
      </c>
      <c r="R437" s="99">
        <v>4.174763216571872</v>
      </c>
      <c r="S437" s="99">
        <v>4.0748018090741223</v>
      </c>
      <c r="T437" s="99">
        <v>4.0217102003324259</v>
      </c>
      <c r="U437" s="99">
        <v>3.9080151812368733</v>
      </c>
      <c r="V437" s="99">
        <v>3.6607998063021512</v>
      </c>
      <c r="W437" s="99">
        <v>3.498176407729805</v>
      </c>
      <c r="X437" s="99">
        <v>0</v>
      </c>
      <c r="Y437" s="99">
        <v>0</v>
      </c>
      <c r="DA437" s="63" t="s">
        <v>4556</v>
      </c>
    </row>
    <row r="438" spans="1:105" ht="12" customHeight="1" x14ac:dyDescent="0.25">
      <c r="A438" s="121" t="s">
        <v>54</v>
      </c>
      <c r="B438" s="123"/>
      <c r="C438" s="123">
        <v>2.2255121669443394</v>
      </c>
      <c r="D438" s="123">
        <v>2.2121849867895218</v>
      </c>
      <c r="E438" s="123">
        <v>2.1886446394881256</v>
      </c>
      <c r="F438" s="123">
        <v>2.2139191842592005</v>
      </c>
      <c r="G438" s="123">
        <v>2.1880034832527286</v>
      </c>
      <c r="H438" s="123">
        <v>2.3722690418713031</v>
      </c>
      <c r="I438" s="123">
        <v>2.1785402676813188</v>
      </c>
      <c r="J438" s="123">
        <v>2.2051355761781033</v>
      </c>
      <c r="K438" s="123">
        <v>2.0056802838677279</v>
      </c>
      <c r="L438" s="123">
        <v>2.429603242634597</v>
      </c>
      <c r="M438" s="123">
        <v>2.3632484069812798</v>
      </c>
      <c r="N438" s="123">
        <v>2.3399583712174019</v>
      </c>
      <c r="O438" s="123">
        <v>2.2551227856612859</v>
      </c>
      <c r="P438" s="123">
        <v>2.1793048893260671</v>
      </c>
      <c r="Q438" s="123">
        <v>2.1062787555195031</v>
      </c>
      <c r="R438" s="123">
        <v>2.0312792992923181</v>
      </c>
      <c r="S438" s="123">
        <v>1.9560476478868536</v>
      </c>
      <c r="T438" s="123">
        <v>1.8841614620262896</v>
      </c>
      <c r="U438" s="123">
        <v>1.8212212006254525</v>
      </c>
      <c r="V438" s="123">
        <v>1.7657670849486164</v>
      </c>
      <c r="W438" s="123">
        <v>1.7286070783986645</v>
      </c>
      <c r="X438" s="123">
        <v>1.6965454581775812</v>
      </c>
      <c r="Y438" s="123">
        <v>1.4679178632882464</v>
      </c>
      <c r="DA438" s="130" t="s">
        <v>4557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X439" s="99">
        <v>0</v>
      </c>
      <c r="Y439" s="99">
        <v>0</v>
      </c>
      <c r="DA439" s="63" t="s">
        <v>4558</v>
      </c>
    </row>
    <row r="440" spans="1:105" ht="12" customHeight="1" x14ac:dyDescent="0.25">
      <c r="A440" s="109" t="s">
        <v>120</v>
      </c>
      <c r="B440" s="110"/>
      <c r="C440" s="110">
        <v>2.2255121669443394</v>
      </c>
      <c r="D440" s="110">
        <v>2.2121849867895218</v>
      </c>
      <c r="E440" s="110">
        <v>2.1886446394881256</v>
      </c>
      <c r="F440" s="110">
        <v>2.2139191842592005</v>
      </c>
      <c r="G440" s="110">
        <v>2.1880034832527286</v>
      </c>
      <c r="H440" s="110">
        <v>2.3722690418713031</v>
      </c>
      <c r="I440" s="110">
        <v>2.1785402676813188</v>
      </c>
      <c r="J440" s="110">
        <v>2.2051355761781033</v>
      </c>
      <c r="K440" s="110">
        <v>2.0056802838677279</v>
      </c>
      <c r="L440" s="110">
        <v>2.429603242634597</v>
      </c>
      <c r="M440" s="110">
        <v>2.3632484069812798</v>
      </c>
      <c r="N440" s="110">
        <v>2.3399583712174019</v>
      </c>
      <c r="O440" s="110">
        <v>2.2551227856612859</v>
      </c>
      <c r="P440" s="110">
        <v>2.1793048893260671</v>
      </c>
      <c r="Q440" s="110">
        <v>2.1062787555195031</v>
      </c>
      <c r="R440" s="110">
        <v>2.0312792992923181</v>
      </c>
      <c r="S440" s="110">
        <v>1.9560476478868536</v>
      </c>
      <c r="T440" s="110">
        <v>1.8841614620262896</v>
      </c>
      <c r="U440" s="110">
        <v>1.8212212006254525</v>
      </c>
      <c r="V440" s="110">
        <v>1.7657670849486164</v>
      </c>
      <c r="W440" s="110">
        <v>1.7286070783986645</v>
      </c>
      <c r="X440" s="110">
        <v>1.6965454581775812</v>
      </c>
      <c r="Y440" s="110">
        <v>1.4679178632882464</v>
      </c>
      <c r="DA440" s="60" t="s">
        <v>4559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90.094973942056853</v>
      </c>
      <c r="D442" s="118">
        <f t="shared" si="232"/>
        <v>83.712422292663533</v>
      </c>
      <c r="E442" s="118">
        <f t="shared" si="232"/>
        <v>85.863822078616124</v>
      </c>
      <c r="F442" s="118">
        <f t="shared" si="232"/>
        <v>83.558179144875496</v>
      </c>
      <c r="G442" s="118">
        <f t="shared" si="232"/>
        <v>78.115188085177877</v>
      </c>
      <c r="H442" s="118">
        <f t="shared" si="232"/>
        <v>75.988818820871302</v>
      </c>
      <c r="I442" s="118">
        <f t="shared" si="232"/>
        <v>69.988635707768452</v>
      </c>
      <c r="J442" s="118">
        <f t="shared" si="232"/>
        <v>76.122893932701515</v>
      </c>
      <c r="K442" s="118">
        <f t="shared" si="232"/>
        <v>73.702032665953865</v>
      </c>
      <c r="L442" s="118">
        <f t="shared" si="232"/>
        <v>83.899419320685226</v>
      </c>
      <c r="M442" s="118">
        <f t="shared" si="232"/>
        <v>67.444726711814013</v>
      </c>
      <c r="N442" s="118">
        <f t="shared" si="232"/>
        <v>71.565890443989218</v>
      </c>
      <c r="O442" s="118">
        <f t="shared" si="232"/>
        <v>73.483151033944054</v>
      </c>
      <c r="P442" s="118">
        <f t="shared" si="232"/>
        <v>55.85771433421457</v>
      </c>
      <c r="Q442" s="118">
        <f t="shared" si="232"/>
        <v>57.870805971706261</v>
      </c>
      <c r="R442" s="118">
        <f t="shared" ref="R442:V442" si="233">R443+R446+R448+R457</f>
        <v>56.441148415583655</v>
      </c>
      <c r="S442" s="118">
        <f t="shared" si="233"/>
        <v>52.010935306163482</v>
      </c>
      <c r="T442" s="118">
        <f t="shared" si="233"/>
        <v>51.304015994664027</v>
      </c>
      <c r="U442" s="118">
        <f t="shared" si="233"/>
        <v>46.911239882973838</v>
      </c>
      <c r="V442" s="118">
        <f t="shared" si="233"/>
        <v>43.128906484440854</v>
      </c>
      <c r="W442" s="118">
        <f t="shared" ref="W442:Y442" si="234">W443+W446+W448+W457</f>
        <v>42.533023121251631</v>
      </c>
      <c r="X442" s="118">
        <f t="shared" si="234"/>
        <v>30.190508137593152</v>
      </c>
      <c r="Y442" s="118">
        <f t="shared" si="234"/>
        <v>22.365067390229669</v>
      </c>
      <c r="DA442" s="129" t="s">
        <v>4710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79.414656228463841</v>
      </c>
      <c r="D443" s="123">
        <f t="shared" si="235"/>
        <v>72.718774885722652</v>
      </c>
      <c r="E443" s="123">
        <f t="shared" si="235"/>
        <v>74.525314730864324</v>
      </c>
      <c r="F443" s="123">
        <f t="shared" si="235"/>
        <v>72.441738075491131</v>
      </c>
      <c r="G443" s="123">
        <f t="shared" si="235"/>
        <v>67.195098820337947</v>
      </c>
      <c r="H443" s="123">
        <f t="shared" si="235"/>
        <v>64.912277545335684</v>
      </c>
      <c r="I443" s="123">
        <f t="shared" si="235"/>
        <v>59.93694404407686</v>
      </c>
      <c r="J443" s="123">
        <f t="shared" si="235"/>
        <v>65.966357748578801</v>
      </c>
      <c r="K443" s="123">
        <f t="shared" si="235"/>
        <v>63.437349626356593</v>
      </c>
      <c r="L443" s="123">
        <f t="shared" si="235"/>
        <v>71.954883032724766</v>
      </c>
      <c r="M443" s="123">
        <f t="shared" si="235"/>
        <v>56.926906664797393</v>
      </c>
      <c r="N443" s="123">
        <f t="shared" si="235"/>
        <v>60.579773228469939</v>
      </c>
      <c r="O443" s="123">
        <f t="shared" si="235"/>
        <v>62.385065483017669</v>
      </c>
      <c r="P443" s="123">
        <f t="shared" si="235"/>
        <v>45.82474047762161</v>
      </c>
      <c r="Q443" s="123">
        <f t="shared" si="235"/>
        <v>46.83953100100323</v>
      </c>
      <c r="R443" s="123">
        <f t="shared" ref="R443:V443" si="236">SUM(R444:R445)</f>
        <v>45.328033254262529</v>
      </c>
      <c r="S443" s="123">
        <f t="shared" si="236"/>
        <v>42.093716794142978</v>
      </c>
      <c r="T443" s="123">
        <f t="shared" si="236"/>
        <v>41.665775502960877</v>
      </c>
      <c r="U443" s="123">
        <f t="shared" si="236"/>
        <v>38.138187427236524</v>
      </c>
      <c r="V443" s="123">
        <f t="shared" si="236"/>
        <v>35.147480824052415</v>
      </c>
      <c r="W443" s="123">
        <f t="shared" ref="W443:Y443" si="237">SUM(W444:W445)</f>
        <v>34.546603400062374</v>
      </c>
      <c r="X443" s="123">
        <f t="shared" si="237"/>
        <v>23.174862995351894</v>
      </c>
      <c r="Y443" s="123">
        <f t="shared" si="237"/>
        <v>16.428649111777528</v>
      </c>
      <c r="DA443" s="130" t="s">
        <v>4711</v>
      </c>
    </row>
    <row r="444" spans="1:105" ht="12" customHeight="1" x14ac:dyDescent="0.25">
      <c r="A444" s="97" t="s">
        <v>198</v>
      </c>
      <c r="B444" s="99"/>
      <c r="C444" s="99">
        <v>79.051902523559022</v>
      </c>
      <c r="D444" s="99">
        <v>72.39320681150744</v>
      </c>
      <c r="E444" s="99">
        <v>74.198119700514724</v>
      </c>
      <c r="F444" s="99">
        <v>72.130428843032831</v>
      </c>
      <c r="G444" s="99">
        <v>66.913451673049053</v>
      </c>
      <c r="H444" s="99">
        <v>64.647295342144091</v>
      </c>
      <c r="I444" s="99">
        <v>59.699550232037076</v>
      </c>
      <c r="J444" s="99">
        <v>65.704038364041097</v>
      </c>
      <c r="K444" s="99">
        <v>63.188281578609882</v>
      </c>
      <c r="L444" s="99">
        <v>71.666731672979068</v>
      </c>
      <c r="M444" s="99">
        <v>56.712839979030434</v>
      </c>
      <c r="N444" s="99">
        <v>60.352209072276096</v>
      </c>
      <c r="O444" s="99">
        <v>62.149257774005306</v>
      </c>
      <c r="P444" s="99">
        <v>45.663136729059765</v>
      </c>
      <c r="Q444" s="99">
        <v>46.670347552119573</v>
      </c>
      <c r="R444" s="99">
        <v>45.163514260380211</v>
      </c>
      <c r="S444" s="99">
        <v>41.943277902896668</v>
      </c>
      <c r="T444" s="99">
        <v>41.518306692760682</v>
      </c>
      <c r="U444" s="99">
        <v>38.005650910341011</v>
      </c>
      <c r="V444" s="99">
        <v>35.028181077021692</v>
      </c>
      <c r="W444" s="99">
        <v>34.42656063571841</v>
      </c>
      <c r="X444" s="99">
        <v>23.100316389010509</v>
      </c>
      <c r="Y444" s="99">
        <v>16.379458911765123</v>
      </c>
      <c r="DA444" s="63" t="s">
        <v>4712</v>
      </c>
    </row>
    <row r="445" spans="1:105" ht="12" customHeight="1" x14ac:dyDescent="0.25">
      <c r="A445" s="97" t="s">
        <v>53</v>
      </c>
      <c r="B445" s="99"/>
      <c r="C445" s="99">
        <v>0.36275370490482295</v>
      </c>
      <c r="D445" s="99">
        <v>0.32556807421521139</v>
      </c>
      <c r="E445" s="99">
        <v>0.32719503034960074</v>
      </c>
      <c r="F445" s="99">
        <v>0.31130923245829573</v>
      </c>
      <c r="G445" s="99">
        <v>0.28164714728889556</v>
      </c>
      <c r="H445" s="99">
        <v>0.26498220319159221</v>
      </c>
      <c r="I445" s="99">
        <v>0.23739381203978527</v>
      </c>
      <c r="J445" s="99">
        <v>0.26231938453771014</v>
      </c>
      <c r="K445" s="99">
        <v>0.2490680477467099</v>
      </c>
      <c r="L445" s="99">
        <v>0.2881513597457</v>
      </c>
      <c r="M445" s="99">
        <v>0.21406668576695598</v>
      </c>
      <c r="N445" s="99">
        <v>0.22756415619384038</v>
      </c>
      <c r="O445" s="99">
        <v>0.23580770901236234</v>
      </c>
      <c r="P445" s="99">
        <v>0.16160374856184637</v>
      </c>
      <c r="Q445" s="99">
        <v>0.16918344888365999</v>
      </c>
      <c r="R445" s="99">
        <v>0.16451899388232077</v>
      </c>
      <c r="S445" s="99">
        <v>0.1504388912463068</v>
      </c>
      <c r="T445" s="99">
        <v>0.14746881020019642</v>
      </c>
      <c r="U445" s="99">
        <v>0.13253651689551266</v>
      </c>
      <c r="V445" s="99">
        <v>0.11929974703072553</v>
      </c>
      <c r="W445" s="99">
        <v>0.12004276434396211</v>
      </c>
      <c r="X445" s="99">
        <v>7.4546606341386656E-2</v>
      </c>
      <c r="Y445" s="99">
        <v>4.9190200012404942E-2</v>
      </c>
      <c r="DA445" s="63" t="s">
        <v>4713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8.0348793637602209E-2</v>
      </c>
      <c r="D446" s="123">
        <f t="shared" si="238"/>
        <v>1.9800877756825139E-2</v>
      </c>
      <c r="E446" s="123">
        <f t="shared" si="238"/>
        <v>0.19994878085941409</v>
      </c>
      <c r="F446" s="123">
        <f t="shared" si="238"/>
        <v>0.25933840004131553</v>
      </c>
      <c r="G446" s="123">
        <f t="shared" si="238"/>
        <v>0.58897481267188467</v>
      </c>
      <c r="H446" s="123">
        <f t="shared" si="238"/>
        <v>0.94601992162613546</v>
      </c>
      <c r="I446" s="123">
        <f t="shared" si="238"/>
        <v>0.17305942872677854</v>
      </c>
      <c r="J446" s="123">
        <f t="shared" si="238"/>
        <v>0.32804838988067325</v>
      </c>
      <c r="K446" s="123">
        <f t="shared" si="238"/>
        <v>0.61705339277744187</v>
      </c>
      <c r="L446" s="123">
        <f t="shared" si="238"/>
        <v>0.78153384820814298</v>
      </c>
      <c r="M446" s="123">
        <f t="shared" si="238"/>
        <v>1.5225434491611558</v>
      </c>
      <c r="N446" s="123">
        <f t="shared" si="238"/>
        <v>1.7007172317287242</v>
      </c>
      <c r="O446" s="123">
        <f t="shared" si="238"/>
        <v>1.3120728768980041</v>
      </c>
      <c r="P446" s="123">
        <f t="shared" si="238"/>
        <v>1.6516545233716711</v>
      </c>
      <c r="Q446" s="123">
        <f t="shared" si="238"/>
        <v>1.5480308733679546</v>
      </c>
      <c r="R446" s="123">
        <f t="shared" si="238"/>
        <v>1.6388645824335122</v>
      </c>
      <c r="S446" s="123">
        <f t="shared" si="238"/>
        <v>0.91507128272451044</v>
      </c>
      <c r="T446" s="123">
        <f t="shared" si="238"/>
        <v>0.7073541039209511</v>
      </c>
      <c r="U446" s="123">
        <f t="shared" si="238"/>
        <v>0.48529009789789979</v>
      </c>
      <c r="V446" s="123">
        <f t="shared" si="238"/>
        <v>0.40446352081910059</v>
      </c>
      <c r="W446" s="123">
        <f t="shared" si="238"/>
        <v>0.49710970237552132</v>
      </c>
      <c r="X446" s="123">
        <f t="shared" si="238"/>
        <v>1.129826292216954</v>
      </c>
      <c r="Y446" s="123">
        <f t="shared" si="238"/>
        <v>1.2292253601969769</v>
      </c>
      <c r="DA446" s="130" t="s">
        <v>4714</v>
      </c>
    </row>
    <row r="447" spans="1:105" ht="12" customHeight="1" x14ac:dyDescent="0.25">
      <c r="A447" s="97" t="s">
        <v>53</v>
      </c>
      <c r="B447" s="99"/>
      <c r="C447" s="99">
        <f>RES_hhdet_in_tess!C129</f>
        <v>8.0348793637602209E-2</v>
      </c>
      <c r="D447" s="99">
        <f>RES_hhdet_in_tess!D129</f>
        <v>1.9800877756825139E-2</v>
      </c>
      <c r="E447" s="99">
        <f>RES_hhdet_in_tess!E129</f>
        <v>0.19994878085941409</v>
      </c>
      <c r="F447" s="99">
        <f>RES_hhdet_in_tess!F129</f>
        <v>0.25933840004131553</v>
      </c>
      <c r="G447" s="99">
        <f>RES_hhdet_in_tess!G129</f>
        <v>0.58897481267188467</v>
      </c>
      <c r="H447" s="99">
        <f>RES_hhdet_in_tess!H129</f>
        <v>0.94601992162613546</v>
      </c>
      <c r="I447" s="99">
        <f>RES_hhdet_in_tess!I129</f>
        <v>0.17305942872677854</v>
      </c>
      <c r="J447" s="99">
        <f>RES_hhdet_in_tess!J129</f>
        <v>0.32804838988067325</v>
      </c>
      <c r="K447" s="99">
        <f>RES_hhdet_in_tess!K129</f>
        <v>0.61705339277744187</v>
      </c>
      <c r="L447" s="99">
        <f>RES_hhdet_in_tess!L129</f>
        <v>0.78153384820814298</v>
      </c>
      <c r="M447" s="99">
        <f>RES_hhdet_in_tess!M129</f>
        <v>1.5225434491611558</v>
      </c>
      <c r="N447" s="99">
        <f>RES_hhdet_in_tess!N129</f>
        <v>1.7007172317287242</v>
      </c>
      <c r="O447" s="99">
        <f>RES_hhdet_in_tess!O129</f>
        <v>1.3120728768980041</v>
      </c>
      <c r="P447" s="99">
        <f>RES_hhdet_in_tess!P129</f>
        <v>1.6516545233716711</v>
      </c>
      <c r="Q447" s="99">
        <f>RES_hhdet_in_tess!Q129</f>
        <v>1.5480308733679546</v>
      </c>
      <c r="R447" s="99">
        <f>RES_hhdet_in_tess!R129</f>
        <v>1.6388645824335122</v>
      </c>
      <c r="S447" s="99">
        <f>RES_hhdet_in_tess!S129</f>
        <v>0.91507128272451044</v>
      </c>
      <c r="T447" s="99">
        <f>RES_hhdet_in_tess!T129</f>
        <v>0.7073541039209511</v>
      </c>
      <c r="U447" s="99">
        <f>RES_hhdet_in_tess!U129</f>
        <v>0.48529009789789979</v>
      </c>
      <c r="V447" s="99">
        <f>RES_hhdet_in_tess!V129</f>
        <v>0.40446352081910059</v>
      </c>
      <c r="W447" s="99">
        <f>RES_hhdet_in_tess!W129</f>
        <v>0.49710970237552132</v>
      </c>
      <c r="X447" s="99">
        <f>RES_hhdet_in_tess!X129</f>
        <v>1.129826292216954</v>
      </c>
      <c r="Y447" s="99">
        <f>RES_hhdet_in_tess!Y129</f>
        <v>1.2292253601969769</v>
      </c>
      <c r="DA447" s="63" t="s">
        <v>4715</v>
      </c>
    </row>
    <row r="448" spans="1:105" ht="12" customHeight="1" x14ac:dyDescent="0.25">
      <c r="A448" s="121" t="s">
        <v>55</v>
      </c>
      <c r="B448" s="123"/>
      <c r="C448" s="123">
        <v>8.8917767166819761</v>
      </c>
      <c r="D448" s="123">
        <v>9.2733105054390794</v>
      </c>
      <c r="E448" s="123">
        <v>9.453452571290125</v>
      </c>
      <c r="F448" s="123">
        <v>9.1498239197993279</v>
      </c>
      <c r="G448" s="123">
        <v>8.6410289292656941</v>
      </c>
      <c r="H448" s="123">
        <v>8.2949687975833371</v>
      </c>
      <c r="I448" s="123">
        <v>8.1899781024193015</v>
      </c>
      <c r="J448" s="123">
        <v>8.1159632901896543</v>
      </c>
      <c r="K448" s="123">
        <v>8.0867693434774246</v>
      </c>
      <c r="L448" s="123">
        <v>9.2679640828988088</v>
      </c>
      <c r="M448" s="123">
        <v>7.1460513137276891</v>
      </c>
      <c r="N448" s="123">
        <v>7.4463405003740082</v>
      </c>
      <c r="O448" s="123">
        <v>8.0028380685117497</v>
      </c>
      <c r="P448" s="123">
        <v>6.6443053163289996</v>
      </c>
      <c r="Q448" s="123">
        <v>7.7871887427262685</v>
      </c>
      <c r="R448" s="123">
        <v>7.8159545371708514</v>
      </c>
      <c r="S448" s="123">
        <v>7.377996359114892</v>
      </c>
      <c r="T448" s="123">
        <v>7.3381429722397815</v>
      </c>
      <c r="U448" s="123">
        <v>6.722100057831323</v>
      </c>
      <c r="V448" s="123">
        <v>6.037878898885328</v>
      </c>
      <c r="W448" s="123">
        <v>5.9671536267701182</v>
      </c>
      <c r="X448" s="123">
        <v>4.3787874623229426</v>
      </c>
      <c r="Y448" s="123">
        <v>3.3931928686324615</v>
      </c>
      <c r="DA448" s="130" t="s">
        <v>4716</v>
      </c>
    </row>
    <row r="449" spans="1:105" ht="12" customHeight="1" x14ac:dyDescent="0.25">
      <c r="A449" s="97" t="s">
        <v>128</v>
      </c>
      <c r="B449" s="99"/>
      <c r="C449" s="99">
        <v>8.9050550935321073</v>
      </c>
      <c r="D449" s="99">
        <v>9.2682569744248067</v>
      </c>
      <c r="E449" s="99">
        <v>9.4569643546930795</v>
      </c>
      <c r="F449" s="99">
        <v>9.1592124447454371</v>
      </c>
      <c r="G449" s="99">
        <v>8.6400972288556979</v>
      </c>
      <c r="H449" s="99">
        <v>8.2912163795890965</v>
      </c>
      <c r="I449" s="99">
        <v>8.1807267679221471</v>
      </c>
      <c r="J449" s="99">
        <v>8.1254666820710337</v>
      </c>
      <c r="K449" s="99">
        <v>8.0860403748369052</v>
      </c>
      <c r="L449" s="99">
        <v>9.3087641211314427</v>
      </c>
      <c r="M449" s="99">
        <v>7.1288223612958896</v>
      </c>
      <c r="N449" s="99">
        <v>7.4439167406476194</v>
      </c>
      <c r="O449" s="99">
        <v>8.0213849523088943</v>
      </c>
      <c r="P449" s="99">
        <v>6.6055191966619526</v>
      </c>
      <c r="Q449" s="99">
        <v>7.8045008815208723</v>
      </c>
      <c r="R449" s="99">
        <v>7.8295158361334529</v>
      </c>
      <c r="S449" s="99">
        <v>7.3765410206642157</v>
      </c>
      <c r="T449" s="99">
        <v>7.3480325402416096</v>
      </c>
      <c r="U449" s="99">
        <v>6.723325688889334</v>
      </c>
      <c r="V449" s="99">
        <v>6.0307060429202179</v>
      </c>
      <c r="W449" s="99">
        <v>6.0293882221002857</v>
      </c>
      <c r="X449" s="99">
        <v>4.3787874623229426</v>
      </c>
      <c r="Y449" s="99">
        <v>3.393156274717573</v>
      </c>
      <c r="DA449" s="63" t="s">
        <v>4717</v>
      </c>
    </row>
    <row r="450" spans="1:105" ht="12" customHeight="1" x14ac:dyDescent="0.25">
      <c r="A450" s="97" t="s">
        <v>127</v>
      </c>
      <c r="B450" s="99"/>
      <c r="C450" s="99">
        <v>8.9058242959423222</v>
      </c>
      <c r="D450" s="99">
        <v>9.2684461168639078</v>
      </c>
      <c r="E450" s="99">
        <v>9.457703819510515</v>
      </c>
      <c r="F450" s="99">
        <v>9.1608110498428381</v>
      </c>
      <c r="G450" s="99">
        <v>8.6410706235380221</v>
      </c>
      <c r="H450" s="99">
        <v>8.2916753568619939</v>
      </c>
      <c r="I450" s="99">
        <v>8.1811768119346873</v>
      </c>
      <c r="J450" s="99">
        <v>8.1275614240866485</v>
      </c>
      <c r="K450" s="99">
        <v>8.0872471323646273</v>
      </c>
      <c r="L450" s="99">
        <v>9.3108021814459221</v>
      </c>
      <c r="M450" s="99">
        <v>7.1269380254022865</v>
      </c>
      <c r="N450" s="99">
        <v>7.4416202276407244</v>
      </c>
      <c r="O450" s="99">
        <v>8.0222731613311193</v>
      </c>
      <c r="P450" s="99">
        <v>0</v>
      </c>
      <c r="Q450" s="99">
        <v>7.8037130741842073</v>
      </c>
      <c r="R450" s="99">
        <v>7.8292934824126128</v>
      </c>
      <c r="S450" s="99">
        <v>7.3731040700790027</v>
      </c>
      <c r="T450" s="99">
        <v>7.3436993122879546</v>
      </c>
      <c r="U450" s="99">
        <v>6.7154624680329444</v>
      </c>
      <c r="V450" s="99">
        <v>6.0194712318032613</v>
      </c>
      <c r="W450" s="99">
        <v>6.019144002329778</v>
      </c>
      <c r="X450" s="99">
        <v>0</v>
      </c>
      <c r="Y450" s="99">
        <v>3.3957350368106836</v>
      </c>
      <c r="DA450" s="63" t="s">
        <v>4718</v>
      </c>
    </row>
    <row r="451" spans="1:105" ht="12" customHeight="1" x14ac:dyDescent="0.25">
      <c r="A451" s="100" t="s">
        <v>198</v>
      </c>
      <c r="B451" s="102"/>
      <c r="C451" s="102">
        <v>4.2616194378071794</v>
      </c>
      <c r="D451" s="102">
        <v>4.6048407201512953</v>
      </c>
      <c r="E451" s="102">
        <v>4.5738513425054075</v>
      </c>
      <c r="F451" s="102">
        <v>4.404495153234091</v>
      </c>
      <c r="G451" s="102">
        <v>4.1723235697778556</v>
      </c>
      <c r="H451" s="102">
        <v>3.9125997285531189</v>
      </c>
      <c r="I451" s="102">
        <v>4.0939573945871324</v>
      </c>
      <c r="J451" s="102">
        <v>3.6953231483873514</v>
      </c>
      <c r="K451" s="102">
        <v>3.7633269485983987</v>
      </c>
      <c r="L451" s="102">
        <v>3.7392627924727204</v>
      </c>
      <c r="M451" s="102">
        <v>2.9857036298334099</v>
      </c>
      <c r="N451" s="102">
        <v>2.9159665853742829</v>
      </c>
      <c r="O451" s="102">
        <v>3.302147347584282</v>
      </c>
      <c r="P451" s="102">
        <v>0</v>
      </c>
      <c r="Q451" s="102">
        <v>3.3390857949941277</v>
      </c>
      <c r="R451" s="102">
        <v>3.5174410251907382</v>
      </c>
      <c r="S451" s="102">
        <v>3.3291910665353752</v>
      </c>
      <c r="T451" s="102">
        <v>3.186243926072045</v>
      </c>
      <c r="U451" s="102">
        <v>2.8032945182548143</v>
      </c>
      <c r="V451" s="102">
        <v>2.416914310252118</v>
      </c>
      <c r="W451" s="102">
        <v>2.1309214250407913</v>
      </c>
      <c r="X451" s="102">
        <v>0</v>
      </c>
      <c r="Y451" s="102">
        <v>1.2799276495617422</v>
      </c>
      <c r="DA451" s="131" t="s">
        <v>4719</v>
      </c>
    </row>
    <row r="452" spans="1:105" ht="12" customHeight="1" x14ac:dyDescent="0.25">
      <c r="A452" s="103" t="s">
        <v>52</v>
      </c>
      <c r="B452" s="105"/>
      <c r="C452" s="105">
        <v>4.6442048581351427</v>
      </c>
      <c r="D452" s="105">
        <v>4.6636053967126152</v>
      </c>
      <c r="E452" s="105">
        <v>4.8838524770051084</v>
      </c>
      <c r="F452" s="105">
        <v>4.7563158966087471</v>
      </c>
      <c r="G452" s="105">
        <v>4.4687470537601648</v>
      </c>
      <c r="H452" s="105">
        <v>4.3790756283088736</v>
      </c>
      <c r="I452" s="105">
        <v>4.087219417347554</v>
      </c>
      <c r="J452" s="105">
        <v>4.432238275699298</v>
      </c>
      <c r="K452" s="105">
        <v>4.3239201837662291</v>
      </c>
      <c r="L452" s="105">
        <v>5.5715393889732017</v>
      </c>
      <c r="M452" s="105">
        <v>4.141234395568878</v>
      </c>
      <c r="N452" s="105">
        <v>4.5256536422664402</v>
      </c>
      <c r="O452" s="105">
        <v>4.7201258137468356</v>
      </c>
      <c r="P452" s="105">
        <v>0</v>
      </c>
      <c r="Q452" s="105">
        <v>4.4646272791900801</v>
      </c>
      <c r="R452" s="105">
        <v>4.3118524572218746</v>
      </c>
      <c r="S452" s="105">
        <v>4.0439130035436284</v>
      </c>
      <c r="T452" s="105">
        <v>4.1574553862159096</v>
      </c>
      <c r="U452" s="105">
        <v>3.9121679497781301</v>
      </c>
      <c r="V452" s="105">
        <v>3.6025569215511424</v>
      </c>
      <c r="W452" s="105">
        <v>3.8882225772889867</v>
      </c>
      <c r="X452" s="105">
        <v>0</v>
      </c>
      <c r="Y452" s="105">
        <v>2.1158073872489407</v>
      </c>
      <c r="DA452" s="132" t="s">
        <v>4720</v>
      </c>
    </row>
    <row r="453" spans="1:105" ht="12" customHeight="1" x14ac:dyDescent="0.25">
      <c r="A453" s="106" t="s">
        <v>122</v>
      </c>
      <c r="B453" s="102"/>
      <c r="C453" s="102">
        <v>8.3612832230357537</v>
      </c>
      <c r="D453" s="102">
        <v>9.4678841582292073</v>
      </c>
      <c r="E453" s="102">
        <v>9.3178322788751622</v>
      </c>
      <c r="F453" s="102">
        <v>8.8186817066005645</v>
      </c>
      <c r="G453" s="102">
        <v>8.6681409971546994</v>
      </c>
      <c r="H453" s="102">
        <v>8.3966164507321093</v>
      </c>
      <c r="I453" s="102">
        <v>8.5314415011743137</v>
      </c>
      <c r="J453" s="102">
        <v>7.7183553103699971</v>
      </c>
      <c r="K453" s="102">
        <v>8.1089876389001798</v>
      </c>
      <c r="L453" s="102">
        <v>7.855664402332204</v>
      </c>
      <c r="M453" s="102">
        <v>7.7511160400043266</v>
      </c>
      <c r="N453" s="102">
        <v>7.5388048485754071</v>
      </c>
      <c r="O453" s="102">
        <v>7.3843039454461374</v>
      </c>
      <c r="P453" s="102">
        <v>7.4434748487358897</v>
      </c>
      <c r="Q453" s="102">
        <v>7.4444692518872415</v>
      </c>
      <c r="R453" s="102">
        <v>7.5172573984613784</v>
      </c>
      <c r="S453" s="102">
        <v>7.4152614061073132</v>
      </c>
      <c r="T453" s="102">
        <v>7.081031725878173</v>
      </c>
      <c r="U453" s="102">
        <v>6.7046347931101788</v>
      </c>
      <c r="V453" s="102">
        <v>6.1364110240202967</v>
      </c>
      <c r="W453" s="102">
        <v>5.3218770097835986</v>
      </c>
      <c r="X453" s="102">
        <v>0</v>
      </c>
      <c r="Y453" s="102">
        <v>0</v>
      </c>
      <c r="DA453" s="131" t="s">
        <v>4721</v>
      </c>
    </row>
    <row r="454" spans="1:105" ht="12" customHeight="1" x14ac:dyDescent="0.25">
      <c r="A454" s="107" t="s">
        <v>121</v>
      </c>
      <c r="B454" s="105"/>
      <c r="C454" s="105">
        <v>8.3630269921848175</v>
      </c>
      <c r="D454" s="105">
        <v>9.4698842041031277</v>
      </c>
      <c r="E454" s="105">
        <v>9.3200408299485495</v>
      </c>
      <c r="F454" s="105">
        <v>8.8216159709325552</v>
      </c>
      <c r="G454" s="105">
        <v>8.6700451850009959</v>
      </c>
      <c r="H454" s="105">
        <v>8.396858711584688</v>
      </c>
      <c r="I454" s="105">
        <v>8.5322311292546793</v>
      </c>
      <c r="J454" s="105">
        <v>7.7186817907772323</v>
      </c>
      <c r="K454" s="105">
        <v>8.1103662221152337</v>
      </c>
      <c r="L454" s="105">
        <v>7.8522645430877462</v>
      </c>
      <c r="M454" s="105">
        <v>7.753206427970964</v>
      </c>
      <c r="N454" s="105">
        <v>7.5384588538998223</v>
      </c>
      <c r="O454" s="105">
        <v>7.3839068579661893</v>
      </c>
      <c r="P454" s="105">
        <v>7.4512552497869358</v>
      </c>
      <c r="Q454" s="105">
        <v>7.4476384031136016</v>
      </c>
      <c r="R454" s="105">
        <v>7.5205961185448</v>
      </c>
      <c r="S454" s="105">
        <v>7.4168151519392307</v>
      </c>
      <c r="T454" s="105">
        <v>7.0737902690095718</v>
      </c>
      <c r="U454" s="105">
        <v>6.7032030982780251</v>
      </c>
      <c r="V454" s="105">
        <v>6.1306779417920643</v>
      </c>
      <c r="W454" s="105">
        <v>5.3109799324765312</v>
      </c>
      <c r="X454" s="105">
        <v>0</v>
      </c>
      <c r="Y454" s="105">
        <v>0</v>
      </c>
      <c r="DA454" s="132" t="s">
        <v>4722</v>
      </c>
    </row>
    <row r="455" spans="1:105" ht="12" customHeight="1" x14ac:dyDescent="0.25">
      <c r="A455" s="108" t="s">
        <v>53</v>
      </c>
      <c r="B455" s="99"/>
      <c r="C455" s="99">
        <v>3.9673486062303169</v>
      </c>
      <c r="D455" s="99">
        <v>4.7123048034419908</v>
      </c>
      <c r="E455" s="99">
        <v>4.4955795191789329</v>
      </c>
      <c r="F455" s="99">
        <v>4.2305862821895541</v>
      </c>
      <c r="G455" s="99">
        <v>4.1892038403665612</v>
      </c>
      <c r="H455" s="99">
        <v>3.9528582146847846</v>
      </c>
      <c r="I455" s="99">
        <v>4.3060353648485794</v>
      </c>
      <c r="J455" s="99">
        <v>3.4699339556625208</v>
      </c>
      <c r="K455" s="99">
        <v>3.762595177573572</v>
      </c>
      <c r="L455" s="99">
        <v>2.9688680581661155</v>
      </c>
      <c r="M455" s="99">
        <v>3.2766078692325018</v>
      </c>
      <c r="N455" s="99">
        <v>2.9661483093598915</v>
      </c>
      <c r="O455" s="99">
        <v>2.9725991493899548</v>
      </c>
      <c r="P455" s="99">
        <v>3.1891936712629945</v>
      </c>
      <c r="Q455" s="99">
        <v>3.1667381932561693</v>
      </c>
      <c r="R455" s="99">
        <v>3.3458329019729289</v>
      </c>
      <c r="S455" s="99">
        <v>3.3420133428651067</v>
      </c>
      <c r="T455" s="99">
        <v>3.0520800686771437</v>
      </c>
      <c r="U455" s="99">
        <v>2.7951879170411518</v>
      </c>
      <c r="V455" s="99">
        <v>2.4698781354899135</v>
      </c>
      <c r="W455" s="99">
        <v>1.8128035247467265</v>
      </c>
      <c r="X455" s="99">
        <v>0</v>
      </c>
      <c r="Y455" s="99">
        <v>0</v>
      </c>
      <c r="DA455" s="63" t="s">
        <v>4723</v>
      </c>
    </row>
    <row r="456" spans="1:105" ht="12" customHeight="1" x14ac:dyDescent="0.25">
      <c r="A456" s="108" t="s">
        <v>52</v>
      </c>
      <c r="B456" s="99"/>
      <c r="C456" s="99">
        <v>4.3956783859544997</v>
      </c>
      <c r="D456" s="99">
        <v>4.7575794006611352</v>
      </c>
      <c r="E456" s="99">
        <v>4.8244613107696175</v>
      </c>
      <c r="F456" s="99">
        <v>4.5910296887430002</v>
      </c>
      <c r="G456" s="99">
        <v>4.4808413446344337</v>
      </c>
      <c r="H456" s="99">
        <v>4.4440004968999025</v>
      </c>
      <c r="I456" s="99">
        <v>4.226195764406099</v>
      </c>
      <c r="J456" s="99">
        <v>4.2487478351147114</v>
      </c>
      <c r="K456" s="99">
        <v>4.3477710445416609</v>
      </c>
      <c r="L456" s="99">
        <v>4.8833964849216303</v>
      </c>
      <c r="M456" s="99">
        <v>4.4765985587384627</v>
      </c>
      <c r="N456" s="99">
        <v>4.5723105445399304</v>
      </c>
      <c r="O456" s="99">
        <v>4.4113077085762349</v>
      </c>
      <c r="P456" s="99">
        <v>4.2620615785239417</v>
      </c>
      <c r="Q456" s="99">
        <v>4.2809002098574327</v>
      </c>
      <c r="R456" s="99">
        <v>4.174763216571872</v>
      </c>
      <c r="S456" s="99">
        <v>4.0748018090741223</v>
      </c>
      <c r="T456" s="99">
        <v>4.0217102003324259</v>
      </c>
      <c r="U456" s="99">
        <v>3.9080151812368733</v>
      </c>
      <c r="V456" s="99">
        <v>3.6607998063021512</v>
      </c>
      <c r="W456" s="99">
        <v>3.498176407729805</v>
      </c>
      <c r="X456" s="99">
        <v>0</v>
      </c>
      <c r="Y456" s="99">
        <v>0</v>
      </c>
      <c r="DA456" s="63" t="s">
        <v>4724</v>
      </c>
    </row>
    <row r="457" spans="1:105" ht="12" customHeight="1" x14ac:dyDescent="0.25">
      <c r="A457" s="121" t="s">
        <v>54</v>
      </c>
      <c r="B457" s="123"/>
      <c r="C457" s="123">
        <v>1.7081922032734453</v>
      </c>
      <c r="D457" s="123">
        <v>1.7005360237449776</v>
      </c>
      <c r="E457" s="123">
        <v>1.6851059956022525</v>
      </c>
      <c r="F457" s="123">
        <v>1.7072787495437198</v>
      </c>
      <c r="G457" s="123">
        <v>1.6900855229023484</v>
      </c>
      <c r="H457" s="123">
        <v>1.8355525563261501</v>
      </c>
      <c r="I457" s="123">
        <v>1.6886541325455018</v>
      </c>
      <c r="J457" s="123">
        <v>1.712524504052378</v>
      </c>
      <c r="K457" s="123">
        <v>1.5608603033424044</v>
      </c>
      <c r="L457" s="123">
        <v>1.8950383568535005</v>
      </c>
      <c r="M457" s="123">
        <v>1.8492252841277894</v>
      </c>
      <c r="N457" s="123">
        <v>1.8390594834165548</v>
      </c>
      <c r="O457" s="123">
        <v>1.7831746055166293</v>
      </c>
      <c r="P457" s="123">
        <v>1.737014016892293</v>
      </c>
      <c r="Q457" s="123">
        <v>1.6960553546087991</v>
      </c>
      <c r="R457" s="123">
        <v>1.6582960417167592</v>
      </c>
      <c r="S457" s="123">
        <v>1.6241508701811063</v>
      </c>
      <c r="T457" s="123">
        <v>1.5927434155424236</v>
      </c>
      <c r="U457" s="123">
        <v>1.5656623000080958</v>
      </c>
      <c r="V457" s="123">
        <v>1.539083240684012</v>
      </c>
      <c r="W457" s="123">
        <v>1.5221563920436205</v>
      </c>
      <c r="X457" s="123">
        <v>1.5070313877013588</v>
      </c>
      <c r="Y457" s="123">
        <v>1.3140000496227042</v>
      </c>
      <c r="DA457" s="130" t="s">
        <v>4725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X458" s="99">
        <v>0</v>
      </c>
      <c r="Y458" s="99">
        <v>0</v>
      </c>
      <c r="DA458" s="63" t="s">
        <v>4726</v>
      </c>
    </row>
    <row r="459" spans="1:105" ht="12" customHeight="1" x14ac:dyDescent="0.25">
      <c r="A459" s="109" t="s">
        <v>120</v>
      </c>
      <c r="B459" s="110"/>
      <c r="C459" s="110">
        <v>1.7081922032734453</v>
      </c>
      <c r="D459" s="110">
        <v>1.7005360237449776</v>
      </c>
      <c r="E459" s="110">
        <v>1.6851059956022525</v>
      </c>
      <c r="F459" s="110">
        <v>1.7072787495437198</v>
      </c>
      <c r="G459" s="110">
        <v>1.6900855229023484</v>
      </c>
      <c r="H459" s="110">
        <v>1.8355525563261501</v>
      </c>
      <c r="I459" s="110">
        <v>1.6886541325455018</v>
      </c>
      <c r="J459" s="110">
        <v>1.712524504052378</v>
      </c>
      <c r="K459" s="110">
        <v>1.5608603033424044</v>
      </c>
      <c r="L459" s="110">
        <v>1.8950383568535005</v>
      </c>
      <c r="M459" s="110">
        <v>1.8492252841277894</v>
      </c>
      <c r="N459" s="110">
        <v>1.8390594834165548</v>
      </c>
      <c r="O459" s="110">
        <v>1.7831746055166293</v>
      </c>
      <c r="P459" s="110">
        <v>1.737014016892293</v>
      </c>
      <c r="Q459" s="110">
        <v>1.6960553546087991</v>
      </c>
      <c r="R459" s="110">
        <v>1.6582960417167592</v>
      </c>
      <c r="S459" s="110">
        <v>1.6241508701811063</v>
      </c>
      <c r="T459" s="110">
        <v>1.5927434155424236</v>
      </c>
      <c r="U459" s="110">
        <v>1.5656623000080958</v>
      </c>
      <c r="V459" s="110">
        <v>1.539083240684012</v>
      </c>
      <c r="W459" s="110">
        <v>1.5221563920436205</v>
      </c>
      <c r="X459" s="110">
        <v>1.5070313877013588</v>
      </c>
      <c r="Y459" s="110">
        <v>1.3140000496227042</v>
      </c>
      <c r="DA459" s="60" t="s">
        <v>4727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:Y461" si="241">W462+W465+W467+W476</f>
        <v>0</v>
      </c>
      <c r="X461" s="118">
        <f t="shared" si="241"/>
        <v>0</v>
      </c>
      <c r="Y461" s="118">
        <f t="shared" si="241"/>
        <v>0</v>
      </c>
      <c r="DA461" s="129" t="s">
        <v>4878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4879</v>
      </c>
    </row>
    <row r="463" spans="1:105" ht="12" customHeight="1" x14ac:dyDescent="0.25">
      <c r="A463" s="97" t="s">
        <v>198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4880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4881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4882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4883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4884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4885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4886</v>
      </c>
    </row>
    <row r="470" spans="1:105" ht="12" customHeight="1" x14ac:dyDescent="0.25">
      <c r="A470" s="100" t="s">
        <v>198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4887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4888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4889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4890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4891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4892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X476" s="123">
        <v>0</v>
      </c>
      <c r="Y476" s="123">
        <v>0</v>
      </c>
      <c r="DA476" s="130" t="s">
        <v>4893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4894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4895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6232</v>
      </c>
      <c r="C5" s="120">
        <v>6942</v>
      </c>
      <c r="D5" s="120">
        <v>8957</v>
      </c>
      <c r="E5" s="120">
        <v>11117</v>
      </c>
      <c r="F5" s="120">
        <v>13787</v>
      </c>
      <c r="G5" s="120">
        <v>17139</v>
      </c>
      <c r="H5" s="120">
        <v>21655</v>
      </c>
      <c r="I5" s="120">
        <v>27834</v>
      </c>
      <c r="J5" s="120">
        <v>34350</v>
      </c>
      <c r="K5" s="120">
        <v>43217</v>
      </c>
      <c r="L5" s="120">
        <v>51390</v>
      </c>
      <c r="M5" s="120">
        <v>62136</v>
      </c>
      <c r="N5" s="120">
        <v>70847</v>
      </c>
      <c r="O5" s="120">
        <v>80493</v>
      </c>
      <c r="P5" s="120">
        <v>95602</v>
      </c>
      <c r="Q5" s="120">
        <v>109561</v>
      </c>
      <c r="R5" s="120">
        <v>129184</v>
      </c>
      <c r="S5" s="120">
        <v>159118</v>
      </c>
      <c r="T5" s="120">
        <v>204979</v>
      </c>
      <c r="U5" s="120">
        <v>266097</v>
      </c>
      <c r="V5" s="120">
        <v>355631</v>
      </c>
      <c r="W5" s="120">
        <v>480614</v>
      </c>
      <c r="X5" s="120">
        <v>662302</v>
      </c>
      <c r="Y5" s="120">
        <v>859489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6232</v>
      </c>
      <c r="C7" s="52">
        <v>6942</v>
      </c>
      <c r="D7" s="52">
        <v>8957</v>
      </c>
      <c r="E7" s="52">
        <v>11117</v>
      </c>
      <c r="F7" s="52">
        <v>13787</v>
      </c>
      <c r="G7" s="52">
        <v>17139</v>
      </c>
      <c r="H7" s="52">
        <v>21655</v>
      </c>
      <c r="I7" s="52">
        <v>27834</v>
      </c>
      <c r="J7" s="52">
        <v>34350</v>
      </c>
      <c r="K7" s="52">
        <v>43217</v>
      </c>
      <c r="L7" s="52">
        <v>51390</v>
      </c>
      <c r="M7" s="52">
        <v>62136</v>
      </c>
      <c r="N7" s="52">
        <v>70847</v>
      </c>
      <c r="O7" s="52">
        <v>80493</v>
      </c>
      <c r="P7" s="52">
        <v>95602</v>
      </c>
      <c r="Q7" s="52">
        <v>109561</v>
      </c>
      <c r="R7" s="52">
        <v>129184</v>
      </c>
      <c r="S7" s="52">
        <v>159118</v>
      </c>
      <c r="T7" s="52">
        <v>204979</v>
      </c>
      <c r="U7" s="52">
        <v>266097</v>
      </c>
      <c r="V7" s="52">
        <v>355631</v>
      </c>
      <c r="W7" s="52">
        <v>480614</v>
      </c>
      <c r="X7" s="52">
        <v>662302</v>
      </c>
      <c r="Y7" s="52">
        <v>859489</v>
      </c>
      <c r="DA7" s="63" t="s">
        <v>1120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1385</v>
      </c>
      <c r="C9" s="52">
        <v>1429</v>
      </c>
      <c r="D9" s="52">
        <v>1498</v>
      </c>
      <c r="E9" s="52">
        <v>1598</v>
      </c>
      <c r="F9" s="52">
        <v>1810</v>
      </c>
      <c r="G9" s="52">
        <v>2150</v>
      </c>
      <c r="H9" s="52">
        <v>2731</v>
      </c>
      <c r="I9" s="52">
        <v>3605</v>
      </c>
      <c r="J9" s="52">
        <v>4767</v>
      </c>
      <c r="K9" s="52">
        <v>6440</v>
      </c>
      <c r="L9" s="52">
        <v>8604</v>
      </c>
      <c r="M9" s="52">
        <v>12047</v>
      </c>
      <c r="N9" s="52">
        <v>15842</v>
      </c>
      <c r="O9" s="52">
        <v>20050</v>
      </c>
      <c r="P9" s="52">
        <v>26630</v>
      </c>
      <c r="Q9" s="52">
        <v>35682</v>
      </c>
      <c r="R9" s="52">
        <v>45307</v>
      </c>
      <c r="S9" s="52">
        <v>58326</v>
      </c>
      <c r="T9" s="52">
        <v>73839</v>
      </c>
      <c r="U9" s="52">
        <v>97508</v>
      </c>
      <c r="V9" s="52">
        <v>127814</v>
      </c>
      <c r="W9" s="52">
        <v>184869</v>
      </c>
      <c r="X9" s="52">
        <v>278809</v>
      </c>
      <c r="Y9" s="52">
        <v>482142</v>
      </c>
      <c r="DA9" s="63" t="s">
        <v>1121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1122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1123</v>
      </c>
    </row>
    <row r="13" spans="1:105" ht="12" customHeight="1" x14ac:dyDescent="0.25">
      <c r="A13" s="97" t="s">
        <v>122</v>
      </c>
      <c r="B13" s="52">
        <v>3728</v>
      </c>
      <c r="C13" s="52">
        <v>3939</v>
      </c>
      <c r="D13" s="52">
        <v>4991</v>
      </c>
      <c r="E13" s="52">
        <v>6077</v>
      </c>
      <c r="F13" s="52">
        <v>7054</v>
      </c>
      <c r="G13" s="52">
        <v>8694</v>
      </c>
      <c r="H13" s="52">
        <v>11260</v>
      </c>
      <c r="I13" s="52">
        <v>13166</v>
      </c>
      <c r="J13" s="52">
        <v>16937</v>
      </c>
      <c r="K13" s="52">
        <v>19568</v>
      </c>
      <c r="L13" s="52">
        <v>28170</v>
      </c>
      <c r="M13" s="52">
        <v>28308</v>
      </c>
      <c r="N13" s="52">
        <v>34530</v>
      </c>
      <c r="O13" s="52">
        <v>39335</v>
      </c>
      <c r="P13" s="52">
        <v>42225</v>
      </c>
      <c r="Q13" s="52">
        <v>51834</v>
      </c>
      <c r="R13" s="52">
        <v>60070</v>
      </c>
      <c r="S13" s="52">
        <v>76372</v>
      </c>
      <c r="T13" s="52">
        <v>107980</v>
      </c>
      <c r="U13" s="52">
        <v>139985</v>
      </c>
      <c r="V13" s="52">
        <v>196095</v>
      </c>
      <c r="W13" s="52">
        <v>294832</v>
      </c>
      <c r="X13" s="52">
        <v>383878</v>
      </c>
      <c r="Y13" s="52">
        <v>439707</v>
      </c>
      <c r="DA13" s="63" t="s">
        <v>1124</v>
      </c>
    </row>
    <row r="14" spans="1:105" ht="12" customHeight="1" x14ac:dyDescent="0.25">
      <c r="A14" s="97" t="s">
        <v>121</v>
      </c>
      <c r="B14" s="52">
        <v>2504</v>
      </c>
      <c r="C14" s="52">
        <v>3003</v>
      </c>
      <c r="D14" s="52">
        <v>3966</v>
      </c>
      <c r="E14" s="52">
        <v>5040</v>
      </c>
      <c r="F14" s="52">
        <v>6733</v>
      </c>
      <c r="G14" s="52">
        <v>8445</v>
      </c>
      <c r="H14" s="52">
        <v>10395</v>
      </c>
      <c r="I14" s="52">
        <v>14668</v>
      </c>
      <c r="J14" s="52">
        <v>17413</v>
      </c>
      <c r="K14" s="52">
        <v>23649</v>
      </c>
      <c r="L14" s="52">
        <v>23220</v>
      </c>
      <c r="M14" s="52">
        <v>33828</v>
      </c>
      <c r="N14" s="52">
        <v>36317</v>
      </c>
      <c r="O14" s="52">
        <v>41158</v>
      </c>
      <c r="P14" s="52">
        <v>53377</v>
      </c>
      <c r="Q14" s="52">
        <v>57727</v>
      </c>
      <c r="R14" s="52">
        <v>69114</v>
      </c>
      <c r="S14" s="52">
        <v>82746</v>
      </c>
      <c r="T14" s="52">
        <v>96999</v>
      </c>
      <c r="U14" s="52">
        <v>126112</v>
      </c>
      <c r="V14" s="52">
        <v>159536</v>
      </c>
      <c r="W14" s="52">
        <v>185782</v>
      </c>
      <c r="X14" s="52">
        <v>278424</v>
      </c>
      <c r="Y14" s="52">
        <v>419782</v>
      </c>
      <c r="DA14" s="63" t="s">
        <v>1125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1126</v>
      </c>
    </row>
    <row r="17" spans="1:105" ht="12" customHeight="1" x14ac:dyDescent="0.25">
      <c r="A17" s="109" t="s">
        <v>120</v>
      </c>
      <c r="B17" s="36">
        <v>6232</v>
      </c>
      <c r="C17" s="36">
        <v>6942</v>
      </c>
      <c r="D17" s="36">
        <v>8957</v>
      </c>
      <c r="E17" s="36">
        <v>11117</v>
      </c>
      <c r="F17" s="36">
        <v>13787</v>
      </c>
      <c r="G17" s="36">
        <v>17139</v>
      </c>
      <c r="H17" s="36">
        <v>21655</v>
      </c>
      <c r="I17" s="36">
        <v>27834</v>
      </c>
      <c r="J17" s="36">
        <v>34350</v>
      </c>
      <c r="K17" s="36">
        <v>43217</v>
      </c>
      <c r="L17" s="36">
        <v>51390</v>
      </c>
      <c r="M17" s="36">
        <v>62136</v>
      </c>
      <c r="N17" s="36">
        <v>70847</v>
      </c>
      <c r="O17" s="36">
        <v>80493</v>
      </c>
      <c r="P17" s="36">
        <v>95602</v>
      </c>
      <c r="Q17" s="36">
        <v>109561</v>
      </c>
      <c r="R17" s="36">
        <v>129184</v>
      </c>
      <c r="S17" s="36">
        <v>159118</v>
      </c>
      <c r="T17" s="36">
        <v>204979</v>
      </c>
      <c r="U17" s="36">
        <v>266097</v>
      </c>
      <c r="V17" s="36">
        <v>355631</v>
      </c>
      <c r="W17" s="36">
        <v>480614</v>
      </c>
      <c r="X17" s="36">
        <v>662302</v>
      </c>
      <c r="Y17" s="36">
        <v>859489</v>
      </c>
      <c r="DA17" s="60" t="s">
        <v>1127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1205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487</v>
      </c>
      <c r="D21" s="52">
        <v>487</v>
      </c>
      <c r="E21" s="52">
        <v>489</v>
      </c>
      <c r="F21" s="52">
        <v>497</v>
      </c>
      <c r="G21" s="52">
        <v>516</v>
      </c>
      <c r="H21" s="52">
        <v>544</v>
      </c>
      <c r="I21" s="52">
        <v>597</v>
      </c>
      <c r="J21" s="52">
        <v>676</v>
      </c>
      <c r="K21" s="52">
        <v>793</v>
      </c>
      <c r="L21" s="52">
        <v>952</v>
      </c>
      <c r="M21" s="52">
        <v>1182</v>
      </c>
      <c r="N21" s="52">
        <v>1481</v>
      </c>
      <c r="O21" s="52">
        <v>1778</v>
      </c>
      <c r="P21" s="52">
        <v>1885</v>
      </c>
      <c r="Q21" s="52">
        <v>2517</v>
      </c>
      <c r="R21" s="52">
        <v>3291</v>
      </c>
      <c r="S21" s="52">
        <v>4239</v>
      </c>
      <c r="T21" s="52">
        <v>5160</v>
      </c>
      <c r="U21" s="52">
        <v>6048</v>
      </c>
      <c r="V21" s="52">
        <v>7193</v>
      </c>
      <c r="W21" s="52">
        <v>8578</v>
      </c>
      <c r="X21" s="52">
        <v>10325</v>
      </c>
      <c r="Y21" s="52">
        <v>12510</v>
      </c>
      <c r="DA21" s="63" t="s">
        <v>1206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216</v>
      </c>
      <c r="D23" s="52">
        <v>217</v>
      </c>
      <c r="E23" s="52">
        <v>220</v>
      </c>
      <c r="F23" s="52">
        <v>231</v>
      </c>
      <c r="G23" s="52">
        <v>251</v>
      </c>
      <c r="H23" s="52">
        <v>283</v>
      </c>
      <c r="I23" s="52">
        <v>216</v>
      </c>
      <c r="J23" s="52">
        <v>222</v>
      </c>
      <c r="K23" s="52">
        <v>358</v>
      </c>
      <c r="L23" s="52">
        <v>450</v>
      </c>
      <c r="M23" s="52">
        <v>586</v>
      </c>
      <c r="N23" s="52">
        <v>791</v>
      </c>
      <c r="O23" s="52">
        <v>1300</v>
      </c>
      <c r="P23" s="52">
        <v>2338</v>
      </c>
      <c r="Q23" s="52">
        <v>2526</v>
      </c>
      <c r="R23" s="52">
        <v>4195</v>
      </c>
      <c r="S23" s="52">
        <v>5282</v>
      </c>
      <c r="T23" s="52">
        <v>8851</v>
      </c>
      <c r="U23" s="52">
        <v>11170</v>
      </c>
      <c r="V23" s="52">
        <v>15601</v>
      </c>
      <c r="W23" s="52">
        <v>20410</v>
      </c>
      <c r="X23" s="52">
        <v>24607</v>
      </c>
      <c r="Y23" s="52">
        <v>36307</v>
      </c>
      <c r="DA23" s="63" t="s">
        <v>1207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1208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1209</v>
      </c>
    </row>
    <row r="27" spans="1:105" ht="12" customHeight="1" x14ac:dyDescent="0.25">
      <c r="A27" s="97" t="s">
        <v>122</v>
      </c>
      <c r="B27" s="52"/>
      <c r="C27" s="52">
        <v>582</v>
      </c>
      <c r="D27" s="52">
        <v>584</v>
      </c>
      <c r="E27" s="52">
        <v>598</v>
      </c>
      <c r="F27" s="52">
        <v>638</v>
      </c>
      <c r="G27" s="52">
        <v>724</v>
      </c>
      <c r="H27" s="52">
        <v>883</v>
      </c>
      <c r="I27" s="52">
        <v>790</v>
      </c>
      <c r="J27" s="52">
        <v>1022</v>
      </c>
      <c r="K27" s="52">
        <v>1497</v>
      </c>
      <c r="L27" s="52">
        <v>1960</v>
      </c>
      <c r="M27" s="52">
        <v>2278</v>
      </c>
      <c r="N27" s="52">
        <v>2768</v>
      </c>
      <c r="O27" s="52">
        <v>3455</v>
      </c>
      <c r="P27" s="52">
        <v>4031</v>
      </c>
      <c r="Q27" s="52">
        <v>4706</v>
      </c>
      <c r="R27" s="52">
        <v>5875</v>
      </c>
      <c r="S27" s="52">
        <v>6642</v>
      </c>
      <c r="T27" s="52">
        <v>8054</v>
      </c>
      <c r="U27" s="52">
        <v>7408</v>
      </c>
      <c r="V27" s="52">
        <v>10586</v>
      </c>
      <c r="W27" s="52">
        <v>12614</v>
      </c>
      <c r="X27" s="52">
        <v>16720</v>
      </c>
      <c r="Y27" s="52">
        <v>24387</v>
      </c>
      <c r="DA27" s="63" t="s">
        <v>1210</v>
      </c>
    </row>
    <row r="28" spans="1:105" ht="12" customHeight="1" x14ac:dyDescent="0.25">
      <c r="A28" s="97" t="s">
        <v>121</v>
      </c>
      <c r="B28" s="52"/>
      <c r="C28" s="52">
        <v>391</v>
      </c>
      <c r="D28" s="52">
        <v>393</v>
      </c>
      <c r="E28" s="52">
        <v>406</v>
      </c>
      <c r="F28" s="52">
        <v>445</v>
      </c>
      <c r="G28" s="52">
        <v>531</v>
      </c>
      <c r="H28" s="52">
        <v>681</v>
      </c>
      <c r="I28" s="52">
        <v>697</v>
      </c>
      <c r="J28" s="52">
        <v>997</v>
      </c>
      <c r="K28" s="52">
        <v>1480</v>
      </c>
      <c r="L28" s="52">
        <v>1912</v>
      </c>
      <c r="M28" s="52">
        <v>2372</v>
      </c>
      <c r="N28" s="52">
        <v>2972</v>
      </c>
      <c r="O28" s="52">
        <v>3567</v>
      </c>
      <c r="P28" s="52">
        <v>4273</v>
      </c>
      <c r="Q28" s="52">
        <v>5417</v>
      </c>
      <c r="R28" s="52">
        <v>5949</v>
      </c>
      <c r="S28" s="52">
        <v>7345</v>
      </c>
      <c r="T28" s="52">
        <v>7644</v>
      </c>
      <c r="U28" s="52">
        <v>10854</v>
      </c>
      <c r="V28" s="52">
        <v>10500</v>
      </c>
      <c r="W28" s="52">
        <v>13697</v>
      </c>
      <c r="X28" s="52">
        <v>17250</v>
      </c>
      <c r="Y28" s="52">
        <v>19243</v>
      </c>
      <c r="DA28" s="63" t="s">
        <v>1211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1212</v>
      </c>
    </row>
    <row r="31" spans="1:105" ht="12" customHeight="1" x14ac:dyDescent="0.25">
      <c r="A31" s="109" t="s">
        <v>120</v>
      </c>
      <c r="B31" s="36"/>
      <c r="C31" s="36">
        <v>974</v>
      </c>
      <c r="D31" s="36">
        <v>976</v>
      </c>
      <c r="E31" s="36">
        <v>1004</v>
      </c>
      <c r="F31" s="36">
        <v>1083</v>
      </c>
      <c r="G31" s="36">
        <v>1257</v>
      </c>
      <c r="H31" s="36">
        <v>1565</v>
      </c>
      <c r="I31" s="36">
        <v>1487</v>
      </c>
      <c r="J31" s="36">
        <v>2019</v>
      </c>
      <c r="K31" s="36">
        <v>2980</v>
      </c>
      <c r="L31" s="36">
        <v>3872</v>
      </c>
      <c r="M31" s="36">
        <v>4646</v>
      </c>
      <c r="N31" s="36">
        <v>5747</v>
      </c>
      <c r="O31" s="36">
        <v>7018</v>
      </c>
      <c r="P31" s="36">
        <v>8305</v>
      </c>
      <c r="Q31" s="36">
        <v>10116</v>
      </c>
      <c r="R31" s="36">
        <v>11841</v>
      </c>
      <c r="S31" s="36">
        <v>13980</v>
      </c>
      <c r="T31" s="36">
        <v>15701</v>
      </c>
      <c r="U31" s="36">
        <v>18279</v>
      </c>
      <c r="V31" s="36">
        <v>21094</v>
      </c>
      <c r="W31" s="36">
        <v>26311</v>
      </c>
      <c r="X31" s="36">
        <v>33975</v>
      </c>
      <c r="Y31" s="36">
        <v>43634</v>
      </c>
      <c r="DA31" s="60" t="s">
        <v>1213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1292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1197</v>
      </c>
      <c r="D35" s="52">
        <v>2502</v>
      </c>
      <c r="E35" s="52">
        <v>2649</v>
      </c>
      <c r="F35" s="52">
        <v>3167</v>
      </c>
      <c r="G35" s="52">
        <v>3868</v>
      </c>
      <c r="H35" s="52">
        <v>5060</v>
      </c>
      <c r="I35" s="52">
        <v>6776</v>
      </c>
      <c r="J35" s="52">
        <v>7192</v>
      </c>
      <c r="K35" s="52">
        <v>9660</v>
      </c>
      <c r="L35" s="52">
        <v>9125</v>
      </c>
      <c r="M35" s="52">
        <v>11928</v>
      </c>
      <c r="N35" s="52">
        <v>10192</v>
      </c>
      <c r="O35" s="52">
        <v>11424</v>
      </c>
      <c r="P35" s="52">
        <v>16994</v>
      </c>
      <c r="Q35" s="52">
        <v>16476</v>
      </c>
      <c r="R35" s="52">
        <v>22914</v>
      </c>
      <c r="S35" s="52">
        <v>34173</v>
      </c>
      <c r="T35" s="52">
        <v>51021</v>
      </c>
      <c r="U35" s="52">
        <v>67166</v>
      </c>
      <c r="V35" s="52">
        <v>96727</v>
      </c>
      <c r="W35" s="52">
        <v>133561</v>
      </c>
      <c r="X35" s="52">
        <v>192013</v>
      </c>
      <c r="Y35" s="52">
        <v>209697</v>
      </c>
      <c r="DA35" s="63" t="s">
        <v>1293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260</v>
      </c>
      <c r="D37" s="52">
        <v>286</v>
      </c>
      <c r="E37" s="52">
        <v>320</v>
      </c>
      <c r="F37" s="52">
        <v>443</v>
      </c>
      <c r="G37" s="52">
        <v>591</v>
      </c>
      <c r="H37" s="52">
        <v>864</v>
      </c>
      <c r="I37" s="52">
        <v>1090</v>
      </c>
      <c r="J37" s="52">
        <v>1384</v>
      </c>
      <c r="K37" s="52">
        <v>2031</v>
      </c>
      <c r="L37" s="52">
        <v>2614</v>
      </c>
      <c r="M37" s="52">
        <v>4029</v>
      </c>
      <c r="N37" s="52">
        <v>4586</v>
      </c>
      <c r="O37" s="52">
        <v>5508</v>
      </c>
      <c r="P37" s="52">
        <v>8918</v>
      </c>
      <c r="Q37" s="52">
        <v>11578</v>
      </c>
      <c r="R37" s="52">
        <v>13820</v>
      </c>
      <c r="S37" s="52">
        <v>18301</v>
      </c>
      <c r="T37" s="52">
        <v>24364</v>
      </c>
      <c r="U37" s="52">
        <v>34839</v>
      </c>
      <c r="V37" s="52">
        <v>45907</v>
      </c>
      <c r="W37" s="52">
        <v>77465</v>
      </c>
      <c r="X37" s="52">
        <v>118547</v>
      </c>
      <c r="Y37" s="52">
        <v>239640</v>
      </c>
      <c r="DA37" s="63" t="s">
        <v>1294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1295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1296</v>
      </c>
    </row>
    <row r="41" spans="1:105" ht="12" customHeight="1" x14ac:dyDescent="0.25">
      <c r="A41" s="97" t="s">
        <v>122</v>
      </c>
      <c r="B41" s="52"/>
      <c r="C41" s="52">
        <v>793</v>
      </c>
      <c r="D41" s="52">
        <v>1636</v>
      </c>
      <c r="E41" s="52">
        <v>1684</v>
      </c>
      <c r="F41" s="52">
        <v>1615</v>
      </c>
      <c r="G41" s="52">
        <v>2364</v>
      </c>
      <c r="H41" s="52">
        <v>3449</v>
      </c>
      <c r="I41" s="52">
        <v>2696</v>
      </c>
      <c r="J41" s="52">
        <v>4793</v>
      </c>
      <c r="K41" s="52">
        <v>4128</v>
      </c>
      <c r="L41" s="52">
        <v>10562</v>
      </c>
      <c r="M41" s="52">
        <v>2416</v>
      </c>
      <c r="N41" s="52">
        <v>8990</v>
      </c>
      <c r="O41" s="52">
        <v>8260</v>
      </c>
      <c r="P41" s="52">
        <v>6921</v>
      </c>
      <c r="Q41" s="52">
        <v>14315</v>
      </c>
      <c r="R41" s="52">
        <v>14111</v>
      </c>
      <c r="S41" s="52">
        <v>22944</v>
      </c>
      <c r="T41" s="52">
        <v>39662</v>
      </c>
      <c r="U41" s="52">
        <v>39413</v>
      </c>
      <c r="V41" s="52">
        <v>66696</v>
      </c>
      <c r="W41" s="52">
        <v>111351</v>
      </c>
      <c r="X41" s="52">
        <v>105766</v>
      </c>
      <c r="Y41" s="52">
        <v>80216</v>
      </c>
      <c r="DA41" s="63" t="s">
        <v>1297</v>
      </c>
    </row>
    <row r="42" spans="1:105" ht="12" customHeight="1" x14ac:dyDescent="0.25">
      <c r="A42" s="97" t="s">
        <v>121</v>
      </c>
      <c r="B42" s="52"/>
      <c r="C42" s="52">
        <v>890</v>
      </c>
      <c r="D42" s="52">
        <v>1356</v>
      </c>
      <c r="E42" s="52">
        <v>1480</v>
      </c>
      <c r="F42" s="52">
        <v>2138</v>
      </c>
      <c r="G42" s="52">
        <v>2243</v>
      </c>
      <c r="H42" s="52">
        <v>2631</v>
      </c>
      <c r="I42" s="52">
        <v>4970</v>
      </c>
      <c r="J42" s="52">
        <v>3742</v>
      </c>
      <c r="K42" s="52">
        <v>7716</v>
      </c>
      <c r="L42" s="52">
        <v>1483</v>
      </c>
      <c r="M42" s="52">
        <v>12980</v>
      </c>
      <c r="N42" s="52">
        <v>5461</v>
      </c>
      <c r="O42" s="52">
        <v>8408</v>
      </c>
      <c r="P42" s="52">
        <v>16492</v>
      </c>
      <c r="Q42" s="52">
        <v>9767</v>
      </c>
      <c r="R42" s="52">
        <v>17336</v>
      </c>
      <c r="S42" s="52">
        <v>20977</v>
      </c>
      <c r="T42" s="52">
        <v>21897</v>
      </c>
      <c r="U42" s="52">
        <v>39967</v>
      </c>
      <c r="V42" s="52">
        <v>43924</v>
      </c>
      <c r="W42" s="52">
        <v>39943</v>
      </c>
      <c r="X42" s="52">
        <v>109892</v>
      </c>
      <c r="Y42" s="52">
        <v>160601</v>
      </c>
      <c r="DA42" s="63" t="s">
        <v>1298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1299</v>
      </c>
    </row>
    <row r="45" spans="1:105" ht="12" customHeight="1" x14ac:dyDescent="0.25">
      <c r="A45" s="109" t="s">
        <v>120</v>
      </c>
      <c r="B45" s="36"/>
      <c r="C45" s="36">
        <v>1684</v>
      </c>
      <c r="D45" s="36">
        <v>2991</v>
      </c>
      <c r="E45" s="36">
        <v>3164</v>
      </c>
      <c r="F45" s="36">
        <v>3753</v>
      </c>
      <c r="G45" s="36">
        <v>4609</v>
      </c>
      <c r="H45" s="36">
        <v>6081</v>
      </c>
      <c r="I45" s="36">
        <v>7666</v>
      </c>
      <c r="J45" s="36">
        <v>8535</v>
      </c>
      <c r="K45" s="36">
        <v>11847</v>
      </c>
      <c r="L45" s="36">
        <v>12045</v>
      </c>
      <c r="M45" s="36">
        <v>15392</v>
      </c>
      <c r="N45" s="36">
        <v>14458</v>
      </c>
      <c r="O45" s="36">
        <v>16664</v>
      </c>
      <c r="P45" s="36">
        <v>23414</v>
      </c>
      <c r="Q45" s="36">
        <v>24075</v>
      </c>
      <c r="R45" s="36">
        <v>31464</v>
      </c>
      <c r="S45" s="36">
        <v>43914</v>
      </c>
      <c r="T45" s="36">
        <v>61562</v>
      </c>
      <c r="U45" s="36">
        <v>79397</v>
      </c>
      <c r="V45" s="36">
        <v>110628</v>
      </c>
      <c r="W45" s="36">
        <v>151294</v>
      </c>
      <c r="X45" s="36">
        <v>215663</v>
      </c>
      <c r="Y45" s="36">
        <v>240821</v>
      </c>
      <c r="DA45" s="60" t="s">
        <v>1300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429</v>
      </c>
      <c r="D49" s="52">
        <v>891</v>
      </c>
      <c r="E49" s="52">
        <v>928</v>
      </c>
      <c r="F49" s="52">
        <v>1059</v>
      </c>
      <c r="G49" s="52">
        <v>1241</v>
      </c>
      <c r="H49" s="52">
        <v>1692</v>
      </c>
      <c r="I49" s="52">
        <v>2271</v>
      </c>
      <c r="J49" s="52">
        <v>2265</v>
      </c>
      <c r="K49" s="52">
        <v>3159</v>
      </c>
      <c r="L49" s="52">
        <v>3039</v>
      </c>
      <c r="M49" s="52">
        <v>3580</v>
      </c>
      <c r="N49" s="52">
        <v>2674</v>
      </c>
      <c r="O49" s="52">
        <v>3746</v>
      </c>
      <c r="P49" s="52">
        <v>9235</v>
      </c>
      <c r="Q49" s="52">
        <v>6877</v>
      </c>
      <c r="R49" s="52">
        <v>10007</v>
      </c>
      <c r="S49" s="52">
        <v>11802</v>
      </c>
      <c r="T49" s="52">
        <v>17569</v>
      </c>
      <c r="U49" s="52">
        <v>23654</v>
      </c>
      <c r="V49" s="52">
        <v>36312</v>
      </c>
      <c r="W49" s="52">
        <v>42985</v>
      </c>
      <c r="X49" s="52">
        <v>66354</v>
      </c>
      <c r="Y49" s="52">
        <v>83663</v>
      </c>
      <c r="DA49" s="63" t="s">
        <v>1380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55</v>
      </c>
      <c r="D51" s="52">
        <v>35</v>
      </c>
      <c r="E51" s="52">
        <v>125</v>
      </c>
      <c r="F51" s="52">
        <v>153</v>
      </c>
      <c r="G51" s="52">
        <v>210</v>
      </c>
      <c r="H51" s="52">
        <v>334</v>
      </c>
      <c r="I51" s="52">
        <v>458</v>
      </c>
      <c r="J51" s="52">
        <v>486</v>
      </c>
      <c r="K51" s="52">
        <v>770</v>
      </c>
      <c r="L51" s="52">
        <v>852</v>
      </c>
      <c r="M51" s="52">
        <v>1301</v>
      </c>
      <c r="N51" s="52">
        <v>1166</v>
      </c>
      <c r="O51" s="52">
        <v>1868</v>
      </c>
      <c r="P51" s="52">
        <v>5374</v>
      </c>
      <c r="Q51" s="52">
        <v>4507</v>
      </c>
      <c r="R51" s="52">
        <v>7522</v>
      </c>
      <c r="S51" s="52">
        <v>9327</v>
      </c>
      <c r="T51" s="52">
        <v>13906</v>
      </c>
      <c r="U51" s="52">
        <v>18770</v>
      </c>
      <c r="V51" s="52">
        <v>23601</v>
      </c>
      <c r="W51" s="52">
        <v>34521</v>
      </c>
      <c r="X51" s="52">
        <v>54035</v>
      </c>
      <c r="Y51" s="52">
        <v>71250</v>
      </c>
      <c r="DA51" s="63" t="s">
        <v>1381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1382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1383</v>
      </c>
    </row>
    <row r="55" spans="1:105" ht="12" customHeight="1" x14ac:dyDescent="0.25">
      <c r="A55" s="108" t="s">
        <v>122</v>
      </c>
      <c r="B55" s="52"/>
      <c r="C55" s="52">
        <v>202</v>
      </c>
      <c r="D55" s="52">
        <v>487</v>
      </c>
      <c r="E55" s="52">
        <v>494</v>
      </c>
      <c r="F55" s="52">
        <v>456</v>
      </c>
      <c r="G55" s="52">
        <v>637</v>
      </c>
      <c r="H55" s="52">
        <v>960</v>
      </c>
      <c r="I55" s="52">
        <v>799</v>
      </c>
      <c r="J55" s="52">
        <v>1272</v>
      </c>
      <c r="K55" s="52">
        <v>1101</v>
      </c>
      <c r="L55" s="52">
        <v>2665</v>
      </c>
      <c r="M55" s="52">
        <v>563</v>
      </c>
      <c r="N55" s="52">
        <v>1663</v>
      </c>
      <c r="O55" s="52">
        <v>1859</v>
      </c>
      <c r="P55" s="52">
        <v>2731</v>
      </c>
      <c r="Q55" s="52">
        <v>4085</v>
      </c>
      <c r="R55" s="52">
        <v>4492</v>
      </c>
      <c r="S55" s="52">
        <v>6162</v>
      </c>
      <c r="T55" s="52">
        <v>11317</v>
      </c>
      <c r="U55" s="52">
        <v>11751</v>
      </c>
      <c r="V55" s="52">
        <v>21895</v>
      </c>
      <c r="W55" s="52">
        <v>31637</v>
      </c>
      <c r="X55" s="52">
        <v>32546</v>
      </c>
      <c r="Y55" s="52">
        <v>27871</v>
      </c>
      <c r="DA55" s="63" t="s">
        <v>1384</v>
      </c>
    </row>
    <row r="56" spans="1:105" ht="12" customHeight="1" x14ac:dyDescent="0.25">
      <c r="A56" s="108" t="s">
        <v>121</v>
      </c>
      <c r="B56" s="52"/>
      <c r="C56" s="52">
        <v>227</v>
      </c>
      <c r="D56" s="52">
        <v>404</v>
      </c>
      <c r="E56" s="52">
        <v>434</v>
      </c>
      <c r="F56" s="52">
        <v>603</v>
      </c>
      <c r="G56" s="52">
        <v>604</v>
      </c>
      <c r="H56" s="52">
        <v>732</v>
      </c>
      <c r="I56" s="52">
        <v>1472</v>
      </c>
      <c r="J56" s="52">
        <v>993</v>
      </c>
      <c r="K56" s="52">
        <v>2058</v>
      </c>
      <c r="L56" s="52">
        <v>374</v>
      </c>
      <c r="M56" s="52">
        <v>3017</v>
      </c>
      <c r="N56" s="52">
        <v>1011</v>
      </c>
      <c r="O56" s="52">
        <v>1887</v>
      </c>
      <c r="P56" s="52">
        <v>6504</v>
      </c>
      <c r="Q56" s="52">
        <v>2792</v>
      </c>
      <c r="R56" s="52">
        <v>5515</v>
      </c>
      <c r="S56" s="52">
        <v>5640</v>
      </c>
      <c r="T56" s="52">
        <v>6252</v>
      </c>
      <c r="U56" s="52">
        <v>11903</v>
      </c>
      <c r="V56" s="52">
        <v>14417</v>
      </c>
      <c r="W56" s="52">
        <v>11348</v>
      </c>
      <c r="X56" s="52">
        <v>33808</v>
      </c>
      <c r="Y56" s="52">
        <v>55792</v>
      </c>
      <c r="DA56" s="63" t="s">
        <v>1385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1386</v>
      </c>
    </row>
    <row r="59" spans="1:105" ht="12" customHeight="1" x14ac:dyDescent="0.25">
      <c r="A59" s="115" t="s">
        <v>120</v>
      </c>
      <c r="B59" s="36"/>
      <c r="C59" s="36">
        <v>429</v>
      </c>
      <c r="D59" s="36">
        <v>891</v>
      </c>
      <c r="E59" s="36">
        <v>928</v>
      </c>
      <c r="F59" s="36">
        <v>1059</v>
      </c>
      <c r="G59" s="36">
        <v>1241</v>
      </c>
      <c r="H59" s="36">
        <v>1692</v>
      </c>
      <c r="I59" s="36">
        <v>2271</v>
      </c>
      <c r="J59" s="36">
        <v>2265</v>
      </c>
      <c r="K59" s="36">
        <v>3159</v>
      </c>
      <c r="L59" s="36">
        <v>3039</v>
      </c>
      <c r="M59" s="36">
        <v>3580</v>
      </c>
      <c r="N59" s="36">
        <v>2674</v>
      </c>
      <c r="O59" s="36">
        <v>3746</v>
      </c>
      <c r="P59" s="36">
        <v>9235</v>
      </c>
      <c r="Q59" s="36">
        <v>6877</v>
      </c>
      <c r="R59" s="36">
        <v>10007</v>
      </c>
      <c r="S59" s="36">
        <v>11802</v>
      </c>
      <c r="T59" s="36">
        <v>17569</v>
      </c>
      <c r="U59" s="36">
        <v>23654</v>
      </c>
      <c r="V59" s="36">
        <v>36312</v>
      </c>
      <c r="W59" s="36">
        <v>42985</v>
      </c>
      <c r="X59" s="36">
        <v>66354</v>
      </c>
      <c r="Y59" s="36">
        <v>83663</v>
      </c>
      <c r="DA59" s="60" t="s">
        <v>1387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1466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768</v>
      </c>
      <c r="D63" s="52">
        <v>1611</v>
      </c>
      <c r="E63" s="52">
        <v>1721</v>
      </c>
      <c r="F63" s="52">
        <v>2108</v>
      </c>
      <c r="G63" s="52">
        <v>2627</v>
      </c>
      <c r="H63" s="52">
        <v>3368</v>
      </c>
      <c r="I63" s="52">
        <v>4505</v>
      </c>
      <c r="J63" s="52">
        <v>4927</v>
      </c>
      <c r="K63" s="52">
        <v>6501</v>
      </c>
      <c r="L63" s="52">
        <v>6086</v>
      </c>
      <c r="M63" s="52">
        <v>8348</v>
      </c>
      <c r="N63" s="52">
        <v>7518</v>
      </c>
      <c r="O63" s="52">
        <v>7678</v>
      </c>
      <c r="P63" s="52">
        <v>7759</v>
      </c>
      <c r="Q63" s="52">
        <v>9599</v>
      </c>
      <c r="R63" s="52">
        <v>12907</v>
      </c>
      <c r="S63" s="52">
        <v>22371</v>
      </c>
      <c r="T63" s="52">
        <v>33452</v>
      </c>
      <c r="U63" s="52">
        <v>43512</v>
      </c>
      <c r="V63" s="52">
        <v>60415</v>
      </c>
      <c r="W63" s="52">
        <v>90576</v>
      </c>
      <c r="X63" s="52">
        <v>125659</v>
      </c>
      <c r="Y63" s="52">
        <v>126034</v>
      </c>
      <c r="DA63" s="63" t="s">
        <v>1467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205</v>
      </c>
      <c r="D65" s="52">
        <v>251</v>
      </c>
      <c r="E65" s="52">
        <v>195</v>
      </c>
      <c r="F65" s="52">
        <v>290</v>
      </c>
      <c r="G65" s="52">
        <v>381</v>
      </c>
      <c r="H65" s="52">
        <v>530</v>
      </c>
      <c r="I65" s="52">
        <v>632</v>
      </c>
      <c r="J65" s="52">
        <v>898</v>
      </c>
      <c r="K65" s="52">
        <v>1261</v>
      </c>
      <c r="L65" s="52">
        <v>1762</v>
      </c>
      <c r="M65" s="52">
        <v>2728</v>
      </c>
      <c r="N65" s="52">
        <v>3420</v>
      </c>
      <c r="O65" s="52">
        <v>3640</v>
      </c>
      <c r="P65" s="52">
        <v>3544</v>
      </c>
      <c r="Q65" s="52">
        <v>7071</v>
      </c>
      <c r="R65" s="52">
        <v>6298</v>
      </c>
      <c r="S65" s="52">
        <v>8974</v>
      </c>
      <c r="T65" s="52">
        <v>10458</v>
      </c>
      <c r="U65" s="52">
        <v>16069</v>
      </c>
      <c r="V65" s="52">
        <v>22306</v>
      </c>
      <c r="W65" s="52">
        <v>42944</v>
      </c>
      <c r="X65" s="52">
        <v>64512</v>
      </c>
      <c r="Y65" s="52">
        <v>168390</v>
      </c>
      <c r="DA65" s="63" t="s">
        <v>1468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1469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1470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591</v>
      </c>
      <c r="D69" s="52">
        <f t="shared" si="6"/>
        <v>1149</v>
      </c>
      <c r="E69" s="52">
        <f t="shared" si="6"/>
        <v>1190</v>
      </c>
      <c r="F69" s="52">
        <f t="shared" si="6"/>
        <v>1159</v>
      </c>
      <c r="G69" s="52">
        <f t="shared" si="6"/>
        <v>1727</v>
      </c>
      <c r="H69" s="52">
        <f t="shared" si="6"/>
        <v>2489</v>
      </c>
      <c r="I69" s="52">
        <f t="shared" si="6"/>
        <v>1897</v>
      </c>
      <c r="J69" s="52">
        <f t="shared" si="6"/>
        <v>3521</v>
      </c>
      <c r="K69" s="52">
        <f t="shared" si="6"/>
        <v>3027</v>
      </c>
      <c r="L69" s="52">
        <f t="shared" si="6"/>
        <v>7897</v>
      </c>
      <c r="M69" s="52">
        <f t="shared" si="6"/>
        <v>1853</v>
      </c>
      <c r="N69" s="52">
        <f t="shared" si="6"/>
        <v>7327</v>
      </c>
      <c r="O69" s="52">
        <f t="shared" si="6"/>
        <v>6401</v>
      </c>
      <c r="P69" s="52">
        <f t="shared" si="6"/>
        <v>4190</v>
      </c>
      <c r="Q69" s="52">
        <f t="shared" si="6"/>
        <v>10230</v>
      </c>
      <c r="R69" s="52">
        <f t="shared" ref="R69:V69" si="7">R41-R55</f>
        <v>9619</v>
      </c>
      <c r="S69" s="52">
        <f t="shared" si="7"/>
        <v>16782</v>
      </c>
      <c r="T69" s="52">
        <f t="shared" si="7"/>
        <v>28345</v>
      </c>
      <c r="U69" s="52">
        <f t="shared" si="7"/>
        <v>27662</v>
      </c>
      <c r="V69" s="52">
        <f t="shared" si="7"/>
        <v>44801</v>
      </c>
      <c r="W69" s="52">
        <f t="shared" ref="W69:Y69" si="8">W41-W55</f>
        <v>79714</v>
      </c>
      <c r="X69" s="52">
        <f t="shared" si="8"/>
        <v>73220</v>
      </c>
      <c r="Y69" s="52">
        <f t="shared" si="8"/>
        <v>52345</v>
      </c>
      <c r="DA69" s="63" t="s">
        <v>1471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663</v>
      </c>
      <c r="D70" s="52">
        <f t="shared" si="9"/>
        <v>952</v>
      </c>
      <c r="E70" s="52">
        <f t="shared" si="9"/>
        <v>1046</v>
      </c>
      <c r="F70" s="52">
        <f t="shared" si="9"/>
        <v>1535</v>
      </c>
      <c r="G70" s="52">
        <f t="shared" si="9"/>
        <v>1639</v>
      </c>
      <c r="H70" s="52">
        <f t="shared" si="9"/>
        <v>1899</v>
      </c>
      <c r="I70" s="52">
        <f t="shared" si="9"/>
        <v>3498</v>
      </c>
      <c r="J70" s="52">
        <f t="shared" si="9"/>
        <v>2749</v>
      </c>
      <c r="K70" s="52">
        <f t="shared" si="9"/>
        <v>5658</v>
      </c>
      <c r="L70" s="52">
        <f t="shared" si="9"/>
        <v>1109</v>
      </c>
      <c r="M70" s="52">
        <f t="shared" si="9"/>
        <v>9963</v>
      </c>
      <c r="N70" s="52">
        <f t="shared" si="9"/>
        <v>4450</v>
      </c>
      <c r="O70" s="52">
        <f t="shared" si="9"/>
        <v>6521</v>
      </c>
      <c r="P70" s="52">
        <f t="shared" si="9"/>
        <v>9988</v>
      </c>
      <c r="Q70" s="52">
        <f t="shared" si="9"/>
        <v>6975</v>
      </c>
      <c r="R70" s="52">
        <f t="shared" ref="R70:V70" si="10">R42-R56</f>
        <v>11821</v>
      </c>
      <c r="S70" s="52">
        <f t="shared" si="10"/>
        <v>15337</v>
      </c>
      <c r="T70" s="52">
        <f t="shared" si="10"/>
        <v>15645</v>
      </c>
      <c r="U70" s="52">
        <f t="shared" si="10"/>
        <v>28064</v>
      </c>
      <c r="V70" s="52">
        <f t="shared" si="10"/>
        <v>29507</v>
      </c>
      <c r="W70" s="52">
        <f t="shared" ref="W70:Y70" si="11">W42-W56</f>
        <v>28595</v>
      </c>
      <c r="X70" s="52">
        <f t="shared" si="11"/>
        <v>76084</v>
      </c>
      <c r="Y70" s="52">
        <f t="shared" si="11"/>
        <v>104809</v>
      </c>
      <c r="DA70" s="63" t="s">
        <v>1472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1473</v>
      </c>
    </row>
    <row r="73" spans="1:105" ht="12" customHeight="1" x14ac:dyDescent="0.25">
      <c r="A73" s="115" t="s">
        <v>120</v>
      </c>
      <c r="B73" s="36"/>
      <c r="C73" s="36">
        <v>1255</v>
      </c>
      <c r="D73" s="36">
        <v>2100</v>
      </c>
      <c r="E73" s="36">
        <v>2236</v>
      </c>
      <c r="F73" s="36">
        <v>2694</v>
      </c>
      <c r="G73" s="36">
        <v>3368</v>
      </c>
      <c r="H73" s="36">
        <v>4389</v>
      </c>
      <c r="I73" s="36">
        <v>5395</v>
      </c>
      <c r="J73" s="36">
        <v>6270</v>
      </c>
      <c r="K73" s="36">
        <v>8688</v>
      </c>
      <c r="L73" s="36">
        <v>9006</v>
      </c>
      <c r="M73" s="36">
        <v>11812</v>
      </c>
      <c r="N73" s="36">
        <v>11784</v>
      </c>
      <c r="O73" s="36">
        <v>12918</v>
      </c>
      <c r="P73" s="36">
        <v>14179</v>
      </c>
      <c r="Q73" s="36">
        <v>17198</v>
      </c>
      <c r="R73" s="36">
        <v>21457</v>
      </c>
      <c r="S73" s="36">
        <v>32112</v>
      </c>
      <c r="T73" s="36">
        <v>43993</v>
      </c>
      <c r="U73" s="36">
        <v>55743</v>
      </c>
      <c r="V73" s="36">
        <v>74316</v>
      </c>
      <c r="W73" s="36">
        <v>108309</v>
      </c>
      <c r="X73" s="36">
        <v>149309</v>
      </c>
      <c r="Y73" s="36">
        <v>157158</v>
      </c>
      <c r="DA73" s="60" t="s">
        <v>1474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1553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X78" s="128">
        <f>RES_hhdet_numvin!X144</f>
        <v>0</v>
      </c>
      <c r="Y78" s="128">
        <f>RES_hhdet_numvin!Y144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0</v>
      </c>
      <c r="I79" s="138">
        <f>RES_hhdet_numvin!I145</f>
        <v>0</v>
      </c>
      <c r="J79" s="138">
        <f>RES_hhdet_numvin!J145</f>
        <v>1268</v>
      </c>
      <c r="K79" s="138">
        <f>RES_hhdet_numvin!K145</f>
        <v>3189</v>
      </c>
      <c r="L79" s="138">
        <f>RES_hhdet_numvin!L145</f>
        <v>4232</v>
      </c>
      <c r="M79" s="138">
        <f>RES_hhdet_numvin!M145</f>
        <v>6895</v>
      </c>
      <c r="N79" s="138">
        <f>RES_hhdet_numvin!N145</f>
        <v>6880</v>
      </c>
      <c r="O79" s="138">
        <f>RES_hhdet_numvin!O145</f>
        <v>8634</v>
      </c>
      <c r="P79" s="138">
        <f>RES_hhdet_numvin!P145</f>
        <v>13971</v>
      </c>
      <c r="Q79" s="138">
        <f>RES_hhdet_numvin!Q145</f>
        <v>14418</v>
      </c>
      <c r="R79" s="138">
        <f>RES_hhdet_numvin!R145</f>
        <v>20996</v>
      </c>
      <c r="S79" s="138">
        <f>RES_hhdet_numvin!S145</f>
        <v>32372</v>
      </c>
      <c r="T79" s="138">
        <f>RES_hhdet_numvin!T145</f>
        <v>49465</v>
      </c>
      <c r="U79" s="138">
        <f>RES_hhdet_numvin!U145</f>
        <v>66116</v>
      </c>
      <c r="V79" s="138">
        <f>RES_hhdet_numvin!V145</f>
        <v>96090</v>
      </c>
      <c r="W79" s="138">
        <f>RES_hhdet_numvin!W145</f>
        <v>133299</v>
      </c>
      <c r="X79" s="138">
        <f>RES_hhdet_numvin!X145</f>
        <v>191967</v>
      </c>
      <c r="Y79" s="138">
        <f>RES_hhdet_numvin!Y145</f>
        <v>209697</v>
      </c>
      <c r="DA79" s="63" t="s">
        <v>1554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X80" s="150">
        <f>RES_hhdet_numvin!X146</f>
        <v>0</v>
      </c>
      <c r="Y80" s="150">
        <f>RES_hhdet_numvin!Y146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0</v>
      </c>
      <c r="Q81" s="138">
        <f>RES_hhdet_numvin!Q147</f>
        <v>0</v>
      </c>
      <c r="R81" s="138">
        <f>RES_hhdet_numvin!R147</f>
        <v>4493</v>
      </c>
      <c r="S81" s="138">
        <f>RES_hhdet_numvin!S147</f>
        <v>10511</v>
      </c>
      <c r="T81" s="138">
        <f>RES_hhdet_numvin!T147</f>
        <v>15012</v>
      </c>
      <c r="U81" s="138">
        <f>RES_hhdet_numvin!U147</f>
        <v>21938</v>
      </c>
      <c r="V81" s="138">
        <f>RES_hhdet_numvin!V147</f>
        <v>30933</v>
      </c>
      <c r="W81" s="138">
        <f>RES_hhdet_numvin!W147</f>
        <v>54529</v>
      </c>
      <c r="X81" s="138">
        <f>RES_hhdet_numvin!X147</f>
        <v>105086</v>
      </c>
      <c r="Y81" s="138">
        <f>RES_hhdet_numvin!Y147</f>
        <v>239640</v>
      </c>
      <c r="DA81" s="63" t="s">
        <v>1555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X82" s="150">
        <f>RES_hhdet_numvin!X148</f>
        <v>0</v>
      </c>
      <c r="Y82" s="150">
        <f>RES_hhdet_numvin!Y148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0</v>
      </c>
      <c r="Q83" s="138">
        <f>RES_hhdet_numvin!Q149</f>
        <v>0</v>
      </c>
      <c r="R83" s="138">
        <f>RES_hhdet_numvin!R149</f>
        <v>0</v>
      </c>
      <c r="S83" s="138">
        <f>RES_hhdet_numvin!S149</f>
        <v>0</v>
      </c>
      <c r="T83" s="138">
        <f>RES_hhdet_numvin!T149</f>
        <v>0</v>
      </c>
      <c r="U83" s="138">
        <f>RES_hhdet_numvin!U149</f>
        <v>0</v>
      </c>
      <c r="V83" s="138">
        <f>RES_hhdet_numvin!V149</f>
        <v>0</v>
      </c>
      <c r="W83" s="138">
        <f>RES_hhdet_numvin!W149</f>
        <v>0</v>
      </c>
      <c r="X83" s="138">
        <f>RES_hhdet_numvin!X149</f>
        <v>0</v>
      </c>
      <c r="Y83" s="138">
        <f>RES_hhdet_numvin!Y149</f>
        <v>0</v>
      </c>
      <c r="DA83" s="63" t="s">
        <v>1556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0</v>
      </c>
      <c r="R84" s="138">
        <f>RES_hhdet_numvin!R150</f>
        <v>0</v>
      </c>
      <c r="S84" s="138">
        <f>RES_hhdet_numvin!S150</f>
        <v>0</v>
      </c>
      <c r="T84" s="138">
        <f>RES_hhdet_numvin!T150</f>
        <v>0</v>
      </c>
      <c r="U84" s="138">
        <f>RES_hhdet_numvin!U150</f>
        <v>0</v>
      </c>
      <c r="V84" s="138">
        <f>RES_hhdet_numvin!V150</f>
        <v>0</v>
      </c>
      <c r="W84" s="138">
        <f>RES_hhdet_numvin!W150</f>
        <v>0</v>
      </c>
      <c r="X84" s="138">
        <f>RES_hhdet_numvin!X150</f>
        <v>0</v>
      </c>
      <c r="Y84" s="138">
        <f>RES_hhdet_numvin!Y150</f>
        <v>0</v>
      </c>
      <c r="DA84" s="63" t="s">
        <v>1557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X85" s="138">
        <f>RES_hhdet_numvin!X151</f>
        <v>0</v>
      </c>
      <c r="Y85" s="138">
        <f>RES_hhdet_numvin!Y151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X86" s="138">
        <f>RES_hhdet_numvin!X152</f>
        <v>0</v>
      </c>
      <c r="Y86" s="138">
        <f>RES_hhdet_numvin!Y152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0</v>
      </c>
      <c r="Q87" s="138">
        <f>RES_hhdet_numvin!Q153</f>
        <v>0</v>
      </c>
      <c r="R87" s="138">
        <f>RES_hhdet_numvin!R153</f>
        <v>4618</v>
      </c>
      <c r="S87" s="138">
        <f>RES_hhdet_numvin!S153</f>
        <v>13178</v>
      </c>
      <c r="T87" s="138">
        <f>RES_hhdet_numvin!T153</f>
        <v>29794</v>
      </c>
      <c r="U87" s="138">
        <f>RES_hhdet_numvin!U153</f>
        <v>34275</v>
      </c>
      <c r="V87" s="138">
        <f>RES_hhdet_numvin!V153</f>
        <v>62829</v>
      </c>
      <c r="W87" s="138">
        <f>RES_hhdet_numvin!W153</f>
        <v>109290</v>
      </c>
      <c r="X87" s="138">
        <f>RES_hhdet_numvin!X153</f>
        <v>105507</v>
      </c>
      <c r="Y87" s="138">
        <f>RES_hhdet_numvin!Y153</f>
        <v>80216</v>
      </c>
      <c r="DA87" s="63" t="s">
        <v>1558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0</v>
      </c>
      <c r="Q88" s="138">
        <f>RES_hhdet_numvin!Q154</f>
        <v>0</v>
      </c>
      <c r="R88" s="138">
        <f>RES_hhdet_numvin!R154</f>
        <v>5672</v>
      </c>
      <c r="S88" s="138">
        <f>RES_hhdet_numvin!S154</f>
        <v>12056</v>
      </c>
      <c r="T88" s="138">
        <f>RES_hhdet_numvin!T154</f>
        <v>16469</v>
      </c>
      <c r="U88" s="138">
        <f>RES_hhdet_numvin!U154</f>
        <v>34746</v>
      </c>
      <c r="V88" s="138">
        <f>RES_hhdet_numvin!V154</f>
        <v>41397</v>
      </c>
      <c r="W88" s="138">
        <f>RES_hhdet_numvin!W154</f>
        <v>39222</v>
      </c>
      <c r="X88" s="138">
        <f>RES_hhdet_numvin!X154</f>
        <v>109619</v>
      </c>
      <c r="Y88" s="138">
        <f>RES_hhdet_numvin!Y154</f>
        <v>160601</v>
      </c>
      <c r="DA88" s="63" t="s">
        <v>1559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X89" s="138">
        <f>RES_hhdet_numvin!X155</f>
        <v>0</v>
      </c>
      <c r="Y89" s="138">
        <f>RES_hhdet_numvin!Y155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X90" s="148">
        <f>RES_hhdet_numvin!X156</f>
        <v>0</v>
      </c>
      <c r="Y90" s="148">
        <f>RES_hhdet_numvin!Y156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X91" s="150">
        <f>RES_hhdet_numvin!X157</f>
        <v>0</v>
      </c>
      <c r="Y91" s="150">
        <f>RES_hhdet_numvin!Y157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0</v>
      </c>
      <c r="Q92" s="138">
        <f>RES_hhdet_numvin!Q158</f>
        <v>0</v>
      </c>
      <c r="R92" s="138">
        <f>RES_hhdet_numvin!R158</f>
        <v>0</v>
      </c>
      <c r="S92" s="138">
        <f>RES_hhdet_numvin!S158</f>
        <v>0</v>
      </c>
      <c r="T92" s="138">
        <f>RES_hhdet_numvin!T158</f>
        <v>0</v>
      </c>
      <c r="U92" s="138">
        <f>RES_hhdet_numvin!U158</f>
        <v>0</v>
      </c>
      <c r="V92" s="138">
        <f>RES_hhdet_numvin!V158</f>
        <v>0</v>
      </c>
      <c r="W92" s="138">
        <f>RES_hhdet_numvin!W158</f>
        <v>0</v>
      </c>
      <c r="X92" s="138">
        <f>RES_hhdet_numvin!X158</f>
        <v>0</v>
      </c>
      <c r="Y92" s="138">
        <f>RES_hhdet_numvin!Y158</f>
        <v>0</v>
      </c>
      <c r="DA92" s="63" t="s">
        <v>1560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0</v>
      </c>
      <c r="Q93" s="39">
        <f>RES_hhdet_numvin!Q159</f>
        <v>0</v>
      </c>
      <c r="R93" s="39">
        <f>RES_hhdet_numvin!R159</f>
        <v>10290</v>
      </c>
      <c r="S93" s="39">
        <f>RES_hhdet_numvin!S159</f>
        <v>25228</v>
      </c>
      <c r="T93" s="39">
        <f>RES_hhdet_numvin!T159</f>
        <v>46241</v>
      </c>
      <c r="U93" s="39">
        <f>RES_hhdet_numvin!U159</f>
        <v>69027</v>
      </c>
      <c r="V93" s="39">
        <f>RES_hhdet_numvin!V159</f>
        <v>104233</v>
      </c>
      <c r="W93" s="39">
        <f>RES_hhdet_numvin!W159</f>
        <v>148518</v>
      </c>
      <c r="X93" s="39">
        <f>RES_hhdet_numvin!X159</f>
        <v>215131</v>
      </c>
      <c r="Y93" s="39">
        <f>RES_hhdet_numvin!Y159</f>
        <v>240821</v>
      </c>
      <c r="DA93" s="60" t="s">
        <v>1561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3.1647384127181257</v>
      </c>
      <c r="C97" s="117">
        <f t="shared" si="12"/>
        <v>3.4013255887103719</v>
      </c>
      <c r="D97" s="117">
        <f t="shared" si="12"/>
        <v>4.4187115256599805</v>
      </c>
      <c r="E97" s="117">
        <f t="shared" si="12"/>
        <v>5.5007908803143861</v>
      </c>
      <c r="F97" s="117">
        <f t="shared" si="12"/>
        <v>6.3911254285794215</v>
      </c>
      <c r="G97" s="117">
        <f t="shared" si="12"/>
        <v>7.332968427774305</v>
      </c>
      <c r="H97" s="117">
        <f t="shared" si="12"/>
        <v>9.1975100326213539</v>
      </c>
      <c r="I97" s="117">
        <f t="shared" si="12"/>
        <v>11.078471196657265</v>
      </c>
      <c r="J97" s="117">
        <f t="shared" si="12"/>
        <v>14.103001554916561</v>
      </c>
      <c r="K97" s="117">
        <f t="shared" si="12"/>
        <v>18.262660886620132</v>
      </c>
      <c r="L97" s="117">
        <f t="shared" si="12"/>
        <v>21.659895114136972</v>
      </c>
      <c r="M97" s="117">
        <f t="shared" si="12"/>
        <v>25.248360838118636</v>
      </c>
      <c r="N97" s="117">
        <f t="shared" si="12"/>
        <v>27.885885942472981</v>
      </c>
      <c r="O97" s="117">
        <f t="shared" si="12"/>
        <v>29.953657169019522</v>
      </c>
      <c r="P97" s="117">
        <f t="shared" si="12"/>
        <v>32.791755605476617</v>
      </c>
      <c r="Q97" s="117">
        <f t="shared" si="12"/>
        <v>35.708150456129403</v>
      </c>
      <c r="R97" s="117">
        <f t="shared" ref="R97:V97" si="13">R98+R100+R102+R111</f>
        <v>41.296015534758716</v>
      </c>
      <c r="S97" s="117">
        <f t="shared" si="13"/>
        <v>49.823800077308952</v>
      </c>
      <c r="T97" s="117">
        <f t="shared" si="13"/>
        <v>61.551187321349374</v>
      </c>
      <c r="U97" s="117">
        <f t="shared" si="13"/>
        <v>78.493895743579671</v>
      </c>
      <c r="V97" s="117">
        <f t="shared" si="13"/>
        <v>102.47808216259925</v>
      </c>
      <c r="W97" s="117">
        <f t="shared" ref="W97:Y97" si="14">W98+W100+W102+W111</f>
        <v>128.27929980125236</v>
      </c>
      <c r="X97" s="117">
        <f t="shared" si="14"/>
        <v>168.61696604652701</v>
      </c>
      <c r="Y97" s="117">
        <f t="shared" si="14"/>
        <v>209.10355665555687</v>
      </c>
      <c r="DA97" s="129" t="s">
        <v>1705</v>
      </c>
    </row>
    <row r="98" spans="1:105" ht="12" customHeight="1" x14ac:dyDescent="0.25">
      <c r="A98" s="121" t="s">
        <v>57</v>
      </c>
      <c r="B98" s="122">
        <f t="shared" ref="B98:Y98" si="15">B99</f>
        <v>2.2922385330635149</v>
      </c>
      <c r="C98" s="122">
        <f t="shared" si="15"/>
        <v>2.5200255506226394</v>
      </c>
      <c r="D98" s="122">
        <f t="shared" si="15"/>
        <v>3.1644261348660891</v>
      </c>
      <c r="E98" s="122">
        <f t="shared" si="15"/>
        <v>3.9583922005753429</v>
      </c>
      <c r="F98" s="122">
        <f t="shared" si="15"/>
        <v>4.5617016784484417</v>
      </c>
      <c r="G98" s="122">
        <f t="shared" si="15"/>
        <v>5.0733185233896219</v>
      </c>
      <c r="H98" s="122">
        <f t="shared" si="15"/>
        <v>6.3376891262879624</v>
      </c>
      <c r="I98" s="122">
        <f t="shared" si="15"/>
        <v>7.3728003427719635</v>
      </c>
      <c r="J98" s="122">
        <f t="shared" si="15"/>
        <v>9.8303166413477836</v>
      </c>
      <c r="K98" s="122">
        <f t="shared" si="15"/>
        <v>12.743851049205292</v>
      </c>
      <c r="L98" s="122">
        <f t="shared" si="15"/>
        <v>14.958664424715057</v>
      </c>
      <c r="M98" s="122">
        <f t="shared" si="15"/>
        <v>17.144970507287749</v>
      </c>
      <c r="N98" s="122">
        <f t="shared" si="15"/>
        <v>18.754669278550079</v>
      </c>
      <c r="O98" s="122">
        <f t="shared" si="15"/>
        <v>19.65341392028056</v>
      </c>
      <c r="P98" s="122">
        <f t="shared" si="15"/>
        <v>20.519151038070888</v>
      </c>
      <c r="Q98" s="122">
        <f t="shared" si="15"/>
        <v>21.575425569579785</v>
      </c>
      <c r="R98" s="122">
        <f t="shared" si="15"/>
        <v>24.514613587875878</v>
      </c>
      <c r="S98" s="122">
        <f t="shared" si="15"/>
        <v>29.405403475208498</v>
      </c>
      <c r="T98" s="122">
        <f t="shared" si="15"/>
        <v>36.015797071642133</v>
      </c>
      <c r="U98" s="122">
        <f t="shared" si="15"/>
        <v>46.867846611672647</v>
      </c>
      <c r="V98" s="122">
        <f t="shared" si="15"/>
        <v>62.947439388606121</v>
      </c>
      <c r="W98" s="122">
        <f t="shared" si="15"/>
        <v>80.107415941788062</v>
      </c>
      <c r="X98" s="122">
        <f t="shared" si="15"/>
        <v>107.22715840897912</v>
      </c>
      <c r="Y98" s="122">
        <f t="shared" si="15"/>
        <v>142.81041063741384</v>
      </c>
      <c r="DA98" s="130" t="s">
        <v>1706</v>
      </c>
    </row>
    <row r="99" spans="1:105" ht="12" customHeight="1" x14ac:dyDescent="0.25">
      <c r="A99" s="97" t="s">
        <v>53</v>
      </c>
      <c r="B99" s="98">
        <v>2.2922385330635149</v>
      </c>
      <c r="C99" s="98">
        <v>2.5200255506226394</v>
      </c>
      <c r="D99" s="98">
        <v>3.1644261348660891</v>
      </c>
      <c r="E99" s="98">
        <v>3.9583922005753429</v>
      </c>
      <c r="F99" s="98">
        <v>4.5617016784484417</v>
      </c>
      <c r="G99" s="98">
        <v>5.0733185233896219</v>
      </c>
      <c r="H99" s="98">
        <v>6.3376891262879624</v>
      </c>
      <c r="I99" s="98">
        <v>7.3728003427719635</v>
      </c>
      <c r="J99" s="98">
        <v>9.8303166413477836</v>
      </c>
      <c r="K99" s="98">
        <v>12.743851049205292</v>
      </c>
      <c r="L99" s="98">
        <v>14.958664424715057</v>
      </c>
      <c r="M99" s="98">
        <v>17.144970507287749</v>
      </c>
      <c r="N99" s="98">
        <v>18.754669278550079</v>
      </c>
      <c r="O99" s="98">
        <v>19.65341392028056</v>
      </c>
      <c r="P99" s="98">
        <v>20.519151038070888</v>
      </c>
      <c r="Q99" s="98">
        <v>21.575425569579785</v>
      </c>
      <c r="R99" s="98">
        <v>24.514613587875878</v>
      </c>
      <c r="S99" s="98">
        <v>29.405403475208498</v>
      </c>
      <c r="T99" s="98">
        <v>36.015797071642133</v>
      </c>
      <c r="U99" s="98">
        <v>46.867846611672647</v>
      </c>
      <c r="V99" s="98">
        <v>62.947439388606121</v>
      </c>
      <c r="W99" s="98">
        <v>80.107415941788062</v>
      </c>
      <c r="X99" s="98">
        <v>107.22715840897912</v>
      </c>
      <c r="Y99" s="98">
        <v>142.81041063741384</v>
      </c>
      <c r="DA99" s="63" t="s">
        <v>1707</v>
      </c>
    </row>
    <row r="100" spans="1:105" ht="12" customHeight="1" x14ac:dyDescent="0.25">
      <c r="A100" s="121" t="s">
        <v>92</v>
      </c>
      <c r="B100" s="122">
        <f t="shared" ref="B100:Y100" si="16">B101</f>
        <v>2.802590368113006E-2</v>
      </c>
      <c r="C100" s="122">
        <f t="shared" si="16"/>
        <v>2.8459996016522816E-2</v>
      </c>
      <c r="D100" s="122">
        <f t="shared" si="16"/>
        <v>3.0894184067165827E-2</v>
      </c>
      <c r="E100" s="122">
        <f t="shared" si="16"/>
        <v>4.5069210345035395E-2</v>
      </c>
      <c r="F100" s="122">
        <f t="shared" si="16"/>
        <v>3.5333198353816347E-2</v>
      </c>
      <c r="G100" s="122">
        <f t="shared" si="16"/>
        <v>3.7864078308171498E-2</v>
      </c>
      <c r="H100" s="122">
        <f t="shared" si="16"/>
        <v>6.5110911401779853E-2</v>
      </c>
      <c r="I100" s="122">
        <f t="shared" si="16"/>
        <v>5.8945683286781861E-2</v>
      </c>
      <c r="J100" s="122">
        <f t="shared" si="16"/>
        <v>7.8056846769254645E-2</v>
      </c>
      <c r="K100" s="122">
        <f t="shared" si="16"/>
        <v>0.10584248942023264</v>
      </c>
      <c r="L100" s="122">
        <f t="shared" si="16"/>
        <v>0.13955768085959863</v>
      </c>
      <c r="M100" s="122">
        <f t="shared" si="16"/>
        <v>0.16535703241071673</v>
      </c>
      <c r="N100" s="122">
        <f t="shared" si="16"/>
        <v>0.22944885886325994</v>
      </c>
      <c r="O100" s="122">
        <f t="shared" si="16"/>
        <v>0.29227436698594078</v>
      </c>
      <c r="P100" s="122">
        <f t="shared" si="16"/>
        <v>0.36570450010901528</v>
      </c>
      <c r="Q100" s="122">
        <f t="shared" si="16"/>
        <v>0.46693458812411304</v>
      </c>
      <c r="R100" s="122">
        <f t="shared" si="16"/>
        <v>0.58110076085144269</v>
      </c>
      <c r="S100" s="122">
        <f t="shared" si="16"/>
        <v>0.70715599315237132</v>
      </c>
      <c r="T100" s="122">
        <f t="shared" si="16"/>
        <v>1.1165389773269012</v>
      </c>
      <c r="U100" s="122">
        <f t="shared" si="16"/>
        <v>1.4348239954591875</v>
      </c>
      <c r="V100" s="122">
        <f t="shared" si="16"/>
        <v>2.070877639529658</v>
      </c>
      <c r="W100" s="122">
        <f t="shared" si="16"/>
        <v>2.5421542780058237</v>
      </c>
      <c r="X100" s="122">
        <f t="shared" si="16"/>
        <v>4.7373618890617815</v>
      </c>
      <c r="Y100" s="122">
        <f t="shared" si="16"/>
        <v>7.4822566551713106</v>
      </c>
      <c r="DA100" s="130" t="s">
        <v>1708</v>
      </c>
    </row>
    <row r="101" spans="1:105" ht="12" customHeight="1" x14ac:dyDescent="0.25">
      <c r="A101" s="97" t="s">
        <v>53</v>
      </c>
      <c r="B101" s="98">
        <v>2.802590368113006E-2</v>
      </c>
      <c r="C101" s="98">
        <v>2.8459996016522816E-2</v>
      </c>
      <c r="D101" s="98">
        <v>3.0894184067165827E-2</v>
      </c>
      <c r="E101" s="98">
        <v>4.5069210345035395E-2</v>
      </c>
      <c r="F101" s="98">
        <v>3.5333198353816347E-2</v>
      </c>
      <c r="G101" s="98">
        <v>3.7864078308171498E-2</v>
      </c>
      <c r="H101" s="98">
        <v>6.5110911401779853E-2</v>
      </c>
      <c r="I101" s="98">
        <v>5.8945683286781861E-2</v>
      </c>
      <c r="J101" s="98">
        <v>7.8056846769254645E-2</v>
      </c>
      <c r="K101" s="98">
        <v>0.10584248942023264</v>
      </c>
      <c r="L101" s="98">
        <v>0.13955768085959863</v>
      </c>
      <c r="M101" s="98">
        <v>0.16535703241071673</v>
      </c>
      <c r="N101" s="98">
        <v>0.22944885886325994</v>
      </c>
      <c r="O101" s="98">
        <v>0.29227436698594078</v>
      </c>
      <c r="P101" s="98">
        <v>0.36570450010901528</v>
      </c>
      <c r="Q101" s="98">
        <v>0.46693458812411304</v>
      </c>
      <c r="R101" s="98">
        <v>0.58110076085144269</v>
      </c>
      <c r="S101" s="98">
        <v>0.70715599315237132</v>
      </c>
      <c r="T101" s="98">
        <v>1.1165389773269012</v>
      </c>
      <c r="U101" s="98">
        <v>1.4348239954591875</v>
      </c>
      <c r="V101" s="98">
        <v>2.070877639529658</v>
      </c>
      <c r="W101" s="98">
        <v>2.5421542780058237</v>
      </c>
      <c r="X101" s="98">
        <v>4.7373618890617815</v>
      </c>
      <c r="Y101" s="98">
        <v>7.4822566551713106</v>
      </c>
      <c r="DA101" s="63" t="s">
        <v>1709</v>
      </c>
    </row>
    <row r="102" spans="1:105" ht="12" customHeight="1" x14ac:dyDescent="0.25">
      <c r="A102" s="121" t="s">
        <v>55</v>
      </c>
      <c r="B102" s="122">
        <v>0.72177414554655672</v>
      </c>
      <c r="C102" s="122">
        <v>0.70783887216518449</v>
      </c>
      <c r="D102" s="122">
        <v>1.0368853891616854</v>
      </c>
      <c r="E102" s="122">
        <v>1.2671800424909858</v>
      </c>
      <c r="F102" s="122">
        <v>1.5010441872061837</v>
      </c>
      <c r="G102" s="122">
        <v>1.8572718082954001</v>
      </c>
      <c r="H102" s="122">
        <v>2.2916660649699145</v>
      </c>
      <c r="I102" s="122">
        <v>3.042636641197328</v>
      </c>
      <c r="J102" s="122">
        <v>3.4299273875019995</v>
      </c>
      <c r="K102" s="122">
        <v>4.5354838722840718</v>
      </c>
      <c r="L102" s="122">
        <v>5.2882758767446818</v>
      </c>
      <c r="M102" s="122">
        <v>6.405721752469324</v>
      </c>
      <c r="N102" s="122">
        <v>7.1595143177585907</v>
      </c>
      <c r="O102" s="122">
        <v>8.0734309268182152</v>
      </c>
      <c r="P102" s="122">
        <v>9.6647835070862289</v>
      </c>
      <c r="Q102" s="122">
        <v>11.154971554161811</v>
      </c>
      <c r="R102" s="122">
        <v>13.315157880225568</v>
      </c>
      <c r="S102" s="122">
        <v>16.251442626219436</v>
      </c>
      <c r="T102" s="122">
        <v>20.086379498041442</v>
      </c>
      <c r="U102" s="122">
        <v>24.722213163571716</v>
      </c>
      <c r="V102" s="122">
        <v>30.351089158629076</v>
      </c>
      <c r="W102" s="122">
        <v>36.18172018743185</v>
      </c>
      <c r="X102" s="122">
        <v>43.787599820904767</v>
      </c>
      <c r="Y102" s="122">
        <v>44.319918322666396</v>
      </c>
      <c r="DA102" s="130" t="s">
        <v>1710</v>
      </c>
    </row>
    <row r="103" spans="1:105" ht="12" customHeight="1" x14ac:dyDescent="0.25">
      <c r="A103" s="97" t="s">
        <v>124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X103" s="98">
        <v>0</v>
      </c>
      <c r="Y103" s="98">
        <v>0</v>
      </c>
      <c r="DA103" s="63" t="s">
        <v>1711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X104" s="98">
        <v>0</v>
      </c>
      <c r="Y104" s="98">
        <v>0</v>
      </c>
      <c r="DA104" s="63" t="s">
        <v>1712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X105" s="101">
        <v>0</v>
      </c>
      <c r="Y105" s="101">
        <v>0</v>
      </c>
      <c r="DA105" s="131" t="s">
        <v>1713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X106" s="104">
        <v>0</v>
      </c>
      <c r="Y106" s="104">
        <v>0</v>
      </c>
      <c r="DA106" s="132" t="s">
        <v>1714</v>
      </c>
    </row>
    <row r="107" spans="1:105" ht="12" customHeight="1" x14ac:dyDescent="0.25">
      <c r="A107" s="106" t="s">
        <v>122</v>
      </c>
      <c r="B107" s="101">
        <v>0.45713168112082392</v>
      </c>
      <c r="C107" s="101">
        <v>0.43014267728611905</v>
      </c>
      <c r="D107" s="101">
        <v>0.61686704921666247</v>
      </c>
      <c r="E107" s="101">
        <v>0.74137032955894244</v>
      </c>
      <c r="F107" s="101">
        <v>0.82606650254224701</v>
      </c>
      <c r="G107" s="101">
        <v>1.0124107493410472</v>
      </c>
      <c r="H107" s="101">
        <v>1.2790136187050933</v>
      </c>
      <c r="I107" s="101">
        <v>1.5478060321862381</v>
      </c>
      <c r="J107" s="101">
        <v>1.82719026790342</v>
      </c>
      <c r="K107" s="101">
        <v>2.2277079294994637</v>
      </c>
      <c r="L107" s="101">
        <v>3.1293812085471444</v>
      </c>
      <c r="M107" s="101">
        <v>3.1821609750613646</v>
      </c>
      <c r="N107" s="101">
        <v>3.795392035014292</v>
      </c>
      <c r="O107" s="101">
        <v>4.2786081699101013</v>
      </c>
      <c r="P107" s="101">
        <v>4.6478912719186329</v>
      </c>
      <c r="Q107" s="101">
        <v>5.6944215171089692</v>
      </c>
      <c r="R107" s="101">
        <v>6.6522065690663794</v>
      </c>
      <c r="S107" s="101">
        <v>8.3257575571176972</v>
      </c>
      <c r="T107" s="101">
        <v>11.20194810440417</v>
      </c>
      <c r="U107" s="101">
        <v>13.77415183154573</v>
      </c>
      <c r="V107" s="101">
        <v>17.645371213665072</v>
      </c>
      <c r="W107" s="101">
        <v>23.282387214718355</v>
      </c>
      <c r="X107" s="101">
        <v>26.645960164833063</v>
      </c>
      <c r="Y107" s="101">
        <v>23.98036252087439</v>
      </c>
      <c r="DA107" s="131" t="s">
        <v>1715</v>
      </c>
    </row>
    <row r="108" spans="1:105" ht="12" customHeight="1" x14ac:dyDescent="0.25">
      <c r="A108" s="107" t="s">
        <v>121</v>
      </c>
      <c r="B108" s="104">
        <v>0.2646424644257328</v>
      </c>
      <c r="C108" s="104">
        <v>0.27769619487906538</v>
      </c>
      <c r="D108" s="104">
        <v>0.4200183399450228</v>
      </c>
      <c r="E108" s="104">
        <v>0.52580971293204337</v>
      </c>
      <c r="F108" s="104">
        <v>0.67497768466393671</v>
      </c>
      <c r="G108" s="104">
        <v>0.84486105895435282</v>
      </c>
      <c r="H108" s="104">
        <v>1.0126524462648212</v>
      </c>
      <c r="I108" s="104">
        <v>1.4948306090110899</v>
      </c>
      <c r="J108" s="104">
        <v>1.6027371195985798</v>
      </c>
      <c r="K108" s="104">
        <v>2.3077759427846081</v>
      </c>
      <c r="L108" s="104">
        <v>2.1588946681975374</v>
      </c>
      <c r="M108" s="104">
        <v>3.2235607774079593</v>
      </c>
      <c r="N108" s="104">
        <v>3.3641222827442983</v>
      </c>
      <c r="O108" s="104">
        <v>3.794822756908113</v>
      </c>
      <c r="P108" s="104">
        <v>5.016892235167596</v>
      </c>
      <c r="Q108" s="104">
        <v>5.4605500370528421</v>
      </c>
      <c r="R108" s="104">
        <v>6.6629513111591887</v>
      </c>
      <c r="S108" s="104">
        <v>7.9256850691017391</v>
      </c>
      <c r="T108" s="104">
        <v>8.8844313936372714</v>
      </c>
      <c r="U108" s="104">
        <v>10.948061332025986</v>
      </c>
      <c r="V108" s="104">
        <v>12.705717944964004</v>
      </c>
      <c r="W108" s="104">
        <v>12.899332972713495</v>
      </c>
      <c r="X108" s="104">
        <v>17.141639656071703</v>
      </c>
      <c r="Y108" s="104">
        <v>20.33955580179201</v>
      </c>
      <c r="DA108" s="132" t="s">
        <v>1716</v>
      </c>
    </row>
    <row r="109" spans="1:105" ht="12" customHeight="1" x14ac:dyDescent="0.25">
      <c r="A109" s="108" t="s">
        <v>53</v>
      </c>
      <c r="B109" s="98">
        <v>0.16251527329765264</v>
      </c>
      <c r="C109" s="98">
        <v>0.15515420480515932</v>
      </c>
      <c r="D109" s="98">
        <v>0.24337475397793867</v>
      </c>
      <c r="E109" s="98">
        <v>0.29606816280692067</v>
      </c>
      <c r="F109" s="98">
        <v>0.37741624985704703</v>
      </c>
      <c r="G109" s="98">
        <v>0.47473372224363963</v>
      </c>
      <c r="H109" s="98">
        <v>0.55588818220655056</v>
      </c>
      <c r="I109" s="98">
        <v>0.86966827963133808</v>
      </c>
      <c r="J109" s="98">
        <v>0.84446859932034735</v>
      </c>
      <c r="K109" s="98">
        <v>1.2479808214564037</v>
      </c>
      <c r="L109" s="98">
        <v>0.97696067816370069</v>
      </c>
      <c r="M109" s="98">
        <v>1.604471230241747</v>
      </c>
      <c r="N109" s="98">
        <v>1.5708519091306508</v>
      </c>
      <c r="O109" s="98">
        <v>1.8028368646495334</v>
      </c>
      <c r="P109" s="98">
        <v>2.5009514208191814</v>
      </c>
      <c r="Q109" s="98">
        <v>2.6955940068530846</v>
      </c>
      <c r="R109" s="98">
        <v>3.4034384858132509</v>
      </c>
      <c r="S109" s="98">
        <v>4.0709243059883047</v>
      </c>
      <c r="T109" s="98">
        <v>4.3687419478520155</v>
      </c>
      <c r="U109" s="98">
        <v>5.1846669843885067</v>
      </c>
      <c r="V109" s="98">
        <v>5.8012653763080717</v>
      </c>
      <c r="W109" s="98">
        <v>5.0348524323263968</v>
      </c>
      <c r="X109" s="98">
        <v>7.18553041950417</v>
      </c>
      <c r="Y109" s="98">
        <v>8.633597423393141</v>
      </c>
      <c r="DA109" s="63" t="s">
        <v>1717</v>
      </c>
    </row>
    <row r="110" spans="1:105" ht="12" customHeight="1" x14ac:dyDescent="0.25">
      <c r="A110" s="108" t="s">
        <v>52</v>
      </c>
      <c r="B110" s="98">
        <v>0.10212719112808016</v>
      </c>
      <c r="C110" s="98">
        <v>0.12254199007390609</v>
      </c>
      <c r="D110" s="98">
        <v>0.17664358596708415</v>
      </c>
      <c r="E110" s="98">
        <v>0.22974155012512268</v>
      </c>
      <c r="F110" s="98">
        <v>0.29756143480688968</v>
      </c>
      <c r="G110" s="98">
        <v>0.37012733671071324</v>
      </c>
      <c r="H110" s="98">
        <v>0.4567642640582707</v>
      </c>
      <c r="I110" s="98">
        <v>0.6251623293797518</v>
      </c>
      <c r="J110" s="98">
        <v>0.75826852027823244</v>
      </c>
      <c r="K110" s="98">
        <v>1.0597951213282044</v>
      </c>
      <c r="L110" s="98">
        <v>1.1819339900338368</v>
      </c>
      <c r="M110" s="98">
        <v>1.6190895471662126</v>
      </c>
      <c r="N110" s="98">
        <v>1.7932703736136477</v>
      </c>
      <c r="O110" s="98">
        <v>1.9919858922585798</v>
      </c>
      <c r="P110" s="98">
        <v>2.5159408143484141</v>
      </c>
      <c r="Q110" s="98">
        <v>2.7649560301997576</v>
      </c>
      <c r="R110" s="98">
        <v>3.2595128253459373</v>
      </c>
      <c r="S110" s="98">
        <v>3.854760763113434</v>
      </c>
      <c r="T110" s="98">
        <v>4.5156894457852559</v>
      </c>
      <c r="U110" s="98">
        <v>5.7633943476374805</v>
      </c>
      <c r="V110" s="98">
        <v>6.9044525686559322</v>
      </c>
      <c r="W110" s="98">
        <v>7.8644805403870981</v>
      </c>
      <c r="X110" s="98">
        <v>9.9561092365675314</v>
      </c>
      <c r="Y110" s="98">
        <v>11.705958378398869</v>
      </c>
      <c r="DA110" s="63" t="s">
        <v>1718</v>
      </c>
    </row>
    <row r="111" spans="1:105" ht="12" customHeight="1" x14ac:dyDescent="0.25">
      <c r="A111" s="121" t="s">
        <v>54</v>
      </c>
      <c r="B111" s="122">
        <v>0.12269983042692402</v>
      </c>
      <c r="C111" s="122">
        <v>0.14500116990602499</v>
      </c>
      <c r="D111" s="122">
        <v>0.18650581756504045</v>
      </c>
      <c r="E111" s="122">
        <v>0.23014942690302251</v>
      </c>
      <c r="F111" s="122">
        <v>0.29304636457097971</v>
      </c>
      <c r="G111" s="122">
        <v>0.36451401778111114</v>
      </c>
      <c r="H111" s="122">
        <v>0.50304392996169744</v>
      </c>
      <c r="I111" s="122">
        <v>0.6040885294011924</v>
      </c>
      <c r="J111" s="122">
        <v>0.76470067929752505</v>
      </c>
      <c r="K111" s="122">
        <v>0.87748347571053398</v>
      </c>
      <c r="L111" s="122">
        <v>1.273397131817636</v>
      </c>
      <c r="M111" s="122">
        <v>1.5323115459508458</v>
      </c>
      <c r="N111" s="122">
        <v>1.7422534873010496</v>
      </c>
      <c r="O111" s="122">
        <v>1.9345379549348065</v>
      </c>
      <c r="P111" s="122">
        <v>2.2421165602104818</v>
      </c>
      <c r="Q111" s="122">
        <v>2.5108187442636956</v>
      </c>
      <c r="R111" s="122">
        <v>2.8851433058058236</v>
      </c>
      <c r="S111" s="122">
        <v>3.4597979827286482</v>
      </c>
      <c r="T111" s="122">
        <v>4.3324717743388961</v>
      </c>
      <c r="U111" s="122">
        <v>5.4690119728761148</v>
      </c>
      <c r="V111" s="122">
        <v>7.1086759758343936</v>
      </c>
      <c r="W111" s="122">
        <v>9.4480093940266237</v>
      </c>
      <c r="X111" s="122">
        <v>12.864845927581344</v>
      </c>
      <c r="Y111" s="122">
        <v>14.490971040305327</v>
      </c>
      <c r="DA111" s="130" t="s">
        <v>1719</v>
      </c>
    </row>
    <row r="112" spans="1:105" ht="12" customHeight="1" x14ac:dyDescent="0.25">
      <c r="A112" s="97" t="s">
        <v>50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1720</v>
      </c>
    </row>
    <row r="113" spans="1:105" ht="12" customHeight="1" x14ac:dyDescent="0.25">
      <c r="A113" s="109" t="s">
        <v>120</v>
      </c>
      <c r="B113" s="33">
        <v>0.12269983042692402</v>
      </c>
      <c r="C113" s="33">
        <v>0.14500116990602499</v>
      </c>
      <c r="D113" s="33">
        <v>0.18650581756504045</v>
      </c>
      <c r="E113" s="33">
        <v>0.23014942690302251</v>
      </c>
      <c r="F113" s="33">
        <v>0.29304636457097971</v>
      </c>
      <c r="G113" s="33">
        <v>0.36451401778111114</v>
      </c>
      <c r="H113" s="33">
        <v>0.50304392996169744</v>
      </c>
      <c r="I113" s="33">
        <v>0.6040885294011924</v>
      </c>
      <c r="J113" s="33">
        <v>0.76470067929752505</v>
      </c>
      <c r="K113" s="33">
        <v>0.87748347571053398</v>
      </c>
      <c r="L113" s="33">
        <v>1.273397131817636</v>
      </c>
      <c r="M113" s="33">
        <v>1.5323115459508458</v>
      </c>
      <c r="N113" s="33">
        <v>1.7422534873010496</v>
      </c>
      <c r="O113" s="33">
        <v>1.9345379549348065</v>
      </c>
      <c r="P113" s="33">
        <v>2.2421165602104818</v>
      </c>
      <c r="Q113" s="33">
        <v>2.5108187442636956</v>
      </c>
      <c r="R113" s="33">
        <v>2.8851433058058236</v>
      </c>
      <c r="S113" s="33">
        <v>3.4597979827286482</v>
      </c>
      <c r="T113" s="33">
        <v>4.3324717743388961</v>
      </c>
      <c r="U113" s="33">
        <v>5.4690119728761148</v>
      </c>
      <c r="V113" s="33">
        <v>7.1086759758343936</v>
      </c>
      <c r="W113" s="33">
        <v>9.4480093940266237</v>
      </c>
      <c r="X113" s="33">
        <v>12.864845927581344</v>
      </c>
      <c r="Y113" s="33">
        <v>14.490971040305327</v>
      </c>
      <c r="DA113" s="60" t="s">
        <v>1721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4.7486632180825294</v>
      </c>
      <c r="C115" s="117">
        <f t="shared" si="17"/>
        <v>5.2400958001285254</v>
      </c>
      <c r="D115" s="117">
        <f t="shared" si="17"/>
        <v>6.8826200170224743</v>
      </c>
      <c r="E115" s="117">
        <f t="shared" si="17"/>
        <v>8.8442016148831932</v>
      </c>
      <c r="F115" s="117">
        <f t="shared" si="17"/>
        <v>10.511730203798152</v>
      </c>
      <c r="G115" s="117">
        <f t="shared" si="17"/>
        <v>12.219094944574975</v>
      </c>
      <c r="H115" s="117">
        <f t="shared" si="17"/>
        <v>15.818426980127272</v>
      </c>
      <c r="I115" s="117">
        <f t="shared" si="17"/>
        <v>19.275814616981521</v>
      </c>
      <c r="J115" s="117">
        <f t="shared" si="17"/>
        <v>25.917196456846959</v>
      </c>
      <c r="K115" s="117">
        <f t="shared" si="17"/>
        <v>34.667564940194389</v>
      </c>
      <c r="L115" s="117">
        <f t="shared" si="17"/>
        <v>41.952111047987813</v>
      </c>
      <c r="M115" s="117">
        <f t="shared" si="17"/>
        <v>49.931341497784715</v>
      </c>
      <c r="N115" s="117">
        <f t="shared" si="17"/>
        <v>56.382485701060318</v>
      </c>
      <c r="O115" s="117">
        <f t="shared" si="17"/>
        <v>61.513538212346468</v>
      </c>
      <c r="P115" s="117">
        <f t="shared" si="17"/>
        <v>67.990110290399286</v>
      </c>
      <c r="Q115" s="117">
        <f t="shared" si="17"/>
        <v>75.075005365292796</v>
      </c>
      <c r="R115" s="117">
        <f t="shared" ref="R115:V115" si="18">R116+R118+R120+R129</f>
        <v>88.931035751555143</v>
      </c>
      <c r="S115" s="117">
        <f t="shared" si="18"/>
        <v>110.66331900173634</v>
      </c>
      <c r="T115" s="117">
        <f t="shared" si="18"/>
        <v>141.23815379740387</v>
      </c>
      <c r="U115" s="117">
        <f t="shared" si="18"/>
        <v>186.94283960112659</v>
      </c>
      <c r="V115" s="117">
        <f t="shared" si="18"/>
        <v>254.1196946033148</v>
      </c>
      <c r="W115" s="117">
        <f t="shared" ref="W115:Y115" si="19">W116+W118+W120+W129</f>
        <v>327.03931131288834</v>
      </c>
      <c r="X115" s="117">
        <f t="shared" si="19"/>
        <v>448.22612311197355</v>
      </c>
      <c r="Y115" s="117">
        <f t="shared" si="19"/>
        <v>597.49771361155001</v>
      </c>
      <c r="DA115" s="129" t="s">
        <v>1873</v>
      </c>
    </row>
    <row r="116" spans="1:105" ht="12" customHeight="1" x14ac:dyDescent="0.25">
      <c r="A116" s="121" t="s">
        <v>57</v>
      </c>
      <c r="B116" s="122">
        <f t="shared" ref="B116:Y116" si="20">B117</f>
        <v>4.0601663060643753</v>
      </c>
      <c r="C116" s="122">
        <f t="shared" si="20"/>
        <v>4.5319773992898797</v>
      </c>
      <c r="D116" s="122">
        <f t="shared" si="20"/>
        <v>5.8786135811257614</v>
      </c>
      <c r="E116" s="122">
        <f t="shared" si="20"/>
        <v>7.5839296038427531</v>
      </c>
      <c r="F116" s="122">
        <f t="shared" si="20"/>
        <v>9.0271359002885116</v>
      </c>
      <c r="G116" s="122">
        <f t="shared" si="20"/>
        <v>10.38191697566821</v>
      </c>
      <c r="H116" s="122">
        <f t="shared" si="20"/>
        <v>13.439924723880399</v>
      </c>
      <c r="I116" s="122">
        <f t="shared" si="20"/>
        <v>16.230238003992937</v>
      </c>
      <c r="J116" s="122">
        <f t="shared" si="20"/>
        <v>22.355940029137976</v>
      </c>
      <c r="K116" s="122">
        <f t="shared" si="20"/>
        <v>30.017883723323969</v>
      </c>
      <c r="L116" s="122">
        <f t="shared" si="20"/>
        <v>36.269584459108863</v>
      </c>
      <c r="M116" s="122">
        <f t="shared" si="20"/>
        <v>42.985039294905953</v>
      </c>
      <c r="N116" s="122">
        <f t="shared" si="20"/>
        <v>48.386569536503679</v>
      </c>
      <c r="O116" s="122">
        <f t="shared" si="20"/>
        <v>52.327876517013159</v>
      </c>
      <c r="P116" s="122">
        <f t="shared" si="20"/>
        <v>56.835230143831851</v>
      </c>
      <c r="Q116" s="122">
        <f t="shared" si="20"/>
        <v>61.944127203285667</v>
      </c>
      <c r="R116" s="122">
        <f t="shared" si="20"/>
        <v>73.071965264574104</v>
      </c>
      <c r="S116" s="122">
        <f t="shared" si="20"/>
        <v>91.166538470909202</v>
      </c>
      <c r="T116" s="122">
        <f t="shared" si="20"/>
        <v>115.75354427714508</v>
      </c>
      <c r="U116" s="122">
        <f t="shared" si="20"/>
        <v>154.83328083351279</v>
      </c>
      <c r="V116" s="122">
        <f t="shared" si="20"/>
        <v>212.59567670588908</v>
      </c>
      <c r="W116" s="122">
        <f t="shared" si="20"/>
        <v>276.00010725735126</v>
      </c>
      <c r="X116" s="122">
        <f t="shared" si="20"/>
        <v>376.67720140124061</v>
      </c>
      <c r="Y116" s="122">
        <f t="shared" si="20"/>
        <v>509.90078037086158</v>
      </c>
      <c r="DA116" s="130" t="s">
        <v>1874</v>
      </c>
    </row>
    <row r="117" spans="1:105" ht="12" customHeight="1" x14ac:dyDescent="0.25">
      <c r="A117" s="97" t="s">
        <v>53</v>
      </c>
      <c r="B117" s="98">
        <v>4.0601663060643753</v>
      </c>
      <c r="C117" s="98">
        <v>4.5319773992898797</v>
      </c>
      <c r="D117" s="98">
        <v>5.8786135811257614</v>
      </c>
      <c r="E117" s="98">
        <v>7.5839296038427531</v>
      </c>
      <c r="F117" s="98">
        <v>9.0271359002885116</v>
      </c>
      <c r="G117" s="98">
        <v>10.38191697566821</v>
      </c>
      <c r="H117" s="98">
        <v>13.439924723880399</v>
      </c>
      <c r="I117" s="98">
        <v>16.230238003992937</v>
      </c>
      <c r="J117" s="98">
        <v>22.355940029137976</v>
      </c>
      <c r="K117" s="98">
        <v>30.017883723323969</v>
      </c>
      <c r="L117" s="98">
        <v>36.269584459108863</v>
      </c>
      <c r="M117" s="98">
        <v>42.985039294905953</v>
      </c>
      <c r="N117" s="98">
        <v>48.386569536503679</v>
      </c>
      <c r="O117" s="98">
        <v>52.327876517013159</v>
      </c>
      <c r="P117" s="98">
        <v>56.835230143831851</v>
      </c>
      <c r="Q117" s="98">
        <v>61.944127203285667</v>
      </c>
      <c r="R117" s="98">
        <v>73.071965264574104</v>
      </c>
      <c r="S117" s="98">
        <v>91.166538470909202</v>
      </c>
      <c r="T117" s="98">
        <v>115.75354427714508</v>
      </c>
      <c r="U117" s="98">
        <v>154.83328083351279</v>
      </c>
      <c r="V117" s="98">
        <v>212.59567670588908</v>
      </c>
      <c r="W117" s="98">
        <v>276.00010725735126</v>
      </c>
      <c r="X117" s="98">
        <v>376.67720140124061</v>
      </c>
      <c r="Y117" s="98">
        <v>509.90078037086158</v>
      </c>
      <c r="DA117" s="63" t="s">
        <v>1875</v>
      </c>
    </row>
    <row r="118" spans="1:105" ht="12" customHeight="1" x14ac:dyDescent="0.25">
      <c r="A118" s="121" t="s">
        <v>92</v>
      </c>
      <c r="B118" s="122">
        <f t="shared" ref="B118:Y118" si="21">B119</f>
        <v>5.5907814325241681E-2</v>
      </c>
      <c r="C118" s="122">
        <f t="shared" si="21"/>
        <v>5.9332525326617813E-2</v>
      </c>
      <c r="D118" s="122">
        <f t="shared" si="21"/>
        <v>6.7924351521033793E-2</v>
      </c>
      <c r="E118" s="122">
        <f t="shared" si="21"/>
        <v>0.10542118731746258</v>
      </c>
      <c r="F118" s="122">
        <f t="shared" si="21"/>
        <v>8.9109729167957563E-2</v>
      </c>
      <c r="G118" s="122">
        <f t="shared" si="21"/>
        <v>0.10342799856563445</v>
      </c>
      <c r="H118" s="122">
        <f t="shared" si="21"/>
        <v>0.19275927811269572</v>
      </c>
      <c r="I118" s="122">
        <f t="shared" si="21"/>
        <v>0.18358520268493111</v>
      </c>
      <c r="J118" s="122">
        <f t="shared" si="21"/>
        <v>0.25211947280459335</v>
      </c>
      <c r="K118" s="122">
        <f t="shared" si="21"/>
        <v>0.35633699689551163</v>
      </c>
      <c r="L118" s="122">
        <f t="shared" si="21"/>
        <v>0.4880643872365803</v>
      </c>
      <c r="M118" s="122">
        <f t="shared" si="21"/>
        <v>0.60270972769457054</v>
      </c>
      <c r="N118" s="122">
        <f t="shared" si="21"/>
        <v>0.86851280106373918</v>
      </c>
      <c r="O118" s="122">
        <f t="shared" si="21"/>
        <v>1.1501481324333787</v>
      </c>
      <c r="P118" s="122">
        <f t="shared" si="21"/>
        <v>1.5084089357169712</v>
      </c>
      <c r="Q118" s="122">
        <f t="shared" si="21"/>
        <v>2.0112137536426791</v>
      </c>
      <c r="R118" s="122">
        <f t="shared" si="21"/>
        <v>2.5776213253051607</v>
      </c>
      <c r="S118" s="122">
        <f t="shared" si="21"/>
        <v>3.2065516360894808</v>
      </c>
      <c r="T118" s="122">
        <f t="shared" si="21"/>
        <v>5.1437095670255628</v>
      </c>
      <c r="U118" s="122">
        <f t="shared" si="21"/>
        <v>6.6877092420903903</v>
      </c>
      <c r="V118" s="122">
        <f t="shared" si="21"/>
        <v>9.7244770896969861</v>
      </c>
      <c r="W118" s="122">
        <f t="shared" si="21"/>
        <v>12.031556009691956</v>
      </c>
      <c r="X118" s="122">
        <f t="shared" si="21"/>
        <v>22.608590330849985</v>
      </c>
      <c r="Y118" s="122">
        <f t="shared" si="21"/>
        <v>36.120915089375231</v>
      </c>
      <c r="DA118" s="130" t="s">
        <v>1876</v>
      </c>
    </row>
    <row r="119" spans="1:105" ht="12" customHeight="1" x14ac:dyDescent="0.25">
      <c r="A119" s="97" t="s">
        <v>53</v>
      </c>
      <c r="B119" s="98">
        <v>5.5907814325241681E-2</v>
      </c>
      <c r="C119" s="98">
        <v>5.9332525326617813E-2</v>
      </c>
      <c r="D119" s="98">
        <v>6.7924351521033793E-2</v>
      </c>
      <c r="E119" s="98">
        <v>0.10542118731746258</v>
      </c>
      <c r="F119" s="98">
        <v>8.9109729167957563E-2</v>
      </c>
      <c r="G119" s="98">
        <v>0.10342799856563445</v>
      </c>
      <c r="H119" s="98">
        <v>0.19275927811269572</v>
      </c>
      <c r="I119" s="98">
        <v>0.18358520268493111</v>
      </c>
      <c r="J119" s="98">
        <v>0.25211947280459335</v>
      </c>
      <c r="K119" s="98">
        <v>0.35633699689551163</v>
      </c>
      <c r="L119" s="98">
        <v>0.4880643872365803</v>
      </c>
      <c r="M119" s="98">
        <v>0.60270972769457054</v>
      </c>
      <c r="N119" s="98">
        <v>0.86851280106373918</v>
      </c>
      <c r="O119" s="98">
        <v>1.1501481324333787</v>
      </c>
      <c r="P119" s="98">
        <v>1.5084089357169712</v>
      </c>
      <c r="Q119" s="98">
        <v>2.0112137536426791</v>
      </c>
      <c r="R119" s="98">
        <v>2.5776213253051607</v>
      </c>
      <c r="S119" s="98">
        <v>3.2065516360894808</v>
      </c>
      <c r="T119" s="98">
        <v>5.1437095670255628</v>
      </c>
      <c r="U119" s="98">
        <v>6.6877092420903903</v>
      </c>
      <c r="V119" s="98">
        <v>9.7244770896969861</v>
      </c>
      <c r="W119" s="98">
        <v>12.031556009691956</v>
      </c>
      <c r="X119" s="98">
        <v>22.608590330849985</v>
      </c>
      <c r="Y119" s="98">
        <v>36.120915089375231</v>
      </c>
      <c r="DA119" s="63" t="s">
        <v>1877</v>
      </c>
    </row>
    <row r="120" spans="1:105" ht="12" customHeight="1" x14ac:dyDescent="0.25">
      <c r="A120" s="121" t="s">
        <v>55</v>
      </c>
      <c r="B120" s="122">
        <v>0.53998528908561427</v>
      </c>
      <c r="C120" s="122">
        <v>0.53890522145414388</v>
      </c>
      <c r="D120" s="122">
        <v>0.79401328864618947</v>
      </c>
      <c r="E120" s="122">
        <v>0.97886435104830349</v>
      </c>
      <c r="F120" s="122">
        <v>1.1706865886464413</v>
      </c>
      <c r="G120" s="122">
        <v>1.4533553204410783</v>
      </c>
      <c r="H120" s="122">
        <v>1.7978092986085268</v>
      </c>
      <c r="I120" s="122">
        <v>2.3952891781330132</v>
      </c>
      <c r="J120" s="122">
        <v>2.7174614022448607</v>
      </c>
      <c r="K120" s="122">
        <v>3.6131136194189315</v>
      </c>
      <c r="L120" s="122">
        <v>4.2055206660202833</v>
      </c>
      <c r="M120" s="122">
        <v>5.150906930190903</v>
      </c>
      <c r="N120" s="122">
        <v>5.7680242545023201</v>
      </c>
      <c r="O120" s="122">
        <v>6.5211394671524268</v>
      </c>
      <c r="P120" s="122">
        <v>7.8824628813465658</v>
      </c>
      <c r="Q120" s="122">
        <v>9.1323344589199422</v>
      </c>
      <c r="R120" s="122">
        <v>10.977881856322975</v>
      </c>
      <c r="S120" s="122">
        <v>13.493590882276816</v>
      </c>
      <c r="T120" s="122">
        <v>16.78508937219064</v>
      </c>
      <c r="U120" s="122">
        <v>20.860867313809983</v>
      </c>
      <c r="V120" s="122">
        <v>25.775889318653448</v>
      </c>
      <c r="W120" s="122">
        <v>30.885680431708487</v>
      </c>
      <c r="X120" s="122">
        <v>37.737705275070127</v>
      </c>
      <c r="Y120" s="122">
        <v>38.733778563434768</v>
      </c>
      <c r="DA120" s="130" t="s">
        <v>1878</v>
      </c>
    </row>
    <row r="121" spans="1:105" ht="12" customHeight="1" x14ac:dyDescent="0.25">
      <c r="A121" s="97" t="s">
        <v>124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1879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1880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X123" s="101">
        <v>0</v>
      </c>
      <c r="Y123" s="101">
        <v>0</v>
      </c>
      <c r="DA123" s="131" t="s">
        <v>1881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X124" s="104">
        <v>0</v>
      </c>
      <c r="Y124" s="104">
        <v>0</v>
      </c>
      <c r="DA124" s="132" t="s">
        <v>1882</v>
      </c>
    </row>
    <row r="125" spans="1:105" ht="12" customHeight="1" x14ac:dyDescent="0.25">
      <c r="A125" s="106" t="s">
        <v>122</v>
      </c>
      <c r="B125" s="101">
        <v>0.32302072492156136</v>
      </c>
      <c r="C125" s="101">
        <v>0.30576214757987424</v>
      </c>
      <c r="D125" s="101">
        <v>0.44240711171651725</v>
      </c>
      <c r="E125" s="101">
        <v>0.53504264960320636</v>
      </c>
      <c r="F125" s="101">
        <v>0.59892537523883027</v>
      </c>
      <c r="G125" s="101">
        <v>0.73719054541984452</v>
      </c>
      <c r="H125" s="101">
        <v>0.9347614676117052</v>
      </c>
      <c r="I125" s="101">
        <v>1.1331542026319747</v>
      </c>
      <c r="J125" s="101">
        <v>1.3399182655072173</v>
      </c>
      <c r="K125" s="101">
        <v>1.6361634842057058</v>
      </c>
      <c r="L125" s="101">
        <v>2.3050281725540551</v>
      </c>
      <c r="M125" s="101">
        <v>2.3467386940095367</v>
      </c>
      <c r="N125" s="101">
        <v>2.8114239112585109</v>
      </c>
      <c r="O125" s="101">
        <v>3.1868360672276732</v>
      </c>
      <c r="P125" s="101">
        <v>3.4839067235635572</v>
      </c>
      <c r="Q125" s="101">
        <v>4.3220394966549733</v>
      </c>
      <c r="R125" s="101">
        <v>5.1060567417065297</v>
      </c>
      <c r="S125" s="101">
        <v>6.4772869306849232</v>
      </c>
      <c r="T125" s="101">
        <v>8.8424384927651154</v>
      </c>
      <c r="U125" s="101">
        <v>10.975234567763604</v>
      </c>
      <c r="V125" s="101">
        <v>14.213122354467588</v>
      </c>
      <c r="W125" s="101">
        <v>18.94571701618305</v>
      </c>
      <c r="X125" s="101">
        <v>21.877599156032751</v>
      </c>
      <c r="Y125" s="101">
        <v>19.836195774309893</v>
      </c>
      <c r="DA125" s="131" t="s">
        <v>1883</v>
      </c>
    </row>
    <row r="126" spans="1:105" ht="12" customHeight="1" x14ac:dyDescent="0.25">
      <c r="A126" s="107" t="s">
        <v>121</v>
      </c>
      <c r="B126" s="104">
        <v>0.21696456416405296</v>
      </c>
      <c r="C126" s="104">
        <v>0.23314307387426969</v>
      </c>
      <c r="D126" s="104">
        <v>0.35160617692967228</v>
      </c>
      <c r="E126" s="104">
        <v>0.44382170144509714</v>
      </c>
      <c r="F126" s="104">
        <v>0.57176121340761088</v>
      </c>
      <c r="G126" s="104">
        <v>0.71616477502123366</v>
      </c>
      <c r="H126" s="104">
        <v>0.86304783099682147</v>
      </c>
      <c r="I126" s="104">
        <v>1.2621349755010383</v>
      </c>
      <c r="J126" s="104">
        <v>1.3775431367376432</v>
      </c>
      <c r="K126" s="104">
        <v>1.9769501352132257</v>
      </c>
      <c r="L126" s="104">
        <v>1.9004924934662282</v>
      </c>
      <c r="M126" s="104">
        <v>2.8041682361813662</v>
      </c>
      <c r="N126" s="104">
        <v>2.9566003432438093</v>
      </c>
      <c r="O126" s="104">
        <v>3.334303399924754</v>
      </c>
      <c r="P126" s="104">
        <v>4.398556157783009</v>
      </c>
      <c r="Q126" s="104">
        <v>4.8102949622649689</v>
      </c>
      <c r="R126" s="104">
        <v>5.8718251146164455</v>
      </c>
      <c r="S126" s="104">
        <v>7.0163039515918939</v>
      </c>
      <c r="T126" s="104">
        <v>7.9426508794255231</v>
      </c>
      <c r="U126" s="104">
        <v>9.8856327460463813</v>
      </c>
      <c r="V126" s="104">
        <v>11.562766964185858</v>
      </c>
      <c r="W126" s="104">
        <v>11.939963415525439</v>
      </c>
      <c r="X126" s="104">
        <v>15.860106119037374</v>
      </c>
      <c r="Y126" s="104">
        <v>18.897582789124872</v>
      </c>
      <c r="DA126" s="132" t="s">
        <v>1884</v>
      </c>
    </row>
    <row r="127" spans="1:105" ht="12" customHeight="1" x14ac:dyDescent="0.25">
      <c r="A127" s="108" t="s">
        <v>53</v>
      </c>
      <c r="B127" s="98">
        <v>0.1148373730359728</v>
      </c>
      <c r="C127" s="98">
        <v>0.11060108380036358</v>
      </c>
      <c r="D127" s="98">
        <v>0.17496259096258812</v>
      </c>
      <c r="E127" s="98">
        <v>0.21408015131997449</v>
      </c>
      <c r="F127" s="98">
        <v>0.2741997786007212</v>
      </c>
      <c r="G127" s="98">
        <v>0.34603743831052036</v>
      </c>
      <c r="H127" s="98">
        <v>0.40628356693855083</v>
      </c>
      <c r="I127" s="98">
        <v>0.63697264612128646</v>
      </c>
      <c r="J127" s="98">
        <v>0.61927461645941073</v>
      </c>
      <c r="K127" s="98">
        <v>0.9171550138850213</v>
      </c>
      <c r="L127" s="98">
        <v>0.71855850343239136</v>
      </c>
      <c r="M127" s="98">
        <v>1.1850786890151537</v>
      </c>
      <c r="N127" s="98">
        <v>1.1633299696301616</v>
      </c>
      <c r="O127" s="98">
        <v>1.3423175076661742</v>
      </c>
      <c r="P127" s="98">
        <v>1.8826153434345954</v>
      </c>
      <c r="Q127" s="98">
        <v>2.0453389320652118</v>
      </c>
      <c r="R127" s="98">
        <v>2.6123122892705082</v>
      </c>
      <c r="S127" s="98">
        <v>3.1615431884784604</v>
      </c>
      <c r="T127" s="98">
        <v>3.4269614336402676</v>
      </c>
      <c r="U127" s="98">
        <v>4.1222383984089008</v>
      </c>
      <c r="V127" s="98">
        <v>4.658314395529926</v>
      </c>
      <c r="W127" s="98">
        <v>4.0754828751383405</v>
      </c>
      <c r="X127" s="98">
        <v>5.9039968824698423</v>
      </c>
      <c r="Y127" s="98">
        <v>7.1916244107260026</v>
      </c>
      <c r="DA127" s="63" t="s">
        <v>1885</v>
      </c>
    </row>
    <row r="128" spans="1:105" ht="12" customHeight="1" x14ac:dyDescent="0.25">
      <c r="A128" s="108" t="s">
        <v>52</v>
      </c>
      <c r="B128" s="98">
        <v>0.10212719112808016</v>
      </c>
      <c r="C128" s="98">
        <v>0.12254199007390609</v>
      </c>
      <c r="D128" s="98">
        <v>0.17664358596708415</v>
      </c>
      <c r="E128" s="98">
        <v>0.22974155012512268</v>
      </c>
      <c r="F128" s="98">
        <v>0.29756143480688968</v>
      </c>
      <c r="G128" s="98">
        <v>0.37012733671071324</v>
      </c>
      <c r="H128" s="98">
        <v>0.4567642640582707</v>
      </c>
      <c r="I128" s="98">
        <v>0.6251623293797518</v>
      </c>
      <c r="J128" s="98">
        <v>0.75826852027823244</v>
      </c>
      <c r="K128" s="98">
        <v>1.0597951213282044</v>
      </c>
      <c r="L128" s="98">
        <v>1.1819339900338368</v>
      </c>
      <c r="M128" s="98">
        <v>1.6190895471662126</v>
      </c>
      <c r="N128" s="98">
        <v>1.7932703736136477</v>
      </c>
      <c r="O128" s="98">
        <v>1.9919858922585798</v>
      </c>
      <c r="P128" s="98">
        <v>2.5159408143484141</v>
      </c>
      <c r="Q128" s="98">
        <v>2.7649560301997576</v>
      </c>
      <c r="R128" s="98">
        <v>3.2595128253459373</v>
      </c>
      <c r="S128" s="98">
        <v>3.854760763113434</v>
      </c>
      <c r="T128" s="98">
        <v>4.5156894457852559</v>
      </c>
      <c r="U128" s="98">
        <v>5.7633943476374805</v>
      </c>
      <c r="V128" s="98">
        <v>6.9044525686559322</v>
      </c>
      <c r="W128" s="98">
        <v>7.8644805403870981</v>
      </c>
      <c r="X128" s="98">
        <v>9.9561092365675314</v>
      </c>
      <c r="Y128" s="98">
        <v>11.705958378398869</v>
      </c>
      <c r="DA128" s="63" t="s">
        <v>1886</v>
      </c>
    </row>
    <row r="129" spans="1:105" ht="12" customHeight="1" x14ac:dyDescent="0.25">
      <c r="A129" s="121" t="s">
        <v>54</v>
      </c>
      <c r="B129" s="122">
        <v>9.2603808607298069E-2</v>
      </c>
      <c r="C129" s="122">
        <v>0.1098806540578834</v>
      </c>
      <c r="D129" s="122">
        <v>0.14206879572948927</v>
      </c>
      <c r="E129" s="122">
        <v>0.17598647267467418</v>
      </c>
      <c r="F129" s="122">
        <v>0.22479798569524245</v>
      </c>
      <c r="G129" s="122">
        <v>0.28039464990005231</v>
      </c>
      <c r="H129" s="122">
        <v>0.38793367952565105</v>
      </c>
      <c r="I129" s="122">
        <v>0.46670223217063983</v>
      </c>
      <c r="J129" s="122">
        <v>0.59167555265952598</v>
      </c>
      <c r="K129" s="122">
        <v>0.68023060055598217</v>
      </c>
      <c r="L129" s="122">
        <v>0.98894153562208198</v>
      </c>
      <c r="M129" s="122">
        <v>1.1926855449932823</v>
      </c>
      <c r="N129" s="122">
        <v>1.3593791089905842</v>
      </c>
      <c r="O129" s="122">
        <v>1.5143740957475083</v>
      </c>
      <c r="P129" s="122">
        <v>1.7640083295038966</v>
      </c>
      <c r="Q129" s="122">
        <v>1.9873299494445107</v>
      </c>
      <c r="R129" s="122">
        <v>2.3035673053529022</v>
      </c>
      <c r="S129" s="122">
        <v>2.796638012460837</v>
      </c>
      <c r="T129" s="122">
        <v>3.5558105810425866</v>
      </c>
      <c r="U129" s="122">
        <v>4.5609822117134211</v>
      </c>
      <c r="V129" s="122">
        <v>6.0236514890752844</v>
      </c>
      <c r="W129" s="122">
        <v>8.1219676141366808</v>
      </c>
      <c r="X129" s="122">
        <v>11.202626104812785</v>
      </c>
      <c r="Y129" s="122">
        <v>12.742239587878412</v>
      </c>
      <c r="DA129" s="130" t="s">
        <v>1887</v>
      </c>
    </row>
    <row r="130" spans="1:105" ht="12" customHeight="1" x14ac:dyDescent="0.25">
      <c r="A130" s="97" t="s">
        <v>50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1888</v>
      </c>
    </row>
    <row r="131" spans="1:105" ht="12" customHeight="1" x14ac:dyDescent="0.25">
      <c r="A131" s="109" t="s">
        <v>120</v>
      </c>
      <c r="B131" s="33">
        <v>9.2603808607298069E-2</v>
      </c>
      <c r="C131" s="33">
        <v>0.1098806540578834</v>
      </c>
      <c r="D131" s="33">
        <v>0.14206879572948927</v>
      </c>
      <c r="E131" s="33">
        <v>0.17598647267467418</v>
      </c>
      <c r="F131" s="33">
        <v>0.22479798569524245</v>
      </c>
      <c r="G131" s="33">
        <v>0.28039464990005231</v>
      </c>
      <c r="H131" s="33">
        <v>0.38793367952565105</v>
      </c>
      <c r="I131" s="33">
        <v>0.46670223217063983</v>
      </c>
      <c r="J131" s="33">
        <v>0.59167555265952598</v>
      </c>
      <c r="K131" s="33">
        <v>0.68023060055598217</v>
      </c>
      <c r="L131" s="33">
        <v>0.98894153562208198</v>
      </c>
      <c r="M131" s="33">
        <v>1.1926855449932823</v>
      </c>
      <c r="N131" s="33">
        <v>1.3593791089905842</v>
      </c>
      <c r="O131" s="33">
        <v>1.5143740957475083</v>
      </c>
      <c r="P131" s="33">
        <v>1.7640083295038966</v>
      </c>
      <c r="Q131" s="33">
        <v>1.9873299494445107</v>
      </c>
      <c r="R131" s="33">
        <v>2.3035673053529022</v>
      </c>
      <c r="S131" s="33">
        <v>2.796638012460837</v>
      </c>
      <c r="T131" s="33">
        <v>3.5558105810425866</v>
      </c>
      <c r="U131" s="33">
        <v>4.5609822117134211</v>
      </c>
      <c r="V131" s="33">
        <v>6.0236514890752844</v>
      </c>
      <c r="W131" s="33">
        <v>8.1219676141366808</v>
      </c>
      <c r="X131" s="33">
        <v>11.202626104812785</v>
      </c>
      <c r="Y131" s="33">
        <v>12.742239587878412</v>
      </c>
      <c r="DA131" s="60" t="s">
        <v>1889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1.5004915411014981</v>
      </c>
      <c r="C133" s="154">
        <f t="shared" si="22"/>
        <v>1.5406039979005162</v>
      </c>
      <c r="D133" s="154">
        <f t="shared" si="22"/>
        <v>1.5576079083357866</v>
      </c>
      <c r="E133" s="154">
        <f t="shared" si="22"/>
        <v>1.6078054605809196</v>
      </c>
      <c r="F133" s="154">
        <f t="shared" si="22"/>
        <v>1.6447385239526793</v>
      </c>
      <c r="G133" s="154">
        <f t="shared" si="22"/>
        <v>1.6663231357023178</v>
      </c>
      <c r="H133" s="154">
        <f t="shared" si="22"/>
        <v>1.7198597146426717</v>
      </c>
      <c r="I133" s="154">
        <f t="shared" si="22"/>
        <v>1.7399345338188594</v>
      </c>
      <c r="J133" s="154">
        <f t="shared" si="22"/>
        <v>1.8377078351673126</v>
      </c>
      <c r="K133" s="154">
        <f t="shared" si="22"/>
        <v>1.8982756760047528</v>
      </c>
      <c r="L133" s="154">
        <f t="shared" si="22"/>
        <v>1.9368566111202692</v>
      </c>
      <c r="M133" s="154">
        <f t="shared" si="22"/>
        <v>1.9776072521270776</v>
      </c>
      <c r="N133" s="154">
        <f t="shared" si="22"/>
        <v>2.021900463100732</v>
      </c>
      <c r="O133" s="154">
        <f t="shared" si="22"/>
        <v>2.0536236315066301</v>
      </c>
      <c r="P133" s="154">
        <f t="shared" si="22"/>
        <v>2.0733903700796099</v>
      </c>
      <c r="Q133" s="154">
        <f t="shared" si="22"/>
        <v>2.1024613262322012</v>
      </c>
      <c r="R133" s="154">
        <f t="shared" ref="R133:V133" si="23">IF(R115=0,"",R115/R97)</f>
        <v>2.1535016054200722</v>
      </c>
      <c r="S133" s="154">
        <f t="shared" si="23"/>
        <v>2.2210935101302174</v>
      </c>
      <c r="T133" s="154">
        <f t="shared" si="23"/>
        <v>2.2946454803547653</v>
      </c>
      <c r="U133" s="154">
        <f t="shared" si="23"/>
        <v>2.3816226450502986</v>
      </c>
      <c r="V133" s="154">
        <f t="shared" si="23"/>
        <v>2.479746783318113</v>
      </c>
      <c r="W133" s="154">
        <f t="shared" ref="W133:Y133" si="24">IF(W115=0,"",W115/W97)</f>
        <v>2.5494316839862852</v>
      </c>
      <c r="X133" s="154">
        <f t="shared" si="24"/>
        <v>2.6582504336384103</v>
      </c>
      <c r="Y133" s="154">
        <f t="shared" si="24"/>
        <v>2.857424919824632</v>
      </c>
      <c r="DA133" s="129" t="s">
        <v>2041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1.7712669285940643</v>
      </c>
      <c r="C134" s="155">
        <f t="shared" si="25"/>
        <v>1.7983854958018715</v>
      </c>
      <c r="D134" s="155">
        <f t="shared" si="25"/>
        <v>1.857718692294434</v>
      </c>
      <c r="E134" s="155">
        <f t="shared" si="25"/>
        <v>1.9159116175351312</v>
      </c>
      <c r="F134" s="155">
        <f t="shared" si="25"/>
        <v>1.9788965909228167</v>
      </c>
      <c r="G134" s="155">
        <f t="shared" si="25"/>
        <v>2.0463759426506045</v>
      </c>
      <c r="H134" s="155">
        <f t="shared" si="25"/>
        <v>2.1206348964219828</v>
      </c>
      <c r="I134" s="155">
        <f t="shared" si="25"/>
        <v>2.20136681442954</v>
      </c>
      <c r="J134" s="155">
        <f t="shared" si="25"/>
        <v>2.2741831056698159</v>
      </c>
      <c r="K134" s="155">
        <f t="shared" si="25"/>
        <v>2.3554798002128163</v>
      </c>
      <c r="L134" s="155">
        <f t="shared" si="25"/>
        <v>2.4246539282733961</v>
      </c>
      <c r="M134" s="155">
        <f t="shared" si="25"/>
        <v>2.5071515449171793</v>
      </c>
      <c r="N134" s="155">
        <f t="shared" si="25"/>
        <v>2.579974555554756</v>
      </c>
      <c r="O134" s="155">
        <f t="shared" si="25"/>
        <v>2.6625336813883256</v>
      </c>
      <c r="P134" s="155">
        <f t="shared" si="25"/>
        <v>2.7698626535952058</v>
      </c>
      <c r="Q134" s="155">
        <f t="shared" si="25"/>
        <v>2.8710500751662402</v>
      </c>
      <c r="R134" s="155">
        <f t="shared" ref="R134:V134" si="26">IF(R116=0,"",R116/R98)</f>
        <v>2.9807512569038859</v>
      </c>
      <c r="S134" s="155">
        <f t="shared" si="26"/>
        <v>3.1003328537141517</v>
      </c>
      <c r="T134" s="155">
        <f t="shared" si="26"/>
        <v>3.2139659174247819</v>
      </c>
      <c r="U134" s="155">
        <f t="shared" si="26"/>
        <v>3.3036141411914342</v>
      </c>
      <c r="V134" s="155">
        <f t="shared" si="26"/>
        <v>3.377352260406167</v>
      </c>
      <c r="W134" s="155">
        <f t="shared" ref="W134:Y134" si="27">IF(W116=0,"",W116/W98)</f>
        <v>3.445375237891998</v>
      </c>
      <c r="X134" s="155">
        <f t="shared" si="27"/>
        <v>3.5128898964620698</v>
      </c>
      <c r="Y134" s="155">
        <f t="shared" si="27"/>
        <v>3.5704734556464923</v>
      </c>
      <c r="DA134" s="130" t="s">
        <v>2042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1.7712669285940643</v>
      </c>
      <c r="C135" s="156">
        <f t="shared" si="28"/>
        <v>1.7983854958018715</v>
      </c>
      <c r="D135" s="156">
        <f t="shared" si="28"/>
        <v>1.857718692294434</v>
      </c>
      <c r="E135" s="156">
        <f t="shared" si="28"/>
        <v>1.9159116175351312</v>
      </c>
      <c r="F135" s="156">
        <f t="shared" si="28"/>
        <v>1.9788965909228167</v>
      </c>
      <c r="G135" s="156">
        <f t="shared" si="28"/>
        <v>2.0463759426506045</v>
      </c>
      <c r="H135" s="156">
        <f t="shared" si="28"/>
        <v>2.1206348964219828</v>
      </c>
      <c r="I135" s="156">
        <f t="shared" si="28"/>
        <v>2.20136681442954</v>
      </c>
      <c r="J135" s="156">
        <f t="shared" si="28"/>
        <v>2.2741831056698159</v>
      </c>
      <c r="K135" s="156">
        <f t="shared" si="28"/>
        <v>2.3554798002128163</v>
      </c>
      <c r="L135" s="156">
        <f t="shared" si="28"/>
        <v>2.4246539282733961</v>
      </c>
      <c r="M135" s="156">
        <f t="shared" si="28"/>
        <v>2.5071515449171793</v>
      </c>
      <c r="N135" s="156">
        <f t="shared" si="28"/>
        <v>2.579974555554756</v>
      </c>
      <c r="O135" s="156">
        <f t="shared" si="28"/>
        <v>2.6625336813883256</v>
      </c>
      <c r="P135" s="156">
        <f t="shared" si="28"/>
        <v>2.7698626535952058</v>
      </c>
      <c r="Q135" s="156">
        <f t="shared" si="28"/>
        <v>2.8710500751662402</v>
      </c>
      <c r="R135" s="156">
        <f t="shared" ref="R135:V135" si="29">IF(R117=0,"",R117/R99)</f>
        <v>2.9807512569038859</v>
      </c>
      <c r="S135" s="156">
        <f t="shared" si="29"/>
        <v>3.1003328537141517</v>
      </c>
      <c r="T135" s="156">
        <f t="shared" si="29"/>
        <v>3.2139659174247819</v>
      </c>
      <c r="U135" s="156">
        <f t="shared" si="29"/>
        <v>3.3036141411914342</v>
      </c>
      <c r="V135" s="156">
        <f t="shared" si="29"/>
        <v>3.377352260406167</v>
      </c>
      <c r="W135" s="156">
        <f t="shared" ref="W135:Y135" si="30">IF(W117=0,"",W117/W99)</f>
        <v>3.445375237891998</v>
      </c>
      <c r="X135" s="156">
        <f t="shared" si="30"/>
        <v>3.5128898964620698</v>
      </c>
      <c r="Y135" s="156">
        <f t="shared" si="30"/>
        <v>3.5704734556464923</v>
      </c>
      <c r="DA135" s="63" t="s">
        <v>2043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1.9948621447266519</v>
      </c>
      <c r="C136" s="155">
        <f t="shared" si="31"/>
        <v>2.0847692772750759</v>
      </c>
      <c r="D136" s="155">
        <f t="shared" si="31"/>
        <v>2.1986128966332998</v>
      </c>
      <c r="E136" s="155">
        <f t="shared" si="31"/>
        <v>2.3390955046780681</v>
      </c>
      <c r="F136" s="155">
        <f t="shared" si="31"/>
        <v>2.521983101434484</v>
      </c>
      <c r="G136" s="155">
        <f t="shared" si="31"/>
        <v>2.7315599160725776</v>
      </c>
      <c r="H136" s="155">
        <f t="shared" si="31"/>
        <v>2.9604758090888357</v>
      </c>
      <c r="I136" s="155">
        <f t="shared" si="31"/>
        <v>3.1144808652357883</v>
      </c>
      <c r="J136" s="155">
        <f t="shared" si="31"/>
        <v>3.2299469327769361</v>
      </c>
      <c r="K136" s="155">
        <f t="shared" si="31"/>
        <v>3.3666724851937859</v>
      </c>
      <c r="L136" s="155">
        <f t="shared" si="31"/>
        <v>3.4972234006066296</v>
      </c>
      <c r="M136" s="155">
        <f t="shared" si="31"/>
        <v>3.6448992758744572</v>
      </c>
      <c r="N136" s="155">
        <f t="shared" si="31"/>
        <v>3.7852129897988704</v>
      </c>
      <c r="O136" s="155">
        <f t="shared" si="31"/>
        <v>3.9351659343041328</v>
      </c>
      <c r="P136" s="155">
        <f t="shared" si="31"/>
        <v>4.1246660494123519</v>
      </c>
      <c r="Q136" s="155">
        <f t="shared" si="31"/>
        <v>4.307270878609855</v>
      </c>
      <c r="R136" s="155">
        <f t="shared" ref="R136:V136" si="32">IF(R118=0,"",R118/R100)</f>
        <v>4.4357562387775378</v>
      </c>
      <c r="S136" s="155">
        <f t="shared" si="32"/>
        <v>4.534433232751466</v>
      </c>
      <c r="T136" s="155">
        <f t="shared" si="32"/>
        <v>4.6068338602384351</v>
      </c>
      <c r="U136" s="155">
        <f t="shared" si="32"/>
        <v>4.6609962359530508</v>
      </c>
      <c r="V136" s="155">
        <f t="shared" si="32"/>
        <v>4.6958240815742398</v>
      </c>
      <c r="W136" s="155">
        <f t="shared" ref="W136:Y136" si="33">IF(W118=0,"",W118/W100)</f>
        <v>4.7328189771118181</v>
      </c>
      <c r="X136" s="155">
        <f t="shared" si="33"/>
        <v>4.7724009396562144</v>
      </c>
      <c r="Y136" s="155">
        <f t="shared" si="33"/>
        <v>4.8275429130609293</v>
      </c>
      <c r="DA136" s="130" t="s">
        <v>2044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1.9948621447266519</v>
      </c>
      <c r="C137" s="156">
        <f t="shared" si="34"/>
        <v>2.0847692772750759</v>
      </c>
      <c r="D137" s="156">
        <f t="shared" si="34"/>
        <v>2.1986128966332998</v>
      </c>
      <c r="E137" s="156">
        <f t="shared" si="34"/>
        <v>2.3390955046780681</v>
      </c>
      <c r="F137" s="156">
        <f t="shared" si="34"/>
        <v>2.521983101434484</v>
      </c>
      <c r="G137" s="156">
        <f t="shared" si="34"/>
        <v>2.7315599160725776</v>
      </c>
      <c r="H137" s="156">
        <f t="shared" si="34"/>
        <v>2.9604758090888357</v>
      </c>
      <c r="I137" s="156">
        <f t="shared" si="34"/>
        <v>3.1144808652357883</v>
      </c>
      <c r="J137" s="156">
        <f t="shared" si="34"/>
        <v>3.2299469327769361</v>
      </c>
      <c r="K137" s="156">
        <f t="shared" si="34"/>
        <v>3.3666724851937859</v>
      </c>
      <c r="L137" s="156">
        <f t="shared" si="34"/>
        <v>3.4972234006066296</v>
      </c>
      <c r="M137" s="156">
        <f t="shared" si="34"/>
        <v>3.6448992758744572</v>
      </c>
      <c r="N137" s="156">
        <f t="shared" si="34"/>
        <v>3.7852129897988704</v>
      </c>
      <c r="O137" s="156">
        <f t="shared" si="34"/>
        <v>3.9351659343041328</v>
      </c>
      <c r="P137" s="156">
        <f t="shared" si="34"/>
        <v>4.1246660494123519</v>
      </c>
      <c r="Q137" s="156">
        <f t="shared" si="34"/>
        <v>4.307270878609855</v>
      </c>
      <c r="R137" s="156">
        <f t="shared" ref="R137:V137" si="35">IF(R119=0,"",R119/R101)</f>
        <v>4.4357562387775378</v>
      </c>
      <c r="S137" s="156">
        <f t="shared" si="35"/>
        <v>4.534433232751466</v>
      </c>
      <c r="T137" s="156">
        <f t="shared" si="35"/>
        <v>4.6068338602384351</v>
      </c>
      <c r="U137" s="156">
        <f t="shared" si="35"/>
        <v>4.6609962359530508</v>
      </c>
      <c r="V137" s="156">
        <f t="shared" si="35"/>
        <v>4.6958240815742398</v>
      </c>
      <c r="W137" s="156">
        <f t="shared" ref="W137:Y137" si="36">IF(W119=0,"",W119/W101)</f>
        <v>4.7328189771118181</v>
      </c>
      <c r="X137" s="156">
        <f t="shared" si="36"/>
        <v>4.7724009396562144</v>
      </c>
      <c r="Y137" s="156">
        <f t="shared" si="36"/>
        <v>4.8275429130609293</v>
      </c>
      <c r="DA137" s="63" t="s">
        <v>2045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0.74813609273398873</v>
      </c>
      <c r="C138" s="155">
        <f t="shared" si="37"/>
        <v>0.76133883380225342</v>
      </c>
      <c r="D138" s="155">
        <f t="shared" si="37"/>
        <v>0.76576765083761444</v>
      </c>
      <c r="E138" s="155">
        <f t="shared" si="37"/>
        <v>0.77247456417012406</v>
      </c>
      <c r="F138" s="155">
        <f t="shared" si="37"/>
        <v>0.77991480772153676</v>
      </c>
      <c r="G138" s="155">
        <f t="shared" si="37"/>
        <v>0.78252160720350594</v>
      </c>
      <c r="H138" s="155">
        <f t="shared" si="37"/>
        <v>0.78449880900607083</v>
      </c>
      <c r="I138" s="155">
        <f t="shared" si="37"/>
        <v>0.78724128464791876</v>
      </c>
      <c r="J138" s="155">
        <f t="shared" si="37"/>
        <v>0.79227957190778187</v>
      </c>
      <c r="K138" s="155">
        <f t="shared" si="37"/>
        <v>0.79663244786258403</v>
      </c>
      <c r="L138" s="155">
        <f t="shared" si="37"/>
        <v>0.7952536448626214</v>
      </c>
      <c r="M138" s="155">
        <f t="shared" si="37"/>
        <v>0.80411031406496758</v>
      </c>
      <c r="N138" s="155">
        <f t="shared" si="37"/>
        <v>0.80564462874181375</v>
      </c>
      <c r="O138" s="155">
        <f t="shared" si="37"/>
        <v>0.80772840274022695</v>
      </c>
      <c r="P138" s="155">
        <f t="shared" si="37"/>
        <v>0.81558607862940091</v>
      </c>
      <c r="Q138" s="155">
        <f t="shared" si="37"/>
        <v>0.8186784174732169</v>
      </c>
      <c r="R138" s="155">
        <f t="shared" ref="R138:V138" si="38">IF(R120=0,"",R120/R102)</f>
        <v>0.82446501611718048</v>
      </c>
      <c r="S138" s="155">
        <f t="shared" si="38"/>
        <v>0.83030111188447908</v>
      </c>
      <c r="T138" s="155">
        <f t="shared" si="38"/>
        <v>0.8356453373703957</v>
      </c>
      <c r="U138" s="155">
        <f t="shared" si="38"/>
        <v>0.84381067244208374</v>
      </c>
      <c r="V138" s="155">
        <f t="shared" si="38"/>
        <v>0.84925747421901465</v>
      </c>
      <c r="W138" s="155">
        <f t="shared" ref="W138:Y138" si="39">IF(W120=0,"",W120/W102)</f>
        <v>0.85362664549147094</v>
      </c>
      <c r="X138" s="155">
        <f t="shared" si="39"/>
        <v>0.8618354381016714</v>
      </c>
      <c r="Y138" s="155">
        <f t="shared" si="39"/>
        <v>0.87395870816903731</v>
      </c>
      <c r="DA138" s="130" t="s">
        <v>2046</v>
      </c>
    </row>
    <row r="139" spans="1:105" ht="12" customHeight="1" x14ac:dyDescent="0.25">
      <c r="A139" s="97" t="s">
        <v>124</v>
      </c>
      <c r="B139" s="156" t="str">
        <f t="shared" ref="B139:Q139" si="40">IF(B121=0,"",B121/B103)</f>
        <v/>
      </c>
      <c r="C139" s="156" t="str">
        <f t="shared" si="40"/>
        <v/>
      </c>
      <c r="D139" s="156" t="str">
        <f t="shared" si="40"/>
        <v/>
      </c>
      <c r="E139" s="156" t="str">
        <f t="shared" si="40"/>
        <v/>
      </c>
      <c r="F139" s="156" t="str">
        <f t="shared" si="40"/>
        <v/>
      </c>
      <c r="G139" s="156" t="str">
        <f t="shared" si="40"/>
        <v/>
      </c>
      <c r="H139" s="156" t="str">
        <f t="shared" si="40"/>
        <v/>
      </c>
      <c r="I139" s="156" t="str">
        <f t="shared" si="40"/>
        <v/>
      </c>
      <c r="J139" s="156" t="str">
        <f t="shared" si="40"/>
        <v/>
      </c>
      <c r="K139" s="156" t="str">
        <f t="shared" si="40"/>
        <v/>
      </c>
      <c r="L139" s="156" t="str">
        <f t="shared" si="40"/>
        <v/>
      </c>
      <c r="M139" s="156" t="str">
        <f t="shared" si="40"/>
        <v/>
      </c>
      <c r="N139" s="156" t="str">
        <f t="shared" si="40"/>
        <v/>
      </c>
      <c r="O139" s="156" t="str">
        <f t="shared" si="40"/>
        <v/>
      </c>
      <c r="P139" s="156" t="str">
        <f t="shared" si="40"/>
        <v/>
      </c>
      <c r="Q139" s="156" t="str">
        <f t="shared" si="40"/>
        <v/>
      </c>
      <c r="R139" s="156" t="str">
        <f t="shared" ref="R139:V139" si="41">IF(R121=0,"",R121/R103)</f>
        <v/>
      </c>
      <c r="S139" s="156" t="str">
        <f t="shared" si="41"/>
        <v/>
      </c>
      <c r="T139" s="156" t="str">
        <f t="shared" si="41"/>
        <v/>
      </c>
      <c r="U139" s="156" t="str">
        <f t="shared" si="41"/>
        <v/>
      </c>
      <c r="V139" s="156" t="str">
        <f t="shared" si="41"/>
        <v/>
      </c>
      <c r="W139" s="156" t="str">
        <f t="shared" ref="W139:Y139" si="42">IF(W121=0,"",W121/W103)</f>
        <v/>
      </c>
      <c r="X139" s="156" t="str">
        <f t="shared" si="42"/>
        <v/>
      </c>
      <c r="Y139" s="156" t="str">
        <f t="shared" si="42"/>
        <v/>
      </c>
      <c r="DA139" s="63" t="s">
        <v>2047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:Y140" si="45">IF(W122=0,"",W122/W104)</f>
        <v/>
      </c>
      <c r="X140" s="156" t="str">
        <f t="shared" si="45"/>
        <v/>
      </c>
      <c r="Y140" s="156" t="str">
        <f t="shared" si="45"/>
        <v/>
      </c>
      <c r="DA140" s="63" t="s">
        <v>2048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:Y141" si="48">IF(W123=0,"",W123/W105)</f>
        <v/>
      </c>
      <c r="X141" s="157" t="str">
        <f t="shared" si="48"/>
        <v/>
      </c>
      <c r="Y141" s="157" t="str">
        <f t="shared" si="48"/>
        <v/>
      </c>
      <c r="DA141" s="131" t="s">
        <v>2049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:Y142" si="51">IF(W124=0,"",W124/W106)</f>
        <v/>
      </c>
      <c r="X142" s="158" t="str">
        <f t="shared" si="51"/>
        <v/>
      </c>
      <c r="Y142" s="158" t="str">
        <f t="shared" si="51"/>
        <v/>
      </c>
      <c r="DA142" s="132" t="s">
        <v>2050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0.7066251110173748</v>
      </c>
      <c r="C143" s="157">
        <f t="shared" si="52"/>
        <v>0.71083890003430117</v>
      </c>
      <c r="D143" s="157">
        <f t="shared" si="52"/>
        <v>0.71718389283122563</v>
      </c>
      <c r="E143" s="157">
        <f t="shared" si="52"/>
        <v>0.72169417667620317</v>
      </c>
      <c r="F143" s="157">
        <f t="shared" si="52"/>
        <v>0.72503287979311304</v>
      </c>
      <c r="G143" s="157">
        <f t="shared" si="52"/>
        <v>0.72815361344164253</v>
      </c>
      <c r="H143" s="157">
        <f t="shared" si="52"/>
        <v>0.73084559377724378</v>
      </c>
      <c r="I143" s="157">
        <f t="shared" si="52"/>
        <v>0.73210349298834443</v>
      </c>
      <c r="J143" s="157">
        <f t="shared" si="52"/>
        <v>0.73332169563527994</v>
      </c>
      <c r="K143" s="157">
        <f t="shared" si="52"/>
        <v>0.73446050199827129</v>
      </c>
      <c r="L143" s="157">
        <f t="shared" si="52"/>
        <v>0.73657634495229618</v>
      </c>
      <c r="M143" s="157">
        <f t="shared" si="52"/>
        <v>0.73746699566771046</v>
      </c>
      <c r="N143" s="157">
        <f t="shared" si="52"/>
        <v>0.74074664364624043</v>
      </c>
      <c r="O143" s="157">
        <f t="shared" si="52"/>
        <v>0.74483008040781462</v>
      </c>
      <c r="P143" s="157">
        <f t="shared" si="52"/>
        <v>0.74956717352930091</v>
      </c>
      <c r="Q143" s="157">
        <f t="shared" si="52"/>
        <v>0.75899535776713145</v>
      </c>
      <c r="R143" s="157">
        <f t="shared" ref="R143:V143" si="53">IF(R125=0,"",R125/R107)</f>
        <v>0.76757338917440621</v>
      </c>
      <c r="S143" s="157">
        <f t="shared" si="53"/>
        <v>0.77798168950373592</v>
      </c>
      <c r="T143" s="157">
        <f t="shared" si="53"/>
        <v>0.78936613617131579</v>
      </c>
      <c r="U143" s="157">
        <f t="shared" si="53"/>
        <v>0.79679930219935491</v>
      </c>
      <c r="V143" s="157">
        <f t="shared" si="53"/>
        <v>0.80548729649056894</v>
      </c>
      <c r="W143" s="157">
        <f t="shared" ref="W143:Y143" si="54">IF(W125=0,"",W125/W107)</f>
        <v>0.81373601604762391</v>
      </c>
      <c r="X143" s="157">
        <f t="shared" si="54"/>
        <v>0.82104750666506199</v>
      </c>
      <c r="Y143" s="157">
        <f t="shared" si="54"/>
        <v>0.82718498342312008</v>
      </c>
      <c r="DA143" s="131" t="s">
        <v>2051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0.81984032545517727</v>
      </c>
      <c r="C144" s="158">
        <f t="shared" si="55"/>
        <v>0.83956164388857313</v>
      </c>
      <c r="D144" s="158">
        <f t="shared" si="55"/>
        <v>0.83712100994374394</v>
      </c>
      <c r="E144" s="158">
        <f t="shared" si="55"/>
        <v>0.84407284713368824</v>
      </c>
      <c r="F144" s="158">
        <f t="shared" si="55"/>
        <v>0.84708165380650169</v>
      </c>
      <c r="G144" s="158">
        <f t="shared" si="55"/>
        <v>0.84767165847080128</v>
      </c>
      <c r="H144" s="158">
        <f t="shared" si="55"/>
        <v>0.85226459895513229</v>
      </c>
      <c r="I144" s="158">
        <f t="shared" si="55"/>
        <v>0.84433310897748326</v>
      </c>
      <c r="J144" s="158">
        <f t="shared" si="55"/>
        <v>0.85949412407860215</v>
      </c>
      <c r="K144" s="158">
        <f t="shared" si="55"/>
        <v>0.85664734542114973</v>
      </c>
      <c r="L144" s="158">
        <f t="shared" si="55"/>
        <v>0.88030811389837316</v>
      </c>
      <c r="M144" s="158">
        <f t="shared" si="55"/>
        <v>0.86989774036032808</v>
      </c>
      <c r="N144" s="158">
        <f t="shared" si="55"/>
        <v>0.8788623286404289</v>
      </c>
      <c r="O144" s="158">
        <f t="shared" si="55"/>
        <v>0.87864535803548993</v>
      </c>
      <c r="P144" s="158">
        <f t="shared" si="55"/>
        <v>0.8767491808872927</v>
      </c>
      <c r="Q144" s="158">
        <f t="shared" si="55"/>
        <v>0.88091766024017104</v>
      </c>
      <c r="R144" s="158">
        <f t="shared" ref="R144:V144" si="56">IF(R126=0,"",R126/R108)</f>
        <v>0.88126489905190275</v>
      </c>
      <c r="S144" s="158">
        <f t="shared" si="56"/>
        <v>0.88526151246469975</v>
      </c>
      <c r="T144" s="158">
        <f t="shared" si="56"/>
        <v>0.89399653478260643</v>
      </c>
      <c r="U144" s="158">
        <f t="shared" si="56"/>
        <v>0.90295737722333369</v>
      </c>
      <c r="V144" s="158">
        <f t="shared" si="56"/>
        <v>0.91004436067848005</v>
      </c>
      <c r="W144" s="158">
        <f t="shared" ref="W144:Y144" si="57">IF(W126=0,"",W126/W108)</f>
        <v>0.92562642120972838</v>
      </c>
      <c r="X144" s="158">
        <f t="shared" si="57"/>
        <v>0.92523856744471933</v>
      </c>
      <c r="Y144" s="158">
        <f t="shared" si="57"/>
        <v>0.92910498996541047</v>
      </c>
      <c r="DA144" s="132" t="s">
        <v>2052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0.7066251110173748</v>
      </c>
      <c r="C145" s="156">
        <f t="shared" si="58"/>
        <v>0.71284619027408902</v>
      </c>
      <c r="D145" s="156">
        <f t="shared" si="58"/>
        <v>0.71890197361410813</v>
      </c>
      <c r="E145" s="156">
        <f t="shared" si="58"/>
        <v>0.72307724441005083</v>
      </c>
      <c r="F145" s="156">
        <f t="shared" si="58"/>
        <v>0.72651821087348289</v>
      </c>
      <c r="G145" s="156">
        <f t="shared" si="58"/>
        <v>0.72890848510847805</v>
      </c>
      <c r="H145" s="156">
        <f t="shared" si="58"/>
        <v>0.73087282648435337</v>
      </c>
      <c r="I145" s="156">
        <f t="shared" si="58"/>
        <v>0.73243173407601592</v>
      </c>
      <c r="J145" s="156">
        <f t="shared" si="58"/>
        <v>0.73333054296846656</v>
      </c>
      <c r="K145" s="156">
        <f t="shared" si="58"/>
        <v>0.73491114455965278</v>
      </c>
      <c r="L145" s="156">
        <f t="shared" si="58"/>
        <v>0.73550401719647185</v>
      </c>
      <c r="M145" s="156">
        <f t="shared" si="58"/>
        <v>0.73861012069166043</v>
      </c>
      <c r="N145" s="156">
        <f t="shared" si="58"/>
        <v>0.74057265542872075</v>
      </c>
      <c r="O145" s="156">
        <f t="shared" si="58"/>
        <v>0.74455849776907967</v>
      </c>
      <c r="P145" s="156">
        <f t="shared" si="58"/>
        <v>0.75275966088855439</v>
      </c>
      <c r="Q145" s="156">
        <f t="shared" si="58"/>
        <v>0.75877113796264906</v>
      </c>
      <c r="R145" s="156">
        <f t="shared" ref="R145:V145" si="59">IF(R127=0,"",R127/R109)</f>
        <v>0.76755090481569166</v>
      </c>
      <c r="S145" s="156">
        <f t="shared" si="59"/>
        <v>0.77661556709070956</v>
      </c>
      <c r="T145" s="156">
        <f t="shared" si="59"/>
        <v>0.78442752502816193</v>
      </c>
      <c r="U145" s="156">
        <f t="shared" si="59"/>
        <v>0.79508257923244197</v>
      </c>
      <c r="V145" s="156">
        <f t="shared" si="59"/>
        <v>0.80298246905823845</v>
      </c>
      <c r="W145" s="156">
        <f t="shared" ref="W145:Y145" si="60">IF(W127=0,"",W127/W109)</f>
        <v>0.80945428489057591</v>
      </c>
      <c r="X145" s="156">
        <f t="shared" si="60"/>
        <v>0.82165080902646037</v>
      </c>
      <c r="Y145" s="156">
        <f t="shared" si="60"/>
        <v>0.83298120795393538</v>
      </c>
      <c r="DA145" s="63" t="s">
        <v>2053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:Y146" si="63">IF(W128=0,"",W128/W110)</f>
        <v>1</v>
      </c>
      <c r="X146" s="156">
        <f t="shared" si="63"/>
        <v>1</v>
      </c>
      <c r="Y146" s="156">
        <f t="shared" si="63"/>
        <v>1</v>
      </c>
      <c r="DA146" s="63" t="s">
        <v>2054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0.75471830959415909</v>
      </c>
      <c r="C147" s="155">
        <f t="shared" si="64"/>
        <v>0.75779150008994312</v>
      </c>
      <c r="D147" s="155">
        <f t="shared" si="64"/>
        <v>0.7617392185632248</v>
      </c>
      <c r="E147" s="155">
        <f t="shared" si="64"/>
        <v>0.76466178970251864</v>
      </c>
      <c r="F147" s="155">
        <f t="shared" si="64"/>
        <v>0.76710723241473078</v>
      </c>
      <c r="G147" s="155">
        <f t="shared" si="64"/>
        <v>0.76922871610503574</v>
      </c>
      <c r="H147" s="155">
        <f t="shared" si="64"/>
        <v>0.77117256847764559</v>
      </c>
      <c r="I147" s="155">
        <f t="shared" si="64"/>
        <v>0.77257257745526497</v>
      </c>
      <c r="J147" s="155">
        <f t="shared" si="64"/>
        <v>0.7737348333508155</v>
      </c>
      <c r="K147" s="155">
        <f t="shared" si="64"/>
        <v>0.77520616556929678</v>
      </c>
      <c r="L147" s="155">
        <f t="shared" si="64"/>
        <v>0.77661674501376909</v>
      </c>
      <c r="M147" s="155">
        <f t="shared" si="64"/>
        <v>0.77835708289542693</v>
      </c>
      <c r="N147" s="155">
        <f t="shared" si="64"/>
        <v>0.78024186428601638</v>
      </c>
      <c r="O147" s="155">
        <f t="shared" si="64"/>
        <v>0.78280919321561837</v>
      </c>
      <c r="P147" s="155">
        <f t="shared" si="64"/>
        <v>0.78676031425337578</v>
      </c>
      <c r="Q147" s="155">
        <f t="shared" si="64"/>
        <v>0.79150673619305822</v>
      </c>
      <c r="R147" s="155">
        <f t="shared" ref="R147:V147" si="65">IF(R129=0,"",R129/R111)</f>
        <v>0.7984238774959268</v>
      </c>
      <c r="S147" s="155">
        <f t="shared" si="65"/>
        <v>0.80832407742350465</v>
      </c>
      <c r="T147" s="155">
        <f t="shared" si="65"/>
        <v>0.82073485212380359</v>
      </c>
      <c r="U147" s="155">
        <f t="shared" si="65"/>
        <v>0.83396822576616758</v>
      </c>
      <c r="V147" s="155">
        <f t="shared" si="65"/>
        <v>0.84736616348141358</v>
      </c>
      <c r="W147" s="155">
        <f t="shared" ref="W147:Y147" si="66">IF(W129=0,"",W129/W111)</f>
        <v>0.85964855404056706</v>
      </c>
      <c r="X147" s="155">
        <f t="shared" si="66"/>
        <v>0.87079364711202067</v>
      </c>
      <c r="Y147" s="155">
        <f t="shared" si="66"/>
        <v>0.87932268668793989</v>
      </c>
      <c r="DA147" s="130" t="s">
        <v>2055</v>
      </c>
    </row>
    <row r="148" spans="1:105" ht="12" customHeight="1" x14ac:dyDescent="0.25">
      <c r="A148" s="97" t="s">
        <v>50</v>
      </c>
      <c r="B148" s="156" t="str">
        <f t="shared" ref="B148:Q148" si="67">IF(B130=0,"",B130/B112)</f>
        <v/>
      </c>
      <c r="C148" s="156" t="str">
        <f t="shared" si="67"/>
        <v/>
      </c>
      <c r="D148" s="156" t="str">
        <f t="shared" si="67"/>
        <v/>
      </c>
      <c r="E148" s="156" t="str">
        <f t="shared" si="67"/>
        <v/>
      </c>
      <c r="F148" s="156" t="str">
        <f t="shared" si="67"/>
        <v/>
      </c>
      <c r="G148" s="156" t="str">
        <f t="shared" si="67"/>
        <v/>
      </c>
      <c r="H148" s="156" t="str">
        <f t="shared" si="67"/>
        <v/>
      </c>
      <c r="I148" s="156" t="str">
        <f t="shared" si="67"/>
        <v/>
      </c>
      <c r="J148" s="156" t="str">
        <f t="shared" si="67"/>
        <v/>
      </c>
      <c r="K148" s="156" t="str">
        <f t="shared" si="67"/>
        <v/>
      </c>
      <c r="L148" s="156" t="str">
        <f t="shared" si="67"/>
        <v/>
      </c>
      <c r="M148" s="156" t="str">
        <f t="shared" si="67"/>
        <v/>
      </c>
      <c r="N148" s="156" t="str">
        <f t="shared" si="67"/>
        <v/>
      </c>
      <c r="O148" s="156" t="str">
        <f t="shared" si="67"/>
        <v/>
      </c>
      <c r="P148" s="156" t="str">
        <f t="shared" si="67"/>
        <v/>
      </c>
      <c r="Q148" s="156" t="str">
        <f t="shared" si="67"/>
        <v/>
      </c>
      <c r="R148" s="156" t="str">
        <f t="shared" ref="R148:V148" si="68">IF(R130=0,"",R130/R112)</f>
        <v/>
      </c>
      <c r="S148" s="156" t="str">
        <f t="shared" si="68"/>
        <v/>
      </c>
      <c r="T148" s="156" t="str">
        <f t="shared" si="68"/>
        <v/>
      </c>
      <c r="U148" s="156" t="str">
        <f t="shared" si="68"/>
        <v/>
      </c>
      <c r="V148" s="156" t="str">
        <f t="shared" si="68"/>
        <v/>
      </c>
      <c r="W148" s="156" t="str">
        <f t="shared" ref="W148:Y148" si="69">IF(W130=0,"",W130/W112)</f>
        <v/>
      </c>
      <c r="X148" s="156" t="str">
        <f t="shared" si="69"/>
        <v/>
      </c>
      <c r="Y148" s="156" t="str">
        <f t="shared" si="69"/>
        <v/>
      </c>
      <c r="DA148" s="63" t="s">
        <v>2056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0.75471830959415909</v>
      </c>
      <c r="C149" s="159">
        <f t="shared" si="70"/>
        <v>0.75779150008994312</v>
      </c>
      <c r="D149" s="159">
        <f t="shared" si="70"/>
        <v>0.7617392185632248</v>
      </c>
      <c r="E149" s="159">
        <f t="shared" si="70"/>
        <v>0.76466178970251864</v>
      </c>
      <c r="F149" s="159">
        <f t="shared" si="70"/>
        <v>0.76710723241473078</v>
      </c>
      <c r="G149" s="159">
        <f t="shared" si="70"/>
        <v>0.76922871610503574</v>
      </c>
      <c r="H149" s="159">
        <f t="shared" si="70"/>
        <v>0.77117256847764559</v>
      </c>
      <c r="I149" s="159">
        <f t="shared" si="70"/>
        <v>0.77257257745526497</v>
      </c>
      <c r="J149" s="159">
        <f t="shared" si="70"/>
        <v>0.7737348333508155</v>
      </c>
      <c r="K149" s="159">
        <f t="shared" si="70"/>
        <v>0.77520616556929678</v>
      </c>
      <c r="L149" s="159">
        <f t="shared" si="70"/>
        <v>0.77661674501376909</v>
      </c>
      <c r="M149" s="159">
        <f t="shared" si="70"/>
        <v>0.77835708289542693</v>
      </c>
      <c r="N149" s="159">
        <f t="shared" si="70"/>
        <v>0.78024186428601638</v>
      </c>
      <c r="O149" s="159">
        <f t="shared" si="70"/>
        <v>0.78280919321561837</v>
      </c>
      <c r="P149" s="159">
        <f t="shared" si="70"/>
        <v>0.78676031425337578</v>
      </c>
      <c r="Q149" s="159">
        <f t="shared" si="70"/>
        <v>0.79150673619305822</v>
      </c>
      <c r="R149" s="159">
        <f t="shared" ref="R149:V149" si="71">IF(R131=0,"",R131/R113)</f>
        <v>0.7984238774959268</v>
      </c>
      <c r="S149" s="159">
        <f t="shared" si="71"/>
        <v>0.80832407742350465</v>
      </c>
      <c r="T149" s="159">
        <f t="shared" si="71"/>
        <v>0.82073485212380359</v>
      </c>
      <c r="U149" s="159">
        <f t="shared" si="71"/>
        <v>0.83396822576616758</v>
      </c>
      <c r="V149" s="159">
        <f t="shared" si="71"/>
        <v>0.84736616348141358</v>
      </c>
      <c r="W149" s="159">
        <f t="shared" ref="W149:Y149" si="72">IF(W131=0,"",W131/W113)</f>
        <v>0.85964855404056706</v>
      </c>
      <c r="X149" s="159">
        <f t="shared" si="72"/>
        <v>0.87079364711202067</v>
      </c>
      <c r="Y149" s="159">
        <f t="shared" si="72"/>
        <v>0.87932268668793989</v>
      </c>
      <c r="DA149" s="60" t="s">
        <v>2057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</v>
      </c>
      <c r="C151" s="117">
        <f t="shared" si="73"/>
        <v>0</v>
      </c>
      <c r="D151" s="117">
        <f t="shared" si="73"/>
        <v>0</v>
      </c>
      <c r="E151" s="117">
        <f t="shared" si="73"/>
        <v>0</v>
      </c>
      <c r="F151" s="117">
        <f t="shared" si="73"/>
        <v>0</v>
      </c>
      <c r="G151" s="117">
        <f t="shared" si="73"/>
        <v>0</v>
      </c>
      <c r="H151" s="117">
        <f t="shared" si="73"/>
        <v>0</v>
      </c>
      <c r="I151" s="117">
        <f t="shared" si="73"/>
        <v>0</v>
      </c>
      <c r="J151" s="117">
        <f t="shared" si="73"/>
        <v>0</v>
      </c>
      <c r="K151" s="117">
        <f t="shared" si="73"/>
        <v>0</v>
      </c>
      <c r="L151" s="117">
        <f t="shared" si="73"/>
        <v>0</v>
      </c>
      <c r="M151" s="117">
        <f t="shared" si="73"/>
        <v>0</v>
      </c>
      <c r="N151" s="117">
        <f t="shared" si="73"/>
        <v>0</v>
      </c>
      <c r="O151" s="117">
        <f t="shared" si="73"/>
        <v>0</v>
      </c>
      <c r="P151" s="117">
        <f t="shared" si="73"/>
        <v>0</v>
      </c>
      <c r="Q151" s="117">
        <f t="shared" si="73"/>
        <v>0</v>
      </c>
      <c r="R151" s="117">
        <f t="shared" ref="R151:V151" si="74">R152+R154+R156+R165</f>
        <v>0</v>
      </c>
      <c r="S151" s="117">
        <f t="shared" si="74"/>
        <v>0</v>
      </c>
      <c r="T151" s="117">
        <f t="shared" si="74"/>
        <v>0</v>
      </c>
      <c r="U151" s="117">
        <f t="shared" si="74"/>
        <v>0</v>
      </c>
      <c r="V151" s="117">
        <f t="shared" si="74"/>
        <v>0</v>
      </c>
      <c r="W151" s="117">
        <f t="shared" ref="W151:Y151" si="75">W152+W154+W156+W165</f>
        <v>0</v>
      </c>
      <c r="X151" s="117">
        <f t="shared" si="75"/>
        <v>0</v>
      </c>
      <c r="Y151" s="117">
        <f t="shared" si="75"/>
        <v>0</v>
      </c>
      <c r="DA151" s="129" t="s">
        <v>2209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2210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2211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2212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2213</v>
      </c>
    </row>
    <row r="156" spans="1:105" ht="12" customHeight="1" x14ac:dyDescent="0.25">
      <c r="A156" s="121" t="s">
        <v>55</v>
      </c>
      <c r="B156" s="122">
        <v>0</v>
      </c>
      <c r="C156" s="122">
        <v>0</v>
      </c>
      <c r="D156" s="122">
        <v>0</v>
      </c>
      <c r="E156" s="122">
        <v>0</v>
      </c>
      <c r="F156" s="122">
        <v>0</v>
      </c>
      <c r="G156" s="122">
        <v>0</v>
      </c>
      <c r="H156" s="122">
        <v>0</v>
      </c>
      <c r="I156" s="122">
        <v>0</v>
      </c>
      <c r="J156" s="122">
        <v>0</v>
      </c>
      <c r="K156" s="122">
        <v>0</v>
      </c>
      <c r="L156" s="122">
        <v>0</v>
      </c>
      <c r="M156" s="122">
        <v>0</v>
      </c>
      <c r="N156" s="122">
        <v>0</v>
      </c>
      <c r="O156" s="122">
        <v>0</v>
      </c>
      <c r="P156" s="122">
        <v>0</v>
      </c>
      <c r="Q156" s="122">
        <v>0</v>
      </c>
      <c r="R156" s="122">
        <v>0</v>
      </c>
      <c r="S156" s="122">
        <v>0</v>
      </c>
      <c r="T156" s="122">
        <v>0</v>
      </c>
      <c r="U156" s="122">
        <v>0</v>
      </c>
      <c r="V156" s="122">
        <v>0</v>
      </c>
      <c r="W156" s="122">
        <v>0</v>
      </c>
      <c r="X156" s="122">
        <v>0</v>
      </c>
      <c r="Y156" s="122">
        <v>0</v>
      </c>
      <c r="DA156" s="130" t="s">
        <v>2214</v>
      </c>
    </row>
    <row r="157" spans="1:105" ht="12" customHeight="1" x14ac:dyDescent="0.25">
      <c r="A157" s="97" t="s">
        <v>124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2215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2216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X159" s="101">
        <v>0</v>
      </c>
      <c r="Y159" s="101">
        <v>0</v>
      </c>
      <c r="DA159" s="131" t="s">
        <v>2217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2218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2219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2220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2221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2222</v>
      </c>
    </row>
    <row r="165" spans="1:105" ht="12" customHeight="1" x14ac:dyDescent="0.25">
      <c r="A165" s="121" t="s">
        <v>54</v>
      </c>
      <c r="B165" s="122">
        <v>0</v>
      </c>
      <c r="C165" s="122">
        <v>0</v>
      </c>
      <c r="D165" s="122">
        <v>0</v>
      </c>
      <c r="E165" s="122">
        <v>0</v>
      </c>
      <c r="F165" s="122">
        <v>0</v>
      </c>
      <c r="G165" s="122">
        <v>0</v>
      </c>
      <c r="H165" s="122">
        <v>0</v>
      </c>
      <c r="I165" s="122">
        <v>0</v>
      </c>
      <c r="J165" s="122">
        <v>0</v>
      </c>
      <c r="K165" s="122">
        <v>0</v>
      </c>
      <c r="L165" s="122">
        <v>0</v>
      </c>
      <c r="M165" s="122">
        <v>0</v>
      </c>
      <c r="N165" s="122">
        <v>0</v>
      </c>
      <c r="O165" s="122">
        <v>0</v>
      </c>
      <c r="P165" s="122">
        <v>0</v>
      </c>
      <c r="Q165" s="122">
        <v>0</v>
      </c>
      <c r="R165" s="122">
        <v>0</v>
      </c>
      <c r="S165" s="122">
        <v>0</v>
      </c>
      <c r="T165" s="122">
        <v>0</v>
      </c>
      <c r="U165" s="122">
        <v>0</v>
      </c>
      <c r="V165" s="122">
        <v>0</v>
      </c>
      <c r="W165" s="122">
        <v>0</v>
      </c>
      <c r="X165" s="122">
        <v>0</v>
      </c>
      <c r="Y165" s="122">
        <v>0</v>
      </c>
      <c r="DA165" s="130" t="s">
        <v>2223</v>
      </c>
    </row>
    <row r="166" spans="1:105" ht="12" customHeight="1" x14ac:dyDescent="0.25">
      <c r="A166" s="97" t="s">
        <v>50</v>
      </c>
      <c r="B166" s="98">
        <v>0</v>
      </c>
      <c r="C166" s="98">
        <v>0</v>
      </c>
      <c r="D166" s="98">
        <v>0</v>
      </c>
      <c r="E166" s="98">
        <v>0</v>
      </c>
      <c r="F166" s="98">
        <v>0</v>
      </c>
      <c r="G166" s="98">
        <v>0</v>
      </c>
      <c r="H166" s="98">
        <v>0</v>
      </c>
      <c r="I166" s="98">
        <v>0</v>
      </c>
      <c r="J166" s="98">
        <v>0</v>
      </c>
      <c r="K166" s="98">
        <v>0</v>
      </c>
      <c r="L166" s="98">
        <v>0</v>
      </c>
      <c r="M166" s="98">
        <v>0</v>
      </c>
      <c r="N166" s="98">
        <v>0</v>
      </c>
      <c r="O166" s="98">
        <v>0</v>
      </c>
      <c r="P166" s="98">
        <v>0</v>
      </c>
      <c r="Q166" s="98">
        <v>0</v>
      </c>
      <c r="R166" s="98">
        <v>0</v>
      </c>
      <c r="S166" s="98">
        <v>0</v>
      </c>
      <c r="T166" s="98">
        <v>0</v>
      </c>
      <c r="U166" s="98">
        <v>0</v>
      </c>
      <c r="V166" s="98">
        <v>0</v>
      </c>
      <c r="W166" s="98">
        <v>0</v>
      </c>
      <c r="X166" s="98">
        <v>0</v>
      </c>
      <c r="Y166" s="98">
        <v>0</v>
      </c>
      <c r="DA166" s="63" t="s">
        <v>2224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2225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5905.954387020508</v>
      </c>
      <c r="C169" s="117">
        <f t="shared" si="78"/>
        <v>5698.2737822964018</v>
      </c>
      <c r="D169" s="117">
        <f t="shared" si="78"/>
        <v>5737.3691016440307</v>
      </c>
      <c r="E169" s="117">
        <f t="shared" si="78"/>
        <v>5754.6278616583895</v>
      </c>
      <c r="F169" s="117">
        <f t="shared" si="78"/>
        <v>5391.2227993311581</v>
      </c>
      <c r="G169" s="117">
        <f t="shared" si="78"/>
        <v>4975.9275812483329</v>
      </c>
      <c r="H169" s="117">
        <f t="shared" si="78"/>
        <v>4939.6001699093213</v>
      </c>
      <c r="I169" s="117">
        <f t="shared" si="78"/>
        <v>4628.9652948596686</v>
      </c>
      <c r="J169" s="117">
        <f t="shared" si="78"/>
        <v>4774.9027098596689</v>
      </c>
      <c r="K169" s="117">
        <f t="shared" si="78"/>
        <v>4914.611058412017</v>
      </c>
      <c r="L169" s="117">
        <f t="shared" si="78"/>
        <v>4901.82098029603</v>
      </c>
      <c r="M169" s="117">
        <f t="shared" si="78"/>
        <v>4725.7376810113255</v>
      </c>
      <c r="N169" s="117">
        <f t="shared" si="78"/>
        <v>4577.6511851025552</v>
      </c>
      <c r="O169" s="117">
        <f t="shared" si="78"/>
        <v>4327.8425810405506</v>
      </c>
      <c r="P169" s="117">
        <f t="shared" si="78"/>
        <v>3989.1227975533257</v>
      </c>
      <c r="Q169" s="117">
        <f t="shared" si="78"/>
        <v>3790.4527140568725</v>
      </c>
      <c r="R169" s="117">
        <f t="shared" ref="R169:V169" si="79">R170+R172+R174+R183</f>
        <v>3717.741056703956</v>
      </c>
      <c r="S169" s="117">
        <f t="shared" si="79"/>
        <v>3641.6420197532848</v>
      </c>
      <c r="T169" s="117">
        <f t="shared" si="79"/>
        <v>3492.2616880133728</v>
      </c>
      <c r="U169" s="117">
        <f t="shared" si="79"/>
        <v>3430.6437408081692</v>
      </c>
      <c r="V169" s="117">
        <f t="shared" si="79"/>
        <v>3351.282918393023</v>
      </c>
      <c r="W169" s="117">
        <f t="shared" ref="W169:Y169" si="80">W170+W172+W174+W183</f>
        <v>3104.1298353534539</v>
      </c>
      <c r="X169" s="117">
        <f t="shared" si="80"/>
        <v>2960.908037603856</v>
      </c>
      <c r="Y169" s="117">
        <f t="shared" si="80"/>
        <v>2829.4421032777923</v>
      </c>
      <c r="DA169" s="129" t="s">
        <v>2377</v>
      </c>
    </row>
    <row r="170" spans="1:105" ht="12" customHeight="1" x14ac:dyDescent="0.25">
      <c r="A170" s="121" t="s">
        <v>57</v>
      </c>
      <c r="B170" s="122">
        <f t="shared" ref="B170:Y170" si="81">B171</f>
        <v>4277.7172881143579</v>
      </c>
      <c r="C170" s="122">
        <f t="shared" si="81"/>
        <v>4221.823271930466</v>
      </c>
      <c r="D170" s="122">
        <f t="shared" si="81"/>
        <v>4108.7725743544288</v>
      </c>
      <c r="E170" s="122">
        <f t="shared" si="81"/>
        <v>4141.0543575327192</v>
      </c>
      <c r="F170" s="122">
        <f t="shared" si="81"/>
        <v>3848.015559610893</v>
      </c>
      <c r="G170" s="122">
        <f t="shared" si="81"/>
        <v>3442.5984262221427</v>
      </c>
      <c r="H170" s="122">
        <f t="shared" si="81"/>
        <v>3403.7092837094901</v>
      </c>
      <c r="I170" s="122">
        <f t="shared" si="81"/>
        <v>3080.6088951080674</v>
      </c>
      <c r="J170" s="122">
        <f t="shared" si="81"/>
        <v>3328.2847900691331</v>
      </c>
      <c r="K170" s="122">
        <f t="shared" si="81"/>
        <v>3429.46034436119</v>
      </c>
      <c r="L170" s="122">
        <f t="shared" si="81"/>
        <v>3385.2747082980368</v>
      </c>
      <c r="M170" s="122">
        <f t="shared" si="81"/>
        <v>3209.0254763704861</v>
      </c>
      <c r="N170" s="122">
        <f t="shared" si="81"/>
        <v>3078.7020439755729</v>
      </c>
      <c r="O170" s="122">
        <f t="shared" si="81"/>
        <v>2839.6159155810183</v>
      </c>
      <c r="P170" s="122">
        <f t="shared" si="81"/>
        <v>2496.158308118705</v>
      </c>
      <c r="Q170" s="122">
        <f t="shared" si="81"/>
        <v>2290.2510872866524</v>
      </c>
      <c r="R170" s="122">
        <f t="shared" si="81"/>
        <v>2206.9680148237899</v>
      </c>
      <c r="S170" s="122">
        <f t="shared" si="81"/>
        <v>2149.2530223901435</v>
      </c>
      <c r="T170" s="122">
        <f t="shared" si="81"/>
        <v>2043.4469869752415</v>
      </c>
      <c r="U170" s="122">
        <f t="shared" si="81"/>
        <v>2048.3998545408363</v>
      </c>
      <c r="V170" s="122">
        <f t="shared" si="81"/>
        <v>2058.5346049402024</v>
      </c>
      <c r="W170" s="122">
        <f t="shared" si="81"/>
        <v>1938.4563233759216</v>
      </c>
      <c r="X170" s="122">
        <f t="shared" si="81"/>
        <v>1882.9051585174543</v>
      </c>
      <c r="Y170" s="122">
        <f t="shared" si="81"/>
        <v>1932.409926960232</v>
      </c>
      <c r="DA170" s="130" t="s">
        <v>2378</v>
      </c>
    </row>
    <row r="171" spans="1:105" ht="12" customHeight="1" x14ac:dyDescent="0.25">
      <c r="A171" s="97" t="s">
        <v>53</v>
      </c>
      <c r="B171" s="98">
        <v>4277.7172881143579</v>
      </c>
      <c r="C171" s="98">
        <v>4221.823271930466</v>
      </c>
      <c r="D171" s="98">
        <v>4108.7725743544288</v>
      </c>
      <c r="E171" s="98">
        <v>4141.0543575327192</v>
      </c>
      <c r="F171" s="98">
        <v>3848.015559610893</v>
      </c>
      <c r="G171" s="98">
        <v>3442.5984262221427</v>
      </c>
      <c r="H171" s="98">
        <v>3403.7092837094901</v>
      </c>
      <c r="I171" s="98">
        <v>3080.6088951080674</v>
      </c>
      <c r="J171" s="98">
        <v>3328.2847900691331</v>
      </c>
      <c r="K171" s="98">
        <v>3429.46034436119</v>
      </c>
      <c r="L171" s="98">
        <v>3385.2747082980368</v>
      </c>
      <c r="M171" s="98">
        <v>3209.0254763704861</v>
      </c>
      <c r="N171" s="98">
        <v>3078.7020439755729</v>
      </c>
      <c r="O171" s="98">
        <v>2839.6159155810183</v>
      </c>
      <c r="P171" s="98">
        <v>2496.158308118705</v>
      </c>
      <c r="Q171" s="98">
        <v>2290.2510872866524</v>
      </c>
      <c r="R171" s="98">
        <v>2206.9680148237899</v>
      </c>
      <c r="S171" s="98">
        <v>2149.2530223901435</v>
      </c>
      <c r="T171" s="98">
        <v>2043.4469869752415</v>
      </c>
      <c r="U171" s="98">
        <v>2048.3998545408363</v>
      </c>
      <c r="V171" s="98">
        <v>2058.5346049402024</v>
      </c>
      <c r="W171" s="98">
        <v>1938.4563233759216</v>
      </c>
      <c r="X171" s="98">
        <v>1882.9051585174543</v>
      </c>
      <c r="Y171" s="98">
        <v>1932.409926960232</v>
      </c>
      <c r="DA171" s="63" t="s">
        <v>2379</v>
      </c>
    </row>
    <row r="172" spans="1:105" ht="12" customHeight="1" x14ac:dyDescent="0.25">
      <c r="A172" s="121" t="s">
        <v>92</v>
      </c>
      <c r="B172" s="122">
        <f t="shared" ref="B172:Y172" si="82">B173</f>
        <v>52.301229109682701</v>
      </c>
      <c r="C172" s="122">
        <f t="shared" si="82"/>
        <v>47.679307645082154</v>
      </c>
      <c r="D172" s="122">
        <f t="shared" si="82"/>
        <v>40.113806040095852</v>
      </c>
      <c r="E172" s="122">
        <f t="shared" si="82"/>
        <v>47.148953522781468</v>
      </c>
      <c r="F172" s="122">
        <f t="shared" si="82"/>
        <v>29.805258348798446</v>
      </c>
      <c r="G172" s="122">
        <f t="shared" si="82"/>
        <v>25.69340280786712</v>
      </c>
      <c r="H172" s="122">
        <f t="shared" si="82"/>
        <v>34.968362946326472</v>
      </c>
      <c r="I172" s="122">
        <f t="shared" si="82"/>
        <v>24.629528512799919</v>
      </c>
      <c r="J172" s="122">
        <f t="shared" si="82"/>
        <v>26.427980434539492</v>
      </c>
      <c r="K172" s="122">
        <f t="shared" si="82"/>
        <v>28.482961611340574</v>
      </c>
      <c r="L172" s="122">
        <f t="shared" si="82"/>
        <v>31.583106215161163</v>
      </c>
      <c r="M172" s="122">
        <f t="shared" si="82"/>
        <v>30.94988874302555</v>
      </c>
      <c r="N172" s="122">
        <f t="shared" si="82"/>
        <v>37.665535994180601</v>
      </c>
      <c r="O172" s="122">
        <f t="shared" si="82"/>
        <v>42.229148970053188</v>
      </c>
      <c r="P172" s="122">
        <f t="shared" si="82"/>
        <v>44.488016320451955</v>
      </c>
      <c r="Q172" s="122">
        <f t="shared" si="82"/>
        <v>49.565532076956529</v>
      </c>
      <c r="R172" s="122">
        <f t="shared" si="82"/>
        <v>52.314542425550215</v>
      </c>
      <c r="S172" s="122">
        <f t="shared" si="82"/>
        <v>51.68632210285498</v>
      </c>
      <c r="T172" s="122">
        <f t="shared" si="82"/>
        <v>63.349651946354804</v>
      </c>
      <c r="U172" s="122">
        <f t="shared" si="82"/>
        <v>62.710226222732125</v>
      </c>
      <c r="V172" s="122">
        <f t="shared" si="82"/>
        <v>67.722743370881403</v>
      </c>
      <c r="W172" s="122">
        <f t="shared" si="82"/>
        <v>61.515591000694386</v>
      </c>
      <c r="X172" s="122">
        <f t="shared" si="82"/>
        <v>83.187909397508264</v>
      </c>
      <c r="Y172" s="122">
        <f t="shared" si="82"/>
        <v>101.24462895934951</v>
      </c>
      <c r="DA172" s="130" t="s">
        <v>2380</v>
      </c>
    </row>
    <row r="173" spans="1:105" ht="12" customHeight="1" x14ac:dyDescent="0.25">
      <c r="A173" s="97" t="s">
        <v>53</v>
      </c>
      <c r="B173" s="98">
        <f>RES_hhdet_fech!B147</f>
        <v>52.301229109682701</v>
      </c>
      <c r="C173" s="98">
        <f>RES_hhdet_fech!C147</f>
        <v>47.679307645082154</v>
      </c>
      <c r="D173" s="98">
        <f>RES_hhdet_fech!D147</f>
        <v>40.113806040095852</v>
      </c>
      <c r="E173" s="98">
        <f>RES_hhdet_fech!E147</f>
        <v>47.148953522781468</v>
      </c>
      <c r="F173" s="98">
        <f>RES_hhdet_fech!F147</f>
        <v>29.805258348798446</v>
      </c>
      <c r="G173" s="98">
        <f>RES_hhdet_fech!G147</f>
        <v>25.69340280786712</v>
      </c>
      <c r="H173" s="98">
        <f>RES_hhdet_fech!H147</f>
        <v>34.968362946326472</v>
      </c>
      <c r="I173" s="98">
        <f>RES_hhdet_fech!I147</f>
        <v>24.629528512799919</v>
      </c>
      <c r="J173" s="98">
        <f>RES_hhdet_fech!J147</f>
        <v>26.427980434539492</v>
      </c>
      <c r="K173" s="98">
        <f>RES_hhdet_fech!K147</f>
        <v>28.482961611340574</v>
      </c>
      <c r="L173" s="98">
        <f>RES_hhdet_fech!L147</f>
        <v>31.583106215161163</v>
      </c>
      <c r="M173" s="98">
        <f>RES_hhdet_fech!M147</f>
        <v>30.94988874302555</v>
      </c>
      <c r="N173" s="98">
        <f>RES_hhdet_fech!N147</f>
        <v>37.665535994180601</v>
      </c>
      <c r="O173" s="98">
        <f>RES_hhdet_fech!O147</f>
        <v>42.229148970053188</v>
      </c>
      <c r="P173" s="98">
        <f>RES_hhdet_fech!P147</f>
        <v>44.488016320451955</v>
      </c>
      <c r="Q173" s="98">
        <f>RES_hhdet_fech!Q147</f>
        <v>49.565532076956529</v>
      </c>
      <c r="R173" s="98">
        <f>RES_hhdet_fech!R147</f>
        <v>52.314542425550215</v>
      </c>
      <c r="S173" s="98">
        <f>RES_hhdet_fech!S147</f>
        <v>51.68632210285498</v>
      </c>
      <c r="T173" s="98">
        <f>RES_hhdet_fech!T147</f>
        <v>63.349651946354804</v>
      </c>
      <c r="U173" s="98">
        <f>RES_hhdet_fech!U147</f>
        <v>62.710226222732125</v>
      </c>
      <c r="V173" s="98">
        <f>RES_hhdet_fech!V147</f>
        <v>67.722743370881403</v>
      </c>
      <c r="W173" s="98">
        <f>RES_hhdet_fech!W147</f>
        <v>61.515591000694386</v>
      </c>
      <c r="X173" s="98">
        <f>RES_hhdet_fech!X147</f>
        <v>83.187909397508264</v>
      </c>
      <c r="Y173" s="98">
        <f>RES_hhdet_fech!Y147</f>
        <v>101.24462895934951</v>
      </c>
      <c r="DA173" s="63" t="s">
        <v>2381</v>
      </c>
    </row>
    <row r="174" spans="1:105" ht="12" customHeight="1" x14ac:dyDescent="0.25">
      <c r="A174" s="121" t="s">
        <v>55</v>
      </c>
      <c r="B174" s="122">
        <v>1346.9565649400599</v>
      </c>
      <c r="C174" s="122">
        <v>1185.8493349583832</v>
      </c>
      <c r="D174" s="122">
        <v>1346.3187535949985</v>
      </c>
      <c r="E174" s="122">
        <v>1325.6547534559832</v>
      </c>
      <c r="F174" s="122">
        <v>1266.2032274757319</v>
      </c>
      <c r="G174" s="122">
        <v>1260.2877140133908</v>
      </c>
      <c r="H174" s="122">
        <v>1230.7585470145511</v>
      </c>
      <c r="I174" s="122">
        <v>1271.3179613826587</v>
      </c>
      <c r="J174" s="122">
        <v>1161.2825477917979</v>
      </c>
      <c r="K174" s="122">
        <v>1220.530750275673</v>
      </c>
      <c r="L174" s="122">
        <v>1196.7824177182456</v>
      </c>
      <c r="M174" s="122">
        <v>1198.9594434984267</v>
      </c>
      <c r="N174" s="122">
        <v>1175.2812612465229</v>
      </c>
      <c r="O174" s="122">
        <v>1166.4865476363889</v>
      </c>
      <c r="P174" s="122">
        <v>1175.7226019059522</v>
      </c>
      <c r="Q174" s="122">
        <v>1184.1103967187398</v>
      </c>
      <c r="R174" s="122">
        <v>1198.7187743607826</v>
      </c>
      <c r="S174" s="122">
        <v>1187.824619106148</v>
      </c>
      <c r="T174" s="122">
        <v>1139.6513475147306</v>
      </c>
      <c r="U174" s="122">
        <v>1080.5057520090006</v>
      </c>
      <c r="V174" s="122">
        <v>992.55454927960773</v>
      </c>
      <c r="W174" s="122">
        <v>875.5329761093775</v>
      </c>
      <c r="X174" s="122">
        <v>768.90872429363401</v>
      </c>
      <c r="Y174" s="122">
        <v>599.70593002657426</v>
      </c>
      <c r="DA174" s="130" t="s">
        <v>2382</v>
      </c>
    </row>
    <row r="175" spans="1:105" ht="12" customHeight="1" x14ac:dyDescent="0.25">
      <c r="A175" s="97" t="s">
        <v>124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X175" s="98">
        <v>0</v>
      </c>
      <c r="Y175" s="98">
        <v>0</v>
      </c>
      <c r="DA175" s="63" t="s">
        <v>2383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2384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X177" s="101">
        <v>0</v>
      </c>
      <c r="Y177" s="101">
        <v>0</v>
      </c>
      <c r="DA177" s="131" t="s">
        <v>2385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X178" s="104">
        <v>0</v>
      </c>
      <c r="Y178" s="104">
        <v>0</v>
      </c>
      <c r="DA178" s="132" t="s">
        <v>2386</v>
      </c>
    </row>
    <row r="179" spans="1:105" ht="12" customHeight="1" x14ac:dyDescent="0.25">
      <c r="A179" s="106" t="s">
        <v>122</v>
      </c>
      <c r="B179" s="101">
        <v>1426.0840803205961</v>
      </c>
      <c r="C179" s="101">
        <v>1270.0074477881606</v>
      </c>
      <c r="D179" s="101">
        <v>1437.4201126807823</v>
      </c>
      <c r="E179" s="101">
        <v>1418.8147001432451</v>
      </c>
      <c r="F179" s="101">
        <v>1361.9440635903507</v>
      </c>
      <c r="G179" s="101">
        <v>1354.3060748604071</v>
      </c>
      <c r="H179" s="101">
        <v>1321.0415972948699</v>
      </c>
      <c r="I179" s="101">
        <v>1367.2325804592094</v>
      </c>
      <c r="J179" s="101">
        <v>1254.6627393113758</v>
      </c>
      <c r="K179" s="101">
        <v>1324.0107941577455</v>
      </c>
      <c r="L179" s="101">
        <v>1291.9667538304327</v>
      </c>
      <c r="M179" s="101">
        <v>1307.3524141572584</v>
      </c>
      <c r="N179" s="101">
        <v>1278.3205724649931</v>
      </c>
      <c r="O179" s="101">
        <v>1265.0365581811229</v>
      </c>
      <c r="P179" s="101">
        <v>1280.1651981625507</v>
      </c>
      <c r="Q179" s="101">
        <v>1277.6579512284852</v>
      </c>
      <c r="R179" s="101">
        <v>1287.9168036997169</v>
      </c>
      <c r="S179" s="101">
        <v>1267.8541924956635</v>
      </c>
      <c r="T179" s="101">
        <v>1206.5072833322884</v>
      </c>
      <c r="U179" s="101">
        <v>1144.3610801219904</v>
      </c>
      <c r="V179" s="101">
        <v>1046.5114725766837</v>
      </c>
      <c r="W179" s="101">
        <v>918.40154158020312</v>
      </c>
      <c r="X179" s="101">
        <v>807.26823813036572</v>
      </c>
      <c r="Y179" s="101">
        <v>634.26694621138438</v>
      </c>
      <c r="DA179" s="131" t="s">
        <v>2387</v>
      </c>
    </row>
    <row r="180" spans="1:105" ht="12" customHeight="1" x14ac:dyDescent="0.25">
      <c r="A180" s="107" t="s">
        <v>121</v>
      </c>
      <c r="B180" s="104">
        <v>1229.1501043415624</v>
      </c>
      <c r="C180" s="104">
        <v>1075.4601220258178</v>
      </c>
      <c r="D180" s="104">
        <v>1231.6725399799839</v>
      </c>
      <c r="E180" s="104">
        <v>1213.3267780554888</v>
      </c>
      <c r="F180" s="104">
        <v>1165.8978869213699</v>
      </c>
      <c r="G180" s="104">
        <v>1163.4972309815421</v>
      </c>
      <c r="H180" s="104">
        <v>1132.9627657585252</v>
      </c>
      <c r="I180" s="104">
        <v>1185.2249783746233</v>
      </c>
      <c r="J180" s="104">
        <v>1070.4549877063964</v>
      </c>
      <c r="K180" s="104">
        <v>1134.9077853010695</v>
      </c>
      <c r="L180" s="104">
        <v>1081.3068471635384</v>
      </c>
      <c r="M180" s="104">
        <v>1108.2538678389076</v>
      </c>
      <c r="N180" s="104">
        <v>1077.3120617979512</v>
      </c>
      <c r="O180" s="104">
        <v>1072.3015856660031</v>
      </c>
      <c r="P180" s="104">
        <v>1093.1010865166484</v>
      </c>
      <c r="Q180" s="104">
        <v>1100.1125457918229</v>
      </c>
      <c r="R180" s="104">
        <v>1121.1928661165809</v>
      </c>
      <c r="S180" s="104">
        <v>1113.9597968923358</v>
      </c>
      <c r="T180" s="104">
        <v>1065.2268281941203</v>
      </c>
      <c r="U180" s="104">
        <v>1009.6259934935789</v>
      </c>
      <c r="V180" s="104">
        <v>926.23294867573054</v>
      </c>
      <c r="W180" s="104">
        <v>807.5014935389753</v>
      </c>
      <c r="X180" s="104">
        <v>716.0204192171434</v>
      </c>
      <c r="Y180" s="104">
        <v>563.50447130853888</v>
      </c>
      <c r="DA180" s="132" t="s">
        <v>2388</v>
      </c>
    </row>
    <row r="181" spans="1:105" ht="12" customHeight="1" x14ac:dyDescent="0.25">
      <c r="A181" s="108" t="s">
        <v>53</v>
      </c>
      <c r="B181" s="98">
        <v>754.81335002064714</v>
      </c>
      <c r="C181" s="98">
        <v>600.88025370762671</v>
      </c>
      <c r="D181" s="98">
        <v>713.6783632787259</v>
      </c>
      <c r="E181" s="98">
        <v>683.18903441358873</v>
      </c>
      <c r="F181" s="98">
        <v>651.91608285124869</v>
      </c>
      <c r="G181" s="98">
        <v>653.77776076891996</v>
      </c>
      <c r="H181" s="98">
        <v>621.93165551343759</v>
      </c>
      <c r="I181" s="98">
        <v>689.54472948680541</v>
      </c>
      <c r="J181" s="98">
        <v>564.01365704333773</v>
      </c>
      <c r="K181" s="98">
        <v>613.72645581369079</v>
      </c>
      <c r="L181" s="98">
        <v>489.32182114745211</v>
      </c>
      <c r="M181" s="98">
        <v>551.61405958707348</v>
      </c>
      <c r="N181" s="98">
        <v>503.04286431118953</v>
      </c>
      <c r="O181" s="98">
        <v>509.42690937057375</v>
      </c>
      <c r="P181" s="98">
        <v>544.91756794362891</v>
      </c>
      <c r="Q181" s="98">
        <v>543.06924488889729</v>
      </c>
      <c r="R181" s="98">
        <v>572.70581343878393</v>
      </c>
      <c r="S181" s="98">
        <v>572.17085633920658</v>
      </c>
      <c r="T181" s="98">
        <v>523.80404801615418</v>
      </c>
      <c r="U181" s="98">
        <v>478.12798963174265</v>
      </c>
      <c r="V181" s="98">
        <v>422.90590416246414</v>
      </c>
      <c r="W181" s="98">
        <v>315.18303058399624</v>
      </c>
      <c r="X181" s="98">
        <v>300.14552904503023</v>
      </c>
      <c r="Y181" s="98">
        <v>239.19257622780927</v>
      </c>
      <c r="DA181" s="63" t="s">
        <v>2389</v>
      </c>
    </row>
    <row r="182" spans="1:105" ht="12" customHeight="1" x14ac:dyDescent="0.25">
      <c r="A182" s="108" t="s">
        <v>52</v>
      </c>
      <c r="B182" s="98">
        <v>474.33675432091547</v>
      </c>
      <c r="C182" s="98">
        <v>474.57986831819102</v>
      </c>
      <c r="D182" s="98">
        <v>517.99417670125786</v>
      </c>
      <c r="E182" s="98">
        <v>530.1377436419001</v>
      </c>
      <c r="F182" s="98">
        <v>513.98180407012137</v>
      </c>
      <c r="G182" s="98">
        <v>509.71947021262224</v>
      </c>
      <c r="H182" s="98">
        <v>511.03111024508786</v>
      </c>
      <c r="I182" s="98">
        <v>495.68024888781798</v>
      </c>
      <c r="J182" s="98">
        <v>506.44133066305886</v>
      </c>
      <c r="K182" s="98">
        <v>521.18132948737866</v>
      </c>
      <c r="L182" s="98">
        <v>591.98502601608629</v>
      </c>
      <c r="M182" s="98">
        <v>556.63980825183432</v>
      </c>
      <c r="N182" s="98">
        <v>574.26919748676164</v>
      </c>
      <c r="O182" s="98">
        <v>562.87467629542937</v>
      </c>
      <c r="P182" s="98">
        <v>548.18351857301946</v>
      </c>
      <c r="Q182" s="98">
        <v>557.04330090292547</v>
      </c>
      <c r="R182" s="98">
        <v>548.4870526777969</v>
      </c>
      <c r="S182" s="98">
        <v>541.78894055312924</v>
      </c>
      <c r="T182" s="98">
        <v>541.42278017796605</v>
      </c>
      <c r="U182" s="98">
        <v>531.49800386183631</v>
      </c>
      <c r="V182" s="98">
        <v>503.32704451326663</v>
      </c>
      <c r="W182" s="98">
        <v>492.31846295497922</v>
      </c>
      <c r="X182" s="98">
        <v>415.87489017211306</v>
      </c>
      <c r="Y182" s="98">
        <v>324.31189508072958</v>
      </c>
      <c r="DA182" s="63" t="s">
        <v>2390</v>
      </c>
    </row>
    <row r="183" spans="1:105" ht="12" customHeight="1" x14ac:dyDescent="0.25">
      <c r="A183" s="121" t="s">
        <v>54</v>
      </c>
      <c r="B183" s="122">
        <v>228.97930485640669</v>
      </c>
      <c r="C183" s="122">
        <v>242.92186776247055</v>
      </c>
      <c r="D183" s="122">
        <v>242.16396765450713</v>
      </c>
      <c r="E183" s="122">
        <v>240.7697971469058</v>
      </c>
      <c r="F183" s="122">
        <v>247.19875389573468</v>
      </c>
      <c r="G183" s="122">
        <v>247.34803820493161</v>
      </c>
      <c r="H183" s="122">
        <v>270.16397623895364</v>
      </c>
      <c r="I183" s="122">
        <v>252.4089098561424</v>
      </c>
      <c r="J183" s="122">
        <v>258.90739156419841</v>
      </c>
      <c r="K183" s="122">
        <v>236.13700216381307</v>
      </c>
      <c r="L183" s="122">
        <v>288.18074806458662</v>
      </c>
      <c r="M183" s="122">
        <v>286.80287239938741</v>
      </c>
      <c r="N183" s="122">
        <v>286.00234388627899</v>
      </c>
      <c r="O183" s="122">
        <v>279.51096885309033</v>
      </c>
      <c r="P183" s="122">
        <v>272.75387120821637</v>
      </c>
      <c r="Q183" s="122">
        <v>266.52569797452361</v>
      </c>
      <c r="R183" s="122">
        <v>259.7397250938331</v>
      </c>
      <c r="S183" s="122">
        <v>252.87805615413833</v>
      </c>
      <c r="T183" s="122">
        <v>245.81370157704626</v>
      </c>
      <c r="U183" s="122">
        <v>239.0279080356006</v>
      </c>
      <c r="V183" s="122">
        <v>232.47102080233159</v>
      </c>
      <c r="W183" s="122">
        <v>228.62494486746044</v>
      </c>
      <c r="X183" s="122">
        <v>225.90624539525933</v>
      </c>
      <c r="Y183" s="122">
        <v>196.08161733163652</v>
      </c>
      <c r="DA183" s="130" t="s">
        <v>2391</v>
      </c>
    </row>
    <row r="184" spans="1:105" ht="12" customHeight="1" x14ac:dyDescent="0.25">
      <c r="A184" s="97" t="s">
        <v>50</v>
      </c>
      <c r="B184" s="98">
        <v>0</v>
      </c>
      <c r="C184" s="98">
        <v>0</v>
      </c>
      <c r="D184" s="98">
        <v>0</v>
      </c>
      <c r="E184" s="98">
        <v>0</v>
      </c>
      <c r="F184" s="98">
        <v>0</v>
      </c>
      <c r="G184" s="98">
        <v>0</v>
      </c>
      <c r="H184" s="98">
        <v>0</v>
      </c>
      <c r="I184" s="98">
        <v>0</v>
      </c>
      <c r="J184" s="98">
        <v>0</v>
      </c>
      <c r="K184" s="98">
        <v>0</v>
      </c>
      <c r="L184" s="98">
        <v>0</v>
      </c>
      <c r="M184" s="98">
        <v>0</v>
      </c>
      <c r="N184" s="98">
        <v>0</v>
      </c>
      <c r="O184" s="98">
        <v>0</v>
      </c>
      <c r="P184" s="98">
        <v>0</v>
      </c>
      <c r="Q184" s="98">
        <v>0</v>
      </c>
      <c r="R184" s="98">
        <v>0</v>
      </c>
      <c r="S184" s="98">
        <v>0</v>
      </c>
      <c r="T184" s="98">
        <v>0</v>
      </c>
      <c r="U184" s="98">
        <v>0</v>
      </c>
      <c r="V184" s="98">
        <v>0</v>
      </c>
      <c r="W184" s="98">
        <v>0</v>
      </c>
      <c r="X184" s="98">
        <v>0</v>
      </c>
      <c r="Y184" s="98">
        <v>0</v>
      </c>
      <c r="DA184" s="63" t="s">
        <v>2392</v>
      </c>
    </row>
    <row r="185" spans="1:105" ht="12" customHeight="1" x14ac:dyDescent="0.25">
      <c r="A185" s="109" t="s">
        <v>120</v>
      </c>
      <c r="B185" s="33">
        <v>228.97930485640669</v>
      </c>
      <c r="C185" s="33">
        <v>242.92186776247055</v>
      </c>
      <c r="D185" s="33">
        <v>242.16396765450713</v>
      </c>
      <c r="E185" s="33">
        <v>240.7697971469058</v>
      </c>
      <c r="F185" s="33">
        <v>247.19875389573468</v>
      </c>
      <c r="G185" s="33">
        <v>247.34803820493161</v>
      </c>
      <c r="H185" s="33">
        <v>270.16397623895364</v>
      </c>
      <c r="I185" s="33">
        <v>252.4089098561424</v>
      </c>
      <c r="J185" s="33">
        <v>258.90739156419841</v>
      </c>
      <c r="K185" s="33">
        <v>236.13700216381307</v>
      </c>
      <c r="L185" s="33">
        <v>288.18074806458662</v>
      </c>
      <c r="M185" s="33">
        <v>286.80287239938741</v>
      </c>
      <c r="N185" s="33">
        <v>286.00234388627899</v>
      </c>
      <c r="O185" s="33">
        <v>279.51096885309033</v>
      </c>
      <c r="P185" s="33">
        <v>272.75387120821637</v>
      </c>
      <c r="Q185" s="33">
        <v>266.52569797452361</v>
      </c>
      <c r="R185" s="33">
        <v>259.7397250938331</v>
      </c>
      <c r="S185" s="33">
        <v>252.87805615413833</v>
      </c>
      <c r="T185" s="33">
        <v>245.81370157704626</v>
      </c>
      <c r="U185" s="33">
        <v>239.0279080356006</v>
      </c>
      <c r="V185" s="33">
        <v>232.47102080233159</v>
      </c>
      <c r="W185" s="33">
        <v>228.62494486746044</v>
      </c>
      <c r="X185" s="33">
        <v>225.90624539525933</v>
      </c>
      <c r="Y185" s="33">
        <v>196.08161733163652</v>
      </c>
      <c r="DA185" s="60" t="s">
        <v>2393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8861.8345998555542</v>
      </c>
      <c r="C187" s="117">
        <f t="shared" si="83"/>
        <v>8778.7833701375312</v>
      </c>
      <c r="D187" s="117">
        <f t="shared" si="83"/>
        <v>8936.571485762126</v>
      </c>
      <c r="E187" s="117">
        <f t="shared" si="83"/>
        <v>9252.3220995854572</v>
      </c>
      <c r="F187" s="117">
        <f t="shared" si="83"/>
        <v>8867.1518292719611</v>
      </c>
      <c r="G187" s="117">
        <f t="shared" si="83"/>
        <v>8291.5032502133708</v>
      </c>
      <c r="H187" s="117">
        <f t="shared" si="83"/>
        <v>8495.4193386691368</v>
      </c>
      <c r="I187" s="117">
        <f t="shared" si="83"/>
        <v>8054.0965723753352</v>
      </c>
      <c r="J187" s="117">
        <f t="shared" si="83"/>
        <v>8774.8761220707456</v>
      </c>
      <c r="K187" s="117">
        <f t="shared" si="83"/>
        <v>9329.2866292075068</v>
      </c>
      <c r="L187" s="117">
        <f t="shared" si="83"/>
        <v>9494.1243722144009</v>
      </c>
      <c r="M187" s="117">
        <f t="shared" si="83"/>
        <v>9345.6531096181952</v>
      </c>
      <c r="N187" s="117">
        <f t="shared" si="83"/>
        <v>9255.5550510724752</v>
      </c>
      <c r="O187" s="117">
        <f t="shared" si="83"/>
        <v>8887.7597978655231</v>
      </c>
      <c r="P187" s="117">
        <f t="shared" si="83"/>
        <v>8271.0087935120991</v>
      </c>
      <c r="Q187" s="117">
        <f t="shared" si="83"/>
        <v>7969.2802402164571</v>
      </c>
      <c r="R187" s="117">
        <f t="shared" ref="R187:V187" si="84">R188+R190+R192+R201</f>
        <v>8006.1613341480861</v>
      </c>
      <c r="S187" s="117">
        <f t="shared" si="84"/>
        <v>8088.427456291518</v>
      </c>
      <c r="T187" s="117">
        <f t="shared" si="84"/>
        <v>8013.5024986159897</v>
      </c>
      <c r="U187" s="117">
        <f t="shared" si="84"/>
        <v>8170.4988202088043</v>
      </c>
      <c r="V187" s="117">
        <f t="shared" si="84"/>
        <v>8310.3330368740371</v>
      </c>
      <c r="W187" s="117">
        <f t="shared" ref="W187:Y187" si="85">W188+W190+W192+W201</f>
        <v>7913.7669534572287</v>
      </c>
      <c r="X187" s="117">
        <f t="shared" si="85"/>
        <v>7870.8350749239044</v>
      </c>
      <c r="Y187" s="117">
        <f t="shared" si="85"/>
        <v>8084.9183751069841</v>
      </c>
      <c r="DA187" s="129" t="s">
        <v>2545</v>
      </c>
    </row>
    <row r="188" spans="1:105" ht="12" customHeight="1" x14ac:dyDescent="0.25">
      <c r="A188" s="121" t="s">
        <v>57</v>
      </c>
      <c r="B188" s="122">
        <f t="shared" ref="B188:Y188" si="86">B189</f>
        <v>7576.9791623120482</v>
      </c>
      <c r="C188" s="122">
        <f t="shared" si="86"/>
        <v>7592.4657380785511</v>
      </c>
      <c r="D188" s="122">
        <f t="shared" si="86"/>
        <v>7632.9436137649436</v>
      </c>
      <c r="E188" s="122">
        <f t="shared" si="86"/>
        <v>7933.8941524414158</v>
      </c>
      <c r="F188" s="122">
        <f t="shared" si="86"/>
        <v>7614.8248727319497</v>
      </c>
      <c r="G188" s="122">
        <f t="shared" si="86"/>
        <v>7044.8505996278245</v>
      </c>
      <c r="H188" s="122">
        <f t="shared" si="86"/>
        <v>7218.0246843098148</v>
      </c>
      <c r="I188" s="122">
        <f t="shared" si="86"/>
        <v>6781.5501899273495</v>
      </c>
      <c r="J188" s="122">
        <f t="shared" si="86"/>
        <v>7569.129040433033</v>
      </c>
      <c r="K188" s="122">
        <f t="shared" si="86"/>
        <v>8078.0245667736717</v>
      </c>
      <c r="L188" s="122">
        <f t="shared" si="86"/>
        <v>8208.119619759409</v>
      </c>
      <c r="M188" s="122">
        <f t="shared" si="86"/>
        <v>8045.5131807608504</v>
      </c>
      <c r="N188" s="122">
        <f t="shared" si="86"/>
        <v>7942.9729375913994</v>
      </c>
      <c r="O188" s="122">
        <f t="shared" si="86"/>
        <v>7560.5730174408091</v>
      </c>
      <c r="P188" s="122">
        <f t="shared" si="86"/>
        <v>6914.0156751193954</v>
      </c>
      <c r="Q188" s="122">
        <f t="shared" si="86"/>
        <v>6575.425556303906</v>
      </c>
      <c r="R188" s="122">
        <f t="shared" si="86"/>
        <v>6578.4226841326854</v>
      </c>
      <c r="S188" s="122">
        <f t="shared" si="86"/>
        <v>6663.3997562606</v>
      </c>
      <c r="T188" s="122">
        <f t="shared" si="86"/>
        <v>6567.5689702027876</v>
      </c>
      <c r="U188" s="122">
        <f t="shared" si="86"/>
        <v>6767.1227262755829</v>
      </c>
      <c r="V188" s="122">
        <f t="shared" si="86"/>
        <v>6952.3965011191094</v>
      </c>
      <c r="W188" s="122">
        <f t="shared" si="86"/>
        <v>6678.7094162945641</v>
      </c>
      <c r="X188" s="122">
        <f t="shared" si="86"/>
        <v>6614.4385073522772</v>
      </c>
      <c r="Y188" s="122">
        <f t="shared" si="86"/>
        <v>6899.618349639286</v>
      </c>
      <c r="DA188" s="130" t="s">
        <v>2546</v>
      </c>
    </row>
    <row r="189" spans="1:105" ht="12" customHeight="1" x14ac:dyDescent="0.25">
      <c r="A189" s="97" t="s">
        <v>53</v>
      </c>
      <c r="B189" s="98">
        <v>7576.9791623120482</v>
      </c>
      <c r="C189" s="98">
        <v>7592.4657380785511</v>
      </c>
      <c r="D189" s="98">
        <v>7632.9436137649436</v>
      </c>
      <c r="E189" s="98">
        <v>7933.8941524414158</v>
      </c>
      <c r="F189" s="98">
        <v>7614.8248727319497</v>
      </c>
      <c r="G189" s="98">
        <v>7044.8505996278245</v>
      </c>
      <c r="H189" s="98">
        <v>7218.0246843098148</v>
      </c>
      <c r="I189" s="98">
        <v>6781.5501899273495</v>
      </c>
      <c r="J189" s="98">
        <v>7569.129040433033</v>
      </c>
      <c r="K189" s="98">
        <v>8078.0245667736717</v>
      </c>
      <c r="L189" s="98">
        <v>8208.119619759409</v>
      </c>
      <c r="M189" s="98">
        <v>8045.5131807608504</v>
      </c>
      <c r="N189" s="98">
        <v>7942.9729375913994</v>
      </c>
      <c r="O189" s="98">
        <v>7560.5730174408091</v>
      </c>
      <c r="P189" s="98">
        <v>6914.0156751193954</v>
      </c>
      <c r="Q189" s="98">
        <v>6575.425556303906</v>
      </c>
      <c r="R189" s="98">
        <v>6578.4226841326854</v>
      </c>
      <c r="S189" s="98">
        <v>6663.3997562606</v>
      </c>
      <c r="T189" s="98">
        <v>6567.5689702027876</v>
      </c>
      <c r="U189" s="98">
        <v>6767.1227262755829</v>
      </c>
      <c r="V189" s="98">
        <v>6952.3965011191094</v>
      </c>
      <c r="W189" s="98">
        <v>6678.7094162945641</v>
      </c>
      <c r="X189" s="98">
        <v>6614.4385073522772</v>
      </c>
      <c r="Y189" s="98">
        <v>6899.618349639286</v>
      </c>
      <c r="DA189" s="63" t="s">
        <v>2547</v>
      </c>
    </row>
    <row r="190" spans="1:105" ht="12" customHeight="1" x14ac:dyDescent="0.25">
      <c r="A190" s="121" t="s">
        <v>92</v>
      </c>
      <c r="B190" s="122">
        <f t="shared" ref="B190:Y190" si="87">B191</f>
        <v>104.33374207358163</v>
      </c>
      <c r="C190" s="122">
        <f t="shared" si="87"/>
        <v>99.400355740213939</v>
      </c>
      <c r="D190" s="122">
        <f t="shared" si="87"/>
        <v>88.194731292801507</v>
      </c>
      <c r="E190" s="122">
        <f t="shared" si="87"/>
        <v>110.28590523541331</v>
      </c>
      <c r="F190" s="122">
        <f t="shared" si="87"/>
        <v>75.168357889558749</v>
      </c>
      <c r="G190" s="122">
        <f t="shared" si="87"/>
        <v>70.183069217476444</v>
      </c>
      <c r="H190" s="122">
        <f t="shared" si="87"/>
        <v>103.52299258603793</v>
      </c>
      <c r="I190" s="122">
        <f t="shared" si="87"/>
        <v>76.708195272894628</v>
      </c>
      <c r="J190" s="122">
        <f t="shared" si="87"/>
        <v>85.360974344029728</v>
      </c>
      <c r="K190" s="122">
        <f t="shared" si="87"/>
        <v>95.89280315373118</v>
      </c>
      <c r="L190" s="122">
        <f t="shared" si="87"/>
        <v>110.4531781195063</v>
      </c>
      <c r="M190" s="122">
        <f t="shared" si="87"/>
        <v>112.80922706784884</v>
      </c>
      <c r="N190" s="122">
        <f t="shared" si="87"/>
        <v>142.57207611290931</v>
      </c>
      <c r="O190" s="122">
        <f t="shared" si="87"/>
        <v>166.17870846160775</v>
      </c>
      <c r="P190" s="122">
        <f t="shared" si="87"/>
        <v>183.4982105226708</v>
      </c>
      <c r="Q190" s="122">
        <f t="shared" si="87"/>
        <v>213.49217289787751</v>
      </c>
      <c r="R190" s="122">
        <f t="shared" si="87"/>
        <v>232.05455794292652</v>
      </c>
      <c r="S190" s="122">
        <f t="shared" si="87"/>
        <v>234.36817662188224</v>
      </c>
      <c r="T190" s="122">
        <f t="shared" si="87"/>
        <v>291.84132162078703</v>
      </c>
      <c r="U190" s="122">
        <f t="shared" si="87"/>
        <v>292.29212837991878</v>
      </c>
      <c r="V190" s="122">
        <f t="shared" si="87"/>
        <v>318.01408919125709</v>
      </c>
      <c r="W190" s="122">
        <f t="shared" si="87"/>
        <v>291.1421564763354</v>
      </c>
      <c r="X190" s="122">
        <f t="shared" si="87"/>
        <v>397.00605697670443</v>
      </c>
      <c r="Y190" s="122">
        <f t="shared" si="87"/>
        <v>488.76279101819097</v>
      </c>
      <c r="DA190" s="130" t="s">
        <v>2548</v>
      </c>
    </row>
    <row r="191" spans="1:105" ht="12" customHeight="1" x14ac:dyDescent="0.25">
      <c r="A191" s="97" t="s">
        <v>53</v>
      </c>
      <c r="B191" s="98">
        <f>RES_hhdet_tesh!B147</f>
        <v>104.33374207358163</v>
      </c>
      <c r="C191" s="98">
        <f>RES_hhdet_tesh!C147</f>
        <v>99.400355740213939</v>
      </c>
      <c r="D191" s="98">
        <f>RES_hhdet_tesh!D147</f>
        <v>88.194731292801507</v>
      </c>
      <c r="E191" s="98">
        <f>RES_hhdet_tesh!E147</f>
        <v>110.28590523541331</v>
      </c>
      <c r="F191" s="98">
        <f>RES_hhdet_tesh!F147</f>
        <v>75.168357889558749</v>
      </c>
      <c r="G191" s="98">
        <f>RES_hhdet_tesh!G147</f>
        <v>70.183069217476444</v>
      </c>
      <c r="H191" s="98">
        <f>RES_hhdet_tesh!H147</f>
        <v>103.52299258603793</v>
      </c>
      <c r="I191" s="98">
        <f>RES_hhdet_tesh!I147</f>
        <v>76.708195272894628</v>
      </c>
      <c r="J191" s="98">
        <f>RES_hhdet_tesh!J147</f>
        <v>85.360974344029728</v>
      </c>
      <c r="K191" s="98">
        <f>RES_hhdet_tesh!K147</f>
        <v>95.89280315373118</v>
      </c>
      <c r="L191" s="98">
        <f>RES_hhdet_tesh!L147</f>
        <v>110.4531781195063</v>
      </c>
      <c r="M191" s="98">
        <f>RES_hhdet_tesh!M147</f>
        <v>112.80922706784884</v>
      </c>
      <c r="N191" s="98">
        <f>RES_hhdet_tesh!N147</f>
        <v>142.57207611290931</v>
      </c>
      <c r="O191" s="98">
        <f>RES_hhdet_tesh!O147</f>
        <v>166.17870846160775</v>
      </c>
      <c r="P191" s="98">
        <f>RES_hhdet_tesh!P147</f>
        <v>183.4982105226708</v>
      </c>
      <c r="Q191" s="98">
        <f>RES_hhdet_tesh!Q147</f>
        <v>213.49217289787751</v>
      </c>
      <c r="R191" s="98">
        <f>RES_hhdet_tesh!R147</f>
        <v>232.05455794292652</v>
      </c>
      <c r="S191" s="98">
        <f>RES_hhdet_tesh!S147</f>
        <v>234.36817662188224</v>
      </c>
      <c r="T191" s="98">
        <f>RES_hhdet_tesh!T147</f>
        <v>291.84132162078703</v>
      </c>
      <c r="U191" s="98">
        <f>RES_hhdet_tesh!U147</f>
        <v>292.29212837991878</v>
      </c>
      <c r="V191" s="98">
        <f>RES_hhdet_tesh!V147</f>
        <v>318.01408919125709</v>
      </c>
      <c r="W191" s="98">
        <f>RES_hhdet_tesh!W147</f>
        <v>291.1421564763354</v>
      </c>
      <c r="X191" s="98">
        <f>RES_hhdet_tesh!X147</f>
        <v>397.00605697670443</v>
      </c>
      <c r="Y191" s="98">
        <f>RES_hhdet_tesh!Y147</f>
        <v>488.76279101819097</v>
      </c>
      <c r="DA191" s="63" t="s">
        <v>2549</v>
      </c>
    </row>
    <row r="192" spans="1:105" ht="12" customHeight="1" x14ac:dyDescent="0.25">
      <c r="A192" s="121" t="s">
        <v>55</v>
      </c>
      <c r="B192" s="122">
        <v>1007.7068215766518</v>
      </c>
      <c r="C192" s="122">
        <v>902.83314974239318</v>
      </c>
      <c r="D192" s="122">
        <v>1030.967349219067</v>
      </c>
      <c r="E192" s="122">
        <v>1024.0345779159638</v>
      </c>
      <c r="F192" s="122">
        <v>987.53064669312482</v>
      </c>
      <c r="G192" s="122">
        <v>986.20236750859078</v>
      </c>
      <c r="H192" s="122">
        <v>965.52861430695771</v>
      </c>
      <c r="I192" s="122">
        <v>1000.8339851148576</v>
      </c>
      <c r="J192" s="122">
        <v>920.06043982846381</v>
      </c>
      <c r="K192" s="122">
        <v>972.31439928366547</v>
      </c>
      <c r="L192" s="122">
        <v>951.74557979793519</v>
      </c>
      <c r="M192" s="122">
        <v>964.09565466267873</v>
      </c>
      <c r="N192" s="122">
        <v>946.85903538416551</v>
      </c>
      <c r="O192" s="122">
        <v>942.20431594030185</v>
      </c>
      <c r="P192" s="122">
        <v>958.90298644443169</v>
      </c>
      <c r="Q192" s="122">
        <v>969.40562569928102</v>
      </c>
      <c r="R192" s="122">
        <v>988.30169362332958</v>
      </c>
      <c r="S192" s="122">
        <v>986.25210196759247</v>
      </c>
      <c r="T192" s="122">
        <v>952.34433477857317</v>
      </c>
      <c r="U192" s="122">
        <v>911.74228518025416</v>
      </c>
      <c r="V192" s="122">
        <v>842.93436954579226</v>
      </c>
      <c r="W192" s="122">
        <v>747.37827741341232</v>
      </c>
      <c r="X192" s="122">
        <v>662.67278726180132</v>
      </c>
      <c r="Y192" s="122">
        <v>524.11821988733573</v>
      </c>
      <c r="DA192" s="130" t="s">
        <v>2550</v>
      </c>
    </row>
    <row r="193" spans="1:105" ht="12" customHeight="1" x14ac:dyDescent="0.25">
      <c r="A193" s="97" t="s">
        <v>124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X193" s="98">
        <v>0</v>
      </c>
      <c r="Y193" s="98">
        <v>0</v>
      </c>
      <c r="DA193" s="63" t="s">
        <v>2551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X194" s="98">
        <v>0</v>
      </c>
      <c r="Y194" s="98">
        <v>0</v>
      </c>
      <c r="DA194" s="63" t="s">
        <v>2552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X195" s="101">
        <v>0</v>
      </c>
      <c r="Y195" s="101">
        <v>0</v>
      </c>
      <c r="DA195" s="131" t="s">
        <v>2553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X196" s="104">
        <v>0</v>
      </c>
      <c r="Y196" s="104">
        <v>0</v>
      </c>
      <c r="DA196" s="132" t="s">
        <v>2554</v>
      </c>
    </row>
    <row r="197" spans="1:105" ht="12" customHeight="1" x14ac:dyDescent="0.25">
      <c r="A197" s="106" t="s">
        <v>122</v>
      </c>
      <c r="B197" s="101">
        <v>1007.706821576652</v>
      </c>
      <c r="C197" s="101">
        <v>902.77069722110627</v>
      </c>
      <c r="D197" s="101">
        <v>1030.8945520463026</v>
      </c>
      <c r="E197" s="101">
        <v>1023.9503068759733</v>
      </c>
      <c r="F197" s="101">
        <v>987.45422654204651</v>
      </c>
      <c r="G197" s="101">
        <v>986.14286211557317</v>
      </c>
      <c r="H197" s="101">
        <v>965.47743057940784</v>
      </c>
      <c r="I197" s="101">
        <v>1000.9557478816547</v>
      </c>
      <c r="J197" s="101">
        <v>920.0714074422234</v>
      </c>
      <c r="K197" s="101">
        <v>972.43363252822758</v>
      </c>
      <c r="L197" s="101">
        <v>951.6321493363032</v>
      </c>
      <c r="M197" s="101">
        <v>964.12925714748167</v>
      </c>
      <c r="N197" s="101">
        <v>946.91167355738435</v>
      </c>
      <c r="O197" s="101">
        <v>942.23728134887097</v>
      </c>
      <c r="P197" s="101">
        <v>959.56980923728065</v>
      </c>
      <c r="Q197" s="101">
        <v>969.73645379668449</v>
      </c>
      <c r="R197" s="101">
        <v>988.57066599046004</v>
      </c>
      <c r="S197" s="101">
        <v>986.36734672217119</v>
      </c>
      <c r="T197" s="101">
        <v>952.37599250655944</v>
      </c>
      <c r="U197" s="101">
        <v>911.82611010530206</v>
      </c>
      <c r="V197" s="101">
        <v>842.95169679215712</v>
      </c>
      <c r="W197" s="101">
        <v>747.3364115774707</v>
      </c>
      <c r="X197" s="101">
        <v>662.80557412683436</v>
      </c>
      <c r="Y197" s="101">
        <v>524.65609338769696</v>
      </c>
      <c r="DA197" s="131" t="s">
        <v>2555</v>
      </c>
    </row>
    <row r="198" spans="1:105" ht="12" customHeight="1" x14ac:dyDescent="0.25">
      <c r="A198" s="107" t="s">
        <v>121</v>
      </c>
      <c r="B198" s="104">
        <v>1007.7068215766518</v>
      </c>
      <c r="C198" s="104">
        <v>902.91506798460102</v>
      </c>
      <c r="D198" s="104">
        <v>1031.0589605880205</v>
      </c>
      <c r="E198" s="104">
        <v>1024.1361880568413</v>
      </c>
      <c r="F198" s="104">
        <v>987.61071022285967</v>
      </c>
      <c r="G198" s="104">
        <v>986.26362741230867</v>
      </c>
      <c r="H198" s="104">
        <v>965.58405719028713</v>
      </c>
      <c r="I198" s="104">
        <v>1000.7246908288162</v>
      </c>
      <c r="J198" s="104">
        <v>920.04977202428017</v>
      </c>
      <c r="K198" s="104">
        <v>972.2157415759574</v>
      </c>
      <c r="L198" s="104">
        <v>951.88319117193089</v>
      </c>
      <c r="M198" s="104">
        <v>964.06753537865927</v>
      </c>
      <c r="N198" s="104">
        <v>946.80898730416891</v>
      </c>
      <c r="O198" s="104">
        <v>942.17281065952886</v>
      </c>
      <c r="P198" s="104">
        <v>958.37548223048123</v>
      </c>
      <c r="Q198" s="104">
        <v>969.10856983979056</v>
      </c>
      <c r="R198" s="104">
        <v>988.06791797594212</v>
      </c>
      <c r="S198" s="104">
        <v>986.14573462177907</v>
      </c>
      <c r="T198" s="104">
        <v>952.30909316301029</v>
      </c>
      <c r="U198" s="104">
        <v>911.64923906146453</v>
      </c>
      <c r="V198" s="104">
        <v>842.91307161694874</v>
      </c>
      <c r="W198" s="104">
        <v>747.44471758599252</v>
      </c>
      <c r="X198" s="104">
        <v>662.48970693763704</v>
      </c>
      <c r="Y198" s="104">
        <v>523.55481616058398</v>
      </c>
      <c r="DA198" s="132" t="s">
        <v>2556</v>
      </c>
    </row>
    <row r="199" spans="1:105" ht="12" customHeight="1" x14ac:dyDescent="0.25">
      <c r="A199" s="108" t="s">
        <v>53</v>
      </c>
      <c r="B199" s="98">
        <v>533.37006725573633</v>
      </c>
      <c r="C199" s="98">
        <v>428.33519966640978</v>
      </c>
      <c r="D199" s="98">
        <v>513.06478388676237</v>
      </c>
      <c r="E199" s="98">
        <v>493.99844441494105</v>
      </c>
      <c r="F199" s="98">
        <v>473.62890615273835</v>
      </c>
      <c r="G199" s="98">
        <v>476.54415719968642</v>
      </c>
      <c r="H199" s="98">
        <v>454.55294694519927</v>
      </c>
      <c r="I199" s="98">
        <v>505.04444194099824</v>
      </c>
      <c r="J199" s="98">
        <v>413.60844136122131</v>
      </c>
      <c r="K199" s="98">
        <v>451.03441208857873</v>
      </c>
      <c r="L199" s="98">
        <v>359.89816515584459</v>
      </c>
      <c r="M199" s="98">
        <v>407.427727126825</v>
      </c>
      <c r="N199" s="98">
        <v>372.53978981740721</v>
      </c>
      <c r="O199" s="98">
        <v>379.2981343640995</v>
      </c>
      <c r="P199" s="98">
        <v>410.19196365746194</v>
      </c>
      <c r="Q199" s="98">
        <v>412.06526893686515</v>
      </c>
      <c r="R199" s="98">
        <v>439.58086529814523</v>
      </c>
      <c r="S199" s="98">
        <v>444.35679406864972</v>
      </c>
      <c r="T199" s="98">
        <v>410.88631298504424</v>
      </c>
      <c r="U199" s="98">
        <v>380.15123519962822</v>
      </c>
      <c r="V199" s="98">
        <v>339.58602710368217</v>
      </c>
      <c r="W199" s="98">
        <v>255.12625463101324</v>
      </c>
      <c r="X199" s="98">
        <v>246.61481676552404</v>
      </c>
      <c r="Y199" s="98">
        <v>199.24292107985434</v>
      </c>
      <c r="DA199" s="63" t="s">
        <v>2557</v>
      </c>
    </row>
    <row r="200" spans="1:105" ht="12" customHeight="1" x14ac:dyDescent="0.25">
      <c r="A200" s="108" t="s">
        <v>52</v>
      </c>
      <c r="B200" s="98">
        <v>474.33675432091547</v>
      </c>
      <c r="C200" s="98">
        <v>474.57986831819102</v>
      </c>
      <c r="D200" s="98">
        <v>517.99417670125786</v>
      </c>
      <c r="E200" s="98">
        <v>530.1377436419001</v>
      </c>
      <c r="F200" s="98">
        <v>513.98180407012137</v>
      </c>
      <c r="G200" s="98">
        <v>509.71947021262224</v>
      </c>
      <c r="H200" s="98">
        <v>511.03111024508786</v>
      </c>
      <c r="I200" s="98">
        <v>495.68024888781798</v>
      </c>
      <c r="J200" s="98">
        <v>506.44133066305886</v>
      </c>
      <c r="K200" s="98">
        <v>521.18132948737866</v>
      </c>
      <c r="L200" s="98">
        <v>591.98502601608629</v>
      </c>
      <c r="M200" s="98">
        <v>556.63980825183432</v>
      </c>
      <c r="N200" s="98">
        <v>574.26919748676164</v>
      </c>
      <c r="O200" s="98">
        <v>562.87467629542937</v>
      </c>
      <c r="P200" s="98">
        <v>548.18351857301946</v>
      </c>
      <c r="Q200" s="98">
        <v>557.04330090292547</v>
      </c>
      <c r="R200" s="98">
        <v>548.4870526777969</v>
      </c>
      <c r="S200" s="98">
        <v>541.78894055312924</v>
      </c>
      <c r="T200" s="98">
        <v>541.42278017796605</v>
      </c>
      <c r="U200" s="98">
        <v>531.49800386183631</v>
      </c>
      <c r="V200" s="98">
        <v>503.32704451326663</v>
      </c>
      <c r="W200" s="98">
        <v>492.31846295497922</v>
      </c>
      <c r="X200" s="98">
        <v>415.87489017211306</v>
      </c>
      <c r="Y200" s="98">
        <v>324.31189508072958</v>
      </c>
      <c r="DA200" s="63" t="s">
        <v>2558</v>
      </c>
    </row>
    <row r="201" spans="1:105" ht="12" customHeight="1" x14ac:dyDescent="0.25">
      <c r="A201" s="121" t="s">
        <v>54</v>
      </c>
      <c r="B201" s="122">
        <v>172.81487389327285</v>
      </c>
      <c r="C201" s="122">
        <v>184.08412657637336</v>
      </c>
      <c r="D201" s="122">
        <v>184.4657914853143</v>
      </c>
      <c r="E201" s="122">
        <v>184.10746399266534</v>
      </c>
      <c r="F201" s="122">
        <v>189.62795195732718</v>
      </c>
      <c r="G201" s="122">
        <v>190.26721385947886</v>
      </c>
      <c r="H201" s="122">
        <v>208.34304746632745</v>
      </c>
      <c r="I201" s="122">
        <v>195.00420206023358</v>
      </c>
      <c r="J201" s="122">
        <v>200.32566746521942</v>
      </c>
      <c r="K201" s="122">
        <v>183.05485999643827</v>
      </c>
      <c r="L201" s="122">
        <v>223.80599453755232</v>
      </c>
      <c r="M201" s="122">
        <v>223.23504712681654</v>
      </c>
      <c r="N201" s="122">
        <v>223.15100198400066</v>
      </c>
      <c r="O201" s="122">
        <v>218.80375602280347</v>
      </c>
      <c r="P201" s="122">
        <v>214.59192142560113</v>
      </c>
      <c r="Q201" s="122">
        <v>210.95688531539196</v>
      </c>
      <c r="R201" s="122">
        <v>207.38239844914426</v>
      </c>
      <c r="S201" s="122">
        <v>204.40742144144303</v>
      </c>
      <c r="T201" s="122">
        <v>201.74787201384183</v>
      </c>
      <c r="U201" s="122">
        <v>199.34168037304849</v>
      </c>
      <c r="V201" s="122">
        <v>196.98807701787965</v>
      </c>
      <c r="W201" s="122">
        <v>196.53710327291674</v>
      </c>
      <c r="X201" s="122">
        <v>196.71772333312097</v>
      </c>
      <c r="Y201" s="122">
        <v>172.41901456217116</v>
      </c>
      <c r="DA201" s="130" t="s">
        <v>2559</v>
      </c>
    </row>
    <row r="202" spans="1:105" ht="12" customHeight="1" x14ac:dyDescent="0.25">
      <c r="A202" s="97" t="s">
        <v>50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X202" s="98">
        <v>0</v>
      </c>
      <c r="Y202" s="98">
        <v>0</v>
      </c>
      <c r="DA202" s="63" t="s">
        <v>2560</v>
      </c>
    </row>
    <row r="203" spans="1:105" ht="12" customHeight="1" x14ac:dyDescent="0.25">
      <c r="A203" s="109" t="s">
        <v>120</v>
      </c>
      <c r="B203" s="33">
        <v>172.81487389327285</v>
      </c>
      <c r="C203" s="33">
        <v>184.08412657637336</v>
      </c>
      <c r="D203" s="33">
        <v>184.4657914853143</v>
      </c>
      <c r="E203" s="33">
        <v>184.10746399266534</v>
      </c>
      <c r="F203" s="33">
        <v>189.62795195732718</v>
      </c>
      <c r="G203" s="33">
        <v>190.26721385947886</v>
      </c>
      <c r="H203" s="33">
        <v>208.34304746632745</v>
      </c>
      <c r="I203" s="33">
        <v>195.00420206023358</v>
      </c>
      <c r="J203" s="33">
        <v>200.32566746521942</v>
      </c>
      <c r="K203" s="33">
        <v>183.05485999643827</v>
      </c>
      <c r="L203" s="33">
        <v>223.80599453755232</v>
      </c>
      <c r="M203" s="33">
        <v>223.23504712681654</v>
      </c>
      <c r="N203" s="33">
        <v>223.15100198400066</v>
      </c>
      <c r="O203" s="33">
        <v>218.80375602280347</v>
      </c>
      <c r="P203" s="33">
        <v>214.59192142560113</v>
      </c>
      <c r="Q203" s="33">
        <v>210.95688531539196</v>
      </c>
      <c r="R203" s="33">
        <v>207.38239844914426</v>
      </c>
      <c r="S203" s="33">
        <v>204.40742144144303</v>
      </c>
      <c r="T203" s="33">
        <v>201.74787201384183</v>
      </c>
      <c r="U203" s="33">
        <v>199.34168037304849</v>
      </c>
      <c r="V203" s="33">
        <v>196.98807701787965</v>
      </c>
      <c r="W203" s="33">
        <v>196.53710327291674</v>
      </c>
      <c r="X203" s="33">
        <v>196.71772333312097</v>
      </c>
      <c r="Y203" s="33">
        <v>172.41901456217116</v>
      </c>
      <c r="DA203" s="60" t="s">
        <v>2561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0</v>
      </c>
      <c r="C205" s="117">
        <f t="shared" si="88"/>
        <v>0</v>
      </c>
      <c r="D205" s="117">
        <f t="shared" si="88"/>
        <v>0</v>
      </c>
      <c r="E205" s="117">
        <f t="shared" si="88"/>
        <v>0</v>
      </c>
      <c r="F205" s="117">
        <f t="shared" si="88"/>
        <v>0</v>
      </c>
      <c r="G205" s="117">
        <f t="shared" si="88"/>
        <v>0</v>
      </c>
      <c r="H205" s="117">
        <f t="shared" si="88"/>
        <v>0</v>
      </c>
      <c r="I205" s="117">
        <f t="shared" si="88"/>
        <v>0</v>
      </c>
      <c r="J205" s="117">
        <f t="shared" si="88"/>
        <v>0</v>
      </c>
      <c r="K205" s="117">
        <f t="shared" si="88"/>
        <v>0</v>
      </c>
      <c r="L205" s="117">
        <f t="shared" si="88"/>
        <v>0</v>
      </c>
      <c r="M205" s="117">
        <f t="shared" si="88"/>
        <v>0</v>
      </c>
      <c r="N205" s="117">
        <f t="shared" si="88"/>
        <v>0</v>
      </c>
      <c r="O205" s="117">
        <f t="shared" si="88"/>
        <v>0</v>
      </c>
      <c r="P205" s="117">
        <f t="shared" si="88"/>
        <v>0</v>
      </c>
      <c r="Q205" s="117">
        <f t="shared" si="88"/>
        <v>0</v>
      </c>
      <c r="R205" s="117">
        <f t="shared" ref="R205:V205" si="89">R206+R208+R210+R219</f>
        <v>0</v>
      </c>
      <c r="S205" s="117">
        <f t="shared" si="89"/>
        <v>0</v>
      </c>
      <c r="T205" s="117">
        <f t="shared" si="89"/>
        <v>0</v>
      </c>
      <c r="U205" s="117">
        <f t="shared" si="89"/>
        <v>0</v>
      </c>
      <c r="V205" s="117">
        <f t="shared" si="89"/>
        <v>0</v>
      </c>
      <c r="W205" s="117">
        <f t="shared" ref="W205:Y205" si="90">W206+W208+W210+W219</f>
        <v>0</v>
      </c>
      <c r="X205" s="117">
        <f t="shared" si="90"/>
        <v>0</v>
      </c>
      <c r="Y205" s="117">
        <f t="shared" si="90"/>
        <v>0</v>
      </c>
      <c r="DA205" s="129" t="s">
        <v>2713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2714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2715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2716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2717</v>
      </c>
    </row>
    <row r="210" spans="1:105" ht="12" customHeight="1" x14ac:dyDescent="0.25">
      <c r="A210" s="121" t="s">
        <v>55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X210" s="122">
        <v>0</v>
      </c>
      <c r="Y210" s="122">
        <v>0</v>
      </c>
      <c r="DA210" s="130" t="s">
        <v>2718</v>
      </c>
    </row>
    <row r="211" spans="1:105" ht="12" customHeight="1" x14ac:dyDescent="0.25">
      <c r="A211" s="97" t="s">
        <v>124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X211" s="98">
        <v>0</v>
      </c>
      <c r="Y211" s="98">
        <v>0</v>
      </c>
      <c r="DA211" s="63" t="s">
        <v>2719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X212" s="98">
        <v>0</v>
      </c>
      <c r="Y212" s="98">
        <v>0</v>
      </c>
      <c r="DA212" s="63" t="s">
        <v>2720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X213" s="101">
        <v>0</v>
      </c>
      <c r="Y213" s="101">
        <v>0</v>
      </c>
      <c r="DA213" s="131" t="s">
        <v>2721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2722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2723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2724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2725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2726</v>
      </c>
    </row>
    <row r="219" spans="1:105" ht="12" customHeight="1" x14ac:dyDescent="0.25">
      <c r="A219" s="121" t="s">
        <v>54</v>
      </c>
      <c r="B219" s="122">
        <v>0</v>
      </c>
      <c r="C219" s="122">
        <v>0</v>
      </c>
      <c r="D219" s="122">
        <v>0</v>
      </c>
      <c r="E219" s="122">
        <v>0</v>
      </c>
      <c r="F219" s="122">
        <v>0</v>
      </c>
      <c r="G219" s="122">
        <v>0</v>
      </c>
      <c r="H219" s="122">
        <v>0</v>
      </c>
      <c r="I219" s="122">
        <v>0</v>
      </c>
      <c r="J219" s="122">
        <v>0</v>
      </c>
      <c r="K219" s="122">
        <v>0</v>
      </c>
      <c r="L219" s="122">
        <v>0</v>
      </c>
      <c r="M219" s="122">
        <v>0</v>
      </c>
      <c r="N219" s="122">
        <v>0</v>
      </c>
      <c r="O219" s="122">
        <v>0</v>
      </c>
      <c r="P219" s="122">
        <v>0</v>
      </c>
      <c r="Q219" s="122">
        <v>0</v>
      </c>
      <c r="R219" s="122">
        <v>0</v>
      </c>
      <c r="S219" s="122">
        <v>0</v>
      </c>
      <c r="T219" s="122">
        <v>0</v>
      </c>
      <c r="U219" s="122">
        <v>0</v>
      </c>
      <c r="V219" s="122">
        <v>0</v>
      </c>
      <c r="W219" s="122">
        <v>0</v>
      </c>
      <c r="X219" s="122">
        <v>0</v>
      </c>
      <c r="Y219" s="122">
        <v>0</v>
      </c>
      <c r="DA219" s="130" t="s">
        <v>2727</v>
      </c>
    </row>
    <row r="220" spans="1:105" ht="12" customHeight="1" x14ac:dyDescent="0.25">
      <c r="A220" s="97" t="s">
        <v>50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2728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2729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57.449256362924068</v>
      </c>
      <c r="C223" s="118">
        <f t="shared" si="93"/>
        <v>55.344926905907386</v>
      </c>
      <c r="D223" s="118">
        <f t="shared" si="93"/>
        <v>55.630879757421482</v>
      </c>
      <c r="E223" s="118">
        <f t="shared" si="93"/>
        <v>55.696023956645824</v>
      </c>
      <c r="F223" s="118">
        <f t="shared" si="93"/>
        <v>52.065357195338244</v>
      </c>
      <c r="G223" s="118">
        <f t="shared" si="93"/>
        <v>47.938017187662247</v>
      </c>
      <c r="H223" s="118">
        <f t="shared" si="93"/>
        <v>47.453575046195809</v>
      </c>
      <c r="I223" s="118">
        <f t="shared" si="93"/>
        <v>44.318497766528097</v>
      </c>
      <c r="J223" s="118">
        <f t="shared" si="93"/>
        <v>45.55228119437929</v>
      </c>
      <c r="K223" s="118">
        <f t="shared" si="93"/>
        <v>46.699918425740535</v>
      </c>
      <c r="L223" s="118">
        <f t="shared" si="93"/>
        <v>46.370860332755235</v>
      </c>
      <c r="M223" s="118">
        <f t="shared" si="93"/>
        <v>44.490037270759437</v>
      </c>
      <c r="N223" s="118">
        <f t="shared" si="93"/>
        <v>42.902072962535662</v>
      </c>
      <c r="O223" s="118">
        <f t="shared" si="93"/>
        <v>40.32778756304161</v>
      </c>
      <c r="P223" s="118">
        <f t="shared" si="93"/>
        <v>36.98359711504056</v>
      </c>
      <c r="Q223" s="118">
        <f t="shared" si="93"/>
        <v>34.963755623199738</v>
      </c>
      <c r="R223" s="118">
        <f t="shared" ref="R223:V223" si="94">R224+R226+R228+R237</f>
        <v>34.076642076597111</v>
      </c>
      <c r="S223" s="118">
        <f t="shared" si="94"/>
        <v>33.186616861972965</v>
      </c>
      <c r="T223" s="118">
        <f t="shared" si="94"/>
        <v>31.640517697135856</v>
      </c>
      <c r="U223" s="118">
        <f t="shared" si="94"/>
        <v>30.894456192536293</v>
      </c>
      <c r="V223" s="118">
        <f t="shared" si="94"/>
        <v>29.980586398551566</v>
      </c>
      <c r="W223" s="118">
        <f t="shared" ref="W223:Y223" si="95">W224+W226+W228+W237</f>
        <v>27.608673258209414</v>
      </c>
      <c r="X223" s="118">
        <f t="shared" si="95"/>
        <v>26.160146452275786</v>
      </c>
      <c r="Y223" s="118">
        <f t="shared" si="95"/>
        <v>24.801082280977688</v>
      </c>
      <c r="DA223" s="129" t="s">
        <v>2881</v>
      </c>
    </row>
    <row r="224" spans="1:105" ht="12" customHeight="1" x14ac:dyDescent="0.25">
      <c r="A224" s="121" t="s">
        <v>57</v>
      </c>
      <c r="B224" s="123">
        <f t="shared" ref="B224:Y224" si="96">B225</f>
        <v>41.610832226046575</v>
      </c>
      <c r="C224" s="123">
        <f t="shared" si="96"/>
        <v>41.004786593543933</v>
      </c>
      <c r="D224" s="123">
        <f t="shared" si="96"/>
        <v>39.839624919548015</v>
      </c>
      <c r="E224" s="123">
        <f t="shared" si="96"/>
        <v>40.079092557767616</v>
      </c>
      <c r="F224" s="123">
        <f t="shared" si="96"/>
        <v>37.161941188781142</v>
      </c>
      <c r="G224" s="123">
        <f t="shared" si="96"/>
        <v>33.165945410534682</v>
      </c>
      <c r="H224" s="123">
        <f t="shared" si="96"/>
        <v>32.698633163442203</v>
      </c>
      <c r="I224" s="123">
        <f t="shared" si="96"/>
        <v>29.494271341589837</v>
      </c>
      <c r="J224" s="123">
        <f t="shared" si="96"/>
        <v>31.751634298044273</v>
      </c>
      <c r="K224" s="123">
        <f t="shared" si="96"/>
        <v>32.5876282827818</v>
      </c>
      <c r="L224" s="123">
        <f t="shared" si="96"/>
        <v>32.024445877869816</v>
      </c>
      <c r="M224" s="123">
        <f t="shared" si="96"/>
        <v>30.211085058785198</v>
      </c>
      <c r="N224" s="123">
        <f t="shared" si="96"/>
        <v>28.853814845131893</v>
      </c>
      <c r="O224" s="123">
        <f t="shared" si="96"/>
        <v>26.460164680169594</v>
      </c>
      <c r="P224" s="123">
        <f t="shared" si="96"/>
        <v>23.142158787251368</v>
      </c>
      <c r="Q224" s="123">
        <f t="shared" si="96"/>
        <v>21.125650515226699</v>
      </c>
      <c r="R224" s="123">
        <f t="shared" si="96"/>
        <v>20.228966452635067</v>
      </c>
      <c r="S224" s="123">
        <f t="shared" si="96"/>
        <v>19.586339405851689</v>
      </c>
      <c r="T224" s="123">
        <f t="shared" si="96"/>
        <v>18.513996467237675</v>
      </c>
      <c r="U224" s="123">
        <f t="shared" si="96"/>
        <v>18.446741880578216</v>
      </c>
      <c r="V224" s="123">
        <f t="shared" si="96"/>
        <v>18.415656356286231</v>
      </c>
      <c r="W224" s="123">
        <f t="shared" si="96"/>
        <v>17.240969320248119</v>
      </c>
      <c r="X224" s="123">
        <f t="shared" si="96"/>
        <v>16.635800260255273</v>
      </c>
      <c r="Y224" s="123">
        <f t="shared" si="96"/>
        <v>16.938271167873928</v>
      </c>
      <c r="DA224" s="130" t="s">
        <v>2882</v>
      </c>
    </row>
    <row r="225" spans="1:105" ht="12" customHeight="1" x14ac:dyDescent="0.25">
      <c r="A225" s="97" t="s">
        <v>53</v>
      </c>
      <c r="B225" s="99">
        <v>41.610832226046575</v>
      </c>
      <c r="C225" s="99">
        <v>41.004786593543933</v>
      </c>
      <c r="D225" s="99">
        <v>39.839624919548015</v>
      </c>
      <c r="E225" s="99">
        <v>40.079092557767616</v>
      </c>
      <c r="F225" s="99">
        <v>37.161941188781142</v>
      </c>
      <c r="G225" s="99">
        <v>33.165945410534682</v>
      </c>
      <c r="H225" s="99">
        <v>32.698633163442203</v>
      </c>
      <c r="I225" s="99">
        <v>29.494271341589837</v>
      </c>
      <c r="J225" s="99">
        <v>31.751634298044273</v>
      </c>
      <c r="K225" s="99">
        <v>32.5876282827818</v>
      </c>
      <c r="L225" s="99">
        <v>32.024445877869816</v>
      </c>
      <c r="M225" s="99">
        <v>30.211085058785198</v>
      </c>
      <c r="N225" s="99">
        <v>28.853814845131893</v>
      </c>
      <c r="O225" s="99">
        <v>26.460164680169594</v>
      </c>
      <c r="P225" s="99">
        <v>23.142158787251368</v>
      </c>
      <c r="Q225" s="99">
        <v>21.125650515226699</v>
      </c>
      <c r="R225" s="99">
        <v>20.228966452635067</v>
      </c>
      <c r="S225" s="99">
        <v>19.586339405851689</v>
      </c>
      <c r="T225" s="99">
        <v>18.513996467237675</v>
      </c>
      <c r="U225" s="99">
        <v>18.446741880578216</v>
      </c>
      <c r="V225" s="99">
        <v>18.415656356286231</v>
      </c>
      <c r="W225" s="99">
        <v>17.240969320248119</v>
      </c>
      <c r="X225" s="99">
        <v>16.635800260255273</v>
      </c>
      <c r="Y225" s="99">
        <v>16.938271167873928</v>
      </c>
      <c r="DA225" s="63" t="s">
        <v>2883</v>
      </c>
    </row>
    <row r="226" spans="1:105" ht="12" customHeight="1" x14ac:dyDescent="0.25">
      <c r="A226" s="121" t="s">
        <v>92</v>
      </c>
      <c r="B226" s="123">
        <f t="shared" ref="B226:Y226" si="97">B227</f>
        <v>0.50875210377877844</v>
      </c>
      <c r="C226" s="123">
        <f t="shared" si="97"/>
        <v>0.46308898051541225</v>
      </c>
      <c r="D226" s="123">
        <f t="shared" si="97"/>
        <v>0.38895289476663603</v>
      </c>
      <c r="E226" s="123">
        <f t="shared" si="97"/>
        <v>0.45632998485133047</v>
      </c>
      <c r="F226" s="123">
        <f t="shared" si="97"/>
        <v>0.28784219832688968</v>
      </c>
      <c r="G226" s="123">
        <f t="shared" si="97"/>
        <v>0.24752988569501325</v>
      </c>
      <c r="H226" s="123">
        <f t="shared" si="97"/>
        <v>0.33593282416349457</v>
      </c>
      <c r="I226" s="123">
        <f t="shared" si="97"/>
        <v>0.23580727762147857</v>
      </c>
      <c r="J226" s="123">
        <f t="shared" si="97"/>
        <v>0.25212132462256548</v>
      </c>
      <c r="K226" s="123">
        <f t="shared" si="97"/>
        <v>0.27065254360187274</v>
      </c>
      <c r="L226" s="123">
        <f t="shared" si="97"/>
        <v>0.29877382569964156</v>
      </c>
      <c r="M226" s="123">
        <f t="shared" si="97"/>
        <v>0.29137497606688773</v>
      </c>
      <c r="N226" s="123">
        <f t="shared" si="97"/>
        <v>0.35300408616851547</v>
      </c>
      <c r="O226" s="123">
        <f t="shared" si="97"/>
        <v>0.39350048361114026</v>
      </c>
      <c r="P226" s="123">
        <f t="shared" si="97"/>
        <v>0.41245330252858675</v>
      </c>
      <c r="Q226" s="123">
        <f t="shared" si="97"/>
        <v>0.45720057249250612</v>
      </c>
      <c r="R226" s="123">
        <f t="shared" si="97"/>
        <v>0.47951266923816482</v>
      </c>
      <c r="S226" s="123">
        <f t="shared" si="97"/>
        <v>0.47102218156747366</v>
      </c>
      <c r="T226" s="123">
        <f t="shared" si="97"/>
        <v>0.57395921685819573</v>
      </c>
      <c r="U226" s="123">
        <f t="shared" si="97"/>
        <v>0.56473317640549825</v>
      </c>
      <c r="V226" s="123">
        <f t="shared" si="97"/>
        <v>0.60584785236551397</v>
      </c>
      <c r="W226" s="123">
        <f t="shared" si="97"/>
        <v>0.54713041731723611</v>
      </c>
      <c r="X226" s="123">
        <f t="shared" si="97"/>
        <v>0.73497989983457335</v>
      </c>
      <c r="Y226" s="123">
        <f t="shared" si="97"/>
        <v>0.88744575137940462</v>
      </c>
      <c r="DA226" s="130" t="s">
        <v>2884</v>
      </c>
    </row>
    <row r="227" spans="1:105" ht="12" customHeight="1" x14ac:dyDescent="0.25">
      <c r="A227" s="97" t="s">
        <v>53</v>
      </c>
      <c r="B227" s="99">
        <f>RES_hhdet_fecs!B147</f>
        <v>0.50875210377877844</v>
      </c>
      <c r="C227" s="99">
        <f>RES_hhdet_fecs!C147</f>
        <v>0.46308898051541225</v>
      </c>
      <c r="D227" s="99">
        <f>RES_hhdet_fecs!D147</f>
        <v>0.38895289476663603</v>
      </c>
      <c r="E227" s="99">
        <f>RES_hhdet_fecs!E147</f>
        <v>0.45632998485133047</v>
      </c>
      <c r="F227" s="99">
        <f>RES_hhdet_fecs!F147</f>
        <v>0.28784219832688968</v>
      </c>
      <c r="G227" s="99">
        <f>RES_hhdet_fecs!G147</f>
        <v>0.24752988569501325</v>
      </c>
      <c r="H227" s="99">
        <f>RES_hhdet_fecs!H147</f>
        <v>0.33593282416349457</v>
      </c>
      <c r="I227" s="99">
        <f>RES_hhdet_fecs!I147</f>
        <v>0.23580727762147857</v>
      </c>
      <c r="J227" s="99">
        <f>RES_hhdet_fecs!J147</f>
        <v>0.25212132462256548</v>
      </c>
      <c r="K227" s="99">
        <f>RES_hhdet_fecs!K147</f>
        <v>0.27065254360187274</v>
      </c>
      <c r="L227" s="99">
        <f>RES_hhdet_fecs!L147</f>
        <v>0.29877382569964156</v>
      </c>
      <c r="M227" s="99">
        <f>RES_hhdet_fecs!M147</f>
        <v>0.29137497606688773</v>
      </c>
      <c r="N227" s="99">
        <f>RES_hhdet_fecs!N147</f>
        <v>0.35300408616851547</v>
      </c>
      <c r="O227" s="99">
        <f>RES_hhdet_fecs!O147</f>
        <v>0.39350048361114026</v>
      </c>
      <c r="P227" s="99">
        <f>RES_hhdet_fecs!P147</f>
        <v>0.41245330252858675</v>
      </c>
      <c r="Q227" s="99">
        <f>RES_hhdet_fecs!Q147</f>
        <v>0.45720057249250612</v>
      </c>
      <c r="R227" s="99">
        <f>RES_hhdet_fecs!R147</f>
        <v>0.47951266923816482</v>
      </c>
      <c r="S227" s="99">
        <f>RES_hhdet_fecs!S147</f>
        <v>0.47102218156747366</v>
      </c>
      <c r="T227" s="99">
        <f>RES_hhdet_fecs!T147</f>
        <v>0.57395921685819573</v>
      </c>
      <c r="U227" s="99">
        <f>RES_hhdet_fecs!U147</f>
        <v>0.56473317640549825</v>
      </c>
      <c r="V227" s="99">
        <f>RES_hhdet_fecs!V147</f>
        <v>0.60584785236551397</v>
      </c>
      <c r="W227" s="99">
        <f>RES_hhdet_fecs!W147</f>
        <v>0.54713041731723611</v>
      </c>
      <c r="X227" s="99">
        <f>RES_hhdet_fecs!X147</f>
        <v>0.73497989983457335</v>
      </c>
      <c r="Y227" s="99">
        <f>RES_hhdet_fecs!Y147</f>
        <v>0.88744575137940462</v>
      </c>
      <c r="DA227" s="63" t="s">
        <v>2885</v>
      </c>
    </row>
    <row r="228" spans="1:105" ht="12" customHeight="1" x14ac:dyDescent="0.25">
      <c r="A228" s="121" t="s">
        <v>55</v>
      </c>
      <c r="B228" s="123">
        <v>13.102311318053259</v>
      </c>
      <c r="C228" s="123">
        <v>11.517653814492823</v>
      </c>
      <c r="D228" s="123">
        <v>13.054223176079672</v>
      </c>
      <c r="E228" s="123">
        <v>12.830316865259153</v>
      </c>
      <c r="F228" s="123">
        <v>12.228269128219461</v>
      </c>
      <c r="G228" s="123">
        <v>12.141594327748786</v>
      </c>
      <c r="H228" s="123">
        <v>11.823607390388048</v>
      </c>
      <c r="I228" s="123">
        <v>12.171813492456202</v>
      </c>
      <c r="J228" s="123">
        <v>11.078564816390124</v>
      </c>
      <c r="K228" s="123">
        <v>11.597802104079207</v>
      </c>
      <c r="L228" s="123">
        <v>11.321472278116204</v>
      </c>
      <c r="M228" s="123">
        <v>11.287497091027417</v>
      </c>
      <c r="N228" s="123">
        <v>11.014819693032079</v>
      </c>
      <c r="O228" s="123">
        <v>10.869577810964593</v>
      </c>
      <c r="P228" s="123">
        <v>10.900253823874843</v>
      </c>
      <c r="Q228" s="123">
        <v>10.922427916915817</v>
      </c>
      <c r="R228" s="123">
        <v>10.987400682661994</v>
      </c>
      <c r="S228" s="123">
        <v>10.824754415637301</v>
      </c>
      <c r="T228" s="123">
        <v>10.325445757221409</v>
      </c>
      <c r="U228" s="123">
        <v>9.7304296637230294</v>
      </c>
      <c r="V228" s="123">
        <v>8.8793957850093026</v>
      </c>
      <c r="W228" s="123">
        <v>7.7871433046675618</v>
      </c>
      <c r="X228" s="123">
        <v>6.7934446394465127</v>
      </c>
      <c r="Y228" s="123">
        <v>5.256639143719938</v>
      </c>
      <c r="DA228" s="130" t="s">
        <v>2886</v>
      </c>
    </row>
    <row r="229" spans="1:105" ht="12" customHeight="1" x14ac:dyDescent="0.25">
      <c r="A229" s="97" t="s">
        <v>124</v>
      </c>
      <c r="B229" s="99">
        <v>0</v>
      </c>
      <c r="C229" s="99">
        <v>0</v>
      </c>
      <c r="D229" s="99">
        <v>0</v>
      </c>
      <c r="E229" s="99">
        <v>0</v>
      </c>
      <c r="F229" s="99">
        <v>0</v>
      </c>
      <c r="G229" s="99">
        <v>0</v>
      </c>
      <c r="H229" s="99">
        <v>0</v>
      </c>
      <c r="I229" s="99">
        <v>0</v>
      </c>
      <c r="J229" s="99">
        <v>0</v>
      </c>
      <c r="K229" s="99">
        <v>0</v>
      </c>
      <c r="L229" s="99">
        <v>0</v>
      </c>
      <c r="M229" s="99">
        <v>0</v>
      </c>
      <c r="N229" s="99">
        <v>0</v>
      </c>
      <c r="O229" s="99">
        <v>0</v>
      </c>
      <c r="P229" s="99">
        <v>0</v>
      </c>
      <c r="Q229" s="99">
        <v>0</v>
      </c>
      <c r="R229" s="99">
        <v>0</v>
      </c>
      <c r="S229" s="99">
        <v>0</v>
      </c>
      <c r="T229" s="99">
        <v>0</v>
      </c>
      <c r="U229" s="99">
        <v>0</v>
      </c>
      <c r="V229" s="99">
        <v>0</v>
      </c>
      <c r="W229" s="99">
        <v>0</v>
      </c>
      <c r="X229" s="99">
        <v>0</v>
      </c>
      <c r="Y229" s="99">
        <v>0</v>
      </c>
      <c r="DA229" s="63" t="s">
        <v>2887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X230" s="99">
        <v>0</v>
      </c>
      <c r="Y230" s="99">
        <v>0</v>
      </c>
      <c r="DA230" s="63" t="s">
        <v>2888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X231" s="102">
        <v>0</v>
      </c>
      <c r="Y231" s="102">
        <v>0</v>
      </c>
      <c r="DA231" s="131" t="s">
        <v>2889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X232" s="105">
        <v>0</v>
      </c>
      <c r="Y232" s="105">
        <v>0</v>
      </c>
      <c r="DA232" s="132" t="s">
        <v>2890</v>
      </c>
    </row>
    <row r="233" spans="1:105" ht="12" customHeight="1" x14ac:dyDescent="0.25">
      <c r="A233" s="106" t="s">
        <v>122</v>
      </c>
      <c r="B233" s="102">
        <v>13.872011965665431</v>
      </c>
      <c r="C233" s="102">
        <v>12.335046025020494</v>
      </c>
      <c r="D233" s="102">
        <v>13.937563373172217</v>
      </c>
      <c r="E233" s="102">
        <v>13.731963113674999</v>
      </c>
      <c r="F233" s="102">
        <v>13.152879558177277</v>
      </c>
      <c r="G233" s="102">
        <v>13.047365909960879</v>
      </c>
      <c r="H233" s="102">
        <v>12.690935383446082</v>
      </c>
      <c r="I233" s="102">
        <v>13.090116301086434</v>
      </c>
      <c r="J233" s="102">
        <v>11.969406159251708</v>
      </c>
      <c r="K233" s="102">
        <v>12.58109651955759</v>
      </c>
      <c r="L233" s="102">
        <v>12.221908987956574</v>
      </c>
      <c r="M233" s="102">
        <v>12.307953076952506</v>
      </c>
      <c r="N233" s="102">
        <v>11.980511457028989</v>
      </c>
      <c r="O233" s="102">
        <v>11.787888450772568</v>
      </c>
      <c r="P233" s="102">
        <v>11.868552644851723</v>
      </c>
      <c r="Q233" s="102">
        <v>11.78532585596596</v>
      </c>
      <c r="R233" s="102">
        <v>11.804985682090509</v>
      </c>
      <c r="S233" s="102">
        <v>11.554071239009449</v>
      </c>
      <c r="T233" s="102">
        <v>10.931172535273189</v>
      </c>
      <c r="U233" s="102">
        <v>10.305474986436154</v>
      </c>
      <c r="V233" s="102">
        <v>9.3620945723392879</v>
      </c>
      <c r="W233" s="102">
        <v>8.1684238180187112</v>
      </c>
      <c r="X233" s="102">
        <v>7.1323577320054712</v>
      </c>
      <c r="Y233" s="102">
        <v>5.5595789370879318</v>
      </c>
      <c r="DA233" s="131" t="s">
        <v>2891</v>
      </c>
    </row>
    <row r="234" spans="1:105" ht="12" customHeight="1" x14ac:dyDescent="0.25">
      <c r="A234" s="107" t="s">
        <v>121</v>
      </c>
      <c r="B234" s="105">
        <v>11.956367222886257</v>
      </c>
      <c r="C234" s="105">
        <v>10.4454900058786</v>
      </c>
      <c r="D234" s="105">
        <v>11.942586533697197</v>
      </c>
      <c r="E234" s="105">
        <v>11.743153323270443</v>
      </c>
      <c r="F234" s="105">
        <v>11.259577315814527</v>
      </c>
      <c r="G234" s="105">
        <v>11.209116158920844</v>
      </c>
      <c r="H234" s="105">
        <v>10.884106360870639</v>
      </c>
      <c r="I234" s="105">
        <v>11.347544691090944</v>
      </c>
      <c r="J234" s="105">
        <v>10.212075422026906</v>
      </c>
      <c r="K234" s="105">
        <v>10.784190318292028</v>
      </c>
      <c r="L234" s="105">
        <v>10.229082006100564</v>
      </c>
      <c r="M234" s="105">
        <v>10.4335575128801</v>
      </c>
      <c r="N234" s="105">
        <v>10.096645377675268</v>
      </c>
      <c r="O234" s="105">
        <v>9.9919416523357256</v>
      </c>
      <c r="P234" s="105">
        <v>10.134260648616795</v>
      </c>
      <c r="Q234" s="105">
        <v>10.147618005215486</v>
      </c>
      <c r="R234" s="105">
        <v>10.276801803771022</v>
      </c>
      <c r="S234" s="105">
        <v>10.151617533678319</v>
      </c>
      <c r="T234" s="105">
        <v>9.6511462541952824</v>
      </c>
      <c r="U234" s="105">
        <v>9.0921262548484059</v>
      </c>
      <c r="V234" s="105">
        <v>8.2860825597719039</v>
      </c>
      <c r="W234" s="105">
        <v>7.1820594089599803</v>
      </c>
      <c r="X234" s="105">
        <v>6.3261671053785173</v>
      </c>
      <c r="Y234" s="105">
        <v>4.9393202788747068</v>
      </c>
      <c r="DA234" s="132" t="s">
        <v>2892</v>
      </c>
    </row>
    <row r="235" spans="1:105" ht="12" customHeight="1" x14ac:dyDescent="0.25">
      <c r="A235" s="108" t="s">
        <v>53</v>
      </c>
      <c r="B235" s="99">
        <v>7.3423299283843804</v>
      </c>
      <c r="C235" s="99">
        <v>5.836096156694258</v>
      </c>
      <c r="D235" s="99">
        <v>6.9199932076281243</v>
      </c>
      <c r="E235" s="99">
        <v>6.6122282347987165</v>
      </c>
      <c r="F235" s="99">
        <v>6.2958339839427335</v>
      </c>
      <c r="G235" s="99">
        <v>6.2984858643761088</v>
      </c>
      <c r="H235" s="99">
        <v>5.9747508853643696</v>
      </c>
      <c r="I235" s="99">
        <v>6.6018180321243145</v>
      </c>
      <c r="J235" s="99">
        <v>5.3806559555772395</v>
      </c>
      <c r="K235" s="99">
        <v>5.8317891449743735</v>
      </c>
      <c r="L235" s="99">
        <v>4.6289478782286393</v>
      </c>
      <c r="M235" s="99">
        <v>5.1931215244371911</v>
      </c>
      <c r="N235" s="99">
        <v>4.7145535549314861</v>
      </c>
      <c r="O235" s="99">
        <v>4.7469518115083345</v>
      </c>
      <c r="P235" s="99">
        <v>5.0519908301884033</v>
      </c>
      <c r="Q235" s="99">
        <v>5.0093595138003142</v>
      </c>
      <c r="R235" s="99">
        <v>5.2493949207538622</v>
      </c>
      <c r="S235" s="99">
        <v>5.2142453557811974</v>
      </c>
      <c r="T235" s="99">
        <v>4.7457586892678076</v>
      </c>
      <c r="U235" s="99">
        <v>4.3057528983244238</v>
      </c>
      <c r="V235" s="99">
        <v>3.7833174061830706</v>
      </c>
      <c r="W235" s="99">
        <v>2.8032929579232442</v>
      </c>
      <c r="X235" s="99">
        <v>2.6518388606111434</v>
      </c>
      <c r="Y235" s="99">
        <v>2.0966093482360622</v>
      </c>
      <c r="DA235" s="63" t="s">
        <v>2893</v>
      </c>
    </row>
    <row r="236" spans="1:105" ht="12" customHeight="1" x14ac:dyDescent="0.25">
      <c r="A236" s="108" t="s">
        <v>52</v>
      </c>
      <c r="B236" s="99">
        <v>4.6140372945018795</v>
      </c>
      <c r="C236" s="99">
        <v>4.6093938491843423</v>
      </c>
      <c r="D236" s="99">
        <v>5.0225933260690709</v>
      </c>
      <c r="E236" s="99">
        <v>5.1309250884717255</v>
      </c>
      <c r="F236" s="99">
        <v>4.9637433318717941</v>
      </c>
      <c r="G236" s="99">
        <v>4.9106302945447373</v>
      </c>
      <c r="H236" s="99">
        <v>4.9093554755062723</v>
      </c>
      <c r="I236" s="99">
        <v>4.7457266589666292</v>
      </c>
      <c r="J236" s="99">
        <v>4.8314194664496695</v>
      </c>
      <c r="K236" s="99">
        <v>4.9524011733176536</v>
      </c>
      <c r="L236" s="99">
        <v>5.6001341278719252</v>
      </c>
      <c r="M236" s="99">
        <v>5.2404359884429104</v>
      </c>
      <c r="N236" s="99">
        <v>5.3820918227437824</v>
      </c>
      <c r="O236" s="99">
        <v>5.2449898408273921</v>
      </c>
      <c r="P236" s="99">
        <v>5.0822698184283928</v>
      </c>
      <c r="Q236" s="99">
        <v>5.1382584914151703</v>
      </c>
      <c r="R236" s="99">
        <v>5.027406883017159</v>
      </c>
      <c r="S236" s="99">
        <v>4.9373721778971218</v>
      </c>
      <c r="T236" s="99">
        <v>4.9053875649274739</v>
      </c>
      <c r="U236" s="99">
        <v>4.7863733565239821</v>
      </c>
      <c r="V236" s="99">
        <v>4.5027651535888351</v>
      </c>
      <c r="W236" s="99">
        <v>4.3787664510367375</v>
      </c>
      <c r="X236" s="99">
        <v>3.6743282447673735</v>
      </c>
      <c r="Y236" s="99">
        <v>2.8427109306386442</v>
      </c>
      <c r="DA236" s="63" t="s">
        <v>2894</v>
      </c>
    </row>
    <row r="237" spans="1:105" ht="12" customHeight="1" x14ac:dyDescent="0.25">
      <c r="A237" s="121" t="s">
        <v>54</v>
      </c>
      <c r="B237" s="123">
        <v>2.2273607150454575</v>
      </c>
      <c r="C237" s="123">
        <v>2.3593975173552133</v>
      </c>
      <c r="D237" s="123">
        <v>2.3480787670271512</v>
      </c>
      <c r="E237" s="123">
        <v>2.3302845487677288</v>
      </c>
      <c r="F237" s="123">
        <v>2.3873046800107511</v>
      </c>
      <c r="G237" s="123">
        <v>2.382947563683762</v>
      </c>
      <c r="H237" s="123">
        <v>2.5954016682020629</v>
      </c>
      <c r="I237" s="123">
        <v>2.4166056548605783</v>
      </c>
      <c r="J237" s="123">
        <v>2.4699607553223304</v>
      </c>
      <c r="K237" s="123">
        <v>2.2438354952776591</v>
      </c>
      <c r="L237" s="123">
        <v>2.7261683510695738</v>
      </c>
      <c r="M237" s="123">
        <v>2.7000801448799305</v>
      </c>
      <c r="N237" s="123">
        <v>2.680434338203177</v>
      </c>
      <c r="O237" s="123">
        <v>2.604544588296279</v>
      </c>
      <c r="P237" s="123">
        <v>2.5287312013857575</v>
      </c>
      <c r="Q237" s="123">
        <v>2.4584766185647142</v>
      </c>
      <c r="R237" s="123">
        <v>2.3807622720618897</v>
      </c>
      <c r="S237" s="123">
        <v>2.3045008589165032</v>
      </c>
      <c r="T237" s="123">
        <v>2.2271162558185762</v>
      </c>
      <c r="U237" s="123">
        <v>2.1525514718295495</v>
      </c>
      <c r="V237" s="123">
        <v>2.079686404890515</v>
      </c>
      <c r="W237" s="123">
        <v>2.033430215976495</v>
      </c>
      <c r="X237" s="123">
        <v>1.995921652739425</v>
      </c>
      <c r="Y237" s="123">
        <v>1.7187262180044149</v>
      </c>
      <c r="DA237" s="130" t="s">
        <v>2895</v>
      </c>
    </row>
    <row r="238" spans="1:105" ht="12" customHeight="1" x14ac:dyDescent="0.25">
      <c r="A238" s="97" t="s">
        <v>50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X238" s="99">
        <v>0</v>
      </c>
      <c r="Y238" s="99">
        <v>0</v>
      </c>
      <c r="DA238" s="63" t="s">
        <v>2896</v>
      </c>
    </row>
    <row r="239" spans="1:105" ht="12" customHeight="1" x14ac:dyDescent="0.25">
      <c r="A239" s="109" t="s">
        <v>120</v>
      </c>
      <c r="B239" s="110">
        <v>2.2273607150454575</v>
      </c>
      <c r="C239" s="110">
        <v>2.3593975173552133</v>
      </c>
      <c r="D239" s="110">
        <v>2.3480787670271512</v>
      </c>
      <c r="E239" s="110">
        <v>2.3302845487677288</v>
      </c>
      <c r="F239" s="110">
        <v>2.3873046800107511</v>
      </c>
      <c r="G239" s="110">
        <v>2.382947563683762</v>
      </c>
      <c r="H239" s="110">
        <v>2.5954016682020629</v>
      </c>
      <c r="I239" s="110">
        <v>2.4166056548605783</v>
      </c>
      <c r="J239" s="110">
        <v>2.4699607553223304</v>
      </c>
      <c r="K239" s="110">
        <v>2.2438354952776591</v>
      </c>
      <c r="L239" s="110">
        <v>2.7261683510695738</v>
      </c>
      <c r="M239" s="110">
        <v>2.7000801448799305</v>
      </c>
      <c r="N239" s="110">
        <v>2.680434338203177</v>
      </c>
      <c r="O239" s="110">
        <v>2.604544588296279</v>
      </c>
      <c r="P239" s="110">
        <v>2.5287312013857575</v>
      </c>
      <c r="Q239" s="110">
        <v>2.4584766185647142</v>
      </c>
      <c r="R239" s="110">
        <v>2.3807622720618897</v>
      </c>
      <c r="S239" s="110">
        <v>2.3045008589165032</v>
      </c>
      <c r="T239" s="110">
        <v>2.2271162558185762</v>
      </c>
      <c r="U239" s="110">
        <v>2.1525514718295495</v>
      </c>
      <c r="V239" s="110">
        <v>2.079686404890515</v>
      </c>
      <c r="W239" s="110">
        <v>2.033430215976495</v>
      </c>
      <c r="X239" s="110">
        <v>1.995921652739425</v>
      </c>
      <c r="Y239" s="110">
        <v>1.7187262180044149</v>
      </c>
      <c r="DA239" s="60" t="s">
        <v>2897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86.202123215138997</v>
      </c>
      <c r="C241" s="118">
        <f t="shared" si="98"/>
        <v>85.264615654752745</v>
      </c>
      <c r="D241" s="118">
        <f t="shared" si="98"/>
        <v>86.651098257836892</v>
      </c>
      <c r="E241" s="118">
        <f t="shared" si="98"/>
        <v>89.548371450140877</v>
      </c>
      <c r="F241" s="118">
        <f t="shared" si="98"/>
        <v>85.633898742529638</v>
      </c>
      <c r="G241" s="118">
        <f t="shared" si="98"/>
        <v>79.880227119496936</v>
      </c>
      <c r="H241" s="118">
        <f t="shared" si="98"/>
        <v>81.613492037724924</v>
      </c>
      <c r="I241" s="118">
        <f t="shared" si="98"/>
        <v>77.111284750956202</v>
      </c>
      <c r="J241" s="118">
        <f t="shared" si="98"/>
        <v>83.711784060655447</v>
      </c>
      <c r="K241" s="118">
        <f t="shared" si="98"/>
        <v>88.649319218989447</v>
      </c>
      <c r="L241" s="118">
        <f t="shared" si="98"/>
        <v>89.81370739883161</v>
      </c>
      <c r="M241" s="118">
        <f t="shared" si="98"/>
        <v>87.983820354057812</v>
      </c>
      <c r="N241" s="118">
        <f t="shared" si="98"/>
        <v>86.743721190932291</v>
      </c>
      <c r="O241" s="118">
        <f t="shared" si="98"/>
        <v>82.818097545841397</v>
      </c>
      <c r="P241" s="118">
        <f t="shared" si="98"/>
        <v>76.68143410922913</v>
      </c>
      <c r="Q241" s="118">
        <f t="shared" si="98"/>
        <v>73.509944017611076</v>
      </c>
      <c r="R241" s="118">
        <f t="shared" ref="R241:V241" si="99">R242+R244+R246+R255</f>
        <v>73.384103419277082</v>
      </c>
      <c r="S241" s="118">
        <f t="shared" si="99"/>
        <v>73.710579335306207</v>
      </c>
      <c r="T241" s="118">
        <f t="shared" si="99"/>
        <v>72.60377092981777</v>
      </c>
      <c r="U241" s="118">
        <f t="shared" si="99"/>
        <v>73.578936474658875</v>
      </c>
      <c r="V241" s="118">
        <f t="shared" si="99"/>
        <v>74.344262683799002</v>
      </c>
      <c r="W241" s="118">
        <f t="shared" ref="W241:Y241" si="100">W242+W244+W246+W255</f>
        <v>70.386426357303975</v>
      </c>
      <c r="X241" s="118">
        <f t="shared" si="100"/>
        <v>69.540220650806404</v>
      </c>
      <c r="Y241" s="118">
        <f t="shared" si="100"/>
        <v>70.86723054828677</v>
      </c>
      <c r="DA241" s="129" t="s">
        <v>3049</v>
      </c>
    </row>
    <row r="242" spans="1:105" ht="12" customHeight="1" x14ac:dyDescent="0.25">
      <c r="A242" s="121" t="s">
        <v>57</v>
      </c>
      <c r="B242" s="123">
        <f t="shared" ref="B242:Y242" si="101">B243</f>
        <v>73.703890993272424</v>
      </c>
      <c r="C242" s="123">
        <f t="shared" si="101"/>
        <v>73.742413468280446</v>
      </c>
      <c r="D242" s="123">
        <f t="shared" si="101"/>
        <v>74.010815907043479</v>
      </c>
      <c r="E242" s="123">
        <f t="shared" si="101"/>
        <v>76.787999051692793</v>
      </c>
      <c r="F242" s="123">
        <f t="shared" si="101"/>
        <v>73.539638730553193</v>
      </c>
      <c r="G242" s="123">
        <f t="shared" si="101"/>
        <v>67.869992803381393</v>
      </c>
      <c r="H242" s="123">
        <f t="shared" si="101"/>
        <v>69.34186255169665</v>
      </c>
      <c r="I242" s="123">
        <f t="shared" si="101"/>
        <v>64.927710147156077</v>
      </c>
      <c r="J242" s="123">
        <f t="shared" si="101"/>
        <v>72.209030298018575</v>
      </c>
      <c r="K242" s="123">
        <f t="shared" si="101"/>
        <v>76.759500156936397</v>
      </c>
      <c r="L242" s="123">
        <f t="shared" si="101"/>
        <v>77.648198498555814</v>
      </c>
      <c r="M242" s="123">
        <f t="shared" si="101"/>
        <v>75.74376857875761</v>
      </c>
      <c r="N242" s="123">
        <f t="shared" si="101"/>
        <v>74.442108131128393</v>
      </c>
      <c r="O242" s="123">
        <f t="shared" si="101"/>
        <v>70.451079676033288</v>
      </c>
      <c r="P242" s="123">
        <f t="shared" si="101"/>
        <v>64.10060134837768</v>
      </c>
      <c r="Q242" s="123">
        <f t="shared" si="101"/>
        <v>60.652800499677326</v>
      </c>
      <c r="R242" s="123">
        <f t="shared" si="101"/>
        <v>60.297517179558518</v>
      </c>
      <c r="S242" s="123">
        <f t="shared" si="101"/>
        <v>60.724171543958121</v>
      </c>
      <c r="T242" s="123">
        <f t="shared" si="101"/>
        <v>59.503353641024702</v>
      </c>
      <c r="U242" s="123">
        <f t="shared" si="101"/>
        <v>60.940917335586462</v>
      </c>
      <c r="V242" s="123">
        <f t="shared" si="101"/>
        <v>62.196158621766507</v>
      </c>
      <c r="W242" s="123">
        <f t="shared" si="101"/>
        <v>59.401608773238507</v>
      </c>
      <c r="X242" s="123">
        <f t="shared" si="101"/>
        <v>58.439734653811819</v>
      </c>
      <c r="Y242" s="123">
        <f t="shared" si="101"/>
        <v>60.477647589436174</v>
      </c>
      <c r="DA242" s="130" t="s">
        <v>3050</v>
      </c>
    </row>
    <row r="243" spans="1:105" ht="12" customHeight="1" x14ac:dyDescent="0.25">
      <c r="A243" s="97" t="s">
        <v>53</v>
      </c>
      <c r="B243" s="99">
        <v>73.703890993272424</v>
      </c>
      <c r="C243" s="99">
        <v>73.742413468280446</v>
      </c>
      <c r="D243" s="99">
        <v>74.010815907043479</v>
      </c>
      <c r="E243" s="99">
        <v>76.787999051692793</v>
      </c>
      <c r="F243" s="99">
        <v>73.539638730553193</v>
      </c>
      <c r="G243" s="99">
        <v>67.869992803381393</v>
      </c>
      <c r="H243" s="99">
        <v>69.34186255169665</v>
      </c>
      <c r="I243" s="99">
        <v>64.927710147156077</v>
      </c>
      <c r="J243" s="99">
        <v>72.209030298018575</v>
      </c>
      <c r="K243" s="99">
        <v>76.759500156936397</v>
      </c>
      <c r="L243" s="99">
        <v>77.648198498555814</v>
      </c>
      <c r="M243" s="99">
        <v>75.74376857875761</v>
      </c>
      <c r="N243" s="99">
        <v>74.442108131128393</v>
      </c>
      <c r="O243" s="99">
        <v>70.451079676033288</v>
      </c>
      <c r="P243" s="99">
        <v>64.10060134837768</v>
      </c>
      <c r="Q243" s="99">
        <v>60.652800499677326</v>
      </c>
      <c r="R243" s="99">
        <v>60.297517179558518</v>
      </c>
      <c r="S243" s="99">
        <v>60.724171543958121</v>
      </c>
      <c r="T243" s="99">
        <v>59.503353641024702</v>
      </c>
      <c r="U243" s="99">
        <v>60.940917335586462</v>
      </c>
      <c r="V243" s="99">
        <v>62.196158621766507</v>
      </c>
      <c r="W243" s="99">
        <v>59.401608773238507</v>
      </c>
      <c r="X243" s="99">
        <v>58.439734653811819</v>
      </c>
      <c r="Y243" s="99">
        <v>60.477647589436174</v>
      </c>
      <c r="DA243" s="63" t="s">
        <v>3051</v>
      </c>
    </row>
    <row r="244" spans="1:105" ht="12" customHeight="1" x14ac:dyDescent="0.25">
      <c r="A244" s="121" t="s">
        <v>92</v>
      </c>
      <c r="B244" s="123">
        <f t="shared" ref="B244:Y244" si="102">B245</f>
        <v>1.01489031287833</v>
      </c>
      <c r="C244" s="123">
        <f t="shared" si="102"/>
        <v>0.96543367922316781</v>
      </c>
      <c r="D244" s="123">
        <f t="shared" si="102"/>
        <v>0.85515685061678082</v>
      </c>
      <c r="E244" s="123">
        <f t="shared" si="102"/>
        <v>1.0673994162155582</v>
      </c>
      <c r="F244" s="123">
        <f t="shared" si="102"/>
        <v>0.72593316006016895</v>
      </c>
      <c r="G244" s="123">
        <f t="shared" si="102"/>
        <v>0.67614271379452517</v>
      </c>
      <c r="H244" s="123">
        <f t="shared" si="102"/>
        <v>0.99452099941491923</v>
      </c>
      <c r="I244" s="123">
        <f t="shared" si="102"/>
        <v>0.73441725403543845</v>
      </c>
      <c r="J244" s="123">
        <f t="shared" si="102"/>
        <v>0.81433849915231371</v>
      </c>
      <c r="K244" s="123">
        <f t="shared" si="102"/>
        <v>0.91119847159213641</v>
      </c>
      <c r="L244" s="123">
        <f t="shared" si="102"/>
        <v>1.0448788147255528</v>
      </c>
      <c r="M244" s="123">
        <f t="shared" si="102"/>
        <v>1.0620324392741363</v>
      </c>
      <c r="N244" s="123">
        <f t="shared" si="102"/>
        <v>1.3361956524171443</v>
      </c>
      <c r="O244" s="123">
        <f t="shared" si="102"/>
        <v>1.5484896982387608</v>
      </c>
      <c r="P244" s="123">
        <f t="shared" si="102"/>
        <v>1.7012321339076635</v>
      </c>
      <c r="Q244" s="123">
        <f t="shared" si="102"/>
        <v>1.9692867115807258</v>
      </c>
      <c r="R244" s="123">
        <f t="shared" si="102"/>
        <v>2.1270013141460593</v>
      </c>
      <c r="S244" s="123">
        <f t="shared" si="102"/>
        <v>2.1358186334626472</v>
      </c>
      <c r="T244" s="123">
        <f t="shared" si="102"/>
        <v>2.6441347546182712</v>
      </c>
      <c r="U244" s="123">
        <f t="shared" si="102"/>
        <v>2.6322192095438379</v>
      </c>
      <c r="V244" s="123">
        <f t="shared" si="102"/>
        <v>2.844954934908015</v>
      </c>
      <c r="W244" s="123">
        <f t="shared" si="102"/>
        <v>2.5894692220341238</v>
      </c>
      <c r="X244" s="123">
        <f t="shared" si="102"/>
        <v>3.5076187645989476</v>
      </c>
      <c r="Y244" s="123">
        <f t="shared" si="102"/>
        <v>4.2841824477976749</v>
      </c>
      <c r="DA244" s="130" t="s">
        <v>3052</v>
      </c>
    </row>
    <row r="245" spans="1:105" ht="12" customHeight="1" x14ac:dyDescent="0.25">
      <c r="A245" s="97" t="s">
        <v>53</v>
      </c>
      <c r="B245" s="99">
        <f>RES_hhdet_tess!B147</f>
        <v>1.01489031287833</v>
      </c>
      <c r="C245" s="99">
        <f>RES_hhdet_tess!C147</f>
        <v>0.96543367922316781</v>
      </c>
      <c r="D245" s="99">
        <f>RES_hhdet_tess!D147</f>
        <v>0.85515685061678082</v>
      </c>
      <c r="E245" s="99">
        <f>RES_hhdet_tess!E147</f>
        <v>1.0673994162155582</v>
      </c>
      <c r="F245" s="99">
        <f>RES_hhdet_tess!F147</f>
        <v>0.72593316006016895</v>
      </c>
      <c r="G245" s="99">
        <f>RES_hhdet_tess!G147</f>
        <v>0.67614271379452517</v>
      </c>
      <c r="H245" s="99">
        <f>RES_hhdet_tess!H147</f>
        <v>0.99452099941491923</v>
      </c>
      <c r="I245" s="99">
        <f>RES_hhdet_tess!I147</f>
        <v>0.73441725403543845</v>
      </c>
      <c r="J245" s="99">
        <f>RES_hhdet_tess!J147</f>
        <v>0.81433849915231371</v>
      </c>
      <c r="K245" s="99">
        <f>RES_hhdet_tess!K147</f>
        <v>0.91119847159213641</v>
      </c>
      <c r="L245" s="99">
        <f>RES_hhdet_tess!L147</f>
        <v>1.0448788147255528</v>
      </c>
      <c r="M245" s="99">
        <f>RES_hhdet_tess!M147</f>
        <v>1.0620324392741363</v>
      </c>
      <c r="N245" s="99">
        <f>RES_hhdet_tess!N147</f>
        <v>1.3361956524171443</v>
      </c>
      <c r="O245" s="99">
        <f>RES_hhdet_tess!O147</f>
        <v>1.5484896982387608</v>
      </c>
      <c r="P245" s="99">
        <f>RES_hhdet_tess!P147</f>
        <v>1.7012321339076635</v>
      </c>
      <c r="Q245" s="99">
        <f>RES_hhdet_tess!Q147</f>
        <v>1.9692867115807258</v>
      </c>
      <c r="R245" s="99">
        <f>RES_hhdet_tess!R147</f>
        <v>2.1270013141460593</v>
      </c>
      <c r="S245" s="99">
        <f>RES_hhdet_tess!S147</f>
        <v>2.1358186334626472</v>
      </c>
      <c r="T245" s="99">
        <f>RES_hhdet_tess!T147</f>
        <v>2.6441347546182712</v>
      </c>
      <c r="U245" s="99">
        <f>RES_hhdet_tess!U147</f>
        <v>2.6322192095438379</v>
      </c>
      <c r="V245" s="99">
        <f>RES_hhdet_tess!V147</f>
        <v>2.844954934908015</v>
      </c>
      <c r="W245" s="99">
        <f>RES_hhdet_tess!W147</f>
        <v>2.5894692220341238</v>
      </c>
      <c r="X245" s="99">
        <f>RES_hhdet_tess!X147</f>
        <v>3.5076187645989476</v>
      </c>
      <c r="Y245" s="99">
        <f>RES_hhdet_tess!Y147</f>
        <v>4.2841824477976749</v>
      </c>
      <c r="DA245" s="63" t="s">
        <v>3053</v>
      </c>
    </row>
    <row r="246" spans="1:105" ht="12" customHeight="1" x14ac:dyDescent="0.25">
      <c r="A246" s="121" t="s">
        <v>55</v>
      </c>
      <c r="B246" s="123">
        <v>9.8023119952726852</v>
      </c>
      <c r="C246" s="123">
        <v>8.7688371232640403</v>
      </c>
      <c r="D246" s="123">
        <v>9.9965018150564724</v>
      </c>
      <c r="E246" s="123">
        <v>9.911093428655656</v>
      </c>
      <c r="F246" s="123">
        <v>9.5370081659024866</v>
      </c>
      <c r="G246" s="123">
        <v>9.5010599073629489</v>
      </c>
      <c r="H246" s="123">
        <v>9.2756059159148023</v>
      </c>
      <c r="I246" s="123">
        <v>9.5821540902960916</v>
      </c>
      <c r="J246" s="123">
        <v>8.77732059008218</v>
      </c>
      <c r="K246" s="123">
        <v>9.2391854799984454</v>
      </c>
      <c r="L246" s="123">
        <v>9.003442094383038</v>
      </c>
      <c r="M246" s="123">
        <v>9.0763928308734645</v>
      </c>
      <c r="N246" s="123">
        <v>8.8740303222508476</v>
      </c>
      <c r="O246" s="123">
        <v>8.779666723711042</v>
      </c>
      <c r="P246" s="123">
        <v>8.8900952722792148</v>
      </c>
      <c r="Q246" s="123">
        <v>8.9419560019859272</v>
      </c>
      <c r="R246" s="123">
        <v>9.0587274809168417</v>
      </c>
      <c r="S246" s="123">
        <v>8.9878056271800748</v>
      </c>
      <c r="T246" s="123">
        <v>8.6284106032930055</v>
      </c>
      <c r="U246" s="123">
        <v>8.2106403976965279</v>
      </c>
      <c r="V246" s="123">
        <v>7.5408932369679667</v>
      </c>
      <c r="W246" s="123">
        <v>6.6473130171247403</v>
      </c>
      <c r="X246" s="123">
        <v>5.8548313370568357</v>
      </c>
      <c r="Y246" s="123">
        <v>4.5940855553562692</v>
      </c>
      <c r="DA246" s="130" t="s">
        <v>3054</v>
      </c>
    </row>
    <row r="247" spans="1:105" ht="12" customHeight="1" x14ac:dyDescent="0.25">
      <c r="A247" s="97" t="s">
        <v>124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3055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X248" s="99">
        <v>0</v>
      </c>
      <c r="Y248" s="99">
        <v>0</v>
      </c>
      <c r="DA248" s="63" t="s">
        <v>3056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X249" s="102">
        <v>0</v>
      </c>
      <c r="Y249" s="102">
        <v>0</v>
      </c>
      <c r="DA249" s="131" t="s">
        <v>3057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X250" s="105">
        <v>0</v>
      </c>
      <c r="Y250" s="105">
        <v>0</v>
      </c>
      <c r="DA250" s="132" t="s">
        <v>3058</v>
      </c>
    </row>
    <row r="251" spans="1:105" ht="12" customHeight="1" x14ac:dyDescent="0.25">
      <c r="A251" s="106" t="s">
        <v>122</v>
      </c>
      <c r="B251" s="102">
        <v>9.8023119952726869</v>
      </c>
      <c r="C251" s="102">
        <v>8.7682305482980478</v>
      </c>
      <c r="D251" s="102">
        <v>9.995795956553561</v>
      </c>
      <c r="E251" s="102">
        <v>9.9102778134716694</v>
      </c>
      <c r="F251" s="102">
        <v>9.536270143637239</v>
      </c>
      <c r="G251" s="102">
        <v>9.5004866332333204</v>
      </c>
      <c r="H251" s="102">
        <v>9.2751142059032858</v>
      </c>
      <c r="I251" s="102">
        <v>9.5833198676490436</v>
      </c>
      <c r="J251" s="102">
        <v>8.7774252204498264</v>
      </c>
      <c r="K251" s="102">
        <v>9.2403184654429715</v>
      </c>
      <c r="L251" s="102">
        <v>9.0023690506886727</v>
      </c>
      <c r="M251" s="102">
        <v>9.0767091784793177</v>
      </c>
      <c r="N251" s="102">
        <v>8.8745236509595529</v>
      </c>
      <c r="O251" s="102">
        <v>8.7799739026272814</v>
      </c>
      <c r="P251" s="102">
        <v>8.8962774598852175</v>
      </c>
      <c r="Q251" s="102">
        <v>8.945007614451109</v>
      </c>
      <c r="R251" s="102">
        <v>9.0611928691575514</v>
      </c>
      <c r="S251" s="102">
        <v>8.9888558631710946</v>
      </c>
      <c r="T251" s="102">
        <v>8.6286974279906037</v>
      </c>
      <c r="U251" s="102">
        <v>8.2113952780252344</v>
      </c>
      <c r="V251" s="102">
        <v>7.5410482465626023</v>
      </c>
      <c r="W251" s="102">
        <v>6.6469406550630667</v>
      </c>
      <c r="X251" s="102">
        <v>5.8560045325063692</v>
      </c>
      <c r="Y251" s="102">
        <v>4.5988002109146082</v>
      </c>
      <c r="DA251" s="131" t="s">
        <v>3059</v>
      </c>
    </row>
    <row r="252" spans="1:105" ht="12" customHeight="1" x14ac:dyDescent="0.25">
      <c r="A252" s="107" t="s">
        <v>121</v>
      </c>
      <c r="B252" s="105">
        <v>9.8023119952726852</v>
      </c>
      <c r="C252" s="105">
        <v>8.7696327605570996</v>
      </c>
      <c r="D252" s="105">
        <v>9.9973901004291541</v>
      </c>
      <c r="E252" s="105">
        <v>9.9120768599003171</v>
      </c>
      <c r="F252" s="105">
        <v>9.5377813738423391</v>
      </c>
      <c r="G252" s="105">
        <v>9.5016500844242895</v>
      </c>
      <c r="H252" s="105">
        <v>9.2761385426324203</v>
      </c>
      <c r="I252" s="105">
        <v>9.5811076882897517</v>
      </c>
      <c r="J252" s="105">
        <v>8.7772188198796393</v>
      </c>
      <c r="K252" s="105">
        <v>9.2382480086813299</v>
      </c>
      <c r="L252" s="105">
        <v>9.0047438877021744</v>
      </c>
      <c r="M252" s="105">
        <v>9.0761281043739217</v>
      </c>
      <c r="N252" s="105">
        <v>8.8735612680803087</v>
      </c>
      <c r="O252" s="105">
        <v>8.7793731505862489</v>
      </c>
      <c r="P252" s="105">
        <v>8.8852047225730999</v>
      </c>
      <c r="Q252" s="105">
        <v>8.9392159101654567</v>
      </c>
      <c r="R252" s="105">
        <v>9.0565847041766805</v>
      </c>
      <c r="S252" s="105">
        <v>8.9868362918272346</v>
      </c>
      <c r="T252" s="105">
        <v>8.6280913079307133</v>
      </c>
      <c r="U252" s="105">
        <v>8.2098024764613271</v>
      </c>
      <c r="V252" s="105">
        <v>7.5407027056367264</v>
      </c>
      <c r="W252" s="105">
        <v>6.6479039476312849</v>
      </c>
      <c r="X252" s="105">
        <v>5.8532137899963255</v>
      </c>
      <c r="Y252" s="105">
        <v>4.5891471181398327</v>
      </c>
      <c r="DA252" s="132" t="s">
        <v>3060</v>
      </c>
    </row>
    <row r="253" spans="1:105" ht="12" customHeight="1" x14ac:dyDescent="0.25">
      <c r="A253" s="108" t="s">
        <v>53</v>
      </c>
      <c r="B253" s="99">
        <v>5.1882747007708057</v>
      </c>
      <c r="C253" s="99">
        <v>4.1602389113727547</v>
      </c>
      <c r="D253" s="99">
        <v>4.9747967743600805</v>
      </c>
      <c r="E253" s="99">
        <v>4.7811517714285898</v>
      </c>
      <c r="F253" s="99">
        <v>4.574038041970546</v>
      </c>
      <c r="G253" s="99">
        <v>4.5910197898795522</v>
      </c>
      <c r="H253" s="99">
        <v>4.3667830671261489</v>
      </c>
      <c r="I253" s="99">
        <v>4.8353810293231234</v>
      </c>
      <c r="J253" s="99">
        <v>3.9457993534299698</v>
      </c>
      <c r="K253" s="99">
        <v>4.2858468353636763</v>
      </c>
      <c r="L253" s="99">
        <v>3.4046097598302496</v>
      </c>
      <c r="M253" s="99">
        <v>3.8356921159310127</v>
      </c>
      <c r="N253" s="99">
        <v>3.4914694453365249</v>
      </c>
      <c r="O253" s="99">
        <v>3.5343833097588568</v>
      </c>
      <c r="P253" s="99">
        <v>3.8029349041447089</v>
      </c>
      <c r="Q253" s="99">
        <v>3.8009574187502873</v>
      </c>
      <c r="R253" s="99">
        <v>4.0291778211595224</v>
      </c>
      <c r="S253" s="99">
        <v>4.049464113930112</v>
      </c>
      <c r="T253" s="99">
        <v>3.7227037430032395</v>
      </c>
      <c r="U253" s="99">
        <v>3.4234291199373454</v>
      </c>
      <c r="V253" s="99">
        <v>3.0379375520478922</v>
      </c>
      <c r="W253" s="99">
        <v>2.269137496594547</v>
      </c>
      <c r="X253" s="99">
        <v>2.1788855452289528</v>
      </c>
      <c r="Y253" s="99">
        <v>1.7464361875011882</v>
      </c>
      <c r="DA253" s="63" t="s">
        <v>3061</v>
      </c>
    </row>
    <row r="254" spans="1:105" ht="12" customHeight="1" x14ac:dyDescent="0.25">
      <c r="A254" s="108" t="s">
        <v>52</v>
      </c>
      <c r="B254" s="99">
        <v>4.6140372945018795</v>
      </c>
      <c r="C254" s="99">
        <v>4.6093938491843423</v>
      </c>
      <c r="D254" s="99">
        <v>5.0225933260690709</v>
      </c>
      <c r="E254" s="99">
        <v>5.1309250884717255</v>
      </c>
      <c r="F254" s="99">
        <v>4.9637433318717941</v>
      </c>
      <c r="G254" s="99">
        <v>4.9106302945447373</v>
      </c>
      <c r="H254" s="99">
        <v>4.9093554755062723</v>
      </c>
      <c r="I254" s="99">
        <v>4.7457266589666292</v>
      </c>
      <c r="J254" s="99">
        <v>4.8314194664496695</v>
      </c>
      <c r="K254" s="99">
        <v>4.9524011733176536</v>
      </c>
      <c r="L254" s="99">
        <v>5.6001341278719252</v>
      </c>
      <c r="M254" s="99">
        <v>5.2404359884429104</v>
      </c>
      <c r="N254" s="99">
        <v>5.3820918227437824</v>
      </c>
      <c r="O254" s="99">
        <v>5.2449898408273921</v>
      </c>
      <c r="P254" s="99">
        <v>5.0822698184283928</v>
      </c>
      <c r="Q254" s="99">
        <v>5.1382584914151703</v>
      </c>
      <c r="R254" s="99">
        <v>5.027406883017159</v>
      </c>
      <c r="S254" s="99">
        <v>4.9373721778971218</v>
      </c>
      <c r="T254" s="99">
        <v>4.9053875649274739</v>
      </c>
      <c r="U254" s="99">
        <v>4.7863733565239821</v>
      </c>
      <c r="V254" s="99">
        <v>4.5027651535888351</v>
      </c>
      <c r="W254" s="99">
        <v>4.3787664510367375</v>
      </c>
      <c r="X254" s="99">
        <v>3.6743282447673735</v>
      </c>
      <c r="Y254" s="99">
        <v>2.8427109306386442</v>
      </c>
      <c r="DA254" s="63" t="s">
        <v>3062</v>
      </c>
    </row>
    <row r="255" spans="1:105" ht="12" customHeight="1" x14ac:dyDescent="0.25">
      <c r="A255" s="121" t="s">
        <v>54</v>
      </c>
      <c r="B255" s="123">
        <v>1.6810299137155447</v>
      </c>
      <c r="C255" s="123">
        <v>1.7879313839850948</v>
      </c>
      <c r="D255" s="123">
        <v>1.7886236851201625</v>
      </c>
      <c r="E255" s="123">
        <v>1.7818795535768577</v>
      </c>
      <c r="F255" s="123">
        <v>1.831318686013782</v>
      </c>
      <c r="G255" s="123">
        <v>1.8330316949580832</v>
      </c>
      <c r="H255" s="123">
        <v>2.0015025706985505</v>
      </c>
      <c r="I255" s="123">
        <v>1.8670032594686055</v>
      </c>
      <c r="J255" s="123">
        <v>1.9110946734023782</v>
      </c>
      <c r="K255" s="123">
        <v>1.7394351104624781</v>
      </c>
      <c r="L255" s="123">
        <v>2.1171879911672069</v>
      </c>
      <c r="M255" s="123">
        <v>2.1016265051526046</v>
      </c>
      <c r="N255" s="123">
        <v>2.0913870851359011</v>
      </c>
      <c r="O255" s="123">
        <v>2.0388614478583147</v>
      </c>
      <c r="P255" s="123">
        <v>1.9895053546645751</v>
      </c>
      <c r="Q255" s="123">
        <v>1.9459008043671031</v>
      </c>
      <c r="R255" s="123">
        <v>1.9008574446556663</v>
      </c>
      <c r="S255" s="123">
        <v>1.8627835307053562</v>
      </c>
      <c r="T255" s="123">
        <v>1.8278719308817781</v>
      </c>
      <c r="U255" s="123">
        <v>1.7951595318320419</v>
      </c>
      <c r="V255" s="123">
        <v>1.7622558901565299</v>
      </c>
      <c r="W255" s="123">
        <v>1.7480353449065922</v>
      </c>
      <c r="X255" s="123">
        <v>1.7380358953388158</v>
      </c>
      <c r="Y255" s="123">
        <v>1.5113149556966441</v>
      </c>
      <c r="DA255" s="130" t="s">
        <v>3063</v>
      </c>
    </row>
    <row r="256" spans="1:105" ht="12" customHeight="1" x14ac:dyDescent="0.25">
      <c r="A256" s="97" t="s">
        <v>50</v>
      </c>
      <c r="B256" s="99">
        <v>0</v>
      </c>
      <c r="C256" s="99">
        <v>0</v>
      </c>
      <c r="D256" s="99">
        <v>0</v>
      </c>
      <c r="E256" s="99">
        <v>0</v>
      </c>
      <c r="F256" s="99">
        <v>0</v>
      </c>
      <c r="G256" s="99">
        <v>0</v>
      </c>
      <c r="H256" s="99">
        <v>0</v>
      </c>
      <c r="I256" s="99">
        <v>0</v>
      </c>
      <c r="J256" s="99">
        <v>0</v>
      </c>
      <c r="K256" s="99">
        <v>0</v>
      </c>
      <c r="L256" s="99">
        <v>0</v>
      </c>
      <c r="M256" s="99">
        <v>0</v>
      </c>
      <c r="N256" s="99">
        <v>0</v>
      </c>
      <c r="O256" s="99">
        <v>0</v>
      </c>
      <c r="P256" s="99">
        <v>0</v>
      </c>
      <c r="Q256" s="99">
        <v>0</v>
      </c>
      <c r="R256" s="99">
        <v>0</v>
      </c>
      <c r="S256" s="99">
        <v>0</v>
      </c>
      <c r="T256" s="99">
        <v>0</v>
      </c>
      <c r="U256" s="99">
        <v>0</v>
      </c>
      <c r="V256" s="99">
        <v>0</v>
      </c>
      <c r="W256" s="99">
        <v>0</v>
      </c>
      <c r="X256" s="99">
        <v>0</v>
      </c>
      <c r="Y256" s="99">
        <v>0</v>
      </c>
      <c r="DA256" s="63" t="s">
        <v>3064</v>
      </c>
    </row>
    <row r="257" spans="1:105" ht="12" customHeight="1" x14ac:dyDescent="0.25">
      <c r="A257" s="109" t="s">
        <v>120</v>
      </c>
      <c r="B257" s="110">
        <v>1.6810299137155447</v>
      </c>
      <c r="C257" s="110">
        <v>1.7879313839850948</v>
      </c>
      <c r="D257" s="110">
        <v>1.7886236851201625</v>
      </c>
      <c r="E257" s="110">
        <v>1.7818795535768577</v>
      </c>
      <c r="F257" s="110">
        <v>1.831318686013782</v>
      </c>
      <c r="G257" s="110">
        <v>1.8330316949580832</v>
      </c>
      <c r="H257" s="110">
        <v>2.0015025706985505</v>
      </c>
      <c r="I257" s="110">
        <v>1.8670032594686055</v>
      </c>
      <c r="J257" s="110">
        <v>1.9110946734023782</v>
      </c>
      <c r="K257" s="110">
        <v>1.7394351104624781</v>
      </c>
      <c r="L257" s="110">
        <v>2.1171879911672069</v>
      </c>
      <c r="M257" s="110">
        <v>2.1016265051526046</v>
      </c>
      <c r="N257" s="110">
        <v>2.0913870851359011</v>
      </c>
      <c r="O257" s="110">
        <v>2.0388614478583147</v>
      </c>
      <c r="P257" s="110">
        <v>1.9895053546645751</v>
      </c>
      <c r="Q257" s="110">
        <v>1.9459008043671031</v>
      </c>
      <c r="R257" s="110">
        <v>1.9008574446556663</v>
      </c>
      <c r="S257" s="110">
        <v>1.8627835307053562</v>
      </c>
      <c r="T257" s="110">
        <v>1.8278719308817781</v>
      </c>
      <c r="U257" s="110">
        <v>1.7951595318320419</v>
      </c>
      <c r="V257" s="110">
        <v>1.7622558901565299</v>
      </c>
      <c r="W257" s="110">
        <v>1.7480353449065922</v>
      </c>
      <c r="X257" s="110">
        <v>1.7380358953388158</v>
      </c>
      <c r="Y257" s="110">
        <v>1.5113149556966441</v>
      </c>
      <c r="DA257" s="60" t="s">
        <v>3065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</v>
      </c>
      <c r="C259" s="118">
        <f t="shared" si="103"/>
        <v>0</v>
      </c>
      <c r="D259" s="118">
        <f t="shared" si="103"/>
        <v>0</v>
      </c>
      <c r="E259" s="118">
        <f t="shared" si="103"/>
        <v>0</v>
      </c>
      <c r="F259" s="118">
        <f t="shared" si="103"/>
        <v>0</v>
      </c>
      <c r="G259" s="118">
        <f t="shared" si="103"/>
        <v>0</v>
      </c>
      <c r="H259" s="118">
        <f t="shared" si="103"/>
        <v>0</v>
      </c>
      <c r="I259" s="118">
        <f t="shared" si="103"/>
        <v>0</v>
      </c>
      <c r="J259" s="118">
        <f t="shared" si="103"/>
        <v>0</v>
      </c>
      <c r="K259" s="118">
        <f t="shared" si="103"/>
        <v>0</v>
      </c>
      <c r="L259" s="118">
        <f t="shared" si="103"/>
        <v>0</v>
      </c>
      <c r="M259" s="118">
        <f t="shared" si="103"/>
        <v>0</v>
      </c>
      <c r="N259" s="118">
        <f t="shared" si="103"/>
        <v>0</v>
      </c>
      <c r="O259" s="118">
        <f t="shared" si="103"/>
        <v>0</v>
      </c>
      <c r="P259" s="118">
        <f t="shared" si="103"/>
        <v>0</v>
      </c>
      <c r="Q259" s="118">
        <f t="shared" si="103"/>
        <v>0</v>
      </c>
      <c r="R259" s="118">
        <f t="shared" ref="R259:V259" si="104">R260+R262+R264+R273</f>
        <v>0</v>
      </c>
      <c r="S259" s="118">
        <f t="shared" si="104"/>
        <v>0</v>
      </c>
      <c r="T259" s="118">
        <f t="shared" si="104"/>
        <v>0</v>
      </c>
      <c r="U259" s="118">
        <f t="shared" si="104"/>
        <v>0</v>
      </c>
      <c r="V259" s="118">
        <f t="shared" si="104"/>
        <v>0</v>
      </c>
      <c r="W259" s="118">
        <f t="shared" ref="W259:Y259" si="105">W260+W262+W264+W273</f>
        <v>0</v>
      </c>
      <c r="X259" s="118">
        <f t="shared" si="105"/>
        <v>0</v>
      </c>
      <c r="Y259" s="118">
        <f t="shared" si="105"/>
        <v>0</v>
      </c>
      <c r="DA259" s="129" t="s">
        <v>3217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3218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3219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3220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3221</v>
      </c>
    </row>
    <row r="264" spans="1:105" ht="12" customHeight="1" x14ac:dyDescent="0.25">
      <c r="A264" s="121" t="s">
        <v>55</v>
      </c>
      <c r="B264" s="123">
        <v>0</v>
      </c>
      <c r="C264" s="123">
        <v>0</v>
      </c>
      <c r="D264" s="123">
        <v>0</v>
      </c>
      <c r="E264" s="123">
        <v>0</v>
      </c>
      <c r="F264" s="123">
        <v>0</v>
      </c>
      <c r="G264" s="123">
        <v>0</v>
      </c>
      <c r="H264" s="123">
        <v>0</v>
      </c>
      <c r="I264" s="123">
        <v>0</v>
      </c>
      <c r="J264" s="123">
        <v>0</v>
      </c>
      <c r="K264" s="123">
        <v>0</v>
      </c>
      <c r="L264" s="123">
        <v>0</v>
      </c>
      <c r="M264" s="123">
        <v>0</v>
      </c>
      <c r="N264" s="123">
        <v>0</v>
      </c>
      <c r="O264" s="123">
        <v>0</v>
      </c>
      <c r="P264" s="123">
        <v>0</v>
      </c>
      <c r="Q264" s="123">
        <v>0</v>
      </c>
      <c r="R264" s="123">
        <v>0</v>
      </c>
      <c r="S264" s="123">
        <v>0</v>
      </c>
      <c r="T264" s="123">
        <v>0</v>
      </c>
      <c r="U264" s="123">
        <v>0</v>
      </c>
      <c r="V264" s="123">
        <v>0</v>
      </c>
      <c r="W264" s="123">
        <v>0</v>
      </c>
      <c r="X264" s="123">
        <v>0</v>
      </c>
      <c r="Y264" s="123">
        <v>0</v>
      </c>
      <c r="DA264" s="130" t="s">
        <v>3222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X265" s="99">
        <v>0</v>
      </c>
      <c r="Y265" s="99">
        <v>0</v>
      </c>
      <c r="DA265" s="63" t="s">
        <v>3223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3224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X267" s="102">
        <v>0</v>
      </c>
      <c r="Y267" s="102">
        <v>0</v>
      </c>
      <c r="DA267" s="131" t="s">
        <v>3225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3226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3227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3228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3229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3230</v>
      </c>
    </row>
    <row r="273" spans="1:105" ht="12" customHeight="1" x14ac:dyDescent="0.25">
      <c r="A273" s="121" t="s">
        <v>54</v>
      </c>
      <c r="B273" s="123">
        <v>0</v>
      </c>
      <c r="C273" s="123">
        <v>0</v>
      </c>
      <c r="D273" s="123">
        <v>0</v>
      </c>
      <c r="E273" s="123">
        <v>0</v>
      </c>
      <c r="F273" s="123">
        <v>0</v>
      </c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>
        <v>0</v>
      </c>
      <c r="N273" s="123">
        <v>0</v>
      </c>
      <c r="O273" s="123">
        <v>0</v>
      </c>
      <c r="P273" s="123">
        <v>0</v>
      </c>
      <c r="Q273" s="123">
        <v>0</v>
      </c>
      <c r="R273" s="123">
        <v>0</v>
      </c>
      <c r="S273" s="123">
        <v>0</v>
      </c>
      <c r="T273" s="123">
        <v>0</v>
      </c>
      <c r="U273" s="123">
        <v>0</v>
      </c>
      <c r="V273" s="123">
        <v>0</v>
      </c>
      <c r="W273" s="123">
        <v>0</v>
      </c>
      <c r="X273" s="123">
        <v>0</v>
      </c>
      <c r="Y273" s="123">
        <v>0</v>
      </c>
      <c r="DA273" s="130" t="s">
        <v>3231</v>
      </c>
    </row>
    <row r="274" spans="1:105" ht="12" customHeight="1" x14ac:dyDescent="0.25">
      <c r="A274" s="97" t="s">
        <v>50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3232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3233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0.2004740672168234</v>
      </c>
      <c r="D279" s="117">
        <f t="shared" si="108"/>
        <v>0.41530177360682158</v>
      </c>
      <c r="E279" s="117">
        <f t="shared" si="108"/>
        <v>0.43035226505403501</v>
      </c>
      <c r="F279" s="117">
        <f t="shared" si="108"/>
        <v>0.45737906134516865</v>
      </c>
      <c r="G279" s="117">
        <f t="shared" si="108"/>
        <v>0.49463281692223149</v>
      </c>
      <c r="H279" s="117">
        <f t="shared" si="108"/>
        <v>0.66673659944548691</v>
      </c>
      <c r="I279" s="117">
        <f t="shared" si="108"/>
        <v>0.83160788255638241</v>
      </c>
      <c r="J279" s="117">
        <f t="shared" si="108"/>
        <v>0.85111627829024161</v>
      </c>
      <c r="K279" s="117">
        <f t="shared" si="108"/>
        <v>1.1960863895775742</v>
      </c>
      <c r="L279" s="117">
        <f t="shared" si="108"/>
        <v>1.1521224858011287</v>
      </c>
      <c r="M279" s="117">
        <f t="shared" si="108"/>
        <v>1.2595129896316657</v>
      </c>
      <c r="N279" s="117">
        <f t="shared" si="108"/>
        <v>0.90285073444827213</v>
      </c>
      <c r="O279" s="117">
        <f t="shared" si="108"/>
        <v>1.1567001046208778</v>
      </c>
      <c r="P279" s="117">
        <f t="shared" si="108"/>
        <v>2.5671426463581763</v>
      </c>
      <c r="Q279" s="117">
        <f t="shared" si="108"/>
        <v>1.8103847142652123</v>
      </c>
      <c r="R279" s="117">
        <f t="shared" ref="R279:V279" si="109">R280+R282+R284+R293</f>
        <v>2.5834192217099932</v>
      </c>
      <c r="S279" s="117">
        <f t="shared" si="109"/>
        <v>2.9905146144024375</v>
      </c>
      <c r="T279" s="117">
        <f t="shared" si="109"/>
        <v>4.2911239951002154</v>
      </c>
      <c r="U279" s="117">
        <f t="shared" si="109"/>
        <v>5.5359023374105698</v>
      </c>
      <c r="V279" s="117">
        <f t="shared" si="109"/>
        <v>8.0581162802379769</v>
      </c>
      <c r="W279" s="117">
        <f t="shared" ref="W279:Y279" si="110">W280+W282+W284+W293</f>
        <v>8.2276392211957194</v>
      </c>
      <c r="X279" s="117">
        <f t="shared" si="110"/>
        <v>10.895521308862282</v>
      </c>
      <c r="Y279" s="117">
        <f t="shared" si="110"/>
        <v>10.880247130585511</v>
      </c>
      <c r="DA279" s="129" t="s">
        <v>3385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0.14852169841610677</v>
      </c>
      <c r="D280" s="122">
        <f t="shared" si="111"/>
        <v>0.29504059208235084</v>
      </c>
      <c r="E280" s="122">
        <f t="shared" si="111"/>
        <v>0.30431589732089825</v>
      </c>
      <c r="F280" s="122">
        <f t="shared" si="111"/>
        <v>0.3201147850921634</v>
      </c>
      <c r="G280" s="122">
        <f t="shared" si="111"/>
        <v>0.33239871235751645</v>
      </c>
      <c r="H280" s="122">
        <f t="shared" si="111"/>
        <v>0.4427164134303499</v>
      </c>
      <c r="I280" s="122">
        <f t="shared" si="111"/>
        <v>0.53594286372368438</v>
      </c>
      <c r="J280" s="122">
        <f t="shared" si="111"/>
        <v>0.56984991148792885</v>
      </c>
      <c r="K280" s="122">
        <f t="shared" si="111"/>
        <v>0.80249545856761262</v>
      </c>
      <c r="L280" s="122">
        <f t="shared" si="111"/>
        <v>0.74334552249230279</v>
      </c>
      <c r="M280" s="122">
        <f t="shared" si="111"/>
        <v>0.81620916352480555</v>
      </c>
      <c r="N280" s="122">
        <f t="shared" si="111"/>
        <v>0.55787232548027799</v>
      </c>
      <c r="O280" s="122">
        <f t="shared" si="111"/>
        <v>0.68677527123054805</v>
      </c>
      <c r="P280" s="122">
        <f t="shared" si="111"/>
        <v>1.4279378562661413</v>
      </c>
      <c r="Q280" s="122">
        <f t="shared" si="111"/>
        <v>0.93895758764249759</v>
      </c>
      <c r="R280" s="122">
        <f t="shared" si="111"/>
        <v>1.3206592148158274</v>
      </c>
      <c r="S280" s="122">
        <f t="shared" si="111"/>
        <v>1.5143900540749169</v>
      </c>
      <c r="T280" s="122">
        <f t="shared" si="111"/>
        <v>2.1242732071126249</v>
      </c>
      <c r="U280" s="122">
        <f t="shared" si="111"/>
        <v>2.7958550474653117</v>
      </c>
      <c r="V280" s="122">
        <f t="shared" si="111"/>
        <v>4.1482977725458605</v>
      </c>
      <c r="W280" s="122">
        <f t="shared" si="111"/>
        <v>4.0269547131247831</v>
      </c>
      <c r="X280" s="122">
        <f t="shared" si="111"/>
        <v>5.0518672395950812</v>
      </c>
      <c r="Y280" s="122">
        <f t="shared" si="111"/>
        <v>5.0481633010428197</v>
      </c>
      <c r="DA280" s="130" t="s">
        <v>3386</v>
      </c>
    </row>
    <row r="281" spans="1:105" ht="12" customHeight="1" x14ac:dyDescent="0.25">
      <c r="A281" s="97" t="s">
        <v>53</v>
      </c>
      <c r="B281" s="98"/>
      <c r="C281" s="98">
        <v>0.14852169841610677</v>
      </c>
      <c r="D281" s="98">
        <v>0.29504059208235084</v>
      </c>
      <c r="E281" s="98">
        <v>0.30431589732089825</v>
      </c>
      <c r="F281" s="98">
        <v>0.3201147850921634</v>
      </c>
      <c r="G281" s="98">
        <v>0.33239871235751645</v>
      </c>
      <c r="H281" s="98">
        <v>0.4427164134303499</v>
      </c>
      <c r="I281" s="98">
        <v>0.53594286372368438</v>
      </c>
      <c r="J281" s="98">
        <v>0.56984991148792885</v>
      </c>
      <c r="K281" s="98">
        <v>0.80249545856761262</v>
      </c>
      <c r="L281" s="98">
        <v>0.74334552249230279</v>
      </c>
      <c r="M281" s="98">
        <v>0.81620916352480555</v>
      </c>
      <c r="N281" s="98">
        <v>0.55787232548027799</v>
      </c>
      <c r="O281" s="98">
        <v>0.68677527123054805</v>
      </c>
      <c r="P281" s="98">
        <v>1.4279378562661413</v>
      </c>
      <c r="Q281" s="98">
        <v>0.93895758764249759</v>
      </c>
      <c r="R281" s="98">
        <v>1.3206592148158274</v>
      </c>
      <c r="S281" s="98">
        <v>1.5143900540749169</v>
      </c>
      <c r="T281" s="98">
        <v>2.1242732071126249</v>
      </c>
      <c r="U281" s="98">
        <v>2.7958550474653117</v>
      </c>
      <c r="V281" s="98">
        <v>4.1482977725458605</v>
      </c>
      <c r="W281" s="98">
        <v>4.0269547131247831</v>
      </c>
      <c r="X281" s="98">
        <v>5.0518672395950812</v>
      </c>
      <c r="Y281" s="98">
        <v>5.0481633010428197</v>
      </c>
      <c r="DA281" s="63" t="s">
        <v>3387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9.0221274330386301E-4</v>
      </c>
      <c r="D282" s="122">
        <f t="shared" si="112"/>
        <v>5.9677274463388903E-4</v>
      </c>
      <c r="E282" s="122">
        <f t="shared" si="112"/>
        <v>2.9412185325371357E-3</v>
      </c>
      <c r="F282" s="122">
        <f t="shared" si="112"/>
        <v>2.5689242296021882E-3</v>
      </c>
      <c r="G282" s="122">
        <f t="shared" si="112"/>
        <v>3.2884271395929691E-3</v>
      </c>
      <c r="H282" s="122">
        <f t="shared" si="112"/>
        <v>7.3013773628794534E-3</v>
      </c>
      <c r="I282" s="122">
        <f t="shared" si="112"/>
        <v>6.9390256580819827E-3</v>
      </c>
      <c r="J282" s="122">
        <f t="shared" si="112"/>
        <v>7.3254615286451E-3</v>
      </c>
      <c r="K282" s="122">
        <f t="shared" si="112"/>
        <v>1.1546924942267851E-2</v>
      </c>
      <c r="L282" s="122">
        <f t="shared" si="112"/>
        <v>1.2517803264038799E-2</v>
      </c>
      <c r="M282" s="122">
        <f t="shared" si="112"/>
        <v>1.6254862013224489E-2</v>
      </c>
      <c r="N282" s="122">
        <f t="shared" si="112"/>
        <v>1.5069147541598979E-2</v>
      </c>
      <c r="O282" s="122">
        <f t="shared" si="112"/>
        <v>2.3852788488155231E-2</v>
      </c>
      <c r="P282" s="122">
        <f t="shared" si="112"/>
        <v>6.4237367506412527E-2</v>
      </c>
      <c r="Q282" s="122">
        <f t="shared" si="112"/>
        <v>5.1286844811727399E-2</v>
      </c>
      <c r="R282" s="122">
        <f t="shared" si="112"/>
        <v>8.4766569279595305E-2</v>
      </c>
      <c r="S282" s="122">
        <f t="shared" si="112"/>
        <v>0.10044335950781262</v>
      </c>
      <c r="T282" s="122">
        <f t="shared" si="112"/>
        <v>0.18778290359263078</v>
      </c>
      <c r="U282" s="122">
        <f t="shared" si="112"/>
        <v>0.24654450201957565</v>
      </c>
      <c r="V282" s="122">
        <f t="shared" si="112"/>
        <v>0.33741957166424008</v>
      </c>
      <c r="W282" s="122">
        <f t="shared" si="112"/>
        <v>0.39211212461778128</v>
      </c>
      <c r="X282" s="122">
        <f t="shared" si="112"/>
        <v>0.6993976222718209</v>
      </c>
      <c r="Y282" s="122">
        <f t="shared" si="112"/>
        <v>0.71852483154423463</v>
      </c>
      <c r="DA282" s="130" t="s">
        <v>3388</v>
      </c>
    </row>
    <row r="283" spans="1:105" ht="12" customHeight="1" x14ac:dyDescent="0.25">
      <c r="A283" s="97" t="s">
        <v>53</v>
      </c>
      <c r="B283" s="98"/>
      <c r="C283" s="98">
        <v>9.0221274330386301E-4</v>
      </c>
      <c r="D283" s="98">
        <v>5.9677274463388903E-4</v>
      </c>
      <c r="E283" s="98">
        <v>2.9412185325371357E-3</v>
      </c>
      <c r="F283" s="98">
        <v>2.5689242296021882E-3</v>
      </c>
      <c r="G283" s="98">
        <v>3.2884271395929691E-3</v>
      </c>
      <c r="H283" s="98">
        <v>7.3013773628794534E-3</v>
      </c>
      <c r="I283" s="98">
        <v>6.9390256580819827E-3</v>
      </c>
      <c r="J283" s="98">
        <v>7.3254615286451E-3</v>
      </c>
      <c r="K283" s="98">
        <v>1.1546924942267851E-2</v>
      </c>
      <c r="L283" s="98">
        <v>1.2517803264038799E-2</v>
      </c>
      <c r="M283" s="98">
        <v>1.6254862013224489E-2</v>
      </c>
      <c r="N283" s="98">
        <v>1.5069147541598979E-2</v>
      </c>
      <c r="O283" s="98">
        <v>2.3852788488155231E-2</v>
      </c>
      <c r="P283" s="98">
        <v>6.4237367506412527E-2</v>
      </c>
      <c r="Q283" s="98">
        <v>5.1286844811727399E-2</v>
      </c>
      <c r="R283" s="98">
        <v>8.4766569279595305E-2</v>
      </c>
      <c r="S283" s="98">
        <v>0.10044335950781262</v>
      </c>
      <c r="T283" s="98">
        <v>0.18778290359263078</v>
      </c>
      <c r="U283" s="98">
        <v>0.24654450201957565</v>
      </c>
      <c r="V283" s="98">
        <v>0.33741957166424008</v>
      </c>
      <c r="W283" s="98">
        <v>0.39211212461778128</v>
      </c>
      <c r="X283" s="98">
        <v>0.6993976222718209</v>
      </c>
      <c r="Y283" s="98">
        <v>0.71852483154423463</v>
      </c>
      <c r="DA283" s="63" t="s">
        <v>3389</v>
      </c>
    </row>
    <row r="284" spans="1:105" ht="12" customHeight="1" x14ac:dyDescent="0.25">
      <c r="A284" s="121" t="s">
        <v>55</v>
      </c>
      <c r="B284" s="122"/>
      <c r="C284" s="122">
        <v>4.2203336764540772E-2</v>
      </c>
      <c r="D284" s="122">
        <v>0.10128000994197948</v>
      </c>
      <c r="E284" s="122">
        <v>0.10401473991596021</v>
      </c>
      <c r="F284" s="122">
        <v>0.11230422628300404</v>
      </c>
      <c r="G284" s="122">
        <v>0.13266144173204816</v>
      </c>
      <c r="H284" s="122">
        <v>0.17754491195349431</v>
      </c>
      <c r="I284" s="122">
        <v>0.23960057345323546</v>
      </c>
      <c r="J284" s="122">
        <v>0.22370391744158791</v>
      </c>
      <c r="K284" s="122">
        <v>0.31815165863264172</v>
      </c>
      <c r="L284" s="122">
        <v>0.32128008927878599</v>
      </c>
      <c r="M284" s="122">
        <v>0.33923062051225794</v>
      </c>
      <c r="N284" s="122">
        <v>0.26462734665422238</v>
      </c>
      <c r="O284" s="122">
        <v>0.35694302032970893</v>
      </c>
      <c r="P284" s="122">
        <v>0.86117848768095584</v>
      </c>
      <c r="Q284" s="122">
        <v>0.66522693407408973</v>
      </c>
      <c r="R284" s="122">
        <v>0.95941684244188208</v>
      </c>
      <c r="S284" s="122">
        <v>1.1258621143965541</v>
      </c>
      <c r="T284" s="122">
        <v>1.6185319235233246</v>
      </c>
      <c r="U284" s="122">
        <v>2.0218878031215719</v>
      </c>
      <c r="V284" s="122">
        <v>2.866761353230233</v>
      </c>
      <c r="W284" s="122">
        <v>2.983639191133034</v>
      </c>
      <c r="X284" s="122">
        <v>3.8807598212190055</v>
      </c>
      <c r="Y284" s="122">
        <v>3.727935463027003</v>
      </c>
      <c r="DA284" s="130" t="s">
        <v>3390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0</v>
      </c>
      <c r="E285" s="98">
        <v>0</v>
      </c>
      <c r="F285" s="98">
        <v>0</v>
      </c>
      <c r="G285" s="98">
        <v>0</v>
      </c>
      <c r="H285" s="98">
        <v>0</v>
      </c>
      <c r="I285" s="98">
        <v>0</v>
      </c>
      <c r="J285" s="98">
        <v>0</v>
      </c>
      <c r="K285" s="98">
        <v>0</v>
      </c>
      <c r="L285" s="98">
        <v>0</v>
      </c>
      <c r="M285" s="98">
        <v>0</v>
      </c>
      <c r="N285" s="98">
        <v>0</v>
      </c>
      <c r="O285" s="98">
        <v>0</v>
      </c>
      <c r="P285" s="98">
        <v>0</v>
      </c>
      <c r="Q285" s="98">
        <v>0</v>
      </c>
      <c r="R285" s="98">
        <v>0</v>
      </c>
      <c r="S285" s="98">
        <v>0</v>
      </c>
      <c r="T285" s="98">
        <v>0</v>
      </c>
      <c r="U285" s="98">
        <v>0</v>
      </c>
      <c r="V285" s="98">
        <v>0</v>
      </c>
      <c r="W285" s="98">
        <v>0</v>
      </c>
      <c r="X285" s="98">
        <v>0</v>
      </c>
      <c r="Y285" s="98">
        <v>0</v>
      </c>
      <c r="DA285" s="63" t="s">
        <v>3391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X286" s="98">
        <v>0</v>
      </c>
      <c r="Y286" s="98">
        <v>0</v>
      </c>
      <c r="DA286" s="63" t="s">
        <v>3392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X287" s="101">
        <v>0</v>
      </c>
      <c r="Y287" s="101">
        <v>0</v>
      </c>
      <c r="DA287" s="131" t="s">
        <v>3393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X288" s="104">
        <v>0</v>
      </c>
      <c r="Y288" s="104">
        <v>0</v>
      </c>
      <c r="DA288" s="132" t="s">
        <v>3394</v>
      </c>
    </row>
    <row r="289" spans="1:105" ht="12" customHeight="1" x14ac:dyDescent="0.25">
      <c r="A289" s="106" t="s">
        <v>122</v>
      </c>
      <c r="B289" s="101"/>
      <c r="C289" s="101">
        <v>2.1495612768964945E-2</v>
      </c>
      <c r="D289" s="101">
        <v>5.899445761884814E-2</v>
      </c>
      <c r="E289" s="101">
        <v>5.9236270900302188E-2</v>
      </c>
      <c r="F289" s="101">
        <v>5.2536863929553347E-2</v>
      </c>
      <c r="G289" s="101">
        <v>7.3007482682600447E-2</v>
      </c>
      <c r="H289" s="101">
        <v>0.10728553822223659</v>
      </c>
      <c r="I289" s="101">
        <v>9.2146768631616777E-2</v>
      </c>
      <c r="J289" s="101">
        <v>0.1341773396756766</v>
      </c>
      <c r="K289" s="101">
        <v>0.12205838402273843</v>
      </c>
      <c r="L289" s="101">
        <v>0.28748584279464567</v>
      </c>
      <c r="M289" s="101">
        <v>6.0956238482786758E-2</v>
      </c>
      <c r="N289" s="101">
        <v>0.17462820644874241</v>
      </c>
      <c r="O289" s="101">
        <v>0.19105054388886564</v>
      </c>
      <c r="P289" s="101">
        <v>0.28049883140696541</v>
      </c>
      <c r="Q289" s="101">
        <v>0.41635047949563886</v>
      </c>
      <c r="R289" s="101">
        <v>0.4603067364228649</v>
      </c>
      <c r="S289" s="101">
        <v>0.6209932357809701</v>
      </c>
      <c r="T289" s="101">
        <v>1.0860715580984548</v>
      </c>
      <c r="U289" s="101">
        <v>1.0635163020798162</v>
      </c>
      <c r="V289" s="101">
        <v>1.8070210411721079</v>
      </c>
      <c r="W289" s="101">
        <v>2.2660438098888669</v>
      </c>
      <c r="X289" s="101">
        <v>2.0076790349341707</v>
      </c>
      <c r="Y289" s="101">
        <v>1.3217411389712088</v>
      </c>
      <c r="DA289" s="131" t="s">
        <v>3395</v>
      </c>
    </row>
    <row r="290" spans="1:105" ht="12" customHeight="1" x14ac:dyDescent="0.25">
      <c r="A290" s="107" t="s">
        <v>121</v>
      </c>
      <c r="B290" s="104"/>
      <c r="C290" s="104">
        <v>2.0707723995575827E-2</v>
      </c>
      <c r="D290" s="104">
        <v>4.2285552323131345E-2</v>
      </c>
      <c r="E290" s="104">
        <v>4.4778469015658018E-2</v>
      </c>
      <c r="F290" s="104">
        <v>5.976736235345069E-2</v>
      </c>
      <c r="G290" s="104">
        <v>5.9653959049447723E-2</v>
      </c>
      <c r="H290" s="104">
        <v>7.0259373731257735E-2</v>
      </c>
      <c r="I290" s="104">
        <v>0.14745380482161868</v>
      </c>
      <c r="J290" s="104">
        <v>8.9526577765911317E-2</v>
      </c>
      <c r="K290" s="104">
        <v>0.19609327460990328</v>
      </c>
      <c r="L290" s="104">
        <v>3.3794246484140325E-2</v>
      </c>
      <c r="M290" s="104">
        <v>0.27827438202947119</v>
      </c>
      <c r="N290" s="104">
        <v>8.9999140205479958E-2</v>
      </c>
      <c r="O290" s="104">
        <v>0.16589247644084326</v>
      </c>
      <c r="P290" s="104">
        <v>0.58067965627399043</v>
      </c>
      <c r="Q290" s="104">
        <v>0.24887645457845087</v>
      </c>
      <c r="R290" s="104">
        <v>0.49911010601901712</v>
      </c>
      <c r="S290" s="104">
        <v>0.50486887861558394</v>
      </c>
      <c r="T290" s="104">
        <v>0.53246036542486985</v>
      </c>
      <c r="U290" s="104">
        <v>0.95837150104175561</v>
      </c>
      <c r="V290" s="104">
        <v>1.0597403120581248</v>
      </c>
      <c r="W290" s="104">
        <v>0.71759538124416689</v>
      </c>
      <c r="X290" s="104">
        <v>1.8730807862848349</v>
      </c>
      <c r="Y290" s="104">
        <v>2.4061943240557939</v>
      </c>
      <c r="DA290" s="132" t="s">
        <v>3396</v>
      </c>
    </row>
    <row r="291" spans="1:105" ht="12" customHeight="1" x14ac:dyDescent="0.25">
      <c r="A291" s="108" t="s">
        <v>53</v>
      </c>
      <c r="B291" s="98"/>
      <c r="C291" s="98">
        <v>1.146177149949979E-2</v>
      </c>
      <c r="D291" s="98">
        <v>2.4358136221177648E-2</v>
      </c>
      <c r="E291" s="98">
        <v>2.5108529940613002E-2</v>
      </c>
      <c r="F291" s="98">
        <v>3.3328326214098807E-2</v>
      </c>
      <c r="G291" s="98">
        <v>3.3455721974371029E-2</v>
      </c>
      <c r="H291" s="98">
        <v>3.8511280016163343E-2</v>
      </c>
      <c r="I291" s="98">
        <v>8.5683325919049286E-2</v>
      </c>
      <c r="J291" s="98">
        <v>4.7090982942412048E-2</v>
      </c>
      <c r="K291" s="98">
        <v>0.10586356707555397</v>
      </c>
      <c r="L291" s="98">
        <v>1.5247506490456241E-2</v>
      </c>
      <c r="M291" s="98">
        <v>0.13808461904210595</v>
      </c>
      <c r="N291" s="98">
        <v>4.1769921679232123E-2</v>
      </c>
      <c r="O291" s="98">
        <v>7.8067014954112682E-2</v>
      </c>
      <c r="P291" s="98">
        <v>0.28621675730665547</v>
      </c>
      <c r="Q291" s="98">
        <v>0.12104889847242394</v>
      </c>
      <c r="R291" s="98">
        <v>0.25153471184746418</v>
      </c>
      <c r="S291" s="98">
        <v>0.25616865822250112</v>
      </c>
      <c r="T291" s="98">
        <v>0.25861009666855445</v>
      </c>
      <c r="U291" s="98">
        <v>0.44911922153140882</v>
      </c>
      <c r="V291" s="98">
        <v>0.47891037169284545</v>
      </c>
      <c r="W291" s="98">
        <v>0.27687148995370936</v>
      </c>
      <c r="X291" s="98">
        <v>0.77648464100246317</v>
      </c>
      <c r="Y291" s="98">
        <v>1.0100411372045111</v>
      </c>
      <c r="DA291" s="63" t="s">
        <v>3397</v>
      </c>
    </row>
    <row r="292" spans="1:105" ht="12" customHeight="1" x14ac:dyDescent="0.25">
      <c r="A292" s="108" t="s">
        <v>52</v>
      </c>
      <c r="B292" s="98"/>
      <c r="C292" s="98">
        <v>9.2459524960760379E-3</v>
      </c>
      <c r="D292" s="98">
        <v>1.7927416101953694E-2</v>
      </c>
      <c r="E292" s="98">
        <v>1.9669939075045013E-2</v>
      </c>
      <c r="F292" s="98">
        <v>2.643903613935188E-2</v>
      </c>
      <c r="G292" s="98">
        <v>2.6198237075076694E-2</v>
      </c>
      <c r="H292" s="98">
        <v>3.1748093715094398E-2</v>
      </c>
      <c r="I292" s="98">
        <v>6.1770478902569412E-2</v>
      </c>
      <c r="J292" s="98">
        <v>4.2435594823499269E-2</v>
      </c>
      <c r="K292" s="98">
        <v>9.0229707534349307E-2</v>
      </c>
      <c r="L292" s="98">
        <v>1.8546739993684083E-2</v>
      </c>
      <c r="M292" s="98">
        <v>0.14018976298736524</v>
      </c>
      <c r="N292" s="98">
        <v>4.8229218526247834E-2</v>
      </c>
      <c r="O292" s="98">
        <v>8.7825461486730594E-2</v>
      </c>
      <c r="P292" s="98">
        <v>0.29446289896733502</v>
      </c>
      <c r="Q292" s="98">
        <v>0.12782755610602692</v>
      </c>
      <c r="R292" s="98">
        <v>0.24757539417155294</v>
      </c>
      <c r="S292" s="98">
        <v>0.24870022039308279</v>
      </c>
      <c r="T292" s="98">
        <v>0.27385026875631546</v>
      </c>
      <c r="U292" s="98">
        <v>0.50925227951034679</v>
      </c>
      <c r="V292" s="98">
        <v>0.58082994036527924</v>
      </c>
      <c r="W292" s="98">
        <v>0.44072389129045758</v>
      </c>
      <c r="X292" s="98">
        <v>1.0965961452823716</v>
      </c>
      <c r="Y292" s="98">
        <v>1.3961531868512826</v>
      </c>
      <c r="DA292" s="63" t="s">
        <v>3398</v>
      </c>
    </row>
    <row r="293" spans="1:105" ht="12" customHeight="1" x14ac:dyDescent="0.25">
      <c r="A293" s="121" t="s">
        <v>54</v>
      </c>
      <c r="B293" s="122"/>
      <c r="C293" s="122">
        <v>8.8468192928719772E-3</v>
      </c>
      <c r="D293" s="122">
        <v>1.838439883785736E-2</v>
      </c>
      <c r="E293" s="122">
        <v>1.908040928463936E-2</v>
      </c>
      <c r="F293" s="122">
        <v>2.2391125740398969E-2</v>
      </c>
      <c r="G293" s="122">
        <v>2.6284235693073921E-2</v>
      </c>
      <c r="H293" s="122">
        <v>3.9173896698763241E-2</v>
      </c>
      <c r="I293" s="122">
        <v>4.9125419721380542E-2</v>
      </c>
      <c r="J293" s="122">
        <v>5.0236987832079749E-2</v>
      </c>
      <c r="K293" s="122">
        <v>6.3892347435052121E-2</v>
      </c>
      <c r="L293" s="122">
        <v>7.4979070766001091E-2</v>
      </c>
      <c r="M293" s="122">
        <v>8.7818343581377828E-2</v>
      </c>
      <c r="N293" s="122">
        <v>6.528191477217285E-2</v>
      </c>
      <c r="O293" s="122">
        <v>8.9129024572465632E-2</v>
      </c>
      <c r="P293" s="122">
        <v>0.21378893490466644</v>
      </c>
      <c r="Q293" s="122">
        <v>0.15491334773689749</v>
      </c>
      <c r="R293" s="122">
        <v>0.21857659517268796</v>
      </c>
      <c r="S293" s="122">
        <v>0.24981908642315348</v>
      </c>
      <c r="T293" s="122">
        <v>0.36053596087163559</v>
      </c>
      <c r="U293" s="122">
        <v>0.47161498480411024</v>
      </c>
      <c r="V293" s="122">
        <v>0.70563758279764277</v>
      </c>
      <c r="W293" s="122">
        <v>0.82493319232012086</v>
      </c>
      <c r="X293" s="122">
        <v>1.2634966257763744</v>
      </c>
      <c r="Y293" s="122">
        <v>1.3856235349714525</v>
      </c>
      <c r="DA293" s="130" t="s">
        <v>3399</v>
      </c>
    </row>
    <row r="294" spans="1:105" ht="12" customHeight="1" x14ac:dyDescent="0.25">
      <c r="A294" s="97" t="s">
        <v>50</v>
      </c>
      <c r="B294" s="98"/>
      <c r="C294" s="98">
        <v>0</v>
      </c>
      <c r="D294" s="98">
        <v>0</v>
      </c>
      <c r="E294" s="98">
        <v>0</v>
      </c>
      <c r="F294" s="98">
        <v>0</v>
      </c>
      <c r="G294" s="98">
        <v>0</v>
      </c>
      <c r="H294" s="98">
        <v>0</v>
      </c>
      <c r="I294" s="98">
        <v>0</v>
      </c>
      <c r="J294" s="98">
        <v>0</v>
      </c>
      <c r="K294" s="98">
        <v>0</v>
      </c>
      <c r="L294" s="98">
        <v>0</v>
      </c>
      <c r="M294" s="98">
        <v>0</v>
      </c>
      <c r="N294" s="98">
        <v>0</v>
      </c>
      <c r="O294" s="98">
        <v>0</v>
      </c>
      <c r="P294" s="98">
        <v>0</v>
      </c>
      <c r="Q294" s="98">
        <v>0</v>
      </c>
      <c r="R294" s="98">
        <v>0</v>
      </c>
      <c r="S294" s="98">
        <v>0</v>
      </c>
      <c r="T294" s="98">
        <v>0</v>
      </c>
      <c r="U294" s="98">
        <v>0</v>
      </c>
      <c r="V294" s="98">
        <v>0</v>
      </c>
      <c r="W294" s="98">
        <v>0</v>
      </c>
      <c r="X294" s="98">
        <v>0</v>
      </c>
      <c r="Y294" s="98">
        <v>0</v>
      </c>
      <c r="DA294" s="63" t="s">
        <v>3400</v>
      </c>
    </row>
    <row r="295" spans="1:105" ht="12" customHeight="1" x14ac:dyDescent="0.25">
      <c r="A295" s="109" t="s">
        <v>120</v>
      </c>
      <c r="B295" s="33"/>
      <c r="C295" s="33">
        <v>8.8468192928719772E-3</v>
      </c>
      <c r="D295" s="33">
        <v>1.838439883785736E-2</v>
      </c>
      <c r="E295" s="33">
        <v>1.908040928463936E-2</v>
      </c>
      <c r="F295" s="33">
        <v>2.2391125740398969E-2</v>
      </c>
      <c r="G295" s="33">
        <v>2.6284235693073921E-2</v>
      </c>
      <c r="H295" s="33">
        <v>3.9173896698763241E-2</v>
      </c>
      <c r="I295" s="33">
        <v>4.9125419721380542E-2</v>
      </c>
      <c r="J295" s="33">
        <v>5.0236987832079749E-2</v>
      </c>
      <c r="K295" s="33">
        <v>6.3892347435052121E-2</v>
      </c>
      <c r="L295" s="33">
        <v>7.4979070766001091E-2</v>
      </c>
      <c r="M295" s="33">
        <v>8.7818343581377828E-2</v>
      </c>
      <c r="N295" s="33">
        <v>6.528191477217285E-2</v>
      </c>
      <c r="O295" s="33">
        <v>8.9129024572465632E-2</v>
      </c>
      <c r="P295" s="33">
        <v>0.21378893490466644</v>
      </c>
      <c r="Q295" s="33">
        <v>0.15491334773689749</v>
      </c>
      <c r="R295" s="33">
        <v>0.21857659517268796</v>
      </c>
      <c r="S295" s="33">
        <v>0.24981908642315348</v>
      </c>
      <c r="T295" s="33">
        <v>0.36053596087163559</v>
      </c>
      <c r="U295" s="33">
        <v>0.47161498480411024</v>
      </c>
      <c r="V295" s="33">
        <v>0.70563758279764277</v>
      </c>
      <c r="W295" s="33">
        <v>0.82493319232012086</v>
      </c>
      <c r="X295" s="33">
        <v>1.2634966257763744</v>
      </c>
      <c r="Y295" s="33">
        <v>1.3856235349714525</v>
      </c>
      <c r="DA295" s="60" t="s">
        <v>3401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0.33042311790301604</v>
      </c>
      <c r="D297" s="117">
        <f t="shared" si="113"/>
        <v>0.69119071807123567</v>
      </c>
      <c r="E297" s="117">
        <f t="shared" si="113"/>
        <v>0.74556620718376709</v>
      </c>
      <c r="F297" s="117">
        <f t="shared" si="113"/>
        <v>0.81592535098916863</v>
      </c>
      <c r="G297" s="117">
        <f t="shared" si="113"/>
        <v>0.89213503658751669</v>
      </c>
      <c r="H297" s="117">
        <f t="shared" si="113"/>
        <v>1.2402738099210366</v>
      </c>
      <c r="I297" s="117">
        <f t="shared" si="113"/>
        <v>1.5699276965133533</v>
      </c>
      <c r="J297" s="117">
        <f t="shared" si="113"/>
        <v>1.6918945031683141</v>
      </c>
      <c r="K297" s="117">
        <f t="shared" si="113"/>
        <v>2.4695251881860756</v>
      </c>
      <c r="L297" s="117">
        <f t="shared" si="113"/>
        <v>2.3835722773470507</v>
      </c>
      <c r="M297" s="117">
        <f t="shared" si="113"/>
        <v>2.7525785979821862</v>
      </c>
      <c r="N297" s="117">
        <f t="shared" si="113"/>
        <v>1.9992738261916552</v>
      </c>
      <c r="O297" s="117">
        <f t="shared" si="113"/>
        <v>2.6497546633962878</v>
      </c>
      <c r="P297" s="117">
        <f t="shared" si="113"/>
        <v>6.004336721775096</v>
      </c>
      <c r="Q297" s="117">
        <f t="shared" si="113"/>
        <v>4.2155321736604412</v>
      </c>
      <c r="R297" s="117">
        <f t="shared" ref="R297:V297" si="114">R298+R300+R302+R311</f>
        <v>6.0340759148669347</v>
      </c>
      <c r="S297" s="117">
        <f t="shared" si="114"/>
        <v>6.9571787180595122</v>
      </c>
      <c r="T297" s="117">
        <f t="shared" si="114"/>
        <v>10.020379803626385</v>
      </c>
      <c r="U297" s="117">
        <f t="shared" si="114"/>
        <v>13.144587141156489</v>
      </c>
      <c r="V297" s="117">
        <f t="shared" si="114"/>
        <v>19.305795218897298</v>
      </c>
      <c r="W297" s="117">
        <f t="shared" ref="W297:Y297" si="115">W298+W300+W302+W311</f>
        <v>19.574085596484359</v>
      </c>
      <c r="X297" s="117">
        <f t="shared" si="115"/>
        <v>26.410625920522399</v>
      </c>
      <c r="Y297" s="117">
        <f t="shared" si="115"/>
        <v>27.025169239248736</v>
      </c>
      <c r="DA297" s="129" t="s">
        <v>3553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0.28803660770979078</v>
      </c>
      <c r="D298" s="122">
        <f t="shared" si="116"/>
        <v>0.5967385636032424</v>
      </c>
      <c r="E298" s="122">
        <f t="shared" si="116"/>
        <v>0.64124605565134096</v>
      </c>
      <c r="F298" s="122">
        <f t="shared" si="116"/>
        <v>0.70180867754353204</v>
      </c>
      <c r="G298" s="122">
        <f t="shared" si="116"/>
        <v>0.75749925106983285</v>
      </c>
      <c r="H298" s="122">
        <f t="shared" si="116"/>
        <v>1.0477539942771936</v>
      </c>
      <c r="I298" s="122">
        <f t="shared" si="116"/>
        <v>1.3161859961989826</v>
      </c>
      <c r="J298" s="122">
        <f t="shared" si="116"/>
        <v>1.4515183715926594</v>
      </c>
      <c r="K298" s="122">
        <f t="shared" si="116"/>
        <v>2.119691803884697</v>
      </c>
      <c r="L298" s="122">
        <f t="shared" si="116"/>
        <v>2.0356909129945682</v>
      </c>
      <c r="M298" s="122">
        <f t="shared" si="116"/>
        <v>2.3322200971639906</v>
      </c>
      <c r="N298" s="122">
        <f t="shared" si="116"/>
        <v>1.676010996420932</v>
      </c>
      <c r="O298" s="122">
        <f t="shared" si="116"/>
        <v>2.1849723979066078</v>
      </c>
      <c r="P298" s="122">
        <f t="shared" si="116"/>
        <v>4.813756991839746</v>
      </c>
      <c r="Q298" s="122">
        <f t="shared" si="116"/>
        <v>3.3038103680288993</v>
      </c>
      <c r="R298" s="122">
        <f t="shared" si="116"/>
        <v>4.6479705928032553</v>
      </c>
      <c r="S298" s="122">
        <f t="shared" si="116"/>
        <v>5.3299342239732024</v>
      </c>
      <c r="T298" s="122">
        <f t="shared" si="116"/>
        <v>7.4766533319656174</v>
      </c>
      <c r="U298" s="122">
        <f t="shared" si="116"/>
        <v>9.8406937150423719</v>
      </c>
      <c r="V298" s="122">
        <f t="shared" si="116"/>
        <v>14.643883035490104</v>
      </c>
      <c r="W298" s="122">
        <f t="shared" si="116"/>
        <v>14.437541870255522</v>
      </c>
      <c r="X298" s="122">
        <f t="shared" si="116"/>
        <v>18.485098912447373</v>
      </c>
      <c r="Y298" s="122">
        <f t="shared" si="116"/>
        <v>18.899282029744139</v>
      </c>
      <c r="DA298" s="130" t="s">
        <v>3554</v>
      </c>
    </row>
    <row r="299" spans="1:105" ht="12" customHeight="1" x14ac:dyDescent="0.25">
      <c r="A299" s="97" t="s">
        <v>53</v>
      </c>
      <c r="B299" s="98"/>
      <c r="C299" s="98">
        <v>0.28803660770979078</v>
      </c>
      <c r="D299" s="98">
        <v>0.5967385636032424</v>
      </c>
      <c r="E299" s="98">
        <v>0.64124605565134096</v>
      </c>
      <c r="F299" s="98">
        <v>0.70180867754353204</v>
      </c>
      <c r="G299" s="98">
        <v>0.75749925106983285</v>
      </c>
      <c r="H299" s="98">
        <v>1.0477539942771936</v>
      </c>
      <c r="I299" s="98">
        <v>1.3161859961989826</v>
      </c>
      <c r="J299" s="98">
        <v>1.4515183715926594</v>
      </c>
      <c r="K299" s="98">
        <v>2.119691803884697</v>
      </c>
      <c r="L299" s="98">
        <v>2.0356909129945682</v>
      </c>
      <c r="M299" s="98">
        <v>2.3322200971639906</v>
      </c>
      <c r="N299" s="98">
        <v>1.676010996420932</v>
      </c>
      <c r="O299" s="98">
        <v>2.1849723979066078</v>
      </c>
      <c r="P299" s="98">
        <v>4.813756991839746</v>
      </c>
      <c r="Q299" s="98">
        <v>3.3038103680288993</v>
      </c>
      <c r="R299" s="98">
        <v>4.6479705928032553</v>
      </c>
      <c r="S299" s="98">
        <v>5.3299342239732024</v>
      </c>
      <c r="T299" s="98">
        <v>7.4766533319656174</v>
      </c>
      <c r="U299" s="98">
        <v>9.8406937150423719</v>
      </c>
      <c r="V299" s="98">
        <v>14.643883035490104</v>
      </c>
      <c r="W299" s="98">
        <v>14.437541870255522</v>
      </c>
      <c r="X299" s="98">
        <v>18.485098912447373</v>
      </c>
      <c r="Y299" s="98">
        <v>18.899282029744139</v>
      </c>
      <c r="DA299" s="63" t="s">
        <v>3555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2.3548295319091028E-3</v>
      </c>
      <c r="D300" s="122">
        <f t="shared" si="117"/>
        <v>1.6292827616086391E-3</v>
      </c>
      <c r="E300" s="122">
        <f t="shared" si="117"/>
        <v>8.3885098372307298E-3</v>
      </c>
      <c r="F300" s="122">
        <f t="shared" si="117"/>
        <v>7.6423646512429879E-3</v>
      </c>
      <c r="G300" s="122">
        <f t="shared" si="117"/>
        <v>1.0192461314720201E-2</v>
      </c>
      <c r="H300" s="122">
        <f t="shared" si="117"/>
        <v>2.3551612482569803E-2</v>
      </c>
      <c r="I300" s="122">
        <f t="shared" si="117"/>
        <v>2.3270114276304328E-2</v>
      </c>
      <c r="J300" s="122">
        <f t="shared" si="117"/>
        <v>2.5520324002929393E-2</v>
      </c>
      <c r="K300" s="122">
        <f t="shared" si="117"/>
        <v>4.1765008902748917E-2</v>
      </c>
      <c r="L300" s="122">
        <f t="shared" si="117"/>
        <v>4.6981510667283823E-2</v>
      </c>
      <c r="M300" s="122">
        <f t="shared" si="117"/>
        <v>6.3544221187022118E-2</v>
      </c>
      <c r="N300" s="122">
        <f t="shared" si="117"/>
        <v>6.1635782165597036E-2</v>
      </c>
      <c r="O300" s="122">
        <f t="shared" si="117"/>
        <v>0.10246470214000165</v>
      </c>
      <c r="P300" s="122">
        <f t="shared" si="117"/>
        <v>0.2894399145691498</v>
      </c>
      <c r="Q300" s="122">
        <f t="shared" si="117"/>
        <v>0.23935658240556906</v>
      </c>
      <c r="R300" s="122">
        <f t="shared" si="117"/>
        <v>0.39856834724418405</v>
      </c>
      <c r="S300" s="122">
        <f t="shared" si="117"/>
        <v>0.4726697510982738</v>
      </c>
      <c r="T300" s="122">
        <f t="shared" si="117"/>
        <v>0.8844850254127099</v>
      </c>
      <c r="U300" s="122">
        <f t="shared" si="117"/>
        <v>1.1624422598572279</v>
      </c>
      <c r="V300" s="122">
        <f t="shared" si="117"/>
        <v>1.5955332229901824</v>
      </c>
      <c r="W300" s="122">
        <f t="shared" si="117"/>
        <v>1.8717780023347088</v>
      </c>
      <c r="X300" s="122">
        <f t="shared" si="117"/>
        <v>3.3749150072670169</v>
      </c>
      <c r="Y300" s="122">
        <f t="shared" si="117"/>
        <v>3.5092314103896798</v>
      </c>
      <c r="DA300" s="130" t="s">
        <v>3556</v>
      </c>
    </row>
    <row r="301" spans="1:105" ht="12" customHeight="1" x14ac:dyDescent="0.25">
      <c r="A301" s="97" t="s">
        <v>53</v>
      </c>
      <c r="B301" s="98"/>
      <c r="C301" s="98">
        <v>2.3548295319091028E-3</v>
      </c>
      <c r="D301" s="98">
        <v>1.6292827616086391E-3</v>
      </c>
      <c r="E301" s="98">
        <v>8.3885098372307298E-3</v>
      </c>
      <c r="F301" s="98">
        <v>7.6423646512429879E-3</v>
      </c>
      <c r="G301" s="98">
        <v>1.0192461314720201E-2</v>
      </c>
      <c r="H301" s="98">
        <v>2.3551612482569803E-2</v>
      </c>
      <c r="I301" s="98">
        <v>2.3270114276304328E-2</v>
      </c>
      <c r="J301" s="98">
        <v>2.5520324002929393E-2</v>
      </c>
      <c r="K301" s="98">
        <v>4.1765008902748917E-2</v>
      </c>
      <c r="L301" s="98">
        <v>4.6981510667283823E-2</v>
      </c>
      <c r="M301" s="98">
        <v>6.3544221187022118E-2</v>
      </c>
      <c r="N301" s="98">
        <v>6.1635782165597036E-2</v>
      </c>
      <c r="O301" s="98">
        <v>0.10246470214000165</v>
      </c>
      <c r="P301" s="98">
        <v>0.2894399145691498</v>
      </c>
      <c r="Q301" s="98">
        <v>0.23935658240556906</v>
      </c>
      <c r="R301" s="98">
        <v>0.39856834724418405</v>
      </c>
      <c r="S301" s="98">
        <v>0.4726697510982738</v>
      </c>
      <c r="T301" s="98">
        <v>0.8844850254127099</v>
      </c>
      <c r="U301" s="98">
        <v>1.1624422598572279</v>
      </c>
      <c r="V301" s="98">
        <v>1.5955332229901824</v>
      </c>
      <c r="W301" s="98">
        <v>1.8717780023347088</v>
      </c>
      <c r="X301" s="98">
        <v>3.3749150072670169</v>
      </c>
      <c r="Y301" s="98">
        <v>3.5092314103896798</v>
      </c>
      <c r="DA301" s="63" t="s">
        <v>3557</v>
      </c>
    </row>
    <row r="302" spans="1:105" ht="12" customHeight="1" x14ac:dyDescent="0.25">
      <c r="A302" s="121" t="s">
        <v>55</v>
      </c>
      <c r="B302" s="122"/>
      <c r="C302" s="122">
        <v>3.3241303163357071E-2</v>
      </c>
      <c r="D302" s="122">
        <v>7.8690539787776237E-2</v>
      </c>
      <c r="E302" s="122">
        <v>8.1241037517620684E-2</v>
      </c>
      <c r="F302" s="122">
        <v>8.9207240770076399E-2</v>
      </c>
      <c r="G302" s="122">
        <v>0.10414052004134602</v>
      </c>
      <c r="H302" s="122">
        <v>0.13865724561071202</v>
      </c>
      <c r="I302" s="122">
        <v>0.19239294950506636</v>
      </c>
      <c r="J302" s="122">
        <v>0.17584139340172605</v>
      </c>
      <c r="K302" s="122">
        <v>0.25834607937724119</v>
      </c>
      <c r="L302" s="122">
        <v>0.24241778856055388</v>
      </c>
      <c r="M302" s="122">
        <v>0.2880970424244661</v>
      </c>
      <c r="N302" s="122">
        <v>0.21031958592797945</v>
      </c>
      <c r="O302" s="122">
        <v>0.29184130625067406</v>
      </c>
      <c r="P302" s="122">
        <v>0.73073943751878578</v>
      </c>
      <c r="Q302" s="122">
        <v>0.54762313377507543</v>
      </c>
      <c r="R302" s="122">
        <v>0.8090953874350949</v>
      </c>
      <c r="S302" s="122">
        <v>0.94714427111770827</v>
      </c>
      <c r="T302" s="122">
        <v>1.3544685861095225</v>
      </c>
      <c r="U302" s="122">
        <v>1.7360145276030536</v>
      </c>
      <c r="V302" s="122">
        <v>2.4513289988801921</v>
      </c>
      <c r="W302" s="122">
        <v>2.5383558026399315</v>
      </c>
      <c r="X302" s="122">
        <v>3.428255352996664</v>
      </c>
      <c r="Y302" s="122">
        <v>3.3763211460353846</v>
      </c>
      <c r="DA302" s="130" t="s">
        <v>3558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3559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3560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X305" s="101">
        <v>0</v>
      </c>
      <c r="Y305" s="101">
        <v>0</v>
      </c>
      <c r="DA305" s="131" t="s">
        <v>3561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X306" s="104">
        <v>0</v>
      </c>
      <c r="Y306" s="104">
        <v>0</v>
      </c>
      <c r="DA306" s="132" t="s">
        <v>3562</v>
      </c>
    </row>
    <row r="307" spans="1:105" ht="12" customHeight="1" x14ac:dyDescent="0.25">
      <c r="A307" s="106" t="s">
        <v>122</v>
      </c>
      <c r="B307" s="101"/>
      <c r="C307" s="101">
        <v>1.5650355076659885E-2</v>
      </c>
      <c r="D307" s="101">
        <v>4.3006310420908876E-2</v>
      </c>
      <c r="E307" s="101">
        <v>4.3242052036529671E-2</v>
      </c>
      <c r="F307" s="101">
        <v>3.8404906811127848E-2</v>
      </c>
      <c r="G307" s="101">
        <v>5.3449169525159816E-2</v>
      </c>
      <c r="H307" s="101">
        <v>7.8669795682710361E-2</v>
      </c>
      <c r="I307" s="101">
        <v>6.7685048512804533E-2</v>
      </c>
      <c r="J307" s="101">
        <v>9.8748832073924625E-2</v>
      </c>
      <c r="K307" s="101">
        <v>9.0030874937797628E-2</v>
      </c>
      <c r="L307" s="101">
        <v>0.21259553077502613</v>
      </c>
      <c r="M307" s="101">
        <v>4.5296586393477271E-2</v>
      </c>
      <c r="N307" s="101">
        <v>0.13080311917135728</v>
      </c>
      <c r="O307" s="101">
        <v>0.14483387212515494</v>
      </c>
      <c r="P307" s="101">
        <v>0.21593734435951392</v>
      </c>
      <c r="Q307" s="101">
        <v>0.32523686706433852</v>
      </c>
      <c r="R307" s="101">
        <v>0.36310253661595288</v>
      </c>
      <c r="S307" s="101">
        <v>0.49446861980273937</v>
      </c>
      <c r="T307" s="101">
        <v>0.87279306256385336</v>
      </c>
      <c r="U307" s="101">
        <v>0.86252215372273955</v>
      </c>
      <c r="V307" s="101">
        <v>1.4786231718093759</v>
      </c>
      <c r="W307" s="101">
        <v>1.8692426792324113</v>
      </c>
      <c r="X307" s="101">
        <v>1.6813750385434398</v>
      </c>
      <c r="Y307" s="101">
        <v>1.1224330335072223</v>
      </c>
      <c r="DA307" s="131" t="s">
        <v>3563</v>
      </c>
    </row>
    <row r="308" spans="1:105" ht="12" customHeight="1" x14ac:dyDescent="0.25">
      <c r="A308" s="107" t="s">
        <v>121</v>
      </c>
      <c r="B308" s="104"/>
      <c r="C308" s="104">
        <v>1.7590948086697186E-2</v>
      </c>
      <c r="D308" s="104">
        <v>3.5684229366867368E-2</v>
      </c>
      <c r="E308" s="104">
        <v>3.7998985481091006E-2</v>
      </c>
      <c r="F308" s="104">
        <v>5.0802333958948551E-2</v>
      </c>
      <c r="G308" s="104">
        <v>5.0691350516186215E-2</v>
      </c>
      <c r="H308" s="104">
        <v>5.998744992800166E-2</v>
      </c>
      <c r="I308" s="104">
        <v>0.12470790099226182</v>
      </c>
      <c r="J308" s="104">
        <v>7.7092561327801429E-2</v>
      </c>
      <c r="K308" s="104">
        <v>0.16831520443944359</v>
      </c>
      <c r="L308" s="104">
        <v>2.9822257785527755E-2</v>
      </c>
      <c r="M308" s="104">
        <v>0.24280045603098885</v>
      </c>
      <c r="N308" s="104">
        <v>7.9516466756622162E-2</v>
      </c>
      <c r="O308" s="104">
        <v>0.14700743412551914</v>
      </c>
      <c r="P308" s="104">
        <v>0.51480209315927183</v>
      </c>
      <c r="Q308" s="104">
        <v>0.22238626671073691</v>
      </c>
      <c r="R308" s="104">
        <v>0.44599285081914203</v>
      </c>
      <c r="S308" s="104">
        <v>0.4526756513149689</v>
      </c>
      <c r="T308" s="104">
        <v>0.48167552354566923</v>
      </c>
      <c r="U308" s="104">
        <v>0.8734923738803142</v>
      </c>
      <c r="V308" s="104">
        <v>0.97270582707081621</v>
      </c>
      <c r="W308" s="104">
        <v>0.66911312340752016</v>
      </c>
      <c r="X308" s="104">
        <v>1.7468803144532239</v>
      </c>
      <c r="Y308" s="104">
        <v>2.2538881125281622</v>
      </c>
      <c r="DA308" s="132" t="s">
        <v>3564</v>
      </c>
    </row>
    <row r="309" spans="1:105" ht="12" customHeight="1" x14ac:dyDescent="0.25">
      <c r="A309" s="108" t="s">
        <v>53</v>
      </c>
      <c r="B309" s="98"/>
      <c r="C309" s="98">
        <v>8.3449955906211484E-3</v>
      </c>
      <c r="D309" s="98">
        <v>1.7756813264913674E-2</v>
      </c>
      <c r="E309" s="98">
        <v>1.8329046406045994E-2</v>
      </c>
      <c r="F309" s="98">
        <v>2.4363297819596671E-2</v>
      </c>
      <c r="G309" s="98">
        <v>2.4493113441109521E-2</v>
      </c>
      <c r="H309" s="98">
        <v>2.8239356212907265E-2</v>
      </c>
      <c r="I309" s="98">
        <v>6.2937422089692413E-2</v>
      </c>
      <c r="J309" s="98">
        <v>3.4656966504302153E-2</v>
      </c>
      <c r="K309" s="98">
        <v>7.8085496905094282E-2</v>
      </c>
      <c r="L309" s="98">
        <v>1.1275517791843673E-2</v>
      </c>
      <c r="M309" s="98">
        <v>0.10261069304362361</v>
      </c>
      <c r="N309" s="98">
        <v>3.1287248230374327E-2</v>
      </c>
      <c r="O309" s="98">
        <v>5.9181972638788535E-2</v>
      </c>
      <c r="P309" s="98">
        <v>0.22033919419193676</v>
      </c>
      <c r="Q309" s="98">
        <v>9.4558710604709995E-2</v>
      </c>
      <c r="R309" s="98">
        <v>0.19841745664758909</v>
      </c>
      <c r="S309" s="98">
        <v>0.20397543092188611</v>
      </c>
      <c r="T309" s="98">
        <v>0.20782525478935379</v>
      </c>
      <c r="U309" s="98">
        <v>0.36424009436996735</v>
      </c>
      <c r="V309" s="98">
        <v>0.39187588670553691</v>
      </c>
      <c r="W309" s="98">
        <v>0.22838923211706261</v>
      </c>
      <c r="X309" s="98">
        <v>0.6502841691708523</v>
      </c>
      <c r="Y309" s="98">
        <v>0.85773492567687948</v>
      </c>
      <c r="DA309" s="63" t="s">
        <v>3565</v>
      </c>
    </row>
    <row r="310" spans="1:105" ht="12" customHeight="1" x14ac:dyDescent="0.25">
      <c r="A310" s="108" t="s">
        <v>52</v>
      </c>
      <c r="B310" s="98"/>
      <c r="C310" s="98">
        <v>9.2459524960760379E-3</v>
      </c>
      <c r="D310" s="98">
        <v>1.7927416101953694E-2</v>
      </c>
      <c r="E310" s="98">
        <v>1.9669939075045013E-2</v>
      </c>
      <c r="F310" s="98">
        <v>2.643903613935188E-2</v>
      </c>
      <c r="G310" s="98">
        <v>2.6198237075076694E-2</v>
      </c>
      <c r="H310" s="98">
        <v>3.1748093715094398E-2</v>
      </c>
      <c r="I310" s="98">
        <v>6.1770478902569412E-2</v>
      </c>
      <c r="J310" s="98">
        <v>4.2435594823499269E-2</v>
      </c>
      <c r="K310" s="98">
        <v>9.0229707534349307E-2</v>
      </c>
      <c r="L310" s="98">
        <v>1.8546739993684083E-2</v>
      </c>
      <c r="M310" s="98">
        <v>0.14018976298736524</v>
      </c>
      <c r="N310" s="98">
        <v>4.8229218526247834E-2</v>
      </c>
      <c r="O310" s="98">
        <v>8.7825461486730594E-2</v>
      </c>
      <c r="P310" s="98">
        <v>0.29446289896733502</v>
      </c>
      <c r="Q310" s="98">
        <v>0.12782755610602692</v>
      </c>
      <c r="R310" s="98">
        <v>0.24757539417155294</v>
      </c>
      <c r="S310" s="98">
        <v>0.24870022039308279</v>
      </c>
      <c r="T310" s="98">
        <v>0.27385026875631546</v>
      </c>
      <c r="U310" s="98">
        <v>0.50925227951034679</v>
      </c>
      <c r="V310" s="98">
        <v>0.58082994036527924</v>
      </c>
      <c r="W310" s="98">
        <v>0.44072389129045758</v>
      </c>
      <c r="X310" s="98">
        <v>1.0965961452823716</v>
      </c>
      <c r="Y310" s="98">
        <v>1.3961531868512826</v>
      </c>
      <c r="DA310" s="63" t="s">
        <v>3566</v>
      </c>
    </row>
    <row r="311" spans="1:105" ht="12" customHeight="1" x14ac:dyDescent="0.25">
      <c r="A311" s="121" t="s">
        <v>54</v>
      </c>
      <c r="B311" s="122"/>
      <c r="C311" s="122">
        <v>6.7903774979590848E-3</v>
      </c>
      <c r="D311" s="122">
        <v>1.4132331918608344E-2</v>
      </c>
      <c r="E311" s="122">
        <v>1.4690604177574675E-2</v>
      </c>
      <c r="F311" s="122">
        <v>1.7267068024317239E-2</v>
      </c>
      <c r="G311" s="122">
        <v>2.0302804161617647E-2</v>
      </c>
      <c r="H311" s="122">
        <v>3.0310957550561138E-2</v>
      </c>
      <c r="I311" s="122">
        <v>3.8078636533000025E-2</v>
      </c>
      <c r="J311" s="122">
        <v>3.9014414170999309E-2</v>
      </c>
      <c r="K311" s="122">
        <v>4.9722296021388536E-2</v>
      </c>
      <c r="L311" s="122">
        <v>5.8482065124644954E-2</v>
      </c>
      <c r="M311" s="122">
        <v>6.8717237206707082E-2</v>
      </c>
      <c r="N311" s="122">
        <v>5.1307461677146816E-2</v>
      </c>
      <c r="O311" s="122">
        <v>7.0476257099004666E-2</v>
      </c>
      <c r="P311" s="122">
        <v>0.17040037784741444</v>
      </c>
      <c r="Q311" s="122">
        <v>0.124742089450898</v>
      </c>
      <c r="R311" s="122">
        <v>0.17844158738440097</v>
      </c>
      <c r="S311" s="122">
        <v>0.2074304718703272</v>
      </c>
      <c r="T311" s="122">
        <v>0.30477286013853627</v>
      </c>
      <c r="U311" s="122">
        <v>0.40543663865383572</v>
      </c>
      <c r="V311" s="122">
        <v>0.6150499615368199</v>
      </c>
      <c r="W311" s="122">
        <v>0.7264099212541969</v>
      </c>
      <c r="X311" s="122">
        <v>1.1223566478113458</v>
      </c>
      <c r="Y311" s="122">
        <v>1.2403346530795325</v>
      </c>
      <c r="DA311" s="130" t="s">
        <v>3567</v>
      </c>
    </row>
    <row r="312" spans="1:105" ht="12" customHeight="1" x14ac:dyDescent="0.25">
      <c r="A312" s="97" t="s">
        <v>50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X312" s="98">
        <v>0</v>
      </c>
      <c r="Y312" s="98">
        <v>0</v>
      </c>
      <c r="DA312" s="63" t="s">
        <v>3568</v>
      </c>
    </row>
    <row r="313" spans="1:105" ht="12" customHeight="1" x14ac:dyDescent="0.25">
      <c r="A313" s="109" t="s">
        <v>120</v>
      </c>
      <c r="B313" s="33"/>
      <c r="C313" s="33">
        <v>6.7903774979590848E-3</v>
      </c>
      <c r="D313" s="33">
        <v>1.4132331918608344E-2</v>
      </c>
      <c r="E313" s="33">
        <v>1.4690604177574675E-2</v>
      </c>
      <c r="F313" s="33">
        <v>1.7267068024317239E-2</v>
      </c>
      <c r="G313" s="33">
        <v>2.0302804161617647E-2</v>
      </c>
      <c r="H313" s="33">
        <v>3.0310957550561138E-2</v>
      </c>
      <c r="I313" s="33">
        <v>3.8078636533000025E-2</v>
      </c>
      <c r="J313" s="33">
        <v>3.9014414170999309E-2</v>
      </c>
      <c r="K313" s="33">
        <v>4.9722296021388536E-2</v>
      </c>
      <c r="L313" s="33">
        <v>5.8482065124644954E-2</v>
      </c>
      <c r="M313" s="33">
        <v>6.8717237206707082E-2</v>
      </c>
      <c r="N313" s="33">
        <v>5.1307461677146816E-2</v>
      </c>
      <c r="O313" s="33">
        <v>7.0476257099004666E-2</v>
      </c>
      <c r="P313" s="33">
        <v>0.17040037784741444</v>
      </c>
      <c r="Q313" s="33">
        <v>0.124742089450898</v>
      </c>
      <c r="R313" s="33">
        <v>0.17844158738440097</v>
      </c>
      <c r="S313" s="33">
        <v>0.2074304718703272</v>
      </c>
      <c r="T313" s="33">
        <v>0.30477286013853627</v>
      </c>
      <c r="U313" s="33">
        <v>0.40543663865383572</v>
      </c>
      <c r="V313" s="33">
        <v>0.6150499615368199</v>
      </c>
      <c r="W313" s="33">
        <v>0.7264099212541969</v>
      </c>
      <c r="X313" s="33">
        <v>1.1223566478113458</v>
      </c>
      <c r="Y313" s="33">
        <v>1.2403346530795325</v>
      </c>
      <c r="DA313" s="60" t="s">
        <v>3569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1.6482087807678676</v>
      </c>
      <c r="D315" s="154">
        <f t="shared" si="118"/>
        <v>1.6643095743809808</v>
      </c>
      <c r="E315" s="154">
        <f t="shared" si="118"/>
        <v>1.7324556362917105</v>
      </c>
      <c r="F315" s="154">
        <f t="shared" si="118"/>
        <v>1.7839149623279695</v>
      </c>
      <c r="G315" s="154">
        <f t="shared" si="118"/>
        <v>1.8036309077482466</v>
      </c>
      <c r="H315" s="154">
        <f t="shared" si="118"/>
        <v>1.8602155798145033</v>
      </c>
      <c r="I315" s="154">
        <f t="shared" si="118"/>
        <v>1.8878220486407107</v>
      </c>
      <c r="J315" s="154">
        <f t="shared" si="118"/>
        <v>1.9878535357907423</v>
      </c>
      <c r="K315" s="154">
        <f t="shared" si="118"/>
        <v>2.0646712559435159</v>
      </c>
      <c r="L315" s="154">
        <f t="shared" si="118"/>
        <v>2.0688531876796352</v>
      </c>
      <c r="M315" s="154">
        <f t="shared" si="118"/>
        <v>2.1854308932432329</v>
      </c>
      <c r="N315" s="154">
        <f t="shared" si="118"/>
        <v>2.2144012846302905</v>
      </c>
      <c r="O315" s="154">
        <f t="shared" si="118"/>
        <v>2.2907879517005632</v>
      </c>
      <c r="P315" s="154">
        <f t="shared" si="118"/>
        <v>2.3389182250129434</v>
      </c>
      <c r="Q315" s="154">
        <f t="shared" si="118"/>
        <v>2.3285283732476802</v>
      </c>
      <c r="R315" s="154">
        <f t="shared" ref="R315:V315" si="119">IF(R297=0,"",R297/R279)</f>
        <v>2.3356936668114261</v>
      </c>
      <c r="S315" s="154">
        <f t="shared" si="119"/>
        <v>2.3264152211640976</v>
      </c>
      <c r="T315" s="154">
        <f t="shared" si="119"/>
        <v>2.3351410528029657</v>
      </c>
      <c r="U315" s="154">
        <f t="shared" si="119"/>
        <v>2.3744254034844294</v>
      </c>
      <c r="V315" s="154">
        <f t="shared" si="119"/>
        <v>2.3958198848834615</v>
      </c>
      <c r="W315" s="154">
        <f t="shared" ref="W315:Y315" si="120">IF(W297=0,"",W297/W279)</f>
        <v>2.3790646466435197</v>
      </c>
      <c r="X315" s="154">
        <f t="shared" si="120"/>
        <v>2.4239891944445398</v>
      </c>
      <c r="Y315" s="154">
        <f t="shared" si="120"/>
        <v>2.4838745770101274</v>
      </c>
      <c r="DA315" s="129" t="s">
        <v>3721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1.939357082376012</v>
      </c>
      <c r="D316" s="155">
        <f t="shared" si="121"/>
        <v>2.0225642830756065</v>
      </c>
      <c r="E316" s="155">
        <f t="shared" si="121"/>
        <v>2.1071723866438465</v>
      </c>
      <c r="F316" s="155">
        <f t="shared" si="121"/>
        <v>2.1923657082614167</v>
      </c>
      <c r="G316" s="155">
        <f t="shared" si="121"/>
        <v>2.278887441221773</v>
      </c>
      <c r="H316" s="155">
        <f t="shared" si="121"/>
        <v>2.3666481803978359</v>
      </c>
      <c r="I316" s="155">
        <f t="shared" si="121"/>
        <v>2.4558326741291725</v>
      </c>
      <c r="J316" s="155">
        <f t="shared" si="121"/>
        <v>2.5471941687287725</v>
      </c>
      <c r="K316" s="155">
        <f t="shared" si="121"/>
        <v>2.6413754511061907</v>
      </c>
      <c r="L316" s="155">
        <f t="shared" si="121"/>
        <v>2.7385527340896134</v>
      </c>
      <c r="M316" s="155">
        <f t="shared" si="121"/>
        <v>2.8573804379900372</v>
      </c>
      <c r="N316" s="155">
        <f t="shared" si="121"/>
        <v>3.0042913402776108</v>
      </c>
      <c r="O316" s="155">
        <f t="shared" si="121"/>
        <v>3.1814954460891185</v>
      </c>
      <c r="P316" s="155">
        <f t="shared" si="121"/>
        <v>3.371124990289879</v>
      </c>
      <c r="Q316" s="155">
        <f t="shared" si="121"/>
        <v>3.5185938230969436</v>
      </c>
      <c r="R316" s="155">
        <f t="shared" ref="R316:V316" si="122">IF(R298=0,"",R298/R280)</f>
        <v>3.5194322204092887</v>
      </c>
      <c r="S316" s="155">
        <f t="shared" si="122"/>
        <v>3.5195253756662157</v>
      </c>
      <c r="T316" s="155">
        <f t="shared" si="122"/>
        <v>3.5196288815072454</v>
      </c>
      <c r="U316" s="155">
        <f t="shared" si="122"/>
        <v>3.5197438879972784</v>
      </c>
      <c r="V316" s="155">
        <f t="shared" si="122"/>
        <v>3.5300944721002936</v>
      </c>
      <c r="W316" s="155">
        <f t="shared" ref="W316:Y316" si="123">IF(W298=0,"",W298/W280)</f>
        <v>3.5852257844371112</v>
      </c>
      <c r="X316" s="155">
        <f t="shared" si="123"/>
        <v>3.6590626862809237</v>
      </c>
      <c r="Y316" s="155">
        <f t="shared" si="123"/>
        <v>3.7437937132184369</v>
      </c>
      <c r="DA316" s="130" t="s">
        <v>3722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1.939357082376012</v>
      </c>
      <c r="D317" s="156">
        <f t="shared" si="124"/>
        <v>2.0225642830756065</v>
      </c>
      <c r="E317" s="156">
        <f t="shared" si="124"/>
        <v>2.1071723866438465</v>
      </c>
      <c r="F317" s="156">
        <f t="shared" si="124"/>
        <v>2.1923657082614167</v>
      </c>
      <c r="G317" s="156">
        <f t="shared" si="124"/>
        <v>2.278887441221773</v>
      </c>
      <c r="H317" s="156">
        <f t="shared" si="124"/>
        <v>2.3666481803978359</v>
      </c>
      <c r="I317" s="156">
        <f t="shared" si="124"/>
        <v>2.4558326741291725</v>
      </c>
      <c r="J317" s="156">
        <f t="shared" si="124"/>
        <v>2.5471941687287725</v>
      </c>
      <c r="K317" s="156">
        <f t="shared" si="124"/>
        <v>2.6413754511061907</v>
      </c>
      <c r="L317" s="156">
        <f t="shared" si="124"/>
        <v>2.7385527340896134</v>
      </c>
      <c r="M317" s="156">
        <f t="shared" si="124"/>
        <v>2.8573804379900372</v>
      </c>
      <c r="N317" s="156">
        <f t="shared" si="124"/>
        <v>3.0042913402776108</v>
      </c>
      <c r="O317" s="156">
        <f t="shared" si="124"/>
        <v>3.1814954460891185</v>
      </c>
      <c r="P317" s="156">
        <f t="shared" si="124"/>
        <v>3.371124990289879</v>
      </c>
      <c r="Q317" s="156">
        <f t="shared" si="124"/>
        <v>3.5185938230969436</v>
      </c>
      <c r="R317" s="156">
        <f t="shared" ref="R317:V317" si="125">IF(R299=0,"",R299/R281)</f>
        <v>3.5194322204092887</v>
      </c>
      <c r="S317" s="156">
        <f t="shared" si="125"/>
        <v>3.5195253756662157</v>
      </c>
      <c r="T317" s="156">
        <f t="shared" si="125"/>
        <v>3.5196288815072454</v>
      </c>
      <c r="U317" s="156">
        <f t="shared" si="125"/>
        <v>3.5197438879972784</v>
      </c>
      <c r="V317" s="156">
        <f t="shared" si="125"/>
        <v>3.5300944721002936</v>
      </c>
      <c r="W317" s="156">
        <f t="shared" ref="W317:Y317" si="126">IF(W299=0,"",W299/W281)</f>
        <v>3.5852257844371112</v>
      </c>
      <c r="X317" s="156">
        <f t="shared" si="126"/>
        <v>3.6590626862809237</v>
      </c>
      <c r="Y317" s="156">
        <f t="shared" si="126"/>
        <v>3.7437937132184369</v>
      </c>
      <c r="DA317" s="63" t="s">
        <v>3723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2.6100601542002408</v>
      </c>
      <c r="D318" s="155">
        <f t="shared" si="127"/>
        <v>2.7301561210007659</v>
      </c>
      <c r="E318" s="155">
        <f t="shared" si="127"/>
        <v>2.8520525572762137</v>
      </c>
      <c r="F318" s="155">
        <f t="shared" si="127"/>
        <v>2.9749280119587058</v>
      </c>
      <c r="G318" s="155">
        <f t="shared" si="127"/>
        <v>3.0994943424477972</v>
      </c>
      <c r="H318" s="155">
        <f t="shared" si="127"/>
        <v>3.22563967208534</v>
      </c>
      <c r="I318" s="155">
        <f t="shared" si="127"/>
        <v>3.3535132197128128</v>
      </c>
      <c r="J318" s="155">
        <f t="shared" si="127"/>
        <v>3.4837837729590224</v>
      </c>
      <c r="K318" s="155">
        <f t="shared" si="127"/>
        <v>3.6169810673893705</v>
      </c>
      <c r="L318" s="155">
        <f t="shared" si="127"/>
        <v>3.7531753516411714</v>
      </c>
      <c r="M318" s="155">
        <f t="shared" si="127"/>
        <v>3.9092439625340627</v>
      </c>
      <c r="N318" s="155">
        <f t="shared" si="127"/>
        <v>4.0901970065293352</v>
      </c>
      <c r="O318" s="155">
        <f t="shared" si="127"/>
        <v>4.2957116812939233</v>
      </c>
      <c r="P318" s="155">
        <f t="shared" si="127"/>
        <v>4.5057872980279949</v>
      </c>
      <c r="Q318" s="155">
        <f t="shared" si="127"/>
        <v>4.6670171129505142</v>
      </c>
      <c r="R318" s="155">
        <f t="shared" ref="R318:V318" si="128">IF(R300=0,"",R300/R282)</f>
        <v>4.701952085963752</v>
      </c>
      <c r="S318" s="155">
        <f t="shared" si="128"/>
        <v>4.7058337496318901</v>
      </c>
      <c r="T318" s="155">
        <f t="shared" si="128"/>
        <v>4.7101467092631539</v>
      </c>
      <c r="U318" s="155">
        <f t="shared" si="128"/>
        <v>4.7149388866312254</v>
      </c>
      <c r="V318" s="155">
        <f t="shared" si="128"/>
        <v>4.7286327082943123</v>
      </c>
      <c r="W318" s="155">
        <f t="shared" ref="W318:Y318" si="129">IF(W300=0,"",W300/W282)</f>
        <v>4.7735784864068149</v>
      </c>
      <c r="X318" s="155">
        <f t="shared" si="129"/>
        <v>4.8254596524140831</v>
      </c>
      <c r="Y318" s="155">
        <f t="shared" si="129"/>
        <v>4.8839389487037383</v>
      </c>
      <c r="DA318" s="130" t="s">
        <v>3724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2.6100601542002408</v>
      </c>
      <c r="D319" s="156">
        <f t="shared" si="130"/>
        <v>2.7301561210007659</v>
      </c>
      <c r="E319" s="156">
        <f t="shared" si="130"/>
        <v>2.8520525572762137</v>
      </c>
      <c r="F319" s="156">
        <f t="shared" si="130"/>
        <v>2.9749280119587058</v>
      </c>
      <c r="G319" s="156">
        <f t="shared" si="130"/>
        <v>3.0994943424477972</v>
      </c>
      <c r="H319" s="156">
        <f t="shared" si="130"/>
        <v>3.22563967208534</v>
      </c>
      <c r="I319" s="156">
        <f t="shared" si="130"/>
        <v>3.3535132197128128</v>
      </c>
      <c r="J319" s="156">
        <f t="shared" si="130"/>
        <v>3.4837837729590224</v>
      </c>
      <c r="K319" s="156">
        <f t="shared" si="130"/>
        <v>3.6169810673893705</v>
      </c>
      <c r="L319" s="156">
        <f t="shared" si="130"/>
        <v>3.7531753516411714</v>
      </c>
      <c r="M319" s="156">
        <f t="shared" si="130"/>
        <v>3.9092439625340627</v>
      </c>
      <c r="N319" s="156">
        <f t="shared" si="130"/>
        <v>4.0901970065293352</v>
      </c>
      <c r="O319" s="156">
        <f t="shared" si="130"/>
        <v>4.2957116812939233</v>
      </c>
      <c r="P319" s="156">
        <f t="shared" si="130"/>
        <v>4.5057872980279949</v>
      </c>
      <c r="Q319" s="156">
        <f t="shared" si="130"/>
        <v>4.6670171129505142</v>
      </c>
      <c r="R319" s="156">
        <f t="shared" ref="R319:V319" si="131">IF(R301=0,"",R301/R283)</f>
        <v>4.701952085963752</v>
      </c>
      <c r="S319" s="156">
        <f t="shared" si="131"/>
        <v>4.7058337496318901</v>
      </c>
      <c r="T319" s="156">
        <f t="shared" si="131"/>
        <v>4.7101467092631539</v>
      </c>
      <c r="U319" s="156">
        <f t="shared" si="131"/>
        <v>4.7149388866312254</v>
      </c>
      <c r="V319" s="156">
        <f t="shared" si="131"/>
        <v>4.7286327082943123</v>
      </c>
      <c r="W319" s="156">
        <f t="shared" ref="W319:Y319" si="132">IF(W301=0,"",W301/W283)</f>
        <v>4.7735784864068149</v>
      </c>
      <c r="X319" s="156">
        <f t="shared" si="132"/>
        <v>4.8254596524140831</v>
      </c>
      <c r="Y319" s="156">
        <f t="shared" si="132"/>
        <v>4.8839389487037383</v>
      </c>
      <c r="DA319" s="63" t="s">
        <v>3725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0.78764632637498944</v>
      </c>
      <c r="D320" s="155">
        <f t="shared" si="133"/>
        <v>0.77696022969247214</v>
      </c>
      <c r="E320" s="155">
        <f t="shared" si="133"/>
        <v>0.78105312365593793</v>
      </c>
      <c r="F320" s="155">
        <f t="shared" si="133"/>
        <v>0.7943355626285713</v>
      </c>
      <c r="G320" s="155">
        <f t="shared" si="133"/>
        <v>0.78500971104845085</v>
      </c>
      <c r="H320" s="155">
        <f t="shared" si="133"/>
        <v>0.78096997590689377</v>
      </c>
      <c r="I320" s="155">
        <f t="shared" si="133"/>
        <v>0.80297366042246576</v>
      </c>
      <c r="J320" s="155">
        <f t="shared" si="133"/>
        <v>0.78604521285435514</v>
      </c>
      <c r="K320" s="155">
        <f t="shared" si="133"/>
        <v>0.81202179013482412</v>
      </c>
      <c r="L320" s="155">
        <f t="shared" si="133"/>
        <v>0.75453722981942861</v>
      </c>
      <c r="M320" s="155">
        <f t="shared" si="133"/>
        <v>0.84926603025818492</v>
      </c>
      <c r="N320" s="155">
        <f t="shared" si="133"/>
        <v>0.79477646050993878</v>
      </c>
      <c r="O320" s="155">
        <f t="shared" si="133"/>
        <v>0.81761314727795964</v>
      </c>
      <c r="P320" s="155">
        <f t="shared" si="133"/>
        <v>0.84853424461005078</v>
      </c>
      <c r="Q320" s="155">
        <f t="shared" si="133"/>
        <v>0.82321250948339364</v>
      </c>
      <c r="R320" s="155">
        <f t="shared" ref="R320:V320" si="134">IF(R302=0,"",R302/R284)</f>
        <v>0.8433199748461857</v>
      </c>
      <c r="S320" s="155">
        <f t="shared" si="134"/>
        <v>0.84126134009346598</v>
      </c>
      <c r="T320" s="155">
        <f t="shared" si="134"/>
        <v>0.83685009014899625</v>
      </c>
      <c r="U320" s="155">
        <f t="shared" si="134"/>
        <v>0.85861071268288902</v>
      </c>
      <c r="V320" s="155">
        <f t="shared" si="134"/>
        <v>0.85508652337525881</v>
      </c>
      <c r="W320" s="155">
        <f t="shared" ref="W320:Y320" si="135">IF(W302=0,"",W302/W284)</f>
        <v>0.85075829885315102</v>
      </c>
      <c r="X320" s="155">
        <f t="shared" si="135"/>
        <v>0.88339797125599928</v>
      </c>
      <c r="Y320" s="155">
        <f t="shared" si="135"/>
        <v>0.90568122209226354</v>
      </c>
      <c r="DA320" s="130" t="s">
        <v>3726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 t="str">
        <f t="shared" si="136"/>
        <v/>
      </c>
      <c r="E321" s="156" t="str">
        <f t="shared" si="136"/>
        <v/>
      </c>
      <c r="F321" s="156" t="str">
        <f t="shared" si="136"/>
        <v/>
      </c>
      <c r="G321" s="156" t="str">
        <f t="shared" si="136"/>
        <v/>
      </c>
      <c r="H321" s="156" t="str">
        <f t="shared" si="136"/>
        <v/>
      </c>
      <c r="I321" s="156" t="str">
        <f t="shared" si="136"/>
        <v/>
      </c>
      <c r="J321" s="156" t="str">
        <f t="shared" si="136"/>
        <v/>
      </c>
      <c r="K321" s="156" t="str">
        <f t="shared" si="136"/>
        <v/>
      </c>
      <c r="L321" s="156" t="str">
        <f t="shared" si="136"/>
        <v/>
      </c>
      <c r="M321" s="156" t="str">
        <f t="shared" si="136"/>
        <v/>
      </c>
      <c r="N321" s="156" t="str">
        <f t="shared" si="136"/>
        <v/>
      </c>
      <c r="O321" s="156" t="str">
        <f t="shared" si="136"/>
        <v/>
      </c>
      <c r="P321" s="156" t="str">
        <f t="shared" si="136"/>
        <v/>
      </c>
      <c r="Q321" s="156" t="str">
        <f t="shared" si="136"/>
        <v/>
      </c>
      <c r="R321" s="156" t="str">
        <f t="shared" ref="R321:V321" si="137">IF(R303=0,"",R303/R285)</f>
        <v/>
      </c>
      <c r="S321" s="156" t="str">
        <f t="shared" si="137"/>
        <v/>
      </c>
      <c r="T321" s="156" t="str">
        <f t="shared" si="137"/>
        <v/>
      </c>
      <c r="U321" s="156" t="str">
        <f t="shared" si="137"/>
        <v/>
      </c>
      <c r="V321" s="156" t="str">
        <f t="shared" si="137"/>
        <v/>
      </c>
      <c r="W321" s="156" t="str">
        <f t="shared" ref="W321:Y321" si="138">IF(W303=0,"",W303/W285)</f>
        <v/>
      </c>
      <c r="X321" s="156" t="str">
        <f t="shared" si="138"/>
        <v/>
      </c>
      <c r="Y321" s="156" t="str">
        <f t="shared" si="138"/>
        <v/>
      </c>
      <c r="DA321" s="63" t="s">
        <v>3727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:Y322" si="141">IF(W304=0,"",W304/W286)</f>
        <v/>
      </c>
      <c r="X322" s="156" t="str">
        <f t="shared" si="141"/>
        <v/>
      </c>
      <c r="Y322" s="156" t="str">
        <f t="shared" si="141"/>
        <v/>
      </c>
      <c r="DA322" s="63" t="s">
        <v>3728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:Y323" si="144">IF(W305=0,"",W305/W287)</f>
        <v/>
      </c>
      <c r="X323" s="157" t="str">
        <f t="shared" si="144"/>
        <v/>
      </c>
      <c r="Y323" s="157" t="str">
        <f t="shared" si="144"/>
        <v/>
      </c>
      <c r="DA323" s="131" t="s">
        <v>3729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:Y324" si="147">IF(W306=0,"",W306/W288)</f>
        <v/>
      </c>
      <c r="X324" s="158" t="str">
        <f t="shared" si="147"/>
        <v/>
      </c>
      <c r="Y324" s="158" t="str">
        <f t="shared" si="147"/>
        <v/>
      </c>
      <c r="DA324" s="132" t="s">
        <v>3730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0.72807206032552096</v>
      </c>
      <c r="D325" s="157">
        <f t="shared" si="148"/>
        <v>0.72898899586066856</v>
      </c>
      <c r="E325" s="157">
        <f t="shared" si="148"/>
        <v>0.72999281317536613</v>
      </c>
      <c r="F325" s="157">
        <f t="shared" si="148"/>
        <v>0.73100874202588428</v>
      </c>
      <c r="G325" s="157">
        <f t="shared" si="148"/>
        <v>0.73210536182338637</v>
      </c>
      <c r="H325" s="157">
        <f t="shared" si="148"/>
        <v>0.73327493142412015</v>
      </c>
      <c r="I325" s="157">
        <f t="shared" si="148"/>
        <v>0.73453523675252241</v>
      </c>
      <c r="J325" s="157">
        <f t="shared" si="148"/>
        <v>0.73595759397684357</v>
      </c>
      <c r="K325" s="157">
        <f t="shared" si="148"/>
        <v>0.73760500483953362</v>
      </c>
      <c r="L325" s="157">
        <f t="shared" si="148"/>
        <v>0.7394991304906986</v>
      </c>
      <c r="M325" s="157">
        <f t="shared" si="148"/>
        <v>0.7431000914905278</v>
      </c>
      <c r="N325" s="157">
        <f t="shared" si="148"/>
        <v>0.74903775186943322</v>
      </c>
      <c r="O325" s="157">
        <f t="shared" si="148"/>
        <v>0.758091912103663</v>
      </c>
      <c r="P325" s="157">
        <f t="shared" si="148"/>
        <v>0.76983331187650617</v>
      </c>
      <c r="Q325" s="157">
        <f t="shared" si="148"/>
        <v>0.78116126456327351</v>
      </c>
      <c r="R325" s="157">
        <f t="shared" ref="R325:V325" si="149">IF(R307=0,"",R307/R289)</f>
        <v>0.78882733595796317</v>
      </c>
      <c r="S325" s="157">
        <f t="shared" si="149"/>
        <v>0.79625443774904969</v>
      </c>
      <c r="T325" s="157">
        <f t="shared" si="149"/>
        <v>0.80362390125746463</v>
      </c>
      <c r="U325" s="157">
        <f t="shared" si="149"/>
        <v>0.81100980966252068</v>
      </c>
      <c r="V325" s="157">
        <f t="shared" si="149"/>
        <v>0.81826560849024776</v>
      </c>
      <c r="W325" s="157">
        <f t="shared" ref="W325:Y325" si="150">IF(W307=0,"",W307/W289)</f>
        <v>0.82489255992102117</v>
      </c>
      <c r="X325" s="157">
        <f t="shared" si="150"/>
        <v>0.83747203078133958</v>
      </c>
      <c r="Y325" s="157">
        <f t="shared" si="150"/>
        <v>0.8492079125121883</v>
      </c>
      <c r="DA325" s="131" t="s">
        <v>3731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0.84948727781263955</v>
      </c>
      <c r="D326" s="158">
        <f t="shared" si="151"/>
        <v>0.84388703484776584</v>
      </c>
      <c r="E326" s="158">
        <f t="shared" si="151"/>
        <v>0.84859947908901534</v>
      </c>
      <c r="F326" s="158">
        <f t="shared" si="151"/>
        <v>0.8500012709029221</v>
      </c>
      <c r="G326" s="158">
        <f t="shared" si="151"/>
        <v>0.8497566854559927</v>
      </c>
      <c r="H326" s="158">
        <f t="shared" si="151"/>
        <v>0.85379995212388016</v>
      </c>
      <c r="I326" s="158">
        <f t="shared" si="151"/>
        <v>0.84574217086582759</v>
      </c>
      <c r="J326" s="158">
        <f t="shared" si="151"/>
        <v>0.86111368547313849</v>
      </c>
      <c r="K326" s="158">
        <f t="shared" si="151"/>
        <v>0.8583425656707514</v>
      </c>
      <c r="L326" s="158">
        <f t="shared" si="151"/>
        <v>0.88246553446674336</v>
      </c>
      <c r="M326" s="158">
        <f t="shared" si="151"/>
        <v>0.87252176883919763</v>
      </c>
      <c r="N326" s="158">
        <f t="shared" si="151"/>
        <v>0.8835247378483343</v>
      </c>
      <c r="O326" s="158">
        <f t="shared" si="151"/>
        <v>0.88616094761802855</v>
      </c>
      <c r="P326" s="158">
        <f t="shared" si="151"/>
        <v>0.88655093664305218</v>
      </c>
      <c r="Q326" s="158">
        <f t="shared" si="151"/>
        <v>0.89356089183854992</v>
      </c>
      <c r="R326" s="158">
        <f t="shared" ref="R326:V326" si="152">IF(R308=0,"",R308/R290)</f>
        <v>0.89357607758426916</v>
      </c>
      <c r="S326" s="158">
        <f t="shared" si="152"/>
        <v>0.89662023247751843</v>
      </c>
      <c r="T326" s="158">
        <f t="shared" si="152"/>
        <v>0.90462230585242243</v>
      </c>
      <c r="U326" s="158">
        <f t="shared" si="152"/>
        <v>0.91143400333881242</v>
      </c>
      <c r="V326" s="158">
        <f t="shared" si="152"/>
        <v>0.91787187483858323</v>
      </c>
      <c r="W326" s="158">
        <f t="shared" ref="W326:Y326" si="153">IF(W308=0,"",W308/W290)</f>
        <v>0.93243789034345759</v>
      </c>
      <c r="X326" s="158">
        <f t="shared" si="153"/>
        <v>0.93262411703986159</v>
      </c>
      <c r="Y326" s="158">
        <f t="shared" si="153"/>
        <v>0.93670244751017873</v>
      </c>
      <c r="DA326" s="132" t="s">
        <v>3732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0.72807206032552108</v>
      </c>
      <c r="D327" s="156">
        <f t="shared" si="154"/>
        <v>0.72898899586066856</v>
      </c>
      <c r="E327" s="156">
        <f t="shared" si="154"/>
        <v>0.72999281317536613</v>
      </c>
      <c r="F327" s="156">
        <f t="shared" si="154"/>
        <v>0.73100874202588428</v>
      </c>
      <c r="G327" s="156">
        <f t="shared" si="154"/>
        <v>0.73210536182338637</v>
      </c>
      <c r="H327" s="156">
        <f t="shared" si="154"/>
        <v>0.73327493142412015</v>
      </c>
      <c r="I327" s="156">
        <f t="shared" si="154"/>
        <v>0.73453523675252252</v>
      </c>
      <c r="J327" s="156">
        <f t="shared" si="154"/>
        <v>0.73595759397684357</v>
      </c>
      <c r="K327" s="156">
        <f t="shared" si="154"/>
        <v>0.73760500483953362</v>
      </c>
      <c r="L327" s="156">
        <f t="shared" si="154"/>
        <v>0.7394991304906986</v>
      </c>
      <c r="M327" s="156">
        <f t="shared" si="154"/>
        <v>0.7431000914905278</v>
      </c>
      <c r="N327" s="156">
        <f t="shared" si="154"/>
        <v>0.74903775186943311</v>
      </c>
      <c r="O327" s="156">
        <f t="shared" si="154"/>
        <v>0.758091912103663</v>
      </c>
      <c r="P327" s="156">
        <f t="shared" si="154"/>
        <v>0.76983331187650617</v>
      </c>
      <c r="Q327" s="156">
        <f t="shared" si="154"/>
        <v>0.78116126456327362</v>
      </c>
      <c r="R327" s="156">
        <f t="shared" ref="R327:V327" si="155">IF(R309=0,"",R309/R291)</f>
        <v>0.78882733595796317</v>
      </c>
      <c r="S327" s="156">
        <f t="shared" si="155"/>
        <v>0.79625443774904969</v>
      </c>
      <c r="T327" s="156">
        <f t="shared" si="155"/>
        <v>0.80362390125746463</v>
      </c>
      <c r="U327" s="156">
        <f t="shared" si="155"/>
        <v>0.81100980966252079</v>
      </c>
      <c r="V327" s="156">
        <f t="shared" si="155"/>
        <v>0.81826560849024776</v>
      </c>
      <c r="W327" s="156">
        <f t="shared" ref="W327:Y327" si="156">IF(W309=0,"",W309/W291)</f>
        <v>0.82489255992102117</v>
      </c>
      <c r="X327" s="156">
        <f t="shared" si="156"/>
        <v>0.83747203078133969</v>
      </c>
      <c r="Y327" s="156">
        <f t="shared" si="156"/>
        <v>0.84920791251218819</v>
      </c>
      <c r="DA327" s="63" t="s">
        <v>3733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:Y328" si="159">IF(W310=0,"",W310/W292)</f>
        <v>1</v>
      </c>
      <c r="X328" s="156">
        <f t="shared" si="159"/>
        <v>1</v>
      </c>
      <c r="Y328" s="156">
        <f t="shared" si="159"/>
        <v>1</v>
      </c>
      <c r="DA328" s="63" t="s">
        <v>3734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0.76755015256502412</v>
      </c>
      <c r="D329" s="155">
        <f t="shared" si="160"/>
        <v>0.76871330105757318</v>
      </c>
      <c r="E329" s="155">
        <f t="shared" si="160"/>
        <v>0.76993129227061774</v>
      </c>
      <c r="F329" s="155">
        <f t="shared" si="160"/>
        <v>0.77115676203645722</v>
      </c>
      <c r="G329" s="155">
        <f t="shared" si="160"/>
        <v>0.77243273872207652</v>
      </c>
      <c r="H329" s="155">
        <f t="shared" si="160"/>
        <v>0.7737539562031388</v>
      </c>
      <c r="I329" s="155">
        <f t="shared" si="160"/>
        <v>0.77513101667052631</v>
      </c>
      <c r="J329" s="155">
        <f t="shared" si="160"/>
        <v>0.77660735355804789</v>
      </c>
      <c r="K329" s="155">
        <f t="shared" si="160"/>
        <v>0.77821989670879232</v>
      </c>
      <c r="L329" s="155">
        <f t="shared" si="160"/>
        <v>0.779978526369833</v>
      </c>
      <c r="M329" s="155">
        <f t="shared" si="160"/>
        <v>0.78249297816724939</v>
      </c>
      <c r="N329" s="155">
        <f t="shared" si="160"/>
        <v>0.78593683803859871</v>
      </c>
      <c r="O329" s="155">
        <f t="shared" si="160"/>
        <v>0.79072173668527601</v>
      </c>
      <c r="P329" s="155">
        <f t="shared" si="160"/>
        <v>0.79704956630893931</v>
      </c>
      <c r="Q329" s="155">
        <f t="shared" si="160"/>
        <v>0.80523783956149531</v>
      </c>
      <c r="R329" s="155">
        <f t="shared" ref="R329:V329" si="161">IF(R311=0,"",R311/R293)</f>
        <v>0.81638012177571873</v>
      </c>
      <c r="S329" s="155">
        <f t="shared" si="161"/>
        <v>0.83032275411884759</v>
      </c>
      <c r="T329" s="155">
        <f t="shared" si="161"/>
        <v>0.84533276348277198</v>
      </c>
      <c r="U329" s="155">
        <f t="shared" si="161"/>
        <v>0.85967717675942312</v>
      </c>
      <c r="V329" s="155">
        <f t="shared" si="161"/>
        <v>0.87162302084071264</v>
      </c>
      <c r="W329" s="155">
        <f t="shared" ref="W329:Y329" si="162">IF(W311=0,"",W311/W293)</f>
        <v>0.88056818178351182</v>
      </c>
      <c r="X329" s="155">
        <f t="shared" si="162"/>
        <v>0.88829413938616331</v>
      </c>
      <c r="Y329" s="155">
        <f t="shared" si="162"/>
        <v>0.89514548632799218</v>
      </c>
      <c r="DA329" s="130" t="s">
        <v>3735</v>
      </c>
    </row>
    <row r="330" spans="1:105" ht="12" customHeight="1" x14ac:dyDescent="0.25">
      <c r="A330" s="97" t="s">
        <v>50</v>
      </c>
      <c r="B330" s="156"/>
      <c r="C330" s="156" t="str">
        <f t="shared" ref="C330:Q330" si="163">IF(C312=0,"",C312/C294)</f>
        <v/>
      </c>
      <c r="D330" s="156" t="str">
        <f t="shared" si="163"/>
        <v/>
      </c>
      <c r="E330" s="156" t="str">
        <f t="shared" si="163"/>
        <v/>
      </c>
      <c r="F330" s="156" t="str">
        <f t="shared" si="163"/>
        <v/>
      </c>
      <c r="G330" s="156" t="str">
        <f t="shared" si="163"/>
        <v/>
      </c>
      <c r="H330" s="156" t="str">
        <f t="shared" si="163"/>
        <v/>
      </c>
      <c r="I330" s="156" t="str">
        <f t="shared" si="163"/>
        <v/>
      </c>
      <c r="J330" s="156" t="str">
        <f t="shared" si="163"/>
        <v/>
      </c>
      <c r="K330" s="156" t="str">
        <f t="shared" si="163"/>
        <v/>
      </c>
      <c r="L330" s="156" t="str">
        <f t="shared" si="163"/>
        <v/>
      </c>
      <c r="M330" s="156" t="str">
        <f t="shared" si="163"/>
        <v/>
      </c>
      <c r="N330" s="156" t="str">
        <f t="shared" si="163"/>
        <v/>
      </c>
      <c r="O330" s="156" t="str">
        <f t="shared" si="163"/>
        <v/>
      </c>
      <c r="P330" s="156" t="str">
        <f t="shared" si="163"/>
        <v/>
      </c>
      <c r="Q330" s="156" t="str">
        <f t="shared" si="163"/>
        <v/>
      </c>
      <c r="R330" s="156" t="str">
        <f t="shared" ref="R330:V330" si="164">IF(R312=0,"",R312/R294)</f>
        <v/>
      </c>
      <c r="S330" s="156" t="str">
        <f t="shared" si="164"/>
        <v/>
      </c>
      <c r="T330" s="156" t="str">
        <f t="shared" si="164"/>
        <v/>
      </c>
      <c r="U330" s="156" t="str">
        <f t="shared" si="164"/>
        <v/>
      </c>
      <c r="V330" s="156" t="str">
        <f t="shared" si="164"/>
        <v/>
      </c>
      <c r="W330" s="156" t="str">
        <f t="shared" ref="W330:Y330" si="165">IF(W312=0,"",W312/W294)</f>
        <v/>
      </c>
      <c r="X330" s="156" t="str">
        <f t="shared" si="165"/>
        <v/>
      </c>
      <c r="Y330" s="156" t="str">
        <f t="shared" si="165"/>
        <v/>
      </c>
      <c r="DA330" s="63" t="s">
        <v>3736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0.76755015256502412</v>
      </c>
      <c r="D331" s="159">
        <f t="shared" si="166"/>
        <v>0.76871330105757318</v>
      </c>
      <c r="E331" s="159">
        <f t="shared" si="166"/>
        <v>0.76993129227061774</v>
      </c>
      <c r="F331" s="159">
        <f t="shared" si="166"/>
        <v>0.77115676203645722</v>
      </c>
      <c r="G331" s="159">
        <f t="shared" si="166"/>
        <v>0.77243273872207652</v>
      </c>
      <c r="H331" s="159">
        <f t="shared" si="166"/>
        <v>0.7737539562031388</v>
      </c>
      <c r="I331" s="159">
        <f t="shared" si="166"/>
        <v>0.77513101667052631</v>
      </c>
      <c r="J331" s="159">
        <f t="shared" si="166"/>
        <v>0.77660735355804789</v>
      </c>
      <c r="K331" s="159">
        <f t="shared" si="166"/>
        <v>0.77821989670879232</v>
      </c>
      <c r="L331" s="159">
        <f t="shared" si="166"/>
        <v>0.779978526369833</v>
      </c>
      <c r="M331" s="159">
        <f t="shared" si="166"/>
        <v>0.78249297816724939</v>
      </c>
      <c r="N331" s="159">
        <f t="shared" si="166"/>
        <v>0.78593683803859871</v>
      </c>
      <c r="O331" s="159">
        <f t="shared" si="166"/>
        <v>0.79072173668527601</v>
      </c>
      <c r="P331" s="159">
        <f t="shared" si="166"/>
        <v>0.79704956630893931</v>
      </c>
      <c r="Q331" s="159">
        <f t="shared" si="166"/>
        <v>0.80523783956149531</v>
      </c>
      <c r="R331" s="159">
        <f t="shared" ref="R331:V331" si="167">IF(R313=0,"",R313/R295)</f>
        <v>0.81638012177571873</v>
      </c>
      <c r="S331" s="159">
        <f t="shared" si="167"/>
        <v>0.83032275411884759</v>
      </c>
      <c r="T331" s="159">
        <f t="shared" si="167"/>
        <v>0.84533276348277198</v>
      </c>
      <c r="U331" s="159">
        <f t="shared" si="167"/>
        <v>0.85967717675942312</v>
      </c>
      <c r="V331" s="159">
        <f t="shared" si="167"/>
        <v>0.87162302084071264</v>
      </c>
      <c r="W331" s="159">
        <f t="shared" ref="W331:Y331" si="168">IF(W313=0,"",W313/W295)</f>
        <v>0.88056818178351182</v>
      </c>
      <c r="X331" s="159">
        <f t="shared" si="168"/>
        <v>0.88829413938616331</v>
      </c>
      <c r="Y331" s="159">
        <f t="shared" si="168"/>
        <v>0.89514548632799218</v>
      </c>
      <c r="DA331" s="60" t="s">
        <v>3737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</v>
      </c>
      <c r="D333" s="117">
        <f t="shared" si="169"/>
        <v>0</v>
      </c>
      <c r="E333" s="117">
        <f t="shared" si="169"/>
        <v>0</v>
      </c>
      <c r="F333" s="117">
        <f t="shared" si="169"/>
        <v>0</v>
      </c>
      <c r="G333" s="117">
        <f t="shared" si="169"/>
        <v>0</v>
      </c>
      <c r="H333" s="117">
        <f t="shared" si="169"/>
        <v>0</v>
      </c>
      <c r="I333" s="117">
        <f t="shared" si="169"/>
        <v>0</v>
      </c>
      <c r="J333" s="117">
        <f t="shared" si="169"/>
        <v>0</v>
      </c>
      <c r="K333" s="117">
        <f t="shared" si="169"/>
        <v>0</v>
      </c>
      <c r="L333" s="117">
        <f t="shared" si="169"/>
        <v>0</v>
      </c>
      <c r="M333" s="117">
        <f t="shared" si="169"/>
        <v>0</v>
      </c>
      <c r="N333" s="117">
        <f t="shared" si="169"/>
        <v>0</v>
      </c>
      <c r="O333" s="117">
        <f t="shared" si="169"/>
        <v>0</v>
      </c>
      <c r="P333" s="117">
        <f t="shared" si="169"/>
        <v>0</v>
      </c>
      <c r="Q333" s="117">
        <f t="shared" si="169"/>
        <v>0</v>
      </c>
      <c r="R333" s="117">
        <f t="shared" ref="R333:V333" si="170">R334+R336+R338+R347</f>
        <v>0</v>
      </c>
      <c r="S333" s="117">
        <f t="shared" si="170"/>
        <v>0</v>
      </c>
      <c r="T333" s="117">
        <f t="shared" si="170"/>
        <v>0</v>
      </c>
      <c r="U333" s="117">
        <f t="shared" si="170"/>
        <v>0</v>
      </c>
      <c r="V333" s="117">
        <f t="shared" si="170"/>
        <v>0</v>
      </c>
      <c r="W333" s="117">
        <f t="shared" ref="W333:Y333" si="171">W334+W336+W338+W347</f>
        <v>0</v>
      </c>
      <c r="X333" s="117">
        <f t="shared" si="171"/>
        <v>0</v>
      </c>
      <c r="Y333" s="117">
        <f t="shared" si="171"/>
        <v>0</v>
      </c>
      <c r="DA333" s="129" t="s">
        <v>3889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3890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3891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3892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3893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X338" s="122">
        <v>0</v>
      </c>
      <c r="Y338" s="122">
        <v>0</v>
      </c>
      <c r="DA338" s="130" t="s">
        <v>3894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X339" s="98">
        <v>0</v>
      </c>
      <c r="Y339" s="98">
        <v>0</v>
      </c>
      <c r="DA339" s="63" t="s">
        <v>3895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X340" s="98">
        <v>0</v>
      </c>
      <c r="Y340" s="98">
        <v>0</v>
      </c>
      <c r="DA340" s="63" t="s">
        <v>3896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X341" s="101">
        <v>0</v>
      </c>
      <c r="Y341" s="101">
        <v>0</v>
      </c>
      <c r="DA341" s="131" t="s">
        <v>3897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3898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3899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3900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3901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3902</v>
      </c>
    </row>
    <row r="347" spans="1:105" ht="12" customHeight="1" x14ac:dyDescent="0.25">
      <c r="A347" s="121" t="s">
        <v>54</v>
      </c>
      <c r="B347" s="122"/>
      <c r="C347" s="122">
        <v>0</v>
      </c>
      <c r="D347" s="122">
        <v>0</v>
      </c>
      <c r="E347" s="122">
        <v>0</v>
      </c>
      <c r="F347" s="122">
        <v>0</v>
      </c>
      <c r="G347" s="122">
        <v>0</v>
      </c>
      <c r="H347" s="122">
        <v>0</v>
      </c>
      <c r="I347" s="122">
        <v>0</v>
      </c>
      <c r="J347" s="122">
        <v>0</v>
      </c>
      <c r="K347" s="122">
        <v>0</v>
      </c>
      <c r="L347" s="122">
        <v>0</v>
      </c>
      <c r="M347" s="122">
        <v>0</v>
      </c>
      <c r="N347" s="122">
        <v>0</v>
      </c>
      <c r="O347" s="122">
        <v>0</v>
      </c>
      <c r="P347" s="122">
        <v>0</v>
      </c>
      <c r="Q347" s="122">
        <v>0</v>
      </c>
      <c r="R347" s="122">
        <v>0</v>
      </c>
      <c r="S347" s="122">
        <v>0</v>
      </c>
      <c r="T347" s="122">
        <v>0</v>
      </c>
      <c r="U347" s="122">
        <v>0</v>
      </c>
      <c r="V347" s="122">
        <v>0</v>
      </c>
      <c r="W347" s="122">
        <v>0</v>
      </c>
      <c r="X347" s="122">
        <v>0</v>
      </c>
      <c r="Y347" s="122">
        <v>0</v>
      </c>
      <c r="DA347" s="130" t="s">
        <v>3903</v>
      </c>
    </row>
    <row r="348" spans="1:105" ht="12" customHeight="1" x14ac:dyDescent="0.25">
      <c r="A348" s="97" t="s">
        <v>50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X348" s="98">
        <v>0</v>
      </c>
      <c r="Y348" s="98">
        <v>0</v>
      </c>
      <c r="DA348" s="63" t="s">
        <v>3904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3905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5434.7631741996638</v>
      </c>
      <c r="D351" s="117">
        <f t="shared" si="174"/>
        <v>5420.8301089195675</v>
      </c>
      <c r="E351" s="117">
        <f t="shared" si="174"/>
        <v>5393.3155631233039</v>
      </c>
      <c r="F351" s="117">
        <f t="shared" si="174"/>
        <v>5022.9636293147414</v>
      </c>
      <c r="G351" s="117">
        <f t="shared" si="174"/>
        <v>4635.4388886426696</v>
      </c>
      <c r="H351" s="117">
        <f t="shared" si="174"/>
        <v>4582.8289902783763</v>
      </c>
      <c r="I351" s="117">
        <f t="shared" si="174"/>
        <v>4258.7404993970622</v>
      </c>
      <c r="J351" s="117">
        <f t="shared" si="174"/>
        <v>4370.1908682187677</v>
      </c>
      <c r="K351" s="117">
        <f t="shared" si="174"/>
        <v>4403.4456191159188</v>
      </c>
      <c r="L351" s="117">
        <f t="shared" si="174"/>
        <v>4409.0768377318618</v>
      </c>
      <c r="M351" s="117">
        <f t="shared" si="174"/>
        <v>4091.6581199486795</v>
      </c>
      <c r="N351" s="117">
        <f t="shared" si="174"/>
        <v>3926.7591778733758</v>
      </c>
      <c r="O351" s="117">
        <f t="shared" si="174"/>
        <v>3591.1431438176214</v>
      </c>
      <c r="P351" s="117">
        <f t="shared" si="174"/>
        <v>3232.9040581641129</v>
      </c>
      <c r="Q351" s="117">
        <f t="shared" si="174"/>
        <v>3061.6219611610322</v>
      </c>
      <c r="R351" s="117">
        <f t="shared" ref="R351:V351" si="175">R352+R354+R356+R365</f>
        <v>3002.4148644436113</v>
      </c>
      <c r="S351" s="117">
        <f t="shared" si="175"/>
        <v>2946.9314493730171</v>
      </c>
      <c r="T351" s="117">
        <f t="shared" si="175"/>
        <v>2840.5584872796121</v>
      </c>
      <c r="U351" s="117">
        <f t="shared" si="175"/>
        <v>2721.8459534998278</v>
      </c>
      <c r="V351" s="117">
        <f t="shared" si="175"/>
        <v>2580.8518489526236</v>
      </c>
      <c r="W351" s="117">
        <f t="shared" ref="W351:Y351" si="176">W352+W354+W356+W365</f>
        <v>2226.0659332908276</v>
      </c>
      <c r="X351" s="117">
        <f t="shared" si="176"/>
        <v>1909.6800919623283</v>
      </c>
      <c r="Y351" s="117">
        <f t="shared" si="176"/>
        <v>1512.4639820315967</v>
      </c>
      <c r="DA351" s="129" t="s">
        <v>4057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4026.357465219864</v>
      </c>
      <c r="D352" s="122">
        <f t="shared" si="177"/>
        <v>3851.091005519349</v>
      </c>
      <c r="E352" s="122">
        <f t="shared" si="177"/>
        <v>3813.7865149159984</v>
      </c>
      <c r="F352" s="122">
        <f t="shared" si="177"/>
        <v>3515.5193112576585</v>
      </c>
      <c r="G352" s="122">
        <f t="shared" si="177"/>
        <v>3115.0660956631073</v>
      </c>
      <c r="H352" s="122">
        <f t="shared" si="177"/>
        <v>3043.0212105171213</v>
      </c>
      <c r="I352" s="122">
        <f t="shared" si="177"/>
        <v>2744.6127279200568</v>
      </c>
      <c r="J352" s="122">
        <f t="shared" si="177"/>
        <v>2925.9843137327207</v>
      </c>
      <c r="K352" s="122">
        <f t="shared" si="177"/>
        <v>2954.4229766196054</v>
      </c>
      <c r="L352" s="122">
        <f t="shared" si="177"/>
        <v>2844.7214302683383</v>
      </c>
      <c r="M352" s="122">
        <f t="shared" si="177"/>
        <v>2651.5398245233209</v>
      </c>
      <c r="N352" s="122">
        <f t="shared" si="177"/>
        <v>2426.3482218906634</v>
      </c>
      <c r="O352" s="122">
        <f t="shared" si="177"/>
        <v>2132.1933807825076</v>
      </c>
      <c r="P352" s="122">
        <f t="shared" si="177"/>
        <v>1798.2585022604464</v>
      </c>
      <c r="Q352" s="122">
        <f t="shared" si="177"/>
        <v>1587.9128608815249</v>
      </c>
      <c r="R352" s="122">
        <f t="shared" si="177"/>
        <v>1534.8522702416381</v>
      </c>
      <c r="S352" s="122">
        <f t="shared" si="177"/>
        <v>1492.3196347137168</v>
      </c>
      <c r="T352" s="122">
        <f t="shared" si="177"/>
        <v>1406.1868859195076</v>
      </c>
      <c r="U352" s="122">
        <f t="shared" si="177"/>
        <v>1374.642521434919</v>
      </c>
      <c r="V352" s="122">
        <f t="shared" si="177"/>
        <v>1328.6159697815697</v>
      </c>
      <c r="W352" s="122">
        <f t="shared" si="177"/>
        <v>1089.5308436347848</v>
      </c>
      <c r="X352" s="122">
        <f t="shared" si="177"/>
        <v>885.45100516156958</v>
      </c>
      <c r="Y352" s="122">
        <f t="shared" si="177"/>
        <v>701.74556483903268</v>
      </c>
      <c r="DA352" s="130" t="s">
        <v>4058</v>
      </c>
    </row>
    <row r="353" spans="1:105" ht="12" customHeight="1" x14ac:dyDescent="0.25">
      <c r="A353" s="97" t="s">
        <v>53</v>
      </c>
      <c r="B353" s="98"/>
      <c r="C353" s="98">
        <v>4026.357465219864</v>
      </c>
      <c r="D353" s="98">
        <v>3851.091005519349</v>
      </c>
      <c r="E353" s="98">
        <v>3813.7865149159984</v>
      </c>
      <c r="F353" s="98">
        <v>3515.5193112576585</v>
      </c>
      <c r="G353" s="98">
        <v>3115.0660956631073</v>
      </c>
      <c r="H353" s="98">
        <v>3043.0212105171213</v>
      </c>
      <c r="I353" s="98">
        <v>2744.6127279200568</v>
      </c>
      <c r="J353" s="98">
        <v>2925.9843137327207</v>
      </c>
      <c r="K353" s="98">
        <v>2954.4229766196054</v>
      </c>
      <c r="L353" s="98">
        <v>2844.7214302683383</v>
      </c>
      <c r="M353" s="98">
        <v>2651.5398245233209</v>
      </c>
      <c r="N353" s="98">
        <v>2426.3482218906634</v>
      </c>
      <c r="O353" s="98">
        <v>2132.1933807825076</v>
      </c>
      <c r="P353" s="98">
        <v>1798.2585022604464</v>
      </c>
      <c r="Q353" s="98">
        <v>1587.9128608815249</v>
      </c>
      <c r="R353" s="98">
        <v>1534.8522702416381</v>
      </c>
      <c r="S353" s="98">
        <v>1492.3196347137168</v>
      </c>
      <c r="T353" s="98">
        <v>1406.1868859195076</v>
      </c>
      <c r="U353" s="98">
        <v>1374.642521434919</v>
      </c>
      <c r="V353" s="98">
        <v>1328.6159697815697</v>
      </c>
      <c r="W353" s="98">
        <v>1089.5308436347848</v>
      </c>
      <c r="X353" s="98">
        <v>885.45100516156958</v>
      </c>
      <c r="Y353" s="98">
        <v>701.74556483903268</v>
      </c>
      <c r="DA353" s="63" t="s">
        <v>4059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24.45858788956626</v>
      </c>
      <c r="D354" s="122">
        <f t="shared" si="178"/>
        <v>7.7895252750753423</v>
      </c>
      <c r="E354" s="122">
        <f t="shared" si="178"/>
        <v>36.860314152378116</v>
      </c>
      <c r="F354" s="122">
        <f t="shared" si="178"/>
        <v>28.212076289210057</v>
      </c>
      <c r="G354" s="122">
        <f t="shared" si="178"/>
        <v>30.817411469352322</v>
      </c>
      <c r="H354" s="122">
        <f t="shared" si="178"/>
        <v>50.186181282676145</v>
      </c>
      <c r="I354" s="122">
        <f t="shared" si="178"/>
        <v>35.535388993171928</v>
      </c>
      <c r="J354" s="122">
        <f t="shared" si="178"/>
        <v>37.613738445096033</v>
      </c>
      <c r="K354" s="122">
        <f t="shared" si="178"/>
        <v>42.510521392394779</v>
      </c>
      <c r="L354" s="122">
        <f t="shared" si="178"/>
        <v>47.904590970967831</v>
      </c>
      <c r="M354" s="122">
        <f t="shared" si="178"/>
        <v>52.805599221732066</v>
      </c>
      <c r="N354" s="122">
        <f t="shared" si="178"/>
        <v>65.540084483469002</v>
      </c>
      <c r="O354" s="122">
        <f t="shared" si="178"/>
        <v>74.054439433327644</v>
      </c>
      <c r="P354" s="122">
        <f t="shared" si="178"/>
        <v>80.896652311811323</v>
      </c>
      <c r="Q354" s="122">
        <f t="shared" si="178"/>
        <v>86.733460107661728</v>
      </c>
      <c r="R354" s="122">
        <f t="shared" si="178"/>
        <v>98.514559880253159</v>
      </c>
      <c r="S354" s="122">
        <f t="shared" si="178"/>
        <v>98.979517969484903</v>
      </c>
      <c r="T354" s="122">
        <f t="shared" si="178"/>
        <v>124.30503550471262</v>
      </c>
      <c r="U354" s="122">
        <f t="shared" si="178"/>
        <v>121.21892950400206</v>
      </c>
      <c r="V354" s="122">
        <f t="shared" si="178"/>
        <v>108.06867202178653</v>
      </c>
      <c r="W354" s="122">
        <f t="shared" si="178"/>
        <v>106.0896593999022</v>
      </c>
      <c r="X354" s="122">
        <f t="shared" si="178"/>
        <v>122.58483809598934</v>
      </c>
      <c r="Y354" s="122">
        <f t="shared" si="178"/>
        <v>99.882191540578859</v>
      </c>
      <c r="DA354" s="130" t="s">
        <v>4060</v>
      </c>
    </row>
    <row r="355" spans="1:105" ht="12" customHeight="1" x14ac:dyDescent="0.25">
      <c r="A355" s="97" t="s">
        <v>53</v>
      </c>
      <c r="B355" s="98"/>
      <c r="C355" s="98">
        <f>RES_hhdet_in_fech!C147</f>
        <v>24.45858788956626</v>
      </c>
      <c r="D355" s="98">
        <f>RES_hhdet_in_fech!D147</f>
        <v>7.7895252750753423</v>
      </c>
      <c r="E355" s="98">
        <f>RES_hhdet_in_fech!E147</f>
        <v>36.860314152378116</v>
      </c>
      <c r="F355" s="98">
        <f>RES_hhdet_in_fech!F147</f>
        <v>28.212076289210057</v>
      </c>
      <c r="G355" s="98">
        <f>RES_hhdet_in_fech!G147</f>
        <v>30.817411469352322</v>
      </c>
      <c r="H355" s="98">
        <f>RES_hhdet_in_fech!H147</f>
        <v>50.186181282676145</v>
      </c>
      <c r="I355" s="98">
        <f>RES_hhdet_in_fech!I147</f>
        <v>35.535388993171928</v>
      </c>
      <c r="J355" s="98">
        <f>RES_hhdet_in_fech!J147</f>
        <v>37.613738445096033</v>
      </c>
      <c r="K355" s="98">
        <f>RES_hhdet_in_fech!K147</f>
        <v>42.510521392394779</v>
      </c>
      <c r="L355" s="98">
        <f>RES_hhdet_in_fech!L147</f>
        <v>47.904590970967831</v>
      </c>
      <c r="M355" s="98">
        <f>RES_hhdet_in_fech!M147</f>
        <v>52.805599221732066</v>
      </c>
      <c r="N355" s="98">
        <f>RES_hhdet_in_fech!N147</f>
        <v>65.540084483469002</v>
      </c>
      <c r="O355" s="98">
        <f>RES_hhdet_in_fech!O147</f>
        <v>74.054439433327644</v>
      </c>
      <c r="P355" s="98">
        <f>RES_hhdet_in_fech!P147</f>
        <v>80.896652311811323</v>
      </c>
      <c r="Q355" s="98">
        <f>RES_hhdet_in_fech!Q147</f>
        <v>86.733460107661728</v>
      </c>
      <c r="R355" s="98">
        <f>RES_hhdet_in_fech!R147</f>
        <v>98.514559880253159</v>
      </c>
      <c r="S355" s="98">
        <f>RES_hhdet_in_fech!S147</f>
        <v>98.979517969484903</v>
      </c>
      <c r="T355" s="98">
        <f>RES_hhdet_in_fech!T147</f>
        <v>124.30503550471262</v>
      </c>
      <c r="U355" s="98">
        <f>RES_hhdet_in_fech!U147</f>
        <v>121.21892950400206</v>
      </c>
      <c r="V355" s="98">
        <f>RES_hhdet_in_fech!V147</f>
        <v>108.06867202178653</v>
      </c>
      <c r="W355" s="98">
        <f>RES_hhdet_in_fech!W147</f>
        <v>106.0896593999022</v>
      </c>
      <c r="X355" s="98">
        <f>RES_hhdet_in_fech!X147</f>
        <v>122.58483809598934</v>
      </c>
      <c r="Y355" s="98">
        <f>RES_hhdet_in_fech!Y147</f>
        <v>99.882191540578859</v>
      </c>
      <c r="DA355" s="63" t="s">
        <v>4061</v>
      </c>
    </row>
    <row r="356" spans="1:105" ht="12" customHeight="1" x14ac:dyDescent="0.25">
      <c r="A356" s="121" t="s">
        <v>55</v>
      </c>
      <c r="B356" s="122"/>
      <c r="C356" s="122">
        <v>1144.1137682321894</v>
      </c>
      <c r="D356" s="122">
        <v>1321.9826213526615</v>
      </c>
      <c r="E356" s="122">
        <v>1303.5467944209238</v>
      </c>
      <c r="F356" s="122">
        <v>1233.3315879804882</v>
      </c>
      <c r="G356" s="122">
        <v>1243.2333338789042</v>
      </c>
      <c r="H356" s="122">
        <v>1220.3589397276235</v>
      </c>
      <c r="I356" s="122">
        <v>1227.0165870810781</v>
      </c>
      <c r="J356" s="122">
        <v>1148.6430727795441</v>
      </c>
      <c r="K356" s="122">
        <v>1171.2895821138409</v>
      </c>
      <c r="L356" s="122">
        <v>1229.5121547588947</v>
      </c>
      <c r="M356" s="122">
        <v>1102.0257308820001</v>
      </c>
      <c r="N356" s="122">
        <v>1150.9409280436075</v>
      </c>
      <c r="O356" s="122">
        <v>1108.1813471528335</v>
      </c>
      <c r="P356" s="122">
        <v>1084.5160597433151</v>
      </c>
      <c r="Q356" s="122">
        <v>1124.994800535359</v>
      </c>
      <c r="R356" s="122">
        <v>1115.0212728689007</v>
      </c>
      <c r="S356" s="122">
        <v>1109.4540239308528</v>
      </c>
      <c r="T356" s="122">
        <v>1071.4056730933044</v>
      </c>
      <c r="U356" s="122">
        <v>994.10480892465887</v>
      </c>
      <c r="V356" s="122">
        <v>918.16574515497928</v>
      </c>
      <c r="W356" s="122">
        <v>807.25192027165735</v>
      </c>
      <c r="X356" s="122">
        <v>680.18863551220772</v>
      </c>
      <c r="Y356" s="122">
        <v>518.22059255589738</v>
      </c>
      <c r="DA356" s="130" t="s">
        <v>4062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X357" s="98">
        <v>0</v>
      </c>
      <c r="Y357" s="98">
        <v>0</v>
      </c>
      <c r="DA357" s="63" t="s">
        <v>4063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X358" s="98">
        <v>0</v>
      </c>
      <c r="Y358" s="98">
        <v>0</v>
      </c>
      <c r="DA358" s="63" t="s">
        <v>4064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X359" s="101">
        <v>0</v>
      </c>
      <c r="Y359" s="101">
        <v>0</v>
      </c>
      <c r="DA359" s="131" t="s">
        <v>4065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X360" s="104">
        <v>0</v>
      </c>
      <c r="Y360" s="104">
        <v>0</v>
      </c>
      <c r="DA360" s="132" t="s">
        <v>4066</v>
      </c>
    </row>
    <row r="361" spans="1:105" ht="12" customHeight="1" x14ac:dyDescent="0.25">
      <c r="A361" s="106" t="s">
        <v>122</v>
      </c>
      <c r="B361" s="101"/>
      <c r="C361" s="101">
        <v>1237.5939430844669</v>
      </c>
      <c r="D361" s="101">
        <v>1408.8409488854288</v>
      </c>
      <c r="E361" s="101">
        <v>1394.5705072277619</v>
      </c>
      <c r="F361" s="101">
        <v>1339.9204550454065</v>
      </c>
      <c r="G361" s="101">
        <v>1332.9309632631762</v>
      </c>
      <c r="H361" s="101">
        <v>1299.7195932548036</v>
      </c>
      <c r="I361" s="101">
        <v>1341.2602242624571</v>
      </c>
      <c r="J361" s="101">
        <v>1226.7943871290242</v>
      </c>
      <c r="K361" s="101">
        <v>1289.3178984418239</v>
      </c>
      <c r="L361" s="101">
        <v>1254.5817454790729</v>
      </c>
      <c r="M361" s="101">
        <v>1259.1848198131615</v>
      </c>
      <c r="N361" s="101">
        <v>1221.2423577864547</v>
      </c>
      <c r="O361" s="101">
        <v>1195.2220685462655</v>
      </c>
      <c r="P361" s="101">
        <v>1194.5080224324452</v>
      </c>
      <c r="Q361" s="101">
        <v>1185.3503247329941</v>
      </c>
      <c r="R361" s="101">
        <v>1191.755864781371</v>
      </c>
      <c r="S361" s="101">
        <v>1172.0466296872253</v>
      </c>
      <c r="T361" s="101">
        <v>1116.1095891742536</v>
      </c>
      <c r="U361" s="101">
        <v>1052.5652789710034</v>
      </c>
      <c r="V361" s="101">
        <v>959.83807758993453</v>
      </c>
      <c r="W361" s="101">
        <v>833.01480889488641</v>
      </c>
      <c r="X361" s="101">
        <v>717.42478879998794</v>
      </c>
      <c r="Y361" s="101">
        <v>551.53562650192532</v>
      </c>
      <c r="DA361" s="131" t="s">
        <v>4067</v>
      </c>
    </row>
    <row r="362" spans="1:105" ht="12" customHeight="1" x14ac:dyDescent="0.25">
      <c r="A362" s="107" t="s">
        <v>121</v>
      </c>
      <c r="B362" s="104"/>
      <c r="C362" s="104">
        <v>1060.9287668217924</v>
      </c>
      <c r="D362" s="104">
        <v>1217.2796374208356</v>
      </c>
      <c r="E362" s="104">
        <v>1199.9391581845684</v>
      </c>
      <c r="F362" s="104">
        <v>1152.7270715930872</v>
      </c>
      <c r="G362" s="104">
        <v>1148.6350062004585</v>
      </c>
      <c r="H362" s="104">
        <v>1116.2793941182069</v>
      </c>
      <c r="I362" s="104">
        <v>1165.0052649968923</v>
      </c>
      <c r="J362" s="104">
        <v>1048.5338362714488</v>
      </c>
      <c r="K362" s="104">
        <v>1108.1461534077623</v>
      </c>
      <c r="L362" s="104">
        <v>1050.8745631298182</v>
      </c>
      <c r="M362" s="104">
        <v>1072.6983967526517</v>
      </c>
      <c r="N362" s="104">
        <v>1035.3016820867772</v>
      </c>
      <c r="O362" s="104">
        <v>1022.4321679952343</v>
      </c>
      <c r="P362" s="104">
        <v>1038.3309351885775</v>
      </c>
      <c r="Q362" s="104">
        <v>1036.6880969725585</v>
      </c>
      <c r="R362" s="104">
        <v>1052.5204955577822</v>
      </c>
      <c r="S362" s="104">
        <v>1041.0682727480926</v>
      </c>
      <c r="T362" s="104">
        <v>990.48529268893731</v>
      </c>
      <c r="U362" s="104">
        <v>936.39087264686361</v>
      </c>
      <c r="V362" s="104">
        <v>854.87825686592157</v>
      </c>
      <c r="W362" s="104">
        <v>735.42776558597643</v>
      </c>
      <c r="X362" s="104">
        <v>644.34244984893007</v>
      </c>
      <c r="Y362" s="104">
        <v>501.5780038136092</v>
      </c>
      <c r="DA362" s="132" t="s">
        <v>4068</v>
      </c>
    </row>
    <row r="363" spans="1:105" ht="12" customHeight="1" x14ac:dyDescent="0.25">
      <c r="A363" s="108" t="s">
        <v>53</v>
      </c>
      <c r="B363" s="98"/>
      <c r="C363" s="98">
        <v>587.22644290388803</v>
      </c>
      <c r="D363" s="98">
        <v>701.20080260469319</v>
      </c>
      <c r="E363" s="98">
        <v>672.83917790168005</v>
      </c>
      <c r="F363" s="98">
        <v>642.80005616910307</v>
      </c>
      <c r="G363" s="98">
        <v>644.18881881115078</v>
      </c>
      <c r="H363" s="98">
        <v>611.86637512019081</v>
      </c>
      <c r="I363" s="98">
        <v>676.96812529792339</v>
      </c>
      <c r="J363" s="98">
        <v>551.52883345443308</v>
      </c>
      <c r="K363" s="98">
        <v>598.24746602949108</v>
      </c>
      <c r="L363" s="98">
        <v>474.14037562568467</v>
      </c>
      <c r="M363" s="98">
        <v>532.29172007281818</v>
      </c>
      <c r="N363" s="98">
        <v>480.4987033921559</v>
      </c>
      <c r="O363" s="98">
        <v>481.14434759741948</v>
      </c>
      <c r="P363" s="98">
        <v>511.79287937829076</v>
      </c>
      <c r="Q363" s="98">
        <v>504.22589155955956</v>
      </c>
      <c r="R363" s="98">
        <v>530.43494084968415</v>
      </c>
      <c r="S363" s="98">
        <v>528.23430764675322</v>
      </c>
      <c r="T363" s="98">
        <v>481.06772620845942</v>
      </c>
      <c r="U363" s="98">
        <v>438.8184950357292</v>
      </c>
      <c r="V363" s="98">
        <v>386.33055578745876</v>
      </c>
      <c r="W363" s="98">
        <v>283.7518001552379</v>
      </c>
      <c r="X363" s="98">
        <v>267.11181894399692</v>
      </c>
      <c r="Y363" s="98">
        <v>210.54592819200718</v>
      </c>
      <c r="DA363" s="63" t="s">
        <v>4069</v>
      </c>
    </row>
    <row r="364" spans="1:105" ht="12" customHeight="1" x14ac:dyDescent="0.25">
      <c r="A364" s="108" t="s">
        <v>52</v>
      </c>
      <c r="B364" s="98"/>
      <c r="C364" s="98">
        <v>473.70232391790449</v>
      </c>
      <c r="D364" s="98">
        <v>516.07883481614226</v>
      </c>
      <c r="E364" s="98">
        <v>527.09998028288817</v>
      </c>
      <c r="F364" s="98">
        <v>509.92701542398402</v>
      </c>
      <c r="G364" s="98">
        <v>504.44618738930785</v>
      </c>
      <c r="H364" s="98">
        <v>504.41301899801618</v>
      </c>
      <c r="I364" s="98">
        <v>488.03713969896893</v>
      </c>
      <c r="J364" s="98">
        <v>497.00500281701562</v>
      </c>
      <c r="K364" s="98">
        <v>509.89868737827135</v>
      </c>
      <c r="L364" s="98">
        <v>576.73418750413339</v>
      </c>
      <c r="M364" s="98">
        <v>540.40667667983348</v>
      </c>
      <c r="N364" s="98">
        <v>554.8029786946214</v>
      </c>
      <c r="O364" s="98">
        <v>541.28782039781504</v>
      </c>
      <c r="P364" s="98">
        <v>526.53805581028689</v>
      </c>
      <c r="Q364" s="98">
        <v>532.46220541299897</v>
      </c>
      <c r="R364" s="98">
        <v>522.08555470809813</v>
      </c>
      <c r="S364" s="98">
        <v>512.83396510133923</v>
      </c>
      <c r="T364" s="98">
        <v>509.41756648047806</v>
      </c>
      <c r="U364" s="98">
        <v>497.57237761113441</v>
      </c>
      <c r="V364" s="98">
        <v>468.54770107846275</v>
      </c>
      <c r="W364" s="98">
        <v>451.67596543073859</v>
      </c>
      <c r="X364" s="98">
        <v>377.23063090493315</v>
      </c>
      <c r="Y364" s="98">
        <v>291.03207562160196</v>
      </c>
      <c r="DA364" s="63" t="s">
        <v>4070</v>
      </c>
    </row>
    <row r="365" spans="1:105" ht="12" customHeight="1" x14ac:dyDescent="0.25">
      <c r="A365" s="121" t="s">
        <v>54</v>
      </c>
      <c r="B365" s="122"/>
      <c r="C365" s="122">
        <v>239.83335285804452</v>
      </c>
      <c r="D365" s="122">
        <v>239.96695677248158</v>
      </c>
      <c r="E365" s="122">
        <v>239.12193963400406</v>
      </c>
      <c r="F365" s="122">
        <v>245.90065378738436</v>
      </c>
      <c r="G365" s="122">
        <v>246.32204763130517</v>
      </c>
      <c r="H365" s="122">
        <v>269.26265875095538</v>
      </c>
      <c r="I365" s="122">
        <v>251.57579540275458</v>
      </c>
      <c r="J365" s="122">
        <v>257.94974326140726</v>
      </c>
      <c r="K365" s="122">
        <v>235.22253899007794</v>
      </c>
      <c r="L365" s="122">
        <v>286.93866173365996</v>
      </c>
      <c r="M365" s="122">
        <v>285.28696532162684</v>
      </c>
      <c r="N365" s="122">
        <v>283.92994345563579</v>
      </c>
      <c r="O365" s="122">
        <v>276.71397644895234</v>
      </c>
      <c r="P365" s="122">
        <v>269.23284384854037</v>
      </c>
      <c r="Q365" s="122">
        <v>261.98083963648651</v>
      </c>
      <c r="R365" s="122">
        <v>254.0267614528191</v>
      </c>
      <c r="S365" s="122">
        <v>246.17827275896246</v>
      </c>
      <c r="T365" s="122">
        <v>238.66089276208791</v>
      </c>
      <c r="U365" s="122">
        <v>231.87969363624765</v>
      </c>
      <c r="V365" s="122">
        <v>226.00146199428801</v>
      </c>
      <c r="W365" s="122">
        <v>223.19350998448306</v>
      </c>
      <c r="X365" s="122">
        <v>221.45561319256163</v>
      </c>
      <c r="Y365" s="122">
        <v>192.61563309608781</v>
      </c>
      <c r="DA365" s="130" t="s">
        <v>4071</v>
      </c>
    </row>
    <row r="366" spans="1:105" ht="12" customHeight="1" x14ac:dyDescent="0.25">
      <c r="A366" s="97" t="s">
        <v>50</v>
      </c>
      <c r="B366" s="98"/>
      <c r="C366" s="98">
        <v>0</v>
      </c>
      <c r="D366" s="98">
        <v>0</v>
      </c>
      <c r="E366" s="98">
        <v>0</v>
      </c>
      <c r="F366" s="98">
        <v>0</v>
      </c>
      <c r="G366" s="98">
        <v>0</v>
      </c>
      <c r="H366" s="98">
        <v>0</v>
      </c>
      <c r="I366" s="98">
        <v>0</v>
      </c>
      <c r="J366" s="98">
        <v>0</v>
      </c>
      <c r="K366" s="98">
        <v>0</v>
      </c>
      <c r="L366" s="98">
        <v>0</v>
      </c>
      <c r="M366" s="98">
        <v>0</v>
      </c>
      <c r="N366" s="98">
        <v>0</v>
      </c>
      <c r="O366" s="98">
        <v>0</v>
      </c>
      <c r="P366" s="98">
        <v>0</v>
      </c>
      <c r="Q366" s="98">
        <v>0</v>
      </c>
      <c r="R366" s="98">
        <v>0</v>
      </c>
      <c r="S366" s="98">
        <v>0</v>
      </c>
      <c r="T366" s="98">
        <v>0</v>
      </c>
      <c r="U366" s="98">
        <v>0</v>
      </c>
      <c r="V366" s="98">
        <v>0</v>
      </c>
      <c r="W366" s="98">
        <v>0</v>
      </c>
      <c r="X366" s="98">
        <v>0</v>
      </c>
      <c r="Y366" s="98">
        <v>0</v>
      </c>
      <c r="DA366" s="63" t="s">
        <v>4072</v>
      </c>
    </row>
    <row r="367" spans="1:105" ht="12" customHeight="1" x14ac:dyDescent="0.25">
      <c r="A367" s="109" t="s">
        <v>120</v>
      </c>
      <c r="B367" s="33"/>
      <c r="C367" s="33">
        <v>239.83335285804452</v>
      </c>
      <c r="D367" s="33">
        <v>239.96695677248158</v>
      </c>
      <c r="E367" s="33">
        <v>239.12193963400406</v>
      </c>
      <c r="F367" s="33">
        <v>245.90065378738436</v>
      </c>
      <c r="G367" s="33">
        <v>246.32204763130517</v>
      </c>
      <c r="H367" s="33">
        <v>269.26265875095538</v>
      </c>
      <c r="I367" s="33">
        <v>251.57579540275458</v>
      </c>
      <c r="J367" s="33">
        <v>257.94974326140726</v>
      </c>
      <c r="K367" s="33">
        <v>235.22253899007794</v>
      </c>
      <c r="L367" s="33">
        <v>286.93866173365996</v>
      </c>
      <c r="M367" s="33">
        <v>285.28696532162684</v>
      </c>
      <c r="N367" s="33">
        <v>283.92994345563579</v>
      </c>
      <c r="O367" s="33">
        <v>276.71397644895234</v>
      </c>
      <c r="P367" s="33">
        <v>269.23284384854037</v>
      </c>
      <c r="Q367" s="33">
        <v>261.98083963648651</v>
      </c>
      <c r="R367" s="33">
        <v>254.0267614528191</v>
      </c>
      <c r="S367" s="33">
        <v>246.17827275896246</v>
      </c>
      <c r="T367" s="33">
        <v>238.66089276208791</v>
      </c>
      <c r="U367" s="33">
        <v>231.87969363624765</v>
      </c>
      <c r="V367" s="33">
        <v>226.00146199428801</v>
      </c>
      <c r="W367" s="33">
        <v>223.19350998448306</v>
      </c>
      <c r="X367" s="33">
        <v>221.45561319256163</v>
      </c>
      <c r="Y367" s="33">
        <v>192.61563309608781</v>
      </c>
      <c r="DA367" s="60" t="s">
        <v>4073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8957.6243851097352</v>
      </c>
      <c r="D369" s="117">
        <f t="shared" si="179"/>
        <v>9021.9394513675306</v>
      </c>
      <c r="E369" s="117">
        <f t="shared" si="179"/>
        <v>9343.6799456327699</v>
      </c>
      <c r="F369" s="117">
        <f t="shared" si="179"/>
        <v>8960.5399735637711</v>
      </c>
      <c r="G369" s="117">
        <f t="shared" si="179"/>
        <v>8360.6208505341019</v>
      </c>
      <c r="H369" s="117">
        <f t="shared" si="179"/>
        <v>8525.0498873414035</v>
      </c>
      <c r="I369" s="117">
        <f t="shared" si="179"/>
        <v>8039.7442142009231</v>
      </c>
      <c r="J369" s="117">
        <f t="shared" si="179"/>
        <v>8687.2993694690922</v>
      </c>
      <c r="K369" s="117">
        <f t="shared" si="179"/>
        <v>9091.6675968990385</v>
      </c>
      <c r="L369" s="117">
        <f t="shared" si="179"/>
        <v>9121.7326704660081</v>
      </c>
      <c r="M369" s="117">
        <f t="shared" si="179"/>
        <v>8942.036059925369</v>
      </c>
      <c r="N369" s="117">
        <f t="shared" si="179"/>
        <v>8695.4205679165862</v>
      </c>
      <c r="O369" s="117">
        <f t="shared" si="179"/>
        <v>8226.5474466894902</v>
      </c>
      <c r="P369" s="117">
        <f t="shared" si="179"/>
        <v>7561.4982213583507</v>
      </c>
      <c r="Q369" s="117">
        <f t="shared" si="179"/>
        <v>7129.0736047216715</v>
      </c>
      <c r="R369" s="117">
        <f t="shared" ref="R369:V369" si="180">R370+R372+R374+R383</f>
        <v>7012.7213840214299</v>
      </c>
      <c r="S369" s="117">
        <f t="shared" si="180"/>
        <v>6855.7861795485614</v>
      </c>
      <c r="T369" s="117">
        <f t="shared" si="180"/>
        <v>6633.1047365345139</v>
      </c>
      <c r="U369" s="117">
        <f t="shared" si="180"/>
        <v>6462.8201763612906</v>
      </c>
      <c r="V369" s="117">
        <f t="shared" si="180"/>
        <v>6183.2561796589443</v>
      </c>
      <c r="W369" s="117">
        <f t="shared" ref="W369:Y369" si="181">W370+W372+W374+W383</f>
        <v>5295.9547629897197</v>
      </c>
      <c r="X369" s="117">
        <f t="shared" si="181"/>
        <v>4629.0439077625388</v>
      </c>
      <c r="Y369" s="117">
        <f t="shared" si="181"/>
        <v>3756.7708336117853</v>
      </c>
      <c r="DA369" s="129" t="s">
        <v>4225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7808.5448663516709</v>
      </c>
      <c r="D370" s="122">
        <f t="shared" si="182"/>
        <v>7789.0791186371589</v>
      </c>
      <c r="E370" s="122">
        <f t="shared" si="182"/>
        <v>8036.305632785663</v>
      </c>
      <c r="F370" s="122">
        <f t="shared" si="182"/>
        <v>7707.3039847320852</v>
      </c>
      <c r="G370" s="122">
        <f t="shared" si="182"/>
        <v>7098.8850039823983</v>
      </c>
      <c r="H370" s="122">
        <f t="shared" si="182"/>
        <v>7201.7606107823649</v>
      </c>
      <c r="I370" s="122">
        <f t="shared" si="182"/>
        <v>6740.3096150568763</v>
      </c>
      <c r="J370" s="122">
        <f t="shared" si="182"/>
        <v>7453.0501817318445</v>
      </c>
      <c r="K370" s="122">
        <f t="shared" si="182"/>
        <v>7803.7403226271063</v>
      </c>
      <c r="L370" s="122">
        <f t="shared" si="182"/>
        <v>7790.4196505846749</v>
      </c>
      <c r="M370" s="122">
        <f t="shared" si="182"/>
        <v>7576.4580251444722</v>
      </c>
      <c r="N370" s="122">
        <f t="shared" si="182"/>
        <v>7289.4569515240983</v>
      </c>
      <c r="O370" s="122">
        <f t="shared" si="182"/>
        <v>6783.5635311409096</v>
      </c>
      <c r="P370" s="122">
        <f t="shared" si="182"/>
        <v>6062.1541759714391</v>
      </c>
      <c r="Q370" s="122">
        <f t="shared" si="182"/>
        <v>5587.2203839139302</v>
      </c>
      <c r="R370" s="122">
        <f t="shared" si="182"/>
        <v>5401.8085334567659</v>
      </c>
      <c r="S370" s="122">
        <f t="shared" si="182"/>
        <v>5252.2568229798635</v>
      </c>
      <c r="T370" s="122">
        <f t="shared" si="182"/>
        <v>4949.2559764790331</v>
      </c>
      <c r="U370" s="122">
        <f t="shared" si="182"/>
        <v>4838.3896130017238</v>
      </c>
      <c r="V370" s="122">
        <f t="shared" si="182"/>
        <v>4690.13989047009</v>
      </c>
      <c r="W370" s="122">
        <f t="shared" si="182"/>
        <v>3906.2140735389485</v>
      </c>
      <c r="X370" s="122">
        <f t="shared" si="182"/>
        <v>3239.9207335166375</v>
      </c>
      <c r="Y370" s="122">
        <f t="shared" si="182"/>
        <v>2627.1906339232914</v>
      </c>
      <c r="DA370" s="130" t="s">
        <v>4226</v>
      </c>
    </row>
    <row r="371" spans="1:105" ht="12" customHeight="1" x14ac:dyDescent="0.25">
      <c r="A371" s="97" t="s">
        <v>53</v>
      </c>
      <c r="B371" s="98"/>
      <c r="C371" s="98">
        <v>7808.5448663516709</v>
      </c>
      <c r="D371" s="98">
        <v>7789.0791186371589</v>
      </c>
      <c r="E371" s="98">
        <v>8036.305632785663</v>
      </c>
      <c r="F371" s="98">
        <v>7707.3039847320852</v>
      </c>
      <c r="G371" s="98">
        <v>7098.8850039823983</v>
      </c>
      <c r="H371" s="98">
        <v>7201.7606107823649</v>
      </c>
      <c r="I371" s="98">
        <v>6740.3096150568763</v>
      </c>
      <c r="J371" s="98">
        <v>7453.0501817318445</v>
      </c>
      <c r="K371" s="98">
        <v>7803.7403226271063</v>
      </c>
      <c r="L371" s="98">
        <v>7790.4196505846749</v>
      </c>
      <c r="M371" s="98">
        <v>7576.4580251444722</v>
      </c>
      <c r="N371" s="98">
        <v>7289.4569515240983</v>
      </c>
      <c r="O371" s="98">
        <v>6783.5635311409096</v>
      </c>
      <c r="P371" s="98">
        <v>6062.1541759714391</v>
      </c>
      <c r="Q371" s="98">
        <v>5587.2203839139302</v>
      </c>
      <c r="R371" s="98">
        <v>5401.8085334567659</v>
      </c>
      <c r="S371" s="98">
        <v>5252.2568229798635</v>
      </c>
      <c r="T371" s="98">
        <v>4949.2559764790331</v>
      </c>
      <c r="U371" s="98">
        <v>4838.3896130017238</v>
      </c>
      <c r="V371" s="98">
        <v>4690.13989047009</v>
      </c>
      <c r="W371" s="98">
        <v>3906.2140735389485</v>
      </c>
      <c r="X371" s="98">
        <v>3239.9207335166375</v>
      </c>
      <c r="Y371" s="98">
        <v>2627.1906339232914</v>
      </c>
      <c r="DA371" s="63" t="s">
        <v>4227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63.838385678561458</v>
      </c>
      <c r="D372" s="122">
        <f t="shared" si="183"/>
        <v>21.26662010943712</v>
      </c>
      <c r="E372" s="122">
        <f t="shared" si="183"/>
        <v>105.12755324029459</v>
      </c>
      <c r="F372" s="122">
        <f t="shared" si="183"/>
        <v>83.928896028287014</v>
      </c>
      <c r="G372" s="122">
        <f t="shared" si="183"/>
        <v>95.518392498143385</v>
      </c>
      <c r="H372" s="122">
        <f t="shared" si="183"/>
        <v>161.88253733586689</v>
      </c>
      <c r="I372" s="122">
        <f t="shared" si="183"/>
        <v>119.16839675623923</v>
      </c>
      <c r="J372" s="122">
        <f t="shared" si="183"/>
        <v>131.03813163535048</v>
      </c>
      <c r="K372" s="122">
        <f t="shared" si="183"/>
        <v>153.75975104114272</v>
      </c>
      <c r="L372" s="122">
        <f t="shared" si="183"/>
        <v>179.79433006268866</v>
      </c>
      <c r="M372" s="122">
        <f t="shared" si="183"/>
        <v>206.42996994554952</v>
      </c>
      <c r="N372" s="122">
        <f t="shared" si="183"/>
        <v>268.07185736196465</v>
      </c>
      <c r="O372" s="122">
        <f t="shared" si="183"/>
        <v>318.11652052541888</v>
      </c>
      <c r="P372" s="122">
        <f t="shared" si="183"/>
        <v>364.50310843954651</v>
      </c>
      <c r="Q372" s="122">
        <f t="shared" si="183"/>
        <v>404.78654258786798</v>
      </c>
      <c r="R372" s="122">
        <f t="shared" si="183"/>
        <v>463.21074032675739</v>
      </c>
      <c r="S372" s="122">
        <f t="shared" si="183"/>
        <v>465.78115618309812</v>
      </c>
      <c r="T372" s="122">
        <f t="shared" si="183"/>
        <v>585.49495392736162</v>
      </c>
      <c r="U372" s="122">
        <f t="shared" si="183"/>
        <v>571.53984451422855</v>
      </c>
      <c r="V372" s="122">
        <f t="shared" si="183"/>
        <v>511.01705726415014</v>
      </c>
      <c r="W372" s="122">
        <f t="shared" si="183"/>
        <v>506.42731574159978</v>
      </c>
      <c r="X372" s="122">
        <f t="shared" si="183"/>
        <v>591.52819022990934</v>
      </c>
      <c r="Y372" s="122">
        <f t="shared" si="183"/>
        <v>487.81852554692011</v>
      </c>
      <c r="DA372" s="130" t="s">
        <v>4228</v>
      </c>
    </row>
    <row r="373" spans="1:105" ht="12" customHeight="1" x14ac:dyDescent="0.25">
      <c r="A373" s="97" t="s">
        <v>53</v>
      </c>
      <c r="B373" s="98"/>
      <c r="C373" s="98">
        <f>RES_hhdet_in_tesh!C147</f>
        <v>63.838385678561458</v>
      </c>
      <c r="D373" s="98">
        <f>RES_hhdet_in_tesh!D147</f>
        <v>21.26662010943712</v>
      </c>
      <c r="E373" s="98">
        <f>RES_hhdet_in_tesh!E147</f>
        <v>105.12755324029459</v>
      </c>
      <c r="F373" s="98">
        <f>RES_hhdet_in_tesh!F147</f>
        <v>83.928896028287014</v>
      </c>
      <c r="G373" s="98">
        <f>RES_hhdet_in_tesh!G147</f>
        <v>95.518392498143385</v>
      </c>
      <c r="H373" s="98">
        <f>RES_hhdet_in_tesh!H147</f>
        <v>161.88253733586689</v>
      </c>
      <c r="I373" s="98">
        <f>RES_hhdet_in_tesh!I147</f>
        <v>119.16839675623923</v>
      </c>
      <c r="J373" s="98">
        <f>RES_hhdet_in_tesh!J147</f>
        <v>131.03813163535048</v>
      </c>
      <c r="K373" s="98">
        <f>RES_hhdet_in_tesh!K147</f>
        <v>153.75975104114272</v>
      </c>
      <c r="L373" s="98">
        <f>RES_hhdet_in_tesh!L147</f>
        <v>179.79433006268866</v>
      </c>
      <c r="M373" s="98">
        <f>RES_hhdet_in_tesh!M147</f>
        <v>206.42996994554952</v>
      </c>
      <c r="N373" s="98">
        <f>RES_hhdet_in_tesh!N147</f>
        <v>268.07185736196465</v>
      </c>
      <c r="O373" s="98">
        <f>RES_hhdet_in_tesh!O147</f>
        <v>318.11652052541888</v>
      </c>
      <c r="P373" s="98">
        <f>RES_hhdet_in_tesh!P147</f>
        <v>364.50310843954651</v>
      </c>
      <c r="Q373" s="98">
        <f>RES_hhdet_in_tesh!Q147</f>
        <v>404.78654258786798</v>
      </c>
      <c r="R373" s="98">
        <f>RES_hhdet_in_tesh!R147</f>
        <v>463.21074032675739</v>
      </c>
      <c r="S373" s="98">
        <f>RES_hhdet_in_tesh!S147</f>
        <v>465.78115618309812</v>
      </c>
      <c r="T373" s="98">
        <f>RES_hhdet_in_tesh!T147</f>
        <v>585.49495392736162</v>
      </c>
      <c r="U373" s="98">
        <f>RES_hhdet_in_tesh!U147</f>
        <v>571.53984451422855</v>
      </c>
      <c r="V373" s="98">
        <f>RES_hhdet_in_tesh!V147</f>
        <v>511.01705726415014</v>
      </c>
      <c r="W373" s="98">
        <f>RES_hhdet_in_tesh!W147</f>
        <v>506.42731574159978</v>
      </c>
      <c r="X373" s="98">
        <f>RES_hhdet_in_tesh!X147</f>
        <v>591.52819022990934</v>
      </c>
      <c r="Y373" s="98">
        <f>RES_hhdet_in_tesh!Y147</f>
        <v>487.81852554692011</v>
      </c>
      <c r="DA373" s="63" t="s">
        <v>4229</v>
      </c>
    </row>
    <row r="374" spans="1:105" ht="12" customHeight="1" x14ac:dyDescent="0.25">
      <c r="A374" s="121" t="s">
        <v>55</v>
      </c>
      <c r="B374" s="122"/>
      <c r="C374" s="122">
        <v>901.15700650312988</v>
      </c>
      <c r="D374" s="122">
        <v>1027.1279211356202</v>
      </c>
      <c r="E374" s="122">
        <v>1018.1392956141472</v>
      </c>
      <c r="F374" s="122">
        <v>979.67914084607037</v>
      </c>
      <c r="G374" s="122">
        <v>975.95024019408083</v>
      </c>
      <c r="H374" s="122">
        <v>953.06369175684449</v>
      </c>
      <c r="I374" s="122">
        <v>985.26200032757447</v>
      </c>
      <c r="J374" s="122">
        <v>902.88538863667725</v>
      </c>
      <c r="K374" s="122">
        <v>951.11266323435098</v>
      </c>
      <c r="L374" s="122">
        <v>927.71269528109303</v>
      </c>
      <c r="M374" s="122">
        <v>935.91301770853102</v>
      </c>
      <c r="N374" s="122">
        <v>914.7407570465225</v>
      </c>
      <c r="O374" s="122">
        <v>906.06363900035751</v>
      </c>
      <c r="P374" s="122">
        <v>920.24901552176277</v>
      </c>
      <c r="Q374" s="122">
        <v>926.10979290448279</v>
      </c>
      <c r="R374" s="122">
        <v>940.31971178876324</v>
      </c>
      <c r="S374" s="122">
        <v>933.34077894415748</v>
      </c>
      <c r="T374" s="122">
        <v>896.60593411427772</v>
      </c>
      <c r="U374" s="122">
        <v>853.54903847228854</v>
      </c>
      <c r="V374" s="122">
        <v>785.11115490682516</v>
      </c>
      <c r="W374" s="122">
        <v>686.77627043625455</v>
      </c>
      <c r="X374" s="122">
        <v>600.87726068287066</v>
      </c>
      <c r="Y374" s="122">
        <v>469.34265957940215</v>
      </c>
      <c r="DA374" s="130" t="s">
        <v>4230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0</v>
      </c>
      <c r="E375" s="98">
        <v>0</v>
      </c>
      <c r="F375" s="98">
        <v>0</v>
      </c>
      <c r="G375" s="98">
        <v>0</v>
      </c>
      <c r="H375" s="98">
        <v>0</v>
      </c>
      <c r="I375" s="98">
        <v>0</v>
      </c>
      <c r="J375" s="98">
        <v>0</v>
      </c>
      <c r="K375" s="98">
        <v>0</v>
      </c>
      <c r="L375" s="98">
        <v>0</v>
      </c>
      <c r="M375" s="98">
        <v>0</v>
      </c>
      <c r="N375" s="98">
        <v>0</v>
      </c>
      <c r="O375" s="98">
        <v>0</v>
      </c>
      <c r="P375" s="98">
        <v>0</v>
      </c>
      <c r="Q375" s="98">
        <v>0</v>
      </c>
      <c r="R375" s="98">
        <v>0</v>
      </c>
      <c r="S375" s="98">
        <v>0</v>
      </c>
      <c r="T375" s="98">
        <v>0</v>
      </c>
      <c r="U375" s="98">
        <v>0</v>
      </c>
      <c r="V375" s="98">
        <v>0</v>
      </c>
      <c r="W375" s="98">
        <v>0</v>
      </c>
      <c r="X375" s="98">
        <v>0</v>
      </c>
      <c r="Y375" s="98">
        <v>0</v>
      </c>
      <c r="DA375" s="63" t="s">
        <v>4231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X376" s="98">
        <v>0</v>
      </c>
      <c r="Y376" s="98">
        <v>0</v>
      </c>
      <c r="DA376" s="63" t="s">
        <v>4232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4233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4234</v>
      </c>
    </row>
    <row r="379" spans="1:105" ht="12" customHeight="1" x14ac:dyDescent="0.25">
      <c r="A379" s="106" t="s">
        <v>122</v>
      </c>
      <c r="B379" s="101"/>
      <c r="C379" s="101">
        <v>901.05757198789331</v>
      </c>
      <c r="D379" s="101">
        <v>1027.0295486553803</v>
      </c>
      <c r="E379" s="101">
        <v>1018.0264477425912</v>
      </c>
      <c r="F379" s="101">
        <v>979.49356625749317</v>
      </c>
      <c r="G379" s="101">
        <v>975.84590514538263</v>
      </c>
      <c r="H379" s="101">
        <v>953.05179561450154</v>
      </c>
      <c r="I379" s="101">
        <v>985.20289637536519</v>
      </c>
      <c r="J379" s="101">
        <v>902.86864545577316</v>
      </c>
      <c r="K379" s="101">
        <v>951.0073347198786</v>
      </c>
      <c r="L379" s="101">
        <v>927.76210991127721</v>
      </c>
      <c r="M379" s="101">
        <v>935.70035480664399</v>
      </c>
      <c r="N379" s="101">
        <v>914.75663016409214</v>
      </c>
      <c r="O379" s="101">
        <v>906.08818333273371</v>
      </c>
      <c r="P379" s="101">
        <v>919.57206697222523</v>
      </c>
      <c r="Q379" s="101">
        <v>925.94975861891237</v>
      </c>
      <c r="R379" s="101">
        <v>940.08960392776748</v>
      </c>
      <c r="S379" s="101">
        <v>933.24733013727018</v>
      </c>
      <c r="T379" s="101">
        <v>896.93234228307972</v>
      </c>
      <c r="U379" s="101">
        <v>853.64076655565157</v>
      </c>
      <c r="V379" s="101">
        <v>785.40248861123735</v>
      </c>
      <c r="W379" s="101">
        <v>687.1477181614232</v>
      </c>
      <c r="X379" s="101">
        <v>600.82319480919955</v>
      </c>
      <c r="Y379" s="101">
        <v>468.36841805780188</v>
      </c>
      <c r="DA379" s="131" t="s">
        <v>4235</v>
      </c>
    </row>
    <row r="380" spans="1:105" ht="12" customHeight="1" x14ac:dyDescent="0.25">
      <c r="A380" s="107" t="s">
        <v>121</v>
      </c>
      <c r="B380" s="104"/>
      <c r="C380" s="104">
        <v>901.24549008056522</v>
      </c>
      <c r="D380" s="104">
        <v>1027.2465038036323</v>
      </c>
      <c r="E380" s="104">
        <v>1018.2677445739364</v>
      </c>
      <c r="F380" s="104">
        <v>979.81947585832791</v>
      </c>
      <c r="G380" s="104">
        <v>976.06027566762532</v>
      </c>
      <c r="H380" s="104">
        <v>953.07929325499902</v>
      </c>
      <c r="I380" s="104">
        <v>985.29408188859043</v>
      </c>
      <c r="J380" s="104">
        <v>902.90683609499558</v>
      </c>
      <c r="K380" s="104">
        <v>951.16901245419285</v>
      </c>
      <c r="L380" s="104">
        <v>927.36058300986042</v>
      </c>
      <c r="M380" s="104">
        <v>935.95270256559502</v>
      </c>
      <c r="N380" s="104">
        <v>914.7146472596595</v>
      </c>
      <c r="O380" s="104">
        <v>906.03945886581209</v>
      </c>
      <c r="P380" s="104">
        <v>920.5332631368899</v>
      </c>
      <c r="Q380" s="104">
        <v>926.34394048920865</v>
      </c>
      <c r="R380" s="104">
        <v>940.5071359975741</v>
      </c>
      <c r="S380" s="104">
        <v>933.44287673636313</v>
      </c>
      <c r="T380" s="104">
        <v>896.01508938517804</v>
      </c>
      <c r="U380" s="104">
        <v>853.45848174645505</v>
      </c>
      <c r="V380" s="104">
        <v>784.66870838826333</v>
      </c>
      <c r="W380" s="104">
        <v>685.74071424299075</v>
      </c>
      <c r="X380" s="104">
        <v>600.92930836165976</v>
      </c>
      <c r="Y380" s="104">
        <v>469.82934378947743</v>
      </c>
      <c r="DA380" s="132" t="s">
        <v>4236</v>
      </c>
    </row>
    <row r="381" spans="1:105" ht="12" customHeight="1" x14ac:dyDescent="0.25">
      <c r="A381" s="108" t="s">
        <v>53</v>
      </c>
      <c r="B381" s="98"/>
      <c r="C381" s="98">
        <v>427.54316616266055</v>
      </c>
      <c r="D381" s="98">
        <v>511.16766898749023</v>
      </c>
      <c r="E381" s="98">
        <v>491.16776429104817</v>
      </c>
      <c r="F381" s="98">
        <v>469.89246043434377</v>
      </c>
      <c r="G381" s="98">
        <v>471.61408827831741</v>
      </c>
      <c r="H381" s="98">
        <v>448.66627425698294</v>
      </c>
      <c r="I381" s="98">
        <v>497.2569421896215</v>
      </c>
      <c r="J381" s="98">
        <v>405.90183327797996</v>
      </c>
      <c r="K381" s="98">
        <v>441.27032507592156</v>
      </c>
      <c r="L381" s="98">
        <v>350.62639550572709</v>
      </c>
      <c r="M381" s="98">
        <v>395.54602588576154</v>
      </c>
      <c r="N381" s="98">
        <v>359.91166856503804</v>
      </c>
      <c r="O381" s="98">
        <v>364.75163846799717</v>
      </c>
      <c r="P381" s="98">
        <v>393.99520732660278</v>
      </c>
      <c r="Q381" s="98">
        <v>393.88173507620957</v>
      </c>
      <c r="R381" s="98">
        <v>418.42158128947614</v>
      </c>
      <c r="S381" s="98">
        <v>420.60891163502407</v>
      </c>
      <c r="T381" s="98">
        <v>386.5975229047001</v>
      </c>
      <c r="U381" s="98">
        <v>355.88610413532052</v>
      </c>
      <c r="V381" s="98">
        <v>316.12100730980052</v>
      </c>
      <c r="W381" s="98">
        <v>234.06474881225222</v>
      </c>
      <c r="X381" s="98">
        <v>223.69867745672659</v>
      </c>
      <c r="Y381" s="98">
        <v>178.79726816787547</v>
      </c>
      <c r="DA381" s="63" t="s">
        <v>4237</v>
      </c>
    </row>
    <row r="382" spans="1:105" ht="12" customHeight="1" x14ac:dyDescent="0.25">
      <c r="A382" s="108" t="s">
        <v>52</v>
      </c>
      <c r="B382" s="98"/>
      <c r="C382" s="98">
        <v>473.70232391790449</v>
      </c>
      <c r="D382" s="98">
        <v>516.07883481614226</v>
      </c>
      <c r="E382" s="98">
        <v>527.09998028288817</v>
      </c>
      <c r="F382" s="98">
        <v>509.92701542398402</v>
      </c>
      <c r="G382" s="98">
        <v>504.44618738930785</v>
      </c>
      <c r="H382" s="98">
        <v>504.41301899801618</v>
      </c>
      <c r="I382" s="98">
        <v>488.03713969896893</v>
      </c>
      <c r="J382" s="98">
        <v>497.00500281701562</v>
      </c>
      <c r="K382" s="98">
        <v>509.89868737827135</v>
      </c>
      <c r="L382" s="98">
        <v>576.73418750413339</v>
      </c>
      <c r="M382" s="98">
        <v>540.40667667983348</v>
      </c>
      <c r="N382" s="98">
        <v>554.8029786946214</v>
      </c>
      <c r="O382" s="98">
        <v>541.28782039781504</v>
      </c>
      <c r="P382" s="98">
        <v>526.53805581028689</v>
      </c>
      <c r="Q382" s="98">
        <v>532.46220541299897</v>
      </c>
      <c r="R382" s="98">
        <v>522.08555470809813</v>
      </c>
      <c r="S382" s="98">
        <v>512.83396510133923</v>
      </c>
      <c r="T382" s="98">
        <v>509.41756648047806</v>
      </c>
      <c r="U382" s="98">
        <v>497.57237761113441</v>
      </c>
      <c r="V382" s="98">
        <v>468.54770107846275</v>
      </c>
      <c r="W382" s="98">
        <v>451.67596543073859</v>
      </c>
      <c r="X382" s="98">
        <v>377.23063090493315</v>
      </c>
      <c r="Y382" s="98">
        <v>291.03207562160196</v>
      </c>
      <c r="DA382" s="63" t="s">
        <v>4238</v>
      </c>
    </row>
    <row r="383" spans="1:105" ht="12" customHeight="1" x14ac:dyDescent="0.25">
      <c r="A383" s="121" t="s">
        <v>54</v>
      </c>
      <c r="B383" s="122"/>
      <c r="C383" s="122">
        <v>184.08412657637334</v>
      </c>
      <c r="D383" s="122">
        <v>184.46579148531433</v>
      </c>
      <c r="E383" s="122">
        <v>184.10746399266534</v>
      </c>
      <c r="F383" s="122">
        <v>189.62795195732721</v>
      </c>
      <c r="G383" s="122">
        <v>190.26721385947886</v>
      </c>
      <c r="H383" s="122">
        <v>208.34304746632742</v>
      </c>
      <c r="I383" s="122">
        <v>195.0042020602335</v>
      </c>
      <c r="J383" s="122">
        <v>200.3256674652194</v>
      </c>
      <c r="K383" s="122">
        <v>183.05485999643832</v>
      </c>
      <c r="L383" s="122">
        <v>223.80599453755207</v>
      </c>
      <c r="M383" s="122">
        <v>223.23504712681657</v>
      </c>
      <c r="N383" s="122">
        <v>223.15100198400054</v>
      </c>
      <c r="O383" s="122">
        <v>218.80375602280415</v>
      </c>
      <c r="P383" s="122">
        <v>214.5919214256015</v>
      </c>
      <c r="Q383" s="122">
        <v>210.95688531539096</v>
      </c>
      <c r="R383" s="122">
        <v>207.38239844914395</v>
      </c>
      <c r="S383" s="122">
        <v>204.40742144144255</v>
      </c>
      <c r="T383" s="122">
        <v>201.74787201384126</v>
      </c>
      <c r="U383" s="122">
        <v>199.34168037304934</v>
      </c>
      <c r="V383" s="122">
        <v>196.98807701787882</v>
      </c>
      <c r="W383" s="122">
        <v>196.53710327291637</v>
      </c>
      <c r="X383" s="122">
        <v>196.71772333312163</v>
      </c>
      <c r="Y383" s="122">
        <v>172.41901456217161</v>
      </c>
      <c r="DA383" s="130" t="s">
        <v>4239</v>
      </c>
    </row>
    <row r="384" spans="1:105" ht="12" customHeight="1" x14ac:dyDescent="0.25">
      <c r="A384" s="97" t="s">
        <v>50</v>
      </c>
      <c r="B384" s="98"/>
      <c r="C384" s="98">
        <v>0</v>
      </c>
      <c r="D384" s="98">
        <v>0</v>
      </c>
      <c r="E384" s="98">
        <v>0</v>
      </c>
      <c r="F384" s="98">
        <v>0</v>
      </c>
      <c r="G384" s="98">
        <v>0</v>
      </c>
      <c r="H384" s="98">
        <v>0</v>
      </c>
      <c r="I384" s="98">
        <v>0</v>
      </c>
      <c r="J384" s="98">
        <v>0</v>
      </c>
      <c r="K384" s="98">
        <v>0</v>
      </c>
      <c r="L384" s="98">
        <v>0</v>
      </c>
      <c r="M384" s="98">
        <v>0</v>
      </c>
      <c r="N384" s="98">
        <v>0</v>
      </c>
      <c r="O384" s="98">
        <v>0</v>
      </c>
      <c r="P384" s="98">
        <v>0</v>
      </c>
      <c r="Q384" s="98">
        <v>0</v>
      </c>
      <c r="R384" s="98">
        <v>0</v>
      </c>
      <c r="S384" s="98">
        <v>0</v>
      </c>
      <c r="T384" s="98">
        <v>0</v>
      </c>
      <c r="U384" s="98">
        <v>0</v>
      </c>
      <c r="V384" s="98">
        <v>0</v>
      </c>
      <c r="W384" s="98">
        <v>0</v>
      </c>
      <c r="X384" s="98">
        <v>0</v>
      </c>
      <c r="Y384" s="98">
        <v>0</v>
      </c>
      <c r="DA384" s="63" t="s">
        <v>4240</v>
      </c>
    </row>
    <row r="385" spans="1:105" ht="12" customHeight="1" x14ac:dyDescent="0.25">
      <c r="A385" s="109" t="s">
        <v>120</v>
      </c>
      <c r="B385" s="33"/>
      <c r="C385" s="33">
        <v>184.08412657637334</v>
      </c>
      <c r="D385" s="33">
        <v>184.46579148531433</v>
      </c>
      <c r="E385" s="33">
        <v>184.10746399266534</v>
      </c>
      <c r="F385" s="33">
        <v>189.62795195732721</v>
      </c>
      <c r="G385" s="33">
        <v>190.26721385947886</v>
      </c>
      <c r="H385" s="33">
        <v>208.34304746632742</v>
      </c>
      <c r="I385" s="33">
        <v>195.0042020602335</v>
      </c>
      <c r="J385" s="33">
        <v>200.3256674652194</v>
      </c>
      <c r="K385" s="33">
        <v>183.05485999643832</v>
      </c>
      <c r="L385" s="33">
        <v>223.80599453755207</v>
      </c>
      <c r="M385" s="33">
        <v>223.23504712681657</v>
      </c>
      <c r="N385" s="33">
        <v>223.15100198400054</v>
      </c>
      <c r="O385" s="33">
        <v>218.80375602280415</v>
      </c>
      <c r="P385" s="33">
        <v>214.5919214256015</v>
      </c>
      <c r="Q385" s="33">
        <v>210.95688531539096</v>
      </c>
      <c r="R385" s="33">
        <v>207.38239844914395</v>
      </c>
      <c r="S385" s="33">
        <v>204.40742144144255</v>
      </c>
      <c r="T385" s="33">
        <v>201.74787201384126</v>
      </c>
      <c r="U385" s="33">
        <v>199.34168037304934</v>
      </c>
      <c r="V385" s="33">
        <v>196.98807701787882</v>
      </c>
      <c r="W385" s="33">
        <v>196.53710327291637</v>
      </c>
      <c r="X385" s="33">
        <v>196.71772333312163</v>
      </c>
      <c r="Y385" s="33">
        <v>172.41901456217161</v>
      </c>
      <c r="DA385" s="60" t="s">
        <v>4241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0</v>
      </c>
      <c r="D387" s="117">
        <f t="shared" si="184"/>
        <v>0</v>
      </c>
      <c r="E387" s="117">
        <f t="shared" si="184"/>
        <v>0</v>
      </c>
      <c r="F387" s="117">
        <f t="shared" si="184"/>
        <v>0</v>
      </c>
      <c r="G387" s="117">
        <f t="shared" si="184"/>
        <v>0</v>
      </c>
      <c r="H387" s="117">
        <f t="shared" si="184"/>
        <v>0</v>
      </c>
      <c r="I387" s="117">
        <f t="shared" si="184"/>
        <v>0</v>
      </c>
      <c r="J387" s="117">
        <f t="shared" si="184"/>
        <v>0</v>
      </c>
      <c r="K387" s="117">
        <f t="shared" si="184"/>
        <v>0</v>
      </c>
      <c r="L387" s="117">
        <f t="shared" si="184"/>
        <v>0</v>
      </c>
      <c r="M387" s="117">
        <f t="shared" si="184"/>
        <v>0</v>
      </c>
      <c r="N387" s="117">
        <f t="shared" si="184"/>
        <v>0</v>
      </c>
      <c r="O387" s="117">
        <f t="shared" si="184"/>
        <v>0</v>
      </c>
      <c r="P387" s="117">
        <f t="shared" si="184"/>
        <v>0</v>
      </c>
      <c r="Q387" s="117">
        <f t="shared" si="184"/>
        <v>0</v>
      </c>
      <c r="R387" s="117">
        <f t="shared" ref="R387:V387" si="185">R388+R390+R392+R401</f>
        <v>0</v>
      </c>
      <c r="S387" s="117">
        <f t="shared" si="185"/>
        <v>0</v>
      </c>
      <c r="T387" s="117">
        <f t="shared" si="185"/>
        <v>0</v>
      </c>
      <c r="U387" s="117">
        <f t="shared" si="185"/>
        <v>0</v>
      </c>
      <c r="V387" s="117">
        <f t="shared" si="185"/>
        <v>0</v>
      </c>
      <c r="W387" s="117">
        <f t="shared" ref="W387:Y387" si="186">W388+W390+W392+W401</f>
        <v>0</v>
      </c>
      <c r="X387" s="117">
        <f t="shared" si="186"/>
        <v>0</v>
      </c>
      <c r="Y387" s="117">
        <f t="shared" si="186"/>
        <v>0</v>
      </c>
      <c r="DA387" s="129" t="s">
        <v>4392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4393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4394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4395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4396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0</v>
      </c>
      <c r="E392" s="122">
        <v>0</v>
      </c>
      <c r="F392" s="122">
        <v>0</v>
      </c>
      <c r="G392" s="122">
        <v>0</v>
      </c>
      <c r="H392" s="122">
        <v>0</v>
      </c>
      <c r="I392" s="122">
        <v>0</v>
      </c>
      <c r="J392" s="122">
        <v>0</v>
      </c>
      <c r="K392" s="122">
        <v>0</v>
      </c>
      <c r="L392" s="122">
        <v>0</v>
      </c>
      <c r="M392" s="122">
        <v>0</v>
      </c>
      <c r="N392" s="122">
        <v>0</v>
      </c>
      <c r="O392" s="122">
        <v>0</v>
      </c>
      <c r="P392" s="122">
        <v>0</v>
      </c>
      <c r="Q392" s="122">
        <v>0</v>
      </c>
      <c r="R392" s="122">
        <v>0</v>
      </c>
      <c r="S392" s="122">
        <v>0</v>
      </c>
      <c r="T392" s="122">
        <v>0</v>
      </c>
      <c r="U392" s="122">
        <v>0</v>
      </c>
      <c r="V392" s="122">
        <v>0</v>
      </c>
      <c r="W392" s="122">
        <v>0</v>
      </c>
      <c r="X392" s="122">
        <v>0</v>
      </c>
      <c r="Y392" s="122">
        <v>0</v>
      </c>
      <c r="DA392" s="130" t="s">
        <v>4397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4398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X394" s="98">
        <v>0</v>
      </c>
      <c r="Y394" s="98">
        <v>0</v>
      </c>
      <c r="DA394" s="63" t="s">
        <v>4399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4400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4401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4402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4403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4404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4405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X401" s="122">
        <v>0</v>
      </c>
      <c r="Y401" s="122">
        <v>0</v>
      </c>
      <c r="DA401" s="130" t="s">
        <v>4406</v>
      </c>
    </row>
    <row r="402" spans="1:105" ht="12" customHeight="1" x14ac:dyDescent="0.25">
      <c r="A402" s="97" t="s">
        <v>50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X402" s="98">
        <v>0</v>
      </c>
      <c r="Y402" s="98">
        <v>0</v>
      </c>
      <c r="DA402" s="63" t="s">
        <v>4407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4408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50.431399238292784</v>
      </c>
      <c r="D405" s="118">
        <f t="shared" si="189"/>
        <v>49.973042722953998</v>
      </c>
      <c r="E405" s="118">
        <f t="shared" si="189"/>
        <v>49.364149581442767</v>
      </c>
      <c r="F405" s="118">
        <f t="shared" si="189"/>
        <v>45.223285784312338</v>
      </c>
      <c r="G405" s="118">
        <f t="shared" si="189"/>
        <v>41.175187248915691</v>
      </c>
      <c r="H405" s="118">
        <f t="shared" si="189"/>
        <v>40.375830010217257</v>
      </c>
      <c r="I405" s="118">
        <f t="shared" si="189"/>
        <v>36.878896289241993</v>
      </c>
      <c r="J405" s="118">
        <f t="shared" si="189"/>
        <v>37.35946094131927</v>
      </c>
      <c r="K405" s="118">
        <f t="shared" si="189"/>
        <v>37.547014402888756</v>
      </c>
      <c r="L405" s="118">
        <f t="shared" si="189"/>
        <v>37.333091739034174</v>
      </c>
      <c r="M405" s="118">
        <f t="shared" si="189"/>
        <v>33.89430892147287</v>
      </c>
      <c r="N405" s="118">
        <f t="shared" si="189"/>
        <v>32.361690698026955</v>
      </c>
      <c r="O405" s="118">
        <f t="shared" si="189"/>
        <v>29.266569163297795</v>
      </c>
      <c r="P405" s="118">
        <f t="shared" si="189"/>
        <v>26.168737513476035</v>
      </c>
      <c r="Q405" s="118">
        <f t="shared" si="189"/>
        <v>24.614889024606846</v>
      </c>
      <c r="R405" s="118">
        <f t="shared" ref="R405:V405" si="190">R406+R408+R410+R419</f>
        <v>24.008270337944648</v>
      </c>
      <c r="S405" s="118">
        <f t="shared" si="190"/>
        <v>23.415300893242737</v>
      </c>
      <c r="T405" s="118">
        <f t="shared" si="190"/>
        <v>22.425420312573877</v>
      </c>
      <c r="U405" s="118">
        <f t="shared" si="190"/>
        <v>21.377825188637342</v>
      </c>
      <c r="V405" s="118">
        <f t="shared" si="190"/>
        <v>20.164397193698239</v>
      </c>
      <c r="W405" s="118">
        <f t="shared" ref="W405:Y405" si="191">W406+W408+W410+W419</f>
        <v>17.240614789991767</v>
      </c>
      <c r="X405" s="118">
        <f t="shared" si="191"/>
        <v>14.629835026008978</v>
      </c>
      <c r="Y405" s="118">
        <f t="shared" si="191"/>
        <v>11.526441863089607</v>
      </c>
      <c r="DA405" s="129" t="s">
        <v>4560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37.362224313387095</v>
      </c>
      <c r="D406" s="123">
        <f t="shared" si="192"/>
        <v>35.502078368429054</v>
      </c>
      <c r="E406" s="123">
        <f t="shared" si="192"/>
        <v>34.906974344549113</v>
      </c>
      <c r="F406" s="123">
        <f t="shared" si="192"/>
        <v>31.651301149270573</v>
      </c>
      <c r="G406" s="123">
        <f t="shared" si="192"/>
        <v>27.670180292083355</v>
      </c>
      <c r="H406" s="123">
        <f t="shared" si="192"/>
        <v>26.809751656446082</v>
      </c>
      <c r="I406" s="123">
        <f t="shared" si="192"/>
        <v>23.767188482469752</v>
      </c>
      <c r="J406" s="123">
        <f t="shared" si="192"/>
        <v>25.013368976345205</v>
      </c>
      <c r="K406" s="123">
        <f t="shared" si="192"/>
        <v>25.191582149624274</v>
      </c>
      <c r="L406" s="123">
        <f t="shared" si="192"/>
        <v>24.087184242141142</v>
      </c>
      <c r="M406" s="123">
        <f t="shared" si="192"/>
        <v>21.964716331458462</v>
      </c>
      <c r="N406" s="123">
        <f t="shared" si="192"/>
        <v>19.996319388513655</v>
      </c>
      <c r="O406" s="123">
        <f t="shared" si="192"/>
        <v>17.376635391331018</v>
      </c>
      <c r="P406" s="123">
        <f t="shared" si="192"/>
        <v>14.556001007265694</v>
      </c>
      <c r="Q406" s="123">
        <f t="shared" si="192"/>
        <v>12.766533343170282</v>
      </c>
      <c r="R406" s="123">
        <f t="shared" si="192"/>
        <v>12.273170063590788</v>
      </c>
      <c r="S406" s="123">
        <f t="shared" si="192"/>
        <v>11.857457112940374</v>
      </c>
      <c r="T406" s="123">
        <f t="shared" si="192"/>
        <v>11.101454906135233</v>
      </c>
      <c r="U406" s="123">
        <f t="shared" si="192"/>
        <v>10.796668151743445</v>
      </c>
      <c r="V406" s="123">
        <f t="shared" si="192"/>
        <v>10.380580405434168</v>
      </c>
      <c r="W406" s="123">
        <f t="shared" si="192"/>
        <v>8.4382862591824193</v>
      </c>
      <c r="X406" s="123">
        <f t="shared" si="192"/>
        <v>6.7833362161808237</v>
      </c>
      <c r="Y406" s="123">
        <f t="shared" si="192"/>
        <v>5.3479815399855983</v>
      </c>
      <c r="DA406" s="130" t="s">
        <v>4561</v>
      </c>
    </row>
    <row r="407" spans="1:105" ht="12" customHeight="1" x14ac:dyDescent="0.25">
      <c r="A407" s="97" t="s">
        <v>53</v>
      </c>
      <c r="B407" s="99"/>
      <c r="C407" s="99">
        <v>37.362224313387095</v>
      </c>
      <c r="D407" s="99">
        <v>35.502078368429054</v>
      </c>
      <c r="E407" s="99">
        <v>34.906974344549113</v>
      </c>
      <c r="F407" s="99">
        <v>31.651301149270573</v>
      </c>
      <c r="G407" s="99">
        <v>27.670180292083355</v>
      </c>
      <c r="H407" s="99">
        <v>26.809751656446082</v>
      </c>
      <c r="I407" s="99">
        <v>23.767188482469752</v>
      </c>
      <c r="J407" s="99">
        <v>25.013368976345205</v>
      </c>
      <c r="K407" s="99">
        <v>25.191582149624274</v>
      </c>
      <c r="L407" s="99">
        <v>24.087184242141142</v>
      </c>
      <c r="M407" s="99">
        <v>21.964716331458462</v>
      </c>
      <c r="N407" s="99">
        <v>19.996319388513655</v>
      </c>
      <c r="O407" s="99">
        <v>17.376635391331018</v>
      </c>
      <c r="P407" s="99">
        <v>14.556001007265694</v>
      </c>
      <c r="Q407" s="99">
        <v>12.766533343170282</v>
      </c>
      <c r="R407" s="99">
        <v>12.273170063590788</v>
      </c>
      <c r="S407" s="99">
        <v>11.857457112940374</v>
      </c>
      <c r="T407" s="99">
        <v>11.101454906135233</v>
      </c>
      <c r="U407" s="99">
        <v>10.796668151743445</v>
      </c>
      <c r="V407" s="99">
        <v>10.380580405434168</v>
      </c>
      <c r="W407" s="99">
        <v>8.4382862591824193</v>
      </c>
      <c r="X407" s="99">
        <v>6.7833362161808237</v>
      </c>
      <c r="Y407" s="99">
        <v>5.3479815399855983</v>
      </c>
      <c r="DA407" s="63" t="s">
        <v>4562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0.22696128076367086</v>
      </c>
      <c r="D408" s="123">
        <f t="shared" si="193"/>
        <v>7.1809348668271628E-2</v>
      </c>
      <c r="E408" s="123">
        <f t="shared" si="193"/>
        <v>0.33737652472595825</v>
      </c>
      <c r="F408" s="123">
        <f t="shared" si="193"/>
        <v>0.25400199618204788</v>
      </c>
      <c r="G408" s="123">
        <f t="shared" si="193"/>
        <v>0.27374164955263208</v>
      </c>
      <c r="H408" s="123">
        <f t="shared" si="193"/>
        <v>0.442152375449688</v>
      </c>
      <c r="I408" s="123">
        <f t="shared" si="193"/>
        <v>0.30772147902944452</v>
      </c>
      <c r="J408" s="123">
        <f t="shared" si="193"/>
        <v>0.32154865420542078</v>
      </c>
      <c r="K408" s="123">
        <f t="shared" si="193"/>
        <v>0.36247595566196988</v>
      </c>
      <c r="L408" s="123">
        <f t="shared" si="193"/>
        <v>0.40562379728452663</v>
      </c>
      <c r="M408" s="123">
        <f t="shared" si="193"/>
        <v>0.43742884677454985</v>
      </c>
      <c r="N408" s="123">
        <f t="shared" si="193"/>
        <v>0.54013700517413654</v>
      </c>
      <c r="O408" s="123">
        <f t="shared" si="193"/>
        <v>0.60351795702042887</v>
      </c>
      <c r="P408" s="123">
        <f t="shared" si="193"/>
        <v>0.65481784240417473</v>
      </c>
      <c r="Q408" s="123">
        <f t="shared" si="193"/>
        <v>0.69732139446133512</v>
      </c>
      <c r="R408" s="123">
        <f t="shared" si="193"/>
        <v>0.78775395560368411</v>
      </c>
      <c r="S408" s="123">
        <f t="shared" si="193"/>
        <v>0.78645711152076858</v>
      </c>
      <c r="T408" s="123">
        <f t="shared" si="193"/>
        <v>0.98135373048849339</v>
      </c>
      <c r="U408" s="123">
        <f t="shared" si="193"/>
        <v>0.95207338282984633</v>
      </c>
      <c r="V408" s="123">
        <f t="shared" si="193"/>
        <v>0.84434898025129146</v>
      </c>
      <c r="W408" s="123">
        <f t="shared" si="193"/>
        <v>0.82165174155970688</v>
      </c>
      <c r="X408" s="123">
        <f t="shared" si="193"/>
        <v>0.93910805562805355</v>
      </c>
      <c r="Y408" s="123">
        <f t="shared" si="193"/>
        <v>0.7611991344111303</v>
      </c>
      <c r="DA408" s="130" t="s">
        <v>4563</v>
      </c>
    </row>
    <row r="409" spans="1:105" ht="12" customHeight="1" x14ac:dyDescent="0.25">
      <c r="A409" s="97" t="s">
        <v>53</v>
      </c>
      <c r="B409" s="99"/>
      <c r="C409" s="99">
        <f>RES_hhdet_in_fecs!C147</f>
        <v>0.22696128076367086</v>
      </c>
      <c r="D409" s="99">
        <f>RES_hhdet_in_fecs!D147</f>
        <v>7.1809348668271628E-2</v>
      </c>
      <c r="E409" s="99">
        <f>RES_hhdet_in_fecs!E147</f>
        <v>0.33737652472595825</v>
      </c>
      <c r="F409" s="99">
        <f>RES_hhdet_in_fecs!F147</f>
        <v>0.25400199618204788</v>
      </c>
      <c r="G409" s="99">
        <f>RES_hhdet_in_fecs!G147</f>
        <v>0.27374164955263208</v>
      </c>
      <c r="H409" s="99">
        <f>RES_hhdet_in_fecs!H147</f>
        <v>0.442152375449688</v>
      </c>
      <c r="I409" s="99">
        <f>RES_hhdet_in_fecs!I147</f>
        <v>0.30772147902944452</v>
      </c>
      <c r="J409" s="99">
        <f>RES_hhdet_in_fecs!J147</f>
        <v>0.32154865420542078</v>
      </c>
      <c r="K409" s="99">
        <f>RES_hhdet_in_fecs!K147</f>
        <v>0.36247595566196988</v>
      </c>
      <c r="L409" s="99">
        <f>RES_hhdet_in_fecs!L147</f>
        <v>0.40562379728452663</v>
      </c>
      <c r="M409" s="99">
        <f>RES_hhdet_in_fecs!M147</f>
        <v>0.43742884677454985</v>
      </c>
      <c r="N409" s="99">
        <f>RES_hhdet_in_fecs!N147</f>
        <v>0.54013700517413654</v>
      </c>
      <c r="O409" s="99">
        <f>RES_hhdet_in_fecs!O147</f>
        <v>0.60351795702042887</v>
      </c>
      <c r="P409" s="99">
        <f>RES_hhdet_in_fecs!P147</f>
        <v>0.65481784240417473</v>
      </c>
      <c r="Q409" s="99">
        <f>RES_hhdet_in_fecs!Q147</f>
        <v>0.69732139446133512</v>
      </c>
      <c r="R409" s="99">
        <f>RES_hhdet_in_fecs!R147</f>
        <v>0.78775395560368411</v>
      </c>
      <c r="S409" s="99">
        <f>RES_hhdet_in_fecs!S147</f>
        <v>0.78645711152076858</v>
      </c>
      <c r="T409" s="99">
        <f>RES_hhdet_in_fecs!T147</f>
        <v>0.98135373048849339</v>
      </c>
      <c r="U409" s="99">
        <f>RES_hhdet_in_fecs!U147</f>
        <v>0.95207338282984633</v>
      </c>
      <c r="V409" s="99">
        <f>RES_hhdet_in_fecs!V147</f>
        <v>0.84434898025129146</v>
      </c>
      <c r="W409" s="99">
        <f>RES_hhdet_in_fecs!W147</f>
        <v>0.82165174155970688</v>
      </c>
      <c r="X409" s="99">
        <f>RES_hhdet_in_fecs!X147</f>
        <v>0.93910805562805355</v>
      </c>
      <c r="Y409" s="99">
        <f>RES_hhdet_in_fecs!Y147</f>
        <v>0.7611991344111303</v>
      </c>
      <c r="DA409" s="63" t="s">
        <v>4564</v>
      </c>
    </row>
    <row r="410" spans="1:105" ht="12" customHeight="1" x14ac:dyDescent="0.25">
      <c r="A410" s="121" t="s">
        <v>55</v>
      </c>
      <c r="B410" s="123"/>
      <c r="C410" s="123">
        <v>10.61670147719768</v>
      </c>
      <c r="D410" s="123">
        <v>12.186970019067148</v>
      </c>
      <c r="E410" s="123">
        <v>11.931154072679567</v>
      </c>
      <c r="F410" s="123">
        <v>11.104063454600512</v>
      </c>
      <c r="G410" s="123">
        <v>11.04326182402697</v>
      </c>
      <c r="H410" s="123">
        <v>10.751656936450182</v>
      </c>
      <c r="I410" s="123">
        <v>10.625446060061474</v>
      </c>
      <c r="J410" s="123">
        <v>9.8194077345905431</v>
      </c>
      <c r="K410" s="123">
        <v>9.9872760137347854</v>
      </c>
      <c r="L410" s="123">
        <v>10.410680456973907</v>
      </c>
      <c r="M410" s="123">
        <v>9.1289153362585758</v>
      </c>
      <c r="N410" s="123">
        <v>9.4852759331217609</v>
      </c>
      <c r="O410" s="123">
        <v>9.0312930292850613</v>
      </c>
      <c r="P410" s="123">
        <v>8.7786137744801032</v>
      </c>
      <c r="Q410" s="123">
        <v>9.0447555314557277</v>
      </c>
      <c r="R410" s="123">
        <v>8.9160670194578575</v>
      </c>
      <c r="S410" s="123">
        <v>8.8153390208947382</v>
      </c>
      <c r="T410" s="123">
        <v>8.4584502139238591</v>
      </c>
      <c r="U410" s="123">
        <v>7.8078624534385979</v>
      </c>
      <c r="V410" s="123">
        <v>7.1737007230641625</v>
      </c>
      <c r="W410" s="123">
        <v>6.2520697108509751</v>
      </c>
      <c r="X410" s="123">
        <v>5.2108452960225193</v>
      </c>
      <c r="Y410" s="123">
        <v>3.9493433254046324</v>
      </c>
      <c r="DA410" s="130" t="s">
        <v>4565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0</v>
      </c>
      <c r="E411" s="99">
        <v>0</v>
      </c>
      <c r="F411" s="99">
        <v>0</v>
      </c>
      <c r="G411" s="99">
        <v>0</v>
      </c>
      <c r="H411" s="99">
        <v>0</v>
      </c>
      <c r="I411" s="99">
        <v>0</v>
      </c>
      <c r="J411" s="99">
        <v>0</v>
      </c>
      <c r="K411" s="99">
        <v>0</v>
      </c>
      <c r="L411" s="99">
        <v>0</v>
      </c>
      <c r="M411" s="99">
        <v>0</v>
      </c>
      <c r="N411" s="99">
        <v>0</v>
      </c>
      <c r="O411" s="99">
        <v>0</v>
      </c>
      <c r="P411" s="99">
        <v>0</v>
      </c>
      <c r="Q411" s="99">
        <v>0</v>
      </c>
      <c r="R411" s="99">
        <v>0</v>
      </c>
      <c r="S411" s="99">
        <v>0</v>
      </c>
      <c r="T411" s="99">
        <v>0</v>
      </c>
      <c r="U411" s="99">
        <v>0</v>
      </c>
      <c r="V411" s="99">
        <v>0</v>
      </c>
      <c r="W411" s="99">
        <v>0</v>
      </c>
      <c r="X411" s="99">
        <v>0</v>
      </c>
      <c r="Y411" s="99">
        <v>0</v>
      </c>
      <c r="DA411" s="63" t="s">
        <v>4566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X412" s="99">
        <v>0</v>
      </c>
      <c r="Y412" s="99">
        <v>0</v>
      </c>
      <c r="DA412" s="63" t="s">
        <v>4567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X413" s="102">
        <v>0</v>
      </c>
      <c r="Y413" s="102">
        <v>0</v>
      </c>
      <c r="DA413" s="131" t="s">
        <v>4568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X414" s="105">
        <v>0</v>
      </c>
      <c r="Y414" s="105">
        <v>0</v>
      </c>
      <c r="DA414" s="132" t="s">
        <v>4569</v>
      </c>
    </row>
    <row r="415" spans="1:105" ht="12" customHeight="1" x14ac:dyDescent="0.25">
      <c r="A415" s="106" t="s">
        <v>122</v>
      </c>
      <c r="B415" s="102"/>
      <c r="C415" s="102">
        <v>11.48414240658737</v>
      </c>
      <c r="D415" s="102">
        <v>12.987691463094185</v>
      </c>
      <c r="E415" s="102">
        <v>12.764279470566157</v>
      </c>
      <c r="F415" s="102">
        <v>12.063715793823299</v>
      </c>
      <c r="G415" s="102">
        <v>11.840018457952244</v>
      </c>
      <c r="H415" s="102">
        <v>11.450843457071048</v>
      </c>
      <c r="I415" s="102">
        <v>11.614747767435839</v>
      </c>
      <c r="J415" s="102">
        <v>10.487500059158094</v>
      </c>
      <c r="K415" s="102">
        <v>10.993672203545168</v>
      </c>
      <c r="L415" s="102">
        <v>10.622952858808009</v>
      </c>
      <c r="M415" s="102">
        <v>10.430783320799968</v>
      </c>
      <c r="N415" s="102">
        <v>10.064652722456525</v>
      </c>
      <c r="O415" s="102">
        <v>9.740644673223203</v>
      </c>
      <c r="P415" s="102">
        <v>9.6689435672666058</v>
      </c>
      <c r="Q415" s="102">
        <v>9.5300030731160863</v>
      </c>
      <c r="R415" s="102">
        <v>9.5296613793591636</v>
      </c>
      <c r="S415" s="102">
        <v>9.3126782779003268</v>
      </c>
      <c r="T415" s="102">
        <v>8.8113752151947935</v>
      </c>
      <c r="U415" s="102">
        <v>8.2670205874576634</v>
      </c>
      <c r="V415" s="102">
        <v>7.4992899131400232</v>
      </c>
      <c r="W415" s="102">
        <v>6.4516002063264315</v>
      </c>
      <c r="X415" s="102">
        <v>5.4961070955753595</v>
      </c>
      <c r="Y415" s="102">
        <v>4.2032361826943241</v>
      </c>
      <c r="DA415" s="131" t="s">
        <v>4570</v>
      </c>
    </row>
    <row r="416" spans="1:105" ht="12" customHeight="1" x14ac:dyDescent="0.25">
      <c r="A416" s="107" t="s">
        <v>121</v>
      </c>
      <c r="B416" s="105"/>
      <c r="C416" s="105">
        <v>9.8447936898112562</v>
      </c>
      <c r="D416" s="105">
        <v>11.221743921935548</v>
      </c>
      <c r="E416" s="105">
        <v>10.982850048357037</v>
      </c>
      <c r="F416" s="105">
        <v>10.378356212999199</v>
      </c>
      <c r="G416" s="105">
        <v>10.202973784605781</v>
      </c>
      <c r="H416" s="105">
        <v>9.8346910077670806</v>
      </c>
      <c r="I416" s="105">
        <v>10.088454168626614</v>
      </c>
      <c r="J416" s="105">
        <v>8.9636036692834669</v>
      </c>
      <c r="K416" s="105">
        <v>9.4488687226846224</v>
      </c>
      <c r="L416" s="105">
        <v>8.8980977005891972</v>
      </c>
      <c r="M416" s="105">
        <v>8.8859747743438238</v>
      </c>
      <c r="N416" s="105">
        <v>8.532255556599786</v>
      </c>
      <c r="O416" s="105">
        <v>8.3324670059247019</v>
      </c>
      <c r="P416" s="105">
        <v>8.4047683464204592</v>
      </c>
      <c r="Q416" s="105">
        <v>8.3347855430307387</v>
      </c>
      <c r="R416" s="105">
        <v>8.4162907973949945</v>
      </c>
      <c r="S416" s="105">
        <v>8.2719694284003324</v>
      </c>
      <c r="T416" s="105">
        <v>7.819606285679594</v>
      </c>
      <c r="U416" s="105">
        <v>7.3545677182577149</v>
      </c>
      <c r="V416" s="105">
        <v>6.6792306310400962</v>
      </c>
      <c r="W416" s="105">
        <v>5.6958002109076284</v>
      </c>
      <c r="X416" s="105">
        <v>4.9362318752864009</v>
      </c>
      <c r="Y416" s="105">
        <v>3.8225106643507001</v>
      </c>
      <c r="DA416" s="132" t="s">
        <v>4571</v>
      </c>
    </row>
    <row r="417" spans="1:105" ht="12" customHeight="1" x14ac:dyDescent="0.25">
      <c r="A417" s="108" t="s">
        <v>53</v>
      </c>
      <c r="B417" s="99"/>
      <c r="C417" s="99">
        <v>5.4491153038567584</v>
      </c>
      <c r="D417" s="99">
        <v>6.4641645212744105</v>
      </c>
      <c r="E417" s="99">
        <v>6.15838873758742</v>
      </c>
      <c r="F417" s="99">
        <v>5.787326524256196</v>
      </c>
      <c r="G417" s="99">
        <v>5.7221324399713485</v>
      </c>
      <c r="H417" s="99">
        <v>5.3906905108671772</v>
      </c>
      <c r="I417" s="99">
        <v>5.8622584042205146</v>
      </c>
      <c r="J417" s="99">
        <v>4.7148558341687545</v>
      </c>
      <c r="K417" s="99">
        <v>5.1010976781429607</v>
      </c>
      <c r="L417" s="99">
        <v>4.0147012156675661</v>
      </c>
      <c r="M417" s="99">
        <v>4.409376215605362</v>
      </c>
      <c r="N417" s="99">
        <v>3.9599450120598583</v>
      </c>
      <c r="O417" s="99">
        <v>3.9211592973484679</v>
      </c>
      <c r="P417" s="99">
        <v>4.1427067678965193</v>
      </c>
      <c r="Q417" s="99">
        <v>4.0538853331733069</v>
      </c>
      <c r="R417" s="99">
        <v>4.2415275808231234</v>
      </c>
      <c r="S417" s="99">
        <v>4.1971676193262084</v>
      </c>
      <c r="T417" s="99">
        <v>3.7978960853471682</v>
      </c>
      <c r="U417" s="99">
        <v>3.4465525370208416</v>
      </c>
      <c r="V417" s="99">
        <v>3.0184308247379437</v>
      </c>
      <c r="W417" s="99">
        <v>2.1976238031778248</v>
      </c>
      <c r="X417" s="99">
        <v>2.0463122913075553</v>
      </c>
      <c r="Y417" s="99">
        <v>1.6045640951763909</v>
      </c>
      <c r="DA417" s="63" t="s">
        <v>4572</v>
      </c>
    </row>
    <row r="418" spans="1:105" ht="12" customHeight="1" x14ac:dyDescent="0.25">
      <c r="A418" s="108" t="s">
        <v>52</v>
      </c>
      <c r="B418" s="99"/>
      <c r="C418" s="99">
        <v>4.3956783859544997</v>
      </c>
      <c r="D418" s="99">
        <v>4.757579400661136</v>
      </c>
      <c r="E418" s="99">
        <v>4.8244613107696148</v>
      </c>
      <c r="F418" s="99">
        <v>4.5910296887430011</v>
      </c>
      <c r="G418" s="99">
        <v>4.4808413446344337</v>
      </c>
      <c r="H418" s="99">
        <v>4.4440004968999043</v>
      </c>
      <c r="I418" s="99">
        <v>4.2261957644060999</v>
      </c>
      <c r="J418" s="99">
        <v>4.2487478351147114</v>
      </c>
      <c r="K418" s="99">
        <v>4.3477710445416626</v>
      </c>
      <c r="L418" s="99">
        <v>4.8833964849216303</v>
      </c>
      <c r="M418" s="99">
        <v>4.4765985587384618</v>
      </c>
      <c r="N418" s="99">
        <v>4.5723105445399286</v>
      </c>
      <c r="O418" s="99">
        <v>4.4113077085762349</v>
      </c>
      <c r="P418" s="99">
        <v>4.2620615785239409</v>
      </c>
      <c r="Q418" s="99">
        <v>4.2809002098574318</v>
      </c>
      <c r="R418" s="99">
        <v>4.174763216571872</v>
      </c>
      <c r="S418" s="99">
        <v>4.074801809074124</v>
      </c>
      <c r="T418" s="99">
        <v>4.0217102003324268</v>
      </c>
      <c r="U418" s="99">
        <v>3.9080151812368737</v>
      </c>
      <c r="V418" s="99">
        <v>3.6607998063021525</v>
      </c>
      <c r="W418" s="99">
        <v>3.4981764077298041</v>
      </c>
      <c r="X418" s="99">
        <v>2.8899195839788456</v>
      </c>
      <c r="Y418" s="99">
        <v>2.2179465691743085</v>
      </c>
      <c r="DA418" s="63" t="s">
        <v>4573</v>
      </c>
    </row>
    <row r="419" spans="1:105" ht="12" customHeight="1" x14ac:dyDescent="0.25">
      <c r="A419" s="121" t="s">
        <v>54</v>
      </c>
      <c r="B419" s="123"/>
      <c r="C419" s="123">
        <v>2.2255121669443394</v>
      </c>
      <c r="D419" s="123">
        <v>2.2121849867895222</v>
      </c>
      <c r="E419" s="123">
        <v>2.188644639488126</v>
      </c>
      <c r="F419" s="123">
        <v>2.213919184259201</v>
      </c>
      <c r="G419" s="123">
        <v>2.1880034832527291</v>
      </c>
      <c r="H419" s="123">
        <v>2.3722690418713026</v>
      </c>
      <c r="I419" s="123">
        <v>2.1785402676813188</v>
      </c>
      <c r="J419" s="123">
        <v>2.2051355761781033</v>
      </c>
      <c r="K419" s="123">
        <v>2.0056802838677279</v>
      </c>
      <c r="L419" s="123">
        <v>2.4296032426345966</v>
      </c>
      <c r="M419" s="123">
        <v>2.3632484069812802</v>
      </c>
      <c r="N419" s="123">
        <v>2.3399583712174019</v>
      </c>
      <c r="O419" s="123">
        <v>2.2551227856612854</v>
      </c>
      <c r="P419" s="123">
        <v>2.1793048893260667</v>
      </c>
      <c r="Q419" s="123">
        <v>2.1062787555195026</v>
      </c>
      <c r="R419" s="123">
        <v>2.0312792992923177</v>
      </c>
      <c r="S419" s="123">
        <v>1.9560476478868538</v>
      </c>
      <c r="T419" s="123">
        <v>1.8841614620262901</v>
      </c>
      <c r="U419" s="123">
        <v>1.8212212006254522</v>
      </c>
      <c r="V419" s="123">
        <v>1.7657670849486162</v>
      </c>
      <c r="W419" s="123">
        <v>1.7286070783986642</v>
      </c>
      <c r="X419" s="123">
        <v>1.6965454581775814</v>
      </c>
      <c r="Y419" s="123">
        <v>1.4679178632882466</v>
      </c>
      <c r="DA419" s="130" t="s">
        <v>4574</v>
      </c>
    </row>
    <row r="420" spans="1:105" ht="12" customHeight="1" x14ac:dyDescent="0.25">
      <c r="A420" s="97" t="s">
        <v>50</v>
      </c>
      <c r="B420" s="99"/>
      <c r="C420" s="99">
        <v>0</v>
      </c>
      <c r="D420" s="99">
        <v>0</v>
      </c>
      <c r="E420" s="99">
        <v>0</v>
      </c>
      <c r="F420" s="99">
        <v>0</v>
      </c>
      <c r="G420" s="99">
        <v>0</v>
      </c>
      <c r="H420" s="99">
        <v>0</v>
      </c>
      <c r="I420" s="99">
        <v>0</v>
      </c>
      <c r="J420" s="99">
        <v>0</v>
      </c>
      <c r="K420" s="99">
        <v>0</v>
      </c>
      <c r="L420" s="99">
        <v>0</v>
      </c>
      <c r="M420" s="99">
        <v>0</v>
      </c>
      <c r="N420" s="99">
        <v>0</v>
      </c>
      <c r="O420" s="99">
        <v>0</v>
      </c>
      <c r="P420" s="99">
        <v>0</v>
      </c>
      <c r="Q420" s="99">
        <v>0</v>
      </c>
      <c r="R420" s="99">
        <v>0</v>
      </c>
      <c r="S420" s="99">
        <v>0</v>
      </c>
      <c r="T420" s="99">
        <v>0</v>
      </c>
      <c r="U420" s="99">
        <v>0</v>
      </c>
      <c r="V420" s="99">
        <v>0</v>
      </c>
      <c r="W420" s="99">
        <v>0</v>
      </c>
      <c r="X420" s="99">
        <v>0</v>
      </c>
      <c r="Y420" s="99">
        <v>0</v>
      </c>
      <c r="DA420" s="63" t="s">
        <v>4575</v>
      </c>
    </row>
    <row r="421" spans="1:105" ht="12" customHeight="1" x14ac:dyDescent="0.25">
      <c r="A421" s="109" t="s">
        <v>120</v>
      </c>
      <c r="B421" s="110"/>
      <c r="C421" s="110">
        <v>2.2255121669443394</v>
      </c>
      <c r="D421" s="110">
        <v>2.2121849867895222</v>
      </c>
      <c r="E421" s="110">
        <v>2.188644639488126</v>
      </c>
      <c r="F421" s="110">
        <v>2.213919184259201</v>
      </c>
      <c r="G421" s="110">
        <v>2.1880034832527291</v>
      </c>
      <c r="H421" s="110">
        <v>2.3722690418713026</v>
      </c>
      <c r="I421" s="110">
        <v>2.1785402676813188</v>
      </c>
      <c r="J421" s="110">
        <v>2.2051355761781033</v>
      </c>
      <c r="K421" s="110">
        <v>2.0056802838677279</v>
      </c>
      <c r="L421" s="110">
        <v>2.4296032426345966</v>
      </c>
      <c r="M421" s="110">
        <v>2.3632484069812802</v>
      </c>
      <c r="N421" s="110">
        <v>2.3399583712174019</v>
      </c>
      <c r="O421" s="110">
        <v>2.2551227856612854</v>
      </c>
      <c r="P421" s="110">
        <v>2.1793048893260667</v>
      </c>
      <c r="Q421" s="110">
        <v>2.1062787555195026</v>
      </c>
      <c r="R421" s="110">
        <v>2.0312792992923177</v>
      </c>
      <c r="S421" s="110">
        <v>1.9560476478868538</v>
      </c>
      <c r="T421" s="110">
        <v>1.8841614620262901</v>
      </c>
      <c r="U421" s="110">
        <v>1.8212212006254522</v>
      </c>
      <c r="V421" s="110">
        <v>1.7657670849486162</v>
      </c>
      <c r="W421" s="110">
        <v>1.7286070783986642</v>
      </c>
      <c r="X421" s="110">
        <v>1.6965454581775814</v>
      </c>
      <c r="Y421" s="110">
        <v>1.4679178632882466</v>
      </c>
      <c r="DA421" s="60" t="s">
        <v>4576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83.121475050964136</v>
      </c>
      <c r="D423" s="118">
        <f t="shared" si="194"/>
        <v>83.170613464762127</v>
      </c>
      <c r="E423" s="118">
        <f t="shared" si="194"/>
        <v>85.521199173117608</v>
      </c>
      <c r="F423" s="118">
        <f t="shared" si="194"/>
        <v>80.67449615626856</v>
      </c>
      <c r="G423" s="118">
        <f t="shared" si="194"/>
        <v>74.264840354465846</v>
      </c>
      <c r="H423" s="118">
        <f t="shared" si="194"/>
        <v>75.107748032948109</v>
      </c>
      <c r="I423" s="118">
        <f t="shared" si="194"/>
        <v>69.620793544365128</v>
      </c>
      <c r="J423" s="118">
        <f t="shared" si="194"/>
        <v>74.265136527437662</v>
      </c>
      <c r="K423" s="118">
        <f t="shared" si="194"/>
        <v>77.522241384141623</v>
      </c>
      <c r="L423" s="118">
        <f t="shared" si="194"/>
        <v>77.236685850237137</v>
      </c>
      <c r="M423" s="118">
        <f t="shared" si="194"/>
        <v>74.073669822116514</v>
      </c>
      <c r="N423" s="118">
        <f t="shared" si="194"/>
        <v>71.661769454519003</v>
      </c>
      <c r="O423" s="118">
        <f t="shared" si="194"/>
        <v>67.043504026893828</v>
      </c>
      <c r="P423" s="118">
        <f t="shared" si="194"/>
        <v>61.206537095849008</v>
      </c>
      <c r="Q423" s="118">
        <f t="shared" si="194"/>
        <v>57.316467498139971</v>
      </c>
      <c r="R423" s="118">
        <f t="shared" ref="R423:V423" si="195">R424+R426+R428+R437</f>
        <v>56.075964979433941</v>
      </c>
      <c r="S423" s="118">
        <f t="shared" si="195"/>
        <v>54.473712406177178</v>
      </c>
      <c r="T423" s="118">
        <f t="shared" si="195"/>
        <v>52.366519598252772</v>
      </c>
      <c r="U423" s="118">
        <f t="shared" si="195"/>
        <v>50.760051199149821</v>
      </c>
      <c r="V423" s="118">
        <f t="shared" si="195"/>
        <v>48.31026376335052</v>
      </c>
      <c r="W423" s="118">
        <f t="shared" ref="W423:Y423" si="196">W424+W426+W428+W437</f>
        <v>41.016537133268798</v>
      </c>
      <c r="X423" s="118">
        <f t="shared" si="196"/>
        <v>35.462562019552024</v>
      </c>
      <c r="Y423" s="118">
        <f t="shared" si="196"/>
        <v>28.630235907113526</v>
      </c>
      <c r="DA423" s="129" t="s">
        <v>4728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72.458694335488502</v>
      </c>
      <c r="D424" s="123">
        <f t="shared" si="197"/>
        <v>71.805235682935717</v>
      </c>
      <c r="E424" s="123">
        <f t="shared" si="197"/>
        <v>73.555012440119086</v>
      </c>
      <c r="F424" s="123">
        <f t="shared" si="197"/>
        <v>69.391227261515979</v>
      </c>
      <c r="G424" s="123">
        <f t="shared" si="197"/>
        <v>63.057226363970976</v>
      </c>
      <c r="H424" s="123">
        <f t="shared" si="197"/>
        <v>63.449249974645987</v>
      </c>
      <c r="I424" s="123">
        <f t="shared" si="197"/>
        <v>58.368238047435767</v>
      </c>
      <c r="J424" s="123">
        <f t="shared" si="197"/>
        <v>63.713907596807687</v>
      </c>
      <c r="K424" s="123">
        <f t="shared" si="197"/>
        <v>66.540426664542494</v>
      </c>
      <c r="L424" s="123">
        <f t="shared" si="197"/>
        <v>65.964024262835892</v>
      </c>
      <c r="M424" s="123">
        <f t="shared" si="197"/>
        <v>62.761550771509697</v>
      </c>
      <c r="N424" s="123">
        <f t="shared" si="197"/>
        <v>60.074769176336858</v>
      </c>
      <c r="O424" s="123">
        <f t="shared" si="197"/>
        <v>55.283686365870636</v>
      </c>
      <c r="P424" s="123">
        <f t="shared" si="197"/>
        <v>49.070098754278021</v>
      </c>
      <c r="Q424" s="123">
        <f t="shared" si="197"/>
        <v>44.920245363640127</v>
      </c>
      <c r="R424" s="123">
        <f t="shared" si="197"/>
        <v>43.194590168364137</v>
      </c>
      <c r="S424" s="123">
        <f t="shared" si="197"/>
        <v>41.732621199867502</v>
      </c>
      <c r="T424" s="123">
        <f t="shared" si="197"/>
        <v>39.073001314383873</v>
      </c>
      <c r="U424" s="123">
        <f t="shared" si="197"/>
        <v>38.001506737833864</v>
      </c>
      <c r="V424" s="123">
        <f t="shared" si="197"/>
        <v>36.644429506415783</v>
      </c>
      <c r="W424" s="123">
        <f t="shared" si="197"/>
        <v>30.25316147288218</v>
      </c>
      <c r="X424" s="123">
        <f t="shared" si="197"/>
        <v>24.820652437125286</v>
      </c>
      <c r="Y424" s="123">
        <f t="shared" si="197"/>
        <v>20.021739667806337</v>
      </c>
      <c r="DA424" s="130" t="s">
        <v>4729</v>
      </c>
    </row>
    <row r="425" spans="1:105" ht="12" customHeight="1" x14ac:dyDescent="0.25">
      <c r="A425" s="97" t="s">
        <v>53</v>
      </c>
      <c r="B425" s="99"/>
      <c r="C425" s="99">
        <v>72.458694335488502</v>
      </c>
      <c r="D425" s="99">
        <v>71.805235682935717</v>
      </c>
      <c r="E425" s="99">
        <v>73.555012440119086</v>
      </c>
      <c r="F425" s="99">
        <v>69.391227261515979</v>
      </c>
      <c r="G425" s="99">
        <v>63.057226363970976</v>
      </c>
      <c r="H425" s="99">
        <v>63.449249974645987</v>
      </c>
      <c r="I425" s="99">
        <v>58.368238047435767</v>
      </c>
      <c r="J425" s="99">
        <v>63.713907596807687</v>
      </c>
      <c r="K425" s="99">
        <v>66.540426664542494</v>
      </c>
      <c r="L425" s="99">
        <v>65.964024262835892</v>
      </c>
      <c r="M425" s="99">
        <v>62.761550771509697</v>
      </c>
      <c r="N425" s="99">
        <v>60.074769176336858</v>
      </c>
      <c r="O425" s="99">
        <v>55.283686365870636</v>
      </c>
      <c r="P425" s="99">
        <v>49.070098754278021</v>
      </c>
      <c r="Q425" s="99">
        <v>44.920245363640127</v>
      </c>
      <c r="R425" s="99">
        <v>43.194590168364137</v>
      </c>
      <c r="S425" s="99">
        <v>41.732621199867502</v>
      </c>
      <c r="T425" s="99">
        <v>39.073001314383873</v>
      </c>
      <c r="U425" s="99">
        <v>38.001506737833864</v>
      </c>
      <c r="V425" s="99">
        <v>36.644429506415783</v>
      </c>
      <c r="W425" s="99">
        <v>30.25316147288218</v>
      </c>
      <c r="X425" s="99">
        <v>24.820652437125286</v>
      </c>
      <c r="Y425" s="99">
        <v>20.021739667806337</v>
      </c>
      <c r="DA425" s="63" t="s">
        <v>4730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0.59238259546751093</v>
      </c>
      <c r="D426" s="123">
        <f t="shared" si="198"/>
        <v>0.19605073281175997</v>
      </c>
      <c r="E426" s="123">
        <f t="shared" si="198"/>
        <v>0.96221558010963071</v>
      </c>
      <c r="F426" s="123">
        <f t="shared" si="198"/>
        <v>0.75563765353540246</v>
      </c>
      <c r="G426" s="123">
        <f t="shared" si="198"/>
        <v>0.84846069408071068</v>
      </c>
      <c r="H426" s="123">
        <f t="shared" si="198"/>
        <v>1.4262242433572854</v>
      </c>
      <c r="I426" s="123">
        <f t="shared" si="198"/>
        <v>1.0319480479148213</v>
      </c>
      <c r="J426" s="123">
        <f t="shared" si="198"/>
        <v>1.1202059837376568</v>
      </c>
      <c r="K426" s="123">
        <f t="shared" si="198"/>
        <v>1.3110686690132138</v>
      </c>
      <c r="L426" s="123">
        <f t="shared" si="198"/>
        <v>1.5223772380073803</v>
      </c>
      <c r="M426" s="123">
        <f t="shared" si="198"/>
        <v>1.7100160782916469</v>
      </c>
      <c r="N426" s="123">
        <f t="shared" si="198"/>
        <v>2.2092667616789732</v>
      </c>
      <c r="O426" s="123">
        <f t="shared" si="198"/>
        <v>2.5925391378433003</v>
      </c>
      <c r="P426" s="123">
        <f t="shared" si="198"/>
        <v>2.9504699168268278</v>
      </c>
      <c r="Q426" s="123">
        <f t="shared" si="198"/>
        <v>3.2544108811775665</v>
      </c>
      <c r="R426" s="123">
        <f t="shared" si="198"/>
        <v>3.70398135477694</v>
      </c>
      <c r="S426" s="123">
        <f t="shared" si="198"/>
        <v>3.7009364180324433</v>
      </c>
      <c r="T426" s="123">
        <f t="shared" si="198"/>
        <v>4.6223200442834971</v>
      </c>
      <c r="U426" s="123">
        <f t="shared" si="198"/>
        <v>4.4889678156309811</v>
      </c>
      <c r="V426" s="123">
        <f t="shared" si="198"/>
        <v>3.9926162052312044</v>
      </c>
      <c r="W426" s="123">
        <f t="shared" si="198"/>
        <v>3.9222190768281102</v>
      </c>
      <c r="X426" s="123">
        <f t="shared" si="198"/>
        <v>4.5316280316902127</v>
      </c>
      <c r="Y426" s="123">
        <f t="shared" si="198"/>
        <v>3.7176501002700912</v>
      </c>
      <c r="DA426" s="130" t="s">
        <v>4731</v>
      </c>
    </row>
    <row r="427" spans="1:105" ht="12" customHeight="1" x14ac:dyDescent="0.25">
      <c r="A427" s="97" t="s">
        <v>53</v>
      </c>
      <c r="B427" s="99"/>
      <c r="C427" s="99">
        <f>RES_hhdet_in_tess!C147</f>
        <v>0.59238259546751093</v>
      </c>
      <c r="D427" s="99">
        <f>RES_hhdet_in_tess!D147</f>
        <v>0.19605073281175997</v>
      </c>
      <c r="E427" s="99">
        <f>RES_hhdet_in_tess!E147</f>
        <v>0.96221558010963071</v>
      </c>
      <c r="F427" s="99">
        <f>RES_hhdet_in_tess!F147</f>
        <v>0.75563765353540246</v>
      </c>
      <c r="G427" s="99">
        <f>RES_hhdet_in_tess!G147</f>
        <v>0.84846069408071068</v>
      </c>
      <c r="H427" s="99">
        <f>RES_hhdet_in_tess!H147</f>
        <v>1.4262242433572854</v>
      </c>
      <c r="I427" s="99">
        <f>RES_hhdet_in_tess!I147</f>
        <v>1.0319480479148213</v>
      </c>
      <c r="J427" s="99">
        <f>RES_hhdet_in_tess!J147</f>
        <v>1.1202059837376568</v>
      </c>
      <c r="K427" s="99">
        <f>RES_hhdet_in_tess!K147</f>
        <v>1.3110686690132138</v>
      </c>
      <c r="L427" s="99">
        <f>RES_hhdet_in_tess!L147</f>
        <v>1.5223772380073803</v>
      </c>
      <c r="M427" s="99">
        <f>RES_hhdet_in_tess!M147</f>
        <v>1.7100160782916469</v>
      </c>
      <c r="N427" s="99">
        <f>RES_hhdet_in_tess!N147</f>
        <v>2.2092667616789732</v>
      </c>
      <c r="O427" s="99">
        <f>RES_hhdet_in_tess!O147</f>
        <v>2.5925391378433003</v>
      </c>
      <c r="P427" s="99">
        <f>RES_hhdet_in_tess!P147</f>
        <v>2.9504699168268278</v>
      </c>
      <c r="Q427" s="99">
        <f>RES_hhdet_in_tess!Q147</f>
        <v>3.2544108811775665</v>
      </c>
      <c r="R427" s="99">
        <f>RES_hhdet_in_tess!R147</f>
        <v>3.70398135477694</v>
      </c>
      <c r="S427" s="99">
        <f>RES_hhdet_in_tess!S147</f>
        <v>3.7009364180324433</v>
      </c>
      <c r="T427" s="99">
        <f>RES_hhdet_in_tess!T147</f>
        <v>4.6223200442834971</v>
      </c>
      <c r="U427" s="99">
        <f>RES_hhdet_in_tess!U147</f>
        <v>4.4889678156309811</v>
      </c>
      <c r="V427" s="99">
        <f>RES_hhdet_in_tess!V147</f>
        <v>3.9926162052312044</v>
      </c>
      <c r="W427" s="99">
        <f>RES_hhdet_in_tess!W147</f>
        <v>3.9222190768281102</v>
      </c>
      <c r="X427" s="99">
        <f>RES_hhdet_in_tess!X147</f>
        <v>4.5316280316902127</v>
      </c>
      <c r="Y427" s="99">
        <f>RES_hhdet_in_tess!Y147</f>
        <v>3.7176501002700912</v>
      </c>
      <c r="DA427" s="63" t="s">
        <v>4732</v>
      </c>
    </row>
    <row r="428" spans="1:105" ht="12" customHeight="1" x14ac:dyDescent="0.25">
      <c r="A428" s="121" t="s">
        <v>55</v>
      </c>
      <c r="B428" s="123"/>
      <c r="C428" s="123">
        <v>8.3622059167346752</v>
      </c>
      <c r="D428" s="123">
        <v>9.4687910252696827</v>
      </c>
      <c r="E428" s="123">
        <v>9.3188651572866394</v>
      </c>
      <c r="F428" s="123">
        <v>8.8203524916734537</v>
      </c>
      <c r="G428" s="123">
        <v>8.6690677735118005</v>
      </c>
      <c r="H428" s="123">
        <v>8.3967212586186868</v>
      </c>
      <c r="I428" s="123">
        <v>8.5319533164690284</v>
      </c>
      <c r="J428" s="123">
        <v>7.7184984428399241</v>
      </c>
      <c r="K428" s="123">
        <v>8.10988574724351</v>
      </c>
      <c r="L428" s="123">
        <v>7.8552459925403548</v>
      </c>
      <c r="M428" s="123">
        <v>7.7528776881873833</v>
      </c>
      <c r="N428" s="123">
        <v>7.53867403308662</v>
      </c>
      <c r="O428" s="123">
        <v>7.3841039176632588</v>
      </c>
      <c r="P428" s="123">
        <v>7.448954407851863</v>
      </c>
      <c r="Q428" s="123">
        <v>7.4457558987134753</v>
      </c>
      <c r="R428" s="123">
        <v>7.5190974145761054</v>
      </c>
      <c r="S428" s="123">
        <v>7.4160039180961288</v>
      </c>
      <c r="T428" s="123">
        <v>7.0784548240429785</v>
      </c>
      <c r="U428" s="123">
        <v>6.7039143456768846</v>
      </c>
      <c r="V428" s="123">
        <v>6.134134811019516</v>
      </c>
      <c r="W428" s="123">
        <v>5.3190001915148857</v>
      </c>
      <c r="X428" s="123">
        <v>4.6032501630351605</v>
      </c>
      <c r="Y428" s="123">
        <v>3.5768460894143916</v>
      </c>
      <c r="DA428" s="130" t="s">
        <v>4733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0</v>
      </c>
      <c r="E429" s="99">
        <v>0</v>
      </c>
      <c r="F429" s="99">
        <v>0</v>
      </c>
      <c r="G429" s="99">
        <v>0</v>
      </c>
      <c r="H429" s="99">
        <v>0</v>
      </c>
      <c r="I429" s="99">
        <v>0</v>
      </c>
      <c r="J429" s="99">
        <v>0</v>
      </c>
      <c r="K429" s="99">
        <v>0</v>
      </c>
      <c r="L429" s="99">
        <v>0</v>
      </c>
      <c r="M429" s="99">
        <v>0</v>
      </c>
      <c r="N429" s="99">
        <v>0</v>
      </c>
      <c r="O429" s="99">
        <v>0</v>
      </c>
      <c r="P429" s="99">
        <v>0</v>
      </c>
      <c r="Q429" s="99">
        <v>0</v>
      </c>
      <c r="R429" s="99">
        <v>0</v>
      </c>
      <c r="S429" s="99">
        <v>0</v>
      </c>
      <c r="T429" s="99">
        <v>0</v>
      </c>
      <c r="U429" s="99">
        <v>0</v>
      </c>
      <c r="V429" s="99">
        <v>0</v>
      </c>
      <c r="W429" s="99">
        <v>0</v>
      </c>
      <c r="X429" s="99">
        <v>0</v>
      </c>
      <c r="Y429" s="99">
        <v>0</v>
      </c>
      <c r="DA429" s="63" t="s">
        <v>4734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4735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X431" s="102">
        <v>0</v>
      </c>
      <c r="Y431" s="102">
        <v>0</v>
      </c>
      <c r="DA431" s="131" t="s">
        <v>4736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X432" s="105">
        <v>0</v>
      </c>
      <c r="Y432" s="105">
        <v>0</v>
      </c>
      <c r="DA432" s="132" t="s">
        <v>4737</v>
      </c>
    </row>
    <row r="433" spans="1:105" ht="12" customHeight="1" x14ac:dyDescent="0.25">
      <c r="A433" s="106" t="s">
        <v>122</v>
      </c>
      <c r="B433" s="102"/>
      <c r="C433" s="102">
        <v>8.3612832230357537</v>
      </c>
      <c r="D433" s="102">
        <v>9.4678841582292073</v>
      </c>
      <c r="E433" s="102">
        <v>9.3178322788751622</v>
      </c>
      <c r="F433" s="102">
        <v>8.8186817066005645</v>
      </c>
      <c r="G433" s="102">
        <v>8.6681409971547012</v>
      </c>
      <c r="H433" s="102">
        <v>8.3966164507321093</v>
      </c>
      <c r="I433" s="102">
        <v>8.5314415011743154</v>
      </c>
      <c r="J433" s="102">
        <v>7.7183553103699971</v>
      </c>
      <c r="K433" s="102">
        <v>8.108987638900178</v>
      </c>
      <c r="L433" s="102">
        <v>7.8556644023322031</v>
      </c>
      <c r="M433" s="102">
        <v>7.7511160400043266</v>
      </c>
      <c r="N433" s="102">
        <v>7.5388048485754071</v>
      </c>
      <c r="O433" s="102">
        <v>7.3843039454461366</v>
      </c>
      <c r="P433" s="102">
        <v>7.4434748487358906</v>
      </c>
      <c r="Q433" s="102">
        <v>7.4444692518872433</v>
      </c>
      <c r="R433" s="102">
        <v>7.5172573984613784</v>
      </c>
      <c r="S433" s="102">
        <v>7.4152614061073123</v>
      </c>
      <c r="T433" s="102">
        <v>7.0810317258781712</v>
      </c>
      <c r="U433" s="102">
        <v>6.7046347931101797</v>
      </c>
      <c r="V433" s="102">
        <v>6.1364110240202976</v>
      </c>
      <c r="W433" s="102">
        <v>5.3218770097835995</v>
      </c>
      <c r="X433" s="102">
        <v>4.602835970723226</v>
      </c>
      <c r="Y433" s="102">
        <v>3.5694214245015456</v>
      </c>
      <c r="DA433" s="131" t="s">
        <v>4738</v>
      </c>
    </row>
    <row r="434" spans="1:105" ht="12" customHeight="1" x14ac:dyDescent="0.25">
      <c r="A434" s="107" t="s">
        <v>121</v>
      </c>
      <c r="B434" s="105"/>
      <c r="C434" s="105">
        <v>8.3630269921848175</v>
      </c>
      <c r="D434" s="105">
        <v>9.4698842041031277</v>
      </c>
      <c r="E434" s="105">
        <v>9.3200408299485495</v>
      </c>
      <c r="F434" s="105">
        <v>8.821615970932557</v>
      </c>
      <c r="G434" s="105">
        <v>8.6700451850009959</v>
      </c>
      <c r="H434" s="105">
        <v>8.396858711584688</v>
      </c>
      <c r="I434" s="105">
        <v>8.5322311292546811</v>
      </c>
      <c r="J434" s="105">
        <v>7.7186817907772323</v>
      </c>
      <c r="K434" s="105">
        <v>8.1103662221152337</v>
      </c>
      <c r="L434" s="105">
        <v>7.8522645430877462</v>
      </c>
      <c r="M434" s="105">
        <v>7.7532064279709623</v>
      </c>
      <c r="N434" s="105">
        <v>7.5384588538998205</v>
      </c>
      <c r="O434" s="105">
        <v>7.3839068579661893</v>
      </c>
      <c r="P434" s="105">
        <v>7.4512552497869367</v>
      </c>
      <c r="Q434" s="105">
        <v>7.4476384031136007</v>
      </c>
      <c r="R434" s="105">
        <v>7.5205961185447991</v>
      </c>
      <c r="S434" s="105">
        <v>7.4168151519392307</v>
      </c>
      <c r="T434" s="105">
        <v>7.0737902690095709</v>
      </c>
      <c r="U434" s="105">
        <v>6.7032030982780251</v>
      </c>
      <c r="V434" s="105">
        <v>6.130677941792066</v>
      </c>
      <c r="W434" s="105">
        <v>5.3109799324765303</v>
      </c>
      <c r="X434" s="105">
        <v>4.6036488941930003</v>
      </c>
      <c r="Y434" s="105">
        <v>3.5805550949310594</v>
      </c>
      <c r="DA434" s="132" t="s">
        <v>4739</v>
      </c>
    </row>
    <row r="435" spans="1:105" ht="12" customHeight="1" x14ac:dyDescent="0.25">
      <c r="A435" s="108" t="s">
        <v>53</v>
      </c>
      <c r="B435" s="99"/>
      <c r="C435" s="99">
        <v>3.967348606230316</v>
      </c>
      <c r="D435" s="99">
        <v>4.7123048034419925</v>
      </c>
      <c r="E435" s="99">
        <v>4.4955795191789329</v>
      </c>
      <c r="F435" s="99">
        <v>4.230586282189555</v>
      </c>
      <c r="G435" s="99">
        <v>4.1892038403665612</v>
      </c>
      <c r="H435" s="99">
        <v>3.952858214684785</v>
      </c>
      <c r="I435" s="99">
        <v>4.3060353648485803</v>
      </c>
      <c r="J435" s="99">
        <v>3.4699339556625217</v>
      </c>
      <c r="K435" s="99">
        <v>3.7625951775735724</v>
      </c>
      <c r="L435" s="99">
        <v>2.968868058166116</v>
      </c>
      <c r="M435" s="99">
        <v>3.2766078692325009</v>
      </c>
      <c r="N435" s="99">
        <v>2.9661483093598919</v>
      </c>
      <c r="O435" s="99">
        <v>2.9725991493899553</v>
      </c>
      <c r="P435" s="99">
        <v>3.189193671262994</v>
      </c>
      <c r="Q435" s="99">
        <v>3.166738193256168</v>
      </c>
      <c r="R435" s="99">
        <v>3.3458329019729289</v>
      </c>
      <c r="S435" s="99">
        <v>3.3420133428651075</v>
      </c>
      <c r="T435" s="99">
        <v>3.0520800686771445</v>
      </c>
      <c r="U435" s="99">
        <v>2.7951879170411504</v>
      </c>
      <c r="V435" s="99">
        <v>2.4698781354899135</v>
      </c>
      <c r="W435" s="99">
        <v>1.8128035247467262</v>
      </c>
      <c r="X435" s="99">
        <v>1.7137293102141542</v>
      </c>
      <c r="Y435" s="99">
        <v>1.3626085257567506</v>
      </c>
      <c r="DA435" s="63" t="s">
        <v>4740</v>
      </c>
    </row>
    <row r="436" spans="1:105" ht="12" customHeight="1" x14ac:dyDescent="0.25">
      <c r="A436" s="108" t="s">
        <v>52</v>
      </c>
      <c r="B436" s="99"/>
      <c r="C436" s="99">
        <v>4.3956783859544997</v>
      </c>
      <c r="D436" s="99">
        <v>4.757579400661136</v>
      </c>
      <c r="E436" s="99">
        <v>4.8244613107696148</v>
      </c>
      <c r="F436" s="99">
        <v>4.5910296887430011</v>
      </c>
      <c r="G436" s="99">
        <v>4.4808413446344337</v>
      </c>
      <c r="H436" s="99">
        <v>4.4440004968999043</v>
      </c>
      <c r="I436" s="99">
        <v>4.2261957644060999</v>
      </c>
      <c r="J436" s="99">
        <v>4.2487478351147114</v>
      </c>
      <c r="K436" s="99">
        <v>4.3477710445416626</v>
      </c>
      <c r="L436" s="99">
        <v>4.8833964849216303</v>
      </c>
      <c r="M436" s="99">
        <v>4.4765985587384618</v>
      </c>
      <c r="N436" s="99">
        <v>4.5723105445399286</v>
      </c>
      <c r="O436" s="99">
        <v>4.4113077085762349</v>
      </c>
      <c r="P436" s="99">
        <v>4.2620615785239409</v>
      </c>
      <c r="Q436" s="99">
        <v>4.2809002098574318</v>
      </c>
      <c r="R436" s="99">
        <v>4.174763216571872</v>
      </c>
      <c r="S436" s="99">
        <v>4.074801809074124</v>
      </c>
      <c r="T436" s="99">
        <v>4.0217102003324268</v>
      </c>
      <c r="U436" s="99">
        <v>3.9080151812368737</v>
      </c>
      <c r="V436" s="99">
        <v>3.6607998063021525</v>
      </c>
      <c r="W436" s="99">
        <v>3.4981764077298041</v>
      </c>
      <c r="X436" s="99">
        <v>2.8899195839788456</v>
      </c>
      <c r="Y436" s="99">
        <v>2.2179465691743085</v>
      </c>
      <c r="DA436" s="63" t="s">
        <v>4741</v>
      </c>
    </row>
    <row r="437" spans="1:105" ht="12" customHeight="1" x14ac:dyDescent="0.25">
      <c r="A437" s="121" t="s">
        <v>54</v>
      </c>
      <c r="B437" s="123"/>
      <c r="C437" s="123">
        <v>1.7081922032734453</v>
      </c>
      <c r="D437" s="123">
        <v>1.700536023744978</v>
      </c>
      <c r="E437" s="123">
        <v>1.6851059956022525</v>
      </c>
      <c r="F437" s="123">
        <v>1.7072787495437203</v>
      </c>
      <c r="G437" s="123">
        <v>1.6900855229023488</v>
      </c>
      <c r="H437" s="123">
        <v>1.8355525563261497</v>
      </c>
      <c r="I437" s="123">
        <v>1.6886541325455016</v>
      </c>
      <c r="J437" s="123">
        <v>1.712524504052378</v>
      </c>
      <c r="K437" s="123">
        <v>1.5608603033424044</v>
      </c>
      <c r="L437" s="123">
        <v>1.8950383568535003</v>
      </c>
      <c r="M437" s="123">
        <v>1.8492252841277896</v>
      </c>
      <c r="N437" s="123">
        <v>1.8390594834165546</v>
      </c>
      <c r="O437" s="123">
        <v>1.7831746055166291</v>
      </c>
      <c r="P437" s="123">
        <v>1.7370140168922927</v>
      </c>
      <c r="Q437" s="123">
        <v>1.6960553546087993</v>
      </c>
      <c r="R437" s="123">
        <v>1.6582960417167594</v>
      </c>
      <c r="S437" s="123">
        <v>1.624150870181106</v>
      </c>
      <c r="T437" s="123">
        <v>1.5927434155424238</v>
      </c>
      <c r="U437" s="123">
        <v>1.5656623000080956</v>
      </c>
      <c r="V437" s="123">
        <v>1.539083240684012</v>
      </c>
      <c r="W437" s="123">
        <v>1.5221563920436205</v>
      </c>
      <c r="X437" s="123">
        <v>1.507031387701359</v>
      </c>
      <c r="Y437" s="123">
        <v>1.3140000496227047</v>
      </c>
      <c r="DA437" s="130" t="s">
        <v>4742</v>
      </c>
    </row>
    <row r="438" spans="1:105" ht="12" customHeight="1" x14ac:dyDescent="0.25">
      <c r="A438" s="97" t="s">
        <v>50</v>
      </c>
      <c r="B438" s="99"/>
      <c r="C438" s="99">
        <v>0</v>
      </c>
      <c r="D438" s="99">
        <v>0</v>
      </c>
      <c r="E438" s="99">
        <v>0</v>
      </c>
      <c r="F438" s="99">
        <v>0</v>
      </c>
      <c r="G438" s="99">
        <v>0</v>
      </c>
      <c r="H438" s="99">
        <v>0</v>
      </c>
      <c r="I438" s="99">
        <v>0</v>
      </c>
      <c r="J438" s="99">
        <v>0</v>
      </c>
      <c r="K438" s="99">
        <v>0</v>
      </c>
      <c r="L438" s="99">
        <v>0</v>
      </c>
      <c r="M438" s="99">
        <v>0</v>
      </c>
      <c r="N438" s="99">
        <v>0</v>
      </c>
      <c r="O438" s="99">
        <v>0</v>
      </c>
      <c r="P438" s="99">
        <v>0</v>
      </c>
      <c r="Q438" s="99">
        <v>0</v>
      </c>
      <c r="R438" s="99">
        <v>0</v>
      </c>
      <c r="S438" s="99">
        <v>0</v>
      </c>
      <c r="T438" s="99">
        <v>0</v>
      </c>
      <c r="U438" s="99">
        <v>0</v>
      </c>
      <c r="V438" s="99">
        <v>0</v>
      </c>
      <c r="W438" s="99">
        <v>0</v>
      </c>
      <c r="X438" s="99">
        <v>0</v>
      </c>
      <c r="Y438" s="99">
        <v>0</v>
      </c>
      <c r="DA438" s="63" t="s">
        <v>4743</v>
      </c>
    </row>
    <row r="439" spans="1:105" ht="12" customHeight="1" x14ac:dyDescent="0.25">
      <c r="A439" s="109" t="s">
        <v>120</v>
      </c>
      <c r="B439" s="110"/>
      <c r="C439" s="110">
        <v>1.7081922032734453</v>
      </c>
      <c r="D439" s="110">
        <v>1.700536023744978</v>
      </c>
      <c r="E439" s="110">
        <v>1.6851059956022525</v>
      </c>
      <c r="F439" s="110">
        <v>1.7072787495437203</v>
      </c>
      <c r="G439" s="110">
        <v>1.6900855229023488</v>
      </c>
      <c r="H439" s="110">
        <v>1.8355525563261497</v>
      </c>
      <c r="I439" s="110">
        <v>1.6886541325455016</v>
      </c>
      <c r="J439" s="110">
        <v>1.712524504052378</v>
      </c>
      <c r="K439" s="110">
        <v>1.5608603033424044</v>
      </c>
      <c r="L439" s="110">
        <v>1.8950383568535003</v>
      </c>
      <c r="M439" s="110">
        <v>1.8492252841277896</v>
      </c>
      <c r="N439" s="110">
        <v>1.8390594834165546</v>
      </c>
      <c r="O439" s="110">
        <v>1.7831746055166291</v>
      </c>
      <c r="P439" s="110">
        <v>1.7370140168922927</v>
      </c>
      <c r="Q439" s="110">
        <v>1.6960553546087993</v>
      </c>
      <c r="R439" s="110">
        <v>1.6582960417167594</v>
      </c>
      <c r="S439" s="110">
        <v>1.624150870181106</v>
      </c>
      <c r="T439" s="110">
        <v>1.5927434155424238</v>
      </c>
      <c r="U439" s="110">
        <v>1.5656623000080956</v>
      </c>
      <c r="V439" s="110">
        <v>1.539083240684012</v>
      </c>
      <c r="W439" s="110">
        <v>1.5221563920436205</v>
      </c>
      <c r="X439" s="110">
        <v>1.507031387701359</v>
      </c>
      <c r="Y439" s="110">
        <v>1.3140000496227047</v>
      </c>
      <c r="DA439" s="60" t="s">
        <v>4744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</v>
      </c>
      <c r="D441" s="118">
        <f t="shared" si="199"/>
        <v>0</v>
      </c>
      <c r="E441" s="118">
        <f t="shared" si="199"/>
        <v>0</v>
      </c>
      <c r="F441" s="118">
        <f t="shared" si="199"/>
        <v>0</v>
      </c>
      <c r="G441" s="118">
        <f t="shared" si="199"/>
        <v>0</v>
      </c>
      <c r="H441" s="118">
        <f t="shared" si="199"/>
        <v>0</v>
      </c>
      <c r="I441" s="118">
        <f t="shared" si="199"/>
        <v>0</v>
      </c>
      <c r="J441" s="118">
        <f t="shared" si="199"/>
        <v>0</v>
      </c>
      <c r="K441" s="118">
        <f t="shared" si="199"/>
        <v>0</v>
      </c>
      <c r="L441" s="118">
        <f t="shared" si="199"/>
        <v>0</v>
      </c>
      <c r="M441" s="118">
        <f t="shared" si="199"/>
        <v>0</v>
      </c>
      <c r="N441" s="118">
        <f t="shared" si="199"/>
        <v>0</v>
      </c>
      <c r="O441" s="118">
        <f t="shared" si="199"/>
        <v>0</v>
      </c>
      <c r="P441" s="118">
        <f t="shared" si="199"/>
        <v>0</v>
      </c>
      <c r="Q441" s="118">
        <f t="shared" si="199"/>
        <v>0</v>
      </c>
      <c r="R441" s="118">
        <f t="shared" ref="R441:V441" si="200">R442+R444+R446+R455</f>
        <v>0</v>
      </c>
      <c r="S441" s="118">
        <f t="shared" si="200"/>
        <v>0</v>
      </c>
      <c r="T441" s="118">
        <f t="shared" si="200"/>
        <v>0</v>
      </c>
      <c r="U441" s="118">
        <f t="shared" si="200"/>
        <v>0</v>
      </c>
      <c r="V441" s="118">
        <f t="shared" si="200"/>
        <v>0</v>
      </c>
      <c r="W441" s="118">
        <f t="shared" ref="W441:Y441" si="201">W442+W444+W446+W455</f>
        <v>0</v>
      </c>
      <c r="X441" s="118">
        <f t="shared" si="201"/>
        <v>0</v>
      </c>
      <c r="Y441" s="118">
        <f t="shared" si="201"/>
        <v>0</v>
      </c>
      <c r="DA441" s="129" t="s">
        <v>4896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4897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4898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4899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4900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</v>
      </c>
      <c r="E446" s="123">
        <v>0</v>
      </c>
      <c r="F446" s="123">
        <v>0</v>
      </c>
      <c r="G446" s="123">
        <v>0</v>
      </c>
      <c r="H446" s="123">
        <v>0</v>
      </c>
      <c r="I446" s="123">
        <v>0</v>
      </c>
      <c r="J446" s="123">
        <v>0</v>
      </c>
      <c r="K446" s="123">
        <v>0</v>
      </c>
      <c r="L446" s="123">
        <v>0</v>
      </c>
      <c r="M446" s="123">
        <v>0</v>
      </c>
      <c r="N446" s="123">
        <v>0</v>
      </c>
      <c r="O446" s="123">
        <v>0</v>
      </c>
      <c r="P446" s="123">
        <v>0</v>
      </c>
      <c r="Q446" s="123">
        <v>0</v>
      </c>
      <c r="R446" s="123">
        <v>0</v>
      </c>
      <c r="S446" s="123">
        <v>0</v>
      </c>
      <c r="T446" s="123">
        <v>0</v>
      </c>
      <c r="U446" s="123">
        <v>0</v>
      </c>
      <c r="V446" s="123">
        <v>0</v>
      </c>
      <c r="W446" s="123">
        <v>0</v>
      </c>
      <c r="X446" s="123">
        <v>0</v>
      </c>
      <c r="Y446" s="123">
        <v>0</v>
      </c>
      <c r="DA446" s="130" t="s">
        <v>4901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0</v>
      </c>
      <c r="E447" s="99">
        <v>0</v>
      </c>
      <c r="F447" s="99">
        <v>0</v>
      </c>
      <c r="G447" s="99">
        <v>0</v>
      </c>
      <c r="H447" s="99">
        <v>0</v>
      </c>
      <c r="I447" s="99">
        <v>0</v>
      </c>
      <c r="J447" s="99">
        <v>0</v>
      </c>
      <c r="K447" s="99">
        <v>0</v>
      </c>
      <c r="L447" s="99">
        <v>0</v>
      </c>
      <c r="M447" s="99">
        <v>0</v>
      </c>
      <c r="N447" s="99">
        <v>0</v>
      </c>
      <c r="O447" s="99">
        <v>0</v>
      </c>
      <c r="P447" s="99">
        <v>0</v>
      </c>
      <c r="Q447" s="99">
        <v>0</v>
      </c>
      <c r="R447" s="99">
        <v>0</v>
      </c>
      <c r="S447" s="99">
        <v>0</v>
      </c>
      <c r="T447" s="99">
        <v>0</v>
      </c>
      <c r="U447" s="99">
        <v>0</v>
      </c>
      <c r="V447" s="99">
        <v>0</v>
      </c>
      <c r="W447" s="99">
        <v>0</v>
      </c>
      <c r="X447" s="99">
        <v>0</v>
      </c>
      <c r="Y447" s="99">
        <v>0</v>
      </c>
      <c r="DA447" s="63" t="s">
        <v>4902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X448" s="99">
        <v>0</v>
      </c>
      <c r="Y448" s="99">
        <v>0</v>
      </c>
      <c r="DA448" s="63" t="s">
        <v>4903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X449" s="102">
        <v>0</v>
      </c>
      <c r="Y449" s="102">
        <v>0</v>
      </c>
      <c r="DA449" s="131" t="s">
        <v>4904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4905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4906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4907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4908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4909</v>
      </c>
    </row>
    <row r="455" spans="1:105" ht="12" customHeight="1" x14ac:dyDescent="0.25">
      <c r="A455" s="121" t="s">
        <v>54</v>
      </c>
      <c r="B455" s="123"/>
      <c r="C455" s="123">
        <v>0</v>
      </c>
      <c r="D455" s="123">
        <v>0</v>
      </c>
      <c r="E455" s="123">
        <v>0</v>
      </c>
      <c r="F455" s="123">
        <v>0</v>
      </c>
      <c r="G455" s="123">
        <v>0</v>
      </c>
      <c r="H455" s="123">
        <v>0</v>
      </c>
      <c r="I455" s="123">
        <v>0</v>
      </c>
      <c r="J455" s="123">
        <v>0</v>
      </c>
      <c r="K455" s="123">
        <v>0</v>
      </c>
      <c r="L455" s="123">
        <v>0</v>
      </c>
      <c r="M455" s="123">
        <v>0</v>
      </c>
      <c r="N455" s="123">
        <v>0</v>
      </c>
      <c r="O455" s="123">
        <v>0</v>
      </c>
      <c r="P455" s="123">
        <v>0</v>
      </c>
      <c r="Q455" s="123">
        <v>0</v>
      </c>
      <c r="R455" s="123">
        <v>0</v>
      </c>
      <c r="S455" s="123">
        <v>0</v>
      </c>
      <c r="T455" s="123">
        <v>0</v>
      </c>
      <c r="U455" s="123">
        <v>0</v>
      </c>
      <c r="V455" s="123">
        <v>0</v>
      </c>
      <c r="W455" s="123">
        <v>0</v>
      </c>
      <c r="X455" s="123">
        <v>0</v>
      </c>
      <c r="Y455" s="123">
        <v>0</v>
      </c>
      <c r="DA455" s="130" t="s">
        <v>4910</v>
      </c>
    </row>
    <row r="456" spans="1:105" ht="12" customHeight="1" x14ac:dyDescent="0.25">
      <c r="A456" s="97" t="s">
        <v>50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4911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4912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107719</v>
      </c>
      <c r="C5" s="120">
        <v>108986</v>
      </c>
      <c r="D5" s="120">
        <v>110541</v>
      </c>
      <c r="E5" s="120">
        <v>112686</v>
      </c>
      <c r="F5" s="120">
        <v>113540</v>
      </c>
      <c r="G5" s="120">
        <v>115341</v>
      </c>
      <c r="H5" s="120">
        <v>115129</v>
      </c>
      <c r="I5" s="120">
        <v>116969</v>
      </c>
      <c r="J5" s="120">
        <v>117946</v>
      </c>
      <c r="K5" s="120">
        <v>119683</v>
      </c>
      <c r="L5" s="120">
        <v>120679</v>
      </c>
      <c r="M5" s="120">
        <v>127029</v>
      </c>
      <c r="N5" s="120">
        <v>130495</v>
      </c>
      <c r="O5" s="120">
        <v>127687</v>
      </c>
      <c r="P5" s="120">
        <v>106623</v>
      </c>
      <c r="Q5" s="120">
        <v>56415</v>
      </c>
      <c r="R5" s="120">
        <v>42113</v>
      </c>
      <c r="S5" s="120">
        <v>33133</v>
      </c>
      <c r="T5" s="120">
        <v>30738</v>
      </c>
      <c r="U5" s="120">
        <v>32847</v>
      </c>
      <c r="V5" s="120">
        <v>39638</v>
      </c>
      <c r="W5" s="120">
        <v>41193</v>
      </c>
      <c r="X5" s="120">
        <v>34709</v>
      </c>
      <c r="Y5" s="120">
        <v>29924</v>
      </c>
      <c r="DA5" s="129" t="s">
        <v>344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107719</v>
      </c>
      <c r="C7" s="52">
        <v>108986</v>
      </c>
      <c r="D7" s="52">
        <v>110541</v>
      </c>
      <c r="E7" s="52">
        <v>112686</v>
      </c>
      <c r="F7" s="52">
        <v>113540</v>
      </c>
      <c r="G7" s="52">
        <v>115341</v>
      </c>
      <c r="H7" s="52">
        <v>115129</v>
      </c>
      <c r="I7" s="52">
        <v>116969</v>
      </c>
      <c r="J7" s="52">
        <v>117946</v>
      </c>
      <c r="K7" s="52">
        <v>119683</v>
      </c>
      <c r="L7" s="52">
        <v>120679</v>
      </c>
      <c r="M7" s="52">
        <v>127029</v>
      </c>
      <c r="N7" s="52">
        <v>130495</v>
      </c>
      <c r="O7" s="52">
        <v>127687</v>
      </c>
      <c r="P7" s="52">
        <v>106623</v>
      </c>
      <c r="Q7" s="52">
        <v>56415</v>
      </c>
      <c r="R7" s="52">
        <v>42113</v>
      </c>
      <c r="S7" s="52">
        <v>33133</v>
      </c>
      <c r="T7" s="52">
        <v>30738</v>
      </c>
      <c r="U7" s="52">
        <v>32847</v>
      </c>
      <c r="V7" s="52">
        <v>39638</v>
      </c>
      <c r="W7" s="52">
        <v>41193</v>
      </c>
      <c r="X7" s="52">
        <v>34709</v>
      </c>
      <c r="Y7" s="52">
        <v>29924</v>
      </c>
      <c r="DA7" s="63" t="s">
        <v>1128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11971</v>
      </c>
      <c r="C9" s="52">
        <v>12234</v>
      </c>
      <c r="D9" s="52">
        <v>12193</v>
      </c>
      <c r="E9" s="52">
        <v>11829</v>
      </c>
      <c r="F9" s="52">
        <v>11468</v>
      </c>
      <c r="G9" s="52">
        <v>11228</v>
      </c>
      <c r="H9" s="52">
        <v>10946</v>
      </c>
      <c r="I9" s="52">
        <v>11345</v>
      </c>
      <c r="J9" s="52">
        <v>12249</v>
      </c>
      <c r="K9" s="52">
        <v>13183</v>
      </c>
      <c r="L9" s="52">
        <v>14708</v>
      </c>
      <c r="M9" s="52">
        <v>18031</v>
      </c>
      <c r="N9" s="52">
        <v>22214</v>
      </c>
      <c r="O9" s="52">
        <v>25253</v>
      </c>
      <c r="P9" s="52">
        <v>22592</v>
      </c>
      <c r="Q9" s="52">
        <v>13432</v>
      </c>
      <c r="R9" s="52">
        <v>9923</v>
      </c>
      <c r="S9" s="52">
        <v>7565</v>
      </c>
      <c r="T9" s="52">
        <v>6049</v>
      </c>
      <c r="U9" s="52">
        <v>5156</v>
      </c>
      <c r="V9" s="52">
        <v>5823</v>
      </c>
      <c r="W9" s="52">
        <v>7814</v>
      </c>
      <c r="X9" s="52">
        <v>8082</v>
      </c>
      <c r="Y9" s="52">
        <v>9409</v>
      </c>
      <c r="DA9" s="63" t="s">
        <v>1129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1130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1131</v>
      </c>
    </row>
    <row r="13" spans="1:105" ht="12" customHeight="1" x14ac:dyDescent="0.25">
      <c r="A13" s="97" t="s">
        <v>122</v>
      </c>
      <c r="B13" s="52">
        <v>64446</v>
      </c>
      <c r="C13" s="52">
        <v>62910</v>
      </c>
      <c r="D13" s="52">
        <v>62893</v>
      </c>
      <c r="E13" s="52">
        <v>62929</v>
      </c>
      <c r="F13" s="52">
        <v>60418</v>
      </c>
      <c r="G13" s="52">
        <v>59940</v>
      </c>
      <c r="H13" s="52">
        <v>59598</v>
      </c>
      <c r="I13" s="52">
        <v>57414</v>
      </c>
      <c r="J13" s="52">
        <v>58851</v>
      </c>
      <c r="K13" s="52">
        <v>56596</v>
      </c>
      <c r="L13" s="52">
        <v>64486</v>
      </c>
      <c r="M13" s="52">
        <v>58712</v>
      </c>
      <c r="N13" s="52">
        <v>63639</v>
      </c>
      <c r="O13" s="52">
        <v>62101</v>
      </c>
      <c r="P13" s="52">
        <v>51253</v>
      </c>
      <c r="Q13" s="52">
        <v>27355</v>
      </c>
      <c r="R13" s="52">
        <v>20175</v>
      </c>
      <c r="S13" s="52">
        <v>16609</v>
      </c>
      <c r="T13" s="52">
        <v>14016</v>
      </c>
      <c r="U13" s="52">
        <v>17421</v>
      </c>
      <c r="V13" s="52">
        <v>21539</v>
      </c>
      <c r="W13" s="52">
        <v>24377</v>
      </c>
      <c r="X13" s="52">
        <v>20829</v>
      </c>
      <c r="Y13" s="52">
        <v>17920</v>
      </c>
      <c r="DA13" s="63" t="s">
        <v>1132</v>
      </c>
    </row>
    <row r="14" spans="1:105" ht="12" customHeight="1" x14ac:dyDescent="0.25">
      <c r="A14" s="97" t="s">
        <v>121</v>
      </c>
      <c r="B14" s="52">
        <v>43273</v>
      </c>
      <c r="C14" s="52">
        <v>46076</v>
      </c>
      <c r="D14" s="52">
        <v>47648</v>
      </c>
      <c r="E14" s="52">
        <v>49757</v>
      </c>
      <c r="F14" s="52">
        <v>53122</v>
      </c>
      <c r="G14" s="52">
        <v>55401</v>
      </c>
      <c r="H14" s="52">
        <v>55531</v>
      </c>
      <c r="I14" s="52">
        <v>59555</v>
      </c>
      <c r="J14" s="52">
        <v>59095</v>
      </c>
      <c r="K14" s="52">
        <v>63087</v>
      </c>
      <c r="L14" s="52">
        <v>56193</v>
      </c>
      <c r="M14" s="52">
        <v>68317</v>
      </c>
      <c r="N14" s="52">
        <v>66856</v>
      </c>
      <c r="O14" s="52">
        <v>65586</v>
      </c>
      <c r="P14" s="52">
        <v>55370</v>
      </c>
      <c r="Q14" s="52">
        <v>29060</v>
      </c>
      <c r="R14" s="52">
        <v>21938</v>
      </c>
      <c r="S14" s="52">
        <v>16524</v>
      </c>
      <c r="T14" s="52">
        <v>16722</v>
      </c>
      <c r="U14" s="52">
        <v>15426</v>
      </c>
      <c r="V14" s="52">
        <v>18099</v>
      </c>
      <c r="W14" s="52">
        <v>16816</v>
      </c>
      <c r="X14" s="52">
        <v>13880</v>
      </c>
      <c r="Y14" s="52">
        <v>12004</v>
      </c>
      <c r="DA14" s="63" t="s">
        <v>1133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1134</v>
      </c>
    </row>
    <row r="17" spans="1:105" ht="12" customHeight="1" x14ac:dyDescent="0.25">
      <c r="A17" s="109" t="s">
        <v>120</v>
      </c>
      <c r="B17" s="36">
        <v>107719</v>
      </c>
      <c r="C17" s="36">
        <v>108986</v>
      </c>
      <c r="D17" s="36">
        <v>110541</v>
      </c>
      <c r="E17" s="36">
        <v>112686</v>
      </c>
      <c r="F17" s="36">
        <v>113540</v>
      </c>
      <c r="G17" s="36">
        <v>115341</v>
      </c>
      <c r="H17" s="36">
        <v>115129</v>
      </c>
      <c r="I17" s="36">
        <v>116969</v>
      </c>
      <c r="J17" s="36">
        <v>117946</v>
      </c>
      <c r="K17" s="36">
        <v>119683</v>
      </c>
      <c r="L17" s="36">
        <v>120679</v>
      </c>
      <c r="M17" s="36">
        <v>127029</v>
      </c>
      <c r="N17" s="36">
        <v>130495</v>
      </c>
      <c r="O17" s="36">
        <v>127687</v>
      </c>
      <c r="P17" s="36">
        <v>106623</v>
      </c>
      <c r="Q17" s="36">
        <v>56415</v>
      </c>
      <c r="R17" s="36">
        <v>42113</v>
      </c>
      <c r="S17" s="36">
        <v>33133</v>
      </c>
      <c r="T17" s="36">
        <v>30738</v>
      </c>
      <c r="U17" s="36">
        <v>32847</v>
      </c>
      <c r="V17" s="36">
        <v>39638</v>
      </c>
      <c r="W17" s="36">
        <v>41193</v>
      </c>
      <c r="X17" s="36">
        <v>34709</v>
      </c>
      <c r="Y17" s="36">
        <v>29924</v>
      </c>
      <c r="DA17" s="60" t="s">
        <v>1135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1214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8416</v>
      </c>
      <c r="D21" s="52">
        <v>8418</v>
      </c>
      <c r="E21" s="52">
        <v>8435</v>
      </c>
      <c r="F21" s="52">
        <v>8480</v>
      </c>
      <c r="G21" s="52">
        <v>8568</v>
      </c>
      <c r="H21" s="52">
        <v>8718</v>
      </c>
      <c r="I21" s="52">
        <v>8939</v>
      </c>
      <c r="J21" s="52">
        <v>9243</v>
      </c>
      <c r="K21" s="52">
        <v>9651</v>
      </c>
      <c r="L21" s="52">
        <v>10178</v>
      </c>
      <c r="M21" s="52">
        <v>10831</v>
      </c>
      <c r="N21" s="52">
        <v>11647</v>
      </c>
      <c r="O21" s="52">
        <v>10939</v>
      </c>
      <c r="P21" s="52">
        <v>21066</v>
      </c>
      <c r="Q21" s="52">
        <v>50208</v>
      </c>
      <c r="R21" s="52">
        <v>14308</v>
      </c>
      <c r="S21" s="52">
        <v>8980</v>
      </c>
      <c r="T21" s="52">
        <v>2395</v>
      </c>
      <c r="U21" s="52">
        <v>2114</v>
      </c>
      <c r="V21" s="52">
        <v>2166</v>
      </c>
      <c r="W21" s="52">
        <v>2388</v>
      </c>
      <c r="X21" s="52">
        <v>6484</v>
      </c>
      <c r="Y21" s="52">
        <v>4785</v>
      </c>
      <c r="DA21" s="63" t="s">
        <v>1215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1870</v>
      </c>
      <c r="D23" s="52">
        <v>1875</v>
      </c>
      <c r="E23" s="52">
        <v>1903</v>
      </c>
      <c r="F23" s="52">
        <v>1978</v>
      </c>
      <c r="G23" s="52">
        <v>2116</v>
      </c>
      <c r="H23" s="52">
        <v>2337</v>
      </c>
      <c r="I23" s="52">
        <v>1548</v>
      </c>
      <c r="J23" s="52">
        <v>1260</v>
      </c>
      <c r="K23" s="52">
        <v>1862</v>
      </c>
      <c r="L23" s="52">
        <v>1755</v>
      </c>
      <c r="M23" s="52">
        <v>1749</v>
      </c>
      <c r="N23" s="52">
        <v>1913</v>
      </c>
      <c r="O23" s="52">
        <v>2682</v>
      </c>
      <c r="P23" s="52">
        <v>4353</v>
      </c>
      <c r="Q23" s="52">
        <v>9432</v>
      </c>
      <c r="R23" s="52">
        <v>3715</v>
      </c>
      <c r="S23" s="52">
        <v>2480</v>
      </c>
      <c r="T23" s="52">
        <v>1610</v>
      </c>
      <c r="U23" s="52">
        <v>1682</v>
      </c>
      <c r="V23" s="52">
        <v>1852</v>
      </c>
      <c r="W23" s="52">
        <v>2080</v>
      </c>
      <c r="X23" s="52">
        <v>1617</v>
      </c>
      <c r="Y23" s="52">
        <v>1138</v>
      </c>
      <c r="DA23" s="63" t="s">
        <v>1216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1217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1218</v>
      </c>
    </row>
    <row r="27" spans="1:105" ht="12" customHeight="1" x14ac:dyDescent="0.25">
      <c r="A27" s="97" t="s">
        <v>122</v>
      </c>
      <c r="B27" s="52"/>
      <c r="C27" s="52">
        <v>10070</v>
      </c>
      <c r="D27" s="52">
        <v>10086</v>
      </c>
      <c r="E27" s="52">
        <v>10207</v>
      </c>
      <c r="F27" s="52">
        <v>10542</v>
      </c>
      <c r="G27" s="52">
        <v>11215</v>
      </c>
      <c r="H27" s="52">
        <v>12325</v>
      </c>
      <c r="I27" s="52">
        <v>7953</v>
      </c>
      <c r="J27" s="52">
        <v>7634</v>
      </c>
      <c r="K27" s="52">
        <v>9347</v>
      </c>
      <c r="L27" s="52">
        <v>9845</v>
      </c>
      <c r="M27" s="52">
        <v>9893</v>
      </c>
      <c r="N27" s="52">
        <v>9981</v>
      </c>
      <c r="O27" s="52">
        <v>10191</v>
      </c>
      <c r="P27" s="52">
        <v>11793</v>
      </c>
      <c r="Q27" s="52">
        <v>23902</v>
      </c>
      <c r="R27" s="52">
        <v>7935</v>
      </c>
      <c r="S27" s="52">
        <v>5071</v>
      </c>
      <c r="T27" s="52">
        <v>5452</v>
      </c>
      <c r="U27" s="52">
        <v>2026</v>
      </c>
      <c r="V27" s="52">
        <v>5282</v>
      </c>
      <c r="W27" s="52">
        <v>3479</v>
      </c>
      <c r="X27" s="52">
        <v>3611</v>
      </c>
      <c r="Y27" s="52">
        <v>2999</v>
      </c>
      <c r="DA27" s="63" t="s">
        <v>1219</v>
      </c>
    </row>
    <row r="28" spans="1:105" ht="12" customHeight="1" x14ac:dyDescent="0.25">
      <c r="A28" s="97" t="s">
        <v>121</v>
      </c>
      <c r="B28" s="52"/>
      <c r="C28" s="52">
        <v>6761</v>
      </c>
      <c r="D28" s="52">
        <v>6781</v>
      </c>
      <c r="E28" s="52">
        <v>6907</v>
      </c>
      <c r="F28" s="52">
        <v>7249</v>
      </c>
      <c r="G28" s="52">
        <v>7904</v>
      </c>
      <c r="H28" s="52">
        <v>9006</v>
      </c>
      <c r="I28" s="52">
        <v>6599</v>
      </c>
      <c r="J28" s="52">
        <v>7537</v>
      </c>
      <c r="K28" s="52">
        <v>9265</v>
      </c>
      <c r="L28" s="52">
        <v>9381</v>
      </c>
      <c r="M28" s="52">
        <v>10000</v>
      </c>
      <c r="N28" s="52">
        <v>10521</v>
      </c>
      <c r="O28" s="52">
        <v>10079</v>
      </c>
      <c r="P28" s="52">
        <v>12468</v>
      </c>
      <c r="Q28" s="52">
        <v>26310</v>
      </c>
      <c r="R28" s="52">
        <v>8057</v>
      </c>
      <c r="S28" s="52">
        <v>6785</v>
      </c>
      <c r="T28" s="52">
        <v>1375</v>
      </c>
      <c r="U28" s="52">
        <v>6814</v>
      </c>
      <c r="V28" s="52">
        <v>3500</v>
      </c>
      <c r="W28" s="52">
        <v>3552</v>
      </c>
      <c r="X28" s="52">
        <v>3008</v>
      </c>
      <c r="Y28" s="52">
        <v>2053</v>
      </c>
      <c r="DA28" s="63" t="s">
        <v>1220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1221</v>
      </c>
    </row>
    <row r="31" spans="1:105" ht="12" customHeight="1" x14ac:dyDescent="0.25">
      <c r="A31" s="109" t="s">
        <v>120</v>
      </c>
      <c r="B31" s="36"/>
      <c r="C31" s="36">
        <v>16831</v>
      </c>
      <c r="D31" s="36">
        <v>16866</v>
      </c>
      <c r="E31" s="36">
        <v>17114</v>
      </c>
      <c r="F31" s="36">
        <v>17793</v>
      </c>
      <c r="G31" s="36">
        <v>19120</v>
      </c>
      <c r="H31" s="36">
        <v>21329</v>
      </c>
      <c r="I31" s="36">
        <v>14554</v>
      </c>
      <c r="J31" s="36">
        <v>15174</v>
      </c>
      <c r="K31" s="36">
        <v>18614</v>
      </c>
      <c r="L31" s="36">
        <v>19223</v>
      </c>
      <c r="M31" s="36">
        <v>19892</v>
      </c>
      <c r="N31" s="36">
        <v>20507</v>
      </c>
      <c r="O31" s="36">
        <v>20264</v>
      </c>
      <c r="P31" s="36">
        <v>24261</v>
      </c>
      <c r="Q31" s="36">
        <v>50217</v>
      </c>
      <c r="R31" s="36">
        <v>15990</v>
      </c>
      <c r="S31" s="36">
        <v>11864</v>
      </c>
      <c r="T31" s="36">
        <v>6836</v>
      </c>
      <c r="U31" s="36">
        <v>8834</v>
      </c>
      <c r="V31" s="36">
        <v>8787</v>
      </c>
      <c r="W31" s="36">
        <v>7020</v>
      </c>
      <c r="X31" s="36">
        <v>6623</v>
      </c>
      <c r="Y31" s="36">
        <v>5056</v>
      </c>
      <c r="DA31" s="60" t="s">
        <v>1222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1301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9683</v>
      </c>
      <c r="D35" s="52">
        <v>9973</v>
      </c>
      <c r="E35" s="52">
        <v>10580</v>
      </c>
      <c r="F35" s="52">
        <v>9334</v>
      </c>
      <c r="G35" s="52">
        <v>10369</v>
      </c>
      <c r="H35" s="52">
        <v>8506</v>
      </c>
      <c r="I35" s="52">
        <v>10779</v>
      </c>
      <c r="J35" s="52">
        <v>10220</v>
      </c>
      <c r="K35" s="52">
        <v>11388</v>
      </c>
      <c r="L35" s="52">
        <v>11174</v>
      </c>
      <c r="M35" s="52">
        <v>17181</v>
      </c>
      <c r="N35" s="52">
        <v>15113</v>
      </c>
      <c r="O35" s="52">
        <v>8131</v>
      </c>
      <c r="P35" s="52">
        <v>2</v>
      </c>
      <c r="Q35" s="52">
        <v>0</v>
      </c>
      <c r="R35" s="52">
        <v>6</v>
      </c>
      <c r="S35" s="52">
        <v>0</v>
      </c>
      <c r="T35" s="52">
        <v>0</v>
      </c>
      <c r="U35" s="52">
        <v>4223</v>
      </c>
      <c r="V35" s="52">
        <v>8957</v>
      </c>
      <c r="W35" s="52">
        <v>3943</v>
      </c>
      <c r="X35" s="52">
        <v>0</v>
      </c>
      <c r="Y35" s="52">
        <v>0</v>
      </c>
      <c r="DA35" s="63" t="s">
        <v>1302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2133</v>
      </c>
      <c r="D37" s="52">
        <v>1834</v>
      </c>
      <c r="E37" s="52">
        <v>1539</v>
      </c>
      <c r="F37" s="52">
        <v>1617</v>
      </c>
      <c r="G37" s="52">
        <v>1876</v>
      </c>
      <c r="H37" s="52">
        <v>2055</v>
      </c>
      <c r="I37" s="52">
        <v>1947</v>
      </c>
      <c r="J37" s="52">
        <v>2164</v>
      </c>
      <c r="K37" s="52">
        <v>2796</v>
      </c>
      <c r="L37" s="52">
        <v>3280</v>
      </c>
      <c r="M37" s="52">
        <v>5072</v>
      </c>
      <c r="N37" s="52">
        <v>6096</v>
      </c>
      <c r="O37" s="52">
        <v>5721</v>
      </c>
      <c r="P37" s="52">
        <v>1692</v>
      </c>
      <c r="Q37" s="52">
        <v>272</v>
      </c>
      <c r="R37" s="52">
        <v>206</v>
      </c>
      <c r="S37" s="52">
        <v>122</v>
      </c>
      <c r="T37" s="52">
        <v>94</v>
      </c>
      <c r="U37" s="52">
        <v>789</v>
      </c>
      <c r="V37" s="52">
        <v>2519</v>
      </c>
      <c r="W37" s="52">
        <v>4071</v>
      </c>
      <c r="X37" s="52">
        <v>1885</v>
      </c>
      <c r="Y37" s="52">
        <v>2465</v>
      </c>
      <c r="DA37" s="63" t="s">
        <v>1303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1304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1305</v>
      </c>
    </row>
    <row r="41" spans="1:105" ht="12" customHeight="1" x14ac:dyDescent="0.25">
      <c r="A41" s="97" t="s">
        <v>122</v>
      </c>
      <c r="B41" s="52"/>
      <c r="C41" s="52">
        <v>8534</v>
      </c>
      <c r="D41" s="52">
        <v>10069</v>
      </c>
      <c r="E41" s="52">
        <v>10243</v>
      </c>
      <c r="F41" s="52">
        <v>8031</v>
      </c>
      <c r="G41" s="52">
        <v>10737</v>
      </c>
      <c r="H41" s="52">
        <v>11983</v>
      </c>
      <c r="I41" s="52">
        <v>5769</v>
      </c>
      <c r="J41" s="52">
        <v>9071</v>
      </c>
      <c r="K41" s="52">
        <v>7092</v>
      </c>
      <c r="L41" s="52">
        <v>17735</v>
      </c>
      <c r="M41" s="52">
        <v>4119</v>
      </c>
      <c r="N41" s="52">
        <v>14908</v>
      </c>
      <c r="O41" s="52">
        <v>8653</v>
      </c>
      <c r="P41" s="52">
        <v>945</v>
      </c>
      <c r="Q41" s="52">
        <v>4</v>
      </c>
      <c r="R41" s="52">
        <v>755</v>
      </c>
      <c r="S41" s="52">
        <v>1505</v>
      </c>
      <c r="T41" s="52">
        <v>2859</v>
      </c>
      <c r="U41" s="52">
        <v>5431</v>
      </c>
      <c r="V41" s="52">
        <v>9400</v>
      </c>
      <c r="W41" s="52">
        <v>6317</v>
      </c>
      <c r="X41" s="52">
        <v>63</v>
      </c>
      <c r="Y41" s="52">
        <v>90</v>
      </c>
      <c r="DA41" s="63" t="s">
        <v>1306</v>
      </c>
    </row>
    <row r="42" spans="1:105" ht="12" customHeight="1" x14ac:dyDescent="0.25">
      <c r="A42" s="97" t="s">
        <v>121</v>
      </c>
      <c r="B42" s="52"/>
      <c r="C42" s="52">
        <v>9564</v>
      </c>
      <c r="D42" s="52">
        <v>8353</v>
      </c>
      <c r="E42" s="52">
        <v>9016</v>
      </c>
      <c r="F42" s="52">
        <v>10614</v>
      </c>
      <c r="G42" s="52">
        <v>10183</v>
      </c>
      <c r="H42" s="52">
        <v>9136</v>
      </c>
      <c r="I42" s="52">
        <v>10623</v>
      </c>
      <c r="J42" s="52">
        <v>7077</v>
      </c>
      <c r="K42" s="52">
        <v>13257</v>
      </c>
      <c r="L42" s="52">
        <v>2487</v>
      </c>
      <c r="M42" s="52">
        <v>22124</v>
      </c>
      <c r="N42" s="52">
        <v>9060</v>
      </c>
      <c r="O42" s="52">
        <v>8809</v>
      </c>
      <c r="P42" s="52">
        <v>2252</v>
      </c>
      <c r="Q42" s="52">
        <v>0</v>
      </c>
      <c r="R42" s="52">
        <v>935</v>
      </c>
      <c r="S42" s="52">
        <v>1371</v>
      </c>
      <c r="T42" s="52">
        <v>1573</v>
      </c>
      <c r="U42" s="52">
        <v>5518</v>
      </c>
      <c r="V42" s="52">
        <v>6173</v>
      </c>
      <c r="W42" s="52">
        <v>2269</v>
      </c>
      <c r="X42" s="52">
        <v>72</v>
      </c>
      <c r="Y42" s="52">
        <v>177</v>
      </c>
      <c r="DA42" s="63" t="s">
        <v>1307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1308</v>
      </c>
    </row>
    <row r="45" spans="1:105" ht="12" customHeight="1" x14ac:dyDescent="0.25">
      <c r="A45" s="109" t="s">
        <v>120</v>
      </c>
      <c r="B45" s="36"/>
      <c r="C45" s="36">
        <v>18098</v>
      </c>
      <c r="D45" s="36">
        <v>18421</v>
      </c>
      <c r="E45" s="36">
        <v>19259</v>
      </c>
      <c r="F45" s="36">
        <v>18647</v>
      </c>
      <c r="G45" s="36">
        <v>20921</v>
      </c>
      <c r="H45" s="36">
        <v>21117</v>
      </c>
      <c r="I45" s="36">
        <v>16394</v>
      </c>
      <c r="J45" s="36">
        <v>16151</v>
      </c>
      <c r="K45" s="36">
        <v>20351</v>
      </c>
      <c r="L45" s="36">
        <v>20219</v>
      </c>
      <c r="M45" s="36">
        <v>26242</v>
      </c>
      <c r="N45" s="36">
        <v>23973</v>
      </c>
      <c r="O45" s="36">
        <v>17456</v>
      </c>
      <c r="P45" s="36">
        <v>3197</v>
      </c>
      <c r="Q45" s="36">
        <v>9</v>
      </c>
      <c r="R45" s="36">
        <v>1688</v>
      </c>
      <c r="S45" s="36">
        <v>2884</v>
      </c>
      <c r="T45" s="36">
        <v>4441</v>
      </c>
      <c r="U45" s="36">
        <v>10943</v>
      </c>
      <c r="V45" s="36">
        <v>15578</v>
      </c>
      <c r="W45" s="36">
        <v>8575</v>
      </c>
      <c r="X45" s="36">
        <v>139</v>
      </c>
      <c r="Y45" s="36">
        <v>271</v>
      </c>
      <c r="DA45" s="60" t="s">
        <v>1309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1388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3471</v>
      </c>
      <c r="D49" s="52">
        <v>3555</v>
      </c>
      <c r="E49" s="52">
        <v>3706</v>
      </c>
      <c r="F49" s="52">
        <v>3121</v>
      </c>
      <c r="G49" s="52">
        <v>3329</v>
      </c>
      <c r="H49" s="52">
        <v>2845</v>
      </c>
      <c r="I49" s="52">
        <v>3613</v>
      </c>
      <c r="J49" s="52">
        <v>3219</v>
      </c>
      <c r="K49" s="52">
        <v>3725</v>
      </c>
      <c r="L49" s="52">
        <v>3722</v>
      </c>
      <c r="M49" s="52">
        <v>5157</v>
      </c>
      <c r="N49" s="52">
        <v>3966</v>
      </c>
      <c r="O49" s="52">
        <v>2666</v>
      </c>
      <c r="P49" s="52">
        <v>1</v>
      </c>
      <c r="Q49" s="52">
        <v>0</v>
      </c>
      <c r="R49" s="52">
        <v>2</v>
      </c>
      <c r="S49" s="52">
        <v>0</v>
      </c>
      <c r="T49" s="52">
        <v>0</v>
      </c>
      <c r="U49" s="52">
        <v>1487</v>
      </c>
      <c r="V49" s="52">
        <v>3362</v>
      </c>
      <c r="W49" s="52">
        <v>1269</v>
      </c>
      <c r="X49" s="52">
        <v>0</v>
      </c>
      <c r="Y49" s="52">
        <v>0</v>
      </c>
      <c r="DA49" s="63" t="s">
        <v>1389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301</v>
      </c>
      <c r="D51" s="52">
        <v>70</v>
      </c>
      <c r="E51" s="52">
        <v>496</v>
      </c>
      <c r="F51" s="52">
        <v>449</v>
      </c>
      <c r="G51" s="52">
        <v>558</v>
      </c>
      <c r="H51" s="52">
        <v>557</v>
      </c>
      <c r="I51" s="52">
        <v>611</v>
      </c>
      <c r="J51" s="52">
        <v>688</v>
      </c>
      <c r="K51" s="52">
        <v>901</v>
      </c>
      <c r="L51" s="52">
        <v>1035</v>
      </c>
      <c r="M51" s="52">
        <v>1857</v>
      </c>
      <c r="N51" s="52">
        <v>1718</v>
      </c>
      <c r="O51" s="52">
        <v>1323</v>
      </c>
      <c r="P51" s="52">
        <v>1</v>
      </c>
      <c r="Q51" s="52">
        <v>0</v>
      </c>
      <c r="R51" s="52">
        <v>1</v>
      </c>
      <c r="S51" s="52">
        <v>0</v>
      </c>
      <c r="T51" s="52">
        <v>0</v>
      </c>
      <c r="U51" s="52">
        <v>634</v>
      </c>
      <c r="V51" s="52">
        <v>1101</v>
      </c>
      <c r="W51" s="52">
        <v>635</v>
      </c>
      <c r="X51" s="52">
        <v>0</v>
      </c>
      <c r="Y51" s="52">
        <v>0</v>
      </c>
      <c r="DA51" s="63" t="s">
        <v>1390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1391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1392</v>
      </c>
    </row>
    <row r="55" spans="1:105" ht="12" customHeight="1" x14ac:dyDescent="0.25">
      <c r="A55" s="108" t="s">
        <v>122</v>
      </c>
      <c r="B55" s="52"/>
      <c r="C55" s="52">
        <v>1637</v>
      </c>
      <c r="D55" s="52">
        <v>1943</v>
      </c>
      <c r="E55" s="52">
        <v>1971</v>
      </c>
      <c r="F55" s="52">
        <v>1344</v>
      </c>
      <c r="G55" s="52">
        <v>1708</v>
      </c>
      <c r="H55" s="52">
        <v>1614</v>
      </c>
      <c r="I55" s="52">
        <v>1272</v>
      </c>
      <c r="J55" s="52">
        <v>1808</v>
      </c>
      <c r="K55" s="52">
        <v>1298</v>
      </c>
      <c r="L55" s="52">
        <v>3263</v>
      </c>
      <c r="M55" s="52">
        <v>810</v>
      </c>
      <c r="N55" s="52">
        <v>2467</v>
      </c>
      <c r="O55" s="52">
        <v>1323</v>
      </c>
      <c r="P55" s="52">
        <v>0</v>
      </c>
      <c r="Q55" s="52">
        <v>0</v>
      </c>
      <c r="R55" s="52">
        <v>1</v>
      </c>
      <c r="S55" s="52">
        <v>0</v>
      </c>
      <c r="T55" s="52">
        <v>0</v>
      </c>
      <c r="U55" s="52">
        <v>739</v>
      </c>
      <c r="V55" s="52">
        <v>2027</v>
      </c>
      <c r="W55" s="52">
        <v>934</v>
      </c>
      <c r="X55" s="52">
        <v>0</v>
      </c>
      <c r="Y55" s="52">
        <v>0</v>
      </c>
      <c r="DA55" s="63" t="s">
        <v>1393</v>
      </c>
    </row>
    <row r="56" spans="1:105" ht="12" customHeight="1" x14ac:dyDescent="0.25">
      <c r="A56" s="108" t="s">
        <v>121</v>
      </c>
      <c r="B56" s="52"/>
      <c r="C56" s="52">
        <v>1834</v>
      </c>
      <c r="D56" s="52">
        <v>1612</v>
      </c>
      <c r="E56" s="52">
        <v>1735</v>
      </c>
      <c r="F56" s="52">
        <v>1777</v>
      </c>
      <c r="G56" s="52">
        <v>1621</v>
      </c>
      <c r="H56" s="52">
        <v>1231</v>
      </c>
      <c r="I56" s="52">
        <v>2341</v>
      </c>
      <c r="J56" s="52">
        <v>1411</v>
      </c>
      <c r="K56" s="52">
        <v>2427</v>
      </c>
      <c r="L56" s="52">
        <v>459</v>
      </c>
      <c r="M56" s="52">
        <v>4347</v>
      </c>
      <c r="N56" s="52">
        <v>1499</v>
      </c>
      <c r="O56" s="52">
        <v>1343</v>
      </c>
      <c r="P56" s="52">
        <v>1</v>
      </c>
      <c r="Q56" s="52">
        <v>0</v>
      </c>
      <c r="R56" s="52">
        <v>1</v>
      </c>
      <c r="S56" s="52">
        <v>0</v>
      </c>
      <c r="T56" s="52">
        <v>0</v>
      </c>
      <c r="U56" s="52">
        <v>748</v>
      </c>
      <c r="V56" s="52">
        <v>1335</v>
      </c>
      <c r="W56" s="52">
        <v>335</v>
      </c>
      <c r="X56" s="52">
        <v>0</v>
      </c>
      <c r="Y56" s="52">
        <v>0</v>
      </c>
      <c r="DA56" s="63" t="s">
        <v>1394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1395</v>
      </c>
    </row>
    <row r="59" spans="1:105" ht="12" customHeight="1" x14ac:dyDescent="0.25">
      <c r="A59" s="115" t="s">
        <v>120</v>
      </c>
      <c r="B59" s="36"/>
      <c r="C59" s="36">
        <v>3471</v>
      </c>
      <c r="D59" s="36">
        <v>3555</v>
      </c>
      <c r="E59" s="36">
        <v>3706</v>
      </c>
      <c r="F59" s="36">
        <v>3121</v>
      </c>
      <c r="G59" s="36">
        <v>3329</v>
      </c>
      <c r="H59" s="36">
        <v>2845</v>
      </c>
      <c r="I59" s="36">
        <v>3613</v>
      </c>
      <c r="J59" s="36">
        <v>3219</v>
      </c>
      <c r="K59" s="36">
        <v>3725</v>
      </c>
      <c r="L59" s="36">
        <v>3722</v>
      </c>
      <c r="M59" s="36">
        <v>5157</v>
      </c>
      <c r="N59" s="36">
        <v>3966</v>
      </c>
      <c r="O59" s="36">
        <v>2666</v>
      </c>
      <c r="P59" s="36">
        <v>1</v>
      </c>
      <c r="Q59" s="36">
        <v>0</v>
      </c>
      <c r="R59" s="36">
        <v>2</v>
      </c>
      <c r="S59" s="36">
        <v>0</v>
      </c>
      <c r="T59" s="36">
        <v>0</v>
      </c>
      <c r="U59" s="36">
        <v>1487</v>
      </c>
      <c r="V59" s="36">
        <v>3362</v>
      </c>
      <c r="W59" s="36">
        <v>1269</v>
      </c>
      <c r="X59" s="36">
        <v>0</v>
      </c>
      <c r="Y59" s="36">
        <v>0</v>
      </c>
      <c r="DA59" s="60" t="s">
        <v>1396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1475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6212</v>
      </c>
      <c r="D63" s="52">
        <v>6418</v>
      </c>
      <c r="E63" s="52">
        <v>6874</v>
      </c>
      <c r="F63" s="52">
        <v>6213</v>
      </c>
      <c r="G63" s="52">
        <v>7040</v>
      </c>
      <c r="H63" s="52">
        <v>5661</v>
      </c>
      <c r="I63" s="52">
        <v>7166</v>
      </c>
      <c r="J63" s="52">
        <v>7001</v>
      </c>
      <c r="K63" s="52">
        <v>7663</v>
      </c>
      <c r="L63" s="52">
        <v>7452</v>
      </c>
      <c r="M63" s="52">
        <v>12024</v>
      </c>
      <c r="N63" s="52">
        <v>11147</v>
      </c>
      <c r="O63" s="52">
        <v>5465</v>
      </c>
      <c r="P63" s="52">
        <v>1</v>
      </c>
      <c r="Q63" s="52">
        <v>0</v>
      </c>
      <c r="R63" s="52">
        <v>4</v>
      </c>
      <c r="S63" s="52">
        <v>0</v>
      </c>
      <c r="T63" s="52">
        <v>0</v>
      </c>
      <c r="U63" s="52">
        <v>2736</v>
      </c>
      <c r="V63" s="52">
        <v>5595</v>
      </c>
      <c r="W63" s="52">
        <v>2674</v>
      </c>
      <c r="X63" s="52">
        <v>0</v>
      </c>
      <c r="Y63" s="52">
        <v>0</v>
      </c>
      <c r="DA63" s="63" t="s">
        <v>1476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1832</v>
      </c>
      <c r="D65" s="52">
        <v>1764</v>
      </c>
      <c r="E65" s="52">
        <v>1043</v>
      </c>
      <c r="F65" s="52">
        <v>1168</v>
      </c>
      <c r="G65" s="52">
        <v>1318</v>
      </c>
      <c r="H65" s="52">
        <v>1498</v>
      </c>
      <c r="I65" s="52">
        <v>1336</v>
      </c>
      <c r="J65" s="52">
        <v>1476</v>
      </c>
      <c r="K65" s="52">
        <v>1895</v>
      </c>
      <c r="L65" s="52">
        <v>2245</v>
      </c>
      <c r="M65" s="52">
        <v>3215</v>
      </c>
      <c r="N65" s="52">
        <v>4378</v>
      </c>
      <c r="O65" s="52">
        <v>4398</v>
      </c>
      <c r="P65" s="52">
        <v>1691</v>
      </c>
      <c r="Q65" s="52">
        <v>272</v>
      </c>
      <c r="R65" s="52">
        <v>205</v>
      </c>
      <c r="S65" s="52">
        <v>122</v>
      </c>
      <c r="T65" s="52">
        <v>94</v>
      </c>
      <c r="U65" s="52">
        <v>155</v>
      </c>
      <c r="V65" s="52">
        <v>1418</v>
      </c>
      <c r="W65" s="52">
        <v>3436</v>
      </c>
      <c r="X65" s="52">
        <v>1885</v>
      </c>
      <c r="Y65" s="52">
        <v>2465</v>
      </c>
      <c r="DA65" s="63" t="s">
        <v>1477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1478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1479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6897</v>
      </c>
      <c r="D69" s="52">
        <f t="shared" si="6"/>
        <v>8126</v>
      </c>
      <c r="E69" s="52">
        <f t="shared" si="6"/>
        <v>8272</v>
      </c>
      <c r="F69" s="52">
        <f t="shared" si="6"/>
        <v>6687</v>
      </c>
      <c r="G69" s="52">
        <f t="shared" si="6"/>
        <v>9029</v>
      </c>
      <c r="H69" s="52">
        <f t="shared" si="6"/>
        <v>10369</v>
      </c>
      <c r="I69" s="52">
        <f t="shared" si="6"/>
        <v>4497</v>
      </c>
      <c r="J69" s="52">
        <f t="shared" si="6"/>
        <v>7263</v>
      </c>
      <c r="K69" s="52">
        <f t="shared" si="6"/>
        <v>5794</v>
      </c>
      <c r="L69" s="52">
        <f t="shared" si="6"/>
        <v>14472</v>
      </c>
      <c r="M69" s="52">
        <f t="shared" si="6"/>
        <v>3309</v>
      </c>
      <c r="N69" s="52">
        <f t="shared" si="6"/>
        <v>12441</v>
      </c>
      <c r="O69" s="52">
        <f t="shared" si="6"/>
        <v>7330</v>
      </c>
      <c r="P69" s="52">
        <f t="shared" si="6"/>
        <v>945</v>
      </c>
      <c r="Q69" s="52">
        <f t="shared" si="6"/>
        <v>4</v>
      </c>
      <c r="R69" s="52">
        <f t="shared" ref="R69:V69" si="7">R41-R55</f>
        <v>754</v>
      </c>
      <c r="S69" s="52">
        <f t="shared" si="7"/>
        <v>1505</v>
      </c>
      <c r="T69" s="52">
        <f t="shared" si="7"/>
        <v>2859</v>
      </c>
      <c r="U69" s="52">
        <f t="shared" si="7"/>
        <v>4692</v>
      </c>
      <c r="V69" s="52">
        <f t="shared" si="7"/>
        <v>7373</v>
      </c>
      <c r="W69" s="52">
        <f t="shared" ref="W69:Y69" si="8">W41-W55</f>
        <v>5383</v>
      </c>
      <c r="X69" s="52">
        <f t="shared" si="8"/>
        <v>63</v>
      </c>
      <c r="Y69" s="52">
        <f t="shared" si="8"/>
        <v>90</v>
      </c>
      <c r="DA69" s="63" t="s">
        <v>1480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7730</v>
      </c>
      <c r="D70" s="52">
        <f t="shared" si="9"/>
        <v>6741</v>
      </c>
      <c r="E70" s="52">
        <f t="shared" si="9"/>
        <v>7281</v>
      </c>
      <c r="F70" s="52">
        <f t="shared" si="9"/>
        <v>8837</v>
      </c>
      <c r="G70" s="52">
        <f t="shared" si="9"/>
        <v>8562</v>
      </c>
      <c r="H70" s="52">
        <f t="shared" si="9"/>
        <v>7905</v>
      </c>
      <c r="I70" s="52">
        <f t="shared" si="9"/>
        <v>8282</v>
      </c>
      <c r="J70" s="52">
        <f t="shared" si="9"/>
        <v>5666</v>
      </c>
      <c r="K70" s="52">
        <f t="shared" si="9"/>
        <v>10830</v>
      </c>
      <c r="L70" s="52">
        <f t="shared" si="9"/>
        <v>2028</v>
      </c>
      <c r="M70" s="52">
        <f t="shared" si="9"/>
        <v>17777</v>
      </c>
      <c r="N70" s="52">
        <f t="shared" si="9"/>
        <v>7561</v>
      </c>
      <c r="O70" s="52">
        <f t="shared" si="9"/>
        <v>7466</v>
      </c>
      <c r="P70" s="52">
        <f t="shared" si="9"/>
        <v>2251</v>
      </c>
      <c r="Q70" s="52">
        <f t="shared" si="9"/>
        <v>0</v>
      </c>
      <c r="R70" s="52">
        <f t="shared" ref="R70:V70" si="10">R42-R56</f>
        <v>934</v>
      </c>
      <c r="S70" s="52">
        <f t="shared" si="10"/>
        <v>1371</v>
      </c>
      <c r="T70" s="52">
        <f t="shared" si="10"/>
        <v>1573</v>
      </c>
      <c r="U70" s="52">
        <f t="shared" si="10"/>
        <v>4770</v>
      </c>
      <c r="V70" s="52">
        <f t="shared" si="10"/>
        <v>4838</v>
      </c>
      <c r="W70" s="52">
        <f t="shared" ref="W70:Y70" si="11">W42-W56</f>
        <v>1934</v>
      </c>
      <c r="X70" s="52">
        <f t="shared" si="11"/>
        <v>72</v>
      </c>
      <c r="Y70" s="52">
        <f t="shared" si="11"/>
        <v>177</v>
      </c>
      <c r="DA70" s="63" t="s">
        <v>1481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1482</v>
      </c>
    </row>
    <row r="73" spans="1:105" ht="12" customHeight="1" x14ac:dyDescent="0.25">
      <c r="A73" s="115" t="s">
        <v>120</v>
      </c>
      <c r="B73" s="36"/>
      <c r="C73" s="36">
        <v>14627</v>
      </c>
      <c r="D73" s="36">
        <v>14866</v>
      </c>
      <c r="E73" s="36">
        <v>15553</v>
      </c>
      <c r="F73" s="36">
        <v>15526</v>
      </c>
      <c r="G73" s="36">
        <v>17592</v>
      </c>
      <c r="H73" s="36">
        <v>18272</v>
      </c>
      <c r="I73" s="36">
        <v>12781</v>
      </c>
      <c r="J73" s="36">
        <v>12932</v>
      </c>
      <c r="K73" s="36">
        <v>16626</v>
      </c>
      <c r="L73" s="36">
        <v>16497</v>
      </c>
      <c r="M73" s="36">
        <v>21085</v>
      </c>
      <c r="N73" s="36">
        <v>20007</v>
      </c>
      <c r="O73" s="36">
        <v>14790</v>
      </c>
      <c r="P73" s="36">
        <v>3196</v>
      </c>
      <c r="Q73" s="36">
        <v>9</v>
      </c>
      <c r="R73" s="36">
        <v>1686</v>
      </c>
      <c r="S73" s="36">
        <v>2884</v>
      </c>
      <c r="T73" s="36">
        <v>4441</v>
      </c>
      <c r="U73" s="36">
        <v>9456</v>
      </c>
      <c r="V73" s="36">
        <v>12216</v>
      </c>
      <c r="W73" s="36">
        <v>7306</v>
      </c>
      <c r="X73" s="36">
        <v>139</v>
      </c>
      <c r="Y73" s="36">
        <v>271</v>
      </c>
      <c r="DA73" s="60" t="s">
        <v>1483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1562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X78" s="128">
        <f>RES_hhdet_numvin!X162</f>
        <v>0</v>
      </c>
      <c r="Y78" s="128">
        <f>RES_hhdet_numvin!Y162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0</v>
      </c>
      <c r="I79" s="138">
        <f>RES_hhdet_numvin!I163</f>
        <v>0</v>
      </c>
      <c r="J79" s="138">
        <f>RES_hhdet_numvin!J163</f>
        <v>1661</v>
      </c>
      <c r="K79" s="138">
        <f>RES_hhdet_numvin!K163</f>
        <v>2512</v>
      </c>
      <c r="L79" s="138">
        <f>RES_hhdet_numvin!L163</f>
        <v>2501</v>
      </c>
      <c r="M79" s="138">
        <f>RES_hhdet_numvin!M163</f>
        <v>3878</v>
      </c>
      <c r="N79" s="138">
        <f>RES_hhdet_numvin!N163</f>
        <v>3434</v>
      </c>
      <c r="O79" s="138">
        <f>RES_hhdet_numvin!O163</f>
        <v>1849</v>
      </c>
      <c r="P79" s="138">
        <f>RES_hhdet_numvin!P163</f>
        <v>2</v>
      </c>
      <c r="Q79" s="138">
        <f>RES_hhdet_numvin!Q163</f>
        <v>0</v>
      </c>
      <c r="R79" s="138">
        <f>RES_hhdet_numvin!R163</f>
        <v>5</v>
      </c>
      <c r="S79" s="138">
        <f>RES_hhdet_numvin!S163</f>
        <v>0</v>
      </c>
      <c r="T79" s="138">
        <f>RES_hhdet_numvin!T163</f>
        <v>0</v>
      </c>
      <c r="U79" s="138">
        <f>RES_hhdet_numvin!U163</f>
        <v>3459</v>
      </c>
      <c r="V79" s="138">
        <f>RES_hhdet_numvin!V163</f>
        <v>7367</v>
      </c>
      <c r="W79" s="138">
        <f>RES_hhdet_numvin!W163</f>
        <v>3256</v>
      </c>
      <c r="X79" s="138">
        <f>RES_hhdet_numvin!X163</f>
        <v>0</v>
      </c>
      <c r="Y79" s="138">
        <f>RES_hhdet_numvin!Y163</f>
        <v>0</v>
      </c>
      <c r="DA79" s="63" t="s">
        <v>1563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X80" s="150">
        <f>RES_hhdet_numvin!X164</f>
        <v>0</v>
      </c>
      <c r="Y80" s="150">
        <f>RES_hhdet_numvin!Y164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0</v>
      </c>
      <c r="Q81" s="138">
        <f>RES_hhdet_numvin!Q165</f>
        <v>0</v>
      </c>
      <c r="R81" s="138">
        <f>RES_hhdet_numvin!R165</f>
        <v>34</v>
      </c>
      <c r="S81" s="138">
        <f>RES_hhdet_numvin!S165</f>
        <v>37</v>
      </c>
      <c r="T81" s="138">
        <f>RES_hhdet_numvin!T165</f>
        <v>40</v>
      </c>
      <c r="U81" s="138">
        <f>RES_hhdet_numvin!U165</f>
        <v>516</v>
      </c>
      <c r="V81" s="138">
        <f>RES_hhdet_numvin!V165</f>
        <v>1764</v>
      </c>
      <c r="W81" s="138">
        <f>RES_hhdet_numvin!W165</f>
        <v>3022</v>
      </c>
      <c r="X81" s="138">
        <f>RES_hhdet_numvin!X165</f>
        <v>1531</v>
      </c>
      <c r="Y81" s="138">
        <f>RES_hhdet_numvin!Y165</f>
        <v>2465</v>
      </c>
      <c r="DA81" s="63" t="s">
        <v>1564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X82" s="150">
        <f>RES_hhdet_numvin!X166</f>
        <v>0</v>
      </c>
      <c r="Y82" s="150">
        <f>RES_hhdet_numvin!Y166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0</v>
      </c>
      <c r="Q83" s="138">
        <f>RES_hhdet_numvin!Q167</f>
        <v>0</v>
      </c>
      <c r="R83" s="138">
        <f>RES_hhdet_numvin!R167</f>
        <v>0</v>
      </c>
      <c r="S83" s="138">
        <f>RES_hhdet_numvin!S167</f>
        <v>0</v>
      </c>
      <c r="T83" s="138">
        <f>RES_hhdet_numvin!T167</f>
        <v>0</v>
      </c>
      <c r="U83" s="138">
        <f>RES_hhdet_numvin!U167</f>
        <v>0</v>
      </c>
      <c r="V83" s="138">
        <f>RES_hhdet_numvin!V167</f>
        <v>0</v>
      </c>
      <c r="W83" s="138">
        <f>RES_hhdet_numvin!W167</f>
        <v>0</v>
      </c>
      <c r="X83" s="138">
        <f>RES_hhdet_numvin!X167</f>
        <v>0</v>
      </c>
      <c r="Y83" s="138">
        <f>RES_hhdet_numvin!Y167</f>
        <v>0</v>
      </c>
      <c r="DA83" s="63" t="s">
        <v>1565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0</v>
      </c>
      <c r="S84" s="138">
        <f>RES_hhdet_numvin!S168</f>
        <v>0</v>
      </c>
      <c r="T84" s="138">
        <f>RES_hhdet_numvin!T168</f>
        <v>0</v>
      </c>
      <c r="U84" s="138">
        <f>RES_hhdet_numvin!U168</f>
        <v>0</v>
      </c>
      <c r="V84" s="138">
        <f>RES_hhdet_numvin!V168</f>
        <v>0</v>
      </c>
      <c r="W84" s="138">
        <f>RES_hhdet_numvin!W168</f>
        <v>0</v>
      </c>
      <c r="X84" s="138">
        <f>RES_hhdet_numvin!X168</f>
        <v>0</v>
      </c>
      <c r="Y84" s="138">
        <f>RES_hhdet_numvin!Y168</f>
        <v>0</v>
      </c>
      <c r="DA84" s="63" t="s">
        <v>1566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X85" s="138">
        <f>RES_hhdet_numvin!X169</f>
        <v>0</v>
      </c>
      <c r="Y85" s="138">
        <f>RES_hhdet_numvin!Y169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X86" s="138">
        <f>RES_hhdet_numvin!X170</f>
        <v>0</v>
      </c>
      <c r="Y86" s="138">
        <f>RES_hhdet_numvin!Y170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0</v>
      </c>
      <c r="Q87" s="138">
        <f>RES_hhdet_numvin!Q171</f>
        <v>0</v>
      </c>
      <c r="R87" s="138">
        <f>RES_hhdet_numvin!R171</f>
        <v>184</v>
      </c>
      <c r="S87" s="138">
        <f>RES_hhdet_numvin!S171</f>
        <v>744</v>
      </c>
      <c r="T87" s="138">
        <f>RES_hhdet_numvin!T171</f>
        <v>1406</v>
      </c>
      <c r="U87" s="138">
        <f>RES_hhdet_numvin!U171</f>
        <v>3737</v>
      </c>
      <c r="V87" s="138">
        <f>RES_hhdet_numvin!V171</f>
        <v>7015</v>
      </c>
      <c r="W87" s="138">
        <f>RES_hhdet_numvin!W171</f>
        <v>4692</v>
      </c>
      <c r="X87" s="138">
        <f>RES_hhdet_numvin!X171</f>
        <v>52</v>
      </c>
      <c r="Y87" s="138">
        <f>RES_hhdet_numvin!Y171</f>
        <v>90</v>
      </c>
      <c r="DA87" s="63" t="s">
        <v>1567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0</v>
      </c>
      <c r="Q88" s="138">
        <f>RES_hhdet_numvin!Q172</f>
        <v>0</v>
      </c>
      <c r="R88" s="138">
        <f>RES_hhdet_numvin!R172</f>
        <v>225</v>
      </c>
      <c r="S88" s="138">
        <f>RES_hhdet_numvin!S172</f>
        <v>678</v>
      </c>
      <c r="T88" s="138">
        <f>RES_hhdet_numvin!T172</f>
        <v>775</v>
      </c>
      <c r="U88" s="138">
        <f>RES_hhdet_numvin!U172</f>
        <v>3787</v>
      </c>
      <c r="V88" s="138">
        <f>RES_hhdet_numvin!V172</f>
        <v>4613</v>
      </c>
      <c r="W88" s="138">
        <f>RES_hhdet_numvin!W172</f>
        <v>1689</v>
      </c>
      <c r="X88" s="138">
        <f>RES_hhdet_numvin!X172</f>
        <v>60</v>
      </c>
      <c r="Y88" s="138">
        <f>RES_hhdet_numvin!Y172</f>
        <v>177</v>
      </c>
      <c r="DA88" s="63" t="s">
        <v>1568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X89" s="138">
        <f>RES_hhdet_numvin!X173</f>
        <v>0</v>
      </c>
      <c r="Y89" s="138">
        <f>RES_hhdet_numvin!Y173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X90" s="148">
        <f>RES_hhdet_numvin!X174</f>
        <v>0</v>
      </c>
      <c r="Y90" s="148">
        <f>RES_hhdet_numvin!Y174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X91" s="150">
        <f>RES_hhdet_numvin!X175</f>
        <v>0</v>
      </c>
      <c r="Y91" s="150">
        <f>RES_hhdet_numvin!Y175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0</v>
      </c>
      <c r="Q92" s="138">
        <f>RES_hhdet_numvin!Q176</f>
        <v>0</v>
      </c>
      <c r="R92" s="138">
        <f>RES_hhdet_numvin!R176</f>
        <v>0</v>
      </c>
      <c r="S92" s="138">
        <f>RES_hhdet_numvin!S176</f>
        <v>0</v>
      </c>
      <c r="T92" s="138">
        <f>RES_hhdet_numvin!T176</f>
        <v>0</v>
      </c>
      <c r="U92" s="138">
        <f>RES_hhdet_numvin!U176</f>
        <v>0</v>
      </c>
      <c r="V92" s="138">
        <f>RES_hhdet_numvin!V176</f>
        <v>0</v>
      </c>
      <c r="W92" s="138">
        <f>RES_hhdet_numvin!W176</f>
        <v>0</v>
      </c>
      <c r="X92" s="138">
        <f>RES_hhdet_numvin!X176</f>
        <v>0</v>
      </c>
      <c r="Y92" s="138">
        <f>RES_hhdet_numvin!Y176</f>
        <v>0</v>
      </c>
      <c r="DA92" s="63" t="s">
        <v>1569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0</v>
      </c>
      <c r="Q93" s="39">
        <f>RES_hhdet_numvin!Q177</f>
        <v>0</v>
      </c>
      <c r="R93" s="39">
        <f>RES_hhdet_numvin!R177</f>
        <v>411</v>
      </c>
      <c r="S93" s="39">
        <f>RES_hhdet_numvin!S177</f>
        <v>1420</v>
      </c>
      <c r="T93" s="39">
        <f>RES_hhdet_numvin!T177</f>
        <v>2185</v>
      </c>
      <c r="U93" s="39">
        <f>RES_hhdet_numvin!U177</f>
        <v>7516</v>
      </c>
      <c r="V93" s="39">
        <f>RES_hhdet_numvin!V177</f>
        <v>11627</v>
      </c>
      <c r="W93" s="39">
        <f>RES_hhdet_numvin!W177</f>
        <v>6379</v>
      </c>
      <c r="X93" s="39">
        <f>RES_hhdet_numvin!X177</f>
        <v>115</v>
      </c>
      <c r="Y93" s="39">
        <f>RES_hhdet_numvin!Y177</f>
        <v>271</v>
      </c>
      <c r="DA93" s="60" t="s">
        <v>1570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118.26793611699593</v>
      </c>
      <c r="C97" s="117">
        <f t="shared" si="12"/>
        <v>101.41808673331066</v>
      </c>
      <c r="D97" s="117">
        <f t="shared" si="12"/>
        <v>119.28263232293011</v>
      </c>
      <c r="E97" s="117">
        <f t="shared" si="12"/>
        <v>122.53354355489509</v>
      </c>
      <c r="F97" s="117">
        <f t="shared" si="12"/>
        <v>112.72161544499889</v>
      </c>
      <c r="G97" s="117">
        <f t="shared" si="12"/>
        <v>114.09826566743222</v>
      </c>
      <c r="H97" s="117">
        <f t="shared" si="12"/>
        <v>109.78138217454672</v>
      </c>
      <c r="I97" s="117">
        <f t="shared" si="12"/>
        <v>112.88586945082568</v>
      </c>
      <c r="J97" s="117">
        <f t="shared" si="12"/>
        <v>109.65160976309636</v>
      </c>
      <c r="K97" s="117">
        <f t="shared" si="12"/>
        <v>122.55073665233436</v>
      </c>
      <c r="L97" s="117">
        <f t="shared" si="12"/>
        <v>94.839587145904289</v>
      </c>
      <c r="M97" s="117">
        <f t="shared" si="12"/>
        <v>133.1662840076763</v>
      </c>
      <c r="N97" s="117">
        <f t="shared" si="12"/>
        <v>160.86424767052935</v>
      </c>
      <c r="O97" s="117">
        <f t="shared" si="12"/>
        <v>138.75105567495328</v>
      </c>
      <c r="P97" s="117">
        <f t="shared" si="12"/>
        <v>111.49034809288553</v>
      </c>
      <c r="Q97" s="117">
        <f t="shared" si="12"/>
        <v>23.742474073799336</v>
      </c>
      <c r="R97" s="117">
        <f t="shared" ref="R97:V97" si="13">R98+R100+R102+R111</f>
        <v>17.627000525869061</v>
      </c>
      <c r="S97" s="117">
        <f t="shared" si="13"/>
        <v>21.116491028792336</v>
      </c>
      <c r="T97" s="117">
        <f t="shared" si="13"/>
        <v>22.190474653849986</v>
      </c>
      <c r="U97" s="117">
        <f t="shared" si="13"/>
        <v>31.637488472856909</v>
      </c>
      <c r="V97" s="117">
        <f t="shared" si="13"/>
        <v>42.527008325513847</v>
      </c>
      <c r="W97" s="117">
        <f t="shared" ref="W97:Y97" si="14">W98+W100+W102+W111</f>
        <v>44.095781162702856</v>
      </c>
      <c r="X97" s="117">
        <f t="shared" si="14"/>
        <v>59.970478311340095</v>
      </c>
      <c r="Y97" s="117">
        <f t="shared" si="14"/>
        <v>4.3294948594457248</v>
      </c>
      <c r="DA97" s="129" t="s">
        <v>1722</v>
      </c>
    </row>
    <row r="98" spans="1:105" ht="12" customHeight="1" x14ac:dyDescent="0.25">
      <c r="A98" s="121" t="s">
        <v>57</v>
      </c>
      <c r="B98" s="122">
        <f t="shared" ref="B98:Y98" si="15">B99</f>
        <v>103.42897963559429</v>
      </c>
      <c r="C98" s="122">
        <f t="shared" si="15"/>
        <v>87.743786120313302</v>
      </c>
      <c r="D98" s="122">
        <f t="shared" si="15"/>
        <v>103.83191202850729</v>
      </c>
      <c r="E98" s="122">
        <f t="shared" si="15"/>
        <v>106.90142599472773</v>
      </c>
      <c r="F98" s="122">
        <f t="shared" si="15"/>
        <v>97.589532374445014</v>
      </c>
      <c r="G98" s="122">
        <f t="shared" si="15"/>
        <v>98.845917518220645</v>
      </c>
      <c r="H98" s="122">
        <f t="shared" si="15"/>
        <v>94.611958874714659</v>
      </c>
      <c r="I98" s="122">
        <f t="shared" si="15"/>
        <v>97.297845118782689</v>
      </c>
      <c r="J98" s="122">
        <f t="shared" si="15"/>
        <v>94.987594232405911</v>
      </c>
      <c r="K98" s="122">
        <f t="shared" si="15"/>
        <v>107.24889121234531</v>
      </c>
      <c r="L98" s="122">
        <f t="shared" si="15"/>
        <v>79.167089769441134</v>
      </c>
      <c r="M98" s="122">
        <f t="shared" si="15"/>
        <v>116.62736556562353</v>
      </c>
      <c r="N98" s="122">
        <f t="shared" si="15"/>
        <v>144.1081288803133</v>
      </c>
      <c r="O98" s="122">
        <f t="shared" si="15"/>
        <v>122.46373378396076</v>
      </c>
      <c r="P98" s="122">
        <f t="shared" si="15"/>
        <v>97.679993901677662</v>
      </c>
      <c r="Q98" s="122">
        <f t="shared" si="15"/>
        <v>16.362493293529976</v>
      </c>
      <c r="R98" s="122">
        <f t="shared" si="15"/>
        <v>12.039029012917922</v>
      </c>
      <c r="S98" s="122">
        <f t="shared" si="15"/>
        <v>16.745414504857987</v>
      </c>
      <c r="T98" s="122">
        <f t="shared" si="15"/>
        <v>18.30844440237945</v>
      </c>
      <c r="U98" s="122">
        <f t="shared" si="15"/>
        <v>27.714622325959038</v>
      </c>
      <c r="V98" s="122">
        <f t="shared" si="15"/>
        <v>38.203447921047854</v>
      </c>
      <c r="W98" s="122">
        <f t="shared" si="15"/>
        <v>40.049273447169433</v>
      </c>
      <c r="X98" s="122">
        <f t="shared" si="15"/>
        <v>56.789936571173079</v>
      </c>
      <c r="Y98" s="122">
        <f t="shared" si="15"/>
        <v>2.0350829287554002</v>
      </c>
      <c r="DA98" s="130" t="s">
        <v>1723</v>
      </c>
    </row>
    <row r="99" spans="1:105" ht="12" customHeight="1" x14ac:dyDescent="0.25">
      <c r="A99" s="97" t="s">
        <v>53</v>
      </c>
      <c r="B99" s="98">
        <v>103.42897963559429</v>
      </c>
      <c r="C99" s="98">
        <v>87.743786120313302</v>
      </c>
      <c r="D99" s="98">
        <v>103.83191202850729</v>
      </c>
      <c r="E99" s="98">
        <v>106.90142599472773</v>
      </c>
      <c r="F99" s="98">
        <v>97.589532374445014</v>
      </c>
      <c r="G99" s="98">
        <v>98.845917518220645</v>
      </c>
      <c r="H99" s="98">
        <v>94.611958874714659</v>
      </c>
      <c r="I99" s="98">
        <v>97.297845118782689</v>
      </c>
      <c r="J99" s="98">
        <v>94.987594232405911</v>
      </c>
      <c r="K99" s="98">
        <v>107.24889121234531</v>
      </c>
      <c r="L99" s="98">
        <v>79.167089769441134</v>
      </c>
      <c r="M99" s="98">
        <v>116.62736556562353</v>
      </c>
      <c r="N99" s="98">
        <v>144.1081288803133</v>
      </c>
      <c r="O99" s="98">
        <v>122.46373378396076</v>
      </c>
      <c r="P99" s="98">
        <v>97.679993901677662</v>
      </c>
      <c r="Q99" s="98">
        <v>16.362493293529976</v>
      </c>
      <c r="R99" s="98">
        <v>12.039029012917922</v>
      </c>
      <c r="S99" s="98">
        <v>16.745414504857987</v>
      </c>
      <c r="T99" s="98">
        <v>18.30844440237945</v>
      </c>
      <c r="U99" s="98">
        <v>27.714622325959038</v>
      </c>
      <c r="V99" s="98">
        <v>38.203447921047854</v>
      </c>
      <c r="W99" s="98">
        <v>40.049273447169433</v>
      </c>
      <c r="X99" s="98">
        <v>56.789936571173079</v>
      </c>
      <c r="Y99" s="98">
        <v>2.0350829287554002</v>
      </c>
      <c r="DA99" s="63" t="s">
        <v>1724</v>
      </c>
    </row>
    <row r="100" spans="1:105" ht="12" customHeight="1" x14ac:dyDescent="0.25">
      <c r="A100" s="121" t="s">
        <v>92</v>
      </c>
      <c r="B100" s="122">
        <f t="shared" ref="B100:Y100" si="16">B101</f>
        <v>0.24223689022874217</v>
      </c>
      <c r="C100" s="122">
        <f t="shared" si="16"/>
        <v>0.24402026023206347</v>
      </c>
      <c r="D100" s="122">
        <f t="shared" si="16"/>
        <v>0.25419676272766434</v>
      </c>
      <c r="E100" s="122">
        <f t="shared" si="16"/>
        <v>0.34201654256991348</v>
      </c>
      <c r="F100" s="122">
        <f t="shared" si="16"/>
        <v>0.23340649925409163</v>
      </c>
      <c r="G100" s="122">
        <f t="shared" si="16"/>
        <v>0.20763245120667836</v>
      </c>
      <c r="H100" s="122">
        <f t="shared" si="16"/>
        <v>0.27183678577220211</v>
      </c>
      <c r="I100" s="122">
        <f t="shared" si="16"/>
        <v>0.19203387546242812</v>
      </c>
      <c r="J100" s="122">
        <f t="shared" si="16"/>
        <v>0.2083410086118159</v>
      </c>
      <c r="K100" s="122">
        <f t="shared" si="16"/>
        <v>0.22423747331763333</v>
      </c>
      <c r="L100" s="122">
        <f t="shared" si="16"/>
        <v>0.24585356888272442</v>
      </c>
      <c r="M100" s="122">
        <f t="shared" si="16"/>
        <v>0.25324389482469811</v>
      </c>
      <c r="N100" s="122">
        <f t="shared" si="16"/>
        <v>0.32612572778844717</v>
      </c>
      <c r="O100" s="122">
        <f t="shared" si="16"/>
        <v>0.37277423210607508</v>
      </c>
      <c r="P100" s="122">
        <f t="shared" si="16"/>
        <v>0.32788389233894444</v>
      </c>
      <c r="Q100" s="122">
        <f t="shared" si="16"/>
        <v>0.1972232660627323</v>
      </c>
      <c r="R100" s="122">
        <f t="shared" si="16"/>
        <v>0.14758983656057331</v>
      </c>
      <c r="S100" s="122">
        <f t="shared" si="16"/>
        <v>0.10941738191969567</v>
      </c>
      <c r="T100" s="122">
        <f t="shared" si="16"/>
        <v>0.11177260981894069</v>
      </c>
      <c r="U100" s="122">
        <f t="shared" si="16"/>
        <v>9.1226893748552723E-2</v>
      </c>
      <c r="V100" s="122">
        <f t="shared" si="16"/>
        <v>0.10245816384014124</v>
      </c>
      <c r="W100" s="122">
        <f t="shared" si="16"/>
        <v>0.10826089811464783</v>
      </c>
      <c r="X100" s="122">
        <f t="shared" si="16"/>
        <v>0.14524841465962804</v>
      </c>
      <c r="Y100" s="122">
        <f t="shared" si="16"/>
        <v>0.16596734165784621</v>
      </c>
      <c r="DA100" s="130" t="s">
        <v>1725</v>
      </c>
    </row>
    <row r="101" spans="1:105" ht="12" customHeight="1" x14ac:dyDescent="0.25">
      <c r="A101" s="97" t="s">
        <v>53</v>
      </c>
      <c r="B101" s="98">
        <v>0.24223689022874217</v>
      </c>
      <c r="C101" s="98">
        <v>0.24402026023206347</v>
      </c>
      <c r="D101" s="98">
        <v>0.25419676272766434</v>
      </c>
      <c r="E101" s="98">
        <v>0.34201654256991348</v>
      </c>
      <c r="F101" s="98">
        <v>0.23340649925409163</v>
      </c>
      <c r="G101" s="98">
        <v>0.20763245120667836</v>
      </c>
      <c r="H101" s="98">
        <v>0.27183678577220211</v>
      </c>
      <c r="I101" s="98">
        <v>0.19203387546242812</v>
      </c>
      <c r="J101" s="98">
        <v>0.2083410086118159</v>
      </c>
      <c r="K101" s="98">
        <v>0.22423747331763333</v>
      </c>
      <c r="L101" s="98">
        <v>0.24585356888272442</v>
      </c>
      <c r="M101" s="98">
        <v>0.25324389482469811</v>
      </c>
      <c r="N101" s="98">
        <v>0.32612572778844717</v>
      </c>
      <c r="O101" s="98">
        <v>0.37277423210607508</v>
      </c>
      <c r="P101" s="98">
        <v>0.32788389233894444</v>
      </c>
      <c r="Q101" s="98">
        <v>0.1972232660627323</v>
      </c>
      <c r="R101" s="98">
        <v>0.14758983656057331</v>
      </c>
      <c r="S101" s="98">
        <v>0.10941738191969567</v>
      </c>
      <c r="T101" s="98">
        <v>0.11177260981894069</v>
      </c>
      <c r="U101" s="98">
        <v>9.1226893748552723E-2</v>
      </c>
      <c r="V101" s="98">
        <v>0.10245816384014124</v>
      </c>
      <c r="W101" s="98">
        <v>0.10826089811464783</v>
      </c>
      <c r="X101" s="98">
        <v>0.14524841465962804</v>
      </c>
      <c r="Y101" s="98">
        <v>0.16596734165784621</v>
      </c>
      <c r="DA101" s="63" t="s">
        <v>1726</v>
      </c>
    </row>
    <row r="102" spans="1:105" ht="12" customHeight="1" x14ac:dyDescent="0.25">
      <c r="A102" s="121" t="s">
        <v>55</v>
      </c>
      <c r="B102" s="122">
        <v>12.475875073560925</v>
      </c>
      <c r="C102" s="122">
        <v>11.150908858683653</v>
      </c>
      <c r="D102" s="122">
        <v>12.886782020346498</v>
      </c>
      <c r="E102" s="122">
        <v>12.947735815406617</v>
      </c>
      <c r="F102" s="122">
        <v>12.475854735774885</v>
      </c>
      <c r="G102" s="122">
        <v>12.584213821255242</v>
      </c>
      <c r="H102" s="122">
        <v>12.218777745127468</v>
      </c>
      <c r="I102" s="122">
        <v>12.854212134810879</v>
      </c>
      <c r="J102" s="122">
        <v>11.825945907092279</v>
      </c>
      <c r="K102" s="122">
        <v>12.643710747526665</v>
      </c>
      <c r="L102" s="122">
        <v>12.43202329766827</v>
      </c>
      <c r="M102" s="122">
        <v>13.149552217410927</v>
      </c>
      <c r="N102" s="122">
        <v>13.218606837887362</v>
      </c>
      <c r="O102" s="122">
        <v>12.84252781986217</v>
      </c>
      <c r="P102" s="122">
        <v>10.96993454495192</v>
      </c>
      <c r="Q102" s="122">
        <v>5.8772221752031504</v>
      </c>
      <c r="R102" s="122">
        <v>4.4845356975667539</v>
      </c>
      <c r="S102" s="122">
        <v>3.5247421958431051</v>
      </c>
      <c r="T102" s="122">
        <v>3.1031285844802041</v>
      </c>
      <c r="U102" s="122">
        <v>3.1465079732304</v>
      </c>
      <c r="V102" s="122">
        <v>3.4291619738879406</v>
      </c>
      <c r="W102" s="122">
        <v>3.1313522795395432</v>
      </c>
      <c r="X102" s="122">
        <v>2.3565400975289652</v>
      </c>
      <c r="Y102" s="122">
        <v>1.6161230216229008</v>
      </c>
      <c r="DA102" s="130" t="s">
        <v>1727</v>
      </c>
    </row>
    <row r="103" spans="1:105" ht="12" customHeight="1" x14ac:dyDescent="0.25">
      <c r="A103" s="97" t="s">
        <v>124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X103" s="98">
        <v>0</v>
      </c>
      <c r="Y103" s="98">
        <v>0</v>
      </c>
      <c r="DA103" s="63" t="s">
        <v>1728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X104" s="98">
        <v>0</v>
      </c>
      <c r="Y104" s="98">
        <v>0</v>
      </c>
      <c r="DA104" s="63" t="s">
        <v>1729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X105" s="101">
        <v>0</v>
      </c>
      <c r="Y105" s="101">
        <v>0</v>
      </c>
      <c r="DA105" s="131" t="s">
        <v>1730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X106" s="104">
        <v>0</v>
      </c>
      <c r="Y106" s="104">
        <v>0</v>
      </c>
      <c r="DA106" s="132" t="s">
        <v>1731</v>
      </c>
    </row>
    <row r="107" spans="1:105" ht="12" customHeight="1" x14ac:dyDescent="0.25">
      <c r="A107" s="106" t="s">
        <v>122</v>
      </c>
      <c r="B107" s="101">
        <v>7.9024432192898644</v>
      </c>
      <c r="C107" s="101">
        <v>6.8835419985513697</v>
      </c>
      <c r="D107" s="101">
        <v>7.8217182628005704</v>
      </c>
      <c r="E107" s="101">
        <v>7.7351026364403914</v>
      </c>
      <c r="F107" s="101">
        <v>7.1288245649753925</v>
      </c>
      <c r="G107" s="101">
        <v>7.0232446607124155</v>
      </c>
      <c r="H107" s="101">
        <v>6.7957327115264432</v>
      </c>
      <c r="I107" s="101">
        <v>6.7688815186180404</v>
      </c>
      <c r="J107" s="101">
        <v>6.3714082822542819</v>
      </c>
      <c r="K107" s="101">
        <v>6.4677991658484872</v>
      </c>
      <c r="L107" s="101">
        <v>7.1923260190645548</v>
      </c>
      <c r="M107" s="101">
        <v>6.6223905729223489</v>
      </c>
      <c r="N107" s="101">
        <v>7.0134527638576918</v>
      </c>
      <c r="O107" s="101">
        <v>6.7796119798371448</v>
      </c>
      <c r="P107" s="101">
        <v>5.7034674154502234</v>
      </c>
      <c r="Q107" s="101">
        <v>3.0819400670959265</v>
      </c>
      <c r="R107" s="101">
        <v>2.3172436947704509</v>
      </c>
      <c r="S107" s="101">
        <v>1.8959067181303559</v>
      </c>
      <c r="T107" s="101">
        <v>1.5211541445829961</v>
      </c>
      <c r="U107" s="101">
        <v>1.7762779760472398</v>
      </c>
      <c r="V107" s="101">
        <v>1.9661891980601736</v>
      </c>
      <c r="W107" s="101">
        <v>1.9490750504670544</v>
      </c>
      <c r="X107" s="101">
        <v>1.4813986341944629</v>
      </c>
      <c r="Y107" s="101">
        <v>1.0121496098929805</v>
      </c>
      <c r="DA107" s="131" t="s">
        <v>1732</v>
      </c>
    </row>
    <row r="108" spans="1:105" ht="12" customHeight="1" x14ac:dyDescent="0.25">
      <c r="A108" s="107" t="s">
        <v>121</v>
      </c>
      <c r="B108" s="104">
        <v>4.5734318542710612</v>
      </c>
      <c r="C108" s="104">
        <v>4.2673668601322827</v>
      </c>
      <c r="D108" s="104">
        <v>5.0650637575459285</v>
      </c>
      <c r="E108" s="104">
        <v>5.2126331789662244</v>
      </c>
      <c r="F108" s="104">
        <v>5.3470301707994921</v>
      </c>
      <c r="G108" s="104">
        <v>5.5609691605428262</v>
      </c>
      <c r="H108" s="104">
        <v>5.4230450336010252</v>
      </c>
      <c r="I108" s="104">
        <v>6.085330616192838</v>
      </c>
      <c r="J108" s="104">
        <v>5.4545376248379975</v>
      </c>
      <c r="K108" s="104">
        <v>6.1759115816781787</v>
      </c>
      <c r="L108" s="104">
        <v>5.2396972786037157</v>
      </c>
      <c r="M108" s="104">
        <v>6.5271616444885776</v>
      </c>
      <c r="N108" s="104">
        <v>6.2051540740296707</v>
      </c>
      <c r="O108" s="104">
        <v>6.062915840025024</v>
      </c>
      <c r="P108" s="104">
        <v>5.2664671295016969</v>
      </c>
      <c r="Q108" s="104">
        <v>2.7952821081072239</v>
      </c>
      <c r="R108" s="104">
        <v>2.1672920027963025</v>
      </c>
      <c r="S108" s="104">
        <v>1.6288354777127494</v>
      </c>
      <c r="T108" s="104">
        <v>1.581974439897208</v>
      </c>
      <c r="U108" s="104">
        <v>1.3702299971831604</v>
      </c>
      <c r="V108" s="104">
        <v>1.4629727758277671</v>
      </c>
      <c r="W108" s="104">
        <v>1.1822772290724886</v>
      </c>
      <c r="X108" s="104">
        <v>0.87514146333450249</v>
      </c>
      <c r="Y108" s="104">
        <v>0.60397341172992025</v>
      </c>
      <c r="DA108" s="132" t="s">
        <v>1733</v>
      </c>
    </row>
    <row r="109" spans="1:105" ht="12" customHeight="1" x14ac:dyDescent="0.25">
      <c r="A109" s="108" t="s">
        <v>53</v>
      </c>
      <c r="B109" s="98">
        <v>2.8085157433743304</v>
      </c>
      <c r="C109" s="98">
        <v>2.3870308883850697</v>
      </c>
      <c r="D109" s="98">
        <v>2.9421539763978264</v>
      </c>
      <c r="E109" s="98">
        <v>2.9432480071095095</v>
      </c>
      <c r="F109" s="98">
        <v>2.9972809836739516</v>
      </c>
      <c r="G109" s="98">
        <v>3.1301629629878645</v>
      </c>
      <c r="H109" s="98">
        <v>2.9793817763134101</v>
      </c>
      <c r="I109" s="98">
        <v>3.5421513677562402</v>
      </c>
      <c r="J109" s="98">
        <v>2.87586077967191</v>
      </c>
      <c r="K109" s="98">
        <v>3.3420984357903802</v>
      </c>
      <c r="L109" s="98">
        <v>2.3728005770739755</v>
      </c>
      <c r="M109" s="98">
        <v>3.2508042436409239</v>
      </c>
      <c r="N109" s="98">
        <v>2.898695434108471</v>
      </c>
      <c r="O109" s="98">
        <v>2.883041160312632</v>
      </c>
      <c r="P109" s="98">
        <v>2.6389112053669495</v>
      </c>
      <c r="Q109" s="98">
        <v>1.3913361942856972</v>
      </c>
      <c r="R109" s="98">
        <v>1.1203781372036337</v>
      </c>
      <c r="S109" s="98">
        <v>0.84837082820436394</v>
      </c>
      <c r="T109" s="98">
        <v>0.79079279232677113</v>
      </c>
      <c r="U109" s="98">
        <v>0.65395558478771532</v>
      </c>
      <c r="V109" s="98">
        <v>0.66907363150066235</v>
      </c>
      <c r="W109" s="98">
        <v>0.46084492441767005</v>
      </c>
      <c r="X109" s="98">
        <v>0.36895520466440562</v>
      </c>
      <c r="Y109" s="98">
        <v>0.25967359648698352</v>
      </c>
      <c r="DA109" s="63" t="s">
        <v>1734</v>
      </c>
    </row>
    <row r="110" spans="1:105" ht="12" customHeight="1" x14ac:dyDescent="0.25">
      <c r="A110" s="108" t="s">
        <v>52</v>
      </c>
      <c r="B110" s="98">
        <v>1.7649161108967306</v>
      </c>
      <c r="C110" s="98">
        <v>1.8803359717472128</v>
      </c>
      <c r="D110" s="98">
        <v>2.1229097811481017</v>
      </c>
      <c r="E110" s="98">
        <v>2.2693851718567148</v>
      </c>
      <c r="F110" s="98">
        <v>2.34974918712554</v>
      </c>
      <c r="G110" s="98">
        <v>2.4308061975549617</v>
      </c>
      <c r="H110" s="98">
        <v>2.4436632572876151</v>
      </c>
      <c r="I110" s="98">
        <v>2.5431792484365978</v>
      </c>
      <c r="J110" s="98">
        <v>2.5786768451660875</v>
      </c>
      <c r="K110" s="98">
        <v>2.833813145887798</v>
      </c>
      <c r="L110" s="98">
        <v>2.8668967015297402</v>
      </c>
      <c r="M110" s="98">
        <v>3.2763574008476533</v>
      </c>
      <c r="N110" s="98">
        <v>3.3064586399211997</v>
      </c>
      <c r="O110" s="98">
        <v>3.1798746797123916</v>
      </c>
      <c r="P110" s="98">
        <v>2.6275559241347475</v>
      </c>
      <c r="Q110" s="98">
        <v>1.4039459138215269</v>
      </c>
      <c r="R110" s="98">
        <v>1.0469138655926691</v>
      </c>
      <c r="S110" s="98">
        <v>0.78046464950838557</v>
      </c>
      <c r="T110" s="98">
        <v>0.79118164757043685</v>
      </c>
      <c r="U110" s="98">
        <v>0.71627441239544509</v>
      </c>
      <c r="V110" s="98">
        <v>0.79389914432710462</v>
      </c>
      <c r="W110" s="98">
        <v>0.72143230465481856</v>
      </c>
      <c r="X110" s="98">
        <v>0.50618625867009692</v>
      </c>
      <c r="Y110" s="98">
        <v>0.34429981524293679</v>
      </c>
      <c r="DA110" s="63" t="s">
        <v>1735</v>
      </c>
    </row>
    <row r="111" spans="1:105" ht="12" customHeight="1" x14ac:dyDescent="0.25">
      <c r="A111" s="121" t="s">
        <v>54</v>
      </c>
      <c r="B111" s="122">
        <v>2.120844517611975</v>
      </c>
      <c r="C111" s="122">
        <v>2.2793714940816412</v>
      </c>
      <c r="D111" s="122">
        <v>2.3097415113486686</v>
      </c>
      <c r="E111" s="122">
        <v>2.342365202190841</v>
      </c>
      <c r="F111" s="122">
        <v>2.4228218355249052</v>
      </c>
      <c r="G111" s="122">
        <v>2.4605018767496416</v>
      </c>
      <c r="H111" s="122">
        <v>2.6788087689323885</v>
      </c>
      <c r="I111" s="122">
        <v>2.5417783217696894</v>
      </c>
      <c r="J111" s="122">
        <v>2.6297286149863655</v>
      </c>
      <c r="K111" s="122">
        <v>2.4338972191447494</v>
      </c>
      <c r="L111" s="122">
        <v>2.9946205099121634</v>
      </c>
      <c r="M111" s="122">
        <v>3.1361223298171526</v>
      </c>
      <c r="N111" s="122">
        <v>3.2113862245402398</v>
      </c>
      <c r="O111" s="122">
        <v>3.0720198390242475</v>
      </c>
      <c r="P111" s="122">
        <v>2.5125357539169921</v>
      </c>
      <c r="Q111" s="122">
        <v>1.3055353390034767</v>
      </c>
      <c r="R111" s="122">
        <v>0.95584597882381328</v>
      </c>
      <c r="S111" s="122">
        <v>0.73691694617155101</v>
      </c>
      <c r="T111" s="122">
        <v>0.66712905717139082</v>
      </c>
      <c r="U111" s="122">
        <v>0.68513127991892064</v>
      </c>
      <c r="V111" s="122">
        <v>0.79194026673791196</v>
      </c>
      <c r="W111" s="122">
        <v>0.80689453787923271</v>
      </c>
      <c r="X111" s="122">
        <v>0.67875322797842474</v>
      </c>
      <c r="Y111" s="122">
        <v>0.51232156740957768</v>
      </c>
      <c r="DA111" s="130" t="s">
        <v>1736</v>
      </c>
    </row>
    <row r="112" spans="1:105" ht="12" customHeight="1" x14ac:dyDescent="0.25">
      <c r="A112" s="97" t="s">
        <v>50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1737</v>
      </c>
    </row>
    <row r="113" spans="1:105" ht="12" customHeight="1" x14ac:dyDescent="0.25">
      <c r="A113" s="109" t="s">
        <v>120</v>
      </c>
      <c r="B113" s="33">
        <v>2.120844517611975</v>
      </c>
      <c r="C113" s="33">
        <v>2.2793714940816412</v>
      </c>
      <c r="D113" s="33">
        <v>2.3097415113486686</v>
      </c>
      <c r="E113" s="33">
        <v>2.342365202190841</v>
      </c>
      <c r="F113" s="33">
        <v>2.4228218355249052</v>
      </c>
      <c r="G113" s="33">
        <v>2.4605018767496416</v>
      </c>
      <c r="H113" s="33">
        <v>2.6788087689323885</v>
      </c>
      <c r="I113" s="33">
        <v>2.5417783217696894</v>
      </c>
      <c r="J113" s="33">
        <v>2.6297286149863655</v>
      </c>
      <c r="K113" s="33">
        <v>2.4338972191447494</v>
      </c>
      <c r="L113" s="33">
        <v>2.9946205099121634</v>
      </c>
      <c r="M113" s="33">
        <v>3.1361223298171526</v>
      </c>
      <c r="N113" s="33">
        <v>3.2113862245402398</v>
      </c>
      <c r="O113" s="33">
        <v>3.0720198390242475</v>
      </c>
      <c r="P113" s="33">
        <v>2.5125357539169921</v>
      </c>
      <c r="Q113" s="33">
        <v>1.3055353390034767</v>
      </c>
      <c r="R113" s="33">
        <v>0.95584597882381328</v>
      </c>
      <c r="S113" s="33">
        <v>0.73691694617155101</v>
      </c>
      <c r="T113" s="33">
        <v>0.66712905717139082</v>
      </c>
      <c r="U113" s="33">
        <v>0.68513127991892064</v>
      </c>
      <c r="V113" s="33">
        <v>0.79194026673791196</v>
      </c>
      <c r="W113" s="33">
        <v>0.80689453787923271</v>
      </c>
      <c r="X113" s="33">
        <v>0.67875322797842474</v>
      </c>
      <c r="Y113" s="33">
        <v>0.51232156740957768</v>
      </c>
      <c r="DA113" s="60" t="s">
        <v>1738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87.815754050017162</v>
      </c>
      <c r="C115" s="117">
        <f t="shared" si="17"/>
        <v>75.83319645677048</v>
      </c>
      <c r="D115" s="117">
        <f t="shared" si="17"/>
        <v>89.612144053056582</v>
      </c>
      <c r="E115" s="117">
        <f t="shared" si="17"/>
        <v>92.763257460087019</v>
      </c>
      <c r="F115" s="117">
        <f t="shared" si="17"/>
        <v>85.758274801712346</v>
      </c>
      <c r="G115" s="117">
        <f t="shared" si="17"/>
        <v>87.335358612500173</v>
      </c>
      <c r="H115" s="117">
        <f t="shared" si="17"/>
        <v>84.72445133873201</v>
      </c>
      <c r="I115" s="117">
        <f t="shared" si="17"/>
        <v>87.516197320719741</v>
      </c>
      <c r="J115" s="117">
        <f t="shared" si="17"/>
        <v>85.654927425144052</v>
      </c>
      <c r="K115" s="117">
        <f t="shared" si="17"/>
        <v>96.405103569703982</v>
      </c>
      <c r="L115" s="117">
        <f t="shared" si="17"/>
        <v>75.367296232811114</v>
      </c>
      <c r="M115" s="117">
        <f t="shared" si="17"/>
        <v>106.55494991731248</v>
      </c>
      <c r="N115" s="117">
        <f t="shared" si="17"/>
        <v>129.85046662412705</v>
      </c>
      <c r="O115" s="117">
        <f t="shared" si="17"/>
        <v>112.99365860692438</v>
      </c>
      <c r="P115" s="117">
        <f t="shared" si="17"/>
        <v>90.957892861441692</v>
      </c>
      <c r="Q115" s="117">
        <f t="shared" si="17"/>
        <v>19.763522279907978</v>
      </c>
      <c r="R115" s="117">
        <f t="shared" ref="R115:V115" si="18">R116+R118+R120+R129</f>
        <v>14.690475904798181</v>
      </c>
      <c r="S115" s="117">
        <f t="shared" si="18"/>
        <v>17.418516942701128</v>
      </c>
      <c r="T115" s="117">
        <f t="shared" si="18"/>
        <v>18.382542729108884</v>
      </c>
      <c r="U115" s="117">
        <f t="shared" si="18"/>
        <v>26.34856467138458</v>
      </c>
      <c r="V115" s="117">
        <f t="shared" si="18"/>
        <v>36.291084845494879</v>
      </c>
      <c r="W115" s="117">
        <f t="shared" ref="W115:Y115" si="19">W116+W118+W120+W129</f>
        <v>38.142104370669486</v>
      </c>
      <c r="X115" s="117">
        <f t="shared" si="19"/>
        <v>52.066203970321233</v>
      </c>
      <c r="Y115" s="117">
        <f t="shared" si="19"/>
        <v>4.3794638556621894</v>
      </c>
      <c r="DA115" s="129" t="s">
        <v>1890</v>
      </c>
    </row>
    <row r="116" spans="1:105" ht="12" customHeight="1" x14ac:dyDescent="0.25">
      <c r="A116" s="121" t="s">
        <v>57</v>
      </c>
      <c r="B116" s="122">
        <f t="shared" ref="B116:Y116" si="20">B117</f>
        <v>76.398335981407527</v>
      </c>
      <c r="C116" s="122">
        <f t="shared" si="20"/>
        <v>65.139355684208809</v>
      </c>
      <c r="D116" s="122">
        <f t="shared" si="20"/>
        <v>77.504285859664265</v>
      </c>
      <c r="E116" s="122">
        <f t="shared" si="20"/>
        <v>80.27341269526184</v>
      </c>
      <c r="F116" s="122">
        <f t="shared" si="20"/>
        <v>73.695811864166146</v>
      </c>
      <c r="G116" s="122">
        <f t="shared" si="20"/>
        <v>75.119346203195988</v>
      </c>
      <c r="H116" s="122">
        <f t="shared" si="20"/>
        <v>72.319704997227504</v>
      </c>
      <c r="I116" s="122">
        <f t="shared" si="20"/>
        <v>74.893529777001717</v>
      </c>
      <c r="J116" s="122">
        <f t="shared" si="20"/>
        <v>73.625603000716751</v>
      </c>
      <c r="K116" s="122">
        <f t="shared" si="20"/>
        <v>83.761059345581643</v>
      </c>
      <c r="L116" s="122">
        <f t="shared" si="20"/>
        <v>62.308228865237218</v>
      </c>
      <c r="M116" s="122">
        <f t="shared" si="20"/>
        <v>92.659114366926332</v>
      </c>
      <c r="N116" s="122">
        <f t="shared" si="20"/>
        <v>115.4847901632741</v>
      </c>
      <c r="O116" s="122">
        <f t="shared" si="20"/>
        <v>98.775940796057569</v>
      </c>
      <c r="P116" s="122">
        <f t="shared" si="20"/>
        <v>78.847338433789233</v>
      </c>
      <c r="Q116" s="122">
        <f t="shared" si="20"/>
        <v>13.212412993019241</v>
      </c>
      <c r="R116" s="122">
        <f t="shared" si="20"/>
        <v>9.7214109751955124</v>
      </c>
      <c r="S116" s="122">
        <f t="shared" si="20"/>
        <v>13.536432730168151</v>
      </c>
      <c r="T116" s="122">
        <f t="shared" si="20"/>
        <v>14.820635178847581</v>
      </c>
      <c r="U116" s="122">
        <f t="shared" si="20"/>
        <v>22.772489691424518</v>
      </c>
      <c r="V116" s="122">
        <f t="shared" si="20"/>
        <v>32.240995509968833</v>
      </c>
      <c r="W116" s="122">
        <f t="shared" si="20"/>
        <v>34.250047718254557</v>
      </c>
      <c r="X116" s="122">
        <f t="shared" si="20"/>
        <v>48.771674663855343</v>
      </c>
      <c r="Y116" s="122">
        <f t="shared" si="20"/>
        <v>1.7566487333002483</v>
      </c>
      <c r="DA116" s="130" t="s">
        <v>1891</v>
      </c>
    </row>
    <row r="117" spans="1:105" ht="12" customHeight="1" x14ac:dyDescent="0.25">
      <c r="A117" s="97" t="s">
        <v>53</v>
      </c>
      <c r="B117" s="98">
        <v>76.398335981407527</v>
      </c>
      <c r="C117" s="98">
        <v>65.139355684208809</v>
      </c>
      <c r="D117" s="98">
        <v>77.504285859664265</v>
      </c>
      <c r="E117" s="98">
        <v>80.27341269526184</v>
      </c>
      <c r="F117" s="98">
        <v>73.695811864166146</v>
      </c>
      <c r="G117" s="98">
        <v>75.119346203195988</v>
      </c>
      <c r="H117" s="98">
        <v>72.319704997227504</v>
      </c>
      <c r="I117" s="98">
        <v>74.893529777001717</v>
      </c>
      <c r="J117" s="98">
        <v>73.625603000716751</v>
      </c>
      <c r="K117" s="98">
        <v>83.761059345581643</v>
      </c>
      <c r="L117" s="98">
        <v>62.308228865237218</v>
      </c>
      <c r="M117" s="98">
        <v>92.659114366926332</v>
      </c>
      <c r="N117" s="98">
        <v>115.4847901632741</v>
      </c>
      <c r="O117" s="98">
        <v>98.775940796057569</v>
      </c>
      <c r="P117" s="98">
        <v>78.847338433789233</v>
      </c>
      <c r="Q117" s="98">
        <v>13.212412993019241</v>
      </c>
      <c r="R117" s="98">
        <v>9.7214109751955124</v>
      </c>
      <c r="S117" s="98">
        <v>13.536432730168151</v>
      </c>
      <c r="T117" s="98">
        <v>14.820635178847581</v>
      </c>
      <c r="U117" s="98">
        <v>22.772489691424518</v>
      </c>
      <c r="V117" s="98">
        <v>32.240995509968833</v>
      </c>
      <c r="W117" s="98">
        <v>34.250047718254557</v>
      </c>
      <c r="X117" s="98">
        <v>48.771674663855343</v>
      </c>
      <c r="Y117" s="98">
        <v>1.7566487333002483</v>
      </c>
      <c r="DA117" s="63" t="s">
        <v>1892</v>
      </c>
    </row>
    <row r="118" spans="1:105" ht="12" customHeight="1" x14ac:dyDescent="0.25">
      <c r="A118" s="121" t="s">
        <v>92</v>
      </c>
      <c r="B118" s="122">
        <f t="shared" ref="B118:Y118" si="21">B119</f>
        <v>0.48322920237362316</v>
      </c>
      <c r="C118" s="122">
        <f t="shared" si="21"/>
        <v>0.50773074876715663</v>
      </c>
      <c r="D118" s="122">
        <f t="shared" si="21"/>
        <v>0.5522918115863098</v>
      </c>
      <c r="E118" s="122">
        <f t="shared" si="21"/>
        <v>0.77829369083647715</v>
      </c>
      <c r="F118" s="122">
        <f t="shared" si="21"/>
        <v>0.56215417125125577</v>
      </c>
      <c r="G118" s="122">
        <f t="shared" si="21"/>
        <v>0.53753925434201544</v>
      </c>
      <c r="H118" s="122">
        <f t="shared" si="21"/>
        <v>0.7697776447526109</v>
      </c>
      <c r="I118" s="122">
        <f t="shared" si="21"/>
        <v>0.57657586216300494</v>
      </c>
      <c r="J118" s="122">
        <f t="shared" si="21"/>
        <v>0.64747222138994998</v>
      </c>
      <c r="K118" s="122">
        <f t="shared" si="21"/>
        <v>0.73083030083885492</v>
      </c>
      <c r="L118" s="122">
        <f t="shared" si="21"/>
        <v>0.83729748635858869</v>
      </c>
      <c r="M118" s="122">
        <f t="shared" si="21"/>
        <v>0.90497527513530884</v>
      </c>
      <c r="N118" s="122">
        <f t="shared" si="21"/>
        <v>1.2200450608911362</v>
      </c>
      <c r="O118" s="122">
        <f t="shared" si="21"/>
        <v>1.452142819202511</v>
      </c>
      <c r="P118" s="122">
        <f t="shared" si="21"/>
        <v>1.3015798501050786</v>
      </c>
      <c r="Q118" s="122">
        <f t="shared" si="21"/>
        <v>0.78681869358643741</v>
      </c>
      <c r="R118" s="122">
        <f t="shared" si="21"/>
        <v>0.59841689361451944</v>
      </c>
      <c r="S118" s="122">
        <f t="shared" si="21"/>
        <v>0.45118368234751216</v>
      </c>
      <c r="T118" s="122">
        <f t="shared" si="21"/>
        <v>0.46963948564032515</v>
      </c>
      <c r="U118" s="122">
        <f t="shared" si="21"/>
        <v>0.39615653088846264</v>
      </c>
      <c r="V118" s="122">
        <f t="shared" si="21"/>
        <v>0.46783692886048811</v>
      </c>
      <c r="W118" s="122">
        <f t="shared" si="21"/>
        <v>0.51226361001943521</v>
      </c>
      <c r="X118" s="122">
        <f t="shared" si="21"/>
        <v>0.69259561545062953</v>
      </c>
      <c r="Y118" s="122">
        <f t="shared" si="21"/>
        <v>0.79724519929958748</v>
      </c>
      <c r="DA118" s="130" t="s">
        <v>1893</v>
      </c>
    </row>
    <row r="119" spans="1:105" ht="12" customHeight="1" x14ac:dyDescent="0.25">
      <c r="A119" s="97" t="s">
        <v>53</v>
      </c>
      <c r="B119" s="98">
        <v>0.48322920237362316</v>
      </c>
      <c r="C119" s="98">
        <v>0.50773074876715663</v>
      </c>
      <c r="D119" s="98">
        <v>0.5522918115863098</v>
      </c>
      <c r="E119" s="98">
        <v>0.77829369083647715</v>
      </c>
      <c r="F119" s="98">
        <v>0.56215417125125577</v>
      </c>
      <c r="G119" s="98">
        <v>0.53753925434201544</v>
      </c>
      <c r="H119" s="98">
        <v>0.7697776447526109</v>
      </c>
      <c r="I119" s="98">
        <v>0.57657586216300494</v>
      </c>
      <c r="J119" s="98">
        <v>0.64747222138994998</v>
      </c>
      <c r="K119" s="98">
        <v>0.73083030083885492</v>
      </c>
      <c r="L119" s="98">
        <v>0.83729748635858869</v>
      </c>
      <c r="M119" s="98">
        <v>0.90497527513530884</v>
      </c>
      <c r="N119" s="98">
        <v>1.2200450608911362</v>
      </c>
      <c r="O119" s="98">
        <v>1.452142819202511</v>
      </c>
      <c r="P119" s="98">
        <v>1.3015798501050786</v>
      </c>
      <c r="Q119" s="98">
        <v>0.78681869358643741</v>
      </c>
      <c r="R119" s="98">
        <v>0.59841689361451944</v>
      </c>
      <c r="S119" s="98">
        <v>0.45118368234751216</v>
      </c>
      <c r="T119" s="98">
        <v>0.46963948564032515</v>
      </c>
      <c r="U119" s="98">
        <v>0.39615653088846264</v>
      </c>
      <c r="V119" s="98">
        <v>0.46783692886048811</v>
      </c>
      <c r="W119" s="98">
        <v>0.51226361001943521</v>
      </c>
      <c r="X119" s="98">
        <v>0.69259561545062953</v>
      </c>
      <c r="Y119" s="98">
        <v>0.79724519929958748</v>
      </c>
      <c r="DA119" s="63" t="s">
        <v>1894</v>
      </c>
    </row>
    <row r="120" spans="1:105" ht="12" customHeight="1" x14ac:dyDescent="0.25">
      <c r="A120" s="121" t="s">
        <v>55</v>
      </c>
      <c r="B120" s="122">
        <v>9.3335486769918639</v>
      </c>
      <c r="C120" s="122">
        <v>8.461037571597382</v>
      </c>
      <c r="D120" s="122">
        <v>9.8022531353246514</v>
      </c>
      <c r="E120" s="122">
        <v>9.9276874723139308</v>
      </c>
      <c r="F120" s="122">
        <v>9.6490312370400098</v>
      </c>
      <c r="G120" s="122">
        <v>9.7914902904938845</v>
      </c>
      <c r="H120" s="122">
        <v>9.5725158410553526</v>
      </c>
      <c r="I120" s="122">
        <v>10.084832308314819</v>
      </c>
      <c r="J120" s="122">
        <v>9.3502433315968769</v>
      </c>
      <c r="K120" s="122">
        <v>10.029417293106896</v>
      </c>
      <c r="L120" s="122">
        <v>9.8994411095216428</v>
      </c>
      <c r="M120" s="122">
        <v>10.552569234711507</v>
      </c>
      <c r="N120" s="122">
        <v>10.641754357493884</v>
      </c>
      <c r="O120" s="122">
        <v>10.363305413394007</v>
      </c>
      <c r="P120" s="122">
        <v>8.8416113412479831</v>
      </c>
      <c r="Q120" s="122">
        <v>4.7409773787650877</v>
      </c>
      <c r="R120" s="122">
        <v>3.6197026408128412</v>
      </c>
      <c r="S120" s="122">
        <v>2.8485590775096847</v>
      </c>
      <c r="T120" s="122">
        <v>2.5590500001358993</v>
      </c>
      <c r="U120" s="122">
        <v>2.616911039336987</v>
      </c>
      <c r="V120" s="122">
        <v>2.9108669039282726</v>
      </c>
      <c r="W120" s="122">
        <v>2.6836663962113825</v>
      </c>
      <c r="X120" s="122">
        <v>2.0148420780170415</v>
      </c>
      <c r="Y120" s="122">
        <v>1.3819356503402189</v>
      </c>
      <c r="DA120" s="130" t="s">
        <v>1895</v>
      </c>
    </row>
    <row r="121" spans="1:105" ht="12" customHeight="1" x14ac:dyDescent="0.25">
      <c r="A121" s="97" t="s">
        <v>124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1896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1897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X123" s="101">
        <v>0</v>
      </c>
      <c r="Y123" s="101">
        <v>0</v>
      </c>
      <c r="DA123" s="131" t="s">
        <v>1898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X124" s="104">
        <v>0</v>
      </c>
      <c r="Y124" s="104">
        <v>0</v>
      </c>
      <c r="DA124" s="132" t="s">
        <v>1899</v>
      </c>
    </row>
    <row r="125" spans="1:105" ht="12" customHeight="1" x14ac:dyDescent="0.25">
      <c r="A125" s="106" t="s">
        <v>122</v>
      </c>
      <c r="B125" s="101">
        <v>5.5840648171392013</v>
      </c>
      <c r="C125" s="101">
        <v>4.8835919294537211</v>
      </c>
      <c r="D125" s="101">
        <v>5.5766358391767961</v>
      </c>
      <c r="E125" s="101">
        <v>5.5436202991831891</v>
      </c>
      <c r="F125" s="101">
        <v>5.1340125239922543</v>
      </c>
      <c r="G125" s="101">
        <v>5.088087972083664</v>
      </c>
      <c r="H125" s="101">
        <v>4.9552582317349039</v>
      </c>
      <c r="I125" s="101">
        <v>4.9504290860271301</v>
      </c>
      <c r="J125" s="101">
        <v>4.6655722752019813</v>
      </c>
      <c r="K125" s="101">
        <v>4.7432000147043274</v>
      </c>
      <c r="L125" s="101">
        <v>5.2896103518459299</v>
      </c>
      <c r="M125" s="101">
        <v>4.8781101722619118</v>
      </c>
      <c r="N125" s="101">
        <v>5.1903305824983939</v>
      </c>
      <c r="O125" s="101">
        <v>5.0406437433969291</v>
      </c>
      <c r="P125" s="101">
        <v>4.247921289355685</v>
      </c>
      <c r="Q125" s="101">
        <v>2.2984814103715974</v>
      </c>
      <c r="R125" s="101">
        <v>1.7337474511213256</v>
      </c>
      <c r="S125" s="101">
        <v>1.4279839650867301</v>
      </c>
      <c r="T125" s="101">
        <v>1.1674397744313938</v>
      </c>
      <c r="U125" s="101">
        <v>1.388325008392548</v>
      </c>
      <c r="V125" s="101">
        <v>1.5813377765078434</v>
      </c>
      <c r="W125" s="101">
        <v>1.5883778669663535</v>
      </c>
      <c r="X125" s="101">
        <v>1.2084861424051869</v>
      </c>
      <c r="Y125" s="101">
        <v>0.82611321765156431</v>
      </c>
      <c r="DA125" s="131" t="s">
        <v>1900</v>
      </c>
    </row>
    <row r="126" spans="1:105" ht="12" customHeight="1" x14ac:dyDescent="0.25">
      <c r="A126" s="107" t="s">
        <v>121</v>
      </c>
      <c r="B126" s="104">
        <v>3.7494838598526616</v>
      </c>
      <c r="C126" s="104">
        <v>3.5774456421436609</v>
      </c>
      <c r="D126" s="104">
        <v>4.2256172961478544</v>
      </c>
      <c r="E126" s="104">
        <v>4.3840671731307426</v>
      </c>
      <c r="F126" s="104">
        <v>4.5150187130477555</v>
      </c>
      <c r="G126" s="104">
        <v>4.7034023184102205</v>
      </c>
      <c r="H126" s="104">
        <v>4.6172576093204487</v>
      </c>
      <c r="I126" s="104">
        <v>5.1344032222876885</v>
      </c>
      <c r="J126" s="104">
        <v>4.6846710563948957</v>
      </c>
      <c r="K126" s="104">
        <v>5.2862172784025674</v>
      </c>
      <c r="L126" s="104">
        <v>4.609830757675712</v>
      </c>
      <c r="M126" s="104">
        <v>5.6744590624495954</v>
      </c>
      <c r="N126" s="104">
        <v>5.4514237749954892</v>
      </c>
      <c r="O126" s="104">
        <v>5.3226616699970783</v>
      </c>
      <c r="P126" s="104">
        <v>4.5936900518922981</v>
      </c>
      <c r="Q126" s="104">
        <v>2.4424959683934899</v>
      </c>
      <c r="R126" s="104">
        <v>1.8859551896915157</v>
      </c>
      <c r="S126" s="104">
        <v>1.4205751124229546</v>
      </c>
      <c r="T126" s="104">
        <v>1.3916102257045053</v>
      </c>
      <c r="U126" s="104">
        <v>1.228586030944439</v>
      </c>
      <c r="V126" s="104">
        <v>1.3295291274204293</v>
      </c>
      <c r="W126" s="104">
        <v>1.0952885292450287</v>
      </c>
      <c r="X126" s="104">
        <v>0.80635593561185437</v>
      </c>
      <c r="Y126" s="104">
        <v>0.55582243268865472</v>
      </c>
      <c r="DA126" s="132" t="s">
        <v>1901</v>
      </c>
    </row>
    <row r="127" spans="1:105" ht="12" customHeight="1" x14ac:dyDescent="0.25">
      <c r="A127" s="108" t="s">
        <v>53</v>
      </c>
      <c r="B127" s="98">
        <v>1.984567748955931</v>
      </c>
      <c r="C127" s="98">
        <v>1.6971096703964481</v>
      </c>
      <c r="D127" s="98">
        <v>2.1027075149997532</v>
      </c>
      <c r="E127" s="98">
        <v>2.1146820012740277</v>
      </c>
      <c r="F127" s="98">
        <v>2.1652695259222154</v>
      </c>
      <c r="G127" s="98">
        <v>2.2725961208552588</v>
      </c>
      <c r="H127" s="98">
        <v>2.1735943520328331</v>
      </c>
      <c r="I127" s="98">
        <v>2.5912239738510907</v>
      </c>
      <c r="J127" s="98">
        <v>2.1059942112288077</v>
      </c>
      <c r="K127" s="98">
        <v>2.452404132514769</v>
      </c>
      <c r="L127" s="98">
        <v>1.7429340561459716</v>
      </c>
      <c r="M127" s="98">
        <v>2.3981016616019422</v>
      </c>
      <c r="N127" s="98">
        <v>2.1449651350742895</v>
      </c>
      <c r="O127" s="98">
        <v>2.1427869902846863</v>
      </c>
      <c r="P127" s="98">
        <v>1.9661341277575504</v>
      </c>
      <c r="Q127" s="98">
        <v>1.038550054571963</v>
      </c>
      <c r="R127" s="98">
        <v>0.83904132409884657</v>
      </c>
      <c r="S127" s="98">
        <v>0.64011046291456908</v>
      </c>
      <c r="T127" s="98">
        <v>0.60042857813406847</v>
      </c>
      <c r="U127" s="98">
        <v>0.51231161854899376</v>
      </c>
      <c r="V127" s="98">
        <v>0.53562998309332466</v>
      </c>
      <c r="W127" s="98">
        <v>0.37385622459021017</v>
      </c>
      <c r="X127" s="98">
        <v>0.30016967694175745</v>
      </c>
      <c r="Y127" s="98">
        <v>0.21152261744571793</v>
      </c>
      <c r="DA127" s="63" t="s">
        <v>1902</v>
      </c>
    </row>
    <row r="128" spans="1:105" ht="12" customHeight="1" x14ac:dyDescent="0.25">
      <c r="A128" s="108" t="s">
        <v>52</v>
      </c>
      <c r="B128" s="98">
        <v>1.7649161108967306</v>
      </c>
      <c r="C128" s="98">
        <v>1.8803359717472128</v>
      </c>
      <c r="D128" s="98">
        <v>2.1229097811481017</v>
      </c>
      <c r="E128" s="98">
        <v>2.2693851718567148</v>
      </c>
      <c r="F128" s="98">
        <v>2.34974918712554</v>
      </c>
      <c r="G128" s="98">
        <v>2.4308061975549617</v>
      </c>
      <c r="H128" s="98">
        <v>2.4436632572876151</v>
      </c>
      <c r="I128" s="98">
        <v>2.5431792484365978</v>
      </c>
      <c r="J128" s="98">
        <v>2.5786768451660875</v>
      </c>
      <c r="K128" s="98">
        <v>2.833813145887798</v>
      </c>
      <c r="L128" s="98">
        <v>2.8668967015297402</v>
      </c>
      <c r="M128" s="98">
        <v>3.2763574008476533</v>
      </c>
      <c r="N128" s="98">
        <v>3.3064586399211997</v>
      </c>
      <c r="O128" s="98">
        <v>3.1798746797123916</v>
      </c>
      <c r="P128" s="98">
        <v>2.6275559241347475</v>
      </c>
      <c r="Q128" s="98">
        <v>1.4039459138215269</v>
      </c>
      <c r="R128" s="98">
        <v>1.0469138655926691</v>
      </c>
      <c r="S128" s="98">
        <v>0.78046464950838557</v>
      </c>
      <c r="T128" s="98">
        <v>0.79118164757043685</v>
      </c>
      <c r="U128" s="98">
        <v>0.71627441239544509</v>
      </c>
      <c r="V128" s="98">
        <v>0.79389914432710462</v>
      </c>
      <c r="W128" s="98">
        <v>0.72143230465481856</v>
      </c>
      <c r="X128" s="98">
        <v>0.50618625867009692</v>
      </c>
      <c r="Y128" s="98">
        <v>0.34429981524293679</v>
      </c>
      <c r="DA128" s="63" t="s">
        <v>1903</v>
      </c>
    </row>
    <row r="129" spans="1:105" ht="12" customHeight="1" x14ac:dyDescent="0.25">
      <c r="A129" s="121" t="s">
        <v>54</v>
      </c>
      <c r="B129" s="122">
        <v>1.6006401892441495</v>
      </c>
      <c r="C129" s="122">
        <v>1.7250724521971303</v>
      </c>
      <c r="D129" s="122">
        <v>1.7533132464813526</v>
      </c>
      <c r="E129" s="122">
        <v>1.7838636016747624</v>
      </c>
      <c r="F129" s="122">
        <v>1.8512775292549377</v>
      </c>
      <c r="G129" s="122">
        <v>1.8869828644682842</v>
      </c>
      <c r="H129" s="122">
        <v>2.0624528556965438</v>
      </c>
      <c r="I129" s="122">
        <v>1.9612593732401946</v>
      </c>
      <c r="J129" s="122">
        <v>2.0316088714404796</v>
      </c>
      <c r="K129" s="122">
        <v>1.8837966301765878</v>
      </c>
      <c r="L129" s="122">
        <v>2.3223287716936576</v>
      </c>
      <c r="M129" s="122">
        <v>2.4382910405393261</v>
      </c>
      <c r="N129" s="122">
        <v>2.5038770424679408</v>
      </c>
      <c r="O129" s="122">
        <v>2.4022695782703125</v>
      </c>
      <c r="P129" s="122">
        <v>1.9673632362993876</v>
      </c>
      <c r="Q129" s="122">
        <v>1.023313214537211</v>
      </c>
      <c r="R129" s="122">
        <v>0.75094539517530756</v>
      </c>
      <c r="S129" s="122">
        <v>0.58234145267578141</v>
      </c>
      <c r="T129" s="122">
        <v>0.53321806448507825</v>
      </c>
      <c r="U129" s="122">
        <v>0.56300740973461305</v>
      </c>
      <c r="V129" s="122">
        <v>0.67138550273728992</v>
      </c>
      <c r="W129" s="122">
        <v>0.69612664618411269</v>
      </c>
      <c r="X129" s="122">
        <v>0.58709161299822188</v>
      </c>
      <c r="Y129" s="122">
        <v>0.44363427272213485</v>
      </c>
      <c r="DA129" s="130" t="s">
        <v>1904</v>
      </c>
    </row>
    <row r="130" spans="1:105" ht="12" customHeight="1" x14ac:dyDescent="0.25">
      <c r="A130" s="97" t="s">
        <v>50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1905</v>
      </c>
    </row>
    <row r="131" spans="1:105" ht="12" customHeight="1" x14ac:dyDescent="0.25">
      <c r="A131" s="109" t="s">
        <v>120</v>
      </c>
      <c r="B131" s="33">
        <v>1.6006401892441495</v>
      </c>
      <c r="C131" s="33">
        <v>1.7250724521971303</v>
      </c>
      <c r="D131" s="33">
        <v>1.7533132464813526</v>
      </c>
      <c r="E131" s="33">
        <v>1.7838636016747624</v>
      </c>
      <c r="F131" s="33">
        <v>1.8512775292549377</v>
      </c>
      <c r="G131" s="33">
        <v>1.8869828644682842</v>
      </c>
      <c r="H131" s="33">
        <v>2.0624528556965438</v>
      </c>
      <c r="I131" s="33">
        <v>1.9612593732401946</v>
      </c>
      <c r="J131" s="33">
        <v>2.0316088714404796</v>
      </c>
      <c r="K131" s="33">
        <v>1.8837966301765878</v>
      </c>
      <c r="L131" s="33">
        <v>2.3223287716936576</v>
      </c>
      <c r="M131" s="33">
        <v>2.4382910405393261</v>
      </c>
      <c r="N131" s="33">
        <v>2.5038770424679408</v>
      </c>
      <c r="O131" s="33">
        <v>2.4022695782703125</v>
      </c>
      <c r="P131" s="33">
        <v>1.9673632362993876</v>
      </c>
      <c r="Q131" s="33">
        <v>1.023313214537211</v>
      </c>
      <c r="R131" s="33">
        <v>0.75094539517530756</v>
      </c>
      <c r="S131" s="33">
        <v>0.58234145267578141</v>
      </c>
      <c r="T131" s="33">
        <v>0.53321806448507825</v>
      </c>
      <c r="U131" s="33">
        <v>0.56300740973461305</v>
      </c>
      <c r="V131" s="33">
        <v>0.67138550273728992</v>
      </c>
      <c r="W131" s="33">
        <v>0.69612664618411269</v>
      </c>
      <c r="X131" s="33">
        <v>0.58709161299822188</v>
      </c>
      <c r="Y131" s="33">
        <v>0.44363427272213485</v>
      </c>
      <c r="DA131" s="60" t="s">
        <v>1906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0.74251531677314375</v>
      </c>
      <c r="C133" s="154">
        <f t="shared" si="22"/>
        <v>0.74772852554576097</v>
      </c>
      <c r="D133" s="154">
        <f t="shared" si="22"/>
        <v>0.75125894112105485</v>
      </c>
      <c r="E133" s="154">
        <f t="shared" si="22"/>
        <v>0.75704378383972082</v>
      </c>
      <c r="F133" s="154">
        <f t="shared" si="22"/>
        <v>0.76079707040356448</v>
      </c>
      <c r="G133" s="154">
        <f t="shared" si="22"/>
        <v>0.76543984346844329</v>
      </c>
      <c r="H133" s="154">
        <f t="shared" si="22"/>
        <v>0.77175609980956983</v>
      </c>
      <c r="I133" s="154">
        <f t="shared" si="22"/>
        <v>0.77526264134274803</v>
      </c>
      <c r="J133" s="154">
        <f t="shared" si="22"/>
        <v>0.78115522070494514</v>
      </c>
      <c r="K133" s="154">
        <f t="shared" si="22"/>
        <v>0.78665462324552782</v>
      </c>
      <c r="L133" s="154">
        <f t="shared" si="22"/>
        <v>0.7946818253949548</v>
      </c>
      <c r="M133" s="154">
        <f t="shared" si="22"/>
        <v>0.8001646265894915</v>
      </c>
      <c r="N133" s="154">
        <f t="shared" si="22"/>
        <v>0.80720525849893943</v>
      </c>
      <c r="O133" s="154">
        <f t="shared" si="22"/>
        <v>0.81436251462929587</v>
      </c>
      <c r="P133" s="154">
        <f t="shared" si="22"/>
        <v>0.81583647748289645</v>
      </c>
      <c r="Q133" s="154">
        <f t="shared" si="22"/>
        <v>0.83241208218134799</v>
      </c>
      <c r="R133" s="154">
        <f t="shared" ref="R133:V133" si="23">IF(R115=0,"",R115/R97)</f>
        <v>0.83340758305638607</v>
      </c>
      <c r="S133" s="154">
        <f t="shared" si="23"/>
        <v>0.82487743436875849</v>
      </c>
      <c r="T133" s="154">
        <f t="shared" si="23"/>
        <v>0.82839790567163751</v>
      </c>
      <c r="U133" s="154">
        <f t="shared" si="23"/>
        <v>0.83282731794561027</v>
      </c>
      <c r="V133" s="154">
        <f t="shared" si="23"/>
        <v>0.85336557341895691</v>
      </c>
      <c r="W133" s="154">
        <f t="shared" ref="W133:Y133" si="24">IF(W115=0,"",W115/W97)</f>
        <v>0.8649830746831374</v>
      </c>
      <c r="X133" s="154">
        <f t="shared" si="24"/>
        <v>0.86819724365072792</v>
      </c>
      <c r="Y133" s="154">
        <f t="shared" si="24"/>
        <v>1.0115415303259794</v>
      </c>
      <c r="DA133" s="129" t="s">
        <v>2058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0.73865502928267912</v>
      </c>
      <c r="C134" s="155">
        <f t="shared" si="25"/>
        <v>0.74238141029030191</v>
      </c>
      <c r="D134" s="155">
        <f t="shared" si="25"/>
        <v>0.74643993687013377</v>
      </c>
      <c r="E134" s="155">
        <f t="shared" si="25"/>
        <v>0.75091058840712599</v>
      </c>
      <c r="F134" s="155">
        <f t="shared" si="25"/>
        <v>0.7551610308101474</v>
      </c>
      <c r="G134" s="155">
        <f t="shared" si="25"/>
        <v>0.75996407428105417</v>
      </c>
      <c r="H134" s="155">
        <f t="shared" si="25"/>
        <v>0.76438228166265321</v>
      </c>
      <c r="I134" s="155">
        <f t="shared" si="25"/>
        <v>0.76973472213665739</v>
      </c>
      <c r="J134" s="155">
        <f t="shared" si="25"/>
        <v>0.77510756636890044</v>
      </c>
      <c r="K134" s="155">
        <f t="shared" si="25"/>
        <v>0.78099697254436506</v>
      </c>
      <c r="L134" s="155">
        <f t="shared" si="25"/>
        <v>0.78704710564324021</v>
      </c>
      <c r="M134" s="155">
        <f t="shared" si="25"/>
        <v>0.7944886169514751</v>
      </c>
      <c r="N134" s="155">
        <f t="shared" si="25"/>
        <v>0.80137596026375546</v>
      </c>
      <c r="O134" s="155">
        <f t="shared" si="25"/>
        <v>0.80657299711528463</v>
      </c>
      <c r="P134" s="155">
        <f t="shared" si="25"/>
        <v>0.80720048481119966</v>
      </c>
      <c r="Q134" s="155">
        <f t="shared" si="25"/>
        <v>0.80748164451463311</v>
      </c>
      <c r="R134" s="155">
        <f t="shared" ref="R134:V134" si="26">IF(R116=0,"",R116/R98)</f>
        <v>0.80749128229231804</v>
      </c>
      <c r="S134" s="155">
        <f t="shared" si="26"/>
        <v>0.80836653677585091</v>
      </c>
      <c r="T134" s="155">
        <f t="shared" si="26"/>
        <v>0.80949723816630881</v>
      </c>
      <c r="U134" s="155">
        <f t="shared" si="26"/>
        <v>0.82167779245162409</v>
      </c>
      <c r="V134" s="155">
        <f t="shared" si="26"/>
        <v>0.84392894527736961</v>
      </c>
      <c r="W134" s="155">
        <f t="shared" ref="W134:Y134" si="27">IF(W116=0,"",W116/W98)</f>
        <v>0.85519772945282357</v>
      </c>
      <c r="X134" s="155">
        <f t="shared" si="27"/>
        <v>0.85880840177962348</v>
      </c>
      <c r="Y134" s="155">
        <f t="shared" si="27"/>
        <v>0.86318287499692481</v>
      </c>
      <c r="DA134" s="130" t="s">
        <v>2059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0.73865502928267912</v>
      </c>
      <c r="C135" s="156">
        <f t="shared" si="28"/>
        <v>0.74238141029030191</v>
      </c>
      <c r="D135" s="156">
        <f t="shared" si="28"/>
        <v>0.74643993687013377</v>
      </c>
      <c r="E135" s="156">
        <f t="shared" si="28"/>
        <v>0.75091058840712599</v>
      </c>
      <c r="F135" s="156">
        <f t="shared" si="28"/>
        <v>0.7551610308101474</v>
      </c>
      <c r="G135" s="156">
        <f t="shared" si="28"/>
        <v>0.75996407428105417</v>
      </c>
      <c r="H135" s="156">
        <f t="shared" si="28"/>
        <v>0.76438228166265321</v>
      </c>
      <c r="I135" s="156">
        <f t="shared" si="28"/>
        <v>0.76973472213665739</v>
      </c>
      <c r="J135" s="156">
        <f t="shared" si="28"/>
        <v>0.77510756636890044</v>
      </c>
      <c r="K135" s="156">
        <f t="shared" si="28"/>
        <v>0.78099697254436506</v>
      </c>
      <c r="L135" s="156">
        <f t="shared" si="28"/>
        <v>0.78704710564324021</v>
      </c>
      <c r="M135" s="156">
        <f t="shared" si="28"/>
        <v>0.7944886169514751</v>
      </c>
      <c r="N135" s="156">
        <f t="shared" si="28"/>
        <v>0.80137596026375546</v>
      </c>
      <c r="O135" s="156">
        <f t="shared" si="28"/>
        <v>0.80657299711528463</v>
      </c>
      <c r="P135" s="156">
        <f t="shared" si="28"/>
        <v>0.80720048481119966</v>
      </c>
      <c r="Q135" s="156">
        <f t="shared" si="28"/>
        <v>0.80748164451463311</v>
      </c>
      <c r="R135" s="156">
        <f t="shared" ref="R135:V135" si="29">IF(R117=0,"",R117/R99)</f>
        <v>0.80749128229231804</v>
      </c>
      <c r="S135" s="156">
        <f t="shared" si="29"/>
        <v>0.80836653677585091</v>
      </c>
      <c r="T135" s="156">
        <f t="shared" si="29"/>
        <v>0.80949723816630881</v>
      </c>
      <c r="U135" s="156">
        <f t="shared" si="29"/>
        <v>0.82167779245162409</v>
      </c>
      <c r="V135" s="156">
        <f t="shared" si="29"/>
        <v>0.84392894527736961</v>
      </c>
      <c r="W135" s="156">
        <f t="shared" ref="W135:Y135" si="30">IF(W117=0,"",W117/W99)</f>
        <v>0.85519772945282357</v>
      </c>
      <c r="X135" s="156">
        <f t="shared" si="30"/>
        <v>0.85880840177962348</v>
      </c>
      <c r="Y135" s="156">
        <f t="shared" si="30"/>
        <v>0.86318287499692481</v>
      </c>
      <c r="DA135" s="63" t="s">
        <v>2060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1.9948621447266519</v>
      </c>
      <c r="C136" s="155">
        <f t="shared" si="31"/>
        <v>2.080690956907858</v>
      </c>
      <c r="D136" s="155">
        <f t="shared" si="31"/>
        <v>2.1726941195471161</v>
      </c>
      <c r="E136" s="155">
        <f t="shared" si="31"/>
        <v>2.2756024752147241</v>
      </c>
      <c r="F136" s="155">
        <f t="shared" si="31"/>
        <v>2.4084769406497202</v>
      </c>
      <c r="G136" s="155">
        <f t="shared" si="31"/>
        <v>2.5888980803243817</v>
      </c>
      <c r="H136" s="155">
        <f t="shared" si="31"/>
        <v>2.8317640769843444</v>
      </c>
      <c r="I136" s="155">
        <f t="shared" si="31"/>
        <v>3.002469542285592</v>
      </c>
      <c r="J136" s="155">
        <f t="shared" si="31"/>
        <v>3.1077521689276737</v>
      </c>
      <c r="K136" s="155">
        <f t="shared" si="31"/>
        <v>3.2591800559740998</v>
      </c>
      <c r="L136" s="155">
        <f t="shared" si="31"/>
        <v>3.4056755415984679</v>
      </c>
      <c r="M136" s="155">
        <f t="shared" si="31"/>
        <v>3.5735324468996805</v>
      </c>
      <c r="N136" s="155">
        <f t="shared" si="31"/>
        <v>3.7410267174093081</v>
      </c>
      <c r="O136" s="155">
        <f t="shared" si="31"/>
        <v>3.8955021407952235</v>
      </c>
      <c r="P136" s="155">
        <f t="shared" si="31"/>
        <v>3.9696364491110541</v>
      </c>
      <c r="Q136" s="155">
        <f t="shared" si="31"/>
        <v>3.9894821199044945</v>
      </c>
      <c r="R136" s="155">
        <f t="shared" ref="R136:V136" si="32">IF(R118=0,"",R118/R100)</f>
        <v>4.0545941885972567</v>
      </c>
      <c r="S136" s="155">
        <f t="shared" si="32"/>
        <v>4.1235101263768845</v>
      </c>
      <c r="T136" s="155">
        <f t="shared" si="32"/>
        <v>4.2017403584034527</v>
      </c>
      <c r="U136" s="155">
        <f t="shared" si="32"/>
        <v>4.3425410491382372</v>
      </c>
      <c r="V136" s="155">
        <f t="shared" si="32"/>
        <v>4.5661264200520266</v>
      </c>
      <c r="W136" s="155">
        <f t="shared" ref="W136:Y136" si="33">IF(W118=0,"",W118/W100)</f>
        <v>4.7317509732549077</v>
      </c>
      <c r="X136" s="155">
        <f t="shared" si="33"/>
        <v>4.7683523229746978</v>
      </c>
      <c r="Y136" s="155">
        <f t="shared" si="33"/>
        <v>4.803626974656054</v>
      </c>
      <c r="DA136" s="130" t="s">
        <v>2061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1.9948621447266519</v>
      </c>
      <c r="C137" s="156">
        <f t="shared" si="34"/>
        <v>2.080690956907858</v>
      </c>
      <c r="D137" s="156">
        <f t="shared" si="34"/>
        <v>2.1726941195471161</v>
      </c>
      <c r="E137" s="156">
        <f t="shared" si="34"/>
        <v>2.2756024752147241</v>
      </c>
      <c r="F137" s="156">
        <f t="shared" si="34"/>
        <v>2.4084769406497202</v>
      </c>
      <c r="G137" s="156">
        <f t="shared" si="34"/>
        <v>2.5888980803243817</v>
      </c>
      <c r="H137" s="156">
        <f t="shared" si="34"/>
        <v>2.8317640769843444</v>
      </c>
      <c r="I137" s="156">
        <f t="shared" si="34"/>
        <v>3.002469542285592</v>
      </c>
      <c r="J137" s="156">
        <f t="shared" si="34"/>
        <v>3.1077521689276737</v>
      </c>
      <c r="K137" s="156">
        <f t="shared" si="34"/>
        <v>3.2591800559740998</v>
      </c>
      <c r="L137" s="156">
        <f t="shared" si="34"/>
        <v>3.4056755415984679</v>
      </c>
      <c r="M137" s="156">
        <f t="shared" si="34"/>
        <v>3.5735324468996805</v>
      </c>
      <c r="N137" s="156">
        <f t="shared" si="34"/>
        <v>3.7410267174093081</v>
      </c>
      <c r="O137" s="156">
        <f t="shared" si="34"/>
        <v>3.8955021407952235</v>
      </c>
      <c r="P137" s="156">
        <f t="shared" si="34"/>
        <v>3.9696364491110541</v>
      </c>
      <c r="Q137" s="156">
        <f t="shared" si="34"/>
        <v>3.9894821199044945</v>
      </c>
      <c r="R137" s="156">
        <f t="shared" ref="R137:V137" si="35">IF(R119=0,"",R119/R101)</f>
        <v>4.0545941885972567</v>
      </c>
      <c r="S137" s="156">
        <f t="shared" si="35"/>
        <v>4.1235101263768845</v>
      </c>
      <c r="T137" s="156">
        <f t="shared" si="35"/>
        <v>4.2017403584034527</v>
      </c>
      <c r="U137" s="156">
        <f t="shared" si="35"/>
        <v>4.3425410491382372</v>
      </c>
      <c r="V137" s="156">
        <f t="shared" si="35"/>
        <v>4.5661264200520266</v>
      </c>
      <c r="W137" s="156">
        <f t="shared" ref="W137:Y137" si="36">IF(W119=0,"",W119/W101)</f>
        <v>4.7317509732549077</v>
      </c>
      <c r="X137" s="156">
        <f t="shared" si="36"/>
        <v>4.7683523229746978</v>
      </c>
      <c r="Y137" s="156">
        <f t="shared" si="36"/>
        <v>4.803626974656054</v>
      </c>
      <c r="DA137" s="63" t="s">
        <v>2062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0.74812777636509609</v>
      </c>
      <c r="C138" s="155">
        <f t="shared" si="37"/>
        <v>0.75877560105860231</v>
      </c>
      <c r="D138" s="155">
        <f t="shared" si="37"/>
        <v>0.76064397767015923</v>
      </c>
      <c r="E138" s="155">
        <f t="shared" si="37"/>
        <v>0.76675085233828255</v>
      </c>
      <c r="F138" s="155">
        <f t="shared" si="37"/>
        <v>0.77341644651978236</v>
      </c>
      <c r="G138" s="155">
        <f t="shared" si="37"/>
        <v>0.77807723466647272</v>
      </c>
      <c r="H138" s="155">
        <f t="shared" si="37"/>
        <v>0.78342662750148018</v>
      </c>
      <c r="I138" s="155">
        <f t="shared" si="37"/>
        <v>0.78455468157428188</v>
      </c>
      <c r="J138" s="155">
        <f t="shared" si="37"/>
        <v>0.79065500595511184</v>
      </c>
      <c r="K138" s="155">
        <f t="shared" si="37"/>
        <v>0.79323368695925189</v>
      </c>
      <c r="L138" s="155">
        <f t="shared" si="37"/>
        <v>0.79628559828860412</v>
      </c>
      <c r="M138" s="155">
        <f t="shared" si="37"/>
        <v>0.80250407468165852</v>
      </c>
      <c r="N138" s="155">
        <f t="shared" si="37"/>
        <v>0.80505869400641628</v>
      </c>
      <c r="O138" s="155">
        <f t="shared" si="37"/>
        <v>0.80695214826524941</v>
      </c>
      <c r="P138" s="155">
        <f t="shared" si="37"/>
        <v>0.80598578824854183</v>
      </c>
      <c r="Q138" s="155">
        <f t="shared" si="37"/>
        <v>0.80666975612525871</v>
      </c>
      <c r="R138" s="155">
        <f t="shared" ref="R138:V138" si="38">IF(R120=0,"",R120/R102)</f>
        <v>0.80715215240160565</v>
      </c>
      <c r="S138" s="155">
        <f t="shared" si="38"/>
        <v>0.808160971565275</v>
      </c>
      <c r="T138" s="155">
        <f t="shared" si="38"/>
        <v>0.82466772821937651</v>
      </c>
      <c r="U138" s="155">
        <f t="shared" si="38"/>
        <v>0.83168740127179908</v>
      </c>
      <c r="V138" s="155">
        <f t="shared" si="38"/>
        <v>0.84885663788811017</v>
      </c>
      <c r="W138" s="155">
        <f t="shared" ref="W138:Y138" si="39">IF(W120=0,"",W120/W102)</f>
        <v>0.85703113435898959</v>
      </c>
      <c r="X138" s="155">
        <f t="shared" si="39"/>
        <v>0.85500012502642186</v>
      </c>
      <c r="Y138" s="155">
        <f t="shared" si="39"/>
        <v>0.8550931035884185</v>
      </c>
      <c r="DA138" s="130" t="s">
        <v>2063</v>
      </c>
    </row>
    <row r="139" spans="1:105" ht="12" customHeight="1" x14ac:dyDescent="0.25">
      <c r="A139" s="97" t="s">
        <v>124</v>
      </c>
      <c r="B139" s="156" t="str">
        <f t="shared" ref="B139:Q139" si="40">IF(B121=0,"",B121/B103)</f>
        <v/>
      </c>
      <c r="C139" s="156" t="str">
        <f t="shared" si="40"/>
        <v/>
      </c>
      <c r="D139" s="156" t="str">
        <f t="shared" si="40"/>
        <v/>
      </c>
      <c r="E139" s="156" t="str">
        <f t="shared" si="40"/>
        <v/>
      </c>
      <c r="F139" s="156" t="str">
        <f t="shared" si="40"/>
        <v/>
      </c>
      <c r="G139" s="156" t="str">
        <f t="shared" si="40"/>
        <v/>
      </c>
      <c r="H139" s="156" t="str">
        <f t="shared" si="40"/>
        <v/>
      </c>
      <c r="I139" s="156" t="str">
        <f t="shared" si="40"/>
        <v/>
      </c>
      <c r="J139" s="156" t="str">
        <f t="shared" si="40"/>
        <v/>
      </c>
      <c r="K139" s="156" t="str">
        <f t="shared" si="40"/>
        <v/>
      </c>
      <c r="L139" s="156" t="str">
        <f t="shared" si="40"/>
        <v/>
      </c>
      <c r="M139" s="156" t="str">
        <f t="shared" si="40"/>
        <v/>
      </c>
      <c r="N139" s="156" t="str">
        <f t="shared" si="40"/>
        <v/>
      </c>
      <c r="O139" s="156" t="str">
        <f t="shared" si="40"/>
        <v/>
      </c>
      <c r="P139" s="156" t="str">
        <f t="shared" si="40"/>
        <v/>
      </c>
      <c r="Q139" s="156" t="str">
        <f t="shared" si="40"/>
        <v/>
      </c>
      <c r="R139" s="156" t="str">
        <f t="shared" ref="R139:V139" si="41">IF(R121=0,"",R121/R103)</f>
        <v/>
      </c>
      <c r="S139" s="156" t="str">
        <f t="shared" si="41"/>
        <v/>
      </c>
      <c r="T139" s="156" t="str">
        <f t="shared" si="41"/>
        <v/>
      </c>
      <c r="U139" s="156" t="str">
        <f t="shared" si="41"/>
        <v/>
      </c>
      <c r="V139" s="156" t="str">
        <f t="shared" si="41"/>
        <v/>
      </c>
      <c r="W139" s="156" t="str">
        <f t="shared" ref="W139:Y139" si="42">IF(W121=0,"",W121/W103)</f>
        <v/>
      </c>
      <c r="X139" s="156" t="str">
        <f t="shared" si="42"/>
        <v/>
      </c>
      <c r="Y139" s="156" t="str">
        <f t="shared" si="42"/>
        <v/>
      </c>
      <c r="DA139" s="63" t="s">
        <v>2064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:Y140" si="45">IF(W122=0,"",W122/W104)</f>
        <v/>
      </c>
      <c r="X140" s="156" t="str">
        <f t="shared" si="45"/>
        <v/>
      </c>
      <c r="Y140" s="156" t="str">
        <f t="shared" si="45"/>
        <v/>
      </c>
      <c r="DA140" s="63" t="s">
        <v>2065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:Y141" si="48">IF(W123=0,"",W123/W105)</f>
        <v/>
      </c>
      <c r="X141" s="157" t="str">
        <f t="shared" si="48"/>
        <v/>
      </c>
      <c r="Y141" s="157" t="str">
        <f t="shared" si="48"/>
        <v/>
      </c>
      <c r="DA141" s="131" t="s">
        <v>2066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:Y142" si="51">IF(W124=0,"",W124/W106)</f>
        <v/>
      </c>
      <c r="X142" s="158" t="str">
        <f t="shared" si="51"/>
        <v/>
      </c>
      <c r="Y142" s="158" t="str">
        <f t="shared" si="51"/>
        <v/>
      </c>
      <c r="DA142" s="132" t="s">
        <v>2067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0.7066251110173748</v>
      </c>
      <c r="C143" s="157">
        <f t="shared" si="52"/>
        <v>0.70945916077529059</v>
      </c>
      <c r="D143" s="157">
        <f t="shared" si="52"/>
        <v>0.71296812948362043</v>
      </c>
      <c r="E143" s="157">
        <f t="shared" si="52"/>
        <v>0.71668348304351681</v>
      </c>
      <c r="F143" s="157">
        <f t="shared" si="52"/>
        <v>0.72017658411965368</v>
      </c>
      <c r="G143" s="157">
        <f t="shared" si="52"/>
        <v>0.72446400743321748</v>
      </c>
      <c r="H143" s="157">
        <f t="shared" si="52"/>
        <v>0.72917203222695082</v>
      </c>
      <c r="I143" s="157">
        <f t="shared" si="52"/>
        <v>0.73135112092164789</v>
      </c>
      <c r="J143" s="157">
        <f t="shared" si="52"/>
        <v>0.73226703870109622</v>
      </c>
      <c r="K143" s="157">
        <f t="shared" si="52"/>
        <v>0.73335610662581296</v>
      </c>
      <c r="L143" s="157">
        <f t="shared" si="52"/>
        <v>0.73545197170218168</v>
      </c>
      <c r="M143" s="157">
        <f t="shared" si="52"/>
        <v>0.73660864887787558</v>
      </c>
      <c r="N143" s="157">
        <f t="shared" si="52"/>
        <v>0.7400535452731124</v>
      </c>
      <c r="O143" s="157">
        <f t="shared" si="52"/>
        <v>0.74350032986961767</v>
      </c>
      <c r="P143" s="157">
        <f t="shared" si="52"/>
        <v>0.74479627565652717</v>
      </c>
      <c r="Q143" s="157">
        <f t="shared" si="52"/>
        <v>0.74579043081049512</v>
      </c>
      <c r="R143" s="157">
        <f t="shared" ref="R143:V143" si="53">IF(R125=0,"",R125/R107)</f>
        <v>0.74819383694258912</v>
      </c>
      <c r="S143" s="157">
        <f t="shared" si="53"/>
        <v>0.75319315630408923</v>
      </c>
      <c r="T143" s="157">
        <f t="shared" si="53"/>
        <v>0.76746973907199367</v>
      </c>
      <c r="U143" s="157">
        <f t="shared" si="53"/>
        <v>0.78159219846996841</v>
      </c>
      <c r="V143" s="157">
        <f t="shared" si="53"/>
        <v>0.80426531590549799</v>
      </c>
      <c r="W143" s="157">
        <f t="shared" ref="W143:Y143" si="54">IF(W125=0,"",W125/W107)</f>
        <v>0.81493930497223932</v>
      </c>
      <c r="X143" s="157">
        <f t="shared" si="54"/>
        <v>0.81577376575773808</v>
      </c>
      <c r="Y143" s="157">
        <f t="shared" si="54"/>
        <v>0.81619674559664479</v>
      </c>
      <c r="DA143" s="131" t="s">
        <v>2068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0.81984032545517727</v>
      </c>
      <c r="C144" s="158">
        <f t="shared" si="55"/>
        <v>0.83832624646496057</v>
      </c>
      <c r="D144" s="158">
        <f t="shared" si="55"/>
        <v>0.8342673455694477</v>
      </c>
      <c r="E144" s="158">
        <f t="shared" si="55"/>
        <v>0.84104655413335572</v>
      </c>
      <c r="F144" s="158">
        <f t="shared" si="55"/>
        <v>0.84439746341896293</v>
      </c>
      <c r="G144" s="158">
        <f t="shared" si="55"/>
        <v>0.84578823989577823</v>
      </c>
      <c r="H144" s="158">
        <f t="shared" si="55"/>
        <v>0.85141421115112603</v>
      </c>
      <c r="I144" s="158">
        <f t="shared" si="55"/>
        <v>0.84373447329636175</v>
      </c>
      <c r="J144" s="158">
        <f t="shared" si="55"/>
        <v>0.8588575931830762</v>
      </c>
      <c r="K144" s="158">
        <f t="shared" si="55"/>
        <v>0.85594121750139196</v>
      </c>
      <c r="L144" s="158">
        <f t="shared" si="55"/>
        <v>0.87978952076104444</v>
      </c>
      <c r="M144" s="158">
        <f t="shared" si="55"/>
        <v>0.86936089092278124</v>
      </c>
      <c r="N144" s="158">
        <f t="shared" si="55"/>
        <v>0.87853157390744629</v>
      </c>
      <c r="O144" s="158">
        <f t="shared" si="55"/>
        <v>0.87790459416555411</v>
      </c>
      <c r="P144" s="158">
        <f t="shared" si="55"/>
        <v>0.8722526769718858</v>
      </c>
      <c r="Q144" s="158">
        <f t="shared" si="55"/>
        <v>0.87379229499214417</v>
      </c>
      <c r="R144" s="158">
        <f t="shared" ref="R144:V144" si="56">IF(R126=0,"",R126/R108)</f>
        <v>0.87018970552108432</v>
      </c>
      <c r="S144" s="158">
        <f t="shared" si="56"/>
        <v>0.87214155871516319</v>
      </c>
      <c r="T144" s="158">
        <f t="shared" si="56"/>
        <v>0.87966669410596043</v>
      </c>
      <c r="U144" s="158">
        <f t="shared" si="56"/>
        <v>0.89662759789969204</v>
      </c>
      <c r="V144" s="158">
        <f t="shared" si="56"/>
        <v>0.90878596607388418</v>
      </c>
      <c r="W144" s="158">
        <f t="shared" ref="W144:Y144" si="57">IF(W126=0,"",W126/W108)</f>
        <v>0.9264227562805184</v>
      </c>
      <c r="X144" s="158">
        <f t="shared" si="57"/>
        <v>0.92140067565698636</v>
      </c>
      <c r="Y144" s="158">
        <f t="shared" si="57"/>
        <v>0.92027632656320102</v>
      </c>
      <c r="DA144" s="132" t="s">
        <v>2069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0.7066251110173748</v>
      </c>
      <c r="C145" s="156">
        <f t="shared" si="58"/>
        <v>0.71097097178521085</v>
      </c>
      <c r="D145" s="156">
        <f t="shared" si="58"/>
        <v>0.71468302878361434</v>
      </c>
      <c r="E145" s="156">
        <f t="shared" si="58"/>
        <v>0.7184858347532882</v>
      </c>
      <c r="F145" s="156">
        <f t="shared" si="58"/>
        <v>0.7224112579755908</v>
      </c>
      <c r="G145" s="156">
        <f t="shared" si="58"/>
        <v>0.72603124748686432</v>
      </c>
      <c r="H145" s="156">
        <f t="shared" si="58"/>
        <v>0.72954542761631846</v>
      </c>
      <c r="I145" s="156">
        <f t="shared" si="58"/>
        <v>0.73153959411183767</v>
      </c>
      <c r="J145" s="156">
        <f t="shared" si="58"/>
        <v>0.73230047369298179</v>
      </c>
      <c r="K145" s="156">
        <f t="shared" si="58"/>
        <v>0.73379171189336756</v>
      </c>
      <c r="L145" s="156">
        <f t="shared" si="58"/>
        <v>0.73454721521320376</v>
      </c>
      <c r="M145" s="156">
        <f t="shared" si="58"/>
        <v>0.73769488467138555</v>
      </c>
      <c r="N145" s="156">
        <f t="shared" si="58"/>
        <v>0.73997602846951038</v>
      </c>
      <c r="O145" s="156">
        <f t="shared" si="58"/>
        <v>0.74323843161931347</v>
      </c>
      <c r="P145" s="156">
        <f t="shared" si="58"/>
        <v>0.74505505291685359</v>
      </c>
      <c r="Q145" s="156">
        <f t="shared" si="58"/>
        <v>0.74644076596106068</v>
      </c>
      <c r="R145" s="156">
        <f t="shared" ref="R145:V145" si="59">IF(R127=0,"",R127/R109)</f>
        <v>0.74889119685343086</v>
      </c>
      <c r="S145" s="156">
        <f t="shared" si="59"/>
        <v>0.75451729554327973</v>
      </c>
      <c r="T145" s="156">
        <f t="shared" si="59"/>
        <v>0.75927421691263919</v>
      </c>
      <c r="U145" s="156">
        <f t="shared" si="59"/>
        <v>0.78340430216724655</v>
      </c>
      <c r="V145" s="156">
        <f t="shared" si="59"/>
        <v>0.8005546144330371</v>
      </c>
      <c r="W145" s="156">
        <f t="shared" ref="W145:Y145" si="60">IF(W127=0,"",W127/W109)</f>
        <v>0.81124084216099379</v>
      </c>
      <c r="X145" s="156">
        <f t="shared" si="60"/>
        <v>0.81356672340422964</v>
      </c>
      <c r="Y145" s="156">
        <f t="shared" si="60"/>
        <v>0.81457113972047901</v>
      </c>
      <c r="DA145" s="63" t="s">
        <v>2070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:Y146" si="63">IF(W128=0,"",W128/W110)</f>
        <v>1</v>
      </c>
      <c r="X146" s="156">
        <f t="shared" si="63"/>
        <v>1</v>
      </c>
      <c r="Y146" s="156">
        <f t="shared" si="63"/>
        <v>1</v>
      </c>
      <c r="DA146" s="63" t="s">
        <v>2071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0.75471830959415909</v>
      </c>
      <c r="C147" s="155">
        <f t="shared" si="64"/>
        <v>0.75681934984106747</v>
      </c>
      <c r="D147" s="155">
        <f t="shared" si="64"/>
        <v>0.7590950060284386</v>
      </c>
      <c r="E147" s="155">
        <f t="shared" si="64"/>
        <v>0.76156510522197585</v>
      </c>
      <c r="F147" s="155">
        <f t="shared" si="64"/>
        <v>0.76409973779762386</v>
      </c>
      <c r="G147" s="155">
        <f t="shared" si="64"/>
        <v>0.7669097440238557</v>
      </c>
      <c r="H147" s="155">
        <f t="shared" si="64"/>
        <v>0.76991417962190445</v>
      </c>
      <c r="I147" s="155">
        <f t="shared" si="64"/>
        <v>0.77160913540040188</v>
      </c>
      <c r="J147" s="155">
        <f t="shared" si="64"/>
        <v>0.77255457459096522</v>
      </c>
      <c r="K147" s="155">
        <f t="shared" si="64"/>
        <v>0.77398364045895818</v>
      </c>
      <c r="L147" s="155">
        <f t="shared" si="64"/>
        <v>0.77550018909132989</v>
      </c>
      <c r="M147" s="155">
        <f t="shared" si="64"/>
        <v>0.7774859473295761</v>
      </c>
      <c r="N147" s="155">
        <f t="shared" si="64"/>
        <v>0.77968729620069599</v>
      </c>
      <c r="O147" s="155">
        <f t="shared" si="64"/>
        <v>0.78198374494656098</v>
      </c>
      <c r="P147" s="155">
        <f t="shared" si="64"/>
        <v>0.78301900111562928</v>
      </c>
      <c r="Q147" s="155">
        <f t="shared" si="64"/>
        <v>0.78382651466050113</v>
      </c>
      <c r="R147" s="155">
        <f t="shared" ref="R147:V147" si="65">IF(R129=0,"",R129/R111)</f>
        <v>0.78563430909586518</v>
      </c>
      <c r="S147" s="155">
        <f t="shared" si="65"/>
        <v>0.79024027836674948</v>
      </c>
      <c r="T147" s="155">
        <f t="shared" si="65"/>
        <v>0.7992727325442972</v>
      </c>
      <c r="U147" s="155">
        <f t="shared" si="65"/>
        <v>0.8217511391411586</v>
      </c>
      <c r="V147" s="155">
        <f t="shared" si="65"/>
        <v>0.84777290780124082</v>
      </c>
      <c r="W147" s="155">
        <f t="shared" ref="W147:Y147" si="66">IF(W129=0,"",W129/W111)</f>
        <v>0.86272321041328137</v>
      </c>
      <c r="X147" s="155">
        <f t="shared" si="66"/>
        <v>0.86495590561947722</v>
      </c>
      <c r="Y147" s="155">
        <f t="shared" si="66"/>
        <v>0.86592933216779744</v>
      </c>
      <c r="DA147" s="130" t="s">
        <v>2072</v>
      </c>
    </row>
    <row r="148" spans="1:105" ht="12" customHeight="1" x14ac:dyDescent="0.25">
      <c r="A148" s="97" t="s">
        <v>50</v>
      </c>
      <c r="B148" s="156" t="str">
        <f t="shared" ref="B148:Q148" si="67">IF(B130=0,"",B130/B112)</f>
        <v/>
      </c>
      <c r="C148" s="156" t="str">
        <f t="shared" si="67"/>
        <v/>
      </c>
      <c r="D148" s="156" t="str">
        <f t="shared" si="67"/>
        <v/>
      </c>
      <c r="E148" s="156" t="str">
        <f t="shared" si="67"/>
        <v/>
      </c>
      <c r="F148" s="156" t="str">
        <f t="shared" si="67"/>
        <v/>
      </c>
      <c r="G148" s="156" t="str">
        <f t="shared" si="67"/>
        <v/>
      </c>
      <c r="H148" s="156" t="str">
        <f t="shared" si="67"/>
        <v/>
      </c>
      <c r="I148" s="156" t="str">
        <f t="shared" si="67"/>
        <v/>
      </c>
      <c r="J148" s="156" t="str">
        <f t="shared" si="67"/>
        <v/>
      </c>
      <c r="K148" s="156" t="str">
        <f t="shared" si="67"/>
        <v/>
      </c>
      <c r="L148" s="156" t="str">
        <f t="shared" si="67"/>
        <v/>
      </c>
      <c r="M148" s="156" t="str">
        <f t="shared" si="67"/>
        <v/>
      </c>
      <c r="N148" s="156" t="str">
        <f t="shared" si="67"/>
        <v/>
      </c>
      <c r="O148" s="156" t="str">
        <f t="shared" si="67"/>
        <v/>
      </c>
      <c r="P148" s="156" t="str">
        <f t="shared" si="67"/>
        <v/>
      </c>
      <c r="Q148" s="156" t="str">
        <f t="shared" si="67"/>
        <v/>
      </c>
      <c r="R148" s="156" t="str">
        <f t="shared" ref="R148:V148" si="68">IF(R130=0,"",R130/R112)</f>
        <v/>
      </c>
      <c r="S148" s="156" t="str">
        <f t="shared" si="68"/>
        <v/>
      </c>
      <c r="T148" s="156" t="str">
        <f t="shared" si="68"/>
        <v/>
      </c>
      <c r="U148" s="156" t="str">
        <f t="shared" si="68"/>
        <v/>
      </c>
      <c r="V148" s="156" t="str">
        <f t="shared" si="68"/>
        <v/>
      </c>
      <c r="W148" s="156" t="str">
        <f t="shared" ref="W148:Y148" si="69">IF(W130=0,"",W130/W112)</f>
        <v/>
      </c>
      <c r="X148" s="156" t="str">
        <f t="shared" si="69"/>
        <v/>
      </c>
      <c r="Y148" s="156" t="str">
        <f t="shared" si="69"/>
        <v/>
      </c>
      <c r="DA148" s="63" t="s">
        <v>2073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0.75471830959415909</v>
      </c>
      <c r="C149" s="159">
        <f t="shared" si="70"/>
        <v>0.75681934984106747</v>
      </c>
      <c r="D149" s="159">
        <f t="shared" si="70"/>
        <v>0.7590950060284386</v>
      </c>
      <c r="E149" s="159">
        <f t="shared" si="70"/>
        <v>0.76156510522197585</v>
      </c>
      <c r="F149" s="159">
        <f t="shared" si="70"/>
        <v>0.76409973779762386</v>
      </c>
      <c r="G149" s="159">
        <f t="shared" si="70"/>
        <v>0.7669097440238557</v>
      </c>
      <c r="H149" s="159">
        <f t="shared" si="70"/>
        <v>0.76991417962190445</v>
      </c>
      <c r="I149" s="159">
        <f t="shared" si="70"/>
        <v>0.77160913540040188</v>
      </c>
      <c r="J149" s="159">
        <f t="shared" si="70"/>
        <v>0.77255457459096522</v>
      </c>
      <c r="K149" s="159">
        <f t="shared" si="70"/>
        <v>0.77398364045895818</v>
      </c>
      <c r="L149" s="159">
        <f t="shared" si="70"/>
        <v>0.77550018909132989</v>
      </c>
      <c r="M149" s="159">
        <f t="shared" si="70"/>
        <v>0.7774859473295761</v>
      </c>
      <c r="N149" s="159">
        <f t="shared" si="70"/>
        <v>0.77968729620069599</v>
      </c>
      <c r="O149" s="159">
        <f t="shared" si="70"/>
        <v>0.78198374494656098</v>
      </c>
      <c r="P149" s="159">
        <f t="shared" si="70"/>
        <v>0.78301900111562928</v>
      </c>
      <c r="Q149" s="159">
        <f t="shared" si="70"/>
        <v>0.78382651466050113</v>
      </c>
      <c r="R149" s="159">
        <f t="shared" ref="R149:V149" si="71">IF(R131=0,"",R131/R113)</f>
        <v>0.78563430909586518</v>
      </c>
      <c r="S149" s="159">
        <f t="shared" si="71"/>
        <v>0.79024027836674948</v>
      </c>
      <c r="T149" s="159">
        <f t="shared" si="71"/>
        <v>0.7992727325442972</v>
      </c>
      <c r="U149" s="159">
        <f t="shared" si="71"/>
        <v>0.8217511391411586</v>
      </c>
      <c r="V149" s="159">
        <f t="shared" si="71"/>
        <v>0.84777290780124082</v>
      </c>
      <c r="W149" s="159">
        <f t="shared" ref="W149:Y149" si="72">IF(W131=0,"",W131/W113)</f>
        <v>0.86272321041328137</v>
      </c>
      <c r="X149" s="159">
        <f t="shared" si="72"/>
        <v>0.86495590561947722</v>
      </c>
      <c r="Y149" s="159">
        <f t="shared" si="72"/>
        <v>0.86592933216779744</v>
      </c>
      <c r="DA149" s="60" t="s">
        <v>2074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</v>
      </c>
      <c r="C151" s="117">
        <f t="shared" si="73"/>
        <v>0</v>
      </c>
      <c r="D151" s="117">
        <f t="shared" si="73"/>
        <v>0</v>
      </c>
      <c r="E151" s="117">
        <f t="shared" si="73"/>
        <v>0</v>
      </c>
      <c r="F151" s="117">
        <f t="shared" si="73"/>
        <v>0</v>
      </c>
      <c r="G151" s="117">
        <f t="shared" si="73"/>
        <v>0</v>
      </c>
      <c r="H151" s="117">
        <f t="shared" si="73"/>
        <v>0</v>
      </c>
      <c r="I151" s="117">
        <f t="shared" si="73"/>
        <v>0</v>
      </c>
      <c r="J151" s="117">
        <f t="shared" si="73"/>
        <v>0</v>
      </c>
      <c r="K151" s="117">
        <f t="shared" si="73"/>
        <v>0</v>
      </c>
      <c r="L151" s="117">
        <f t="shared" si="73"/>
        <v>0</v>
      </c>
      <c r="M151" s="117">
        <f t="shared" si="73"/>
        <v>0</v>
      </c>
      <c r="N151" s="117">
        <f t="shared" si="73"/>
        <v>0</v>
      </c>
      <c r="O151" s="117">
        <f t="shared" si="73"/>
        <v>0</v>
      </c>
      <c r="P151" s="117">
        <f t="shared" si="73"/>
        <v>0</v>
      </c>
      <c r="Q151" s="117">
        <f t="shared" si="73"/>
        <v>0</v>
      </c>
      <c r="R151" s="117">
        <f t="shared" ref="R151:V151" si="74">R152+R154+R156+R165</f>
        <v>0</v>
      </c>
      <c r="S151" s="117">
        <f t="shared" si="74"/>
        <v>0</v>
      </c>
      <c r="T151" s="117">
        <f t="shared" si="74"/>
        <v>0</v>
      </c>
      <c r="U151" s="117">
        <f t="shared" si="74"/>
        <v>0</v>
      </c>
      <c r="V151" s="117">
        <f t="shared" si="74"/>
        <v>0</v>
      </c>
      <c r="W151" s="117">
        <f t="shared" ref="W151:Y151" si="75">W152+W154+W156+W165</f>
        <v>0</v>
      </c>
      <c r="X151" s="117">
        <f t="shared" si="75"/>
        <v>0</v>
      </c>
      <c r="Y151" s="117">
        <f t="shared" si="75"/>
        <v>0</v>
      </c>
      <c r="DA151" s="129" t="s">
        <v>2226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2227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2228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2229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2230</v>
      </c>
    </row>
    <row r="156" spans="1:105" ht="12" customHeight="1" x14ac:dyDescent="0.25">
      <c r="A156" s="121" t="s">
        <v>55</v>
      </c>
      <c r="B156" s="122">
        <v>0</v>
      </c>
      <c r="C156" s="122">
        <v>0</v>
      </c>
      <c r="D156" s="122">
        <v>0</v>
      </c>
      <c r="E156" s="122">
        <v>0</v>
      </c>
      <c r="F156" s="122">
        <v>0</v>
      </c>
      <c r="G156" s="122">
        <v>0</v>
      </c>
      <c r="H156" s="122">
        <v>0</v>
      </c>
      <c r="I156" s="122">
        <v>0</v>
      </c>
      <c r="J156" s="122">
        <v>0</v>
      </c>
      <c r="K156" s="122">
        <v>0</v>
      </c>
      <c r="L156" s="122">
        <v>0</v>
      </c>
      <c r="M156" s="122">
        <v>0</v>
      </c>
      <c r="N156" s="122">
        <v>0</v>
      </c>
      <c r="O156" s="122">
        <v>0</v>
      </c>
      <c r="P156" s="122">
        <v>0</v>
      </c>
      <c r="Q156" s="122">
        <v>0</v>
      </c>
      <c r="R156" s="122">
        <v>0</v>
      </c>
      <c r="S156" s="122">
        <v>0</v>
      </c>
      <c r="T156" s="122">
        <v>0</v>
      </c>
      <c r="U156" s="122">
        <v>0</v>
      </c>
      <c r="V156" s="122">
        <v>0</v>
      </c>
      <c r="W156" s="122">
        <v>0</v>
      </c>
      <c r="X156" s="122">
        <v>0</v>
      </c>
      <c r="Y156" s="122">
        <v>0</v>
      </c>
      <c r="DA156" s="130" t="s">
        <v>2231</v>
      </c>
    </row>
    <row r="157" spans="1:105" ht="12" customHeight="1" x14ac:dyDescent="0.25">
      <c r="A157" s="97" t="s">
        <v>124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2232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2233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X159" s="101">
        <v>0</v>
      </c>
      <c r="Y159" s="101">
        <v>0</v>
      </c>
      <c r="DA159" s="131" t="s">
        <v>2234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2235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2236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2237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2238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2239</v>
      </c>
    </row>
    <row r="165" spans="1:105" ht="12" customHeight="1" x14ac:dyDescent="0.25">
      <c r="A165" s="121" t="s">
        <v>54</v>
      </c>
      <c r="B165" s="122">
        <v>0</v>
      </c>
      <c r="C165" s="122">
        <v>0</v>
      </c>
      <c r="D165" s="122">
        <v>0</v>
      </c>
      <c r="E165" s="122">
        <v>0</v>
      </c>
      <c r="F165" s="122">
        <v>0</v>
      </c>
      <c r="G165" s="122">
        <v>0</v>
      </c>
      <c r="H165" s="122">
        <v>0</v>
      </c>
      <c r="I165" s="122">
        <v>0</v>
      </c>
      <c r="J165" s="122">
        <v>0</v>
      </c>
      <c r="K165" s="122">
        <v>0</v>
      </c>
      <c r="L165" s="122">
        <v>0</v>
      </c>
      <c r="M165" s="122">
        <v>0</v>
      </c>
      <c r="N165" s="122">
        <v>0</v>
      </c>
      <c r="O165" s="122">
        <v>0</v>
      </c>
      <c r="P165" s="122">
        <v>0</v>
      </c>
      <c r="Q165" s="122">
        <v>0</v>
      </c>
      <c r="R165" s="122">
        <v>0</v>
      </c>
      <c r="S165" s="122">
        <v>0</v>
      </c>
      <c r="T165" s="122">
        <v>0</v>
      </c>
      <c r="U165" s="122">
        <v>0</v>
      </c>
      <c r="V165" s="122">
        <v>0</v>
      </c>
      <c r="W165" s="122">
        <v>0</v>
      </c>
      <c r="X165" s="122">
        <v>0</v>
      </c>
      <c r="Y165" s="122">
        <v>0</v>
      </c>
      <c r="DA165" s="130" t="s">
        <v>2240</v>
      </c>
    </row>
    <row r="166" spans="1:105" ht="12" customHeight="1" x14ac:dyDescent="0.25">
      <c r="A166" s="97" t="s">
        <v>50</v>
      </c>
      <c r="B166" s="98">
        <v>0</v>
      </c>
      <c r="C166" s="98">
        <v>0</v>
      </c>
      <c r="D166" s="98">
        <v>0</v>
      </c>
      <c r="E166" s="98">
        <v>0</v>
      </c>
      <c r="F166" s="98">
        <v>0</v>
      </c>
      <c r="G166" s="98">
        <v>0</v>
      </c>
      <c r="H166" s="98">
        <v>0</v>
      </c>
      <c r="I166" s="98">
        <v>0</v>
      </c>
      <c r="J166" s="98">
        <v>0</v>
      </c>
      <c r="K166" s="98">
        <v>0</v>
      </c>
      <c r="L166" s="98">
        <v>0</v>
      </c>
      <c r="M166" s="98">
        <v>0</v>
      </c>
      <c r="N166" s="98">
        <v>0</v>
      </c>
      <c r="O166" s="98">
        <v>0</v>
      </c>
      <c r="P166" s="98">
        <v>0</v>
      </c>
      <c r="Q166" s="98">
        <v>0</v>
      </c>
      <c r="R166" s="98">
        <v>0</v>
      </c>
      <c r="S166" s="98">
        <v>0</v>
      </c>
      <c r="T166" s="98">
        <v>0</v>
      </c>
      <c r="U166" s="98">
        <v>0</v>
      </c>
      <c r="V166" s="98">
        <v>0</v>
      </c>
      <c r="W166" s="98">
        <v>0</v>
      </c>
      <c r="X166" s="98">
        <v>0</v>
      </c>
      <c r="Y166" s="98">
        <v>0</v>
      </c>
      <c r="DA166" s="63" t="s">
        <v>2241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2242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12768.927459785762</v>
      </c>
      <c r="C169" s="117">
        <f t="shared" si="78"/>
        <v>10822.420757789101</v>
      </c>
      <c r="D169" s="117">
        <f t="shared" si="78"/>
        <v>12549.705665008252</v>
      </c>
      <c r="E169" s="117">
        <f t="shared" si="78"/>
        <v>12646.336825723072</v>
      </c>
      <c r="F169" s="117">
        <f t="shared" si="78"/>
        <v>11546.172165098969</v>
      </c>
      <c r="G169" s="117">
        <f t="shared" si="78"/>
        <v>11504.693298239456</v>
      </c>
      <c r="H169" s="117">
        <f t="shared" si="78"/>
        <v>11089.799048805933</v>
      </c>
      <c r="I169" s="117">
        <f t="shared" si="78"/>
        <v>11224.022276954602</v>
      </c>
      <c r="J169" s="117">
        <f t="shared" si="78"/>
        <v>10812.136244932519</v>
      </c>
      <c r="K169" s="117">
        <f t="shared" si="78"/>
        <v>11908.66762419599</v>
      </c>
      <c r="L169" s="117">
        <f t="shared" si="78"/>
        <v>9139.820503209894</v>
      </c>
      <c r="M169" s="117">
        <f t="shared" si="78"/>
        <v>12191.892268767568</v>
      </c>
      <c r="N169" s="117">
        <f t="shared" si="78"/>
        <v>14336.573818217221</v>
      </c>
      <c r="O169" s="117">
        <f t="shared" si="78"/>
        <v>12637.737416492724</v>
      </c>
      <c r="P169" s="117">
        <f t="shared" si="78"/>
        <v>12160.910388192593</v>
      </c>
      <c r="Q169" s="117">
        <f t="shared" si="78"/>
        <v>4894.5311260885628</v>
      </c>
      <c r="R169" s="117">
        <f t="shared" ref="R169:V169" si="79">R170+R172+R174+R183</f>
        <v>4867.9034055008478</v>
      </c>
      <c r="S169" s="117">
        <f t="shared" si="79"/>
        <v>7412.0903831483683</v>
      </c>
      <c r="T169" s="117">
        <f t="shared" si="79"/>
        <v>8395.9665633507502</v>
      </c>
      <c r="U169" s="117">
        <f t="shared" si="79"/>
        <v>11201.753308957464</v>
      </c>
      <c r="V169" s="117">
        <f t="shared" si="79"/>
        <v>12477.650406824916</v>
      </c>
      <c r="W169" s="117">
        <f t="shared" ref="W169:Y169" si="80">W170+W172+W174+W183</f>
        <v>12449.540818154401</v>
      </c>
      <c r="X169" s="117">
        <f t="shared" si="80"/>
        <v>20094.403836494435</v>
      </c>
      <c r="Y169" s="117">
        <f t="shared" si="80"/>
        <v>1682.6635882687401</v>
      </c>
      <c r="DA169" s="129" t="s">
        <v>2394</v>
      </c>
    </row>
    <row r="170" spans="1:105" ht="12" customHeight="1" x14ac:dyDescent="0.25">
      <c r="A170" s="121" t="s">
        <v>57</v>
      </c>
      <c r="B170" s="122">
        <f t="shared" ref="B170:Y170" si="81">B171</f>
        <v>11166.823245313841</v>
      </c>
      <c r="C170" s="122">
        <f t="shared" si="81"/>
        <v>9363.2230981891589</v>
      </c>
      <c r="D170" s="122">
        <f t="shared" si="81"/>
        <v>10924.137984019862</v>
      </c>
      <c r="E170" s="122">
        <f t="shared" si="81"/>
        <v>11032.990649403506</v>
      </c>
      <c r="F170" s="122">
        <f t="shared" si="81"/>
        <v>9996.179861853052</v>
      </c>
      <c r="G170" s="122">
        <f t="shared" si="81"/>
        <v>9966.7769547420812</v>
      </c>
      <c r="H170" s="122">
        <f t="shared" si="81"/>
        <v>9557.427596113328</v>
      </c>
      <c r="I170" s="122">
        <f t="shared" si="81"/>
        <v>9674.1353583551427</v>
      </c>
      <c r="J170" s="122">
        <f t="shared" si="81"/>
        <v>9366.1991158910078</v>
      </c>
      <c r="K170" s="122">
        <f t="shared" si="81"/>
        <v>10421.735792047124</v>
      </c>
      <c r="L170" s="122">
        <f t="shared" si="81"/>
        <v>7629.4405324754125</v>
      </c>
      <c r="M170" s="122">
        <f t="shared" si="81"/>
        <v>10677.689830890597</v>
      </c>
      <c r="N170" s="122">
        <f t="shared" si="81"/>
        <v>12843.231839365828</v>
      </c>
      <c r="O170" s="122">
        <f t="shared" si="81"/>
        <v>11154.253948385222</v>
      </c>
      <c r="P170" s="122">
        <f t="shared" si="81"/>
        <v>10654.533534758086</v>
      </c>
      <c r="Q170" s="122">
        <f t="shared" si="81"/>
        <v>3373.1418417753016</v>
      </c>
      <c r="R170" s="122">
        <f t="shared" si="81"/>
        <v>3324.7193840437735</v>
      </c>
      <c r="S170" s="122">
        <f t="shared" si="81"/>
        <v>5877.8007029697992</v>
      </c>
      <c r="T170" s="122">
        <f t="shared" si="81"/>
        <v>6927.165345815376</v>
      </c>
      <c r="U170" s="122">
        <f t="shared" si="81"/>
        <v>9812.8004886566068</v>
      </c>
      <c r="V170" s="122">
        <f t="shared" si="81"/>
        <v>11209.094790902329</v>
      </c>
      <c r="W170" s="122">
        <f t="shared" si="81"/>
        <v>11307.092229033586</v>
      </c>
      <c r="X170" s="122">
        <f t="shared" si="81"/>
        <v>19028.6946418146</v>
      </c>
      <c r="Y170" s="122">
        <f t="shared" si="81"/>
        <v>790.93752377440535</v>
      </c>
      <c r="DA170" s="130" t="s">
        <v>2395</v>
      </c>
    </row>
    <row r="171" spans="1:105" ht="12" customHeight="1" x14ac:dyDescent="0.25">
      <c r="A171" s="97" t="s">
        <v>53</v>
      </c>
      <c r="B171" s="98">
        <v>11166.823245313841</v>
      </c>
      <c r="C171" s="98">
        <v>9363.2230981891589</v>
      </c>
      <c r="D171" s="98">
        <v>10924.137984019862</v>
      </c>
      <c r="E171" s="98">
        <v>11032.990649403506</v>
      </c>
      <c r="F171" s="98">
        <v>9996.179861853052</v>
      </c>
      <c r="G171" s="98">
        <v>9966.7769547420812</v>
      </c>
      <c r="H171" s="98">
        <v>9557.427596113328</v>
      </c>
      <c r="I171" s="98">
        <v>9674.1353583551427</v>
      </c>
      <c r="J171" s="98">
        <v>9366.1991158910078</v>
      </c>
      <c r="K171" s="98">
        <v>10421.735792047124</v>
      </c>
      <c r="L171" s="98">
        <v>7629.4405324754125</v>
      </c>
      <c r="M171" s="98">
        <v>10677.689830890597</v>
      </c>
      <c r="N171" s="98">
        <v>12843.231839365828</v>
      </c>
      <c r="O171" s="98">
        <v>11154.253948385222</v>
      </c>
      <c r="P171" s="98">
        <v>10654.533534758086</v>
      </c>
      <c r="Q171" s="98">
        <v>3373.1418417753016</v>
      </c>
      <c r="R171" s="98">
        <v>3324.7193840437735</v>
      </c>
      <c r="S171" s="98">
        <v>5877.8007029697992</v>
      </c>
      <c r="T171" s="98">
        <v>6927.165345815376</v>
      </c>
      <c r="U171" s="98">
        <v>9812.8004886566068</v>
      </c>
      <c r="V171" s="98">
        <v>11209.094790902329</v>
      </c>
      <c r="W171" s="98">
        <v>11307.092229033586</v>
      </c>
      <c r="X171" s="98">
        <v>19028.6946418146</v>
      </c>
      <c r="Y171" s="98">
        <v>790.93752377440535</v>
      </c>
      <c r="DA171" s="63" t="s">
        <v>2396</v>
      </c>
    </row>
    <row r="172" spans="1:105" ht="12" customHeight="1" x14ac:dyDescent="0.25">
      <c r="A172" s="121" t="s">
        <v>92</v>
      </c>
      <c r="B172" s="122">
        <f t="shared" ref="B172:Y172" si="82">B173</f>
        <v>26.153371581246311</v>
      </c>
      <c r="C172" s="122">
        <f t="shared" si="82"/>
        <v>26.039634691601655</v>
      </c>
      <c r="D172" s="122">
        <f t="shared" si="82"/>
        <v>26.743998611580651</v>
      </c>
      <c r="E172" s="122">
        <f t="shared" si="82"/>
        <v>35.298549865006244</v>
      </c>
      <c r="F172" s="122">
        <f t="shared" si="82"/>
        <v>23.908028768056063</v>
      </c>
      <c r="G172" s="122">
        <f t="shared" si="82"/>
        <v>20.935880628169251</v>
      </c>
      <c r="H172" s="122">
        <f t="shared" si="82"/>
        <v>27.460169188742288</v>
      </c>
      <c r="I172" s="122">
        <f t="shared" si="82"/>
        <v>19.09355445996836</v>
      </c>
      <c r="J172" s="122">
        <f t="shared" si="82"/>
        <v>20.543349754594637</v>
      </c>
      <c r="K172" s="122">
        <f t="shared" si="82"/>
        <v>21.789910134973852</v>
      </c>
      <c r="L172" s="122">
        <f t="shared" si="82"/>
        <v>23.693244111287669</v>
      </c>
      <c r="M172" s="122">
        <f t="shared" si="82"/>
        <v>23.185465498517967</v>
      </c>
      <c r="N172" s="122">
        <f t="shared" si="82"/>
        <v>29.065038615882912</v>
      </c>
      <c r="O172" s="122">
        <f t="shared" si="82"/>
        <v>33.9530595862825</v>
      </c>
      <c r="P172" s="122">
        <f t="shared" si="82"/>
        <v>35.764231618899522</v>
      </c>
      <c r="Q172" s="122">
        <f t="shared" si="82"/>
        <v>40.657743229807259</v>
      </c>
      <c r="R172" s="122">
        <f t="shared" si="82"/>
        <v>40.758668325682507</v>
      </c>
      <c r="S172" s="122">
        <f t="shared" si="82"/>
        <v>38.406547904688999</v>
      </c>
      <c r="T172" s="122">
        <f t="shared" si="82"/>
        <v>42.290176725690685</v>
      </c>
      <c r="U172" s="122">
        <f t="shared" si="82"/>
        <v>32.300324970185045</v>
      </c>
      <c r="V172" s="122">
        <f t="shared" si="82"/>
        <v>30.061770156436822</v>
      </c>
      <c r="W172" s="122">
        <f t="shared" si="82"/>
        <v>30.56524761666677</v>
      </c>
      <c r="X172" s="122">
        <f t="shared" si="82"/>
        <v>48.668618009492462</v>
      </c>
      <c r="Y172" s="122">
        <f t="shared" si="82"/>
        <v>64.50341476676752</v>
      </c>
      <c r="DA172" s="130" t="s">
        <v>2397</v>
      </c>
    </row>
    <row r="173" spans="1:105" ht="12" customHeight="1" x14ac:dyDescent="0.25">
      <c r="A173" s="97" t="s">
        <v>53</v>
      </c>
      <c r="B173" s="98">
        <f>RES_hhdet_fech!B165</f>
        <v>26.153371581246311</v>
      </c>
      <c r="C173" s="98">
        <f>RES_hhdet_fech!C165</f>
        <v>26.039634691601655</v>
      </c>
      <c r="D173" s="98">
        <f>RES_hhdet_fech!D165</f>
        <v>26.743998611580651</v>
      </c>
      <c r="E173" s="98">
        <f>RES_hhdet_fech!E165</f>
        <v>35.298549865006244</v>
      </c>
      <c r="F173" s="98">
        <f>RES_hhdet_fech!F165</f>
        <v>23.908028768056063</v>
      </c>
      <c r="G173" s="98">
        <f>RES_hhdet_fech!G165</f>
        <v>20.935880628169251</v>
      </c>
      <c r="H173" s="98">
        <f>RES_hhdet_fech!H165</f>
        <v>27.460169188742288</v>
      </c>
      <c r="I173" s="98">
        <f>RES_hhdet_fech!I165</f>
        <v>19.09355445996836</v>
      </c>
      <c r="J173" s="98">
        <f>RES_hhdet_fech!J165</f>
        <v>20.543349754594637</v>
      </c>
      <c r="K173" s="98">
        <f>RES_hhdet_fech!K165</f>
        <v>21.789910134973852</v>
      </c>
      <c r="L173" s="98">
        <f>RES_hhdet_fech!L165</f>
        <v>23.693244111287669</v>
      </c>
      <c r="M173" s="98">
        <f>RES_hhdet_fech!M165</f>
        <v>23.185465498517967</v>
      </c>
      <c r="N173" s="98">
        <f>RES_hhdet_fech!N165</f>
        <v>29.065038615882912</v>
      </c>
      <c r="O173" s="98">
        <f>RES_hhdet_fech!O165</f>
        <v>33.9530595862825</v>
      </c>
      <c r="P173" s="98">
        <f>RES_hhdet_fech!P165</f>
        <v>35.764231618899522</v>
      </c>
      <c r="Q173" s="98">
        <f>RES_hhdet_fech!Q165</f>
        <v>40.657743229807259</v>
      </c>
      <c r="R173" s="98">
        <f>RES_hhdet_fech!R165</f>
        <v>40.758668325682507</v>
      </c>
      <c r="S173" s="98">
        <f>RES_hhdet_fech!S165</f>
        <v>38.406547904688999</v>
      </c>
      <c r="T173" s="98">
        <f>RES_hhdet_fech!T165</f>
        <v>42.290176725690685</v>
      </c>
      <c r="U173" s="98">
        <f>RES_hhdet_fech!U165</f>
        <v>32.300324970185045</v>
      </c>
      <c r="V173" s="98">
        <f>RES_hhdet_fech!V165</f>
        <v>30.061770156436822</v>
      </c>
      <c r="W173" s="98">
        <f>RES_hhdet_fech!W165</f>
        <v>30.56524761666677</v>
      </c>
      <c r="X173" s="98">
        <f>RES_hhdet_fech!X165</f>
        <v>48.668618009492462</v>
      </c>
      <c r="Y173" s="98">
        <f>RES_hhdet_fech!Y165</f>
        <v>64.50341476676752</v>
      </c>
      <c r="DA173" s="63" t="s">
        <v>2398</v>
      </c>
    </row>
    <row r="174" spans="1:105" ht="12" customHeight="1" x14ac:dyDescent="0.25">
      <c r="A174" s="121" t="s">
        <v>55</v>
      </c>
      <c r="B174" s="122">
        <v>1346.9715380342702</v>
      </c>
      <c r="C174" s="122">
        <v>1189.9241189372112</v>
      </c>
      <c r="D174" s="122">
        <v>1355.8161668216298</v>
      </c>
      <c r="E174" s="122">
        <v>1336.2988084871142</v>
      </c>
      <c r="F174" s="122">
        <v>1277.912546917931</v>
      </c>
      <c r="G174" s="122">
        <v>1268.8844967634968</v>
      </c>
      <c r="H174" s="122">
        <v>1234.3057368328784</v>
      </c>
      <c r="I174" s="122">
        <v>1278.0692929566853</v>
      </c>
      <c r="J174" s="122">
        <v>1166.0908458064132</v>
      </c>
      <c r="K174" s="122">
        <v>1228.6319359786696</v>
      </c>
      <c r="L174" s="122">
        <v>1198.0910593548338</v>
      </c>
      <c r="M174" s="122">
        <v>1203.8927511709064</v>
      </c>
      <c r="N174" s="122">
        <v>1178.0711714979886</v>
      </c>
      <c r="O174" s="122">
        <v>1169.7243928120877</v>
      </c>
      <c r="P174" s="122">
        <v>1196.5555157685569</v>
      </c>
      <c r="Q174" s="122">
        <v>1211.5943259348157</v>
      </c>
      <c r="R174" s="122">
        <v>1238.4572498444979</v>
      </c>
      <c r="S174" s="122">
        <v>1237.2182337142822</v>
      </c>
      <c r="T174" s="122">
        <v>1174.0967349048335</v>
      </c>
      <c r="U174" s="122">
        <v>1114.0709266803528</v>
      </c>
      <c r="V174" s="122">
        <v>1006.1343598646943</v>
      </c>
      <c r="W174" s="122">
        <v>884.0731923153179</v>
      </c>
      <c r="X174" s="122">
        <v>789.60964978137849</v>
      </c>
      <c r="Y174" s="122">
        <v>628.10823223747957</v>
      </c>
      <c r="DA174" s="130" t="s">
        <v>2399</v>
      </c>
    </row>
    <row r="175" spans="1:105" ht="12" customHeight="1" x14ac:dyDescent="0.25">
      <c r="A175" s="97" t="s">
        <v>124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X175" s="98">
        <v>0</v>
      </c>
      <c r="Y175" s="98">
        <v>0</v>
      </c>
      <c r="DA175" s="63" t="s">
        <v>2400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2401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X177" s="101">
        <v>0</v>
      </c>
      <c r="Y177" s="101">
        <v>0</v>
      </c>
      <c r="DA177" s="131" t="s">
        <v>2402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X178" s="104">
        <v>0</v>
      </c>
      <c r="Y178" s="104">
        <v>0</v>
      </c>
      <c r="DA178" s="132" t="s">
        <v>2403</v>
      </c>
    </row>
    <row r="179" spans="1:105" ht="12" customHeight="1" x14ac:dyDescent="0.25">
      <c r="A179" s="106" t="s">
        <v>122</v>
      </c>
      <c r="B179" s="101">
        <v>1426.0840803205961</v>
      </c>
      <c r="C179" s="101">
        <v>1272.5416220497925</v>
      </c>
      <c r="D179" s="101">
        <v>1446.3705562840162</v>
      </c>
      <c r="E179" s="101">
        <v>1429.5355664606423</v>
      </c>
      <c r="F179" s="101">
        <v>1372.243862601606</v>
      </c>
      <c r="G179" s="101">
        <v>1362.7016250264494</v>
      </c>
      <c r="H179" s="101">
        <v>1326.1245584592191</v>
      </c>
      <c r="I179" s="101">
        <v>1371.1305963968339</v>
      </c>
      <c r="J179" s="101">
        <v>1259.1031303226337</v>
      </c>
      <c r="K179" s="101">
        <v>1329.0781026718832</v>
      </c>
      <c r="L179" s="101">
        <v>1297.1304097280149</v>
      </c>
      <c r="M179" s="101">
        <v>1311.8000129971203</v>
      </c>
      <c r="N179" s="101">
        <v>1281.7054894587432</v>
      </c>
      <c r="O179" s="101">
        <v>1269.6556790632355</v>
      </c>
      <c r="P179" s="101">
        <v>1294.1940187244863</v>
      </c>
      <c r="Q179" s="101">
        <v>1310.2892699808308</v>
      </c>
      <c r="R179" s="101">
        <v>1335.7890542840319</v>
      </c>
      <c r="S179" s="101">
        <v>1327.5570553227792</v>
      </c>
      <c r="T179" s="101">
        <v>1262.2019621504169</v>
      </c>
      <c r="U179" s="101">
        <v>1185.8167075041272</v>
      </c>
      <c r="V179" s="101">
        <v>1061.6454047745865</v>
      </c>
      <c r="W179" s="101">
        <v>929.88238244787476</v>
      </c>
      <c r="X179" s="101">
        <v>827.14802034094794</v>
      </c>
      <c r="Y179" s="101">
        <v>656.8805782955003</v>
      </c>
      <c r="DA179" s="131" t="s">
        <v>2404</v>
      </c>
    </row>
    <row r="180" spans="1:105" ht="12" customHeight="1" x14ac:dyDescent="0.25">
      <c r="A180" s="107" t="s">
        <v>121</v>
      </c>
      <c r="B180" s="104">
        <v>1229.1501043415626</v>
      </c>
      <c r="C180" s="104">
        <v>1077.1220718668819</v>
      </c>
      <c r="D180" s="104">
        <v>1236.2888578798511</v>
      </c>
      <c r="E180" s="104">
        <v>1218.3798032714431</v>
      </c>
      <c r="F180" s="104">
        <v>1170.6253696471913</v>
      </c>
      <c r="G180" s="104">
        <v>1167.3809378370979</v>
      </c>
      <c r="H180" s="104">
        <v>1135.7622542504173</v>
      </c>
      <c r="I180" s="104">
        <v>1188.3535398593351</v>
      </c>
      <c r="J180" s="104">
        <v>1073.4626038897693</v>
      </c>
      <c r="K180" s="104">
        <v>1138.5206412559992</v>
      </c>
      <c r="L180" s="104">
        <v>1084.4354163358641</v>
      </c>
      <c r="M180" s="104">
        <v>1111.156665623522</v>
      </c>
      <c r="N180" s="104">
        <v>1079.4235652890552</v>
      </c>
      <c r="O180" s="104">
        <v>1075.1030893710706</v>
      </c>
      <c r="P180" s="104">
        <v>1106.1768596009524</v>
      </c>
      <c r="Q180" s="104">
        <v>1118.689983389092</v>
      </c>
      <c r="R180" s="104">
        <v>1148.9473057033913</v>
      </c>
      <c r="S180" s="104">
        <v>1146.4147062333138</v>
      </c>
      <c r="T180" s="104">
        <v>1100.2489376871504</v>
      </c>
      <c r="U180" s="104">
        <v>1033.0464713626445</v>
      </c>
      <c r="V180" s="104">
        <v>940.07256659909012</v>
      </c>
      <c r="W180" s="104">
        <v>817.66675631024282</v>
      </c>
      <c r="X180" s="104">
        <v>733.27775350001912</v>
      </c>
      <c r="Y180" s="104">
        <v>585.1558462528302</v>
      </c>
      <c r="DA180" s="132" t="s">
        <v>2405</v>
      </c>
    </row>
    <row r="181" spans="1:105" ht="12" customHeight="1" x14ac:dyDescent="0.25">
      <c r="A181" s="108" t="s">
        <v>53</v>
      </c>
      <c r="B181" s="98">
        <v>754.81335002064714</v>
      </c>
      <c r="C181" s="98">
        <v>602.50823057379898</v>
      </c>
      <c r="D181" s="98">
        <v>718.12564526332119</v>
      </c>
      <c r="E181" s="98">
        <v>687.94288889369523</v>
      </c>
      <c r="F181" s="98">
        <v>656.19475622393838</v>
      </c>
      <c r="G181" s="98">
        <v>657.09635673631988</v>
      </c>
      <c r="H181" s="98">
        <v>623.97958002782161</v>
      </c>
      <c r="I181" s="98">
        <v>691.71724300235201</v>
      </c>
      <c r="J181" s="98">
        <v>565.9744626040158</v>
      </c>
      <c r="K181" s="98">
        <v>616.11116090862026</v>
      </c>
      <c r="L181" s="98">
        <v>491.08733670333197</v>
      </c>
      <c r="M181" s="98">
        <v>553.40330157272638</v>
      </c>
      <c r="N181" s="98">
        <v>504.24536165312793</v>
      </c>
      <c r="O181" s="98">
        <v>511.23362751861538</v>
      </c>
      <c r="P181" s="98">
        <v>554.28097017189123</v>
      </c>
      <c r="Q181" s="98">
        <v>556.82174602693249</v>
      </c>
      <c r="R181" s="98">
        <v>593.94647350160722</v>
      </c>
      <c r="S181" s="98">
        <v>597.10437739147619</v>
      </c>
      <c r="T181" s="98">
        <v>549.98924618827573</v>
      </c>
      <c r="U181" s="98">
        <v>493.0314696668695</v>
      </c>
      <c r="V181" s="98">
        <v>429.93128539437004</v>
      </c>
      <c r="W181" s="98">
        <v>318.72184056716827</v>
      </c>
      <c r="X181" s="98">
        <v>309.14618373537735</v>
      </c>
      <c r="Y181" s="98">
        <v>251.5831328843401</v>
      </c>
      <c r="DA181" s="63" t="s">
        <v>2406</v>
      </c>
    </row>
    <row r="182" spans="1:105" ht="12" customHeight="1" x14ac:dyDescent="0.25">
      <c r="A182" s="108" t="s">
        <v>52</v>
      </c>
      <c r="B182" s="98">
        <v>474.33675432091553</v>
      </c>
      <c r="C182" s="98">
        <v>474.61384129308288</v>
      </c>
      <c r="D182" s="98">
        <v>518.16321261653002</v>
      </c>
      <c r="E182" s="98">
        <v>530.43691437774771</v>
      </c>
      <c r="F182" s="98">
        <v>514.43061342325268</v>
      </c>
      <c r="G182" s="98">
        <v>510.2845811007781</v>
      </c>
      <c r="H182" s="98">
        <v>511.7826742225958</v>
      </c>
      <c r="I182" s="98">
        <v>496.63629685698317</v>
      </c>
      <c r="J182" s="98">
        <v>507.48814128575339</v>
      </c>
      <c r="K182" s="98">
        <v>522.40948034737892</v>
      </c>
      <c r="L182" s="98">
        <v>593.34807963253218</v>
      </c>
      <c r="M182" s="98">
        <v>557.75336405079577</v>
      </c>
      <c r="N182" s="98">
        <v>575.17820363592728</v>
      </c>
      <c r="O182" s="98">
        <v>563.86946185245495</v>
      </c>
      <c r="P182" s="98">
        <v>551.89588942906119</v>
      </c>
      <c r="Q182" s="98">
        <v>561.86823736215956</v>
      </c>
      <c r="R182" s="98">
        <v>555.00083220178419</v>
      </c>
      <c r="S182" s="98">
        <v>549.31032884183765</v>
      </c>
      <c r="T182" s="98">
        <v>550.25969149887453</v>
      </c>
      <c r="U182" s="98">
        <v>540.01500169577503</v>
      </c>
      <c r="V182" s="98">
        <v>510.14128120471997</v>
      </c>
      <c r="W182" s="98">
        <v>498.94491574307438</v>
      </c>
      <c r="X182" s="98">
        <v>424.13156976464171</v>
      </c>
      <c r="Y182" s="98">
        <v>333.5727133684901</v>
      </c>
      <c r="DA182" s="63" t="s">
        <v>2407</v>
      </c>
    </row>
    <row r="183" spans="1:105" ht="12" customHeight="1" x14ac:dyDescent="0.25">
      <c r="A183" s="121" t="s">
        <v>54</v>
      </c>
      <c r="B183" s="122">
        <v>228.97930485640669</v>
      </c>
      <c r="C183" s="122">
        <v>243.23390597112919</v>
      </c>
      <c r="D183" s="122">
        <v>243.00751555517877</v>
      </c>
      <c r="E183" s="122">
        <v>241.74881796744478</v>
      </c>
      <c r="F183" s="122">
        <v>248.17172755993172</v>
      </c>
      <c r="G183" s="122">
        <v>248.09596610570682</v>
      </c>
      <c r="H183" s="122">
        <v>270.60554667098364</v>
      </c>
      <c r="I183" s="122">
        <v>252.72407118280475</v>
      </c>
      <c r="J183" s="122">
        <v>259.30293348050321</v>
      </c>
      <c r="K183" s="122">
        <v>236.50998603522166</v>
      </c>
      <c r="L183" s="122">
        <v>288.59566726836033</v>
      </c>
      <c r="M183" s="122">
        <v>287.12422120754701</v>
      </c>
      <c r="N183" s="122">
        <v>286.20576873752242</v>
      </c>
      <c r="O183" s="122">
        <v>279.80601570913245</v>
      </c>
      <c r="P183" s="122">
        <v>274.05710604705001</v>
      </c>
      <c r="Q183" s="122">
        <v>269.1372151486384</v>
      </c>
      <c r="R183" s="122">
        <v>263.96810328689355</v>
      </c>
      <c r="S183" s="122">
        <v>258.6648985595973</v>
      </c>
      <c r="T183" s="122">
        <v>252.41430590484987</v>
      </c>
      <c r="U183" s="122">
        <v>242.58156865031955</v>
      </c>
      <c r="V183" s="122">
        <v>232.35948590145605</v>
      </c>
      <c r="W183" s="122">
        <v>227.81014918883005</v>
      </c>
      <c r="X183" s="122">
        <v>227.43092688896482</v>
      </c>
      <c r="Y183" s="122">
        <v>199.11441749008785</v>
      </c>
      <c r="DA183" s="130" t="s">
        <v>2408</v>
      </c>
    </row>
    <row r="184" spans="1:105" ht="12" customHeight="1" x14ac:dyDescent="0.25">
      <c r="A184" s="97" t="s">
        <v>50</v>
      </c>
      <c r="B184" s="98">
        <v>0</v>
      </c>
      <c r="C184" s="98">
        <v>0</v>
      </c>
      <c r="D184" s="98">
        <v>0</v>
      </c>
      <c r="E184" s="98">
        <v>0</v>
      </c>
      <c r="F184" s="98">
        <v>0</v>
      </c>
      <c r="G184" s="98">
        <v>0</v>
      </c>
      <c r="H184" s="98">
        <v>0</v>
      </c>
      <c r="I184" s="98">
        <v>0</v>
      </c>
      <c r="J184" s="98">
        <v>0</v>
      </c>
      <c r="K184" s="98">
        <v>0</v>
      </c>
      <c r="L184" s="98">
        <v>0</v>
      </c>
      <c r="M184" s="98">
        <v>0</v>
      </c>
      <c r="N184" s="98">
        <v>0</v>
      </c>
      <c r="O184" s="98">
        <v>0</v>
      </c>
      <c r="P184" s="98">
        <v>0</v>
      </c>
      <c r="Q184" s="98">
        <v>0</v>
      </c>
      <c r="R184" s="98">
        <v>0</v>
      </c>
      <c r="S184" s="98">
        <v>0</v>
      </c>
      <c r="T184" s="98">
        <v>0</v>
      </c>
      <c r="U184" s="98">
        <v>0</v>
      </c>
      <c r="V184" s="98">
        <v>0</v>
      </c>
      <c r="W184" s="98">
        <v>0</v>
      </c>
      <c r="X184" s="98">
        <v>0</v>
      </c>
      <c r="Y184" s="98">
        <v>0</v>
      </c>
      <c r="DA184" s="63" t="s">
        <v>2409</v>
      </c>
    </row>
    <row r="185" spans="1:105" ht="12" customHeight="1" x14ac:dyDescent="0.25">
      <c r="A185" s="109" t="s">
        <v>120</v>
      </c>
      <c r="B185" s="33">
        <v>228.97930485640669</v>
      </c>
      <c r="C185" s="33">
        <v>243.23390597112919</v>
      </c>
      <c r="D185" s="33">
        <v>243.00751555517877</v>
      </c>
      <c r="E185" s="33">
        <v>241.74881796744478</v>
      </c>
      <c r="F185" s="33">
        <v>248.17172755993172</v>
      </c>
      <c r="G185" s="33">
        <v>248.09596610570682</v>
      </c>
      <c r="H185" s="33">
        <v>270.60554667098364</v>
      </c>
      <c r="I185" s="33">
        <v>252.72407118280475</v>
      </c>
      <c r="J185" s="33">
        <v>259.30293348050321</v>
      </c>
      <c r="K185" s="33">
        <v>236.50998603522166</v>
      </c>
      <c r="L185" s="33">
        <v>288.59566726836033</v>
      </c>
      <c r="M185" s="33">
        <v>287.12422120754701</v>
      </c>
      <c r="N185" s="33">
        <v>286.20576873752242</v>
      </c>
      <c r="O185" s="33">
        <v>279.80601570913245</v>
      </c>
      <c r="P185" s="33">
        <v>274.05710604705001</v>
      </c>
      <c r="Q185" s="33">
        <v>269.1372151486384</v>
      </c>
      <c r="R185" s="33">
        <v>263.96810328689355</v>
      </c>
      <c r="S185" s="33">
        <v>258.6648985595973</v>
      </c>
      <c r="T185" s="33">
        <v>252.41430590484987</v>
      </c>
      <c r="U185" s="33">
        <v>242.58156865031955</v>
      </c>
      <c r="V185" s="33">
        <v>232.35948590145605</v>
      </c>
      <c r="W185" s="33">
        <v>227.81014918883005</v>
      </c>
      <c r="X185" s="33">
        <v>227.43092688896482</v>
      </c>
      <c r="Y185" s="33">
        <v>199.11441749008785</v>
      </c>
      <c r="DA185" s="60" t="s">
        <v>2410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9481.1242176561191</v>
      </c>
      <c r="C187" s="117">
        <f t="shared" si="83"/>
        <v>8092.2327160574805</v>
      </c>
      <c r="D187" s="117">
        <f t="shared" si="83"/>
        <v>9428.0785892750009</v>
      </c>
      <c r="E187" s="117">
        <f t="shared" si="83"/>
        <v>9573.8306822569957</v>
      </c>
      <c r="F187" s="117">
        <f t="shared" si="83"/>
        <v>8784.2939575824785</v>
      </c>
      <c r="G187" s="117">
        <f t="shared" si="83"/>
        <v>8806.1506373568554</v>
      </c>
      <c r="H187" s="117">
        <f t="shared" si="83"/>
        <v>8558.6200615783455</v>
      </c>
      <c r="I187" s="117">
        <f t="shared" si="83"/>
        <v>8701.5651569216679</v>
      </c>
      <c r="J187" s="117">
        <f t="shared" si="83"/>
        <v>8445.9566747021981</v>
      </c>
      <c r="K187" s="117">
        <f t="shared" si="83"/>
        <v>9368.0084432681106</v>
      </c>
      <c r="L187" s="117">
        <f t="shared" si="83"/>
        <v>7263.2492412730726</v>
      </c>
      <c r="M187" s="117">
        <f t="shared" si="83"/>
        <v>9755.5209246577069</v>
      </c>
      <c r="N187" s="117">
        <f t="shared" si="83"/>
        <v>11572.557774923162</v>
      </c>
      <c r="O187" s="117">
        <f t="shared" si="83"/>
        <v>10291.699621719759</v>
      </c>
      <c r="P187" s="117">
        <f t="shared" si="83"/>
        <v>9921.3142940882062</v>
      </c>
      <c r="Q187" s="117">
        <f t="shared" si="83"/>
        <v>4074.2668459687984</v>
      </c>
      <c r="R187" s="117">
        <f t="shared" ref="R187:V187" si="84">R188+R190+R192+R201</f>
        <v>4056.9476117304121</v>
      </c>
      <c r="S187" s="117">
        <f t="shared" si="84"/>
        <v>6114.0660985607747</v>
      </c>
      <c r="T187" s="117">
        <f t="shared" si="84"/>
        <v>6955.2011171688573</v>
      </c>
      <c r="U187" s="117">
        <f t="shared" si="84"/>
        <v>9329.126164587411</v>
      </c>
      <c r="V187" s="117">
        <f t="shared" si="84"/>
        <v>10647.997294341429</v>
      </c>
      <c r="W187" s="117">
        <f t="shared" ref="W187:Y187" si="85">W188+W190+W192+W201</f>
        <v>10768.642095280413</v>
      </c>
      <c r="X187" s="117">
        <f t="shared" si="85"/>
        <v>17445.90602364908</v>
      </c>
      <c r="Y187" s="117">
        <f t="shared" si="85"/>
        <v>1702.0841011011651</v>
      </c>
      <c r="DA187" s="129" t="s">
        <v>2562</v>
      </c>
    </row>
    <row r="188" spans="1:105" ht="12" customHeight="1" x14ac:dyDescent="0.25">
      <c r="A188" s="121" t="s">
        <v>57</v>
      </c>
      <c r="B188" s="122">
        <f t="shared" ref="B188:Y188" si="86">B189</f>
        <v>8248.4301512617967</v>
      </c>
      <c r="C188" s="122">
        <f t="shared" si="86"/>
        <v>6951.0827684963979</v>
      </c>
      <c r="D188" s="122">
        <f t="shared" si="86"/>
        <v>8154.2128671524169</v>
      </c>
      <c r="E188" s="122">
        <f t="shared" si="86"/>
        <v>8284.7895004339061</v>
      </c>
      <c r="F188" s="122">
        <f t="shared" si="86"/>
        <v>7548.7254886405872</v>
      </c>
      <c r="G188" s="122">
        <f t="shared" si="86"/>
        <v>7574.3924219763076</v>
      </c>
      <c r="H188" s="122">
        <f t="shared" si="86"/>
        <v>7305.5283127427138</v>
      </c>
      <c r="I188" s="122">
        <f t="shared" si="86"/>
        <v>7446.5178919759082</v>
      </c>
      <c r="J188" s="122">
        <f t="shared" si="86"/>
        <v>7259.8118028448262</v>
      </c>
      <c r="K188" s="122">
        <f t="shared" si="86"/>
        <v>8139.3441022460538</v>
      </c>
      <c r="L188" s="122">
        <f t="shared" si="86"/>
        <v>6004.7290887619956</v>
      </c>
      <c r="M188" s="122">
        <f t="shared" si="86"/>
        <v>8483.3030259811003</v>
      </c>
      <c r="N188" s="122">
        <f t="shared" si="86"/>
        <v>10292.25724816183</v>
      </c>
      <c r="O188" s="122">
        <f t="shared" si="86"/>
        <v>8996.720037734065</v>
      </c>
      <c r="P188" s="122">
        <f t="shared" si="86"/>
        <v>8600.3446346939108</v>
      </c>
      <c r="Q188" s="122">
        <f t="shared" si="86"/>
        <v>2723.7501215778384</v>
      </c>
      <c r="R188" s="122">
        <f t="shared" si="86"/>
        <v>2684.6819186836324</v>
      </c>
      <c r="S188" s="122">
        <f t="shared" si="86"/>
        <v>4751.4173981183603</v>
      </c>
      <c r="T188" s="122">
        <f t="shared" si="86"/>
        <v>5607.5212157589103</v>
      </c>
      <c r="U188" s="122">
        <f t="shared" si="86"/>
        <v>8062.9602432875799</v>
      </c>
      <c r="V188" s="122">
        <f t="shared" si="86"/>
        <v>9459.6795444002619</v>
      </c>
      <c r="W188" s="122">
        <f t="shared" si="86"/>
        <v>9669.7996009831877</v>
      </c>
      <c r="X188" s="122">
        <f t="shared" si="86"/>
        <v>16342.002833289282</v>
      </c>
      <c r="Y188" s="122">
        <f t="shared" si="86"/>
        <v>682.7237257145398</v>
      </c>
      <c r="DA188" s="130" t="s">
        <v>2563</v>
      </c>
    </row>
    <row r="189" spans="1:105" ht="12" customHeight="1" x14ac:dyDescent="0.25">
      <c r="A189" s="97" t="s">
        <v>53</v>
      </c>
      <c r="B189" s="98">
        <v>8248.4301512617967</v>
      </c>
      <c r="C189" s="98">
        <v>6951.0827684963979</v>
      </c>
      <c r="D189" s="98">
        <v>8154.2128671524169</v>
      </c>
      <c r="E189" s="98">
        <v>8284.7895004339061</v>
      </c>
      <c r="F189" s="98">
        <v>7548.7254886405872</v>
      </c>
      <c r="G189" s="98">
        <v>7574.3924219763076</v>
      </c>
      <c r="H189" s="98">
        <v>7305.5283127427138</v>
      </c>
      <c r="I189" s="98">
        <v>7446.5178919759082</v>
      </c>
      <c r="J189" s="98">
        <v>7259.8118028448262</v>
      </c>
      <c r="K189" s="98">
        <v>8139.3441022460538</v>
      </c>
      <c r="L189" s="98">
        <v>6004.7290887619956</v>
      </c>
      <c r="M189" s="98">
        <v>8483.3030259811003</v>
      </c>
      <c r="N189" s="98">
        <v>10292.25724816183</v>
      </c>
      <c r="O189" s="98">
        <v>8996.720037734065</v>
      </c>
      <c r="P189" s="98">
        <v>8600.3446346939108</v>
      </c>
      <c r="Q189" s="98">
        <v>2723.7501215778384</v>
      </c>
      <c r="R189" s="98">
        <v>2684.6819186836324</v>
      </c>
      <c r="S189" s="98">
        <v>4751.4173981183603</v>
      </c>
      <c r="T189" s="98">
        <v>5607.5212157589103</v>
      </c>
      <c r="U189" s="98">
        <v>8062.9602432875799</v>
      </c>
      <c r="V189" s="98">
        <v>9459.6795444002619</v>
      </c>
      <c r="W189" s="98">
        <v>9669.7996009831877</v>
      </c>
      <c r="X189" s="98">
        <v>16342.002833289282</v>
      </c>
      <c r="Y189" s="98">
        <v>682.7237257145398</v>
      </c>
      <c r="DA189" s="63" t="s">
        <v>2564</v>
      </c>
    </row>
    <row r="190" spans="1:105" ht="12" customHeight="1" x14ac:dyDescent="0.25">
      <c r="A190" s="121" t="s">
        <v>92</v>
      </c>
      <c r="B190" s="122">
        <f t="shared" ref="B190:Y190" si="87">B191</f>
        <v>52.172370924398088</v>
      </c>
      <c r="C190" s="122">
        <f t="shared" si="87"/>
        <v>54.180432423999704</v>
      </c>
      <c r="D190" s="122">
        <f t="shared" si="87"/>
        <v>58.106528516557496</v>
      </c>
      <c r="E190" s="122">
        <f t="shared" si="87"/>
        <v>80.325467444298582</v>
      </c>
      <c r="F190" s="122">
        <f t="shared" si="87"/>
        <v>57.581935984253164</v>
      </c>
      <c r="G190" s="122">
        <f t="shared" si="87"/>
        <v>54.200861168167769</v>
      </c>
      <c r="H190" s="122">
        <f t="shared" si="87"/>
        <v>77.760720656592724</v>
      </c>
      <c r="I190" s="122">
        <f t="shared" si="87"/>
        <v>57.327815720026223</v>
      </c>
      <c r="J190" s="122">
        <f t="shared" si="87"/>
        <v>63.843639756881267</v>
      </c>
      <c r="K190" s="122">
        <f t="shared" si="87"/>
        <v>71.017240533374675</v>
      </c>
      <c r="L190" s="122">
        <f t="shared" si="87"/>
        <v>80.691501970934354</v>
      </c>
      <c r="M190" s="122">
        <f t="shared" si="87"/>
        <v>82.854013255427049</v>
      </c>
      <c r="N190" s="122">
        <f t="shared" si="87"/>
        <v>108.73308600455124</v>
      </c>
      <c r="O190" s="122">
        <f t="shared" si="87"/>
        <v>132.26421630491126</v>
      </c>
      <c r="P190" s="122">
        <f t="shared" si="87"/>
        <v>141.9709974088336</v>
      </c>
      <c r="Q190" s="122">
        <f t="shared" si="87"/>
        <v>162.20333965098411</v>
      </c>
      <c r="R190" s="122">
        <f t="shared" si="87"/>
        <v>165.25985972827539</v>
      </c>
      <c r="S190" s="122">
        <f t="shared" si="87"/>
        <v>158.36978920416402</v>
      </c>
      <c r="T190" s="122">
        <f t="shared" si="87"/>
        <v>177.69234231234896</v>
      </c>
      <c r="U190" s="122">
        <f t="shared" si="87"/>
        <v>140.2654870835334</v>
      </c>
      <c r="V190" s="122">
        <f t="shared" si="87"/>
        <v>137.26584294483769</v>
      </c>
      <c r="W190" s="122">
        <f t="shared" si="87"/>
        <v>144.62714015794023</v>
      </c>
      <c r="X190" s="122">
        <f t="shared" si="87"/>
        <v>232.06911774153164</v>
      </c>
      <c r="Y190" s="122">
        <f t="shared" si="87"/>
        <v>309.85034313107212</v>
      </c>
      <c r="DA190" s="130" t="s">
        <v>2565</v>
      </c>
    </row>
    <row r="191" spans="1:105" ht="12" customHeight="1" x14ac:dyDescent="0.25">
      <c r="A191" s="97" t="s">
        <v>53</v>
      </c>
      <c r="B191" s="98">
        <f>RES_hhdet_tesh!B165</f>
        <v>52.172370924398088</v>
      </c>
      <c r="C191" s="98">
        <f>RES_hhdet_tesh!C165</f>
        <v>54.180432423999704</v>
      </c>
      <c r="D191" s="98">
        <f>RES_hhdet_tesh!D165</f>
        <v>58.106528516557496</v>
      </c>
      <c r="E191" s="98">
        <f>RES_hhdet_tesh!E165</f>
        <v>80.325467444298582</v>
      </c>
      <c r="F191" s="98">
        <f>RES_hhdet_tesh!F165</f>
        <v>57.581935984253164</v>
      </c>
      <c r="G191" s="98">
        <f>RES_hhdet_tesh!G165</f>
        <v>54.200861168167769</v>
      </c>
      <c r="H191" s="98">
        <f>RES_hhdet_tesh!H165</f>
        <v>77.760720656592724</v>
      </c>
      <c r="I191" s="98">
        <f>RES_hhdet_tesh!I165</f>
        <v>57.327815720026223</v>
      </c>
      <c r="J191" s="98">
        <f>RES_hhdet_tesh!J165</f>
        <v>63.843639756881267</v>
      </c>
      <c r="K191" s="98">
        <f>RES_hhdet_tesh!K165</f>
        <v>71.017240533374675</v>
      </c>
      <c r="L191" s="98">
        <f>RES_hhdet_tesh!L165</f>
        <v>80.691501970934354</v>
      </c>
      <c r="M191" s="98">
        <f>RES_hhdet_tesh!M165</f>
        <v>82.854013255427049</v>
      </c>
      <c r="N191" s="98">
        <f>RES_hhdet_tesh!N165</f>
        <v>108.73308600455124</v>
      </c>
      <c r="O191" s="98">
        <f>RES_hhdet_tesh!O165</f>
        <v>132.26421630491126</v>
      </c>
      <c r="P191" s="98">
        <f>RES_hhdet_tesh!P165</f>
        <v>141.9709974088336</v>
      </c>
      <c r="Q191" s="98">
        <f>RES_hhdet_tesh!Q165</f>
        <v>162.20333965098411</v>
      </c>
      <c r="R191" s="98">
        <f>RES_hhdet_tesh!R165</f>
        <v>165.25985972827539</v>
      </c>
      <c r="S191" s="98">
        <f>RES_hhdet_tesh!S165</f>
        <v>158.36978920416402</v>
      </c>
      <c r="T191" s="98">
        <f>RES_hhdet_tesh!T165</f>
        <v>177.69234231234896</v>
      </c>
      <c r="U191" s="98">
        <f>RES_hhdet_tesh!U165</f>
        <v>140.2654870835334</v>
      </c>
      <c r="V191" s="98">
        <f>RES_hhdet_tesh!V165</f>
        <v>137.26584294483769</v>
      </c>
      <c r="W191" s="98">
        <f>RES_hhdet_tesh!W165</f>
        <v>144.62714015794023</v>
      </c>
      <c r="X191" s="98">
        <f>RES_hhdet_tesh!X165</f>
        <v>232.06911774153164</v>
      </c>
      <c r="Y191" s="98">
        <f>RES_hhdet_tesh!Y165</f>
        <v>309.85034313107212</v>
      </c>
      <c r="DA191" s="63" t="s">
        <v>2566</v>
      </c>
    </row>
    <row r="192" spans="1:105" ht="12" customHeight="1" x14ac:dyDescent="0.25">
      <c r="A192" s="121" t="s">
        <v>55</v>
      </c>
      <c r="B192" s="122">
        <v>1007.706821576652</v>
      </c>
      <c r="C192" s="122">
        <v>902.88538856071011</v>
      </c>
      <c r="D192" s="122">
        <v>1031.2934021207127</v>
      </c>
      <c r="E192" s="122">
        <v>1024.6082503861262</v>
      </c>
      <c r="F192" s="122">
        <v>988.35858100031112</v>
      </c>
      <c r="G192" s="122">
        <v>987.29014035290038</v>
      </c>
      <c r="H192" s="122">
        <v>966.98798071271131</v>
      </c>
      <c r="I192" s="122">
        <v>1002.7152471654998</v>
      </c>
      <c r="J192" s="122">
        <v>921.9755646352711</v>
      </c>
      <c r="K192" s="122">
        <v>974.59224049224372</v>
      </c>
      <c r="L192" s="122">
        <v>954.02265600259113</v>
      </c>
      <c r="M192" s="122">
        <v>966.12883829436453</v>
      </c>
      <c r="N192" s="122">
        <v>948.41643877277966</v>
      </c>
      <c r="O192" s="122">
        <v>943.91161165797848</v>
      </c>
      <c r="P192" s="122">
        <v>964.40674055986096</v>
      </c>
      <c r="Q192" s="122">
        <v>977.35649942458508</v>
      </c>
      <c r="R192" s="122">
        <v>999.62343486935958</v>
      </c>
      <c r="S192" s="122">
        <v>999.87148979680785</v>
      </c>
      <c r="T192" s="122">
        <v>968.23968708375662</v>
      </c>
      <c r="U192" s="122">
        <v>926.5587538432477</v>
      </c>
      <c r="V192" s="122">
        <v>854.06382997845026</v>
      </c>
      <c r="W192" s="122">
        <v>757.67825086636992</v>
      </c>
      <c r="X192" s="122">
        <v>675.11634928514775</v>
      </c>
      <c r="Y192" s="122">
        <v>537.09101769338145</v>
      </c>
      <c r="DA192" s="130" t="s">
        <v>2567</v>
      </c>
    </row>
    <row r="193" spans="1:105" ht="12" customHeight="1" x14ac:dyDescent="0.25">
      <c r="A193" s="97" t="s">
        <v>124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X193" s="98">
        <v>0</v>
      </c>
      <c r="Y193" s="98">
        <v>0</v>
      </c>
      <c r="DA193" s="63" t="s">
        <v>2568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X194" s="98">
        <v>0</v>
      </c>
      <c r="Y194" s="98">
        <v>0</v>
      </c>
      <c r="DA194" s="63" t="s">
        <v>2569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X195" s="101">
        <v>0</v>
      </c>
      <c r="Y195" s="101">
        <v>0</v>
      </c>
      <c r="DA195" s="131" t="s">
        <v>2570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X196" s="104">
        <v>0</v>
      </c>
      <c r="Y196" s="104">
        <v>0</v>
      </c>
      <c r="DA196" s="132" t="s">
        <v>2571</v>
      </c>
    </row>
    <row r="197" spans="1:105" ht="12" customHeight="1" x14ac:dyDescent="0.25">
      <c r="A197" s="106" t="s">
        <v>122</v>
      </c>
      <c r="B197" s="101">
        <v>1007.7068215766519</v>
      </c>
      <c r="C197" s="101">
        <v>902.81631123107252</v>
      </c>
      <c r="D197" s="101">
        <v>1031.2161100539986</v>
      </c>
      <c r="E197" s="101">
        <v>1024.5245289055999</v>
      </c>
      <c r="F197" s="101">
        <v>988.25789754758375</v>
      </c>
      <c r="G197" s="101">
        <v>987.22828020241934</v>
      </c>
      <c r="H197" s="101">
        <v>966.97293927777662</v>
      </c>
      <c r="I197" s="101">
        <v>1002.777898604792</v>
      </c>
      <c r="J197" s="101">
        <v>921.99972066063526</v>
      </c>
      <c r="K197" s="101">
        <v>974.6875427770749</v>
      </c>
      <c r="L197" s="101">
        <v>953.97711738932742</v>
      </c>
      <c r="M197" s="101">
        <v>966.28323517178831</v>
      </c>
      <c r="N197" s="101">
        <v>948.53069146995267</v>
      </c>
      <c r="O197" s="101">
        <v>943.98941620434914</v>
      </c>
      <c r="P197" s="101">
        <v>963.91088512295107</v>
      </c>
      <c r="Q197" s="101">
        <v>977.20119914537293</v>
      </c>
      <c r="R197" s="101">
        <v>999.42913787068244</v>
      </c>
      <c r="S197" s="101">
        <v>999.90688867232643</v>
      </c>
      <c r="T197" s="101">
        <v>968.701810547739</v>
      </c>
      <c r="U197" s="101">
        <v>926.82508740057017</v>
      </c>
      <c r="V197" s="101">
        <v>853.8445768506532</v>
      </c>
      <c r="W197" s="101">
        <v>757.79770245800091</v>
      </c>
      <c r="X197" s="101">
        <v>674.7656553925932</v>
      </c>
      <c r="Y197" s="101">
        <v>536.14379025042933</v>
      </c>
      <c r="DA197" s="131" t="s">
        <v>2572</v>
      </c>
    </row>
    <row r="198" spans="1:105" ht="12" customHeight="1" x14ac:dyDescent="0.25">
      <c r="A198" s="107" t="s">
        <v>121</v>
      </c>
      <c r="B198" s="104">
        <v>1007.7068215766518</v>
      </c>
      <c r="C198" s="104">
        <v>902.97970349272452</v>
      </c>
      <c r="D198" s="104">
        <v>1031.3954238205076</v>
      </c>
      <c r="E198" s="104">
        <v>1024.7141351671228</v>
      </c>
      <c r="F198" s="104">
        <v>988.47309274397423</v>
      </c>
      <c r="G198" s="104">
        <v>987.3570687011221</v>
      </c>
      <c r="H198" s="104">
        <v>967.00412375784367</v>
      </c>
      <c r="I198" s="104">
        <v>1002.6548480430831</v>
      </c>
      <c r="J198" s="104">
        <v>921.95150834880519</v>
      </c>
      <c r="K198" s="104">
        <v>974.50674382712543</v>
      </c>
      <c r="L198" s="104">
        <v>954.07491523443366</v>
      </c>
      <c r="M198" s="104">
        <v>965.99614878125203</v>
      </c>
      <c r="N198" s="104">
        <v>948.30768372618081</v>
      </c>
      <c r="O198" s="104">
        <v>943.8379413604431</v>
      </c>
      <c r="P198" s="104">
        <v>964.86572699128453</v>
      </c>
      <c r="Q198" s="104">
        <v>977.5026879702782</v>
      </c>
      <c r="R198" s="104">
        <v>999.80211760927739</v>
      </c>
      <c r="S198" s="104">
        <v>999.83590882830811</v>
      </c>
      <c r="T198" s="104">
        <v>967.85234570885041</v>
      </c>
      <c r="U198" s="104">
        <v>926.2579761366411</v>
      </c>
      <c r="V198" s="104">
        <v>854.32475561630986</v>
      </c>
      <c r="W198" s="104">
        <v>757.50509009988605</v>
      </c>
      <c r="X198" s="104">
        <v>675.64261751915467</v>
      </c>
      <c r="Y198" s="104">
        <v>538.50507265653562</v>
      </c>
      <c r="DA198" s="132" t="s">
        <v>2573</v>
      </c>
    </row>
    <row r="199" spans="1:105" ht="12" customHeight="1" x14ac:dyDescent="0.25">
      <c r="A199" s="108" t="s">
        <v>53</v>
      </c>
      <c r="B199" s="98">
        <v>533.37006725573633</v>
      </c>
      <c r="C199" s="98">
        <v>428.3658621996417</v>
      </c>
      <c r="D199" s="98">
        <v>513.23221120397773</v>
      </c>
      <c r="E199" s="98">
        <v>494.27722078937524</v>
      </c>
      <c r="F199" s="98">
        <v>474.04247932072144</v>
      </c>
      <c r="G199" s="98">
        <v>477.072487600344</v>
      </c>
      <c r="H199" s="98">
        <v>455.22144953524787</v>
      </c>
      <c r="I199" s="98">
        <v>506.01855118610001</v>
      </c>
      <c r="J199" s="98">
        <v>414.46336706305152</v>
      </c>
      <c r="K199" s="98">
        <v>452.0972634797464</v>
      </c>
      <c r="L199" s="98">
        <v>360.72683560190148</v>
      </c>
      <c r="M199" s="98">
        <v>408.24278473045632</v>
      </c>
      <c r="N199" s="98">
        <v>373.12948009025348</v>
      </c>
      <c r="O199" s="98">
        <v>379.96847950798804</v>
      </c>
      <c r="P199" s="98">
        <v>412.9698375622234</v>
      </c>
      <c r="Q199" s="98">
        <v>415.63445060811875</v>
      </c>
      <c r="R199" s="98">
        <v>444.8012854074932</v>
      </c>
      <c r="S199" s="98">
        <v>450.52557998647046</v>
      </c>
      <c r="T199" s="98">
        <v>417.59265420997588</v>
      </c>
      <c r="U199" s="98">
        <v>386.24297444086585</v>
      </c>
      <c r="V199" s="98">
        <v>344.18347441158988</v>
      </c>
      <c r="W199" s="98">
        <v>258.56017435681161</v>
      </c>
      <c r="X199" s="98">
        <v>251.5110477545129</v>
      </c>
      <c r="Y199" s="98">
        <v>204.9323592880456</v>
      </c>
      <c r="DA199" s="63" t="s">
        <v>2574</v>
      </c>
    </row>
    <row r="200" spans="1:105" ht="12" customHeight="1" x14ac:dyDescent="0.25">
      <c r="A200" s="108" t="s">
        <v>52</v>
      </c>
      <c r="B200" s="98">
        <v>474.33675432091553</v>
      </c>
      <c r="C200" s="98">
        <v>474.61384129308288</v>
      </c>
      <c r="D200" s="98">
        <v>518.16321261653002</v>
      </c>
      <c r="E200" s="98">
        <v>530.43691437774771</v>
      </c>
      <c r="F200" s="98">
        <v>514.43061342325268</v>
      </c>
      <c r="G200" s="98">
        <v>510.2845811007781</v>
      </c>
      <c r="H200" s="98">
        <v>511.7826742225958</v>
      </c>
      <c r="I200" s="98">
        <v>496.63629685698317</v>
      </c>
      <c r="J200" s="98">
        <v>507.48814128575339</v>
      </c>
      <c r="K200" s="98">
        <v>522.40948034737892</v>
      </c>
      <c r="L200" s="98">
        <v>593.34807963253218</v>
      </c>
      <c r="M200" s="98">
        <v>557.75336405079577</v>
      </c>
      <c r="N200" s="98">
        <v>575.17820363592728</v>
      </c>
      <c r="O200" s="98">
        <v>563.86946185245495</v>
      </c>
      <c r="P200" s="98">
        <v>551.89588942906119</v>
      </c>
      <c r="Q200" s="98">
        <v>561.86823736215956</v>
      </c>
      <c r="R200" s="98">
        <v>555.00083220178419</v>
      </c>
      <c r="S200" s="98">
        <v>549.31032884183765</v>
      </c>
      <c r="T200" s="98">
        <v>550.25969149887453</v>
      </c>
      <c r="U200" s="98">
        <v>540.01500169577503</v>
      </c>
      <c r="V200" s="98">
        <v>510.14128120471997</v>
      </c>
      <c r="W200" s="98">
        <v>498.94491574307438</v>
      </c>
      <c r="X200" s="98">
        <v>424.13156976464171</v>
      </c>
      <c r="Y200" s="98">
        <v>333.5727133684901</v>
      </c>
      <c r="DA200" s="63" t="s">
        <v>2575</v>
      </c>
    </row>
    <row r="201" spans="1:105" ht="12" customHeight="1" x14ac:dyDescent="0.25">
      <c r="A201" s="121" t="s">
        <v>54</v>
      </c>
      <c r="B201" s="122">
        <v>172.81487389327285</v>
      </c>
      <c r="C201" s="122">
        <v>184.08412657637336</v>
      </c>
      <c r="D201" s="122">
        <v>184.46579148531433</v>
      </c>
      <c r="E201" s="122">
        <v>184.10746399266534</v>
      </c>
      <c r="F201" s="122">
        <v>189.62795195732718</v>
      </c>
      <c r="G201" s="122">
        <v>190.26721385947883</v>
      </c>
      <c r="H201" s="122">
        <v>208.34304746632739</v>
      </c>
      <c r="I201" s="122">
        <v>195.00420206023361</v>
      </c>
      <c r="J201" s="122">
        <v>200.32566746521948</v>
      </c>
      <c r="K201" s="122">
        <v>183.05485999643821</v>
      </c>
      <c r="L201" s="122">
        <v>223.80599453755201</v>
      </c>
      <c r="M201" s="122">
        <v>223.23504712681643</v>
      </c>
      <c r="N201" s="122">
        <v>223.15100198400054</v>
      </c>
      <c r="O201" s="122">
        <v>218.80375602280367</v>
      </c>
      <c r="P201" s="122">
        <v>214.59192142560124</v>
      </c>
      <c r="Q201" s="122">
        <v>210.95688531539068</v>
      </c>
      <c r="R201" s="122">
        <v>207.38239844914466</v>
      </c>
      <c r="S201" s="122">
        <v>204.40742144144323</v>
      </c>
      <c r="T201" s="122">
        <v>201.74787201384149</v>
      </c>
      <c r="U201" s="122">
        <v>199.34168037304929</v>
      </c>
      <c r="V201" s="122">
        <v>196.98807701787885</v>
      </c>
      <c r="W201" s="122">
        <v>196.53710327291606</v>
      </c>
      <c r="X201" s="122">
        <v>196.71772333312168</v>
      </c>
      <c r="Y201" s="122">
        <v>172.41901456217178</v>
      </c>
      <c r="DA201" s="130" t="s">
        <v>2576</v>
      </c>
    </row>
    <row r="202" spans="1:105" ht="12" customHeight="1" x14ac:dyDescent="0.25">
      <c r="A202" s="97" t="s">
        <v>50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X202" s="98">
        <v>0</v>
      </c>
      <c r="Y202" s="98">
        <v>0</v>
      </c>
      <c r="DA202" s="63" t="s">
        <v>2577</v>
      </c>
    </row>
    <row r="203" spans="1:105" ht="12" customHeight="1" x14ac:dyDescent="0.25">
      <c r="A203" s="109" t="s">
        <v>120</v>
      </c>
      <c r="B203" s="33">
        <v>172.81487389327285</v>
      </c>
      <c r="C203" s="33">
        <v>184.08412657637336</v>
      </c>
      <c r="D203" s="33">
        <v>184.46579148531433</v>
      </c>
      <c r="E203" s="33">
        <v>184.10746399266534</v>
      </c>
      <c r="F203" s="33">
        <v>189.62795195732718</v>
      </c>
      <c r="G203" s="33">
        <v>190.26721385947883</v>
      </c>
      <c r="H203" s="33">
        <v>208.34304746632739</v>
      </c>
      <c r="I203" s="33">
        <v>195.00420206023361</v>
      </c>
      <c r="J203" s="33">
        <v>200.32566746521948</v>
      </c>
      <c r="K203" s="33">
        <v>183.05485999643821</v>
      </c>
      <c r="L203" s="33">
        <v>223.80599453755201</v>
      </c>
      <c r="M203" s="33">
        <v>223.23504712681643</v>
      </c>
      <c r="N203" s="33">
        <v>223.15100198400054</v>
      </c>
      <c r="O203" s="33">
        <v>218.80375602280367</v>
      </c>
      <c r="P203" s="33">
        <v>214.59192142560124</v>
      </c>
      <c r="Q203" s="33">
        <v>210.95688531539068</v>
      </c>
      <c r="R203" s="33">
        <v>207.38239844914466</v>
      </c>
      <c r="S203" s="33">
        <v>204.40742144144323</v>
      </c>
      <c r="T203" s="33">
        <v>201.74787201384149</v>
      </c>
      <c r="U203" s="33">
        <v>199.34168037304929</v>
      </c>
      <c r="V203" s="33">
        <v>196.98807701787885</v>
      </c>
      <c r="W203" s="33">
        <v>196.53710327291606</v>
      </c>
      <c r="X203" s="33">
        <v>196.71772333312168</v>
      </c>
      <c r="Y203" s="33">
        <v>172.41901456217178</v>
      </c>
      <c r="DA203" s="60" t="s">
        <v>2578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0</v>
      </c>
      <c r="C205" s="117">
        <f t="shared" si="88"/>
        <v>0</v>
      </c>
      <c r="D205" s="117">
        <f t="shared" si="88"/>
        <v>0</v>
      </c>
      <c r="E205" s="117">
        <f t="shared" si="88"/>
        <v>0</v>
      </c>
      <c r="F205" s="117">
        <f t="shared" si="88"/>
        <v>0</v>
      </c>
      <c r="G205" s="117">
        <f t="shared" si="88"/>
        <v>0</v>
      </c>
      <c r="H205" s="117">
        <f t="shared" si="88"/>
        <v>0</v>
      </c>
      <c r="I205" s="117">
        <f t="shared" si="88"/>
        <v>0</v>
      </c>
      <c r="J205" s="117">
        <f t="shared" si="88"/>
        <v>0</v>
      </c>
      <c r="K205" s="117">
        <f t="shared" si="88"/>
        <v>0</v>
      </c>
      <c r="L205" s="117">
        <f t="shared" si="88"/>
        <v>0</v>
      </c>
      <c r="M205" s="117">
        <f t="shared" si="88"/>
        <v>0</v>
      </c>
      <c r="N205" s="117">
        <f t="shared" si="88"/>
        <v>0</v>
      </c>
      <c r="O205" s="117">
        <f t="shared" si="88"/>
        <v>0</v>
      </c>
      <c r="P205" s="117">
        <f t="shared" si="88"/>
        <v>0</v>
      </c>
      <c r="Q205" s="117">
        <f t="shared" si="88"/>
        <v>0</v>
      </c>
      <c r="R205" s="117">
        <f t="shared" ref="R205:V205" si="89">R206+R208+R210+R219</f>
        <v>0</v>
      </c>
      <c r="S205" s="117">
        <f t="shared" si="89"/>
        <v>0</v>
      </c>
      <c r="T205" s="117">
        <f t="shared" si="89"/>
        <v>0</v>
      </c>
      <c r="U205" s="117">
        <f t="shared" si="89"/>
        <v>0</v>
      </c>
      <c r="V205" s="117">
        <f t="shared" si="89"/>
        <v>0</v>
      </c>
      <c r="W205" s="117">
        <f t="shared" ref="W205:Y205" si="90">W206+W208+W210+W219</f>
        <v>0</v>
      </c>
      <c r="X205" s="117">
        <f t="shared" si="90"/>
        <v>0</v>
      </c>
      <c r="Y205" s="117">
        <f t="shared" si="90"/>
        <v>0</v>
      </c>
      <c r="DA205" s="129" t="s">
        <v>2730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2731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2732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2733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2734</v>
      </c>
    </row>
    <row r="210" spans="1:105" ht="12" customHeight="1" x14ac:dyDescent="0.25">
      <c r="A210" s="121" t="s">
        <v>55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X210" s="122">
        <v>0</v>
      </c>
      <c r="Y210" s="122">
        <v>0</v>
      </c>
      <c r="DA210" s="130" t="s">
        <v>2735</v>
      </c>
    </row>
    <row r="211" spans="1:105" ht="12" customHeight="1" x14ac:dyDescent="0.25">
      <c r="A211" s="97" t="s">
        <v>124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X211" s="98">
        <v>0</v>
      </c>
      <c r="Y211" s="98">
        <v>0</v>
      </c>
      <c r="DA211" s="63" t="s">
        <v>2736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X212" s="98">
        <v>0</v>
      </c>
      <c r="Y212" s="98">
        <v>0</v>
      </c>
      <c r="DA212" s="63" t="s">
        <v>2737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X213" s="101">
        <v>0</v>
      </c>
      <c r="Y213" s="101">
        <v>0</v>
      </c>
      <c r="DA213" s="131" t="s">
        <v>2738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2739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2740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2741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2742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2743</v>
      </c>
    </row>
    <row r="219" spans="1:105" ht="12" customHeight="1" x14ac:dyDescent="0.25">
      <c r="A219" s="121" t="s">
        <v>54</v>
      </c>
      <c r="B219" s="122">
        <v>0</v>
      </c>
      <c r="C219" s="122">
        <v>0</v>
      </c>
      <c r="D219" s="122">
        <v>0</v>
      </c>
      <c r="E219" s="122">
        <v>0</v>
      </c>
      <c r="F219" s="122">
        <v>0</v>
      </c>
      <c r="G219" s="122">
        <v>0</v>
      </c>
      <c r="H219" s="122">
        <v>0</v>
      </c>
      <c r="I219" s="122">
        <v>0</v>
      </c>
      <c r="J219" s="122">
        <v>0</v>
      </c>
      <c r="K219" s="122">
        <v>0</v>
      </c>
      <c r="L219" s="122">
        <v>0</v>
      </c>
      <c r="M219" s="122">
        <v>0</v>
      </c>
      <c r="N219" s="122">
        <v>0</v>
      </c>
      <c r="O219" s="122">
        <v>0</v>
      </c>
      <c r="P219" s="122">
        <v>0</v>
      </c>
      <c r="Q219" s="122">
        <v>0</v>
      </c>
      <c r="R219" s="122">
        <v>0</v>
      </c>
      <c r="S219" s="122">
        <v>0</v>
      </c>
      <c r="T219" s="122">
        <v>0</v>
      </c>
      <c r="U219" s="122">
        <v>0</v>
      </c>
      <c r="V219" s="122">
        <v>0</v>
      </c>
      <c r="W219" s="122">
        <v>0</v>
      </c>
      <c r="X219" s="122">
        <v>0</v>
      </c>
      <c r="Y219" s="122">
        <v>0</v>
      </c>
      <c r="DA219" s="130" t="s">
        <v>2744</v>
      </c>
    </row>
    <row r="220" spans="1:105" ht="12" customHeight="1" x14ac:dyDescent="0.25">
      <c r="A220" s="97" t="s">
        <v>50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2745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2746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124.20776373230498</v>
      </c>
      <c r="C223" s="118">
        <f t="shared" si="93"/>
        <v>105.11360258710306</v>
      </c>
      <c r="D223" s="118">
        <f t="shared" si="93"/>
        <v>121.68489676584545</v>
      </c>
      <c r="E223" s="118">
        <f t="shared" si="93"/>
        <v>122.39725934359588</v>
      </c>
      <c r="F223" s="118">
        <f t="shared" si="93"/>
        <v>111.50635030133238</v>
      </c>
      <c r="G223" s="118">
        <f t="shared" si="93"/>
        <v>110.83605540163938</v>
      </c>
      <c r="H223" s="118">
        <f t="shared" si="93"/>
        <v>106.53708666857622</v>
      </c>
      <c r="I223" s="118">
        <f t="shared" si="93"/>
        <v>107.46069035450701</v>
      </c>
      <c r="J223" s="118">
        <f t="shared" si="93"/>
        <v>103.14712162074208</v>
      </c>
      <c r="K223" s="118">
        <f t="shared" si="93"/>
        <v>113.15927140507131</v>
      </c>
      <c r="L223" s="118">
        <f t="shared" si="93"/>
        <v>86.462019262727807</v>
      </c>
      <c r="M223" s="118">
        <f t="shared" si="93"/>
        <v>114.77948588176258</v>
      </c>
      <c r="N223" s="118">
        <f t="shared" si="93"/>
        <v>134.3633909861033</v>
      </c>
      <c r="O223" s="118">
        <f t="shared" si="93"/>
        <v>117.7612124901466</v>
      </c>
      <c r="P223" s="118">
        <f t="shared" si="93"/>
        <v>112.74514051682664</v>
      </c>
      <c r="Q223" s="118">
        <f t="shared" si="93"/>
        <v>45.147955427082913</v>
      </c>
      <c r="R223" s="118">
        <f t="shared" ref="R223:V223" si="94">R224+R226+R228+R237</f>
        <v>44.618976814852907</v>
      </c>
      <c r="S223" s="118">
        <f t="shared" si="94"/>
        <v>67.547057716706632</v>
      </c>
      <c r="T223" s="118">
        <f t="shared" si="94"/>
        <v>76.068964002345709</v>
      </c>
      <c r="U223" s="118">
        <f t="shared" si="94"/>
        <v>100.87671674169799</v>
      </c>
      <c r="V223" s="118">
        <f t="shared" si="94"/>
        <v>111.62509557746183</v>
      </c>
      <c r="W223" s="118">
        <f t="shared" ref="W223:Y223" si="95">W224+W226+W228+W237</f>
        <v>110.728391818066</v>
      </c>
      <c r="X223" s="118">
        <f t="shared" si="95"/>
        <v>177.53761365019378</v>
      </c>
      <c r="Y223" s="118">
        <f t="shared" si="95"/>
        <v>14.749154278687492</v>
      </c>
      <c r="DA223" s="129" t="s">
        <v>2898</v>
      </c>
    </row>
    <row r="224" spans="1:105" ht="12" customHeight="1" x14ac:dyDescent="0.25">
      <c r="A224" s="121" t="s">
        <v>57</v>
      </c>
      <c r="B224" s="123">
        <f t="shared" ref="B224:Y224" si="96">B225</f>
        <v>108.62354318031529</v>
      </c>
      <c r="C224" s="123">
        <f t="shared" si="96"/>
        <v>90.941031928470366</v>
      </c>
      <c r="D224" s="123">
        <f t="shared" si="96"/>
        <v>105.92301033383907</v>
      </c>
      <c r="E224" s="123">
        <f t="shared" si="96"/>
        <v>106.78252813128736</v>
      </c>
      <c r="F224" s="123">
        <f t="shared" si="96"/>
        <v>96.537408018231844</v>
      </c>
      <c r="G224" s="123">
        <f t="shared" si="96"/>
        <v>96.01979071450981</v>
      </c>
      <c r="H224" s="123">
        <f t="shared" si="96"/>
        <v>91.815955154336379</v>
      </c>
      <c r="I224" s="123">
        <f t="shared" si="96"/>
        <v>92.6218104828869</v>
      </c>
      <c r="J224" s="123">
        <f t="shared" si="96"/>
        <v>89.352969426711709</v>
      </c>
      <c r="K224" s="123">
        <f t="shared" si="96"/>
        <v>99.030056612553039</v>
      </c>
      <c r="L224" s="123">
        <f t="shared" si="96"/>
        <v>72.173937557204184</v>
      </c>
      <c r="M224" s="123">
        <f t="shared" si="96"/>
        <v>100.52416164586371</v>
      </c>
      <c r="N224" s="123">
        <f t="shared" si="96"/>
        <v>120.36768359293184</v>
      </c>
      <c r="O224" s="123">
        <f t="shared" si="96"/>
        <v>103.9377877618055</v>
      </c>
      <c r="P224" s="123">
        <f t="shared" si="96"/>
        <v>98.779354684158363</v>
      </c>
      <c r="Q224" s="123">
        <f t="shared" si="96"/>
        <v>31.114411901472927</v>
      </c>
      <c r="R224" s="123">
        <f t="shared" si="96"/>
        <v>30.474223655487314</v>
      </c>
      <c r="S224" s="123">
        <f t="shared" si="96"/>
        <v>53.564935505030604</v>
      </c>
      <c r="T224" s="123">
        <f t="shared" si="96"/>
        <v>62.761361345730379</v>
      </c>
      <c r="U224" s="123">
        <f t="shared" si="96"/>
        <v>88.368585527182574</v>
      </c>
      <c r="V224" s="123">
        <f t="shared" si="96"/>
        <v>100.27659347523655</v>
      </c>
      <c r="W224" s="123">
        <f t="shared" si="96"/>
        <v>100.56725440296576</v>
      </c>
      <c r="X224" s="123">
        <f t="shared" si="96"/>
        <v>168.12188433530332</v>
      </c>
      <c r="Y224" s="123">
        <f t="shared" si="96"/>
        <v>6.9328531527530881</v>
      </c>
      <c r="DA224" s="130" t="s">
        <v>2899</v>
      </c>
    </row>
    <row r="225" spans="1:105" ht="12" customHeight="1" x14ac:dyDescent="0.25">
      <c r="A225" s="97" t="s">
        <v>53</v>
      </c>
      <c r="B225" s="99">
        <v>108.62354318031529</v>
      </c>
      <c r="C225" s="99">
        <v>90.941031928470366</v>
      </c>
      <c r="D225" s="99">
        <v>105.92301033383907</v>
      </c>
      <c r="E225" s="99">
        <v>106.78252813128736</v>
      </c>
      <c r="F225" s="99">
        <v>96.537408018231844</v>
      </c>
      <c r="G225" s="99">
        <v>96.01979071450981</v>
      </c>
      <c r="H225" s="99">
        <v>91.815955154336379</v>
      </c>
      <c r="I225" s="99">
        <v>92.6218104828869</v>
      </c>
      <c r="J225" s="99">
        <v>89.352969426711709</v>
      </c>
      <c r="K225" s="99">
        <v>99.030056612553039</v>
      </c>
      <c r="L225" s="99">
        <v>72.173937557204184</v>
      </c>
      <c r="M225" s="99">
        <v>100.52416164586371</v>
      </c>
      <c r="N225" s="99">
        <v>120.36768359293184</v>
      </c>
      <c r="O225" s="99">
        <v>103.9377877618055</v>
      </c>
      <c r="P225" s="99">
        <v>98.779354684158363</v>
      </c>
      <c r="Q225" s="99">
        <v>31.114411901472927</v>
      </c>
      <c r="R225" s="99">
        <v>30.474223655487314</v>
      </c>
      <c r="S225" s="99">
        <v>53.564935505030604</v>
      </c>
      <c r="T225" s="99">
        <v>62.761361345730379</v>
      </c>
      <c r="U225" s="99">
        <v>88.368585527182574</v>
      </c>
      <c r="V225" s="99">
        <v>100.27659347523655</v>
      </c>
      <c r="W225" s="99">
        <v>100.56725440296576</v>
      </c>
      <c r="X225" s="99">
        <v>168.12188433530332</v>
      </c>
      <c r="Y225" s="99">
        <v>6.9328531527530881</v>
      </c>
      <c r="DA225" s="63" t="s">
        <v>2900</v>
      </c>
    </row>
    <row r="226" spans="1:105" ht="12" customHeight="1" x14ac:dyDescent="0.25">
      <c r="A226" s="121" t="s">
        <v>92</v>
      </c>
      <c r="B226" s="123">
        <f t="shared" ref="B226:Y226" si="97">B227</f>
        <v>0.25440287043663129</v>
      </c>
      <c r="C226" s="123">
        <f t="shared" si="97"/>
        <v>0.25291197540221316</v>
      </c>
      <c r="D226" s="123">
        <f t="shared" si="97"/>
        <v>0.25931609848269421</v>
      </c>
      <c r="E226" s="123">
        <f t="shared" si="97"/>
        <v>0.3416361450607649</v>
      </c>
      <c r="F226" s="123">
        <f t="shared" si="97"/>
        <v>0.2308901160233427</v>
      </c>
      <c r="G226" s="123">
        <f t="shared" si="97"/>
        <v>0.20169598311160289</v>
      </c>
      <c r="H226" s="123">
        <f t="shared" si="97"/>
        <v>0.26380337568964357</v>
      </c>
      <c r="I226" s="123">
        <f t="shared" si="97"/>
        <v>0.18280492438102058</v>
      </c>
      <c r="J226" s="123">
        <f t="shared" si="97"/>
        <v>0.19598230614488901</v>
      </c>
      <c r="K226" s="123">
        <f t="shared" si="97"/>
        <v>0.20705341963241611</v>
      </c>
      <c r="L226" s="123">
        <f t="shared" si="97"/>
        <v>0.22413631952916502</v>
      </c>
      <c r="M226" s="123">
        <f t="shared" si="97"/>
        <v>0.21827750370355334</v>
      </c>
      <c r="N226" s="123">
        <f t="shared" si="97"/>
        <v>0.27239961214510694</v>
      </c>
      <c r="O226" s="123">
        <f t="shared" si="97"/>
        <v>0.31638206530647017</v>
      </c>
      <c r="P226" s="123">
        <f t="shared" si="97"/>
        <v>0.33157413307347383</v>
      </c>
      <c r="Q226" s="123">
        <f t="shared" si="97"/>
        <v>0.37503367162607887</v>
      </c>
      <c r="R226" s="123">
        <f t="shared" si="97"/>
        <v>0.37359206326338246</v>
      </c>
      <c r="S226" s="123">
        <f t="shared" si="97"/>
        <v>0.35000238447113352</v>
      </c>
      <c r="T226" s="123">
        <f t="shared" si="97"/>
        <v>0.38315659152834225</v>
      </c>
      <c r="U226" s="123">
        <f t="shared" si="97"/>
        <v>0.290878636835951</v>
      </c>
      <c r="V226" s="123">
        <f t="shared" si="97"/>
        <v>0.26893268023477457</v>
      </c>
      <c r="W226" s="123">
        <f t="shared" si="97"/>
        <v>0.27185265412995507</v>
      </c>
      <c r="X226" s="123">
        <f t="shared" si="97"/>
        <v>0.42999585214693853</v>
      </c>
      <c r="Y226" s="123">
        <f t="shared" si="97"/>
        <v>0.56539573479216365</v>
      </c>
      <c r="DA226" s="130" t="s">
        <v>2901</v>
      </c>
    </row>
    <row r="227" spans="1:105" ht="12" customHeight="1" x14ac:dyDescent="0.25">
      <c r="A227" s="97" t="s">
        <v>53</v>
      </c>
      <c r="B227" s="99">
        <f>RES_hhdet_fecs!B165</f>
        <v>0.25440287043663129</v>
      </c>
      <c r="C227" s="99">
        <f>RES_hhdet_fecs!C165</f>
        <v>0.25291197540221316</v>
      </c>
      <c r="D227" s="99">
        <f>RES_hhdet_fecs!D165</f>
        <v>0.25931609848269421</v>
      </c>
      <c r="E227" s="99">
        <f>RES_hhdet_fecs!E165</f>
        <v>0.3416361450607649</v>
      </c>
      <c r="F227" s="99">
        <f>RES_hhdet_fecs!F165</f>
        <v>0.2308901160233427</v>
      </c>
      <c r="G227" s="99">
        <f>RES_hhdet_fecs!G165</f>
        <v>0.20169598311160289</v>
      </c>
      <c r="H227" s="99">
        <f>RES_hhdet_fecs!H165</f>
        <v>0.26380337568964357</v>
      </c>
      <c r="I227" s="99">
        <f>RES_hhdet_fecs!I165</f>
        <v>0.18280492438102058</v>
      </c>
      <c r="J227" s="99">
        <f>RES_hhdet_fecs!J165</f>
        <v>0.19598230614488901</v>
      </c>
      <c r="K227" s="99">
        <f>RES_hhdet_fecs!K165</f>
        <v>0.20705341963241611</v>
      </c>
      <c r="L227" s="99">
        <f>RES_hhdet_fecs!L165</f>
        <v>0.22413631952916502</v>
      </c>
      <c r="M227" s="99">
        <f>RES_hhdet_fecs!M165</f>
        <v>0.21827750370355334</v>
      </c>
      <c r="N227" s="99">
        <f>RES_hhdet_fecs!N165</f>
        <v>0.27239961214510694</v>
      </c>
      <c r="O227" s="99">
        <f>RES_hhdet_fecs!O165</f>
        <v>0.31638206530647017</v>
      </c>
      <c r="P227" s="99">
        <f>RES_hhdet_fecs!P165</f>
        <v>0.33157413307347383</v>
      </c>
      <c r="Q227" s="99">
        <f>RES_hhdet_fecs!Q165</f>
        <v>0.37503367162607887</v>
      </c>
      <c r="R227" s="99">
        <f>RES_hhdet_fecs!R165</f>
        <v>0.37359206326338246</v>
      </c>
      <c r="S227" s="99">
        <f>RES_hhdet_fecs!S165</f>
        <v>0.35000238447113352</v>
      </c>
      <c r="T227" s="99">
        <f>RES_hhdet_fecs!T165</f>
        <v>0.38315659152834225</v>
      </c>
      <c r="U227" s="99">
        <f>RES_hhdet_fecs!U165</f>
        <v>0.290878636835951</v>
      </c>
      <c r="V227" s="99">
        <f>RES_hhdet_fecs!V165</f>
        <v>0.26893268023477457</v>
      </c>
      <c r="W227" s="99">
        <f>RES_hhdet_fecs!W165</f>
        <v>0.27185265412995507</v>
      </c>
      <c r="X227" s="99">
        <f>RES_hhdet_fecs!X165</f>
        <v>0.42999585214693853</v>
      </c>
      <c r="Y227" s="99">
        <f>RES_hhdet_fecs!Y165</f>
        <v>0.56539573479216365</v>
      </c>
      <c r="DA227" s="63" t="s">
        <v>2902</v>
      </c>
    </row>
    <row r="228" spans="1:105" ht="12" customHeight="1" x14ac:dyDescent="0.25">
      <c r="A228" s="121" t="s">
        <v>55</v>
      </c>
      <c r="B228" s="123">
        <v>13.102456966507592</v>
      </c>
      <c r="C228" s="123">
        <v>11.557230470526138</v>
      </c>
      <c r="D228" s="123">
        <v>13.146312327719905</v>
      </c>
      <c r="E228" s="123">
        <v>12.933335089592932</v>
      </c>
      <c r="F228" s="123">
        <v>12.341351061941074</v>
      </c>
      <c r="G228" s="123">
        <v>12.224415613329031</v>
      </c>
      <c r="H228" s="123">
        <v>11.857684407243076</v>
      </c>
      <c r="I228" s="123">
        <v>12.236451884456429</v>
      </c>
      <c r="J228" s="123">
        <v>11.124435686759034</v>
      </c>
      <c r="K228" s="123">
        <v>11.674781687404355</v>
      </c>
      <c r="L228" s="123">
        <v>11.333851930249521</v>
      </c>
      <c r="M228" s="123">
        <v>11.333941277529487</v>
      </c>
      <c r="N228" s="123">
        <v>11.040966930627823</v>
      </c>
      <c r="O228" s="123">
        <v>10.899748763341563</v>
      </c>
      <c r="P228" s="123">
        <v>11.093398064382926</v>
      </c>
      <c r="Q228" s="123">
        <v>11.175944173987842</v>
      </c>
      <c r="R228" s="123">
        <v>11.351641705658025</v>
      </c>
      <c r="S228" s="123">
        <v>11.274882944069414</v>
      </c>
      <c r="T228" s="123">
        <v>10.637527149358217</v>
      </c>
      <c r="U228" s="123">
        <v>10.032698828586717</v>
      </c>
      <c r="V228" s="123">
        <v>9.0008808086364258</v>
      </c>
      <c r="W228" s="123">
        <v>7.8631014801597372</v>
      </c>
      <c r="X228" s="123">
        <v>6.9763409792110158</v>
      </c>
      <c r="Y228" s="123">
        <v>5.505595584032263</v>
      </c>
      <c r="DA228" s="130" t="s">
        <v>2903</v>
      </c>
    </row>
    <row r="229" spans="1:105" ht="12" customHeight="1" x14ac:dyDescent="0.25">
      <c r="A229" s="97" t="s">
        <v>124</v>
      </c>
      <c r="B229" s="99">
        <v>0</v>
      </c>
      <c r="C229" s="99">
        <v>0</v>
      </c>
      <c r="D229" s="99">
        <v>0</v>
      </c>
      <c r="E229" s="99">
        <v>0</v>
      </c>
      <c r="F229" s="99">
        <v>0</v>
      </c>
      <c r="G229" s="99">
        <v>0</v>
      </c>
      <c r="H229" s="99">
        <v>0</v>
      </c>
      <c r="I229" s="99">
        <v>0</v>
      </c>
      <c r="J229" s="99">
        <v>0</v>
      </c>
      <c r="K229" s="99">
        <v>0</v>
      </c>
      <c r="L229" s="99">
        <v>0</v>
      </c>
      <c r="M229" s="99">
        <v>0</v>
      </c>
      <c r="N229" s="99">
        <v>0</v>
      </c>
      <c r="O229" s="99">
        <v>0</v>
      </c>
      <c r="P229" s="99">
        <v>0</v>
      </c>
      <c r="Q229" s="99">
        <v>0</v>
      </c>
      <c r="R229" s="99">
        <v>0</v>
      </c>
      <c r="S229" s="99">
        <v>0</v>
      </c>
      <c r="T229" s="99">
        <v>0</v>
      </c>
      <c r="U229" s="99">
        <v>0</v>
      </c>
      <c r="V229" s="99">
        <v>0</v>
      </c>
      <c r="W229" s="99">
        <v>0</v>
      </c>
      <c r="X229" s="99">
        <v>0</v>
      </c>
      <c r="Y229" s="99">
        <v>0</v>
      </c>
      <c r="DA229" s="63" t="s">
        <v>2904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X230" s="99">
        <v>0</v>
      </c>
      <c r="Y230" s="99">
        <v>0</v>
      </c>
      <c r="DA230" s="63" t="s">
        <v>2905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X231" s="102">
        <v>0</v>
      </c>
      <c r="Y231" s="102">
        <v>0</v>
      </c>
      <c r="DA231" s="131" t="s">
        <v>2906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X232" s="105">
        <v>0</v>
      </c>
      <c r="Y232" s="105">
        <v>0</v>
      </c>
      <c r="DA232" s="132" t="s">
        <v>2907</v>
      </c>
    </row>
    <row r="233" spans="1:105" ht="12" customHeight="1" x14ac:dyDescent="0.25">
      <c r="A233" s="106" t="s">
        <v>122</v>
      </c>
      <c r="B233" s="102">
        <v>13.872011965665431</v>
      </c>
      <c r="C233" s="102">
        <v>12.359659389459493</v>
      </c>
      <c r="D233" s="102">
        <v>14.024348978742619</v>
      </c>
      <c r="E233" s="102">
        <v>13.835724754150162</v>
      </c>
      <c r="F233" s="102">
        <v>13.252349146899846</v>
      </c>
      <c r="G233" s="102">
        <v>13.128248523621959</v>
      </c>
      <c r="H233" s="102">
        <v>12.739766193789539</v>
      </c>
      <c r="I233" s="102">
        <v>13.127436565901842</v>
      </c>
      <c r="J233" s="102">
        <v>12.011767219203808</v>
      </c>
      <c r="K233" s="102">
        <v>12.629247409106265</v>
      </c>
      <c r="L233" s="102">
        <v>12.270756787049134</v>
      </c>
      <c r="M233" s="102">
        <v>12.34982460083034</v>
      </c>
      <c r="N233" s="102">
        <v>12.012235140194406</v>
      </c>
      <c r="O233" s="102">
        <v>11.830930433509625</v>
      </c>
      <c r="P233" s="102">
        <v>11.99861538645999</v>
      </c>
      <c r="Q233" s="102">
        <v>12.086322475786245</v>
      </c>
      <c r="R233" s="102">
        <v>12.243780510369689</v>
      </c>
      <c r="S233" s="102">
        <v>12.098148889547062</v>
      </c>
      <c r="T233" s="102">
        <v>11.435776321647445</v>
      </c>
      <c r="U233" s="102">
        <v>10.678801149353269</v>
      </c>
      <c r="V233" s="102">
        <v>9.4974827722787349</v>
      </c>
      <c r="W233" s="102">
        <v>8.2705364231794256</v>
      </c>
      <c r="X233" s="102">
        <v>7.3079991256129002</v>
      </c>
      <c r="Y233" s="102">
        <v>5.7577955923572528</v>
      </c>
      <c r="DA233" s="131" t="s">
        <v>2908</v>
      </c>
    </row>
    <row r="234" spans="1:105" ht="12" customHeight="1" x14ac:dyDescent="0.25">
      <c r="A234" s="107" t="s">
        <v>121</v>
      </c>
      <c r="B234" s="105">
        <v>11.956367222886259</v>
      </c>
      <c r="C234" s="105">
        <v>10.461631822854953</v>
      </c>
      <c r="D234" s="105">
        <v>11.987347437424997</v>
      </c>
      <c r="E234" s="105">
        <v>11.792058903309153</v>
      </c>
      <c r="F234" s="105">
        <v>11.305232649662948</v>
      </c>
      <c r="G234" s="105">
        <v>11.246531736811303</v>
      </c>
      <c r="H234" s="105">
        <v>10.911000387243506</v>
      </c>
      <c r="I234" s="105">
        <v>11.377498068647396</v>
      </c>
      <c r="J234" s="105">
        <v>10.240767897336795</v>
      </c>
      <c r="K234" s="105">
        <v>10.818520619586243</v>
      </c>
      <c r="L234" s="105">
        <v>10.258678036782721</v>
      </c>
      <c r="M234" s="105">
        <v>10.460885644559076</v>
      </c>
      <c r="N234" s="105">
        <v>10.11643453879152</v>
      </c>
      <c r="O234" s="105">
        <v>10.018046679068901</v>
      </c>
      <c r="P234" s="105">
        <v>10.255487582020349</v>
      </c>
      <c r="Q234" s="105">
        <v>10.31897932726743</v>
      </c>
      <c r="R234" s="105">
        <v>10.531197709621113</v>
      </c>
      <c r="S234" s="105">
        <v>10.44738209146483</v>
      </c>
      <c r="T234" s="105">
        <v>9.9684528520967746</v>
      </c>
      <c r="U234" s="105">
        <v>9.3030379618633869</v>
      </c>
      <c r="V234" s="105">
        <v>8.4098918205767728</v>
      </c>
      <c r="W234" s="105">
        <v>7.2724710326103192</v>
      </c>
      <c r="X234" s="105">
        <v>6.4786387074959721</v>
      </c>
      <c r="Y234" s="105">
        <v>5.1291024026607355</v>
      </c>
      <c r="DA234" s="132" t="s">
        <v>2909</v>
      </c>
    </row>
    <row r="235" spans="1:105" ht="12" customHeight="1" x14ac:dyDescent="0.25">
      <c r="A235" s="108" t="s">
        <v>53</v>
      </c>
      <c r="B235" s="99">
        <v>7.3423299283843804</v>
      </c>
      <c r="C235" s="99">
        <v>5.8519080085120381</v>
      </c>
      <c r="D235" s="99">
        <v>6.9631150993783821</v>
      </c>
      <c r="E235" s="99">
        <v>6.6582382982425266</v>
      </c>
      <c r="F235" s="99">
        <v>6.3371549728469407</v>
      </c>
      <c r="G235" s="99">
        <v>6.330457171821104</v>
      </c>
      <c r="H235" s="99">
        <v>5.9944248136762734</v>
      </c>
      <c r="I235" s="99">
        <v>6.6226180444928291</v>
      </c>
      <c r="J235" s="99">
        <v>5.3993619212680324</v>
      </c>
      <c r="K235" s="99">
        <v>5.8544492358908338</v>
      </c>
      <c r="L235" s="99">
        <v>4.6456495235123212</v>
      </c>
      <c r="M235" s="99">
        <v>5.2099661840440845</v>
      </c>
      <c r="N235" s="99">
        <v>4.7258234456713017</v>
      </c>
      <c r="O235" s="99">
        <v>4.763787207966538</v>
      </c>
      <c r="P235" s="99">
        <v>5.1387999642287285</v>
      </c>
      <c r="Q235" s="99">
        <v>5.1362148330118824</v>
      </c>
      <c r="R235" s="99">
        <v>5.4440858256317854</v>
      </c>
      <c r="S235" s="99">
        <v>5.4414668140391038</v>
      </c>
      <c r="T235" s="99">
        <v>4.9830012845211238</v>
      </c>
      <c r="U235" s="99">
        <v>4.4399652928043878</v>
      </c>
      <c r="V235" s="99">
        <v>3.8461664864114011</v>
      </c>
      <c r="W235" s="99">
        <v>2.8347677523843338</v>
      </c>
      <c r="X235" s="99">
        <v>2.7313612374886063</v>
      </c>
      <c r="Y235" s="99">
        <v>2.2052170538999252</v>
      </c>
      <c r="DA235" s="63" t="s">
        <v>2910</v>
      </c>
    </row>
    <row r="236" spans="1:105" ht="12" customHeight="1" x14ac:dyDescent="0.25">
      <c r="A236" s="108" t="s">
        <v>52</v>
      </c>
      <c r="B236" s="99">
        <v>4.6140372945018795</v>
      </c>
      <c r="C236" s="99">
        <v>4.6097238143429147</v>
      </c>
      <c r="D236" s="99">
        <v>5.0242323380466161</v>
      </c>
      <c r="E236" s="99">
        <v>5.1338206050666244</v>
      </c>
      <c r="F236" s="99">
        <v>4.9680776768160042</v>
      </c>
      <c r="G236" s="99">
        <v>4.9160745649901996</v>
      </c>
      <c r="H236" s="99">
        <v>4.9165755735672345</v>
      </c>
      <c r="I236" s="99">
        <v>4.7548800241545672</v>
      </c>
      <c r="J236" s="99">
        <v>4.8414059760687618</v>
      </c>
      <c r="K236" s="99">
        <v>4.9640713836954102</v>
      </c>
      <c r="L236" s="99">
        <v>5.6130285132704003</v>
      </c>
      <c r="M236" s="99">
        <v>5.2509194605149911</v>
      </c>
      <c r="N236" s="99">
        <v>5.390611093120218</v>
      </c>
      <c r="O236" s="99">
        <v>5.25425947110236</v>
      </c>
      <c r="P236" s="99">
        <v>5.1166876177916203</v>
      </c>
      <c r="Q236" s="99">
        <v>5.1827644942555464</v>
      </c>
      <c r="R236" s="99">
        <v>5.0871118839893272</v>
      </c>
      <c r="S236" s="99">
        <v>5.0059152774257258</v>
      </c>
      <c r="T236" s="99">
        <v>4.9854515675756499</v>
      </c>
      <c r="U236" s="99">
        <v>4.8630726690589992</v>
      </c>
      <c r="V236" s="99">
        <v>4.5637253341653699</v>
      </c>
      <c r="W236" s="99">
        <v>4.4377032802259837</v>
      </c>
      <c r="X236" s="99">
        <v>3.7472774700073654</v>
      </c>
      <c r="Y236" s="99">
        <v>2.9238853487608099</v>
      </c>
      <c r="DA236" s="63" t="s">
        <v>2911</v>
      </c>
    </row>
    <row r="237" spans="1:105" ht="12" customHeight="1" x14ac:dyDescent="0.25">
      <c r="A237" s="121" t="s">
        <v>54</v>
      </c>
      <c r="B237" s="123">
        <v>2.2273607150454575</v>
      </c>
      <c r="C237" s="123">
        <v>2.3624282127043408</v>
      </c>
      <c r="D237" s="123">
        <v>2.356258005803761</v>
      </c>
      <c r="E237" s="123">
        <v>2.3397599776548161</v>
      </c>
      <c r="F237" s="123">
        <v>2.3967011051361164</v>
      </c>
      <c r="G237" s="123">
        <v>2.3901530906889401</v>
      </c>
      <c r="H237" s="123">
        <v>2.5996437313071223</v>
      </c>
      <c r="I237" s="123">
        <v>2.4196230627826663</v>
      </c>
      <c r="J237" s="123">
        <v>2.4737342011264674</v>
      </c>
      <c r="K237" s="123">
        <v>2.2473796854814974</v>
      </c>
      <c r="L237" s="123">
        <v>2.7300934557449401</v>
      </c>
      <c r="M237" s="123">
        <v>2.7031054546658253</v>
      </c>
      <c r="N237" s="123">
        <v>2.6823408503985231</v>
      </c>
      <c r="O237" s="123">
        <v>2.6072938996930786</v>
      </c>
      <c r="P237" s="123">
        <v>2.5408136352118782</v>
      </c>
      <c r="Q237" s="123">
        <v>2.4825656799960631</v>
      </c>
      <c r="R237" s="123">
        <v>2.4195193904441892</v>
      </c>
      <c r="S237" s="123">
        <v>2.3572368831354886</v>
      </c>
      <c r="T237" s="123">
        <v>2.2869189157287697</v>
      </c>
      <c r="U237" s="123">
        <v>2.1845537490927414</v>
      </c>
      <c r="V237" s="123">
        <v>2.0786886133540858</v>
      </c>
      <c r="W237" s="123">
        <v>2.026183280810542</v>
      </c>
      <c r="X237" s="123">
        <v>2.0093924835324977</v>
      </c>
      <c r="Y237" s="123">
        <v>1.7453098071099769</v>
      </c>
      <c r="DA237" s="130" t="s">
        <v>2912</v>
      </c>
    </row>
    <row r="238" spans="1:105" ht="12" customHeight="1" x14ac:dyDescent="0.25">
      <c r="A238" s="97" t="s">
        <v>50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X238" s="99">
        <v>0</v>
      </c>
      <c r="Y238" s="99">
        <v>0</v>
      </c>
      <c r="DA238" s="63" t="s">
        <v>2913</v>
      </c>
    </row>
    <row r="239" spans="1:105" ht="12" customHeight="1" x14ac:dyDescent="0.25">
      <c r="A239" s="109" t="s">
        <v>120</v>
      </c>
      <c r="B239" s="110">
        <v>2.2273607150454575</v>
      </c>
      <c r="C239" s="110">
        <v>2.3624282127043408</v>
      </c>
      <c r="D239" s="110">
        <v>2.356258005803761</v>
      </c>
      <c r="E239" s="110">
        <v>2.3397599776548161</v>
      </c>
      <c r="F239" s="110">
        <v>2.3967011051361164</v>
      </c>
      <c r="G239" s="110">
        <v>2.3901530906889401</v>
      </c>
      <c r="H239" s="110">
        <v>2.5996437313071223</v>
      </c>
      <c r="I239" s="110">
        <v>2.4196230627826663</v>
      </c>
      <c r="J239" s="110">
        <v>2.4737342011264674</v>
      </c>
      <c r="K239" s="110">
        <v>2.2473796854814974</v>
      </c>
      <c r="L239" s="110">
        <v>2.7300934557449401</v>
      </c>
      <c r="M239" s="110">
        <v>2.7031054546658253</v>
      </c>
      <c r="N239" s="110">
        <v>2.6823408503985231</v>
      </c>
      <c r="O239" s="110">
        <v>2.6072938996930786</v>
      </c>
      <c r="P239" s="110">
        <v>2.5408136352118782</v>
      </c>
      <c r="Q239" s="110">
        <v>2.4825656799960631</v>
      </c>
      <c r="R239" s="110">
        <v>2.4195193904441892</v>
      </c>
      <c r="S239" s="110">
        <v>2.3572368831354886</v>
      </c>
      <c r="T239" s="110">
        <v>2.2869189157287697</v>
      </c>
      <c r="U239" s="110">
        <v>2.1845537490927414</v>
      </c>
      <c r="V239" s="110">
        <v>2.0786886133540858</v>
      </c>
      <c r="W239" s="110">
        <v>2.026183280810542</v>
      </c>
      <c r="X239" s="110">
        <v>2.0093924835324977</v>
      </c>
      <c r="Y239" s="110">
        <v>1.7453098071099769</v>
      </c>
      <c r="DA239" s="60" t="s">
        <v>2914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92.226167033376214</v>
      </c>
      <c r="C241" s="118">
        <f t="shared" si="98"/>
        <v>78.596439077257642</v>
      </c>
      <c r="D241" s="118">
        <f t="shared" si="98"/>
        <v>91.416866694733898</v>
      </c>
      <c r="E241" s="118">
        <f t="shared" si="98"/>
        <v>92.660084345087427</v>
      </c>
      <c r="F241" s="118">
        <f t="shared" si="98"/>
        <v>84.833704640647298</v>
      </c>
      <c r="G241" s="118">
        <f t="shared" si="98"/>
        <v>84.838332897290542</v>
      </c>
      <c r="H241" s="118">
        <f t="shared" si="98"/>
        <v>82.220646492414502</v>
      </c>
      <c r="I241" s="118">
        <f t="shared" si="98"/>
        <v>83.310258644750249</v>
      </c>
      <c r="J241" s="118">
        <f t="shared" si="98"/>
        <v>80.573912554730612</v>
      </c>
      <c r="K241" s="118">
        <f t="shared" si="98"/>
        <v>89.017264013894803</v>
      </c>
      <c r="L241" s="118">
        <f t="shared" si="98"/>
        <v>68.709795295038276</v>
      </c>
      <c r="M241" s="118">
        <f t="shared" si="98"/>
        <v>91.84248446071436</v>
      </c>
      <c r="N241" s="118">
        <f t="shared" si="98"/>
        <v>108.45883575373159</v>
      </c>
      <c r="O241" s="118">
        <f t="shared" si="98"/>
        <v>95.900317129270675</v>
      </c>
      <c r="P241" s="118">
        <f t="shared" si="98"/>
        <v>91.981598292562012</v>
      </c>
      <c r="Q241" s="118">
        <f t="shared" si="98"/>
        <v>37.581703583288771</v>
      </c>
      <c r="R241" s="118">
        <f t="shared" ref="R241:V241" si="99">R242+R244+R246+R255</f>
        <v>37.18579362571549</v>
      </c>
      <c r="S241" s="118">
        <f t="shared" si="99"/>
        <v>55.718043668515442</v>
      </c>
      <c r="T241" s="118">
        <f t="shared" si="99"/>
        <v>63.015370466154373</v>
      </c>
      <c r="U241" s="118">
        <f t="shared" si="99"/>
        <v>84.012885447147383</v>
      </c>
      <c r="V241" s="118">
        <f t="shared" si="99"/>
        <v>95.257013695406627</v>
      </c>
      <c r="W241" s="118">
        <f t="shared" ref="W241:Y241" si="100">W242+W244+W246+W255</f>
        <v>95.778184809509867</v>
      </c>
      <c r="X241" s="118">
        <f t="shared" si="100"/>
        <v>154.13766681542609</v>
      </c>
      <c r="Y241" s="118">
        <f t="shared" si="100"/>
        <v>14.91938209007751</v>
      </c>
      <c r="DA241" s="129" t="s">
        <v>3066</v>
      </c>
    </row>
    <row r="242" spans="1:105" ht="12" customHeight="1" x14ac:dyDescent="0.25">
      <c r="A242" s="121" t="s">
        <v>57</v>
      </c>
      <c r="B242" s="123">
        <f t="shared" ref="B242:Y242" si="101">B243</f>
        <v>80.235326468644146</v>
      </c>
      <c r="C242" s="123">
        <f t="shared" si="101"/>
        <v>67.512931536313204</v>
      </c>
      <c r="D242" s="123">
        <f t="shared" si="101"/>
        <v>79.065165146685374</v>
      </c>
      <c r="E242" s="123">
        <f t="shared" si="101"/>
        <v>80.184131030665483</v>
      </c>
      <c r="F242" s="123">
        <f t="shared" si="101"/>
        <v>72.90128855078774</v>
      </c>
      <c r="G242" s="123">
        <f t="shared" si="101"/>
        <v>72.97159136301299</v>
      </c>
      <c r="H242" s="123">
        <f t="shared" si="101"/>
        <v>70.182489293907494</v>
      </c>
      <c r="I242" s="123">
        <f t="shared" si="101"/>
        <v>71.294223555839082</v>
      </c>
      <c r="J242" s="123">
        <f t="shared" si="101"/>
        <v>69.258162680173285</v>
      </c>
      <c r="K242" s="123">
        <f t="shared" si="101"/>
        <v>77.342174405300995</v>
      </c>
      <c r="L242" s="123">
        <f t="shared" si="101"/>
        <v>56.80428865727351</v>
      </c>
      <c r="M242" s="123">
        <f t="shared" si="101"/>
        <v>79.865302156228779</v>
      </c>
      <c r="N242" s="123">
        <f t="shared" si="101"/>
        <v>96.459768024009648</v>
      </c>
      <c r="O242" s="123">
        <f t="shared" si="101"/>
        <v>83.833412988571808</v>
      </c>
      <c r="P242" s="123">
        <f t="shared" si="101"/>
        <v>79.73474299039006</v>
      </c>
      <c r="Q242" s="123">
        <f t="shared" si="101"/>
        <v>25.124316490307027</v>
      </c>
      <c r="R242" s="123">
        <f t="shared" si="101"/>
        <v>24.607669936432341</v>
      </c>
      <c r="S242" s="123">
        <f t="shared" si="101"/>
        <v>43.300101406823423</v>
      </c>
      <c r="T242" s="123">
        <f t="shared" si="101"/>
        <v>50.805148672926471</v>
      </c>
      <c r="U242" s="123">
        <f t="shared" si="101"/>
        <v>72.610504278047927</v>
      </c>
      <c r="V242" s="123">
        <f t="shared" si="101"/>
        <v>84.62631976756397</v>
      </c>
      <c r="W242" s="123">
        <f t="shared" si="101"/>
        <v>86.004887622720787</v>
      </c>
      <c r="X242" s="123">
        <f t="shared" si="101"/>
        <v>144.38448679018057</v>
      </c>
      <c r="Y242" s="123">
        <f t="shared" si="101"/>
        <v>5.9843201163249047</v>
      </c>
      <c r="DA242" s="130" t="s">
        <v>3067</v>
      </c>
    </row>
    <row r="243" spans="1:105" ht="12" customHeight="1" x14ac:dyDescent="0.25">
      <c r="A243" s="97" t="s">
        <v>53</v>
      </c>
      <c r="B243" s="99">
        <v>80.235326468644146</v>
      </c>
      <c r="C243" s="99">
        <v>67.512931536313204</v>
      </c>
      <c r="D243" s="99">
        <v>79.065165146685374</v>
      </c>
      <c r="E243" s="99">
        <v>80.184131030665483</v>
      </c>
      <c r="F243" s="99">
        <v>72.90128855078774</v>
      </c>
      <c r="G243" s="99">
        <v>72.97159136301299</v>
      </c>
      <c r="H243" s="99">
        <v>70.182489293907494</v>
      </c>
      <c r="I243" s="99">
        <v>71.294223555839082</v>
      </c>
      <c r="J243" s="99">
        <v>69.258162680173285</v>
      </c>
      <c r="K243" s="99">
        <v>77.342174405300995</v>
      </c>
      <c r="L243" s="99">
        <v>56.80428865727351</v>
      </c>
      <c r="M243" s="99">
        <v>79.865302156228779</v>
      </c>
      <c r="N243" s="99">
        <v>96.459768024009648</v>
      </c>
      <c r="O243" s="99">
        <v>83.833412988571808</v>
      </c>
      <c r="P243" s="99">
        <v>79.73474299039006</v>
      </c>
      <c r="Q243" s="99">
        <v>25.124316490307027</v>
      </c>
      <c r="R243" s="99">
        <v>24.607669936432341</v>
      </c>
      <c r="S243" s="99">
        <v>43.300101406823423</v>
      </c>
      <c r="T243" s="99">
        <v>50.805148672926471</v>
      </c>
      <c r="U243" s="99">
        <v>72.610504278047927</v>
      </c>
      <c r="V243" s="99">
        <v>84.62631976756397</v>
      </c>
      <c r="W243" s="99">
        <v>86.004887622720787</v>
      </c>
      <c r="X243" s="99">
        <v>144.38448679018057</v>
      </c>
      <c r="Y243" s="99">
        <v>5.9843201163249047</v>
      </c>
      <c r="DA243" s="63" t="s">
        <v>3068</v>
      </c>
    </row>
    <row r="244" spans="1:105" ht="12" customHeight="1" x14ac:dyDescent="0.25">
      <c r="A244" s="121" t="s">
        <v>92</v>
      </c>
      <c r="B244" s="123">
        <f t="shared" ref="B244:Y244" si="102">B245</f>
        <v>0.5074986557438349</v>
      </c>
      <c r="C244" s="123">
        <f t="shared" si="102"/>
        <v>0.52623166011308753</v>
      </c>
      <c r="D244" s="123">
        <f t="shared" si="102"/>
        <v>0.56341456227725029</v>
      </c>
      <c r="E244" s="123">
        <f t="shared" si="102"/>
        <v>0.77742805732309328</v>
      </c>
      <c r="F244" s="123">
        <f t="shared" si="102"/>
        <v>0.55609352026615932</v>
      </c>
      <c r="G244" s="123">
        <f t="shared" si="102"/>
        <v>0.5221703434867675</v>
      </c>
      <c r="H244" s="123">
        <f t="shared" si="102"/>
        <v>0.74702892266513765</v>
      </c>
      <c r="I244" s="123">
        <f t="shared" si="102"/>
        <v>0.54886621763383514</v>
      </c>
      <c r="J244" s="123">
        <f t="shared" si="102"/>
        <v>0.6090644369932261</v>
      </c>
      <c r="K244" s="123">
        <f t="shared" si="102"/>
        <v>0.67482437578720667</v>
      </c>
      <c r="L244" s="123">
        <f t="shared" si="102"/>
        <v>0.76333558140437652</v>
      </c>
      <c r="M244" s="123">
        <f t="shared" si="102"/>
        <v>0.78002174191291318</v>
      </c>
      <c r="N244" s="123">
        <f t="shared" si="102"/>
        <v>1.0190542268467782</v>
      </c>
      <c r="O244" s="123">
        <f t="shared" si="102"/>
        <v>1.2324670127105688</v>
      </c>
      <c r="P244" s="123">
        <f t="shared" si="102"/>
        <v>1.3162287642308608</v>
      </c>
      <c r="Q244" s="123">
        <f t="shared" si="102"/>
        <v>1.4961901273143754</v>
      </c>
      <c r="R244" s="123">
        <f t="shared" si="102"/>
        <v>1.5147642086137694</v>
      </c>
      <c r="S244" s="123">
        <f t="shared" si="102"/>
        <v>1.443238376622775</v>
      </c>
      <c r="T244" s="123">
        <f t="shared" si="102"/>
        <v>1.6099245142129424</v>
      </c>
      <c r="U244" s="123">
        <f t="shared" si="102"/>
        <v>1.2631524207774913</v>
      </c>
      <c r="V244" s="123">
        <f t="shared" si="102"/>
        <v>1.2279806164354075</v>
      </c>
      <c r="W244" s="123">
        <f t="shared" si="102"/>
        <v>1.2863390607613445</v>
      </c>
      <c r="X244" s="123">
        <f t="shared" si="102"/>
        <v>2.0503717204543395</v>
      </c>
      <c r="Y244" s="123">
        <f t="shared" si="102"/>
        <v>2.7159502030031177</v>
      </c>
      <c r="DA244" s="130" t="s">
        <v>3069</v>
      </c>
    </row>
    <row r="245" spans="1:105" ht="12" customHeight="1" x14ac:dyDescent="0.25">
      <c r="A245" s="97" t="s">
        <v>53</v>
      </c>
      <c r="B245" s="99">
        <f>RES_hhdet_tess!B165</f>
        <v>0.5074986557438349</v>
      </c>
      <c r="C245" s="99">
        <f>RES_hhdet_tess!C165</f>
        <v>0.52623166011308753</v>
      </c>
      <c r="D245" s="99">
        <f>RES_hhdet_tess!D165</f>
        <v>0.56341456227725029</v>
      </c>
      <c r="E245" s="99">
        <f>RES_hhdet_tess!E165</f>
        <v>0.77742805732309328</v>
      </c>
      <c r="F245" s="99">
        <f>RES_hhdet_tess!F165</f>
        <v>0.55609352026615932</v>
      </c>
      <c r="G245" s="99">
        <f>RES_hhdet_tess!G165</f>
        <v>0.5221703434867675</v>
      </c>
      <c r="H245" s="99">
        <f>RES_hhdet_tess!H165</f>
        <v>0.74702892266513765</v>
      </c>
      <c r="I245" s="99">
        <f>RES_hhdet_tess!I165</f>
        <v>0.54886621763383514</v>
      </c>
      <c r="J245" s="99">
        <f>RES_hhdet_tess!J165</f>
        <v>0.6090644369932261</v>
      </c>
      <c r="K245" s="99">
        <f>RES_hhdet_tess!K165</f>
        <v>0.67482437578720667</v>
      </c>
      <c r="L245" s="99">
        <f>RES_hhdet_tess!L165</f>
        <v>0.76333558140437652</v>
      </c>
      <c r="M245" s="99">
        <f>RES_hhdet_tess!M165</f>
        <v>0.78002174191291318</v>
      </c>
      <c r="N245" s="99">
        <f>RES_hhdet_tess!N165</f>
        <v>1.0190542268467782</v>
      </c>
      <c r="O245" s="99">
        <f>RES_hhdet_tess!O165</f>
        <v>1.2324670127105688</v>
      </c>
      <c r="P245" s="99">
        <f>RES_hhdet_tess!P165</f>
        <v>1.3162287642308608</v>
      </c>
      <c r="Q245" s="99">
        <f>RES_hhdet_tess!Q165</f>
        <v>1.4961901273143754</v>
      </c>
      <c r="R245" s="99">
        <f>RES_hhdet_tess!R165</f>
        <v>1.5147642086137694</v>
      </c>
      <c r="S245" s="99">
        <f>RES_hhdet_tess!S165</f>
        <v>1.443238376622775</v>
      </c>
      <c r="T245" s="99">
        <f>RES_hhdet_tess!T165</f>
        <v>1.6099245142129424</v>
      </c>
      <c r="U245" s="99">
        <f>RES_hhdet_tess!U165</f>
        <v>1.2631524207774913</v>
      </c>
      <c r="V245" s="99">
        <f>RES_hhdet_tess!V165</f>
        <v>1.2279806164354075</v>
      </c>
      <c r="W245" s="99">
        <f>RES_hhdet_tess!W165</f>
        <v>1.2863390607613445</v>
      </c>
      <c r="X245" s="99">
        <f>RES_hhdet_tess!X165</f>
        <v>2.0503717204543395</v>
      </c>
      <c r="Y245" s="99">
        <f>RES_hhdet_tess!Y165</f>
        <v>2.7159502030031177</v>
      </c>
      <c r="DA245" s="63" t="s">
        <v>3070</v>
      </c>
    </row>
    <row r="246" spans="1:105" ht="12" customHeight="1" x14ac:dyDescent="0.25">
      <c r="A246" s="121" t="s">
        <v>55</v>
      </c>
      <c r="B246" s="123">
        <v>9.8023119952726869</v>
      </c>
      <c r="C246" s="123">
        <v>8.7693444968462622</v>
      </c>
      <c r="D246" s="123">
        <v>9.9996633006511182</v>
      </c>
      <c r="E246" s="123">
        <v>9.916645703521997</v>
      </c>
      <c r="F246" s="123">
        <v>9.5450038835796107</v>
      </c>
      <c r="G246" s="123">
        <v>9.5115394958327038</v>
      </c>
      <c r="H246" s="123">
        <v>9.2896257051433295</v>
      </c>
      <c r="I246" s="123">
        <v>9.6001656118087357</v>
      </c>
      <c r="J246" s="123">
        <v>8.795590764161723</v>
      </c>
      <c r="K246" s="123">
        <v>9.2608301223441138</v>
      </c>
      <c r="L246" s="123">
        <v>9.0249830651931884</v>
      </c>
      <c r="M246" s="123">
        <v>9.0955340574200569</v>
      </c>
      <c r="N246" s="123">
        <v>8.8886264177392658</v>
      </c>
      <c r="O246" s="123">
        <v>8.7955756801299696</v>
      </c>
      <c r="P246" s="123">
        <v>8.9411211832765218</v>
      </c>
      <c r="Q246" s="123">
        <v>9.0152961613002791</v>
      </c>
      <c r="R246" s="123">
        <v>9.1625020360137093</v>
      </c>
      <c r="S246" s="123">
        <v>9.1119203543638871</v>
      </c>
      <c r="T246" s="123">
        <v>8.7724253481331811</v>
      </c>
      <c r="U246" s="123">
        <v>8.3440692164899097</v>
      </c>
      <c r="V246" s="123">
        <v>7.6404574212507308</v>
      </c>
      <c r="W246" s="123">
        <v>6.7389227811211478</v>
      </c>
      <c r="X246" s="123">
        <v>5.9647724094523689</v>
      </c>
      <c r="Y246" s="123">
        <v>4.7077968150528386</v>
      </c>
      <c r="DA246" s="130" t="s">
        <v>3071</v>
      </c>
    </row>
    <row r="247" spans="1:105" ht="12" customHeight="1" x14ac:dyDescent="0.25">
      <c r="A247" s="97" t="s">
        <v>124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3072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X248" s="99">
        <v>0</v>
      </c>
      <c r="Y248" s="99">
        <v>0</v>
      </c>
      <c r="DA248" s="63" t="s">
        <v>3073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X249" s="102">
        <v>0</v>
      </c>
      <c r="Y249" s="102">
        <v>0</v>
      </c>
      <c r="DA249" s="131" t="s">
        <v>3074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X250" s="105">
        <v>0</v>
      </c>
      <c r="Y250" s="105">
        <v>0</v>
      </c>
      <c r="DA250" s="132" t="s">
        <v>3075</v>
      </c>
    </row>
    <row r="251" spans="1:105" ht="12" customHeight="1" x14ac:dyDescent="0.25">
      <c r="A251" s="106" t="s">
        <v>122</v>
      </c>
      <c r="B251" s="102">
        <v>9.8023119952726869</v>
      </c>
      <c r="C251" s="102">
        <v>8.7686735779143703</v>
      </c>
      <c r="D251" s="102">
        <v>9.9989138585996482</v>
      </c>
      <c r="E251" s="102">
        <v>9.9158354072357433</v>
      </c>
      <c r="F251" s="102">
        <v>9.5440315401753342</v>
      </c>
      <c r="G251" s="102">
        <v>9.5109435360023866</v>
      </c>
      <c r="H251" s="102">
        <v>9.2894812056217226</v>
      </c>
      <c r="I251" s="102">
        <v>9.6007654473001409</v>
      </c>
      <c r="J251" s="102">
        <v>8.7958212111732728</v>
      </c>
      <c r="K251" s="102">
        <v>9.2617357095563069</v>
      </c>
      <c r="L251" s="102">
        <v>9.0245522733132137</v>
      </c>
      <c r="M251" s="102">
        <v>9.0969876130963847</v>
      </c>
      <c r="N251" s="102">
        <v>8.8896972021551317</v>
      </c>
      <c r="O251" s="102">
        <v>8.7963006799789056</v>
      </c>
      <c r="P251" s="102">
        <v>8.936524052870503</v>
      </c>
      <c r="Q251" s="102">
        <v>9.0138636461311936</v>
      </c>
      <c r="R251" s="102">
        <v>9.1607211187363919</v>
      </c>
      <c r="S251" s="102">
        <v>9.1122429475547637</v>
      </c>
      <c r="T251" s="102">
        <v>8.7766122696604487</v>
      </c>
      <c r="U251" s="102">
        <v>8.346467667346646</v>
      </c>
      <c r="V251" s="102">
        <v>7.6384959821537821</v>
      </c>
      <c r="W251" s="102">
        <v>6.7399852044534301</v>
      </c>
      <c r="X251" s="102">
        <v>5.9616739668554919</v>
      </c>
      <c r="Y251" s="102">
        <v>4.6994940242926946</v>
      </c>
      <c r="DA251" s="131" t="s">
        <v>3076</v>
      </c>
    </row>
    <row r="252" spans="1:105" ht="12" customHeight="1" x14ac:dyDescent="0.25">
      <c r="A252" s="107" t="s">
        <v>121</v>
      </c>
      <c r="B252" s="105">
        <v>9.8023119952726852</v>
      </c>
      <c r="C252" s="105">
        <v>8.7702605379523746</v>
      </c>
      <c r="D252" s="105">
        <v>10.000652527039273</v>
      </c>
      <c r="E252" s="105">
        <v>9.9176705067657185</v>
      </c>
      <c r="F252" s="105">
        <v>9.5461097727366351</v>
      </c>
      <c r="G252" s="105">
        <v>9.5121842826096437</v>
      </c>
      <c r="H252" s="105">
        <v>9.2897807875745606</v>
      </c>
      <c r="I252" s="105">
        <v>9.5995873403805838</v>
      </c>
      <c r="J252" s="105">
        <v>8.7953612686531919</v>
      </c>
      <c r="K252" s="105">
        <v>9.2600177106925621</v>
      </c>
      <c r="L252" s="105">
        <v>9.0254774336229229</v>
      </c>
      <c r="M252" s="105">
        <v>9.0942848637952096</v>
      </c>
      <c r="N252" s="105">
        <v>8.8876071576961646</v>
      </c>
      <c r="O252" s="105">
        <v>8.7948892041195599</v>
      </c>
      <c r="P252" s="105">
        <v>8.94537649706918</v>
      </c>
      <c r="Q252" s="105">
        <v>9.0166446283494963</v>
      </c>
      <c r="R252" s="105">
        <v>9.1641398337195135</v>
      </c>
      <c r="S252" s="105">
        <v>9.1115961017430163</v>
      </c>
      <c r="T252" s="105">
        <v>8.7689159657551023</v>
      </c>
      <c r="U252" s="105">
        <v>8.3413605809152163</v>
      </c>
      <c r="V252" s="105">
        <v>7.6427916627397181</v>
      </c>
      <c r="W252" s="105">
        <v>6.7373826590010788</v>
      </c>
      <c r="X252" s="105">
        <v>5.9694220824242938</v>
      </c>
      <c r="Y252" s="105">
        <v>4.7201915176871081</v>
      </c>
      <c r="DA252" s="132" t="s">
        <v>3077</v>
      </c>
    </row>
    <row r="253" spans="1:105" ht="12" customHeight="1" x14ac:dyDescent="0.25">
      <c r="A253" s="108" t="s">
        <v>53</v>
      </c>
      <c r="B253" s="99">
        <v>5.1882747007708057</v>
      </c>
      <c r="C253" s="99">
        <v>4.1605367236094608</v>
      </c>
      <c r="D253" s="99">
        <v>4.9764201889926589</v>
      </c>
      <c r="E253" s="99">
        <v>4.783849901699095</v>
      </c>
      <c r="F253" s="99">
        <v>4.5780320959206291</v>
      </c>
      <c r="G253" s="99">
        <v>4.5961097176194441</v>
      </c>
      <c r="H253" s="99">
        <v>4.373205214007327</v>
      </c>
      <c r="I253" s="99">
        <v>4.8447073162260166</v>
      </c>
      <c r="J253" s="99">
        <v>3.9539552925844279</v>
      </c>
      <c r="K253" s="99">
        <v>4.2959463269971518</v>
      </c>
      <c r="L253" s="99">
        <v>3.4124489203525226</v>
      </c>
      <c r="M253" s="99">
        <v>3.8433654032802189</v>
      </c>
      <c r="N253" s="99">
        <v>3.4969960645759461</v>
      </c>
      <c r="O253" s="99">
        <v>3.5406297330171985</v>
      </c>
      <c r="P253" s="99">
        <v>3.8286888792775611</v>
      </c>
      <c r="Q253" s="99">
        <v>3.8338801340939517</v>
      </c>
      <c r="R253" s="99">
        <v>4.0770279497301862</v>
      </c>
      <c r="S253" s="99">
        <v>4.1056808243172913</v>
      </c>
      <c r="T253" s="99">
        <v>3.7834643981794525</v>
      </c>
      <c r="U253" s="99">
        <v>3.4782879118562158</v>
      </c>
      <c r="V253" s="99">
        <v>3.0790663285743478</v>
      </c>
      <c r="W253" s="99">
        <v>2.2996793787750947</v>
      </c>
      <c r="X253" s="99">
        <v>2.2221446124169275</v>
      </c>
      <c r="Y253" s="99">
        <v>1.7963061689262989</v>
      </c>
      <c r="DA253" s="63" t="s">
        <v>3078</v>
      </c>
    </row>
    <row r="254" spans="1:105" ht="12" customHeight="1" x14ac:dyDescent="0.25">
      <c r="A254" s="108" t="s">
        <v>52</v>
      </c>
      <c r="B254" s="99">
        <v>4.6140372945018795</v>
      </c>
      <c r="C254" s="99">
        <v>4.6097238143429147</v>
      </c>
      <c r="D254" s="99">
        <v>5.0242323380466161</v>
      </c>
      <c r="E254" s="99">
        <v>5.1338206050666244</v>
      </c>
      <c r="F254" s="99">
        <v>4.9680776768160042</v>
      </c>
      <c r="G254" s="99">
        <v>4.9160745649901996</v>
      </c>
      <c r="H254" s="99">
        <v>4.9165755735672345</v>
      </c>
      <c r="I254" s="99">
        <v>4.7548800241545672</v>
      </c>
      <c r="J254" s="99">
        <v>4.8414059760687618</v>
      </c>
      <c r="K254" s="99">
        <v>4.9640713836954102</v>
      </c>
      <c r="L254" s="99">
        <v>5.6130285132704003</v>
      </c>
      <c r="M254" s="99">
        <v>5.2509194605149911</v>
      </c>
      <c r="N254" s="99">
        <v>5.390611093120218</v>
      </c>
      <c r="O254" s="99">
        <v>5.25425947110236</v>
      </c>
      <c r="P254" s="99">
        <v>5.1166876177916203</v>
      </c>
      <c r="Q254" s="99">
        <v>5.1827644942555464</v>
      </c>
      <c r="R254" s="99">
        <v>5.0871118839893272</v>
      </c>
      <c r="S254" s="99">
        <v>5.0059152774257258</v>
      </c>
      <c r="T254" s="99">
        <v>4.9854515675756499</v>
      </c>
      <c r="U254" s="99">
        <v>4.8630726690589992</v>
      </c>
      <c r="V254" s="99">
        <v>4.5637253341653699</v>
      </c>
      <c r="W254" s="99">
        <v>4.4377032802259837</v>
      </c>
      <c r="X254" s="99">
        <v>3.7472774700073654</v>
      </c>
      <c r="Y254" s="99">
        <v>2.9238853487608099</v>
      </c>
      <c r="DA254" s="63" t="s">
        <v>3079</v>
      </c>
    </row>
    <row r="255" spans="1:105" ht="12" customHeight="1" x14ac:dyDescent="0.25">
      <c r="A255" s="121" t="s">
        <v>54</v>
      </c>
      <c r="B255" s="123">
        <v>1.6810299137155447</v>
      </c>
      <c r="C255" s="123">
        <v>1.7879313839850948</v>
      </c>
      <c r="D255" s="123">
        <v>1.7886236851201629</v>
      </c>
      <c r="E255" s="123">
        <v>1.7818795535768577</v>
      </c>
      <c r="F255" s="123">
        <v>1.831318686013782</v>
      </c>
      <c r="G255" s="123">
        <v>1.8330316949580829</v>
      </c>
      <c r="H255" s="123">
        <v>2.0015025706985501</v>
      </c>
      <c r="I255" s="123">
        <v>1.8670032594686057</v>
      </c>
      <c r="J255" s="123">
        <v>1.9110946734023788</v>
      </c>
      <c r="K255" s="123">
        <v>1.7394351104624777</v>
      </c>
      <c r="L255" s="123">
        <v>2.1171879911672038</v>
      </c>
      <c r="M255" s="123">
        <v>2.1016265051526033</v>
      </c>
      <c r="N255" s="123">
        <v>2.0913870851359002</v>
      </c>
      <c r="O255" s="123">
        <v>2.0388614478583169</v>
      </c>
      <c r="P255" s="123">
        <v>1.9895053546645762</v>
      </c>
      <c r="Q255" s="123">
        <v>1.9459008043670913</v>
      </c>
      <c r="R255" s="123">
        <v>1.9008574446556699</v>
      </c>
      <c r="S255" s="123">
        <v>1.862783530705358</v>
      </c>
      <c r="T255" s="123">
        <v>1.827871930881775</v>
      </c>
      <c r="U255" s="123">
        <v>1.795159531832049</v>
      </c>
      <c r="V255" s="123">
        <v>1.7622558901565228</v>
      </c>
      <c r="W255" s="123">
        <v>1.748035344906586</v>
      </c>
      <c r="X255" s="123">
        <v>1.738035895338822</v>
      </c>
      <c r="Y255" s="123">
        <v>1.5113149556966496</v>
      </c>
      <c r="DA255" s="130" t="s">
        <v>3080</v>
      </c>
    </row>
    <row r="256" spans="1:105" ht="12" customHeight="1" x14ac:dyDescent="0.25">
      <c r="A256" s="97" t="s">
        <v>50</v>
      </c>
      <c r="B256" s="99">
        <v>0</v>
      </c>
      <c r="C256" s="99">
        <v>0</v>
      </c>
      <c r="D256" s="99">
        <v>0</v>
      </c>
      <c r="E256" s="99">
        <v>0</v>
      </c>
      <c r="F256" s="99">
        <v>0</v>
      </c>
      <c r="G256" s="99">
        <v>0</v>
      </c>
      <c r="H256" s="99">
        <v>0</v>
      </c>
      <c r="I256" s="99">
        <v>0</v>
      </c>
      <c r="J256" s="99">
        <v>0</v>
      </c>
      <c r="K256" s="99">
        <v>0</v>
      </c>
      <c r="L256" s="99">
        <v>0</v>
      </c>
      <c r="M256" s="99">
        <v>0</v>
      </c>
      <c r="N256" s="99">
        <v>0</v>
      </c>
      <c r="O256" s="99">
        <v>0</v>
      </c>
      <c r="P256" s="99">
        <v>0</v>
      </c>
      <c r="Q256" s="99">
        <v>0</v>
      </c>
      <c r="R256" s="99">
        <v>0</v>
      </c>
      <c r="S256" s="99">
        <v>0</v>
      </c>
      <c r="T256" s="99">
        <v>0</v>
      </c>
      <c r="U256" s="99">
        <v>0</v>
      </c>
      <c r="V256" s="99">
        <v>0</v>
      </c>
      <c r="W256" s="99">
        <v>0</v>
      </c>
      <c r="X256" s="99">
        <v>0</v>
      </c>
      <c r="Y256" s="99">
        <v>0</v>
      </c>
      <c r="DA256" s="63" t="s">
        <v>3081</v>
      </c>
    </row>
    <row r="257" spans="1:105" ht="12" customHeight="1" x14ac:dyDescent="0.25">
      <c r="A257" s="109" t="s">
        <v>120</v>
      </c>
      <c r="B257" s="110">
        <v>1.6810299137155447</v>
      </c>
      <c r="C257" s="110">
        <v>1.7879313839850948</v>
      </c>
      <c r="D257" s="110">
        <v>1.7886236851201629</v>
      </c>
      <c r="E257" s="110">
        <v>1.7818795535768577</v>
      </c>
      <c r="F257" s="110">
        <v>1.831318686013782</v>
      </c>
      <c r="G257" s="110">
        <v>1.8330316949580829</v>
      </c>
      <c r="H257" s="110">
        <v>2.0015025706985501</v>
      </c>
      <c r="I257" s="110">
        <v>1.8670032594686057</v>
      </c>
      <c r="J257" s="110">
        <v>1.9110946734023788</v>
      </c>
      <c r="K257" s="110">
        <v>1.7394351104624777</v>
      </c>
      <c r="L257" s="110">
        <v>2.1171879911672038</v>
      </c>
      <c r="M257" s="110">
        <v>2.1016265051526033</v>
      </c>
      <c r="N257" s="110">
        <v>2.0913870851359002</v>
      </c>
      <c r="O257" s="110">
        <v>2.0388614478583169</v>
      </c>
      <c r="P257" s="110">
        <v>1.9895053546645762</v>
      </c>
      <c r="Q257" s="110">
        <v>1.9459008043670913</v>
      </c>
      <c r="R257" s="110">
        <v>1.9008574446556699</v>
      </c>
      <c r="S257" s="110">
        <v>1.862783530705358</v>
      </c>
      <c r="T257" s="110">
        <v>1.827871930881775</v>
      </c>
      <c r="U257" s="110">
        <v>1.795159531832049</v>
      </c>
      <c r="V257" s="110">
        <v>1.7622558901565228</v>
      </c>
      <c r="W257" s="110">
        <v>1.748035344906586</v>
      </c>
      <c r="X257" s="110">
        <v>1.738035895338822</v>
      </c>
      <c r="Y257" s="110">
        <v>1.5113149556966496</v>
      </c>
      <c r="DA257" s="60" t="s">
        <v>3082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</v>
      </c>
      <c r="C259" s="118">
        <f t="shared" si="103"/>
        <v>0</v>
      </c>
      <c r="D259" s="118">
        <f t="shared" si="103"/>
        <v>0</v>
      </c>
      <c r="E259" s="118">
        <f t="shared" si="103"/>
        <v>0</v>
      </c>
      <c r="F259" s="118">
        <f t="shared" si="103"/>
        <v>0</v>
      </c>
      <c r="G259" s="118">
        <f t="shared" si="103"/>
        <v>0</v>
      </c>
      <c r="H259" s="118">
        <f t="shared" si="103"/>
        <v>0</v>
      </c>
      <c r="I259" s="118">
        <f t="shared" si="103"/>
        <v>0</v>
      </c>
      <c r="J259" s="118">
        <f t="shared" si="103"/>
        <v>0</v>
      </c>
      <c r="K259" s="118">
        <f t="shared" si="103"/>
        <v>0</v>
      </c>
      <c r="L259" s="118">
        <f t="shared" si="103"/>
        <v>0</v>
      </c>
      <c r="M259" s="118">
        <f t="shared" si="103"/>
        <v>0</v>
      </c>
      <c r="N259" s="118">
        <f t="shared" si="103"/>
        <v>0</v>
      </c>
      <c r="O259" s="118">
        <f t="shared" si="103"/>
        <v>0</v>
      </c>
      <c r="P259" s="118">
        <f t="shared" si="103"/>
        <v>0</v>
      </c>
      <c r="Q259" s="118">
        <f t="shared" si="103"/>
        <v>0</v>
      </c>
      <c r="R259" s="118">
        <f t="shared" ref="R259:V259" si="104">R260+R262+R264+R273</f>
        <v>0</v>
      </c>
      <c r="S259" s="118">
        <f t="shared" si="104"/>
        <v>0</v>
      </c>
      <c r="T259" s="118">
        <f t="shared" si="104"/>
        <v>0</v>
      </c>
      <c r="U259" s="118">
        <f t="shared" si="104"/>
        <v>0</v>
      </c>
      <c r="V259" s="118">
        <f t="shared" si="104"/>
        <v>0</v>
      </c>
      <c r="W259" s="118">
        <f t="shared" ref="W259:Y259" si="105">W260+W262+W264+W273</f>
        <v>0</v>
      </c>
      <c r="X259" s="118">
        <f t="shared" si="105"/>
        <v>0</v>
      </c>
      <c r="Y259" s="118">
        <f t="shared" si="105"/>
        <v>0</v>
      </c>
      <c r="DA259" s="129" t="s">
        <v>3234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3235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3236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3237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3238</v>
      </c>
    </row>
    <row r="264" spans="1:105" ht="12" customHeight="1" x14ac:dyDescent="0.25">
      <c r="A264" s="121" t="s">
        <v>55</v>
      </c>
      <c r="B264" s="123">
        <v>0</v>
      </c>
      <c r="C264" s="123">
        <v>0</v>
      </c>
      <c r="D264" s="123">
        <v>0</v>
      </c>
      <c r="E264" s="123">
        <v>0</v>
      </c>
      <c r="F264" s="123">
        <v>0</v>
      </c>
      <c r="G264" s="123">
        <v>0</v>
      </c>
      <c r="H264" s="123">
        <v>0</v>
      </c>
      <c r="I264" s="123">
        <v>0</v>
      </c>
      <c r="J264" s="123">
        <v>0</v>
      </c>
      <c r="K264" s="123">
        <v>0</v>
      </c>
      <c r="L264" s="123">
        <v>0</v>
      </c>
      <c r="M264" s="123">
        <v>0</v>
      </c>
      <c r="N264" s="123">
        <v>0</v>
      </c>
      <c r="O264" s="123">
        <v>0</v>
      </c>
      <c r="P264" s="123">
        <v>0</v>
      </c>
      <c r="Q264" s="123">
        <v>0</v>
      </c>
      <c r="R264" s="123">
        <v>0</v>
      </c>
      <c r="S264" s="123">
        <v>0</v>
      </c>
      <c r="T264" s="123">
        <v>0</v>
      </c>
      <c r="U264" s="123">
        <v>0</v>
      </c>
      <c r="V264" s="123">
        <v>0</v>
      </c>
      <c r="W264" s="123">
        <v>0</v>
      </c>
      <c r="X264" s="123">
        <v>0</v>
      </c>
      <c r="Y264" s="123">
        <v>0</v>
      </c>
      <c r="DA264" s="130" t="s">
        <v>3239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X265" s="99">
        <v>0</v>
      </c>
      <c r="Y265" s="99">
        <v>0</v>
      </c>
      <c r="DA265" s="63" t="s">
        <v>3240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3241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X267" s="102">
        <v>0</v>
      </c>
      <c r="Y267" s="102">
        <v>0</v>
      </c>
      <c r="DA267" s="131" t="s">
        <v>3242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3243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3244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3245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3246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3247</v>
      </c>
    </row>
    <row r="273" spans="1:105" ht="12" customHeight="1" x14ac:dyDescent="0.25">
      <c r="A273" s="121" t="s">
        <v>54</v>
      </c>
      <c r="B273" s="123">
        <v>0</v>
      </c>
      <c r="C273" s="123">
        <v>0</v>
      </c>
      <c r="D273" s="123">
        <v>0</v>
      </c>
      <c r="E273" s="123">
        <v>0</v>
      </c>
      <c r="F273" s="123">
        <v>0</v>
      </c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>
        <v>0</v>
      </c>
      <c r="N273" s="123">
        <v>0</v>
      </c>
      <c r="O273" s="123">
        <v>0</v>
      </c>
      <c r="P273" s="123">
        <v>0</v>
      </c>
      <c r="Q273" s="123">
        <v>0</v>
      </c>
      <c r="R273" s="123">
        <v>0</v>
      </c>
      <c r="S273" s="123">
        <v>0</v>
      </c>
      <c r="T273" s="123">
        <v>0</v>
      </c>
      <c r="U273" s="123">
        <v>0</v>
      </c>
      <c r="V273" s="123">
        <v>0</v>
      </c>
      <c r="W273" s="123">
        <v>0</v>
      </c>
      <c r="X273" s="123">
        <v>0</v>
      </c>
      <c r="Y273" s="123">
        <v>0</v>
      </c>
      <c r="DA273" s="130" t="s">
        <v>3248</v>
      </c>
    </row>
    <row r="274" spans="1:105" ht="12" customHeight="1" x14ac:dyDescent="0.25">
      <c r="A274" s="97" t="s">
        <v>50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3249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3250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3.1474156756441944</v>
      </c>
      <c r="D279" s="117">
        <f t="shared" si="108"/>
        <v>3.7210909507595118</v>
      </c>
      <c r="E279" s="117">
        <f t="shared" si="108"/>
        <v>3.8967612735167956</v>
      </c>
      <c r="F279" s="117">
        <f t="shared" si="108"/>
        <v>2.9943519976922053</v>
      </c>
      <c r="G279" s="117">
        <f t="shared" si="108"/>
        <v>3.1809365747834701</v>
      </c>
      <c r="H279" s="117">
        <f t="shared" si="108"/>
        <v>2.6053417923738258</v>
      </c>
      <c r="I279" s="117">
        <f t="shared" si="108"/>
        <v>3.3268072233636299</v>
      </c>
      <c r="J279" s="117">
        <f t="shared" si="108"/>
        <v>2.8457531933339646</v>
      </c>
      <c r="K279" s="117">
        <f t="shared" si="108"/>
        <v>3.5585673947615177</v>
      </c>
      <c r="L279" s="117">
        <f t="shared" si="108"/>
        <v>2.7290736744711803</v>
      </c>
      <c r="M279" s="117">
        <f t="shared" si="108"/>
        <v>4.9500388315494295</v>
      </c>
      <c r="N279" s="117">
        <f t="shared" si="108"/>
        <v>4.423561735730825</v>
      </c>
      <c r="O279" s="117">
        <f t="shared" si="108"/>
        <v>2.5747188838810526</v>
      </c>
      <c r="P279" s="117">
        <f t="shared" si="108"/>
        <v>8.9887606891892683E-4</v>
      </c>
      <c r="Q279" s="117">
        <f t="shared" si="108"/>
        <v>0</v>
      </c>
      <c r="R279" s="117">
        <f t="shared" ref="R279:V279" si="109">R280+R282+R284+R293</f>
        <v>6.8037003772069703E-4</v>
      </c>
      <c r="S279" s="117">
        <f t="shared" si="109"/>
        <v>0</v>
      </c>
      <c r="T279" s="117">
        <f t="shared" si="109"/>
        <v>0</v>
      </c>
      <c r="U279" s="117">
        <f t="shared" si="109"/>
        <v>0.92451180609584072</v>
      </c>
      <c r="V279" s="117">
        <f t="shared" si="109"/>
        <v>2.2233052147241987</v>
      </c>
      <c r="W279" s="117">
        <f t="shared" ref="W279:Y279" si="110">W280+W282+W284+W293</f>
        <v>0.73257510488605093</v>
      </c>
      <c r="X279" s="117">
        <f t="shared" si="110"/>
        <v>0</v>
      </c>
      <c r="Y279" s="117">
        <f t="shared" si="110"/>
        <v>0</v>
      </c>
      <c r="DA279" s="129" t="s">
        <v>3402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2.7293958920158339</v>
      </c>
      <c r="D280" s="122">
        <f t="shared" si="111"/>
        <v>3.2424498325674969</v>
      </c>
      <c r="E280" s="122">
        <f t="shared" si="111"/>
        <v>3.3935360198861573</v>
      </c>
      <c r="F280" s="122">
        <f t="shared" si="111"/>
        <v>2.5898479489887141</v>
      </c>
      <c r="G280" s="122">
        <f t="shared" si="111"/>
        <v>2.745836799939275</v>
      </c>
      <c r="H280" s="122">
        <f t="shared" si="111"/>
        <v>2.2287683273210268</v>
      </c>
      <c r="I280" s="122">
        <f t="shared" si="111"/>
        <v>2.8581947064644444</v>
      </c>
      <c r="J280" s="122">
        <f t="shared" si="111"/>
        <v>2.4460566196104443</v>
      </c>
      <c r="K280" s="122">
        <f t="shared" si="111"/>
        <v>3.0945650811782364</v>
      </c>
      <c r="L280" s="122">
        <f t="shared" si="111"/>
        <v>2.2285673292168138</v>
      </c>
      <c r="M280" s="122">
        <f t="shared" si="111"/>
        <v>4.3116880922978709</v>
      </c>
      <c r="N280" s="122">
        <f t="shared" si="111"/>
        <v>3.9120389381290184</v>
      </c>
      <c r="O280" s="122">
        <f t="shared" si="111"/>
        <v>2.2403597099804267</v>
      </c>
      <c r="P280" s="122">
        <f t="shared" si="111"/>
        <v>7.7449245934425978E-4</v>
      </c>
      <c r="Q280" s="122">
        <f t="shared" si="111"/>
        <v>0</v>
      </c>
      <c r="R280" s="122">
        <f t="shared" si="111"/>
        <v>4.3244311310554101E-4</v>
      </c>
      <c r="S280" s="122">
        <f t="shared" si="111"/>
        <v>0</v>
      </c>
      <c r="T280" s="122">
        <f t="shared" si="111"/>
        <v>0</v>
      </c>
      <c r="U280" s="122">
        <f t="shared" si="111"/>
        <v>0.75942828873673485</v>
      </c>
      <c r="V280" s="122">
        <f t="shared" si="111"/>
        <v>1.8768102158548887</v>
      </c>
      <c r="W280" s="122">
        <f t="shared" si="111"/>
        <v>0.61292584166462805</v>
      </c>
      <c r="X280" s="122">
        <f t="shared" si="111"/>
        <v>0</v>
      </c>
      <c r="Y280" s="122">
        <f t="shared" si="111"/>
        <v>0</v>
      </c>
      <c r="DA280" s="130" t="s">
        <v>3403</v>
      </c>
    </row>
    <row r="281" spans="1:105" ht="12" customHeight="1" x14ac:dyDescent="0.25">
      <c r="A281" s="97" t="s">
        <v>53</v>
      </c>
      <c r="B281" s="98"/>
      <c r="C281" s="98">
        <v>2.7293958920158339</v>
      </c>
      <c r="D281" s="98">
        <v>3.2424498325674969</v>
      </c>
      <c r="E281" s="98">
        <v>3.3935360198861573</v>
      </c>
      <c r="F281" s="98">
        <v>2.5898479489887141</v>
      </c>
      <c r="G281" s="98">
        <v>2.745836799939275</v>
      </c>
      <c r="H281" s="98">
        <v>2.2287683273210268</v>
      </c>
      <c r="I281" s="98">
        <v>2.8581947064644444</v>
      </c>
      <c r="J281" s="98">
        <v>2.4460566196104443</v>
      </c>
      <c r="K281" s="98">
        <v>3.0945650811782364</v>
      </c>
      <c r="L281" s="98">
        <v>2.2285673292168138</v>
      </c>
      <c r="M281" s="98">
        <v>4.3116880922978709</v>
      </c>
      <c r="N281" s="98">
        <v>3.9120389381290184</v>
      </c>
      <c r="O281" s="98">
        <v>2.2403597099804267</v>
      </c>
      <c r="P281" s="98">
        <v>7.7449245934425978E-4</v>
      </c>
      <c r="Q281" s="98">
        <v>0</v>
      </c>
      <c r="R281" s="98">
        <v>4.3244311310554101E-4</v>
      </c>
      <c r="S281" s="98">
        <v>0</v>
      </c>
      <c r="T281" s="98">
        <v>0</v>
      </c>
      <c r="U281" s="98">
        <v>0.75942828873673485</v>
      </c>
      <c r="V281" s="98">
        <v>1.8768102158548887</v>
      </c>
      <c r="W281" s="98">
        <v>0.61292584166462805</v>
      </c>
      <c r="X281" s="98">
        <v>0</v>
      </c>
      <c r="Y281" s="98">
        <v>0</v>
      </c>
      <c r="DA281" s="63" t="s">
        <v>3404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4.9375642860811416E-3</v>
      </c>
      <c r="D282" s="122">
        <f t="shared" si="112"/>
        <v>1.1935454892677781E-3</v>
      </c>
      <c r="E282" s="122">
        <f t="shared" si="112"/>
        <v>1.1670755137107353E-2</v>
      </c>
      <c r="F282" s="122">
        <f t="shared" si="112"/>
        <v>7.5388691443881196E-3</v>
      </c>
      <c r="G282" s="122">
        <f t="shared" si="112"/>
        <v>8.737820685204175E-3</v>
      </c>
      <c r="H282" s="122">
        <f t="shared" si="112"/>
        <v>1.2176249075221125E-2</v>
      </c>
      <c r="I282" s="122">
        <f t="shared" si="112"/>
        <v>9.257084447790595E-3</v>
      </c>
      <c r="J282" s="122">
        <f t="shared" si="112"/>
        <v>1.0370200682526398E-2</v>
      </c>
      <c r="K282" s="122">
        <f t="shared" si="112"/>
        <v>1.3511401783095241E-2</v>
      </c>
      <c r="L282" s="122">
        <f t="shared" si="112"/>
        <v>1.5206486359483755E-2</v>
      </c>
      <c r="M282" s="122">
        <f t="shared" si="112"/>
        <v>2.3201597815955318E-2</v>
      </c>
      <c r="N282" s="122">
        <f t="shared" si="112"/>
        <v>2.2203083599028343E-2</v>
      </c>
      <c r="O282" s="122">
        <f t="shared" si="112"/>
        <v>1.6893596985990026E-2</v>
      </c>
      <c r="P282" s="122">
        <f t="shared" si="112"/>
        <v>1.195336202203434E-5</v>
      </c>
      <c r="Q282" s="122">
        <f t="shared" si="112"/>
        <v>0</v>
      </c>
      <c r="R282" s="122">
        <f t="shared" si="112"/>
        <v>1.1269153054984753E-5</v>
      </c>
      <c r="S282" s="122">
        <f t="shared" si="112"/>
        <v>0</v>
      </c>
      <c r="T282" s="122">
        <f t="shared" si="112"/>
        <v>0</v>
      </c>
      <c r="U282" s="122">
        <f t="shared" si="112"/>
        <v>8.3276086457331339E-3</v>
      </c>
      <c r="V282" s="122">
        <f t="shared" si="112"/>
        <v>1.5740813880866417E-2</v>
      </c>
      <c r="W282" s="122">
        <f t="shared" si="112"/>
        <v>7.2127458397002152E-3</v>
      </c>
      <c r="X282" s="122">
        <f t="shared" si="112"/>
        <v>0</v>
      </c>
      <c r="Y282" s="122">
        <f t="shared" si="112"/>
        <v>0</v>
      </c>
      <c r="DA282" s="130" t="s">
        <v>3405</v>
      </c>
    </row>
    <row r="283" spans="1:105" ht="12" customHeight="1" x14ac:dyDescent="0.25">
      <c r="A283" s="97" t="s">
        <v>53</v>
      </c>
      <c r="B283" s="98"/>
      <c r="C283" s="98">
        <v>4.9375642860811416E-3</v>
      </c>
      <c r="D283" s="98">
        <v>1.1935454892677781E-3</v>
      </c>
      <c r="E283" s="98">
        <v>1.1670755137107353E-2</v>
      </c>
      <c r="F283" s="98">
        <v>7.5388691443881196E-3</v>
      </c>
      <c r="G283" s="98">
        <v>8.737820685204175E-3</v>
      </c>
      <c r="H283" s="98">
        <v>1.2176249075221125E-2</v>
      </c>
      <c r="I283" s="98">
        <v>9.257084447790595E-3</v>
      </c>
      <c r="J283" s="98">
        <v>1.0370200682526398E-2</v>
      </c>
      <c r="K283" s="98">
        <v>1.3511401783095241E-2</v>
      </c>
      <c r="L283" s="98">
        <v>1.5206486359483755E-2</v>
      </c>
      <c r="M283" s="98">
        <v>2.3201597815955318E-2</v>
      </c>
      <c r="N283" s="98">
        <v>2.2203083599028343E-2</v>
      </c>
      <c r="O283" s="98">
        <v>1.6893596985990026E-2</v>
      </c>
      <c r="P283" s="98">
        <v>1.195336202203434E-5</v>
      </c>
      <c r="Q283" s="98">
        <v>0</v>
      </c>
      <c r="R283" s="98">
        <v>1.1269153054984753E-5</v>
      </c>
      <c r="S283" s="98">
        <v>0</v>
      </c>
      <c r="T283" s="98">
        <v>0</v>
      </c>
      <c r="U283" s="98">
        <v>8.3276086457331339E-3</v>
      </c>
      <c r="V283" s="98">
        <v>1.5740813880866417E-2</v>
      </c>
      <c r="W283" s="98">
        <v>7.2127458397002152E-3</v>
      </c>
      <c r="X283" s="98">
        <v>0</v>
      </c>
      <c r="Y283" s="98">
        <v>0</v>
      </c>
      <c r="DA283" s="63" t="s">
        <v>3406</v>
      </c>
    </row>
    <row r="284" spans="1:105" ht="12" customHeight="1" x14ac:dyDescent="0.25">
      <c r="A284" s="121" t="s">
        <v>55</v>
      </c>
      <c r="B284" s="122"/>
      <c r="C284" s="122">
        <v>0.34150340869995183</v>
      </c>
      <c r="D284" s="122">
        <v>0.40409567834967974</v>
      </c>
      <c r="E284" s="122">
        <v>0.41535622607017586</v>
      </c>
      <c r="F284" s="122">
        <v>0.33097584675855046</v>
      </c>
      <c r="G284" s="122">
        <v>0.35585412126435501</v>
      </c>
      <c r="H284" s="122">
        <v>0.29852857761588703</v>
      </c>
      <c r="I284" s="122">
        <v>0.38120037236625709</v>
      </c>
      <c r="J284" s="122">
        <v>0.31792996516838262</v>
      </c>
      <c r="K284" s="122">
        <v>0.37515093263096533</v>
      </c>
      <c r="L284" s="122">
        <v>0.39346961822655208</v>
      </c>
      <c r="M284" s="122">
        <v>0.48864657220399293</v>
      </c>
      <c r="N284" s="122">
        <v>0.392495452975689</v>
      </c>
      <c r="O284" s="122">
        <v>0.25403312109237397</v>
      </c>
      <c r="P284" s="122">
        <v>8.9280389956025599E-5</v>
      </c>
      <c r="Q284" s="122">
        <v>0</v>
      </c>
      <c r="R284" s="122">
        <v>1.9297303184343537E-4</v>
      </c>
      <c r="S284" s="122">
        <v>0</v>
      </c>
      <c r="T284" s="122">
        <v>0</v>
      </c>
      <c r="U284" s="122">
        <v>0.12710800635420683</v>
      </c>
      <c r="V284" s="122">
        <v>0.26542169012818589</v>
      </c>
      <c r="W284" s="122">
        <v>8.80829005141123E-2</v>
      </c>
      <c r="X284" s="122">
        <v>0</v>
      </c>
      <c r="Y284" s="122">
        <v>0</v>
      </c>
      <c r="DA284" s="130" t="s">
        <v>3407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0</v>
      </c>
      <c r="E285" s="98">
        <v>0</v>
      </c>
      <c r="F285" s="98">
        <v>0</v>
      </c>
      <c r="G285" s="98">
        <v>0</v>
      </c>
      <c r="H285" s="98">
        <v>0</v>
      </c>
      <c r="I285" s="98">
        <v>0</v>
      </c>
      <c r="J285" s="98">
        <v>0</v>
      </c>
      <c r="K285" s="98">
        <v>0</v>
      </c>
      <c r="L285" s="98">
        <v>0</v>
      </c>
      <c r="M285" s="98">
        <v>0</v>
      </c>
      <c r="N285" s="98">
        <v>0</v>
      </c>
      <c r="O285" s="98">
        <v>0</v>
      </c>
      <c r="P285" s="98">
        <v>0</v>
      </c>
      <c r="Q285" s="98">
        <v>0</v>
      </c>
      <c r="R285" s="98">
        <v>0</v>
      </c>
      <c r="S285" s="98">
        <v>0</v>
      </c>
      <c r="T285" s="98">
        <v>0</v>
      </c>
      <c r="U285" s="98">
        <v>0</v>
      </c>
      <c r="V285" s="98">
        <v>0</v>
      </c>
      <c r="W285" s="98">
        <v>0</v>
      </c>
      <c r="X285" s="98">
        <v>0</v>
      </c>
      <c r="Y285" s="98">
        <v>0</v>
      </c>
      <c r="DA285" s="63" t="s">
        <v>3408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X286" s="98">
        <v>0</v>
      </c>
      <c r="Y286" s="98">
        <v>0</v>
      </c>
      <c r="DA286" s="63" t="s">
        <v>3409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X287" s="101">
        <v>0</v>
      </c>
      <c r="Y287" s="101">
        <v>0</v>
      </c>
      <c r="DA287" s="131" t="s">
        <v>3410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X288" s="104">
        <v>0</v>
      </c>
      <c r="Y288" s="104">
        <v>0</v>
      </c>
      <c r="DA288" s="132" t="s">
        <v>3411</v>
      </c>
    </row>
    <row r="289" spans="1:105" ht="12" customHeight="1" x14ac:dyDescent="0.25">
      <c r="A289" s="106" t="s">
        <v>122</v>
      </c>
      <c r="B289" s="101"/>
      <c r="C289" s="101">
        <v>0.17419959456829509</v>
      </c>
      <c r="D289" s="101">
        <v>0.23537213789203684</v>
      </c>
      <c r="E289" s="101">
        <v>0.23634552620343244</v>
      </c>
      <c r="F289" s="101">
        <v>0.1548454936871046</v>
      </c>
      <c r="G289" s="101">
        <v>0.19575632719290667</v>
      </c>
      <c r="H289" s="101">
        <v>0.18037381113613526</v>
      </c>
      <c r="I289" s="101">
        <v>0.1466967330405714</v>
      </c>
      <c r="J289" s="101">
        <v>0.19071747652014409</v>
      </c>
      <c r="K289" s="101">
        <v>0.14389807671345548</v>
      </c>
      <c r="L289" s="101">
        <v>0.35199486117783441</v>
      </c>
      <c r="M289" s="101">
        <v>8.7699028723014702E-2</v>
      </c>
      <c r="N289" s="101">
        <v>0.2590545912862583</v>
      </c>
      <c r="O289" s="101">
        <v>0.13596550272456656</v>
      </c>
      <c r="P289" s="101">
        <v>0</v>
      </c>
      <c r="Q289" s="101">
        <v>0</v>
      </c>
      <c r="R289" s="101">
        <v>1.0247255931052201E-4</v>
      </c>
      <c r="S289" s="101">
        <v>0</v>
      </c>
      <c r="T289" s="101">
        <v>0</v>
      </c>
      <c r="U289" s="101">
        <v>6.6882694854649302E-2</v>
      </c>
      <c r="V289" s="101">
        <v>0.16729078102104877</v>
      </c>
      <c r="W289" s="101">
        <v>6.6899039682529998E-2</v>
      </c>
      <c r="X289" s="101">
        <v>0</v>
      </c>
      <c r="Y289" s="101">
        <v>0</v>
      </c>
      <c r="DA289" s="131" t="s">
        <v>3412</v>
      </c>
    </row>
    <row r="290" spans="1:105" ht="12" customHeight="1" x14ac:dyDescent="0.25">
      <c r="A290" s="107" t="s">
        <v>121</v>
      </c>
      <c r="B290" s="104"/>
      <c r="C290" s="104">
        <v>0.16730381413165674</v>
      </c>
      <c r="D290" s="104">
        <v>0.16872354045764287</v>
      </c>
      <c r="E290" s="104">
        <v>0.17901069986674345</v>
      </c>
      <c r="F290" s="104">
        <v>0.17613035307144587</v>
      </c>
      <c r="G290" s="104">
        <v>0.16009779407144831</v>
      </c>
      <c r="H290" s="104">
        <v>0.11815476647975173</v>
      </c>
      <c r="I290" s="104">
        <v>0.23450363932568569</v>
      </c>
      <c r="J290" s="104">
        <v>0.12721248864823853</v>
      </c>
      <c r="K290" s="104">
        <v>0.23125285591750983</v>
      </c>
      <c r="L290" s="104">
        <v>4.147475704871767E-2</v>
      </c>
      <c r="M290" s="104">
        <v>0.40094754348097822</v>
      </c>
      <c r="N290" s="104">
        <v>0.13344086168943073</v>
      </c>
      <c r="O290" s="104">
        <v>0.11806761836780741</v>
      </c>
      <c r="P290" s="104">
        <v>8.9280389956025599E-5</v>
      </c>
      <c r="Q290" s="104">
        <v>0</v>
      </c>
      <c r="R290" s="104">
        <v>9.0500472532913342E-5</v>
      </c>
      <c r="S290" s="104">
        <v>0</v>
      </c>
      <c r="T290" s="104">
        <v>0</v>
      </c>
      <c r="U290" s="104">
        <v>6.0225311499557538E-2</v>
      </c>
      <c r="V290" s="104">
        <v>9.8130909107137121E-2</v>
      </c>
      <c r="W290" s="104">
        <v>2.1183860831582302E-2</v>
      </c>
      <c r="X290" s="104">
        <v>0</v>
      </c>
      <c r="Y290" s="104">
        <v>0</v>
      </c>
      <c r="DA290" s="132" t="s">
        <v>3413</v>
      </c>
    </row>
    <row r="291" spans="1:105" ht="12" customHeight="1" x14ac:dyDescent="0.25">
      <c r="A291" s="108" t="s">
        <v>53</v>
      </c>
      <c r="B291" s="98"/>
      <c r="C291" s="98">
        <v>9.2603034934284664E-2</v>
      </c>
      <c r="D291" s="98">
        <v>9.7191375219154386E-2</v>
      </c>
      <c r="E291" s="98">
        <v>0.10037626600682849</v>
      </c>
      <c r="F291" s="98">
        <v>9.8216311247850033E-2</v>
      </c>
      <c r="G291" s="98">
        <v>8.9787624702740806E-2</v>
      </c>
      <c r="H291" s="98">
        <v>6.4764188114613486E-2</v>
      </c>
      <c r="I291" s="98">
        <v>0.13626675677750974</v>
      </c>
      <c r="J291" s="98">
        <v>6.6913773345159522E-2</v>
      </c>
      <c r="K291" s="98">
        <v>0.12484493551621452</v>
      </c>
      <c r="L291" s="98">
        <v>1.8712848874650839E-2</v>
      </c>
      <c r="M291" s="98">
        <v>0.19895718892145661</v>
      </c>
      <c r="N291" s="98">
        <v>6.1931862113915888E-2</v>
      </c>
      <c r="O291" s="98">
        <v>5.5561208841215341E-2</v>
      </c>
      <c r="P291" s="98">
        <v>4.4006266498563267E-5</v>
      </c>
      <c r="Q291" s="98">
        <v>0</v>
      </c>
      <c r="R291" s="98">
        <v>4.5609195257926408E-5</v>
      </c>
      <c r="S291" s="98">
        <v>0</v>
      </c>
      <c r="T291" s="98">
        <v>0</v>
      </c>
      <c r="U291" s="98">
        <v>2.8223235966184482E-2</v>
      </c>
      <c r="V291" s="98">
        <v>4.4346628716789106E-2</v>
      </c>
      <c r="W291" s="98">
        <v>8.1734181472059089E-3</v>
      </c>
      <c r="X291" s="98">
        <v>0</v>
      </c>
      <c r="Y291" s="98">
        <v>0</v>
      </c>
      <c r="DA291" s="63" t="s">
        <v>3414</v>
      </c>
    </row>
    <row r="292" spans="1:105" ht="12" customHeight="1" x14ac:dyDescent="0.25">
      <c r="A292" s="108" t="s">
        <v>52</v>
      </c>
      <c r="B292" s="98"/>
      <c r="C292" s="98">
        <v>7.4700779197372086E-2</v>
      </c>
      <c r="D292" s="98">
        <v>7.1532165238488488E-2</v>
      </c>
      <c r="E292" s="98">
        <v>7.8634433859914962E-2</v>
      </c>
      <c r="F292" s="98">
        <v>7.7914041823595834E-2</v>
      </c>
      <c r="G292" s="98">
        <v>7.0310169368707487E-2</v>
      </c>
      <c r="H292" s="98">
        <v>5.3390578365138247E-2</v>
      </c>
      <c r="I292" s="98">
        <v>9.8236882548175947E-2</v>
      </c>
      <c r="J292" s="98">
        <v>6.0298715303079016E-2</v>
      </c>
      <c r="K292" s="98">
        <v>0.10640792040129531</v>
      </c>
      <c r="L292" s="98">
        <v>2.2761908174066831E-2</v>
      </c>
      <c r="M292" s="98">
        <v>0.20199035455952161</v>
      </c>
      <c r="N292" s="98">
        <v>7.1508999575514834E-2</v>
      </c>
      <c r="O292" s="98">
        <v>6.2506409526592061E-2</v>
      </c>
      <c r="P292" s="98">
        <v>4.5274123457462326E-5</v>
      </c>
      <c r="Q292" s="98">
        <v>0</v>
      </c>
      <c r="R292" s="98">
        <v>4.4891277274986934E-5</v>
      </c>
      <c r="S292" s="98">
        <v>0</v>
      </c>
      <c r="T292" s="98">
        <v>0</v>
      </c>
      <c r="U292" s="98">
        <v>3.2002075533373052E-2</v>
      </c>
      <c r="V292" s="98">
        <v>5.3784280390348022E-2</v>
      </c>
      <c r="W292" s="98">
        <v>1.3010442684376395E-2</v>
      </c>
      <c r="X292" s="98">
        <v>0</v>
      </c>
      <c r="Y292" s="98">
        <v>0</v>
      </c>
      <c r="DA292" s="63" t="s">
        <v>3415</v>
      </c>
    </row>
    <row r="293" spans="1:105" ht="12" customHeight="1" x14ac:dyDescent="0.25">
      <c r="A293" s="121" t="s">
        <v>54</v>
      </c>
      <c r="B293" s="122"/>
      <c r="C293" s="122">
        <v>7.1578810642327823E-2</v>
      </c>
      <c r="D293" s="122">
        <v>7.3351894353067243E-2</v>
      </c>
      <c r="E293" s="122">
        <v>7.6198272423355029E-2</v>
      </c>
      <c r="F293" s="122">
        <v>6.5989332800552566E-2</v>
      </c>
      <c r="G293" s="122">
        <v>7.0507832894635844E-2</v>
      </c>
      <c r="H293" s="122">
        <v>6.5868638361691143E-2</v>
      </c>
      <c r="I293" s="122">
        <v>7.8155060085137784E-2</v>
      </c>
      <c r="J293" s="122">
        <v>7.1396407872611353E-2</v>
      </c>
      <c r="K293" s="122">
        <v>7.5339979169221014E-2</v>
      </c>
      <c r="L293" s="122">
        <v>9.1830240668330385E-2</v>
      </c>
      <c r="M293" s="122">
        <v>0.12650256923161046</v>
      </c>
      <c r="N293" s="122">
        <v>9.6824261027089562E-2</v>
      </c>
      <c r="O293" s="122">
        <v>6.3432455822261993E-2</v>
      </c>
      <c r="P293" s="122">
        <v>2.3149857596607086E-5</v>
      </c>
      <c r="Q293" s="122">
        <v>0</v>
      </c>
      <c r="R293" s="122">
        <v>4.368473971673588E-5</v>
      </c>
      <c r="S293" s="122">
        <v>0</v>
      </c>
      <c r="T293" s="122">
        <v>0</v>
      </c>
      <c r="U293" s="122">
        <v>2.9647902359165972E-2</v>
      </c>
      <c r="V293" s="122">
        <v>6.533249486025762E-2</v>
      </c>
      <c r="W293" s="122">
        <v>2.4353616867610409E-2</v>
      </c>
      <c r="X293" s="122">
        <v>0</v>
      </c>
      <c r="Y293" s="122">
        <v>0</v>
      </c>
      <c r="DA293" s="130" t="s">
        <v>3416</v>
      </c>
    </row>
    <row r="294" spans="1:105" ht="12" customHeight="1" x14ac:dyDescent="0.25">
      <c r="A294" s="97" t="s">
        <v>50</v>
      </c>
      <c r="B294" s="98"/>
      <c r="C294" s="98">
        <v>0</v>
      </c>
      <c r="D294" s="98">
        <v>0</v>
      </c>
      <c r="E294" s="98">
        <v>0</v>
      </c>
      <c r="F294" s="98">
        <v>0</v>
      </c>
      <c r="G294" s="98">
        <v>0</v>
      </c>
      <c r="H294" s="98">
        <v>0</v>
      </c>
      <c r="I294" s="98">
        <v>0</v>
      </c>
      <c r="J294" s="98">
        <v>0</v>
      </c>
      <c r="K294" s="98">
        <v>0</v>
      </c>
      <c r="L294" s="98">
        <v>0</v>
      </c>
      <c r="M294" s="98">
        <v>0</v>
      </c>
      <c r="N294" s="98">
        <v>0</v>
      </c>
      <c r="O294" s="98">
        <v>0</v>
      </c>
      <c r="P294" s="98">
        <v>0</v>
      </c>
      <c r="Q294" s="98">
        <v>0</v>
      </c>
      <c r="R294" s="98">
        <v>0</v>
      </c>
      <c r="S294" s="98">
        <v>0</v>
      </c>
      <c r="T294" s="98">
        <v>0</v>
      </c>
      <c r="U294" s="98">
        <v>0</v>
      </c>
      <c r="V294" s="98">
        <v>0</v>
      </c>
      <c r="W294" s="98">
        <v>0</v>
      </c>
      <c r="X294" s="98">
        <v>0</v>
      </c>
      <c r="Y294" s="98">
        <v>0</v>
      </c>
      <c r="DA294" s="63" t="s">
        <v>3417</v>
      </c>
    </row>
    <row r="295" spans="1:105" ht="12" customHeight="1" x14ac:dyDescent="0.25">
      <c r="A295" s="109" t="s">
        <v>120</v>
      </c>
      <c r="B295" s="33"/>
      <c r="C295" s="33">
        <v>7.1578810642327823E-2</v>
      </c>
      <c r="D295" s="33">
        <v>7.3351894353067243E-2</v>
      </c>
      <c r="E295" s="33">
        <v>7.6198272423355029E-2</v>
      </c>
      <c r="F295" s="33">
        <v>6.5989332800552566E-2</v>
      </c>
      <c r="G295" s="33">
        <v>7.0507832894635844E-2</v>
      </c>
      <c r="H295" s="33">
        <v>6.5868638361691143E-2</v>
      </c>
      <c r="I295" s="33">
        <v>7.8155060085137784E-2</v>
      </c>
      <c r="J295" s="33">
        <v>7.1396407872611353E-2</v>
      </c>
      <c r="K295" s="33">
        <v>7.5339979169221014E-2</v>
      </c>
      <c r="L295" s="33">
        <v>9.1830240668330385E-2</v>
      </c>
      <c r="M295" s="33">
        <v>0.12650256923161046</v>
      </c>
      <c r="N295" s="33">
        <v>9.6824261027089562E-2</v>
      </c>
      <c r="O295" s="33">
        <v>6.3432455822261993E-2</v>
      </c>
      <c r="P295" s="33">
        <v>2.3149857596607086E-5</v>
      </c>
      <c r="Q295" s="33">
        <v>0</v>
      </c>
      <c r="R295" s="33">
        <v>4.368473971673588E-5</v>
      </c>
      <c r="S295" s="33">
        <v>0</v>
      </c>
      <c r="T295" s="33">
        <v>0</v>
      </c>
      <c r="U295" s="33">
        <v>2.9647902359165972E-2</v>
      </c>
      <c r="V295" s="33">
        <v>6.533249486025762E-2</v>
      </c>
      <c r="W295" s="33">
        <v>2.4353616867610409E-2</v>
      </c>
      <c r="X295" s="33">
        <v>0</v>
      </c>
      <c r="Y295" s="33">
        <v>0</v>
      </c>
      <c r="DA295" s="60" t="s">
        <v>3418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2.4723281162902282</v>
      </c>
      <c r="D297" s="117">
        <f t="shared" si="113"/>
        <v>2.9225847891896279</v>
      </c>
      <c r="E297" s="117">
        <f t="shared" si="113"/>
        <v>3.0966589599294347</v>
      </c>
      <c r="F297" s="117">
        <f t="shared" si="113"/>
        <v>2.3912737552801167</v>
      </c>
      <c r="G297" s="117">
        <f t="shared" si="113"/>
        <v>2.5498362271101307</v>
      </c>
      <c r="H297" s="117">
        <f t="shared" si="113"/>
        <v>2.1083010258571071</v>
      </c>
      <c r="I297" s="117">
        <f t="shared" si="113"/>
        <v>2.697160379114159</v>
      </c>
      <c r="J297" s="117">
        <f t="shared" si="113"/>
        <v>2.31826921682684</v>
      </c>
      <c r="K297" s="117">
        <f t="shared" si="113"/>
        <v>2.9242138677133576</v>
      </c>
      <c r="L297" s="117">
        <f t="shared" si="113"/>
        <v>2.2426867734316001</v>
      </c>
      <c r="M297" s="117">
        <f t="shared" si="113"/>
        <v>4.1327988882367404</v>
      </c>
      <c r="N297" s="117">
        <f t="shared" si="113"/>
        <v>3.6876787866406602</v>
      </c>
      <c r="O297" s="117">
        <f t="shared" si="113"/>
        <v>2.1711356157928883</v>
      </c>
      <c r="P297" s="117">
        <f t="shared" si="113"/>
        <v>7.8945464424300083E-4</v>
      </c>
      <c r="Q297" s="117">
        <f t="shared" si="113"/>
        <v>0</v>
      </c>
      <c r="R297" s="117">
        <f t="shared" ref="R297:V297" si="114">R298+R300+R302+R311</f>
        <v>6.162318788621254E-4</v>
      </c>
      <c r="S297" s="117">
        <f t="shared" si="114"/>
        <v>0</v>
      </c>
      <c r="T297" s="117">
        <f t="shared" si="114"/>
        <v>0</v>
      </c>
      <c r="U297" s="117">
        <f t="shared" si="114"/>
        <v>0.86802398665019276</v>
      </c>
      <c r="V297" s="117">
        <f t="shared" si="114"/>
        <v>2.1114566431887196</v>
      </c>
      <c r="W297" s="117">
        <f t="shared" ref="W297:Y297" si="115">W298+W300+W302+W311</f>
        <v>0.71333060555352235</v>
      </c>
      <c r="X297" s="117">
        <f t="shared" si="115"/>
        <v>0</v>
      </c>
      <c r="Y297" s="117">
        <f t="shared" si="115"/>
        <v>0</v>
      </c>
      <c r="DA297" s="129" t="s">
        <v>3570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2.135548130099802</v>
      </c>
      <c r="D298" s="122">
        <f t="shared" si="116"/>
        <v>2.5489723400981257</v>
      </c>
      <c r="E298" s="122">
        <f t="shared" si="116"/>
        <v>2.6802669963266665</v>
      </c>
      <c r="F298" s="122">
        <f t="shared" si="116"/>
        <v>2.0550536085686684</v>
      </c>
      <c r="G298" s="122">
        <f t="shared" si="116"/>
        <v>2.1889324152791052</v>
      </c>
      <c r="H298" s="122">
        <f t="shared" si="116"/>
        <v>1.7849145863056317</v>
      </c>
      <c r="I298" s="122">
        <f t="shared" si="116"/>
        <v>2.2994526763267364</v>
      </c>
      <c r="J298" s="122">
        <f t="shared" si="116"/>
        <v>1.976790314508031</v>
      </c>
      <c r="K298" s="122">
        <f t="shared" si="116"/>
        <v>2.512078201225346</v>
      </c>
      <c r="L298" s="122">
        <f t="shared" si="116"/>
        <v>1.8170886104253687</v>
      </c>
      <c r="M298" s="122">
        <f t="shared" si="116"/>
        <v>3.5281061937922642</v>
      </c>
      <c r="N298" s="122">
        <f t="shared" si="116"/>
        <v>3.2088260760002152</v>
      </c>
      <c r="O298" s="122">
        <f t="shared" si="116"/>
        <v>1.8407069117346857</v>
      </c>
      <c r="P298" s="122">
        <f t="shared" si="116"/>
        <v>6.3799214017852741E-4</v>
      </c>
      <c r="Q298" s="122">
        <f t="shared" si="116"/>
        <v>0</v>
      </c>
      <c r="R298" s="122">
        <f t="shared" si="116"/>
        <v>3.6587929478330855E-4</v>
      </c>
      <c r="S298" s="122">
        <f t="shared" si="116"/>
        <v>0</v>
      </c>
      <c r="T298" s="122">
        <f t="shared" si="116"/>
        <v>0</v>
      </c>
      <c r="U298" s="122">
        <f t="shared" si="116"/>
        <v>0.69413827743065803</v>
      </c>
      <c r="V298" s="122">
        <f t="shared" si="116"/>
        <v>1.7531189150385433</v>
      </c>
      <c r="W298" s="122">
        <f t="shared" si="116"/>
        <v>0.58251782245713501</v>
      </c>
      <c r="X298" s="122">
        <f t="shared" si="116"/>
        <v>0</v>
      </c>
      <c r="Y298" s="122">
        <f t="shared" si="116"/>
        <v>0</v>
      </c>
      <c r="DA298" s="130" t="s">
        <v>3571</v>
      </c>
    </row>
    <row r="299" spans="1:105" ht="12" customHeight="1" x14ac:dyDescent="0.25">
      <c r="A299" s="97" t="s">
        <v>53</v>
      </c>
      <c r="B299" s="98"/>
      <c r="C299" s="98">
        <v>2.135548130099802</v>
      </c>
      <c r="D299" s="98">
        <v>2.5489723400981257</v>
      </c>
      <c r="E299" s="98">
        <v>2.6802669963266665</v>
      </c>
      <c r="F299" s="98">
        <v>2.0550536085686684</v>
      </c>
      <c r="G299" s="98">
        <v>2.1889324152791052</v>
      </c>
      <c r="H299" s="98">
        <v>1.7849145863056317</v>
      </c>
      <c r="I299" s="98">
        <v>2.2994526763267364</v>
      </c>
      <c r="J299" s="98">
        <v>1.976790314508031</v>
      </c>
      <c r="K299" s="98">
        <v>2.512078201225346</v>
      </c>
      <c r="L299" s="98">
        <v>1.8170886104253687</v>
      </c>
      <c r="M299" s="98">
        <v>3.5281061937922642</v>
      </c>
      <c r="N299" s="98">
        <v>3.2088260760002152</v>
      </c>
      <c r="O299" s="98">
        <v>1.8407069117346857</v>
      </c>
      <c r="P299" s="98">
        <v>6.3799214017852741E-4</v>
      </c>
      <c r="Q299" s="98">
        <v>0</v>
      </c>
      <c r="R299" s="98">
        <v>3.6587929478330855E-4</v>
      </c>
      <c r="S299" s="98">
        <v>0</v>
      </c>
      <c r="T299" s="98">
        <v>0</v>
      </c>
      <c r="U299" s="98">
        <v>0.69413827743065803</v>
      </c>
      <c r="V299" s="98">
        <v>1.7531189150385433</v>
      </c>
      <c r="W299" s="98">
        <v>0.58251782245713501</v>
      </c>
      <c r="X299" s="98">
        <v>0</v>
      </c>
      <c r="Y299" s="98">
        <v>0</v>
      </c>
      <c r="DA299" s="63" t="s">
        <v>3572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1.2887339801902547E-2</v>
      </c>
      <c r="D300" s="122">
        <f t="shared" si="117"/>
        <v>3.2585655232172783E-3</v>
      </c>
      <c r="E300" s="122">
        <f t="shared" si="117"/>
        <v>3.3285607034131526E-2</v>
      </c>
      <c r="F300" s="122">
        <f t="shared" si="117"/>
        <v>2.2427592996131378E-2</v>
      </c>
      <c r="G300" s="122">
        <f t="shared" si="117"/>
        <v>2.7082825779113674E-2</v>
      </c>
      <c r="H300" s="122">
        <f t="shared" si="117"/>
        <v>3.927619207422569E-2</v>
      </c>
      <c r="I300" s="122">
        <f t="shared" si="117"/>
        <v>3.1043755071663643E-2</v>
      </c>
      <c r="J300" s="122">
        <f t="shared" si="117"/>
        <v>3.6127536860114044E-2</v>
      </c>
      <c r="K300" s="122">
        <f t="shared" si="117"/>
        <v>4.8870484443346469E-2</v>
      </c>
      <c r="L300" s="122">
        <f t="shared" si="117"/>
        <v>5.7072609789482122E-2</v>
      </c>
      <c r="M300" s="122">
        <f t="shared" si="117"/>
        <v>9.0700706183166835E-2</v>
      </c>
      <c r="N300" s="122">
        <f t="shared" si="117"/>
        <v>9.0814986072466311E-2</v>
      </c>
      <c r="O300" s="122">
        <f t="shared" si="117"/>
        <v>7.257002191178917E-2</v>
      </c>
      <c r="P300" s="122">
        <f t="shared" si="117"/>
        <v>5.3859306767612561E-5</v>
      </c>
      <c r="Q300" s="122">
        <f t="shared" si="117"/>
        <v>0</v>
      </c>
      <c r="R300" s="122">
        <f t="shared" si="117"/>
        <v>5.2987017713930345E-5</v>
      </c>
      <c r="S300" s="122">
        <f t="shared" si="117"/>
        <v>0</v>
      </c>
      <c r="T300" s="122">
        <f t="shared" si="117"/>
        <v>0</v>
      </c>
      <c r="U300" s="122">
        <f t="shared" si="117"/>
        <v>3.9264165836413546E-2</v>
      </c>
      <c r="V300" s="122">
        <f t="shared" si="117"/>
        <v>7.4432527372238072E-2</v>
      </c>
      <c r="W300" s="122">
        <f t="shared" si="117"/>
        <v>3.4430608368313208E-2</v>
      </c>
      <c r="X300" s="122">
        <f t="shared" si="117"/>
        <v>0</v>
      </c>
      <c r="Y300" s="122">
        <f t="shared" si="117"/>
        <v>0</v>
      </c>
      <c r="DA300" s="130" t="s">
        <v>3573</v>
      </c>
    </row>
    <row r="301" spans="1:105" ht="12" customHeight="1" x14ac:dyDescent="0.25">
      <c r="A301" s="97" t="s">
        <v>53</v>
      </c>
      <c r="B301" s="98"/>
      <c r="C301" s="98">
        <v>1.2887339801902547E-2</v>
      </c>
      <c r="D301" s="98">
        <v>3.2585655232172783E-3</v>
      </c>
      <c r="E301" s="98">
        <v>3.3285607034131526E-2</v>
      </c>
      <c r="F301" s="98">
        <v>2.2427592996131378E-2</v>
      </c>
      <c r="G301" s="98">
        <v>2.7082825779113674E-2</v>
      </c>
      <c r="H301" s="98">
        <v>3.927619207422569E-2</v>
      </c>
      <c r="I301" s="98">
        <v>3.1043755071663643E-2</v>
      </c>
      <c r="J301" s="98">
        <v>3.6127536860114044E-2</v>
      </c>
      <c r="K301" s="98">
        <v>4.8870484443346469E-2</v>
      </c>
      <c r="L301" s="98">
        <v>5.7072609789482122E-2</v>
      </c>
      <c r="M301" s="98">
        <v>9.0700706183166835E-2</v>
      </c>
      <c r="N301" s="98">
        <v>9.0814986072466311E-2</v>
      </c>
      <c r="O301" s="98">
        <v>7.257002191178917E-2</v>
      </c>
      <c r="P301" s="98">
        <v>5.3859306767612561E-5</v>
      </c>
      <c r="Q301" s="98">
        <v>0</v>
      </c>
      <c r="R301" s="98">
        <v>5.2987017713930345E-5</v>
      </c>
      <c r="S301" s="98">
        <v>0</v>
      </c>
      <c r="T301" s="98">
        <v>0</v>
      </c>
      <c r="U301" s="98">
        <v>3.9264165836413546E-2</v>
      </c>
      <c r="V301" s="98">
        <v>7.4432527372238072E-2</v>
      </c>
      <c r="W301" s="98">
        <v>3.4430608368313208E-2</v>
      </c>
      <c r="X301" s="98">
        <v>0</v>
      </c>
      <c r="Y301" s="98">
        <v>0</v>
      </c>
      <c r="DA301" s="63" t="s">
        <v>3574</v>
      </c>
    </row>
    <row r="302" spans="1:105" ht="12" customHeight="1" x14ac:dyDescent="0.25">
      <c r="A302" s="121" t="s">
        <v>55</v>
      </c>
      <c r="B302" s="122"/>
      <c r="C302" s="122">
        <v>0.26895231935958197</v>
      </c>
      <c r="D302" s="122">
        <v>0.31396730672131207</v>
      </c>
      <c r="E302" s="122">
        <v>0.32443892221293441</v>
      </c>
      <c r="F302" s="122">
        <v>0.2629044335038967</v>
      </c>
      <c r="G302" s="122">
        <v>0.27935842758775009</v>
      </c>
      <c r="H302" s="122">
        <v>0.23314412795517706</v>
      </c>
      <c r="I302" s="122">
        <v>0.30608353653402015</v>
      </c>
      <c r="J302" s="122">
        <v>0.24990439008719487</v>
      </c>
      <c r="K302" s="122">
        <v>0.30463411123755185</v>
      </c>
      <c r="L302" s="122">
        <v>0.29689993742407772</v>
      </c>
      <c r="M302" s="122">
        <v>0.41500461611745687</v>
      </c>
      <c r="N302" s="122">
        <v>0.31193997101092386</v>
      </c>
      <c r="O302" s="122">
        <v>0.2077012605164224</v>
      </c>
      <c r="P302" s="122">
        <v>7.9151613339371426E-5</v>
      </c>
      <c r="Q302" s="122">
        <v>0</v>
      </c>
      <c r="R302" s="122">
        <v>1.6170221323519703E-4</v>
      </c>
      <c r="S302" s="122">
        <v>0</v>
      </c>
      <c r="T302" s="122">
        <v>0</v>
      </c>
      <c r="U302" s="122">
        <v>0.10913391838615431</v>
      </c>
      <c r="V302" s="122">
        <v>0.22695989424877983</v>
      </c>
      <c r="W302" s="122">
        <v>7.4937154603110151E-2</v>
      </c>
      <c r="X302" s="122">
        <v>0</v>
      </c>
      <c r="Y302" s="122">
        <v>0</v>
      </c>
      <c r="DA302" s="130" t="s">
        <v>3575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3576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3577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X305" s="101">
        <v>0</v>
      </c>
      <c r="Y305" s="101">
        <v>0</v>
      </c>
      <c r="DA305" s="131" t="s">
        <v>3578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X306" s="104">
        <v>0</v>
      </c>
      <c r="Y306" s="104">
        <v>0</v>
      </c>
      <c r="DA306" s="132" t="s">
        <v>3579</v>
      </c>
    </row>
    <row r="307" spans="1:105" ht="12" customHeight="1" x14ac:dyDescent="0.25">
      <c r="A307" s="106" t="s">
        <v>122</v>
      </c>
      <c r="B307" s="101"/>
      <c r="C307" s="101">
        <v>0.12682985772520905</v>
      </c>
      <c r="D307" s="101">
        <v>0.17158369845549476</v>
      </c>
      <c r="E307" s="101">
        <v>0.17253053555465586</v>
      </c>
      <c r="F307" s="101">
        <v>0.11319340954858734</v>
      </c>
      <c r="G307" s="101">
        <v>0.14331425674878015</v>
      </c>
      <c r="H307" s="101">
        <v>0.13226359399155679</v>
      </c>
      <c r="I307" s="101">
        <v>0.1077539195347777</v>
      </c>
      <c r="J307" s="101">
        <v>0.1403599751491004</v>
      </c>
      <c r="K307" s="101">
        <v>0.10613994157062791</v>
      </c>
      <c r="L307" s="101">
        <v>0.26029989377820273</v>
      </c>
      <c r="M307" s="101">
        <v>6.5169156267702658E-2</v>
      </c>
      <c r="N307" s="101">
        <v>0.19404166866851377</v>
      </c>
      <c r="O307" s="101">
        <v>0.10307434794060247</v>
      </c>
      <c r="P307" s="101">
        <v>0</v>
      </c>
      <c r="Q307" s="101">
        <v>0</v>
      </c>
      <c r="R307" s="101">
        <v>8.0833155969713453E-5</v>
      </c>
      <c r="S307" s="101">
        <v>0</v>
      </c>
      <c r="T307" s="101">
        <v>0</v>
      </c>
      <c r="U307" s="101">
        <v>5.4242521623785581E-2</v>
      </c>
      <c r="V307" s="101">
        <v>0.13688829272699726</v>
      </c>
      <c r="W307" s="101">
        <v>5.518452009998015E-2</v>
      </c>
      <c r="X307" s="101">
        <v>0</v>
      </c>
      <c r="Y307" s="101">
        <v>0</v>
      </c>
      <c r="DA307" s="131" t="s">
        <v>3580</v>
      </c>
    </row>
    <row r="308" spans="1:105" ht="12" customHeight="1" x14ac:dyDescent="0.25">
      <c r="A308" s="107" t="s">
        <v>121</v>
      </c>
      <c r="B308" s="104"/>
      <c r="C308" s="104">
        <v>0.14212246163437292</v>
      </c>
      <c r="D308" s="104">
        <v>0.14238360826581731</v>
      </c>
      <c r="E308" s="104">
        <v>0.15190838665827855</v>
      </c>
      <c r="F308" s="104">
        <v>0.14971102395530939</v>
      </c>
      <c r="G308" s="104">
        <v>0.13604417083896997</v>
      </c>
      <c r="H308" s="104">
        <v>0.10088053396362026</v>
      </c>
      <c r="I308" s="104">
        <v>0.19832961699924245</v>
      </c>
      <c r="J308" s="104">
        <v>0.10954441493809447</v>
      </c>
      <c r="K308" s="104">
        <v>0.19849416966692396</v>
      </c>
      <c r="L308" s="104">
        <v>3.6600043645874977E-2</v>
      </c>
      <c r="M308" s="104">
        <v>0.34983545984975423</v>
      </c>
      <c r="N308" s="104">
        <v>0.11789830234241011</v>
      </c>
      <c r="O308" s="104">
        <v>0.10462691257581994</v>
      </c>
      <c r="P308" s="104">
        <v>7.9151613339371426E-5</v>
      </c>
      <c r="Q308" s="104">
        <v>0</v>
      </c>
      <c r="R308" s="104">
        <v>8.0869057265483589E-5</v>
      </c>
      <c r="S308" s="104">
        <v>0</v>
      </c>
      <c r="T308" s="104">
        <v>0</v>
      </c>
      <c r="U308" s="104">
        <v>5.4891396762368733E-2</v>
      </c>
      <c r="V308" s="104">
        <v>9.0071601521782563E-2</v>
      </c>
      <c r="W308" s="104">
        <v>1.9752634503130008E-2</v>
      </c>
      <c r="X308" s="104">
        <v>0</v>
      </c>
      <c r="Y308" s="104">
        <v>0</v>
      </c>
      <c r="DA308" s="132" t="s">
        <v>3581</v>
      </c>
    </row>
    <row r="309" spans="1:105" ht="12" customHeight="1" x14ac:dyDescent="0.25">
      <c r="A309" s="108" t="s">
        <v>53</v>
      </c>
      <c r="B309" s="98"/>
      <c r="C309" s="98">
        <v>6.7421682437000835E-2</v>
      </c>
      <c r="D309" s="98">
        <v>7.085144302732882E-2</v>
      </c>
      <c r="E309" s="98">
        <v>7.3273952798363601E-2</v>
      </c>
      <c r="F309" s="98">
        <v>7.1796982131713566E-2</v>
      </c>
      <c r="G309" s="98">
        <v>6.5734001470262482E-2</v>
      </c>
      <c r="H309" s="98">
        <v>4.7489955598482021E-2</v>
      </c>
      <c r="I309" s="98">
        <v>0.10009273445106651</v>
      </c>
      <c r="J309" s="98">
        <v>4.9245699635015447E-2</v>
      </c>
      <c r="K309" s="98">
        <v>9.2086249265628667E-2</v>
      </c>
      <c r="L309" s="98">
        <v>1.3838135471808143E-2</v>
      </c>
      <c r="M309" s="98">
        <v>0.14784510529023262</v>
      </c>
      <c r="N309" s="98">
        <v>4.6389302766895284E-2</v>
      </c>
      <c r="O309" s="98">
        <v>4.2120503049227882E-2</v>
      </c>
      <c r="P309" s="98">
        <v>3.3877489881909101E-5</v>
      </c>
      <c r="Q309" s="98">
        <v>0</v>
      </c>
      <c r="R309" s="98">
        <v>3.5977779990496655E-5</v>
      </c>
      <c r="S309" s="98">
        <v>0</v>
      </c>
      <c r="T309" s="98">
        <v>0</v>
      </c>
      <c r="U309" s="98">
        <v>2.2889321228995684E-2</v>
      </c>
      <c r="V309" s="98">
        <v>3.6287321131434534E-2</v>
      </c>
      <c r="W309" s="98">
        <v>6.7421918187536125E-3</v>
      </c>
      <c r="X309" s="98">
        <v>0</v>
      </c>
      <c r="Y309" s="98">
        <v>0</v>
      </c>
      <c r="DA309" s="63" t="s">
        <v>3582</v>
      </c>
    </row>
    <row r="310" spans="1:105" ht="12" customHeight="1" x14ac:dyDescent="0.25">
      <c r="A310" s="108" t="s">
        <v>52</v>
      </c>
      <c r="B310" s="98"/>
      <c r="C310" s="98">
        <v>7.4700779197372086E-2</v>
      </c>
      <c r="D310" s="98">
        <v>7.1532165238488488E-2</v>
      </c>
      <c r="E310" s="98">
        <v>7.8634433859914962E-2</v>
      </c>
      <c r="F310" s="98">
        <v>7.7914041823595834E-2</v>
      </c>
      <c r="G310" s="98">
        <v>7.0310169368707487E-2</v>
      </c>
      <c r="H310" s="98">
        <v>5.3390578365138247E-2</v>
      </c>
      <c r="I310" s="98">
        <v>9.8236882548175947E-2</v>
      </c>
      <c r="J310" s="98">
        <v>6.0298715303079016E-2</v>
      </c>
      <c r="K310" s="98">
        <v>0.10640792040129531</v>
      </c>
      <c r="L310" s="98">
        <v>2.2761908174066831E-2</v>
      </c>
      <c r="M310" s="98">
        <v>0.20199035455952161</v>
      </c>
      <c r="N310" s="98">
        <v>7.1508999575514834E-2</v>
      </c>
      <c r="O310" s="98">
        <v>6.2506409526592061E-2</v>
      </c>
      <c r="P310" s="98">
        <v>4.5274123457462326E-5</v>
      </c>
      <c r="Q310" s="98">
        <v>0</v>
      </c>
      <c r="R310" s="98">
        <v>4.4891277274986934E-5</v>
      </c>
      <c r="S310" s="98">
        <v>0</v>
      </c>
      <c r="T310" s="98">
        <v>0</v>
      </c>
      <c r="U310" s="98">
        <v>3.2002075533373052E-2</v>
      </c>
      <c r="V310" s="98">
        <v>5.3784280390348022E-2</v>
      </c>
      <c r="W310" s="98">
        <v>1.3010442684376395E-2</v>
      </c>
      <c r="X310" s="98">
        <v>0</v>
      </c>
      <c r="Y310" s="98">
        <v>0</v>
      </c>
      <c r="DA310" s="63" t="s">
        <v>3583</v>
      </c>
    </row>
    <row r="311" spans="1:105" ht="12" customHeight="1" x14ac:dyDescent="0.25">
      <c r="A311" s="121" t="s">
        <v>54</v>
      </c>
      <c r="B311" s="122"/>
      <c r="C311" s="122">
        <v>5.4940327028941693E-2</v>
      </c>
      <c r="D311" s="122">
        <v>5.638657684697268E-2</v>
      </c>
      <c r="E311" s="122">
        <v>5.8667434355702312E-2</v>
      </c>
      <c r="F311" s="122">
        <v>5.08881202114203E-2</v>
      </c>
      <c r="G311" s="122">
        <v>5.4462558464162092E-2</v>
      </c>
      <c r="H311" s="122">
        <v>5.0966119522072355E-2</v>
      </c>
      <c r="I311" s="122">
        <v>6.058041118173893E-2</v>
      </c>
      <c r="J311" s="122">
        <v>5.5446975371499681E-2</v>
      </c>
      <c r="K311" s="122">
        <v>5.8631070807113744E-2</v>
      </c>
      <c r="L311" s="122">
        <v>7.1625615792671446E-2</v>
      </c>
      <c r="M311" s="122">
        <v>9.8987372143851518E-2</v>
      </c>
      <c r="N311" s="122">
        <v>7.6097753557054698E-2</v>
      </c>
      <c r="O311" s="122">
        <v>5.0157421629991053E-2</v>
      </c>
      <c r="P311" s="122">
        <v>1.8451583957489382E-5</v>
      </c>
      <c r="Q311" s="122">
        <v>0</v>
      </c>
      <c r="R311" s="122">
        <v>3.5663353129689417E-5</v>
      </c>
      <c r="S311" s="122">
        <v>0</v>
      </c>
      <c r="T311" s="122">
        <v>0</v>
      </c>
      <c r="U311" s="122">
        <v>2.5487624996966843E-2</v>
      </c>
      <c r="V311" s="122">
        <v>5.6945306529158086E-2</v>
      </c>
      <c r="W311" s="122">
        <v>2.1445020124963961E-2</v>
      </c>
      <c r="X311" s="122">
        <v>0</v>
      </c>
      <c r="Y311" s="122">
        <v>0</v>
      </c>
      <c r="DA311" s="130" t="s">
        <v>3584</v>
      </c>
    </row>
    <row r="312" spans="1:105" ht="12" customHeight="1" x14ac:dyDescent="0.25">
      <c r="A312" s="97" t="s">
        <v>50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X312" s="98">
        <v>0</v>
      </c>
      <c r="Y312" s="98">
        <v>0</v>
      </c>
      <c r="DA312" s="63" t="s">
        <v>3585</v>
      </c>
    </row>
    <row r="313" spans="1:105" ht="12" customHeight="1" x14ac:dyDescent="0.25">
      <c r="A313" s="109" t="s">
        <v>120</v>
      </c>
      <c r="B313" s="33"/>
      <c r="C313" s="33">
        <v>5.4940327028941693E-2</v>
      </c>
      <c r="D313" s="33">
        <v>5.638657684697268E-2</v>
      </c>
      <c r="E313" s="33">
        <v>5.8667434355702312E-2</v>
      </c>
      <c r="F313" s="33">
        <v>5.08881202114203E-2</v>
      </c>
      <c r="G313" s="33">
        <v>5.4462558464162092E-2</v>
      </c>
      <c r="H313" s="33">
        <v>5.0966119522072355E-2</v>
      </c>
      <c r="I313" s="33">
        <v>6.058041118173893E-2</v>
      </c>
      <c r="J313" s="33">
        <v>5.5446975371499681E-2</v>
      </c>
      <c r="K313" s="33">
        <v>5.8631070807113744E-2</v>
      </c>
      <c r="L313" s="33">
        <v>7.1625615792671446E-2</v>
      </c>
      <c r="M313" s="33">
        <v>9.8987372143851518E-2</v>
      </c>
      <c r="N313" s="33">
        <v>7.6097753557054698E-2</v>
      </c>
      <c r="O313" s="33">
        <v>5.0157421629991053E-2</v>
      </c>
      <c r="P313" s="33">
        <v>1.8451583957489382E-5</v>
      </c>
      <c r="Q313" s="33">
        <v>0</v>
      </c>
      <c r="R313" s="33">
        <v>3.5663353129689417E-5</v>
      </c>
      <c r="S313" s="33">
        <v>0</v>
      </c>
      <c r="T313" s="33">
        <v>0</v>
      </c>
      <c r="U313" s="33">
        <v>2.5487624996966843E-2</v>
      </c>
      <c r="V313" s="33">
        <v>5.6945306529158086E-2</v>
      </c>
      <c r="W313" s="33">
        <v>2.1445020124963961E-2</v>
      </c>
      <c r="X313" s="33">
        <v>0</v>
      </c>
      <c r="Y313" s="33">
        <v>0</v>
      </c>
      <c r="DA313" s="60" t="s">
        <v>3586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0.78551051754046008</v>
      </c>
      <c r="D315" s="154">
        <f t="shared" si="118"/>
        <v>0.78541073783566062</v>
      </c>
      <c r="E315" s="154">
        <f t="shared" si="118"/>
        <v>0.79467505001524641</v>
      </c>
      <c r="F315" s="154">
        <f t="shared" si="118"/>
        <v>0.79859474007167808</v>
      </c>
      <c r="G315" s="154">
        <f t="shared" si="118"/>
        <v>0.8015992042481076</v>
      </c>
      <c r="H315" s="154">
        <f t="shared" si="118"/>
        <v>0.8092224337046211</v>
      </c>
      <c r="I315" s="154">
        <f t="shared" si="118"/>
        <v>0.8107353982438289</v>
      </c>
      <c r="J315" s="154">
        <f t="shared" si="118"/>
        <v>0.8146416991667691</v>
      </c>
      <c r="K315" s="154">
        <f t="shared" si="118"/>
        <v>0.82173907174500138</v>
      </c>
      <c r="L315" s="154">
        <f t="shared" si="118"/>
        <v>0.82177582613857847</v>
      </c>
      <c r="M315" s="154">
        <f t="shared" si="118"/>
        <v>0.83490231670427484</v>
      </c>
      <c r="N315" s="154">
        <f t="shared" si="118"/>
        <v>0.83364469785825468</v>
      </c>
      <c r="O315" s="154">
        <f t="shared" si="118"/>
        <v>0.8432515213156726</v>
      </c>
      <c r="P315" s="154">
        <f t="shared" si="118"/>
        <v>0.87826861960233682</v>
      </c>
      <c r="Q315" s="154" t="str">
        <f t="shared" si="118"/>
        <v/>
      </c>
      <c r="R315" s="154">
        <f t="shared" ref="R315:V315" si="119">IF(R297=0,"",R297/R279)</f>
        <v>0.90573047708943732</v>
      </c>
      <c r="S315" s="154" t="str">
        <f t="shared" si="119"/>
        <v/>
      </c>
      <c r="T315" s="154" t="str">
        <f t="shared" si="119"/>
        <v/>
      </c>
      <c r="U315" s="154">
        <f t="shared" si="119"/>
        <v>0.9388998398147097</v>
      </c>
      <c r="V315" s="154">
        <f t="shared" si="119"/>
        <v>0.94969265992147911</v>
      </c>
      <c r="W315" s="154">
        <f t="shared" ref="W315:Y315" si="120">IF(W297=0,"",W297/W279)</f>
        <v>0.97373033945028475</v>
      </c>
      <c r="X315" s="154" t="str">
        <f t="shared" si="120"/>
        <v/>
      </c>
      <c r="Y315" s="154" t="str">
        <f t="shared" si="120"/>
        <v/>
      </c>
      <c r="DA315" s="129" t="s">
        <v>3738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0.78242520124941006</v>
      </c>
      <c r="D316" s="155">
        <f t="shared" si="121"/>
        <v>0.7861254519641252</v>
      </c>
      <c r="E316" s="155">
        <f t="shared" si="121"/>
        <v>0.78981539627700237</v>
      </c>
      <c r="F316" s="155">
        <f t="shared" si="121"/>
        <v>0.79350357590341447</v>
      </c>
      <c r="G316" s="155">
        <f t="shared" si="121"/>
        <v>0.79718227074803361</v>
      </c>
      <c r="H316" s="155">
        <f t="shared" si="121"/>
        <v>0.80085245488529266</v>
      </c>
      <c r="I316" s="155">
        <f t="shared" si="121"/>
        <v>0.80451225772898249</v>
      </c>
      <c r="J316" s="155">
        <f t="shared" si="121"/>
        <v>0.80815394813831087</v>
      </c>
      <c r="K316" s="155">
        <f t="shared" si="121"/>
        <v>0.81177100346161979</v>
      </c>
      <c r="L316" s="155">
        <f t="shared" si="121"/>
        <v>0.81536177372929042</v>
      </c>
      <c r="M316" s="155">
        <f t="shared" si="121"/>
        <v>0.81826563477415071</v>
      </c>
      <c r="N316" s="155">
        <f t="shared" si="121"/>
        <v>0.82024390011181136</v>
      </c>
      <c r="O316" s="155">
        <f t="shared" si="121"/>
        <v>0.8216122185801884</v>
      </c>
      <c r="P316" s="155">
        <f t="shared" si="121"/>
        <v>0.823755134709377</v>
      </c>
      <c r="Q316" s="155" t="str">
        <f t="shared" si="121"/>
        <v/>
      </c>
      <c r="R316" s="155">
        <f t="shared" ref="R316:V316" si="122">IF(R298=0,"",R298/R280)</f>
        <v>0.84607497193281223</v>
      </c>
      <c r="S316" s="155" t="str">
        <f t="shared" si="122"/>
        <v/>
      </c>
      <c r="T316" s="155" t="str">
        <f t="shared" si="122"/>
        <v/>
      </c>
      <c r="U316" s="155">
        <f t="shared" si="122"/>
        <v>0.91402741736855364</v>
      </c>
      <c r="V316" s="155">
        <f t="shared" si="122"/>
        <v>0.93409493417532152</v>
      </c>
      <c r="W316" s="155">
        <f t="shared" ref="W316:Y316" si="123">IF(W298=0,"",W298/W280)</f>
        <v>0.95038874666320361</v>
      </c>
      <c r="X316" s="155" t="str">
        <f t="shared" si="123"/>
        <v/>
      </c>
      <c r="Y316" s="155" t="str">
        <f t="shared" si="123"/>
        <v/>
      </c>
      <c r="DA316" s="130" t="s">
        <v>3739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0.78242520124941006</v>
      </c>
      <c r="D317" s="156">
        <f t="shared" si="124"/>
        <v>0.7861254519641252</v>
      </c>
      <c r="E317" s="156">
        <f t="shared" si="124"/>
        <v>0.78981539627700237</v>
      </c>
      <c r="F317" s="156">
        <f t="shared" si="124"/>
        <v>0.79350357590341447</v>
      </c>
      <c r="G317" s="156">
        <f t="shared" si="124"/>
        <v>0.79718227074803361</v>
      </c>
      <c r="H317" s="156">
        <f t="shared" si="124"/>
        <v>0.80085245488529266</v>
      </c>
      <c r="I317" s="156">
        <f t="shared" si="124"/>
        <v>0.80451225772898249</v>
      </c>
      <c r="J317" s="156">
        <f t="shared" si="124"/>
        <v>0.80815394813831087</v>
      </c>
      <c r="K317" s="156">
        <f t="shared" si="124"/>
        <v>0.81177100346161979</v>
      </c>
      <c r="L317" s="156">
        <f t="shared" si="124"/>
        <v>0.81536177372929042</v>
      </c>
      <c r="M317" s="156">
        <f t="shared" si="124"/>
        <v>0.81826563477415071</v>
      </c>
      <c r="N317" s="156">
        <f t="shared" si="124"/>
        <v>0.82024390011181136</v>
      </c>
      <c r="O317" s="156">
        <f t="shared" si="124"/>
        <v>0.8216122185801884</v>
      </c>
      <c r="P317" s="156">
        <f t="shared" si="124"/>
        <v>0.823755134709377</v>
      </c>
      <c r="Q317" s="156" t="str">
        <f t="shared" si="124"/>
        <v/>
      </c>
      <c r="R317" s="156">
        <f t="shared" ref="R317:V317" si="125">IF(R299=0,"",R299/R281)</f>
        <v>0.84607497193281223</v>
      </c>
      <c r="S317" s="156" t="str">
        <f t="shared" si="125"/>
        <v/>
      </c>
      <c r="T317" s="156" t="str">
        <f t="shared" si="125"/>
        <v/>
      </c>
      <c r="U317" s="156">
        <f t="shared" si="125"/>
        <v>0.91402741736855364</v>
      </c>
      <c r="V317" s="156">
        <f t="shared" si="125"/>
        <v>0.93409493417532152</v>
      </c>
      <c r="W317" s="156">
        <f t="shared" ref="W317:Y317" si="126">IF(W299=0,"",W299/W281)</f>
        <v>0.95038874666320361</v>
      </c>
      <c r="X317" s="156" t="str">
        <f t="shared" si="126"/>
        <v/>
      </c>
      <c r="Y317" s="156" t="str">
        <f t="shared" si="126"/>
        <v/>
      </c>
      <c r="DA317" s="63" t="s">
        <v>3740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2.6100601542002408</v>
      </c>
      <c r="D318" s="155">
        <f t="shared" si="127"/>
        <v>2.7301561210007659</v>
      </c>
      <c r="E318" s="155">
        <f t="shared" si="127"/>
        <v>2.8520525572762132</v>
      </c>
      <c r="F318" s="155">
        <f t="shared" si="127"/>
        <v>2.9749280119587058</v>
      </c>
      <c r="G318" s="155">
        <f t="shared" si="127"/>
        <v>3.0994943424477972</v>
      </c>
      <c r="H318" s="155">
        <f t="shared" si="127"/>
        <v>3.2256396720853395</v>
      </c>
      <c r="I318" s="155">
        <f t="shared" si="127"/>
        <v>3.3535132197128128</v>
      </c>
      <c r="J318" s="155">
        <f t="shared" si="127"/>
        <v>3.4837837729590224</v>
      </c>
      <c r="K318" s="155">
        <f t="shared" si="127"/>
        <v>3.6169810673893705</v>
      </c>
      <c r="L318" s="155">
        <f t="shared" si="127"/>
        <v>3.7531753516411714</v>
      </c>
      <c r="M318" s="155">
        <f t="shared" si="127"/>
        <v>3.9092439625340631</v>
      </c>
      <c r="N318" s="155">
        <f t="shared" si="127"/>
        <v>4.0901970065293352</v>
      </c>
      <c r="O318" s="155">
        <f t="shared" si="127"/>
        <v>4.2957116812939233</v>
      </c>
      <c r="P318" s="155">
        <f t="shared" si="127"/>
        <v>4.5057872980279949</v>
      </c>
      <c r="Q318" s="155" t="str">
        <f t="shared" si="127"/>
        <v/>
      </c>
      <c r="R318" s="155">
        <f t="shared" ref="R318:V318" si="128">IF(R300=0,"",R300/R282)</f>
        <v>4.701952085963752</v>
      </c>
      <c r="S318" s="155" t="str">
        <f t="shared" si="128"/>
        <v/>
      </c>
      <c r="T318" s="155" t="str">
        <f t="shared" si="128"/>
        <v/>
      </c>
      <c r="U318" s="155">
        <f t="shared" si="128"/>
        <v>4.7149388866312254</v>
      </c>
      <c r="V318" s="155">
        <f t="shared" si="128"/>
        <v>4.7286327082943123</v>
      </c>
      <c r="W318" s="155">
        <f t="shared" ref="W318:Y318" si="129">IF(W300=0,"",W300/W282)</f>
        <v>4.7735784864068158</v>
      </c>
      <c r="X318" s="155" t="str">
        <f t="shared" si="129"/>
        <v/>
      </c>
      <c r="Y318" s="155" t="str">
        <f t="shared" si="129"/>
        <v/>
      </c>
      <c r="DA318" s="130" t="s">
        <v>3741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2.6100601542002408</v>
      </c>
      <c r="D319" s="156">
        <f t="shared" si="130"/>
        <v>2.7301561210007659</v>
      </c>
      <c r="E319" s="156">
        <f t="shared" si="130"/>
        <v>2.8520525572762132</v>
      </c>
      <c r="F319" s="156">
        <f t="shared" si="130"/>
        <v>2.9749280119587058</v>
      </c>
      <c r="G319" s="156">
        <f t="shared" si="130"/>
        <v>3.0994943424477972</v>
      </c>
      <c r="H319" s="156">
        <f t="shared" si="130"/>
        <v>3.2256396720853395</v>
      </c>
      <c r="I319" s="156">
        <f t="shared" si="130"/>
        <v>3.3535132197128128</v>
      </c>
      <c r="J319" s="156">
        <f t="shared" si="130"/>
        <v>3.4837837729590224</v>
      </c>
      <c r="K319" s="156">
        <f t="shared" si="130"/>
        <v>3.6169810673893705</v>
      </c>
      <c r="L319" s="156">
        <f t="shared" si="130"/>
        <v>3.7531753516411714</v>
      </c>
      <c r="M319" s="156">
        <f t="shared" si="130"/>
        <v>3.9092439625340631</v>
      </c>
      <c r="N319" s="156">
        <f t="shared" si="130"/>
        <v>4.0901970065293352</v>
      </c>
      <c r="O319" s="156">
        <f t="shared" si="130"/>
        <v>4.2957116812939233</v>
      </c>
      <c r="P319" s="156">
        <f t="shared" si="130"/>
        <v>4.5057872980279949</v>
      </c>
      <c r="Q319" s="156" t="str">
        <f t="shared" si="130"/>
        <v/>
      </c>
      <c r="R319" s="156">
        <f t="shared" ref="R319:V319" si="131">IF(R301=0,"",R301/R283)</f>
        <v>4.701952085963752</v>
      </c>
      <c r="S319" s="156" t="str">
        <f t="shared" si="131"/>
        <v/>
      </c>
      <c r="T319" s="156" t="str">
        <f t="shared" si="131"/>
        <v/>
      </c>
      <c r="U319" s="156">
        <f t="shared" si="131"/>
        <v>4.7149388866312254</v>
      </c>
      <c r="V319" s="156">
        <f t="shared" si="131"/>
        <v>4.7286327082943123</v>
      </c>
      <c r="W319" s="156">
        <f t="shared" ref="W319:Y319" si="132">IF(W301=0,"",W301/W283)</f>
        <v>4.7735784864068158</v>
      </c>
      <c r="X319" s="156" t="str">
        <f t="shared" si="132"/>
        <v/>
      </c>
      <c r="Y319" s="156" t="str">
        <f t="shared" si="132"/>
        <v/>
      </c>
      <c r="DA319" s="63" t="s">
        <v>3742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0.78755383550471691</v>
      </c>
      <c r="D320" s="155">
        <f t="shared" si="133"/>
        <v>0.77696279258305734</v>
      </c>
      <c r="E320" s="155">
        <f t="shared" si="133"/>
        <v>0.78111004927639949</v>
      </c>
      <c r="F320" s="155">
        <f t="shared" si="133"/>
        <v>0.79433117576004753</v>
      </c>
      <c r="G320" s="155">
        <f t="shared" si="133"/>
        <v>0.78503636994616055</v>
      </c>
      <c r="H320" s="155">
        <f t="shared" si="133"/>
        <v>0.78097758618995827</v>
      </c>
      <c r="I320" s="155">
        <f t="shared" si="133"/>
        <v>0.80294658327336388</v>
      </c>
      <c r="J320" s="155">
        <f t="shared" si="133"/>
        <v>0.7860359747935054</v>
      </c>
      <c r="K320" s="155">
        <f t="shared" si="133"/>
        <v>0.81203079811404699</v>
      </c>
      <c r="L320" s="155">
        <f t="shared" si="133"/>
        <v>0.75456890105585883</v>
      </c>
      <c r="M320" s="155">
        <f t="shared" si="133"/>
        <v>0.84929402910905283</v>
      </c>
      <c r="N320" s="155">
        <f t="shared" si="133"/>
        <v>0.79476072562360434</v>
      </c>
      <c r="O320" s="155">
        <f t="shared" si="133"/>
        <v>0.81761488274946659</v>
      </c>
      <c r="P320" s="155">
        <f t="shared" si="133"/>
        <v>0.88655093664305196</v>
      </c>
      <c r="Q320" s="155" t="str">
        <f t="shared" si="133"/>
        <v/>
      </c>
      <c r="R320" s="155">
        <f t="shared" ref="R320:V320" si="134">IF(R302=0,"",R302/R284)</f>
        <v>0.83795238998157384</v>
      </c>
      <c r="S320" s="155" t="str">
        <f t="shared" si="134"/>
        <v/>
      </c>
      <c r="T320" s="155" t="str">
        <f t="shared" si="134"/>
        <v/>
      </c>
      <c r="U320" s="155">
        <f t="shared" si="134"/>
        <v>0.85859200782392231</v>
      </c>
      <c r="V320" s="155">
        <f t="shared" si="134"/>
        <v>0.85509173775198677</v>
      </c>
      <c r="W320" s="155">
        <f t="shared" ref="W320:Y320" si="135">IF(W302=0,"",W302/W284)</f>
        <v>0.85075711818894983</v>
      </c>
      <c r="X320" s="155" t="str">
        <f t="shared" si="135"/>
        <v/>
      </c>
      <c r="Y320" s="155" t="str">
        <f t="shared" si="135"/>
        <v/>
      </c>
      <c r="DA320" s="130" t="s">
        <v>3743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 t="str">
        <f t="shared" si="136"/>
        <v/>
      </c>
      <c r="E321" s="156" t="str">
        <f t="shared" si="136"/>
        <v/>
      </c>
      <c r="F321" s="156" t="str">
        <f t="shared" si="136"/>
        <v/>
      </c>
      <c r="G321" s="156" t="str">
        <f t="shared" si="136"/>
        <v/>
      </c>
      <c r="H321" s="156" t="str">
        <f t="shared" si="136"/>
        <v/>
      </c>
      <c r="I321" s="156" t="str">
        <f t="shared" si="136"/>
        <v/>
      </c>
      <c r="J321" s="156" t="str">
        <f t="shared" si="136"/>
        <v/>
      </c>
      <c r="K321" s="156" t="str">
        <f t="shared" si="136"/>
        <v/>
      </c>
      <c r="L321" s="156" t="str">
        <f t="shared" si="136"/>
        <v/>
      </c>
      <c r="M321" s="156" t="str">
        <f t="shared" si="136"/>
        <v/>
      </c>
      <c r="N321" s="156" t="str">
        <f t="shared" si="136"/>
        <v/>
      </c>
      <c r="O321" s="156" t="str">
        <f t="shared" si="136"/>
        <v/>
      </c>
      <c r="P321" s="156" t="str">
        <f t="shared" si="136"/>
        <v/>
      </c>
      <c r="Q321" s="156" t="str">
        <f t="shared" si="136"/>
        <v/>
      </c>
      <c r="R321" s="156" t="str">
        <f t="shared" ref="R321:V321" si="137">IF(R303=0,"",R303/R285)</f>
        <v/>
      </c>
      <c r="S321" s="156" t="str">
        <f t="shared" si="137"/>
        <v/>
      </c>
      <c r="T321" s="156" t="str">
        <f t="shared" si="137"/>
        <v/>
      </c>
      <c r="U321" s="156" t="str">
        <f t="shared" si="137"/>
        <v/>
      </c>
      <c r="V321" s="156" t="str">
        <f t="shared" si="137"/>
        <v/>
      </c>
      <c r="W321" s="156" t="str">
        <f t="shared" ref="W321:Y321" si="138">IF(W303=0,"",W303/W285)</f>
        <v/>
      </c>
      <c r="X321" s="156" t="str">
        <f t="shared" si="138"/>
        <v/>
      </c>
      <c r="Y321" s="156" t="str">
        <f t="shared" si="138"/>
        <v/>
      </c>
      <c r="DA321" s="63" t="s">
        <v>3744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:Y322" si="141">IF(W304=0,"",W304/W286)</f>
        <v/>
      </c>
      <c r="X322" s="156" t="str">
        <f t="shared" si="141"/>
        <v/>
      </c>
      <c r="Y322" s="156" t="str">
        <f t="shared" si="141"/>
        <v/>
      </c>
      <c r="DA322" s="63" t="s">
        <v>3745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:Y323" si="144">IF(W305=0,"",W305/W287)</f>
        <v/>
      </c>
      <c r="X323" s="157" t="str">
        <f t="shared" si="144"/>
        <v/>
      </c>
      <c r="Y323" s="157" t="str">
        <f t="shared" si="144"/>
        <v/>
      </c>
      <c r="DA323" s="131" t="s">
        <v>3746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:Y324" si="147">IF(W306=0,"",W306/W288)</f>
        <v/>
      </c>
      <c r="X324" s="158" t="str">
        <f t="shared" si="147"/>
        <v/>
      </c>
      <c r="Y324" s="158" t="str">
        <f t="shared" si="147"/>
        <v/>
      </c>
      <c r="DA324" s="132" t="s">
        <v>3747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0.72807206032552108</v>
      </c>
      <c r="D325" s="157">
        <f t="shared" si="148"/>
        <v>0.72898899586066856</v>
      </c>
      <c r="E325" s="157">
        <f t="shared" si="148"/>
        <v>0.72999281317536613</v>
      </c>
      <c r="F325" s="157">
        <f t="shared" si="148"/>
        <v>0.73100874202588428</v>
      </c>
      <c r="G325" s="157">
        <f t="shared" si="148"/>
        <v>0.73210536182338637</v>
      </c>
      <c r="H325" s="157">
        <f t="shared" si="148"/>
        <v>0.73327493142412015</v>
      </c>
      <c r="I325" s="157">
        <f t="shared" si="148"/>
        <v>0.73453523675252241</v>
      </c>
      <c r="J325" s="157">
        <f t="shared" si="148"/>
        <v>0.73595759397684357</v>
      </c>
      <c r="K325" s="157">
        <f t="shared" si="148"/>
        <v>0.73760500483953362</v>
      </c>
      <c r="L325" s="157">
        <f t="shared" si="148"/>
        <v>0.73949913049069871</v>
      </c>
      <c r="M325" s="157">
        <f t="shared" si="148"/>
        <v>0.74310009149052791</v>
      </c>
      <c r="N325" s="157">
        <f t="shared" si="148"/>
        <v>0.74903775186943322</v>
      </c>
      <c r="O325" s="157">
        <f t="shared" si="148"/>
        <v>0.758091912103663</v>
      </c>
      <c r="P325" s="157" t="str">
        <f t="shared" si="148"/>
        <v/>
      </c>
      <c r="Q325" s="157" t="str">
        <f t="shared" si="148"/>
        <v/>
      </c>
      <c r="R325" s="157">
        <f t="shared" ref="R325:V325" si="149">IF(R307=0,"",R307/R289)</f>
        <v>0.78882733595796317</v>
      </c>
      <c r="S325" s="157" t="str">
        <f t="shared" si="149"/>
        <v/>
      </c>
      <c r="T325" s="157" t="str">
        <f t="shared" si="149"/>
        <v/>
      </c>
      <c r="U325" s="157">
        <f t="shared" si="149"/>
        <v>0.81100980966252068</v>
      </c>
      <c r="V325" s="157">
        <f t="shared" si="149"/>
        <v>0.81826560849024776</v>
      </c>
      <c r="W325" s="157">
        <f t="shared" ref="W325:Y325" si="150">IF(W307=0,"",W307/W289)</f>
        <v>0.82489255992102117</v>
      </c>
      <c r="X325" s="157" t="str">
        <f t="shared" si="150"/>
        <v/>
      </c>
      <c r="Y325" s="157" t="str">
        <f t="shared" si="150"/>
        <v/>
      </c>
      <c r="DA325" s="131" t="s">
        <v>3748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0.84948727781263966</v>
      </c>
      <c r="D326" s="158">
        <f t="shared" si="151"/>
        <v>0.84388703484776584</v>
      </c>
      <c r="E326" s="158">
        <f t="shared" si="151"/>
        <v>0.84859947908901523</v>
      </c>
      <c r="F326" s="158">
        <f t="shared" si="151"/>
        <v>0.85000127090292221</v>
      </c>
      <c r="G326" s="158">
        <f t="shared" si="151"/>
        <v>0.84975668545599259</v>
      </c>
      <c r="H326" s="158">
        <f t="shared" si="151"/>
        <v>0.85379995212388005</v>
      </c>
      <c r="I326" s="158">
        <f t="shared" si="151"/>
        <v>0.84574217086582748</v>
      </c>
      <c r="J326" s="158">
        <f t="shared" si="151"/>
        <v>0.86111368547313849</v>
      </c>
      <c r="K326" s="158">
        <f t="shared" si="151"/>
        <v>0.85834256567075129</v>
      </c>
      <c r="L326" s="158">
        <f t="shared" si="151"/>
        <v>0.88246553446674358</v>
      </c>
      <c r="M326" s="158">
        <f t="shared" si="151"/>
        <v>0.87252176883919763</v>
      </c>
      <c r="N326" s="158">
        <f t="shared" si="151"/>
        <v>0.88352473784833419</v>
      </c>
      <c r="O326" s="158">
        <f t="shared" si="151"/>
        <v>0.88616094761802833</v>
      </c>
      <c r="P326" s="158">
        <f t="shared" si="151"/>
        <v>0.88655093664305196</v>
      </c>
      <c r="Q326" s="158" t="str">
        <f t="shared" si="151"/>
        <v/>
      </c>
      <c r="R326" s="158">
        <f t="shared" ref="R326:V326" si="152">IF(R308=0,"",R308/R290)</f>
        <v>0.89357607758426916</v>
      </c>
      <c r="S326" s="158" t="str">
        <f t="shared" si="152"/>
        <v/>
      </c>
      <c r="T326" s="158" t="str">
        <f t="shared" si="152"/>
        <v/>
      </c>
      <c r="U326" s="158">
        <f t="shared" si="152"/>
        <v>0.9114340033388123</v>
      </c>
      <c r="V326" s="158">
        <f t="shared" si="152"/>
        <v>0.91787187483858335</v>
      </c>
      <c r="W326" s="158">
        <f t="shared" ref="W326:Y326" si="153">IF(W308=0,"",W308/W290)</f>
        <v>0.9324378903434577</v>
      </c>
      <c r="X326" s="158" t="str">
        <f t="shared" si="153"/>
        <v/>
      </c>
      <c r="Y326" s="158" t="str">
        <f t="shared" si="153"/>
        <v/>
      </c>
      <c r="DA326" s="132" t="s">
        <v>3749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0.72807206032552108</v>
      </c>
      <c r="D327" s="156">
        <f t="shared" si="154"/>
        <v>0.72898899586066856</v>
      </c>
      <c r="E327" s="156">
        <f t="shared" si="154"/>
        <v>0.72999281317536613</v>
      </c>
      <c r="F327" s="156">
        <f t="shared" si="154"/>
        <v>0.73100874202588428</v>
      </c>
      <c r="G327" s="156">
        <f t="shared" si="154"/>
        <v>0.73210536182338637</v>
      </c>
      <c r="H327" s="156">
        <f t="shared" si="154"/>
        <v>0.73327493142412015</v>
      </c>
      <c r="I327" s="156">
        <f t="shared" si="154"/>
        <v>0.73453523675252241</v>
      </c>
      <c r="J327" s="156">
        <f t="shared" si="154"/>
        <v>0.73595759397684357</v>
      </c>
      <c r="K327" s="156">
        <f t="shared" si="154"/>
        <v>0.73760500483953362</v>
      </c>
      <c r="L327" s="156">
        <f t="shared" si="154"/>
        <v>0.7394991304906986</v>
      </c>
      <c r="M327" s="156">
        <f t="shared" si="154"/>
        <v>0.74310009149052769</v>
      </c>
      <c r="N327" s="156">
        <f t="shared" si="154"/>
        <v>0.74903775186943322</v>
      </c>
      <c r="O327" s="156">
        <f t="shared" si="154"/>
        <v>0.758091912103663</v>
      </c>
      <c r="P327" s="156">
        <f t="shared" si="154"/>
        <v>0.76983331187650617</v>
      </c>
      <c r="Q327" s="156" t="str">
        <f t="shared" si="154"/>
        <v/>
      </c>
      <c r="R327" s="156">
        <f t="shared" ref="R327:V327" si="155">IF(R309=0,"",R309/R291)</f>
        <v>0.78882733595796317</v>
      </c>
      <c r="S327" s="156" t="str">
        <f t="shared" si="155"/>
        <v/>
      </c>
      <c r="T327" s="156" t="str">
        <f t="shared" si="155"/>
        <v/>
      </c>
      <c r="U327" s="156">
        <f t="shared" si="155"/>
        <v>0.81100980966252068</v>
      </c>
      <c r="V327" s="156">
        <f t="shared" si="155"/>
        <v>0.81826560849024776</v>
      </c>
      <c r="W327" s="156">
        <f t="shared" ref="W327:Y327" si="156">IF(W309=0,"",W309/W291)</f>
        <v>0.82489255992102117</v>
      </c>
      <c r="X327" s="156" t="str">
        <f t="shared" si="156"/>
        <v/>
      </c>
      <c r="Y327" s="156" t="str">
        <f t="shared" si="156"/>
        <v/>
      </c>
      <c r="DA327" s="63" t="s">
        <v>3750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 t="str">
        <f t="shared" si="157"/>
        <v/>
      </c>
      <c r="R328" s="156">
        <f t="shared" ref="R328:V328" si="158">IF(R310=0,"",R310/R292)</f>
        <v>1</v>
      </c>
      <c r="S328" s="156" t="str">
        <f t="shared" si="158"/>
        <v/>
      </c>
      <c r="T328" s="156" t="str">
        <f t="shared" si="158"/>
        <v/>
      </c>
      <c r="U328" s="156">
        <f t="shared" si="158"/>
        <v>1</v>
      </c>
      <c r="V328" s="156">
        <f t="shared" si="158"/>
        <v>1</v>
      </c>
      <c r="W328" s="156">
        <f t="shared" ref="W328:Y328" si="159">IF(W310=0,"",W310/W292)</f>
        <v>1</v>
      </c>
      <c r="X328" s="156" t="str">
        <f t="shared" si="159"/>
        <v/>
      </c>
      <c r="Y328" s="156" t="str">
        <f t="shared" si="159"/>
        <v/>
      </c>
      <c r="DA328" s="63" t="s">
        <v>3751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0.76755015256502412</v>
      </c>
      <c r="D329" s="155">
        <f t="shared" si="160"/>
        <v>0.76871330105757318</v>
      </c>
      <c r="E329" s="155">
        <f t="shared" si="160"/>
        <v>0.76993129227061774</v>
      </c>
      <c r="F329" s="155">
        <f t="shared" si="160"/>
        <v>0.77115676203645722</v>
      </c>
      <c r="G329" s="155">
        <f t="shared" si="160"/>
        <v>0.77243273872207663</v>
      </c>
      <c r="H329" s="155">
        <f t="shared" si="160"/>
        <v>0.7737539562031388</v>
      </c>
      <c r="I329" s="155">
        <f t="shared" si="160"/>
        <v>0.77513101667052642</v>
      </c>
      <c r="J329" s="155">
        <f t="shared" si="160"/>
        <v>0.77660735355804789</v>
      </c>
      <c r="K329" s="155">
        <f t="shared" si="160"/>
        <v>0.77821989670879232</v>
      </c>
      <c r="L329" s="155">
        <f t="shared" si="160"/>
        <v>0.779978526369833</v>
      </c>
      <c r="M329" s="155">
        <f t="shared" si="160"/>
        <v>0.78249297816724939</v>
      </c>
      <c r="N329" s="155">
        <f t="shared" si="160"/>
        <v>0.78593683803859871</v>
      </c>
      <c r="O329" s="155">
        <f t="shared" si="160"/>
        <v>0.79072173668527601</v>
      </c>
      <c r="P329" s="155">
        <f t="shared" si="160"/>
        <v>0.79704956630893931</v>
      </c>
      <c r="Q329" s="155" t="str">
        <f t="shared" si="160"/>
        <v/>
      </c>
      <c r="R329" s="155">
        <f t="shared" ref="R329:V329" si="161">IF(R311=0,"",R311/R293)</f>
        <v>0.81638012177571884</v>
      </c>
      <c r="S329" s="155" t="str">
        <f t="shared" si="161"/>
        <v/>
      </c>
      <c r="T329" s="155" t="str">
        <f t="shared" si="161"/>
        <v/>
      </c>
      <c r="U329" s="155">
        <f t="shared" si="161"/>
        <v>0.85967717675942312</v>
      </c>
      <c r="V329" s="155">
        <f t="shared" si="161"/>
        <v>0.87162302084071275</v>
      </c>
      <c r="W329" s="155">
        <f t="shared" ref="W329:Y329" si="162">IF(W311=0,"",W311/W293)</f>
        <v>0.88056818178351182</v>
      </c>
      <c r="X329" s="155" t="str">
        <f t="shared" si="162"/>
        <v/>
      </c>
      <c r="Y329" s="155" t="str">
        <f t="shared" si="162"/>
        <v/>
      </c>
      <c r="DA329" s="130" t="s">
        <v>3752</v>
      </c>
    </row>
    <row r="330" spans="1:105" ht="12" customHeight="1" x14ac:dyDescent="0.25">
      <c r="A330" s="97" t="s">
        <v>50</v>
      </c>
      <c r="B330" s="156"/>
      <c r="C330" s="156" t="str">
        <f t="shared" ref="C330:Q330" si="163">IF(C312=0,"",C312/C294)</f>
        <v/>
      </c>
      <c r="D330" s="156" t="str">
        <f t="shared" si="163"/>
        <v/>
      </c>
      <c r="E330" s="156" t="str">
        <f t="shared" si="163"/>
        <v/>
      </c>
      <c r="F330" s="156" t="str">
        <f t="shared" si="163"/>
        <v/>
      </c>
      <c r="G330" s="156" t="str">
        <f t="shared" si="163"/>
        <v/>
      </c>
      <c r="H330" s="156" t="str">
        <f t="shared" si="163"/>
        <v/>
      </c>
      <c r="I330" s="156" t="str">
        <f t="shared" si="163"/>
        <v/>
      </c>
      <c r="J330" s="156" t="str">
        <f t="shared" si="163"/>
        <v/>
      </c>
      <c r="K330" s="156" t="str">
        <f t="shared" si="163"/>
        <v/>
      </c>
      <c r="L330" s="156" t="str">
        <f t="shared" si="163"/>
        <v/>
      </c>
      <c r="M330" s="156" t="str">
        <f t="shared" si="163"/>
        <v/>
      </c>
      <c r="N330" s="156" t="str">
        <f t="shared" si="163"/>
        <v/>
      </c>
      <c r="O330" s="156" t="str">
        <f t="shared" si="163"/>
        <v/>
      </c>
      <c r="P330" s="156" t="str">
        <f t="shared" si="163"/>
        <v/>
      </c>
      <c r="Q330" s="156" t="str">
        <f t="shared" si="163"/>
        <v/>
      </c>
      <c r="R330" s="156" t="str">
        <f t="shared" ref="R330:V330" si="164">IF(R312=0,"",R312/R294)</f>
        <v/>
      </c>
      <c r="S330" s="156" t="str">
        <f t="shared" si="164"/>
        <v/>
      </c>
      <c r="T330" s="156" t="str">
        <f t="shared" si="164"/>
        <v/>
      </c>
      <c r="U330" s="156" t="str">
        <f t="shared" si="164"/>
        <v/>
      </c>
      <c r="V330" s="156" t="str">
        <f t="shared" si="164"/>
        <v/>
      </c>
      <c r="W330" s="156" t="str">
        <f t="shared" ref="W330:Y330" si="165">IF(W312=0,"",W312/W294)</f>
        <v/>
      </c>
      <c r="X330" s="156" t="str">
        <f t="shared" si="165"/>
        <v/>
      </c>
      <c r="Y330" s="156" t="str">
        <f t="shared" si="165"/>
        <v/>
      </c>
      <c r="DA330" s="63" t="s">
        <v>3753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0.76755015256502412</v>
      </c>
      <c r="D331" s="159">
        <f t="shared" si="166"/>
        <v>0.76871330105757318</v>
      </c>
      <c r="E331" s="159">
        <f t="shared" si="166"/>
        <v>0.76993129227061774</v>
      </c>
      <c r="F331" s="159">
        <f t="shared" si="166"/>
        <v>0.77115676203645722</v>
      </c>
      <c r="G331" s="159">
        <f t="shared" si="166"/>
        <v>0.77243273872207663</v>
      </c>
      <c r="H331" s="159">
        <f t="shared" si="166"/>
        <v>0.7737539562031388</v>
      </c>
      <c r="I331" s="159">
        <f t="shared" si="166"/>
        <v>0.77513101667052642</v>
      </c>
      <c r="J331" s="159">
        <f t="shared" si="166"/>
        <v>0.77660735355804789</v>
      </c>
      <c r="K331" s="159">
        <f t="shared" si="166"/>
        <v>0.77821989670879232</v>
      </c>
      <c r="L331" s="159">
        <f t="shared" si="166"/>
        <v>0.779978526369833</v>
      </c>
      <c r="M331" s="159">
        <f t="shared" si="166"/>
        <v>0.78249297816724939</v>
      </c>
      <c r="N331" s="159">
        <f t="shared" si="166"/>
        <v>0.78593683803859871</v>
      </c>
      <c r="O331" s="159">
        <f t="shared" si="166"/>
        <v>0.79072173668527601</v>
      </c>
      <c r="P331" s="159">
        <f t="shared" si="166"/>
        <v>0.79704956630893931</v>
      </c>
      <c r="Q331" s="159" t="str">
        <f t="shared" si="166"/>
        <v/>
      </c>
      <c r="R331" s="159">
        <f t="shared" ref="R331:V331" si="167">IF(R313=0,"",R313/R295)</f>
        <v>0.81638012177571884</v>
      </c>
      <c r="S331" s="159" t="str">
        <f t="shared" si="167"/>
        <v/>
      </c>
      <c r="T331" s="159" t="str">
        <f t="shared" si="167"/>
        <v/>
      </c>
      <c r="U331" s="159">
        <f t="shared" si="167"/>
        <v>0.85967717675942312</v>
      </c>
      <c r="V331" s="159">
        <f t="shared" si="167"/>
        <v>0.87162302084071275</v>
      </c>
      <c r="W331" s="159">
        <f t="shared" ref="W331:Y331" si="168">IF(W313=0,"",W313/W295)</f>
        <v>0.88056818178351182</v>
      </c>
      <c r="X331" s="159" t="str">
        <f t="shared" si="168"/>
        <v/>
      </c>
      <c r="Y331" s="159" t="str">
        <f t="shared" si="168"/>
        <v/>
      </c>
      <c r="DA331" s="60" t="s">
        <v>3754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</v>
      </c>
      <c r="D333" s="117">
        <f t="shared" si="169"/>
        <v>0</v>
      </c>
      <c r="E333" s="117">
        <f t="shared" si="169"/>
        <v>0</v>
      </c>
      <c r="F333" s="117">
        <f t="shared" si="169"/>
        <v>0</v>
      </c>
      <c r="G333" s="117">
        <f t="shared" si="169"/>
        <v>0</v>
      </c>
      <c r="H333" s="117">
        <f t="shared" si="169"/>
        <v>0</v>
      </c>
      <c r="I333" s="117">
        <f t="shared" si="169"/>
        <v>0</v>
      </c>
      <c r="J333" s="117">
        <f t="shared" si="169"/>
        <v>0</v>
      </c>
      <c r="K333" s="117">
        <f t="shared" si="169"/>
        <v>0</v>
      </c>
      <c r="L333" s="117">
        <f t="shared" si="169"/>
        <v>0</v>
      </c>
      <c r="M333" s="117">
        <f t="shared" si="169"/>
        <v>0</v>
      </c>
      <c r="N333" s="117">
        <f t="shared" si="169"/>
        <v>0</v>
      </c>
      <c r="O333" s="117">
        <f t="shared" si="169"/>
        <v>0</v>
      </c>
      <c r="P333" s="117">
        <f t="shared" si="169"/>
        <v>0</v>
      </c>
      <c r="Q333" s="117">
        <f t="shared" si="169"/>
        <v>0</v>
      </c>
      <c r="R333" s="117">
        <f t="shared" ref="R333:V333" si="170">R334+R336+R338+R347</f>
        <v>0</v>
      </c>
      <c r="S333" s="117">
        <f t="shared" si="170"/>
        <v>0</v>
      </c>
      <c r="T333" s="117">
        <f t="shared" si="170"/>
        <v>0</v>
      </c>
      <c r="U333" s="117">
        <f t="shared" si="170"/>
        <v>0</v>
      </c>
      <c r="V333" s="117">
        <f t="shared" si="170"/>
        <v>0</v>
      </c>
      <c r="W333" s="117">
        <f t="shared" ref="W333:Y333" si="171">W334+W336+W338+W347</f>
        <v>0</v>
      </c>
      <c r="X333" s="117">
        <f t="shared" si="171"/>
        <v>0</v>
      </c>
      <c r="Y333" s="117">
        <f t="shared" si="171"/>
        <v>0</v>
      </c>
      <c r="DA333" s="129" t="s">
        <v>3906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3907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3908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3909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3910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X338" s="122">
        <v>0</v>
      </c>
      <c r="Y338" s="122">
        <v>0</v>
      </c>
      <c r="DA338" s="130" t="s">
        <v>3911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X339" s="98">
        <v>0</v>
      </c>
      <c r="Y339" s="98">
        <v>0</v>
      </c>
      <c r="DA339" s="63" t="s">
        <v>3912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X340" s="98">
        <v>0</v>
      </c>
      <c r="Y340" s="98">
        <v>0</v>
      </c>
      <c r="DA340" s="63" t="s">
        <v>3913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X341" s="101">
        <v>0</v>
      </c>
      <c r="Y341" s="101">
        <v>0</v>
      </c>
      <c r="DA341" s="131" t="s">
        <v>3914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3915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3916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3917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3918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3919</v>
      </c>
    </row>
    <row r="347" spans="1:105" ht="12" customHeight="1" x14ac:dyDescent="0.25">
      <c r="A347" s="121" t="s">
        <v>54</v>
      </c>
      <c r="B347" s="122"/>
      <c r="C347" s="122">
        <v>0</v>
      </c>
      <c r="D347" s="122">
        <v>0</v>
      </c>
      <c r="E347" s="122">
        <v>0</v>
      </c>
      <c r="F347" s="122">
        <v>0</v>
      </c>
      <c r="G347" s="122">
        <v>0</v>
      </c>
      <c r="H347" s="122">
        <v>0</v>
      </c>
      <c r="I347" s="122">
        <v>0</v>
      </c>
      <c r="J347" s="122">
        <v>0</v>
      </c>
      <c r="K347" s="122">
        <v>0</v>
      </c>
      <c r="L347" s="122">
        <v>0</v>
      </c>
      <c r="M347" s="122">
        <v>0</v>
      </c>
      <c r="N347" s="122">
        <v>0</v>
      </c>
      <c r="O347" s="122">
        <v>0</v>
      </c>
      <c r="P347" s="122">
        <v>0</v>
      </c>
      <c r="Q347" s="122">
        <v>0</v>
      </c>
      <c r="R347" s="122">
        <v>0</v>
      </c>
      <c r="S347" s="122">
        <v>0</v>
      </c>
      <c r="T347" s="122">
        <v>0</v>
      </c>
      <c r="U347" s="122">
        <v>0</v>
      </c>
      <c r="V347" s="122">
        <v>0</v>
      </c>
      <c r="W347" s="122">
        <v>0</v>
      </c>
      <c r="X347" s="122">
        <v>0</v>
      </c>
      <c r="Y347" s="122">
        <v>0</v>
      </c>
      <c r="DA347" s="130" t="s">
        <v>3920</v>
      </c>
    </row>
    <row r="348" spans="1:105" ht="12" customHeight="1" x14ac:dyDescent="0.25">
      <c r="A348" s="97" t="s">
        <v>50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X348" s="98">
        <v>0</v>
      </c>
      <c r="Y348" s="98">
        <v>0</v>
      </c>
      <c r="DA348" s="63" t="s">
        <v>3921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3922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10545.792079441655</v>
      </c>
      <c r="D351" s="117">
        <f t="shared" si="174"/>
        <v>12173.358018940398</v>
      </c>
      <c r="E351" s="117">
        <f t="shared" si="174"/>
        <v>12228.638319212179</v>
      </c>
      <c r="F351" s="117">
        <f t="shared" si="174"/>
        <v>11158.062714886366</v>
      </c>
      <c r="G351" s="117">
        <f t="shared" si="174"/>
        <v>11112.734263962679</v>
      </c>
      <c r="H351" s="117">
        <f t="shared" si="174"/>
        <v>10650.30757304309</v>
      </c>
      <c r="I351" s="117">
        <f t="shared" si="174"/>
        <v>10708.765017359261</v>
      </c>
      <c r="J351" s="117">
        <f t="shared" si="174"/>
        <v>10281.487927453873</v>
      </c>
      <c r="K351" s="117">
        <f t="shared" si="174"/>
        <v>11110.372832503746</v>
      </c>
      <c r="L351" s="117">
        <f t="shared" si="174"/>
        <v>8527.4386980386425</v>
      </c>
      <c r="M351" s="117">
        <f t="shared" si="174"/>
        <v>11163.263837680797</v>
      </c>
      <c r="N351" s="117">
        <f t="shared" si="174"/>
        <v>12971.765755559634</v>
      </c>
      <c r="O351" s="117">
        <f t="shared" si="174"/>
        <v>11231.800682496865</v>
      </c>
      <c r="P351" s="117">
        <f t="shared" si="174"/>
        <v>10453.928681527119</v>
      </c>
      <c r="Q351" s="117">
        <f t="shared" si="174"/>
        <v>0</v>
      </c>
      <c r="R351" s="117">
        <f t="shared" ref="R351:V351" si="175">R352+R354+R356+R365</f>
        <v>3956.351769345853</v>
      </c>
      <c r="S351" s="117">
        <f t="shared" si="175"/>
        <v>0</v>
      </c>
      <c r="T351" s="117">
        <f t="shared" si="175"/>
        <v>0</v>
      </c>
      <c r="U351" s="117">
        <f t="shared" si="175"/>
        <v>7230.7143946836777</v>
      </c>
      <c r="V351" s="117">
        <f t="shared" si="175"/>
        <v>7690.9695559912052</v>
      </c>
      <c r="W351" s="117">
        <f t="shared" ref="W351:Y351" si="176">W352+W354+W356+W365</f>
        <v>6713.8285814222008</v>
      </c>
      <c r="X351" s="117">
        <f t="shared" si="176"/>
        <v>0</v>
      </c>
      <c r="Y351" s="117">
        <f t="shared" si="176"/>
        <v>0</v>
      </c>
      <c r="DA351" s="129" t="s">
        <v>4074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9145.1668752936184</v>
      </c>
      <c r="D352" s="122">
        <f t="shared" si="177"/>
        <v>10607.508172365679</v>
      </c>
      <c r="E352" s="122">
        <f t="shared" si="177"/>
        <v>10649.439803366437</v>
      </c>
      <c r="F352" s="122">
        <f t="shared" si="177"/>
        <v>9650.7310627166753</v>
      </c>
      <c r="G352" s="122">
        <f t="shared" si="177"/>
        <v>9592.695098616332</v>
      </c>
      <c r="H352" s="122">
        <f t="shared" si="177"/>
        <v>9110.9228986796279</v>
      </c>
      <c r="I352" s="122">
        <f t="shared" si="177"/>
        <v>9200.3333617994704</v>
      </c>
      <c r="J352" s="122">
        <f t="shared" si="177"/>
        <v>8837.4148760700427</v>
      </c>
      <c r="K352" s="122">
        <f t="shared" si="177"/>
        <v>9661.6890990880238</v>
      </c>
      <c r="L352" s="122">
        <f t="shared" si="177"/>
        <v>6963.5244596430803</v>
      </c>
      <c r="M352" s="122">
        <f t="shared" si="177"/>
        <v>9723.6634697351637</v>
      </c>
      <c r="N352" s="122">
        <f t="shared" si="177"/>
        <v>11471.763199808494</v>
      </c>
      <c r="O352" s="122">
        <f t="shared" si="177"/>
        <v>9773.2120881741794</v>
      </c>
      <c r="P352" s="122">
        <f t="shared" si="177"/>
        <v>9007.3473021737409</v>
      </c>
      <c r="Q352" s="122">
        <f t="shared" si="177"/>
        <v>0</v>
      </c>
      <c r="R352" s="122">
        <f t="shared" si="177"/>
        <v>2514.6567027087208</v>
      </c>
      <c r="S352" s="122">
        <f t="shared" si="177"/>
        <v>0</v>
      </c>
      <c r="T352" s="122">
        <f t="shared" si="177"/>
        <v>0</v>
      </c>
      <c r="U352" s="122">
        <f t="shared" si="177"/>
        <v>5939.5769993330377</v>
      </c>
      <c r="V352" s="122">
        <f t="shared" si="177"/>
        <v>6492.3565765592975</v>
      </c>
      <c r="W352" s="122">
        <f t="shared" si="177"/>
        <v>5617.2793842077417</v>
      </c>
      <c r="X352" s="122">
        <f t="shared" si="177"/>
        <v>0</v>
      </c>
      <c r="Y352" s="122">
        <f t="shared" si="177"/>
        <v>0</v>
      </c>
      <c r="DA352" s="130" t="s">
        <v>4075</v>
      </c>
    </row>
    <row r="353" spans="1:105" ht="12" customHeight="1" x14ac:dyDescent="0.25">
      <c r="A353" s="97" t="s">
        <v>53</v>
      </c>
      <c r="B353" s="98"/>
      <c r="C353" s="98">
        <v>9145.1668752936184</v>
      </c>
      <c r="D353" s="98">
        <v>10607.508172365679</v>
      </c>
      <c r="E353" s="98">
        <v>10649.439803366437</v>
      </c>
      <c r="F353" s="98">
        <v>9650.7310627166753</v>
      </c>
      <c r="G353" s="98">
        <v>9592.695098616332</v>
      </c>
      <c r="H353" s="98">
        <v>9110.9228986796279</v>
      </c>
      <c r="I353" s="98">
        <v>9200.3333617994704</v>
      </c>
      <c r="J353" s="98">
        <v>8837.4148760700427</v>
      </c>
      <c r="K353" s="98">
        <v>9661.6890990880238</v>
      </c>
      <c r="L353" s="98">
        <v>6963.5244596430803</v>
      </c>
      <c r="M353" s="98">
        <v>9723.6634697351637</v>
      </c>
      <c r="N353" s="98">
        <v>11471.763199808494</v>
      </c>
      <c r="O353" s="98">
        <v>9773.2120881741794</v>
      </c>
      <c r="P353" s="98">
        <v>9007.3473021737409</v>
      </c>
      <c r="Q353" s="98">
        <v>0</v>
      </c>
      <c r="R353" s="98">
        <v>2514.6567027087208</v>
      </c>
      <c r="S353" s="98">
        <v>0</v>
      </c>
      <c r="T353" s="98">
        <v>0</v>
      </c>
      <c r="U353" s="98">
        <v>5939.5769993330377</v>
      </c>
      <c r="V353" s="98">
        <v>6492.3565765592975</v>
      </c>
      <c r="W353" s="98">
        <v>5617.2793842077417</v>
      </c>
      <c r="X353" s="98">
        <v>0</v>
      </c>
      <c r="Y353" s="98">
        <v>0</v>
      </c>
      <c r="DA353" s="63" t="s">
        <v>4076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16.543898774740327</v>
      </c>
      <c r="D354" s="122">
        <f t="shared" si="178"/>
        <v>3.9046227961137161</v>
      </c>
      <c r="E354" s="122">
        <f t="shared" si="178"/>
        <v>36.62463093485119</v>
      </c>
      <c r="F354" s="122">
        <f t="shared" si="178"/>
        <v>28.092613953615452</v>
      </c>
      <c r="G354" s="122">
        <f t="shared" si="178"/>
        <v>30.525940092798006</v>
      </c>
      <c r="H354" s="122">
        <f t="shared" si="178"/>
        <v>49.774965463909197</v>
      </c>
      <c r="I354" s="122">
        <f t="shared" si="178"/>
        <v>29.797921983892781</v>
      </c>
      <c r="J354" s="122">
        <f t="shared" si="178"/>
        <v>37.466739340721347</v>
      </c>
      <c r="K354" s="122">
        <f t="shared" si="178"/>
        <v>42.184591338898699</v>
      </c>
      <c r="L354" s="122">
        <f t="shared" si="178"/>
        <v>47.515162912626565</v>
      </c>
      <c r="M354" s="122">
        <f t="shared" si="178"/>
        <v>52.323944657661492</v>
      </c>
      <c r="N354" s="122">
        <f t="shared" si="178"/>
        <v>65.108891138855171</v>
      </c>
      <c r="O354" s="122">
        <f t="shared" si="178"/>
        <v>73.695623761089266</v>
      </c>
      <c r="P354" s="122">
        <f t="shared" si="178"/>
        <v>139.01760031625938</v>
      </c>
      <c r="Q354" s="122">
        <f t="shared" si="178"/>
        <v>0</v>
      </c>
      <c r="R354" s="122">
        <f t="shared" si="178"/>
        <v>65.530125014736342</v>
      </c>
      <c r="S354" s="122">
        <f t="shared" si="178"/>
        <v>0</v>
      </c>
      <c r="T354" s="122">
        <f t="shared" si="178"/>
        <v>0</v>
      </c>
      <c r="U354" s="122">
        <f t="shared" si="178"/>
        <v>65.131196065821356</v>
      </c>
      <c r="V354" s="122">
        <f t="shared" si="178"/>
        <v>54.451417440355868</v>
      </c>
      <c r="W354" s="122">
        <f t="shared" si="178"/>
        <v>66.102627356748229</v>
      </c>
      <c r="X354" s="122">
        <f t="shared" si="178"/>
        <v>0</v>
      </c>
      <c r="Y354" s="122">
        <f t="shared" si="178"/>
        <v>0</v>
      </c>
      <c r="DA354" s="130" t="s">
        <v>4077</v>
      </c>
    </row>
    <row r="355" spans="1:105" ht="12" customHeight="1" x14ac:dyDescent="0.25">
      <c r="A355" s="97" t="s">
        <v>53</v>
      </c>
      <c r="B355" s="98"/>
      <c r="C355" s="98">
        <f>RES_hhdet_in_fech!C165</f>
        <v>16.543898774740327</v>
      </c>
      <c r="D355" s="98">
        <f>RES_hhdet_in_fech!D165</f>
        <v>3.9046227961137161</v>
      </c>
      <c r="E355" s="98">
        <f>RES_hhdet_in_fech!E165</f>
        <v>36.62463093485119</v>
      </c>
      <c r="F355" s="98">
        <f>RES_hhdet_in_fech!F165</f>
        <v>28.092613953615452</v>
      </c>
      <c r="G355" s="98">
        <f>RES_hhdet_in_fech!G165</f>
        <v>30.525940092798006</v>
      </c>
      <c r="H355" s="98">
        <f>RES_hhdet_in_fech!H165</f>
        <v>49.774965463909197</v>
      </c>
      <c r="I355" s="98">
        <f>RES_hhdet_in_fech!I165</f>
        <v>29.797921983892781</v>
      </c>
      <c r="J355" s="98">
        <f>RES_hhdet_in_fech!J165</f>
        <v>37.466739340721347</v>
      </c>
      <c r="K355" s="98">
        <f>RES_hhdet_in_fech!K165</f>
        <v>42.184591338898699</v>
      </c>
      <c r="L355" s="98">
        <f>RES_hhdet_in_fech!L165</f>
        <v>47.515162912626565</v>
      </c>
      <c r="M355" s="98">
        <f>RES_hhdet_in_fech!M165</f>
        <v>52.323944657661492</v>
      </c>
      <c r="N355" s="98">
        <f>RES_hhdet_in_fech!N165</f>
        <v>65.108891138855171</v>
      </c>
      <c r="O355" s="98">
        <f>RES_hhdet_in_fech!O165</f>
        <v>73.695623761089266</v>
      </c>
      <c r="P355" s="98">
        <f>RES_hhdet_in_fech!P165</f>
        <v>139.01760031625938</v>
      </c>
      <c r="Q355" s="98">
        <f>RES_hhdet_in_fech!Q165</f>
        <v>0</v>
      </c>
      <c r="R355" s="98">
        <f>RES_hhdet_in_fech!R165</f>
        <v>65.530125014736342</v>
      </c>
      <c r="S355" s="98">
        <f>RES_hhdet_in_fech!S165</f>
        <v>0</v>
      </c>
      <c r="T355" s="98">
        <f>RES_hhdet_in_fech!T165</f>
        <v>0</v>
      </c>
      <c r="U355" s="98">
        <f>RES_hhdet_in_fech!U165</f>
        <v>65.131196065821356</v>
      </c>
      <c r="V355" s="98">
        <f>RES_hhdet_in_fech!V165</f>
        <v>54.451417440355868</v>
      </c>
      <c r="W355" s="98">
        <f>RES_hhdet_in_fech!W165</f>
        <v>66.102627356748229</v>
      </c>
      <c r="X355" s="98">
        <f>RES_hhdet_in_fech!X165</f>
        <v>0</v>
      </c>
      <c r="Y355" s="98">
        <f>RES_hhdet_in_fech!Y165</f>
        <v>0</v>
      </c>
      <c r="DA355" s="63" t="s">
        <v>4078</v>
      </c>
    </row>
    <row r="356" spans="1:105" ht="12" customHeight="1" x14ac:dyDescent="0.25">
      <c r="A356" s="121" t="s">
        <v>55</v>
      </c>
      <c r="B356" s="122"/>
      <c r="C356" s="122">
        <v>1144.2479525152521</v>
      </c>
      <c r="D356" s="122">
        <v>1321.9782670061252</v>
      </c>
      <c r="E356" s="122">
        <v>1303.4519452768875</v>
      </c>
      <c r="F356" s="122">
        <v>1233.3383844286902</v>
      </c>
      <c r="G356" s="122">
        <v>1243.1911776222435</v>
      </c>
      <c r="H356" s="122">
        <v>1220.3470501485997</v>
      </c>
      <c r="I356" s="122">
        <v>1227.0579381731441</v>
      </c>
      <c r="J356" s="122">
        <v>1148.6565687816992</v>
      </c>
      <c r="K356" s="122">
        <v>1171.2766030867454</v>
      </c>
      <c r="L356" s="122">
        <v>1229.4604137492747</v>
      </c>
      <c r="M356" s="122">
        <v>1101.9894579663442</v>
      </c>
      <c r="N356" s="122">
        <v>1150.9637211566474</v>
      </c>
      <c r="O356" s="122">
        <v>1108.178994112644</v>
      </c>
      <c r="P356" s="122">
        <v>1038.3309351885778</v>
      </c>
      <c r="Q356" s="122">
        <v>0</v>
      </c>
      <c r="R356" s="122">
        <v>1122.1381801695766</v>
      </c>
      <c r="S356" s="122">
        <v>0</v>
      </c>
      <c r="T356" s="122">
        <v>0</v>
      </c>
      <c r="U356" s="122">
        <v>994.1265056485712</v>
      </c>
      <c r="V356" s="122">
        <v>918.16009999726407</v>
      </c>
      <c r="W356" s="122">
        <v>807.2530598732277</v>
      </c>
      <c r="X356" s="122">
        <v>0</v>
      </c>
      <c r="Y356" s="122">
        <v>0</v>
      </c>
      <c r="DA356" s="130" t="s">
        <v>4079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X357" s="98">
        <v>0</v>
      </c>
      <c r="Y357" s="98">
        <v>0</v>
      </c>
      <c r="DA357" s="63" t="s">
        <v>4080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X358" s="98">
        <v>0</v>
      </c>
      <c r="Y358" s="98">
        <v>0</v>
      </c>
      <c r="DA358" s="63" t="s">
        <v>4081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X359" s="101">
        <v>0</v>
      </c>
      <c r="Y359" s="101">
        <v>0</v>
      </c>
      <c r="DA359" s="131" t="s">
        <v>4082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X360" s="104">
        <v>0</v>
      </c>
      <c r="Y360" s="104">
        <v>0</v>
      </c>
      <c r="DA360" s="132" t="s">
        <v>4083</v>
      </c>
    </row>
    <row r="361" spans="1:105" ht="12" customHeight="1" x14ac:dyDescent="0.25">
      <c r="A361" s="106" t="s">
        <v>122</v>
      </c>
      <c r="B361" s="101"/>
      <c r="C361" s="101">
        <v>1237.5939430844664</v>
      </c>
      <c r="D361" s="101">
        <v>1408.840948885429</v>
      </c>
      <c r="E361" s="101">
        <v>1394.5705072277622</v>
      </c>
      <c r="F361" s="101">
        <v>1339.9204550454067</v>
      </c>
      <c r="G361" s="101">
        <v>1332.930963263176</v>
      </c>
      <c r="H361" s="101">
        <v>1299.7195932548038</v>
      </c>
      <c r="I361" s="101">
        <v>1341.2602242624571</v>
      </c>
      <c r="J361" s="101">
        <v>1226.7943871290242</v>
      </c>
      <c r="K361" s="101">
        <v>1289.3178984418237</v>
      </c>
      <c r="L361" s="101">
        <v>1254.5817454790727</v>
      </c>
      <c r="M361" s="101">
        <v>1259.1848198131615</v>
      </c>
      <c r="N361" s="101">
        <v>1221.2423577864549</v>
      </c>
      <c r="O361" s="101">
        <v>1195.2220685462653</v>
      </c>
      <c r="P361" s="101">
        <v>0</v>
      </c>
      <c r="Q361" s="101">
        <v>0</v>
      </c>
      <c r="R361" s="101">
        <v>1191.755864781371</v>
      </c>
      <c r="S361" s="101">
        <v>0</v>
      </c>
      <c r="T361" s="101">
        <v>0</v>
      </c>
      <c r="U361" s="101">
        <v>1052.5652789710032</v>
      </c>
      <c r="V361" s="101">
        <v>959.83807758993453</v>
      </c>
      <c r="W361" s="101">
        <v>833.01480889488641</v>
      </c>
      <c r="X361" s="101">
        <v>0</v>
      </c>
      <c r="Y361" s="101">
        <v>0</v>
      </c>
      <c r="DA361" s="131" t="s">
        <v>4084</v>
      </c>
    </row>
    <row r="362" spans="1:105" ht="12" customHeight="1" x14ac:dyDescent="0.25">
      <c r="A362" s="107" t="s">
        <v>121</v>
      </c>
      <c r="B362" s="104"/>
      <c r="C362" s="104">
        <v>1060.9287668217928</v>
      </c>
      <c r="D362" s="104">
        <v>1217.2796374208353</v>
      </c>
      <c r="E362" s="104">
        <v>1199.9391581845687</v>
      </c>
      <c r="F362" s="104">
        <v>1152.727071593087</v>
      </c>
      <c r="G362" s="104">
        <v>1148.6350062004587</v>
      </c>
      <c r="H362" s="104">
        <v>1116.2793941182069</v>
      </c>
      <c r="I362" s="104">
        <v>1165.0052649968923</v>
      </c>
      <c r="J362" s="104">
        <v>1048.5338362714488</v>
      </c>
      <c r="K362" s="104">
        <v>1108.1461534077623</v>
      </c>
      <c r="L362" s="104">
        <v>1050.8745631298182</v>
      </c>
      <c r="M362" s="104">
        <v>1072.6983967526517</v>
      </c>
      <c r="N362" s="104">
        <v>1035.3016820867774</v>
      </c>
      <c r="O362" s="104">
        <v>1022.4321679952346</v>
      </c>
      <c r="P362" s="104">
        <v>1038.3309351885778</v>
      </c>
      <c r="Q362" s="104">
        <v>0</v>
      </c>
      <c r="R362" s="104">
        <v>1052.5204955577822</v>
      </c>
      <c r="S362" s="104">
        <v>0</v>
      </c>
      <c r="T362" s="104">
        <v>0</v>
      </c>
      <c r="U362" s="104">
        <v>936.39087264686384</v>
      </c>
      <c r="V362" s="104">
        <v>854.87825686592112</v>
      </c>
      <c r="W362" s="104">
        <v>735.42776558597666</v>
      </c>
      <c r="X362" s="104">
        <v>0</v>
      </c>
      <c r="Y362" s="104">
        <v>0</v>
      </c>
      <c r="DA362" s="132" t="s">
        <v>4085</v>
      </c>
    </row>
    <row r="363" spans="1:105" ht="12" customHeight="1" x14ac:dyDescent="0.25">
      <c r="A363" s="108" t="s">
        <v>53</v>
      </c>
      <c r="B363" s="98"/>
      <c r="C363" s="98">
        <v>587.22644290388803</v>
      </c>
      <c r="D363" s="98">
        <v>701.20080260469331</v>
      </c>
      <c r="E363" s="98">
        <v>672.83917790168039</v>
      </c>
      <c r="F363" s="98">
        <v>642.80005616910285</v>
      </c>
      <c r="G363" s="98">
        <v>644.1888188111509</v>
      </c>
      <c r="H363" s="98">
        <v>611.86637512019081</v>
      </c>
      <c r="I363" s="98">
        <v>676.96812529792328</v>
      </c>
      <c r="J363" s="98">
        <v>551.5288334544332</v>
      </c>
      <c r="K363" s="98">
        <v>598.24746602949108</v>
      </c>
      <c r="L363" s="98">
        <v>474.14037562568467</v>
      </c>
      <c r="M363" s="98">
        <v>532.29172007281818</v>
      </c>
      <c r="N363" s="98">
        <v>480.49870339215596</v>
      </c>
      <c r="O363" s="98">
        <v>481.14434759741954</v>
      </c>
      <c r="P363" s="98">
        <v>511.79287937829076</v>
      </c>
      <c r="Q363" s="98">
        <v>0</v>
      </c>
      <c r="R363" s="98">
        <v>530.43494084968415</v>
      </c>
      <c r="S363" s="98">
        <v>0</v>
      </c>
      <c r="T363" s="98">
        <v>0</v>
      </c>
      <c r="U363" s="98">
        <v>438.81849503572931</v>
      </c>
      <c r="V363" s="98">
        <v>386.33055578745871</v>
      </c>
      <c r="W363" s="98">
        <v>283.75180015523796</v>
      </c>
      <c r="X363" s="98">
        <v>0</v>
      </c>
      <c r="Y363" s="98">
        <v>0</v>
      </c>
      <c r="DA363" s="63" t="s">
        <v>4086</v>
      </c>
    </row>
    <row r="364" spans="1:105" ht="12" customHeight="1" x14ac:dyDescent="0.25">
      <c r="A364" s="108" t="s">
        <v>52</v>
      </c>
      <c r="B364" s="98"/>
      <c r="C364" s="98">
        <v>473.70232391790483</v>
      </c>
      <c r="D364" s="98">
        <v>516.07883481614215</v>
      </c>
      <c r="E364" s="98">
        <v>527.09998028288817</v>
      </c>
      <c r="F364" s="98">
        <v>509.92701542398396</v>
      </c>
      <c r="G364" s="98">
        <v>504.44618738930785</v>
      </c>
      <c r="H364" s="98">
        <v>504.41301899801613</v>
      </c>
      <c r="I364" s="98">
        <v>488.03713969896887</v>
      </c>
      <c r="J364" s="98">
        <v>497.00500281701562</v>
      </c>
      <c r="K364" s="98">
        <v>509.89868737827123</v>
      </c>
      <c r="L364" s="98">
        <v>576.7341875041335</v>
      </c>
      <c r="M364" s="98">
        <v>540.40667667983348</v>
      </c>
      <c r="N364" s="98">
        <v>554.8029786946214</v>
      </c>
      <c r="O364" s="98">
        <v>541.28782039781504</v>
      </c>
      <c r="P364" s="98">
        <v>526.53805581028689</v>
      </c>
      <c r="Q364" s="98">
        <v>0</v>
      </c>
      <c r="R364" s="98">
        <v>522.08555470809802</v>
      </c>
      <c r="S364" s="98">
        <v>0</v>
      </c>
      <c r="T364" s="98">
        <v>0</v>
      </c>
      <c r="U364" s="98">
        <v>497.57237761113447</v>
      </c>
      <c r="V364" s="98">
        <v>468.54770107846252</v>
      </c>
      <c r="W364" s="98">
        <v>451.6759654307387</v>
      </c>
      <c r="X364" s="98">
        <v>0</v>
      </c>
      <c r="Y364" s="98">
        <v>0</v>
      </c>
      <c r="DA364" s="63" t="s">
        <v>4087</v>
      </c>
    </row>
    <row r="365" spans="1:105" ht="12" customHeight="1" x14ac:dyDescent="0.25">
      <c r="A365" s="121" t="s">
        <v>54</v>
      </c>
      <c r="B365" s="122"/>
      <c r="C365" s="122">
        <v>239.83335285804455</v>
      </c>
      <c r="D365" s="122">
        <v>239.96695677248155</v>
      </c>
      <c r="E365" s="122">
        <v>239.12193963400404</v>
      </c>
      <c r="F365" s="122">
        <v>245.90065378738427</v>
      </c>
      <c r="G365" s="122">
        <v>246.32204763130514</v>
      </c>
      <c r="H365" s="122">
        <v>269.26265875095538</v>
      </c>
      <c r="I365" s="122">
        <v>251.57579540275464</v>
      </c>
      <c r="J365" s="122">
        <v>257.94974326140726</v>
      </c>
      <c r="K365" s="122">
        <v>235.22253899007794</v>
      </c>
      <c r="L365" s="122">
        <v>286.93866173366001</v>
      </c>
      <c r="M365" s="122">
        <v>285.28696532162689</v>
      </c>
      <c r="N365" s="122">
        <v>283.92994345563579</v>
      </c>
      <c r="O365" s="122">
        <v>276.71397644895234</v>
      </c>
      <c r="P365" s="122">
        <v>269.23284384854043</v>
      </c>
      <c r="Q365" s="122">
        <v>0</v>
      </c>
      <c r="R365" s="122">
        <v>254.02676145281916</v>
      </c>
      <c r="S365" s="122">
        <v>0</v>
      </c>
      <c r="T365" s="122">
        <v>0</v>
      </c>
      <c r="U365" s="122">
        <v>231.87969363624762</v>
      </c>
      <c r="V365" s="122">
        <v>226.00146199428798</v>
      </c>
      <c r="W365" s="122">
        <v>223.19350998448309</v>
      </c>
      <c r="X365" s="122">
        <v>0</v>
      </c>
      <c r="Y365" s="122">
        <v>0</v>
      </c>
      <c r="DA365" s="130" t="s">
        <v>4088</v>
      </c>
    </row>
    <row r="366" spans="1:105" ht="12" customHeight="1" x14ac:dyDescent="0.25">
      <c r="A366" s="97" t="s">
        <v>50</v>
      </c>
      <c r="B366" s="98"/>
      <c r="C366" s="98">
        <v>0</v>
      </c>
      <c r="D366" s="98">
        <v>0</v>
      </c>
      <c r="E366" s="98">
        <v>0</v>
      </c>
      <c r="F366" s="98">
        <v>0</v>
      </c>
      <c r="G366" s="98">
        <v>0</v>
      </c>
      <c r="H366" s="98">
        <v>0</v>
      </c>
      <c r="I366" s="98">
        <v>0</v>
      </c>
      <c r="J366" s="98">
        <v>0</v>
      </c>
      <c r="K366" s="98">
        <v>0</v>
      </c>
      <c r="L366" s="98">
        <v>0</v>
      </c>
      <c r="M366" s="98">
        <v>0</v>
      </c>
      <c r="N366" s="98">
        <v>0</v>
      </c>
      <c r="O366" s="98">
        <v>0</v>
      </c>
      <c r="P366" s="98">
        <v>0</v>
      </c>
      <c r="Q366" s="98">
        <v>0</v>
      </c>
      <c r="R366" s="98">
        <v>0</v>
      </c>
      <c r="S366" s="98">
        <v>0</v>
      </c>
      <c r="T366" s="98">
        <v>0</v>
      </c>
      <c r="U366" s="98">
        <v>0</v>
      </c>
      <c r="V366" s="98">
        <v>0</v>
      </c>
      <c r="W366" s="98">
        <v>0</v>
      </c>
      <c r="X366" s="98">
        <v>0</v>
      </c>
      <c r="Y366" s="98">
        <v>0</v>
      </c>
      <c r="DA366" s="63" t="s">
        <v>4089</v>
      </c>
    </row>
    <row r="367" spans="1:105" ht="12" customHeight="1" x14ac:dyDescent="0.25">
      <c r="A367" s="109" t="s">
        <v>120</v>
      </c>
      <c r="B367" s="33"/>
      <c r="C367" s="33">
        <v>239.83335285804455</v>
      </c>
      <c r="D367" s="33">
        <v>239.96695677248155</v>
      </c>
      <c r="E367" s="33">
        <v>239.12193963400404</v>
      </c>
      <c r="F367" s="33">
        <v>245.90065378738427</v>
      </c>
      <c r="G367" s="33">
        <v>246.32204763130514</v>
      </c>
      <c r="H367" s="33">
        <v>269.26265875095538</v>
      </c>
      <c r="I367" s="33">
        <v>251.57579540275464</v>
      </c>
      <c r="J367" s="33">
        <v>257.94974326140726</v>
      </c>
      <c r="K367" s="33">
        <v>235.22253899007794</v>
      </c>
      <c r="L367" s="33">
        <v>286.93866173366001</v>
      </c>
      <c r="M367" s="33">
        <v>285.28696532162689</v>
      </c>
      <c r="N367" s="33">
        <v>283.92994345563579</v>
      </c>
      <c r="O367" s="33">
        <v>276.71397644895234</v>
      </c>
      <c r="P367" s="33">
        <v>269.23284384854043</v>
      </c>
      <c r="Q367" s="33">
        <v>0</v>
      </c>
      <c r="R367" s="33">
        <v>254.02676145281916</v>
      </c>
      <c r="S367" s="33">
        <v>0</v>
      </c>
      <c r="T367" s="33">
        <v>0</v>
      </c>
      <c r="U367" s="33">
        <v>231.87969363624762</v>
      </c>
      <c r="V367" s="33">
        <v>226.00146199428798</v>
      </c>
      <c r="W367" s="33">
        <v>223.19350998448309</v>
      </c>
      <c r="X367" s="33">
        <v>0</v>
      </c>
      <c r="Y367" s="33">
        <v>0</v>
      </c>
      <c r="DA367" s="60" t="s">
        <v>4090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8283.830594196299</v>
      </c>
      <c r="D369" s="117">
        <f t="shared" si="179"/>
        <v>9561.0861035936323</v>
      </c>
      <c r="E369" s="117">
        <f t="shared" si="179"/>
        <v>9717.793767938294</v>
      </c>
      <c r="F369" s="117">
        <f t="shared" si="179"/>
        <v>8910.7701934981596</v>
      </c>
      <c r="G369" s="117">
        <f t="shared" si="179"/>
        <v>8907.9589430131637</v>
      </c>
      <c r="H369" s="117">
        <f t="shared" si="179"/>
        <v>8618.4678139606858</v>
      </c>
      <c r="I369" s="117">
        <f t="shared" si="179"/>
        <v>8681.9748710483454</v>
      </c>
      <c r="J369" s="117">
        <f t="shared" si="179"/>
        <v>8375.7287951836424</v>
      </c>
      <c r="K369" s="117">
        <f t="shared" si="179"/>
        <v>9129.8274581225105</v>
      </c>
      <c r="L369" s="117">
        <f t="shared" si="179"/>
        <v>7007.6429809267902</v>
      </c>
      <c r="M369" s="117">
        <f t="shared" si="179"/>
        <v>9320.234840060748</v>
      </c>
      <c r="N369" s="117">
        <f t="shared" si="179"/>
        <v>10813.843743981563</v>
      </c>
      <c r="O369" s="117">
        <f t="shared" si="179"/>
        <v>9471.2330126298912</v>
      </c>
      <c r="P369" s="117">
        <f t="shared" si="179"/>
        <v>9181.3575125460993</v>
      </c>
      <c r="Q369" s="117">
        <f t="shared" si="179"/>
        <v>0</v>
      </c>
      <c r="R369" s="117">
        <f t="shared" ref="R369:V369" si="180">R370+R372+R374+R383</f>
        <v>3583.3883755832589</v>
      </c>
      <c r="S369" s="117">
        <f t="shared" si="180"/>
        <v>0</v>
      </c>
      <c r="T369" s="117">
        <f t="shared" si="180"/>
        <v>0</v>
      </c>
      <c r="U369" s="117">
        <f t="shared" si="180"/>
        <v>6788.916586914419</v>
      </c>
      <c r="V369" s="117">
        <f t="shared" si="180"/>
        <v>7304.0573350044033</v>
      </c>
      <c r="W369" s="117">
        <f t="shared" ref="W369:Y369" si="181">W370+W372+W374+W383</f>
        <v>6537.458583599263</v>
      </c>
      <c r="X369" s="117">
        <f t="shared" si="181"/>
        <v>0</v>
      </c>
      <c r="Y369" s="117">
        <f t="shared" si="181"/>
        <v>0</v>
      </c>
      <c r="DA369" s="129" t="s">
        <v>4242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7155.4090328610482</v>
      </c>
      <c r="D370" s="122">
        <f t="shared" si="182"/>
        <v>8338.8321562141209</v>
      </c>
      <c r="E370" s="122">
        <f t="shared" si="182"/>
        <v>8411.091518423942</v>
      </c>
      <c r="F370" s="122">
        <f t="shared" si="182"/>
        <v>7657.8896083478412</v>
      </c>
      <c r="G370" s="122">
        <f t="shared" si="182"/>
        <v>7647.1264613084986</v>
      </c>
      <c r="H370" s="122">
        <f t="shared" si="182"/>
        <v>7296.5049696782062</v>
      </c>
      <c r="I370" s="122">
        <f t="shared" si="182"/>
        <v>7401.7809647605709</v>
      </c>
      <c r="J370" s="122">
        <f t="shared" si="182"/>
        <v>7141.9917234322456</v>
      </c>
      <c r="K370" s="122">
        <f t="shared" si="182"/>
        <v>7843.0790551008786</v>
      </c>
      <c r="L370" s="122">
        <f t="shared" si="182"/>
        <v>5677.7916548218809</v>
      </c>
      <c r="M370" s="122">
        <f t="shared" si="182"/>
        <v>7956.5396613930634</v>
      </c>
      <c r="N370" s="122">
        <f t="shared" si="182"/>
        <v>9409.6437881700713</v>
      </c>
      <c r="O370" s="122">
        <f t="shared" si="182"/>
        <v>8029.790466419503</v>
      </c>
      <c r="P370" s="122">
        <f t="shared" si="182"/>
        <v>7419.8485902762741</v>
      </c>
      <c r="Q370" s="122">
        <f t="shared" si="182"/>
        <v>0</v>
      </c>
      <c r="R370" s="122">
        <f t="shared" si="182"/>
        <v>2127.5880991649392</v>
      </c>
      <c r="S370" s="122">
        <f t="shared" si="182"/>
        <v>0</v>
      </c>
      <c r="T370" s="122">
        <f t="shared" si="182"/>
        <v>0</v>
      </c>
      <c r="U370" s="122">
        <f t="shared" si="182"/>
        <v>5428.9362249620399</v>
      </c>
      <c r="V370" s="122">
        <f t="shared" si="182"/>
        <v>6064.4773890238721</v>
      </c>
      <c r="W370" s="122">
        <f t="shared" si="182"/>
        <v>5338.5991136142475</v>
      </c>
      <c r="X370" s="122">
        <f t="shared" si="182"/>
        <v>0</v>
      </c>
      <c r="Y370" s="122">
        <f t="shared" si="182"/>
        <v>0</v>
      </c>
      <c r="DA370" s="130" t="s">
        <v>4243</v>
      </c>
    </row>
    <row r="371" spans="1:105" ht="12" customHeight="1" x14ac:dyDescent="0.25">
      <c r="A371" s="97" t="s">
        <v>53</v>
      </c>
      <c r="B371" s="98"/>
      <c r="C371" s="98">
        <v>7155.4090328610482</v>
      </c>
      <c r="D371" s="98">
        <v>8338.8321562141209</v>
      </c>
      <c r="E371" s="98">
        <v>8411.091518423942</v>
      </c>
      <c r="F371" s="98">
        <v>7657.8896083478412</v>
      </c>
      <c r="G371" s="98">
        <v>7647.1264613084986</v>
      </c>
      <c r="H371" s="98">
        <v>7296.5049696782062</v>
      </c>
      <c r="I371" s="98">
        <v>7401.7809647605709</v>
      </c>
      <c r="J371" s="98">
        <v>7141.9917234322456</v>
      </c>
      <c r="K371" s="98">
        <v>7843.0790551008786</v>
      </c>
      <c r="L371" s="98">
        <v>5677.7916548218809</v>
      </c>
      <c r="M371" s="98">
        <v>7956.5396613930634</v>
      </c>
      <c r="N371" s="98">
        <v>9409.6437881700713</v>
      </c>
      <c r="O371" s="98">
        <v>8029.790466419503</v>
      </c>
      <c r="P371" s="98">
        <v>7419.8485902762741</v>
      </c>
      <c r="Q371" s="98">
        <v>0</v>
      </c>
      <c r="R371" s="98">
        <v>2127.5880991649392</v>
      </c>
      <c r="S371" s="98">
        <v>0</v>
      </c>
      <c r="T371" s="98">
        <v>0</v>
      </c>
      <c r="U371" s="98">
        <v>5428.9362249620399</v>
      </c>
      <c r="V371" s="98">
        <v>6064.4773890238721</v>
      </c>
      <c r="W371" s="98">
        <v>5338.5991136142475</v>
      </c>
      <c r="X371" s="98">
        <v>0</v>
      </c>
      <c r="Y371" s="98">
        <v>0</v>
      </c>
      <c r="DA371" s="63" t="s">
        <v>4244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43.180570987071917</v>
      </c>
      <c r="D372" s="122">
        <f t="shared" si="183"/>
        <v>10.660229827008987</v>
      </c>
      <c r="E372" s="122">
        <f t="shared" si="183"/>
        <v>104.45537231703983</v>
      </c>
      <c r="F372" s="122">
        <f t="shared" si="183"/>
        <v>83.573504179752618</v>
      </c>
      <c r="G372" s="122">
        <f t="shared" si="183"/>
        <v>94.614978615527789</v>
      </c>
      <c r="H372" s="122">
        <f t="shared" si="183"/>
        <v>160.55610327706319</v>
      </c>
      <c r="I372" s="122">
        <f t="shared" si="183"/>
        <v>99.927725292955486</v>
      </c>
      <c r="J372" s="122">
        <f t="shared" si="183"/>
        <v>130.52601854089042</v>
      </c>
      <c r="K372" s="122">
        <f t="shared" si="183"/>
        <v>152.58086820835422</v>
      </c>
      <c r="L372" s="122">
        <f t="shared" si="183"/>
        <v>178.33273827288474</v>
      </c>
      <c r="M372" s="122">
        <f t="shared" si="183"/>
        <v>204.54706474892967</v>
      </c>
      <c r="N372" s="122">
        <f t="shared" si="183"/>
        <v>266.30819163458978</v>
      </c>
      <c r="O372" s="122">
        <f t="shared" si="183"/>
        <v>316.57515185075317</v>
      </c>
      <c r="P372" s="122">
        <f t="shared" si="183"/>
        <v>626.38373770733403</v>
      </c>
      <c r="Q372" s="122">
        <f t="shared" si="183"/>
        <v>0</v>
      </c>
      <c r="R372" s="122">
        <f t="shared" si="183"/>
        <v>308.11950800650493</v>
      </c>
      <c r="S372" s="122">
        <f t="shared" si="183"/>
        <v>0</v>
      </c>
      <c r="T372" s="122">
        <f t="shared" si="183"/>
        <v>0</v>
      </c>
      <c r="U372" s="122">
        <f t="shared" si="183"/>
        <v>307.08960906354372</v>
      </c>
      <c r="V372" s="122">
        <f t="shared" si="183"/>
        <v>257.48075352145412</v>
      </c>
      <c r="W372" s="122">
        <f t="shared" si="183"/>
        <v>315.54607984513996</v>
      </c>
      <c r="X372" s="122">
        <f t="shared" si="183"/>
        <v>0</v>
      </c>
      <c r="Y372" s="122">
        <f t="shared" si="183"/>
        <v>0</v>
      </c>
      <c r="DA372" s="130" t="s">
        <v>4245</v>
      </c>
    </row>
    <row r="373" spans="1:105" ht="12" customHeight="1" x14ac:dyDescent="0.25">
      <c r="A373" s="97" t="s">
        <v>53</v>
      </c>
      <c r="B373" s="98"/>
      <c r="C373" s="98">
        <f>RES_hhdet_in_tesh!C165</f>
        <v>43.180570987071917</v>
      </c>
      <c r="D373" s="98">
        <f>RES_hhdet_in_tesh!D165</f>
        <v>10.660229827008987</v>
      </c>
      <c r="E373" s="98">
        <f>RES_hhdet_in_tesh!E165</f>
        <v>104.45537231703983</v>
      </c>
      <c r="F373" s="98">
        <f>RES_hhdet_in_tesh!F165</f>
        <v>83.573504179752618</v>
      </c>
      <c r="G373" s="98">
        <f>RES_hhdet_in_tesh!G165</f>
        <v>94.614978615527789</v>
      </c>
      <c r="H373" s="98">
        <f>RES_hhdet_in_tesh!H165</f>
        <v>160.55610327706319</v>
      </c>
      <c r="I373" s="98">
        <f>RES_hhdet_in_tesh!I165</f>
        <v>99.927725292955486</v>
      </c>
      <c r="J373" s="98">
        <f>RES_hhdet_in_tesh!J165</f>
        <v>130.52601854089042</v>
      </c>
      <c r="K373" s="98">
        <f>RES_hhdet_in_tesh!K165</f>
        <v>152.58086820835422</v>
      </c>
      <c r="L373" s="98">
        <f>RES_hhdet_in_tesh!L165</f>
        <v>178.33273827288474</v>
      </c>
      <c r="M373" s="98">
        <f>RES_hhdet_in_tesh!M165</f>
        <v>204.54706474892967</v>
      </c>
      <c r="N373" s="98">
        <f>RES_hhdet_in_tesh!N165</f>
        <v>266.30819163458978</v>
      </c>
      <c r="O373" s="98">
        <f>RES_hhdet_in_tesh!O165</f>
        <v>316.57515185075317</v>
      </c>
      <c r="P373" s="98">
        <f>RES_hhdet_in_tesh!P165</f>
        <v>626.38373770733403</v>
      </c>
      <c r="Q373" s="98">
        <f>RES_hhdet_in_tesh!Q165</f>
        <v>0</v>
      </c>
      <c r="R373" s="98">
        <f>RES_hhdet_in_tesh!R165</f>
        <v>308.11950800650493</v>
      </c>
      <c r="S373" s="98">
        <f>RES_hhdet_in_tesh!S165</f>
        <v>0</v>
      </c>
      <c r="T373" s="98">
        <f>RES_hhdet_in_tesh!T165</f>
        <v>0</v>
      </c>
      <c r="U373" s="98">
        <f>RES_hhdet_in_tesh!U165</f>
        <v>307.08960906354372</v>
      </c>
      <c r="V373" s="98">
        <f>RES_hhdet_in_tesh!V165</f>
        <v>257.48075352145412</v>
      </c>
      <c r="W373" s="98">
        <f>RES_hhdet_in_tesh!W165</f>
        <v>315.54607984513996</v>
      </c>
      <c r="X373" s="98">
        <f>RES_hhdet_in_tesh!X165</f>
        <v>0</v>
      </c>
      <c r="Y373" s="98">
        <f>RES_hhdet_in_tesh!Y165</f>
        <v>0</v>
      </c>
      <c r="DA373" s="63" t="s">
        <v>4246</v>
      </c>
    </row>
    <row r="374" spans="1:105" ht="12" customHeight="1" x14ac:dyDescent="0.25">
      <c r="A374" s="121" t="s">
        <v>55</v>
      </c>
      <c r="B374" s="122"/>
      <c r="C374" s="122">
        <v>901.15686377180589</v>
      </c>
      <c r="D374" s="122">
        <v>1027.1279260671897</v>
      </c>
      <c r="E374" s="122">
        <v>1018.1394132046485</v>
      </c>
      <c r="F374" s="122">
        <v>979.67912901323893</v>
      </c>
      <c r="G374" s="122">
        <v>975.95028922965878</v>
      </c>
      <c r="H374" s="122">
        <v>953.0636935390894</v>
      </c>
      <c r="I374" s="122">
        <v>985.26197893458459</v>
      </c>
      <c r="J374" s="122">
        <v>902.88538574528627</v>
      </c>
      <c r="K374" s="122">
        <v>951.11267481683967</v>
      </c>
      <c r="L374" s="122">
        <v>927.71259329447184</v>
      </c>
      <c r="M374" s="122">
        <v>935.91306679193781</v>
      </c>
      <c r="N374" s="122">
        <v>914.74076219290066</v>
      </c>
      <c r="O374" s="122">
        <v>906.06363833683145</v>
      </c>
      <c r="P374" s="122">
        <v>920.53326313688967</v>
      </c>
      <c r="Q374" s="122">
        <v>0</v>
      </c>
      <c r="R374" s="122">
        <v>940.29836996267068</v>
      </c>
      <c r="S374" s="122">
        <v>0</v>
      </c>
      <c r="T374" s="122">
        <v>0</v>
      </c>
      <c r="U374" s="122">
        <v>853.54907251578652</v>
      </c>
      <c r="V374" s="122">
        <v>785.11111544119842</v>
      </c>
      <c r="W374" s="122">
        <v>686.77628686695903</v>
      </c>
      <c r="X374" s="122">
        <v>0</v>
      </c>
      <c r="Y374" s="122">
        <v>0</v>
      </c>
      <c r="DA374" s="130" t="s">
        <v>4247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0</v>
      </c>
      <c r="E375" s="98">
        <v>0</v>
      </c>
      <c r="F375" s="98">
        <v>0</v>
      </c>
      <c r="G375" s="98">
        <v>0</v>
      </c>
      <c r="H375" s="98">
        <v>0</v>
      </c>
      <c r="I375" s="98">
        <v>0</v>
      </c>
      <c r="J375" s="98">
        <v>0</v>
      </c>
      <c r="K375" s="98">
        <v>0</v>
      </c>
      <c r="L375" s="98">
        <v>0</v>
      </c>
      <c r="M375" s="98">
        <v>0</v>
      </c>
      <c r="N375" s="98">
        <v>0</v>
      </c>
      <c r="O375" s="98">
        <v>0</v>
      </c>
      <c r="P375" s="98">
        <v>0</v>
      </c>
      <c r="Q375" s="98">
        <v>0</v>
      </c>
      <c r="R375" s="98">
        <v>0</v>
      </c>
      <c r="S375" s="98">
        <v>0</v>
      </c>
      <c r="T375" s="98">
        <v>0</v>
      </c>
      <c r="U375" s="98">
        <v>0</v>
      </c>
      <c r="V375" s="98">
        <v>0</v>
      </c>
      <c r="W375" s="98">
        <v>0</v>
      </c>
      <c r="X375" s="98">
        <v>0</v>
      </c>
      <c r="Y375" s="98">
        <v>0</v>
      </c>
      <c r="DA375" s="63" t="s">
        <v>4248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X376" s="98">
        <v>0</v>
      </c>
      <c r="Y376" s="98">
        <v>0</v>
      </c>
      <c r="DA376" s="63" t="s">
        <v>4249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4250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4251</v>
      </c>
    </row>
    <row r="379" spans="1:105" ht="12" customHeight="1" x14ac:dyDescent="0.25">
      <c r="A379" s="106" t="s">
        <v>122</v>
      </c>
      <c r="B379" s="101"/>
      <c r="C379" s="101">
        <v>901.05757198789331</v>
      </c>
      <c r="D379" s="101">
        <v>1027.0295486553805</v>
      </c>
      <c r="E379" s="101">
        <v>1018.0264477425914</v>
      </c>
      <c r="F379" s="101">
        <v>979.49356625749294</v>
      </c>
      <c r="G379" s="101">
        <v>975.8459051453824</v>
      </c>
      <c r="H379" s="101">
        <v>953.05179561450143</v>
      </c>
      <c r="I379" s="101">
        <v>985.20289637536541</v>
      </c>
      <c r="J379" s="101">
        <v>902.86864545577293</v>
      </c>
      <c r="K379" s="101">
        <v>951.0073347198786</v>
      </c>
      <c r="L379" s="101">
        <v>927.76210991127721</v>
      </c>
      <c r="M379" s="101">
        <v>935.70035480664433</v>
      </c>
      <c r="N379" s="101">
        <v>914.75663016409203</v>
      </c>
      <c r="O379" s="101">
        <v>906.08818333273371</v>
      </c>
      <c r="P379" s="101">
        <v>0</v>
      </c>
      <c r="Q379" s="101">
        <v>0</v>
      </c>
      <c r="R379" s="101">
        <v>940.08960392776737</v>
      </c>
      <c r="S379" s="101">
        <v>0</v>
      </c>
      <c r="T379" s="101">
        <v>0</v>
      </c>
      <c r="U379" s="101">
        <v>853.64076655565123</v>
      </c>
      <c r="V379" s="101">
        <v>785.40248861123746</v>
      </c>
      <c r="W379" s="101">
        <v>687.14771816142309</v>
      </c>
      <c r="X379" s="101">
        <v>0</v>
      </c>
      <c r="Y379" s="101">
        <v>0</v>
      </c>
      <c r="DA379" s="131" t="s">
        <v>4252</v>
      </c>
    </row>
    <row r="380" spans="1:105" ht="12" customHeight="1" x14ac:dyDescent="0.25">
      <c r="A380" s="107" t="s">
        <v>121</v>
      </c>
      <c r="B380" s="104"/>
      <c r="C380" s="104">
        <v>901.24549008056556</v>
      </c>
      <c r="D380" s="104">
        <v>1027.2465038036323</v>
      </c>
      <c r="E380" s="104">
        <v>1018.2677445739363</v>
      </c>
      <c r="F380" s="104">
        <v>979.81947585832768</v>
      </c>
      <c r="G380" s="104">
        <v>976.06027566762543</v>
      </c>
      <c r="H380" s="104">
        <v>953.0792932549989</v>
      </c>
      <c r="I380" s="104">
        <v>985.29408188859031</v>
      </c>
      <c r="J380" s="104">
        <v>902.90683609499558</v>
      </c>
      <c r="K380" s="104">
        <v>951.16901245419251</v>
      </c>
      <c r="L380" s="104">
        <v>927.36058300986053</v>
      </c>
      <c r="M380" s="104">
        <v>935.95270256559502</v>
      </c>
      <c r="N380" s="104">
        <v>914.7146472596595</v>
      </c>
      <c r="O380" s="104">
        <v>906.03945886581232</v>
      </c>
      <c r="P380" s="104">
        <v>920.53326313688967</v>
      </c>
      <c r="Q380" s="104">
        <v>0</v>
      </c>
      <c r="R380" s="104">
        <v>940.50713599757421</v>
      </c>
      <c r="S380" s="104">
        <v>0</v>
      </c>
      <c r="T380" s="104">
        <v>0</v>
      </c>
      <c r="U380" s="104">
        <v>853.45848174645505</v>
      </c>
      <c r="V380" s="104">
        <v>784.6687083882631</v>
      </c>
      <c r="W380" s="104">
        <v>685.74071424299109</v>
      </c>
      <c r="X380" s="104">
        <v>0</v>
      </c>
      <c r="Y380" s="104">
        <v>0</v>
      </c>
      <c r="DA380" s="132" t="s">
        <v>4253</v>
      </c>
    </row>
    <row r="381" spans="1:105" ht="12" customHeight="1" x14ac:dyDescent="0.25">
      <c r="A381" s="108" t="s">
        <v>53</v>
      </c>
      <c r="B381" s="98"/>
      <c r="C381" s="98">
        <v>427.54316616266067</v>
      </c>
      <c r="D381" s="98">
        <v>511.16766898749017</v>
      </c>
      <c r="E381" s="98">
        <v>491.16776429104823</v>
      </c>
      <c r="F381" s="98">
        <v>469.89246043434366</v>
      </c>
      <c r="G381" s="98">
        <v>471.61408827831752</v>
      </c>
      <c r="H381" s="98">
        <v>448.66627425698289</v>
      </c>
      <c r="I381" s="98">
        <v>497.25694218962133</v>
      </c>
      <c r="J381" s="98">
        <v>405.9018332779799</v>
      </c>
      <c r="K381" s="98">
        <v>441.27032507592145</v>
      </c>
      <c r="L381" s="98">
        <v>350.62639550572703</v>
      </c>
      <c r="M381" s="98">
        <v>395.54602588576154</v>
      </c>
      <c r="N381" s="98">
        <v>359.91166856503816</v>
      </c>
      <c r="O381" s="98">
        <v>364.75163846799722</v>
      </c>
      <c r="P381" s="98">
        <v>393.99520732660284</v>
      </c>
      <c r="Q381" s="98">
        <v>0</v>
      </c>
      <c r="R381" s="98">
        <v>418.42158128947608</v>
      </c>
      <c r="S381" s="98">
        <v>0</v>
      </c>
      <c r="T381" s="98">
        <v>0</v>
      </c>
      <c r="U381" s="98">
        <v>355.88610413532064</v>
      </c>
      <c r="V381" s="98">
        <v>316.12100730980046</v>
      </c>
      <c r="W381" s="98">
        <v>234.06474881225228</v>
      </c>
      <c r="X381" s="98">
        <v>0</v>
      </c>
      <c r="Y381" s="98">
        <v>0</v>
      </c>
      <c r="DA381" s="63" t="s">
        <v>4254</v>
      </c>
    </row>
    <row r="382" spans="1:105" ht="12" customHeight="1" x14ac:dyDescent="0.25">
      <c r="A382" s="108" t="s">
        <v>52</v>
      </c>
      <c r="B382" s="98"/>
      <c r="C382" s="98">
        <v>473.70232391790483</v>
      </c>
      <c r="D382" s="98">
        <v>516.07883481614215</v>
      </c>
      <c r="E382" s="98">
        <v>527.09998028288817</v>
      </c>
      <c r="F382" s="98">
        <v>509.92701542398396</v>
      </c>
      <c r="G382" s="98">
        <v>504.44618738930785</v>
      </c>
      <c r="H382" s="98">
        <v>504.41301899801613</v>
      </c>
      <c r="I382" s="98">
        <v>488.03713969896887</v>
      </c>
      <c r="J382" s="98">
        <v>497.00500281701562</v>
      </c>
      <c r="K382" s="98">
        <v>509.89868737827123</v>
      </c>
      <c r="L382" s="98">
        <v>576.7341875041335</v>
      </c>
      <c r="M382" s="98">
        <v>540.40667667983348</v>
      </c>
      <c r="N382" s="98">
        <v>554.8029786946214</v>
      </c>
      <c r="O382" s="98">
        <v>541.28782039781504</v>
      </c>
      <c r="P382" s="98">
        <v>526.53805581028689</v>
      </c>
      <c r="Q382" s="98">
        <v>0</v>
      </c>
      <c r="R382" s="98">
        <v>522.08555470809802</v>
      </c>
      <c r="S382" s="98">
        <v>0</v>
      </c>
      <c r="T382" s="98">
        <v>0</v>
      </c>
      <c r="U382" s="98">
        <v>497.57237761113447</v>
      </c>
      <c r="V382" s="98">
        <v>468.54770107846252</v>
      </c>
      <c r="W382" s="98">
        <v>451.6759654307387</v>
      </c>
      <c r="X382" s="98">
        <v>0</v>
      </c>
      <c r="Y382" s="98">
        <v>0</v>
      </c>
      <c r="DA382" s="63" t="s">
        <v>4255</v>
      </c>
    </row>
    <row r="383" spans="1:105" ht="12" customHeight="1" x14ac:dyDescent="0.25">
      <c r="A383" s="121" t="s">
        <v>54</v>
      </c>
      <c r="B383" s="122"/>
      <c r="C383" s="122">
        <v>184.08412657637334</v>
      </c>
      <c r="D383" s="122">
        <v>184.4657914853143</v>
      </c>
      <c r="E383" s="122">
        <v>184.10746399266537</v>
      </c>
      <c r="F383" s="122">
        <v>189.62795195732716</v>
      </c>
      <c r="G383" s="122">
        <v>190.26721385947889</v>
      </c>
      <c r="H383" s="122">
        <v>208.34304746632745</v>
      </c>
      <c r="I383" s="122">
        <v>195.00420206023352</v>
      </c>
      <c r="J383" s="122">
        <v>200.32566746521942</v>
      </c>
      <c r="K383" s="122">
        <v>183.05485999643835</v>
      </c>
      <c r="L383" s="122">
        <v>223.80599453755212</v>
      </c>
      <c r="M383" s="122">
        <v>223.23504712681657</v>
      </c>
      <c r="N383" s="122">
        <v>223.15100198400052</v>
      </c>
      <c r="O383" s="122">
        <v>218.80375602280418</v>
      </c>
      <c r="P383" s="122">
        <v>214.59192142560153</v>
      </c>
      <c r="Q383" s="122">
        <v>0</v>
      </c>
      <c r="R383" s="122">
        <v>207.38239844914398</v>
      </c>
      <c r="S383" s="122">
        <v>0</v>
      </c>
      <c r="T383" s="122">
        <v>0</v>
      </c>
      <c r="U383" s="122">
        <v>199.34168037304937</v>
      </c>
      <c r="V383" s="122">
        <v>196.98807701787882</v>
      </c>
      <c r="W383" s="122">
        <v>196.53710327291637</v>
      </c>
      <c r="X383" s="122">
        <v>0</v>
      </c>
      <c r="Y383" s="122">
        <v>0</v>
      </c>
      <c r="DA383" s="130" t="s">
        <v>4256</v>
      </c>
    </row>
    <row r="384" spans="1:105" ht="12" customHeight="1" x14ac:dyDescent="0.25">
      <c r="A384" s="97" t="s">
        <v>50</v>
      </c>
      <c r="B384" s="98"/>
      <c r="C384" s="98">
        <v>0</v>
      </c>
      <c r="D384" s="98">
        <v>0</v>
      </c>
      <c r="E384" s="98">
        <v>0</v>
      </c>
      <c r="F384" s="98">
        <v>0</v>
      </c>
      <c r="G384" s="98">
        <v>0</v>
      </c>
      <c r="H384" s="98">
        <v>0</v>
      </c>
      <c r="I384" s="98">
        <v>0</v>
      </c>
      <c r="J384" s="98">
        <v>0</v>
      </c>
      <c r="K384" s="98">
        <v>0</v>
      </c>
      <c r="L384" s="98">
        <v>0</v>
      </c>
      <c r="M384" s="98">
        <v>0</v>
      </c>
      <c r="N384" s="98">
        <v>0</v>
      </c>
      <c r="O384" s="98">
        <v>0</v>
      </c>
      <c r="P384" s="98">
        <v>0</v>
      </c>
      <c r="Q384" s="98">
        <v>0</v>
      </c>
      <c r="R384" s="98">
        <v>0</v>
      </c>
      <c r="S384" s="98">
        <v>0</v>
      </c>
      <c r="T384" s="98">
        <v>0</v>
      </c>
      <c r="U384" s="98">
        <v>0</v>
      </c>
      <c r="V384" s="98">
        <v>0</v>
      </c>
      <c r="W384" s="98">
        <v>0</v>
      </c>
      <c r="X384" s="98">
        <v>0</v>
      </c>
      <c r="Y384" s="98">
        <v>0</v>
      </c>
      <c r="DA384" s="63" t="s">
        <v>4257</v>
      </c>
    </row>
    <row r="385" spans="1:105" ht="12" customHeight="1" x14ac:dyDescent="0.25">
      <c r="A385" s="109" t="s">
        <v>120</v>
      </c>
      <c r="B385" s="33"/>
      <c r="C385" s="33">
        <v>184.08412657637334</v>
      </c>
      <c r="D385" s="33">
        <v>184.4657914853143</v>
      </c>
      <c r="E385" s="33">
        <v>184.10746399266537</v>
      </c>
      <c r="F385" s="33">
        <v>189.62795195732716</v>
      </c>
      <c r="G385" s="33">
        <v>190.26721385947889</v>
      </c>
      <c r="H385" s="33">
        <v>208.34304746632745</v>
      </c>
      <c r="I385" s="33">
        <v>195.00420206023352</v>
      </c>
      <c r="J385" s="33">
        <v>200.32566746521942</v>
      </c>
      <c r="K385" s="33">
        <v>183.05485999643835</v>
      </c>
      <c r="L385" s="33">
        <v>223.80599453755212</v>
      </c>
      <c r="M385" s="33">
        <v>223.23504712681657</v>
      </c>
      <c r="N385" s="33">
        <v>223.15100198400052</v>
      </c>
      <c r="O385" s="33">
        <v>218.80375602280418</v>
      </c>
      <c r="P385" s="33">
        <v>214.59192142560153</v>
      </c>
      <c r="Q385" s="33">
        <v>0</v>
      </c>
      <c r="R385" s="33">
        <v>207.38239844914398</v>
      </c>
      <c r="S385" s="33">
        <v>0</v>
      </c>
      <c r="T385" s="33">
        <v>0</v>
      </c>
      <c r="U385" s="33">
        <v>199.34168037304937</v>
      </c>
      <c r="V385" s="33">
        <v>196.98807701787882</v>
      </c>
      <c r="W385" s="33">
        <v>196.53710327291637</v>
      </c>
      <c r="X385" s="33">
        <v>0</v>
      </c>
      <c r="Y385" s="33">
        <v>0</v>
      </c>
      <c r="DA385" s="60" t="s">
        <v>4258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0</v>
      </c>
      <c r="D387" s="117">
        <f t="shared" si="184"/>
        <v>0</v>
      </c>
      <c r="E387" s="117">
        <f t="shared" si="184"/>
        <v>0</v>
      </c>
      <c r="F387" s="117">
        <f t="shared" si="184"/>
        <v>0</v>
      </c>
      <c r="G387" s="117">
        <f t="shared" si="184"/>
        <v>0</v>
      </c>
      <c r="H387" s="117">
        <f t="shared" si="184"/>
        <v>0</v>
      </c>
      <c r="I387" s="117">
        <f t="shared" si="184"/>
        <v>0</v>
      </c>
      <c r="J387" s="117">
        <f t="shared" si="184"/>
        <v>0</v>
      </c>
      <c r="K387" s="117">
        <f t="shared" si="184"/>
        <v>0</v>
      </c>
      <c r="L387" s="117">
        <f t="shared" si="184"/>
        <v>0</v>
      </c>
      <c r="M387" s="117">
        <f t="shared" si="184"/>
        <v>0</v>
      </c>
      <c r="N387" s="117">
        <f t="shared" si="184"/>
        <v>0</v>
      </c>
      <c r="O387" s="117">
        <f t="shared" si="184"/>
        <v>0</v>
      </c>
      <c r="P387" s="117">
        <f t="shared" si="184"/>
        <v>0</v>
      </c>
      <c r="Q387" s="117">
        <f t="shared" si="184"/>
        <v>0</v>
      </c>
      <c r="R387" s="117">
        <f t="shared" ref="R387:V387" si="185">R388+R390+R392+R401</f>
        <v>0</v>
      </c>
      <c r="S387" s="117">
        <f t="shared" si="185"/>
        <v>0</v>
      </c>
      <c r="T387" s="117">
        <f t="shared" si="185"/>
        <v>0</v>
      </c>
      <c r="U387" s="117">
        <f t="shared" si="185"/>
        <v>0</v>
      </c>
      <c r="V387" s="117">
        <f t="shared" si="185"/>
        <v>0</v>
      </c>
      <c r="W387" s="117">
        <f t="shared" ref="W387:Y387" si="186">W388+W390+W392+W401</f>
        <v>0</v>
      </c>
      <c r="X387" s="117">
        <f t="shared" si="186"/>
        <v>0</v>
      </c>
      <c r="Y387" s="117">
        <f t="shared" si="186"/>
        <v>0</v>
      </c>
      <c r="DA387" s="129" t="s">
        <v>4409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4410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4411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4412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4413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0</v>
      </c>
      <c r="E392" s="122">
        <v>0</v>
      </c>
      <c r="F392" s="122">
        <v>0</v>
      </c>
      <c r="G392" s="122">
        <v>0</v>
      </c>
      <c r="H392" s="122">
        <v>0</v>
      </c>
      <c r="I392" s="122">
        <v>0</v>
      </c>
      <c r="J392" s="122">
        <v>0</v>
      </c>
      <c r="K392" s="122">
        <v>0</v>
      </c>
      <c r="L392" s="122">
        <v>0</v>
      </c>
      <c r="M392" s="122">
        <v>0</v>
      </c>
      <c r="N392" s="122">
        <v>0</v>
      </c>
      <c r="O392" s="122">
        <v>0</v>
      </c>
      <c r="P392" s="122">
        <v>0</v>
      </c>
      <c r="Q392" s="122">
        <v>0</v>
      </c>
      <c r="R392" s="122">
        <v>0</v>
      </c>
      <c r="S392" s="122">
        <v>0</v>
      </c>
      <c r="T392" s="122">
        <v>0</v>
      </c>
      <c r="U392" s="122">
        <v>0</v>
      </c>
      <c r="V392" s="122">
        <v>0</v>
      </c>
      <c r="W392" s="122">
        <v>0</v>
      </c>
      <c r="X392" s="122">
        <v>0</v>
      </c>
      <c r="Y392" s="122">
        <v>0</v>
      </c>
      <c r="DA392" s="130" t="s">
        <v>4414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4415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X394" s="98">
        <v>0</v>
      </c>
      <c r="Y394" s="98">
        <v>0</v>
      </c>
      <c r="DA394" s="63" t="s">
        <v>4416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4417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4418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4419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4420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4421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4422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X401" s="122">
        <v>0</v>
      </c>
      <c r="Y401" s="122">
        <v>0</v>
      </c>
      <c r="DA401" s="130" t="s">
        <v>4423</v>
      </c>
    </row>
    <row r="402" spans="1:105" ht="12" customHeight="1" x14ac:dyDescent="0.25">
      <c r="A402" s="97" t="s">
        <v>50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X402" s="98">
        <v>0</v>
      </c>
      <c r="Y402" s="98">
        <v>0</v>
      </c>
      <c r="DA402" s="63" t="s">
        <v>4424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4425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97.85873525586841</v>
      </c>
      <c r="D405" s="118">
        <f t="shared" si="189"/>
        <v>112.22261685739718</v>
      </c>
      <c r="E405" s="118">
        <f t="shared" si="189"/>
        <v>111.92675898559354</v>
      </c>
      <c r="F405" s="118">
        <f t="shared" si="189"/>
        <v>100.45946898951104</v>
      </c>
      <c r="G405" s="118">
        <f t="shared" si="189"/>
        <v>98.711022873626547</v>
      </c>
      <c r="H405" s="118">
        <f t="shared" si="189"/>
        <v>93.831781425384776</v>
      </c>
      <c r="I405" s="118">
        <f t="shared" si="189"/>
        <v>92.733387844825813</v>
      </c>
      <c r="J405" s="118">
        <f t="shared" si="189"/>
        <v>87.89337999804961</v>
      </c>
      <c r="K405" s="118">
        <f t="shared" si="189"/>
        <v>94.735206210457477</v>
      </c>
      <c r="L405" s="118">
        <f t="shared" si="189"/>
        <v>72.204604938714752</v>
      </c>
      <c r="M405" s="118">
        <f t="shared" si="189"/>
        <v>92.473784953227096</v>
      </c>
      <c r="N405" s="118">
        <f t="shared" si="189"/>
        <v>106.90451137266444</v>
      </c>
      <c r="O405" s="118">
        <f t="shared" si="189"/>
        <v>91.535273961043742</v>
      </c>
      <c r="P405" s="118">
        <f t="shared" si="189"/>
        <v>84.619311532193507</v>
      </c>
      <c r="Q405" s="118">
        <f t="shared" si="189"/>
        <v>0</v>
      </c>
      <c r="R405" s="118">
        <f t="shared" ref="R405:V405" si="190">R406+R408+R410+R419</f>
        <v>31.636255187559801</v>
      </c>
      <c r="S405" s="118">
        <f t="shared" si="190"/>
        <v>0</v>
      </c>
      <c r="T405" s="118">
        <f t="shared" si="190"/>
        <v>0</v>
      </c>
      <c r="U405" s="118">
        <f t="shared" si="190"/>
        <v>56.791218518355841</v>
      </c>
      <c r="V405" s="118">
        <f t="shared" si="190"/>
        <v>60.090146202923137</v>
      </c>
      <c r="W405" s="118">
        <f t="shared" ref="W405:Y405" si="191">W406+W408+W410+W419</f>
        <v>51.997800517624938</v>
      </c>
      <c r="X405" s="118">
        <f t="shared" si="191"/>
        <v>0</v>
      </c>
      <c r="Y405" s="118">
        <f t="shared" si="191"/>
        <v>0</v>
      </c>
      <c r="DA405" s="129" t="s">
        <v>4577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84.861758830302833</v>
      </c>
      <c r="D406" s="123">
        <f t="shared" si="192"/>
        <v>97.787506420740158</v>
      </c>
      <c r="E406" s="123">
        <f t="shared" si="192"/>
        <v>97.47260905822364</v>
      </c>
      <c r="F406" s="123">
        <f t="shared" si="192"/>
        <v>86.888498720090794</v>
      </c>
      <c r="G406" s="123">
        <f t="shared" si="192"/>
        <v>85.208979429117221</v>
      </c>
      <c r="H406" s="123">
        <f t="shared" si="192"/>
        <v>80.269430732334484</v>
      </c>
      <c r="I406" s="123">
        <f t="shared" si="192"/>
        <v>79.671005999142821</v>
      </c>
      <c r="J406" s="123">
        <f t="shared" si="192"/>
        <v>75.548429311359101</v>
      </c>
      <c r="K406" s="123">
        <f t="shared" si="192"/>
        <v>82.382663745152442</v>
      </c>
      <c r="L406" s="123">
        <f t="shared" si="192"/>
        <v>58.962432964220802</v>
      </c>
      <c r="M406" s="123">
        <f t="shared" si="192"/>
        <v>80.548482749526045</v>
      </c>
      <c r="N406" s="123">
        <f t="shared" si="192"/>
        <v>94.542505821369687</v>
      </c>
      <c r="O406" s="123">
        <f t="shared" si="192"/>
        <v>79.648283588623727</v>
      </c>
      <c r="P406" s="123">
        <f t="shared" si="192"/>
        <v>72.909960519260068</v>
      </c>
      <c r="Q406" s="123">
        <f t="shared" si="192"/>
        <v>0</v>
      </c>
      <c r="R406" s="123">
        <f t="shared" si="192"/>
        <v>20.107999943886281</v>
      </c>
      <c r="S406" s="123">
        <f t="shared" si="192"/>
        <v>0</v>
      </c>
      <c r="T406" s="123">
        <f t="shared" si="192"/>
        <v>0</v>
      </c>
      <c r="U406" s="123">
        <f t="shared" si="192"/>
        <v>46.650413342799361</v>
      </c>
      <c r="V406" s="123">
        <f t="shared" si="192"/>
        <v>50.725289321039128</v>
      </c>
      <c r="W406" s="123">
        <f t="shared" si="192"/>
        <v>43.505157948183438</v>
      </c>
      <c r="X406" s="123">
        <f t="shared" si="192"/>
        <v>0</v>
      </c>
      <c r="Y406" s="123">
        <f t="shared" si="192"/>
        <v>0</v>
      </c>
      <c r="DA406" s="130" t="s">
        <v>4578</v>
      </c>
    </row>
    <row r="407" spans="1:105" ht="12" customHeight="1" x14ac:dyDescent="0.25">
      <c r="A407" s="97" t="s">
        <v>53</v>
      </c>
      <c r="B407" s="99"/>
      <c r="C407" s="99">
        <v>84.861758830302833</v>
      </c>
      <c r="D407" s="99">
        <v>97.787506420740158</v>
      </c>
      <c r="E407" s="99">
        <v>97.47260905822364</v>
      </c>
      <c r="F407" s="99">
        <v>86.888498720090794</v>
      </c>
      <c r="G407" s="99">
        <v>85.208979429117221</v>
      </c>
      <c r="H407" s="99">
        <v>80.269430732334484</v>
      </c>
      <c r="I407" s="99">
        <v>79.671005999142821</v>
      </c>
      <c r="J407" s="99">
        <v>75.548429311359101</v>
      </c>
      <c r="K407" s="99">
        <v>82.382663745152442</v>
      </c>
      <c r="L407" s="99">
        <v>58.962432964220802</v>
      </c>
      <c r="M407" s="99">
        <v>80.548482749526045</v>
      </c>
      <c r="N407" s="99">
        <v>94.542505821369687</v>
      </c>
      <c r="O407" s="99">
        <v>79.648283588623727</v>
      </c>
      <c r="P407" s="99">
        <v>72.909960519260068</v>
      </c>
      <c r="Q407" s="99">
        <v>0</v>
      </c>
      <c r="R407" s="99">
        <v>20.107999943886281</v>
      </c>
      <c r="S407" s="99">
        <v>0</v>
      </c>
      <c r="T407" s="99">
        <v>0</v>
      </c>
      <c r="U407" s="99">
        <v>46.650413342799361</v>
      </c>
      <c r="V407" s="99">
        <v>50.725289321039128</v>
      </c>
      <c r="W407" s="99">
        <v>43.505157948183438</v>
      </c>
      <c r="X407" s="99">
        <v>0</v>
      </c>
      <c r="Y407" s="99">
        <v>0</v>
      </c>
      <c r="DA407" s="63" t="s">
        <v>4579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0.15351763035924706</v>
      </c>
      <c r="D408" s="123">
        <f t="shared" si="193"/>
        <v>3.5995572243842491E-2</v>
      </c>
      <c r="E408" s="123">
        <f t="shared" si="193"/>
        <v>0.33521935415663645</v>
      </c>
      <c r="F408" s="123">
        <f t="shared" si="193"/>
        <v>0.25292644004791093</v>
      </c>
      <c r="G408" s="123">
        <f t="shared" si="193"/>
        <v>0.2711525983763286</v>
      </c>
      <c r="H408" s="123">
        <f t="shared" si="193"/>
        <v>0.4385294647909514</v>
      </c>
      <c r="I408" s="123">
        <f t="shared" si="193"/>
        <v>0.25803743492576892</v>
      </c>
      <c r="J408" s="123">
        <f t="shared" si="193"/>
        <v>0.32029200261653185</v>
      </c>
      <c r="K408" s="123">
        <f t="shared" si="193"/>
        <v>0.35969683642865263</v>
      </c>
      <c r="L408" s="123">
        <f t="shared" si="193"/>
        <v>0.40232638289079442</v>
      </c>
      <c r="M408" s="123">
        <f t="shared" si="193"/>
        <v>0.43343893654513654</v>
      </c>
      <c r="N408" s="123">
        <f t="shared" si="193"/>
        <v>0.53658340154902251</v>
      </c>
      <c r="O408" s="123">
        <f t="shared" si="193"/>
        <v>0.60059373393382809</v>
      </c>
      <c r="P408" s="123">
        <f t="shared" si="193"/>
        <v>1.1252777771869289</v>
      </c>
      <c r="Q408" s="123">
        <f t="shared" si="193"/>
        <v>0</v>
      </c>
      <c r="R408" s="123">
        <f t="shared" si="193"/>
        <v>0.5239998560041258</v>
      </c>
      <c r="S408" s="123">
        <f t="shared" si="193"/>
        <v>0</v>
      </c>
      <c r="T408" s="123">
        <f t="shared" si="193"/>
        <v>0</v>
      </c>
      <c r="U408" s="123">
        <f t="shared" si="193"/>
        <v>0.51155111185908686</v>
      </c>
      <c r="V408" s="123">
        <f t="shared" si="193"/>
        <v>0.42543317992963908</v>
      </c>
      <c r="W408" s="123">
        <f t="shared" si="193"/>
        <v>0.51195695411380104</v>
      </c>
      <c r="X408" s="123">
        <f t="shared" si="193"/>
        <v>0</v>
      </c>
      <c r="Y408" s="123">
        <f t="shared" si="193"/>
        <v>0</v>
      </c>
      <c r="DA408" s="130" t="s">
        <v>4580</v>
      </c>
    </row>
    <row r="409" spans="1:105" ht="12" customHeight="1" x14ac:dyDescent="0.25">
      <c r="A409" s="97" t="s">
        <v>53</v>
      </c>
      <c r="B409" s="99"/>
      <c r="C409" s="99">
        <f>RES_hhdet_in_fecs!C165</f>
        <v>0.15351763035924706</v>
      </c>
      <c r="D409" s="99">
        <f>RES_hhdet_in_fecs!D165</f>
        <v>3.5995572243842491E-2</v>
      </c>
      <c r="E409" s="99">
        <f>RES_hhdet_in_fecs!E165</f>
        <v>0.33521935415663645</v>
      </c>
      <c r="F409" s="99">
        <f>RES_hhdet_in_fecs!F165</f>
        <v>0.25292644004791093</v>
      </c>
      <c r="G409" s="99">
        <f>RES_hhdet_in_fecs!G165</f>
        <v>0.2711525983763286</v>
      </c>
      <c r="H409" s="99">
        <f>RES_hhdet_in_fecs!H165</f>
        <v>0.4385294647909514</v>
      </c>
      <c r="I409" s="99">
        <f>RES_hhdet_in_fecs!I165</f>
        <v>0.25803743492576892</v>
      </c>
      <c r="J409" s="99">
        <f>RES_hhdet_in_fecs!J165</f>
        <v>0.32029200261653185</v>
      </c>
      <c r="K409" s="99">
        <f>RES_hhdet_in_fecs!K165</f>
        <v>0.35969683642865263</v>
      </c>
      <c r="L409" s="99">
        <f>RES_hhdet_in_fecs!L165</f>
        <v>0.40232638289079442</v>
      </c>
      <c r="M409" s="99">
        <f>RES_hhdet_in_fecs!M165</f>
        <v>0.43343893654513654</v>
      </c>
      <c r="N409" s="99">
        <f>RES_hhdet_in_fecs!N165</f>
        <v>0.53658340154902251</v>
      </c>
      <c r="O409" s="99">
        <f>RES_hhdet_in_fecs!O165</f>
        <v>0.60059373393382809</v>
      </c>
      <c r="P409" s="99">
        <f>RES_hhdet_in_fecs!P165</f>
        <v>1.1252777771869289</v>
      </c>
      <c r="Q409" s="99">
        <f>RES_hhdet_in_fecs!Q165</f>
        <v>0</v>
      </c>
      <c r="R409" s="99">
        <f>RES_hhdet_in_fecs!R165</f>
        <v>0.5239998560041258</v>
      </c>
      <c r="S409" s="99">
        <f>RES_hhdet_in_fecs!S165</f>
        <v>0</v>
      </c>
      <c r="T409" s="99">
        <f>RES_hhdet_in_fecs!T165</f>
        <v>0</v>
      </c>
      <c r="U409" s="99">
        <f>RES_hhdet_in_fecs!U165</f>
        <v>0.51155111185908686</v>
      </c>
      <c r="V409" s="99">
        <f>RES_hhdet_in_fecs!V165</f>
        <v>0.42543317992963908</v>
      </c>
      <c r="W409" s="99">
        <f>RES_hhdet_in_fecs!W165</f>
        <v>0.51195695411380104</v>
      </c>
      <c r="X409" s="99">
        <f>RES_hhdet_in_fecs!X165</f>
        <v>0</v>
      </c>
      <c r="Y409" s="99">
        <f>RES_hhdet_in_fecs!Y165</f>
        <v>0</v>
      </c>
      <c r="DA409" s="63" t="s">
        <v>4581</v>
      </c>
    </row>
    <row r="410" spans="1:105" ht="12" customHeight="1" x14ac:dyDescent="0.25">
      <c r="A410" s="121" t="s">
        <v>55</v>
      </c>
      <c r="B410" s="123"/>
      <c r="C410" s="123">
        <v>10.617946628261992</v>
      </c>
      <c r="D410" s="123">
        <v>12.186929877623658</v>
      </c>
      <c r="E410" s="123">
        <v>11.930285933725136</v>
      </c>
      <c r="F410" s="123">
        <v>11.104124645113133</v>
      </c>
      <c r="G410" s="123">
        <v>11.042887362880267</v>
      </c>
      <c r="H410" s="123">
        <v>10.751552186388032</v>
      </c>
      <c r="I410" s="123">
        <v>10.625804143075916</v>
      </c>
      <c r="J410" s="123">
        <v>9.8195231078958702</v>
      </c>
      <c r="K410" s="123">
        <v>9.9871653450086466</v>
      </c>
      <c r="L410" s="123">
        <v>10.410242348968557</v>
      </c>
      <c r="M410" s="123">
        <v>9.1286148601746309</v>
      </c>
      <c r="N410" s="123">
        <v>9.4854637785283238</v>
      </c>
      <c r="O410" s="123">
        <v>9.0312738528248957</v>
      </c>
      <c r="P410" s="123">
        <v>8.404768346420461</v>
      </c>
      <c r="Q410" s="123">
        <v>0</v>
      </c>
      <c r="R410" s="123">
        <v>8.9729760883770791</v>
      </c>
      <c r="S410" s="123">
        <v>0</v>
      </c>
      <c r="T410" s="123">
        <v>0</v>
      </c>
      <c r="U410" s="123">
        <v>7.8080328630719453</v>
      </c>
      <c r="V410" s="123">
        <v>7.1736566170057552</v>
      </c>
      <c r="W410" s="123">
        <v>6.2520785369290319</v>
      </c>
      <c r="X410" s="123">
        <v>0</v>
      </c>
      <c r="Y410" s="123">
        <v>0</v>
      </c>
      <c r="DA410" s="130" t="s">
        <v>4582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0</v>
      </c>
      <c r="E411" s="99">
        <v>0</v>
      </c>
      <c r="F411" s="99">
        <v>0</v>
      </c>
      <c r="G411" s="99">
        <v>0</v>
      </c>
      <c r="H411" s="99">
        <v>0</v>
      </c>
      <c r="I411" s="99">
        <v>0</v>
      </c>
      <c r="J411" s="99">
        <v>0</v>
      </c>
      <c r="K411" s="99">
        <v>0</v>
      </c>
      <c r="L411" s="99">
        <v>0</v>
      </c>
      <c r="M411" s="99">
        <v>0</v>
      </c>
      <c r="N411" s="99">
        <v>0</v>
      </c>
      <c r="O411" s="99">
        <v>0</v>
      </c>
      <c r="P411" s="99">
        <v>0</v>
      </c>
      <c r="Q411" s="99">
        <v>0</v>
      </c>
      <c r="R411" s="99">
        <v>0</v>
      </c>
      <c r="S411" s="99">
        <v>0</v>
      </c>
      <c r="T411" s="99">
        <v>0</v>
      </c>
      <c r="U411" s="99">
        <v>0</v>
      </c>
      <c r="V411" s="99">
        <v>0</v>
      </c>
      <c r="W411" s="99">
        <v>0</v>
      </c>
      <c r="X411" s="99">
        <v>0</v>
      </c>
      <c r="Y411" s="99">
        <v>0</v>
      </c>
      <c r="DA411" s="63" t="s">
        <v>4583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X412" s="99">
        <v>0</v>
      </c>
      <c r="Y412" s="99">
        <v>0</v>
      </c>
      <c r="DA412" s="63" t="s">
        <v>4584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X413" s="102">
        <v>0</v>
      </c>
      <c r="Y413" s="102">
        <v>0</v>
      </c>
      <c r="DA413" s="131" t="s">
        <v>4585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X414" s="105">
        <v>0</v>
      </c>
      <c r="Y414" s="105">
        <v>0</v>
      </c>
      <c r="DA414" s="132" t="s">
        <v>4586</v>
      </c>
    </row>
    <row r="415" spans="1:105" ht="12" customHeight="1" x14ac:dyDescent="0.25">
      <c r="A415" s="106" t="s">
        <v>122</v>
      </c>
      <c r="B415" s="102"/>
      <c r="C415" s="102">
        <v>11.484142406587367</v>
      </c>
      <c r="D415" s="102">
        <v>12.987691463094187</v>
      </c>
      <c r="E415" s="102">
        <v>12.764279470566159</v>
      </c>
      <c r="F415" s="102">
        <v>12.063715793823302</v>
      </c>
      <c r="G415" s="102">
        <v>11.840018457952242</v>
      </c>
      <c r="H415" s="102">
        <v>11.45084345707105</v>
      </c>
      <c r="I415" s="102">
        <v>11.614747767435839</v>
      </c>
      <c r="J415" s="102">
        <v>10.487500059158094</v>
      </c>
      <c r="K415" s="102">
        <v>10.993672203545167</v>
      </c>
      <c r="L415" s="102">
        <v>10.622952858808008</v>
      </c>
      <c r="M415" s="102">
        <v>10.430783320799968</v>
      </c>
      <c r="N415" s="102">
        <v>10.064652722456527</v>
      </c>
      <c r="O415" s="102">
        <v>9.7406446732232013</v>
      </c>
      <c r="P415" s="102">
        <v>0</v>
      </c>
      <c r="Q415" s="102">
        <v>0</v>
      </c>
      <c r="R415" s="102">
        <v>9.5296613793591636</v>
      </c>
      <c r="S415" s="102">
        <v>0</v>
      </c>
      <c r="T415" s="102">
        <v>0</v>
      </c>
      <c r="U415" s="102">
        <v>8.2670205874576617</v>
      </c>
      <c r="V415" s="102">
        <v>7.4992899131400232</v>
      </c>
      <c r="W415" s="102">
        <v>6.4516002063264315</v>
      </c>
      <c r="X415" s="102">
        <v>0</v>
      </c>
      <c r="Y415" s="102">
        <v>0</v>
      </c>
      <c r="DA415" s="131" t="s">
        <v>4587</v>
      </c>
    </row>
    <row r="416" spans="1:105" ht="12" customHeight="1" x14ac:dyDescent="0.25">
      <c r="A416" s="107" t="s">
        <v>121</v>
      </c>
      <c r="B416" s="105"/>
      <c r="C416" s="105">
        <v>9.8447936898112598</v>
      </c>
      <c r="D416" s="105">
        <v>11.221743921935545</v>
      </c>
      <c r="E416" s="105">
        <v>10.982850048357038</v>
      </c>
      <c r="F416" s="105">
        <v>10.378356212999197</v>
      </c>
      <c r="G416" s="105">
        <v>10.202973784605783</v>
      </c>
      <c r="H416" s="105">
        <v>9.8346910077670806</v>
      </c>
      <c r="I416" s="105">
        <v>10.088454168626614</v>
      </c>
      <c r="J416" s="105">
        <v>8.9636036692834669</v>
      </c>
      <c r="K416" s="105">
        <v>9.4488687226846224</v>
      </c>
      <c r="L416" s="105">
        <v>8.8980977005891972</v>
      </c>
      <c r="M416" s="105">
        <v>8.8859747743438238</v>
      </c>
      <c r="N416" s="105">
        <v>8.5322555565997877</v>
      </c>
      <c r="O416" s="105">
        <v>8.3324670059247037</v>
      </c>
      <c r="P416" s="105">
        <v>8.404768346420461</v>
      </c>
      <c r="Q416" s="105">
        <v>0</v>
      </c>
      <c r="R416" s="105">
        <v>8.4162907973949945</v>
      </c>
      <c r="S416" s="105">
        <v>0</v>
      </c>
      <c r="T416" s="105">
        <v>0</v>
      </c>
      <c r="U416" s="105">
        <v>7.3545677182577167</v>
      </c>
      <c r="V416" s="105">
        <v>6.6792306310400926</v>
      </c>
      <c r="W416" s="105">
        <v>5.6958002109076302</v>
      </c>
      <c r="X416" s="105">
        <v>0</v>
      </c>
      <c r="Y416" s="105">
        <v>0</v>
      </c>
      <c r="DA416" s="132" t="s">
        <v>4588</v>
      </c>
    </row>
    <row r="417" spans="1:105" ht="12" customHeight="1" x14ac:dyDescent="0.25">
      <c r="A417" s="108" t="s">
        <v>53</v>
      </c>
      <c r="B417" s="99"/>
      <c r="C417" s="99">
        <v>5.4491153038567584</v>
      </c>
      <c r="D417" s="99">
        <v>6.4641645212744114</v>
      </c>
      <c r="E417" s="99">
        <v>6.1583887375874227</v>
      </c>
      <c r="F417" s="99">
        <v>5.7873265242561942</v>
      </c>
      <c r="G417" s="99">
        <v>5.7221324399713502</v>
      </c>
      <c r="H417" s="99">
        <v>5.3906905108671772</v>
      </c>
      <c r="I417" s="99">
        <v>5.8622584042205137</v>
      </c>
      <c r="J417" s="99">
        <v>4.7148558341687563</v>
      </c>
      <c r="K417" s="99">
        <v>5.1010976781429607</v>
      </c>
      <c r="L417" s="99">
        <v>4.0147012156675661</v>
      </c>
      <c r="M417" s="99">
        <v>4.409376215605362</v>
      </c>
      <c r="N417" s="99">
        <v>3.9599450120598592</v>
      </c>
      <c r="O417" s="99">
        <v>3.9211592973484684</v>
      </c>
      <c r="P417" s="99">
        <v>4.1427067678965193</v>
      </c>
      <c r="Q417" s="99">
        <v>0</v>
      </c>
      <c r="R417" s="99">
        <v>4.2415275808231234</v>
      </c>
      <c r="S417" s="99">
        <v>0</v>
      </c>
      <c r="T417" s="99">
        <v>0</v>
      </c>
      <c r="U417" s="99">
        <v>3.4465525370208425</v>
      </c>
      <c r="V417" s="99">
        <v>3.0184308247379432</v>
      </c>
      <c r="W417" s="99">
        <v>2.1976238031778252</v>
      </c>
      <c r="X417" s="99">
        <v>0</v>
      </c>
      <c r="Y417" s="99">
        <v>0</v>
      </c>
      <c r="DA417" s="63" t="s">
        <v>4589</v>
      </c>
    </row>
    <row r="418" spans="1:105" ht="12" customHeight="1" x14ac:dyDescent="0.25">
      <c r="A418" s="108" t="s">
        <v>52</v>
      </c>
      <c r="B418" s="99"/>
      <c r="C418" s="99">
        <v>4.3956783859545023</v>
      </c>
      <c r="D418" s="99">
        <v>4.7575794006611352</v>
      </c>
      <c r="E418" s="99">
        <v>4.8244613107696148</v>
      </c>
      <c r="F418" s="99">
        <v>4.5910296887430011</v>
      </c>
      <c r="G418" s="99">
        <v>4.4808413446344337</v>
      </c>
      <c r="H418" s="99">
        <v>4.4440004968999034</v>
      </c>
      <c r="I418" s="99">
        <v>4.2261957644060999</v>
      </c>
      <c r="J418" s="99">
        <v>4.2487478351147114</v>
      </c>
      <c r="K418" s="99">
        <v>4.3477710445416617</v>
      </c>
      <c r="L418" s="99">
        <v>4.8833964849216311</v>
      </c>
      <c r="M418" s="99">
        <v>4.4765985587384618</v>
      </c>
      <c r="N418" s="99">
        <v>4.5723105445399286</v>
      </c>
      <c r="O418" s="99">
        <v>4.4113077085762349</v>
      </c>
      <c r="P418" s="99">
        <v>4.2620615785239409</v>
      </c>
      <c r="Q418" s="99">
        <v>0</v>
      </c>
      <c r="R418" s="99">
        <v>4.1747632165718702</v>
      </c>
      <c r="S418" s="99">
        <v>0</v>
      </c>
      <c r="T418" s="99">
        <v>0</v>
      </c>
      <c r="U418" s="99">
        <v>3.9080151812368742</v>
      </c>
      <c r="V418" s="99">
        <v>3.6607998063021507</v>
      </c>
      <c r="W418" s="99">
        <v>3.498176407729805</v>
      </c>
      <c r="X418" s="99">
        <v>0</v>
      </c>
      <c r="Y418" s="99">
        <v>0</v>
      </c>
      <c r="DA418" s="63" t="s">
        <v>4590</v>
      </c>
    </row>
    <row r="419" spans="1:105" ht="12" customHeight="1" x14ac:dyDescent="0.25">
      <c r="A419" s="121" t="s">
        <v>54</v>
      </c>
      <c r="B419" s="123"/>
      <c r="C419" s="123">
        <v>2.2255121669443398</v>
      </c>
      <c r="D419" s="123">
        <v>2.2121849867895218</v>
      </c>
      <c r="E419" s="123">
        <v>2.1886446394881256</v>
      </c>
      <c r="F419" s="123">
        <v>2.2139191842592005</v>
      </c>
      <c r="G419" s="123">
        <v>2.1880034832527286</v>
      </c>
      <c r="H419" s="123">
        <v>2.3722690418713026</v>
      </c>
      <c r="I419" s="123">
        <v>2.1785402676813193</v>
      </c>
      <c r="J419" s="123">
        <v>2.2051355761781033</v>
      </c>
      <c r="K419" s="123">
        <v>2.0056802838677279</v>
      </c>
      <c r="L419" s="123">
        <v>2.429603242634597</v>
      </c>
      <c r="M419" s="123">
        <v>2.3632484069812807</v>
      </c>
      <c r="N419" s="123">
        <v>2.3399583712174019</v>
      </c>
      <c r="O419" s="123">
        <v>2.2551227856612854</v>
      </c>
      <c r="P419" s="123">
        <v>2.1793048893260671</v>
      </c>
      <c r="Q419" s="123">
        <v>0</v>
      </c>
      <c r="R419" s="123">
        <v>2.0312792992923181</v>
      </c>
      <c r="S419" s="123">
        <v>0</v>
      </c>
      <c r="T419" s="123">
        <v>0</v>
      </c>
      <c r="U419" s="123">
        <v>1.821221200625452</v>
      </c>
      <c r="V419" s="123">
        <v>1.765767084948616</v>
      </c>
      <c r="W419" s="123">
        <v>1.7286070783986645</v>
      </c>
      <c r="X419" s="123">
        <v>0</v>
      </c>
      <c r="Y419" s="123">
        <v>0</v>
      </c>
      <c r="DA419" s="130" t="s">
        <v>4591</v>
      </c>
    </row>
    <row r="420" spans="1:105" ht="12" customHeight="1" x14ac:dyDescent="0.25">
      <c r="A420" s="97" t="s">
        <v>50</v>
      </c>
      <c r="B420" s="99"/>
      <c r="C420" s="99">
        <v>0</v>
      </c>
      <c r="D420" s="99">
        <v>0</v>
      </c>
      <c r="E420" s="99">
        <v>0</v>
      </c>
      <c r="F420" s="99">
        <v>0</v>
      </c>
      <c r="G420" s="99">
        <v>0</v>
      </c>
      <c r="H420" s="99">
        <v>0</v>
      </c>
      <c r="I420" s="99">
        <v>0</v>
      </c>
      <c r="J420" s="99">
        <v>0</v>
      </c>
      <c r="K420" s="99">
        <v>0</v>
      </c>
      <c r="L420" s="99">
        <v>0</v>
      </c>
      <c r="M420" s="99">
        <v>0</v>
      </c>
      <c r="N420" s="99">
        <v>0</v>
      </c>
      <c r="O420" s="99">
        <v>0</v>
      </c>
      <c r="P420" s="99">
        <v>0</v>
      </c>
      <c r="Q420" s="99">
        <v>0</v>
      </c>
      <c r="R420" s="99">
        <v>0</v>
      </c>
      <c r="S420" s="99">
        <v>0</v>
      </c>
      <c r="T420" s="99">
        <v>0</v>
      </c>
      <c r="U420" s="99">
        <v>0</v>
      </c>
      <c r="V420" s="99">
        <v>0</v>
      </c>
      <c r="W420" s="99">
        <v>0</v>
      </c>
      <c r="X420" s="99">
        <v>0</v>
      </c>
      <c r="Y420" s="99">
        <v>0</v>
      </c>
      <c r="DA420" s="63" t="s">
        <v>4592</v>
      </c>
    </row>
    <row r="421" spans="1:105" ht="12" customHeight="1" x14ac:dyDescent="0.25">
      <c r="A421" s="109" t="s">
        <v>120</v>
      </c>
      <c r="B421" s="110"/>
      <c r="C421" s="110">
        <v>2.2255121669443398</v>
      </c>
      <c r="D421" s="110">
        <v>2.2121849867895218</v>
      </c>
      <c r="E421" s="110">
        <v>2.1886446394881256</v>
      </c>
      <c r="F421" s="110">
        <v>2.2139191842592005</v>
      </c>
      <c r="G421" s="110">
        <v>2.1880034832527286</v>
      </c>
      <c r="H421" s="110">
        <v>2.3722690418713026</v>
      </c>
      <c r="I421" s="110">
        <v>2.1785402676813193</v>
      </c>
      <c r="J421" s="110">
        <v>2.2051355761781033</v>
      </c>
      <c r="K421" s="110">
        <v>2.0056802838677279</v>
      </c>
      <c r="L421" s="110">
        <v>2.429603242634597</v>
      </c>
      <c r="M421" s="110">
        <v>2.3632484069812807</v>
      </c>
      <c r="N421" s="110">
        <v>2.3399583712174019</v>
      </c>
      <c r="O421" s="110">
        <v>2.2551227856612854</v>
      </c>
      <c r="P421" s="110">
        <v>2.1793048893260671</v>
      </c>
      <c r="Q421" s="110">
        <v>0</v>
      </c>
      <c r="R421" s="110">
        <v>2.0312792992923181</v>
      </c>
      <c r="S421" s="110">
        <v>0</v>
      </c>
      <c r="T421" s="110">
        <v>0</v>
      </c>
      <c r="U421" s="110">
        <v>1.821221200625452</v>
      </c>
      <c r="V421" s="110">
        <v>1.765767084948616</v>
      </c>
      <c r="W421" s="110">
        <v>1.7286070783986645</v>
      </c>
      <c r="X421" s="110">
        <v>0</v>
      </c>
      <c r="Y421" s="110">
        <v>0</v>
      </c>
      <c r="DA421" s="60" t="s">
        <v>4593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76.869065776692054</v>
      </c>
      <c r="D423" s="118">
        <f t="shared" si="194"/>
        <v>88.140848307816952</v>
      </c>
      <c r="E423" s="118">
        <f t="shared" si="194"/>
        <v>88.945402794920966</v>
      </c>
      <c r="F423" s="118">
        <f t="shared" si="194"/>
        <v>80.226403525417368</v>
      </c>
      <c r="G423" s="118">
        <f t="shared" si="194"/>
        <v>79.1266773860158</v>
      </c>
      <c r="H423" s="118">
        <f t="shared" si="194"/>
        <v>75.930782523889917</v>
      </c>
      <c r="I423" s="118">
        <f t="shared" si="194"/>
        <v>75.182240124874312</v>
      </c>
      <c r="J423" s="118">
        <f t="shared" si="194"/>
        <v>71.601612427121637</v>
      </c>
      <c r="K423" s="118">
        <f t="shared" si="194"/>
        <v>77.847620412952608</v>
      </c>
      <c r="L423" s="118">
        <f t="shared" si="194"/>
        <v>59.335998874522005</v>
      </c>
      <c r="M423" s="118">
        <f t="shared" si="194"/>
        <v>77.206577291862175</v>
      </c>
      <c r="N423" s="118">
        <f t="shared" si="194"/>
        <v>89.120379082949171</v>
      </c>
      <c r="O423" s="118">
        <f t="shared" si="194"/>
        <v>77.187259021697017</v>
      </c>
      <c r="P423" s="118">
        <f t="shared" si="194"/>
        <v>74.318485931079707</v>
      </c>
      <c r="Q423" s="118">
        <f t="shared" si="194"/>
        <v>0</v>
      </c>
      <c r="R423" s="118">
        <f t="shared" ref="R423:V423" si="195">R424+R426+R428+R437</f>
        <v>28.653920504351728</v>
      </c>
      <c r="S423" s="118">
        <f t="shared" si="195"/>
        <v>0</v>
      </c>
      <c r="T423" s="118">
        <f t="shared" si="195"/>
        <v>0</v>
      </c>
      <c r="U423" s="118">
        <f t="shared" si="195"/>
        <v>53.321265969766465</v>
      </c>
      <c r="V423" s="118">
        <f t="shared" si="195"/>
        <v>57.067170782524634</v>
      </c>
      <c r="W423" s="118">
        <f t="shared" ref="W423:Y423" si="196">W424+W426+W428+W437</f>
        <v>50.631835948695119</v>
      </c>
      <c r="X423" s="118">
        <f t="shared" si="196"/>
        <v>0</v>
      </c>
      <c r="Y423" s="118">
        <f t="shared" si="196"/>
        <v>0</v>
      </c>
      <c r="DA423" s="129" t="s">
        <v>4745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66.397978731178597</v>
      </c>
      <c r="D424" s="123">
        <f t="shared" si="197"/>
        <v>76.873247681449143</v>
      </c>
      <c r="E424" s="123">
        <f t="shared" si="197"/>
        <v>76.985367349474217</v>
      </c>
      <c r="F424" s="123">
        <f t="shared" si="197"/>
        <v>68.946334439271297</v>
      </c>
      <c r="G424" s="123">
        <f t="shared" si="197"/>
        <v>67.927087709426146</v>
      </c>
      <c r="H424" s="123">
        <f t="shared" si="197"/>
        <v>64.28397065423502</v>
      </c>
      <c r="I424" s="123">
        <f t="shared" si="197"/>
        <v>64.096300911909694</v>
      </c>
      <c r="J424" s="123">
        <f t="shared" si="197"/>
        <v>61.054761423622942</v>
      </c>
      <c r="K424" s="123">
        <f t="shared" si="197"/>
        <v>66.875857616243593</v>
      </c>
      <c r="L424" s="123">
        <f t="shared" si="197"/>
        <v>48.075713925101461</v>
      </c>
      <c r="M424" s="123">
        <f t="shared" si="197"/>
        <v>65.910055367135641</v>
      </c>
      <c r="N424" s="123">
        <f t="shared" si="197"/>
        <v>77.547913701263894</v>
      </c>
      <c r="O424" s="123">
        <f t="shared" si="197"/>
        <v>65.440002985353146</v>
      </c>
      <c r="P424" s="123">
        <f t="shared" si="197"/>
        <v>60.059954349198442</v>
      </c>
      <c r="Q424" s="123">
        <f t="shared" si="197"/>
        <v>0</v>
      </c>
      <c r="R424" s="123">
        <f t="shared" si="197"/>
        <v>17.012875488148577</v>
      </c>
      <c r="S424" s="123">
        <f t="shared" si="197"/>
        <v>0</v>
      </c>
      <c r="T424" s="123">
        <f t="shared" si="197"/>
        <v>0</v>
      </c>
      <c r="U424" s="123">
        <f t="shared" si="197"/>
        <v>42.63975682689442</v>
      </c>
      <c r="V424" s="123">
        <f t="shared" si="197"/>
        <v>47.38223578936018</v>
      </c>
      <c r="W424" s="123">
        <f t="shared" si="197"/>
        <v>41.346812535758765</v>
      </c>
      <c r="X424" s="123">
        <f t="shared" si="197"/>
        <v>0</v>
      </c>
      <c r="Y424" s="123">
        <f t="shared" si="197"/>
        <v>0</v>
      </c>
      <c r="DA424" s="130" t="s">
        <v>4746</v>
      </c>
    </row>
    <row r="425" spans="1:105" ht="12" customHeight="1" x14ac:dyDescent="0.25">
      <c r="A425" s="97" t="s">
        <v>53</v>
      </c>
      <c r="B425" s="99"/>
      <c r="C425" s="99">
        <v>66.397978731178597</v>
      </c>
      <c r="D425" s="99">
        <v>76.873247681449143</v>
      </c>
      <c r="E425" s="99">
        <v>76.985367349474217</v>
      </c>
      <c r="F425" s="99">
        <v>68.946334439271297</v>
      </c>
      <c r="G425" s="99">
        <v>67.927087709426146</v>
      </c>
      <c r="H425" s="99">
        <v>64.28397065423502</v>
      </c>
      <c r="I425" s="99">
        <v>64.096300911909694</v>
      </c>
      <c r="J425" s="99">
        <v>61.054761423622942</v>
      </c>
      <c r="K425" s="99">
        <v>66.875857616243593</v>
      </c>
      <c r="L425" s="99">
        <v>48.075713925101461</v>
      </c>
      <c r="M425" s="99">
        <v>65.910055367135641</v>
      </c>
      <c r="N425" s="99">
        <v>77.547913701263894</v>
      </c>
      <c r="O425" s="99">
        <v>65.440002985353146</v>
      </c>
      <c r="P425" s="99">
        <v>60.059954349198442</v>
      </c>
      <c r="Q425" s="99">
        <v>0</v>
      </c>
      <c r="R425" s="99">
        <v>17.012875488148577</v>
      </c>
      <c r="S425" s="99">
        <v>0</v>
      </c>
      <c r="T425" s="99">
        <v>0</v>
      </c>
      <c r="U425" s="99">
        <v>42.63975682689442</v>
      </c>
      <c r="V425" s="99">
        <v>47.38223578936018</v>
      </c>
      <c r="W425" s="99">
        <v>41.346812535758765</v>
      </c>
      <c r="X425" s="99">
        <v>0</v>
      </c>
      <c r="Y425" s="99">
        <v>0</v>
      </c>
      <c r="DA425" s="63" t="s">
        <v>4747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0.40069024996791197</v>
      </c>
      <c r="D426" s="123">
        <f t="shared" si="198"/>
        <v>9.8273531890451835E-2</v>
      </c>
      <c r="E426" s="123">
        <f t="shared" si="198"/>
        <v>0.95606321627091539</v>
      </c>
      <c r="F426" s="123">
        <f t="shared" si="198"/>
        <v>0.75243795146352455</v>
      </c>
      <c r="G426" s="123">
        <f t="shared" si="198"/>
        <v>0.84043594460745008</v>
      </c>
      <c r="H426" s="123">
        <f t="shared" si="198"/>
        <v>1.414538039008044</v>
      </c>
      <c r="I426" s="123">
        <f t="shared" si="198"/>
        <v>0.86533194920435075</v>
      </c>
      <c r="J426" s="123">
        <f t="shared" si="198"/>
        <v>1.1158280813240222</v>
      </c>
      <c r="K426" s="123">
        <f t="shared" si="198"/>
        <v>1.3010166473622879</v>
      </c>
      <c r="L426" s="123">
        <f t="shared" si="198"/>
        <v>1.5100014635806778</v>
      </c>
      <c r="M426" s="123">
        <f t="shared" si="198"/>
        <v>1.6944185458162602</v>
      </c>
      <c r="N426" s="123">
        <f t="shared" si="198"/>
        <v>2.1947318227691399</v>
      </c>
      <c r="O426" s="123">
        <f t="shared" si="198"/>
        <v>2.5799775185714799</v>
      </c>
      <c r="P426" s="123">
        <f t="shared" si="198"/>
        <v>5.0702623152020401</v>
      </c>
      <c r="Q426" s="123">
        <f t="shared" si="198"/>
        <v>0</v>
      </c>
      <c r="R426" s="123">
        <f t="shared" si="198"/>
        <v>2.4638222159833045</v>
      </c>
      <c r="S426" s="123">
        <f t="shared" si="198"/>
        <v>0</v>
      </c>
      <c r="T426" s="123">
        <f t="shared" si="198"/>
        <v>0</v>
      </c>
      <c r="U426" s="123">
        <f t="shared" si="198"/>
        <v>2.4119322298038477</v>
      </c>
      <c r="V426" s="123">
        <f t="shared" si="198"/>
        <v>2.0117172498089508</v>
      </c>
      <c r="W426" s="123">
        <f t="shared" si="198"/>
        <v>2.4438667021240015</v>
      </c>
      <c r="X426" s="123">
        <f t="shared" si="198"/>
        <v>0</v>
      </c>
      <c r="Y426" s="123">
        <f t="shared" si="198"/>
        <v>0</v>
      </c>
      <c r="DA426" s="130" t="s">
        <v>4748</v>
      </c>
    </row>
    <row r="427" spans="1:105" ht="12" customHeight="1" x14ac:dyDescent="0.25">
      <c r="A427" s="97" t="s">
        <v>53</v>
      </c>
      <c r="B427" s="99"/>
      <c r="C427" s="99">
        <f>RES_hhdet_in_tess!C165</f>
        <v>0.40069024996791197</v>
      </c>
      <c r="D427" s="99">
        <f>RES_hhdet_in_tess!D165</f>
        <v>9.8273531890451835E-2</v>
      </c>
      <c r="E427" s="99">
        <f>RES_hhdet_in_tess!E165</f>
        <v>0.95606321627091539</v>
      </c>
      <c r="F427" s="99">
        <f>RES_hhdet_in_tess!F165</f>
        <v>0.75243795146352455</v>
      </c>
      <c r="G427" s="99">
        <f>RES_hhdet_in_tess!G165</f>
        <v>0.84043594460745008</v>
      </c>
      <c r="H427" s="99">
        <f>RES_hhdet_in_tess!H165</f>
        <v>1.414538039008044</v>
      </c>
      <c r="I427" s="99">
        <f>RES_hhdet_in_tess!I165</f>
        <v>0.86533194920435075</v>
      </c>
      <c r="J427" s="99">
        <f>RES_hhdet_in_tess!J165</f>
        <v>1.1158280813240222</v>
      </c>
      <c r="K427" s="99">
        <f>RES_hhdet_in_tess!K165</f>
        <v>1.3010166473622879</v>
      </c>
      <c r="L427" s="99">
        <f>RES_hhdet_in_tess!L165</f>
        <v>1.5100014635806778</v>
      </c>
      <c r="M427" s="99">
        <f>RES_hhdet_in_tess!M165</f>
        <v>1.6944185458162602</v>
      </c>
      <c r="N427" s="99">
        <f>RES_hhdet_in_tess!N165</f>
        <v>2.1947318227691399</v>
      </c>
      <c r="O427" s="99">
        <f>RES_hhdet_in_tess!O165</f>
        <v>2.5799775185714799</v>
      </c>
      <c r="P427" s="99">
        <f>RES_hhdet_in_tess!P165</f>
        <v>5.0702623152020401</v>
      </c>
      <c r="Q427" s="99">
        <f>RES_hhdet_in_tess!Q165</f>
        <v>0</v>
      </c>
      <c r="R427" s="99">
        <f>RES_hhdet_in_tess!R165</f>
        <v>2.4638222159833045</v>
      </c>
      <c r="S427" s="99">
        <f>RES_hhdet_in_tess!S165</f>
        <v>0</v>
      </c>
      <c r="T427" s="99">
        <f>RES_hhdet_in_tess!T165</f>
        <v>0</v>
      </c>
      <c r="U427" s="99">
        <f>RES_hhdet_in_tess!U165</f>
        <v>2.4119322298038477</v>
      </c>
      <c r="V427" s="99">
        <f>RES_hhdet_in_tess!V165</f>
        <v>2.0117172498089508</v>
      </c>
      <c r="W427" s="99">
        <f>RES_hhdet_in_tess!W165</f>
        <v>2.4438667021240015</v>
      </c>
      <c r="X427" s="99">
        <f>RES_hhdet_in_tess!X165</f>
        <v>0</v>
      </c>
      <c r="Y427" s="99">
        <f>RES_hhdet_in_tess!Y165</f>
        <v>0</v>
      </c>
      <c r="DA427" s="63" t="s">
        <v>4749</v>
      </c>
    </row>
    <row r="428" spans="1:105" ht="12" customHeight="1" x14ac:dyDescent="0.25">
      <c r="A428" s="121" t="s">
        <v>55</v>
      </c>
      <c r="B428" s="123"/>
      <c r="C428" s="123">
        <v>8.3622045922721071</v>
      </c>
      <c r="D428" s="123">
        <v>9.4687910707323741</v>
      </c>
      <c r="E428" s="123">
        <v>9.3188662335735781</v>
      </c>
      <c r="F428" s="123">
        <v>8.8203523851388361</v>
      </c>
      <c r="G428" s="123">
        <v>8.6690682090798568</v>
      </c>
      <c r="H428" s="123">
        <v>8.3967212743206936</v>
      </c>
      <c r="I428" s="123">
        <v>8.5319531312147614</v>
      </c>
      <c r="J428" s="123">
        <v>7.7184984181222829</v>
      </c>
      <c r="K428" s="123">
        <v>8.1098858460043228</v>
      </c>
      <c r="L428" s="123">
        <v>7.8552451289863674</v>
      </c>
      <c r="M428" s="123">
        <v>7.7528780947824858</v>
      </c>
      <c r="N428" s="123">
        <v>7.5386740754995847</v>
      </c>
      <c r="O428" s="123">
        <v>7.3841039122557515</v>
      </c>
      <c r="P428" s="123">
        <v>7.4512552497869349</v>
      </c>
      <c r="Q428" s="123">
        <v>0</v>
      </c>
      <c r="R428" s="123">
        <v>7.5189267585030874</v>
      </c>
      <c r="S428" s="123">
        <v>0</v>
      </c>
      <c r="T428" s="123">
        <v>0</v>
      </c>
      <c r="U428" s="123">
        <v>6.7039146130601095</v>
      </c>
      <c r="V428" s="123">
        <v>6.1341345026714897</v>
      </c>
      <c r="W428" s="123">
        <v>5.3190003187687296</v>
      </c>
      <c r="X428" s="123">
        <v>0</v>
      </c>
      <c r="Y428" s="123">
        <v>0</v>
      </c>
      <c r="DA428" s="130" t="s">
        <v>4750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0</v>
      </c>
      <c r="E429" s="99">
        <v>0</v>
      </c>
      <c r="F429" s="99">
        <v>0</v>
      </c>
      <c r="G429" s="99">
        <v>0</v>
      </c>
      <c r="H429" s="99">
        <v>0</v>
      </c>
      <c r="I429" s="99">
        <v>0</v>
      </c>
      <c r="J429" s="99">
        <v>0</v>
      </c>
      <c r="K429" s="99">
        <v>0</v>
      </c>
      <c r="L429" s="99">
        <v>0</v>
      </c>
      <c r="M429" s="99">
        <v>0</v>
      </c>
      <c r="N429" s="99">
        <v>0</v>
      </c>
      <c r="O429" s="99">
        <v>0</v>
      </c>
      <c r="P429" s="99">
        <v>0</v>
      </c>
      <c r="Q429" s="99">
        <v>0</v>
      </c>
      <c r="R429" s="99">
        <v>0</v>
      </c>
      <c r="S429" s="99">
        <v>0</v>
      </c>
      <c r="T429" s="99">
        <v>0</v>
      </c>
      <c r="U429" s="99">
        <v>0</v>
      </c>
      <c r="V429" s="99">
        <v>0</v>
      </c>
      <c r="W429" s="99">
        <v>0</v>
      </c>
      <c r="X429" s="99">
        <v>0</v>
      </c>
      <c r="Y429" s="99">
        <v>0</v>
      </c>
      <c r="DA429" s="63" t="s">
        <v>4751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4752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X431" s="102">
        <v>0</v>
      </c>
      <c r="Y431" s="102">
        <v>0</v>
      </c>
      <c r="DA431" s="131" t="s">
        <v>4753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X432" s="105">
        <v>0</v>
      </c>
      <c r="Y432" s="105">
        <v>0</v>
      </c>
      <c r="DA432" s="132" t="s">
        <v>4754</v>
      </c>
    </row>
    <row r="433" spans="1:105" ht="12" customHeight="1" x14ac:dyDescent="0.25">
      <c r="A433" s="106" t="s">
        <v>122</v>
      </c>
      <c r="B433" s="102"/>
      <c r="C433" s="102">
        <v>8.3612832230357537</v>
      </c>
      <c r="D433" s="102">
        <v>9.467884158229209</v>
      </c>
      <c r="E433" s="102">
        <v>9.317832278875164</v>
      </c>
      <c r="F433" s="102">
        <v>8.8186817066005609</v>
      </c>
      <c r="G433" s="102">
        <v>8.6681409971546994</v>
      </c>
      <c r="H433" s="102">
        <v>8.3966164507321075</v>
      </c>
      <c r="I433" s="102">
        <v>8.5314415011743172</v>
      </c>
      <c r="J433" s="102">
        <v>7.7183553103699953</v>
      </c>
      <c r="K433" s="102">
        <v>8.108987638900178</v>
      </c>
      <c r="L433" s="102">
        <v>7.8556644023322031</v>
      </c>
      <c r="M433" s="102">
        <v>7.7511160400043302</v>
      </c>
      <c r="N433" s="102">
        <v>7.5388048485754062</v>
      </c>
      <c r="O433" s="102">
        <v>7.3843039454461366</v>
      </c>
      <c r="P433" s="102">
        <v>0</v>
      </c>
      <c r="Q433" s="102">
        <v>0</v>
      </c>
      <c r="R433" s="102">
        <v>7.5172573984613775</v>
      </c>
      <c r="S433" s="102">
        <v>0</v>
      </c>
      <c r="T433" s="102">
        <v>0</v>
      </c>
      <c r="U433" s="102">
        <v>6.7046347931101771</v>
      </c>
      <c r="V433" s="102">
        <v>6.1364110240202985</v>
      </c>
      <c r="W433" s="102">
        <v>5.3218770097835986</v>
      </c>
      <c r="X433" s="102">
        <v>0</v>
      </c>
      <c r="Y433" s="102">
        <v>0</v>
      </c>
      <c r="DA433" s="131" t="s">
        <v>4755</v>
      </c>
    </row>
    <row r="434" spans="1:105" ht="12" customHeight="1" x14ac:dyDescent="0.25">
      <c r="A434" s="107" t="s">
        <v>121</v>
      </c>
      <c r="B434" s="105"/>
      <c r="C434" s="105">
        <v>8.363026992184821</v>
      </c>
      <c r="D434" s="105">
        <v>9.4698842041031277</v>
      </c>
      <c r="E434" s="105">
        <v>9.3200408299485478</v>
      </c>
      <c r="F434" s="105">
        <v>8.8216159709325552</v>
      </c>
      <c r="G434" s="105">
        <v>8.6700451850009959</v>
      </c>
      <c r="H434" s="105">
        <v>8.3968587115846862</v>
      </c>
      <c r="I434" s="105">
        <v>8.5322311292546793</v>
      </c>
      <c r="J434" s="105">
        <v>7.7186817907772323</v>
      </c>
      <c r="K434" s="105">
        <v>8.1103662221152319</v>
      </c>
      <c r="L434" s="105">
        <v>7.8522645430877471</v>
      </c>
      <c r="M434" s="105">
        <v>7.7532064279709623</v>
      </c>
      <c r="N434" s="105">
        <v>7.5384588538998205</v>
      </c>
      <c r="O434" s="105">
        <v>7.383906857966192</v>
      </c>
      <c r="P434" s="105">
        <v>7.4512552497869349</v>
      </c>
      <c r="Q434" s="105">
        <v>0</v>
      </c>
      <c r="R434" s="105">
        <v>7.5205961185448</v>
      </c>
      <c r="S434" s="105">
        <v>0</v>
      </c>
      <c r="T434" s="105">
        <v>0</v>
      </c>
      <c r="U434" s="105">
        <v>6.7032030982780251</v>
      </c>
      <c r="V434" s="105">
        <v>6.1306779417920643</v>
      </c>
      <c r="W434" s="105">
        <v>5.310979932476533</v>
      </c>
      <c r="X434" s="105">
        <v>0</v>
      </c>
      <c r="Y434" s="105">
        <v>0</v>
      </c>
      <c r="DA434" s="132" t="s">
        <v>4756</v>
      </c>
    </row>
    <row r="435" spans="1:105" ht="12" customHeight="1" x14ac:dyDescent="0.25">
      <c r="A435" s="108" t="s">
        <v>53</v>
      </c>
      <c r="B435" s="99"/>
      <c r="C435" s="99">
        <v>3.9673486062303169</v>
      </c>
      <c r="D435" s="99">
        <v>4.7123048034419917</v>
      </c>
      <c r="E435" s="99">
        <v>4.4955795191789338</v>
      </c>
      <c r="F435" s="99">
        <v>4.2305862821895541</v>
      </c>
      <c r="G435" s="99">
        <v>4.1892038403665621</v>
      </c>
      <c r="H435" s="99">
        <v>3.9528582146847846</v>
      </c>
      <c r="I435" s="99">
        <v>4.3060353648485794</v>
      </c>
      <c r="J435" s="99">
        <v>3.4699339556625213</v>
      </c>
      <c r="K435" s="99">
        <v>3.7625951775735715</v>
      </c>
      <c r="L435" s="99">
        <v>2.9688680581661155</v>
      </c>
      <c r="M435" s="99">
        <v>3.2766078692325009</v>
      </c>
      <c r="N435" s="99">
        <v>2.9661483093598928</v>
      </c>
      <c r="O435" s="99">
        <v>2.9725991493899557</v>
      </c>
      <c r="P435" s="99">
        <v>3.1891936712629945</v>
      </c>
      <c r="Q435" s="99">
        <v>0</v>
      </c>
      <c r="R435" s="99">
        <v>3.3458329019729285</v>
      </c>
      <c r="S435" s="99">
        <v>0</v>
      </c>
      <c r="T435" s="99">
        <v>0</v>
      </c>
      <c r="U435" s="99">
        <v>2.7951879170411513</v>
      </c>
      <c r="V435" s="99">
        <v>2.4698781354899131</v>
      </c>
      <c r="W435" s="99">
        <v>1.8128035247467267</v>
      </c>
      <c r="X435" s="99">
        <v>0</v>
      </c>
      <c r="Y435" s="99">
        <v>0</v>
      </c>
      <c r="DA435" s="63" t="s">
        <v>4757</v>
      </c>
    </row>
    <row r="436" spans="1:105" ht="12" customHeight="1" x14ac:dyDescent="0.25">
      <c r="A436" s="108" t="s">
        <v>52</v>
      </c>
      <c r="B436" s="99"/>
      <c r="C436" s="99">
        <v>4.3956783859545023</v>
      </c>
      <c r="D436" s="99">
        <v>4.7575794006611352</v>
      </c>
      <c r="E436" s="99">
        <v>4.8244613107696148</v>
      </c>
      <c r="F436" s="99">
        <v>4.5910296887430011</v>
      </c>
      <c r="G436" s="99">
        <v>4.4808413446344337</v>
      </c>
      <c r="H436" s="99">
        <v>4.4440004968999034</v>
      </c>
      <c r="I436" s="99">
        <v>4.2261957644060999</v>
      </c>
      <c r="J436" s="99">
        <v>4.2487478351147114</v>
      </c>
      <c r="K436" s="99">
        <v>4.3477710445416617</v>
      </c>
      <c r="L436" s="99">
        <v>4.8833964849216311</v>
      </c>
      <c r="M436" s="99">
        <v>4.4765985587384618</v>
      </c>
      <c r="N436" s="99">
        <v>4.5723105445399286</v>
      </c>
      <c r="O436" s="99">
        <v>4.4113077085762349</v>
      </c>
      <c r="P436" s="99">
        <v>4.2620615785239409</v>
      </c>
      <c r="Q436" s="99">
        <v>0</v>
      </c>
      <c r="R436" s="99">
        <v>4.1747632165718702</v>
      </c>
      <c r="S436" s="99">
        <v>0</v>
      </c>
      <c r="T436" s="99">
        <v>0</v>
      </c>
      <c r="U436" s="99">
        <v>3.9080151812368742</v>
      </c>
      <c r="V436" s="99">
        <v>3.6607998063021507</v>
      </c>
      <c r="W436" s="99">
        <v>3.498176407729805</v>
      </c>
      <c r="X436" s="99">
        <v>0</v>
      </c>
      <c r="Y436" s="99">
        <v>0</v>
      </c>
      <c r="DA436" s="63" t="s">
        <v>4758</v>
      </c>
    </row>
    <row r="437" spans="1:105" ht="12" customHeight="1" x14ac:dyDescent="0.25">
      <c r="A437" s="121" t="s">
        <v>54</v>
      </c>
      <c r="B437" s="123"/>
      <c r="C437" s="123">
        <v>1.7081922032734453</v>
      </c>
      <c r="D437" s="123">
        <v>1.7005360237449776</v>
      </c>
      <c r="E437" s="123">
        <v>1.6851059956022529</v>
      </c>
      <c r="F437" s="123">
        <v>1.7072787495437198</v>
      </c>
      <c r="G437" s="123">
        <v>1.690085522902349</v>
      </c>
      <c r="H437" s="123">
        <v>1.8355525563261499</v>
      </c>
      <c r="I437" s="123">
        <v>1.6886541325455018</v>
      </c>
      <c r="J437" s="123">
        <v>1.7125245040523782</v>
      </c>
      <c r="K437" s="123">
        <v>1.5608603033424047</v>
      </c>
      <c r="L437" s="123">
        <v>1.8950383568535007</v>
      </c>
      <c r="M437" s="123">
        <v>1.8492252841277896</v>
      </c>
      <c r="N437" s="123">
        <v>1.8390594834165543</v>
      </c>
      <c r="O437" s="123">
        <v>1.7831746055166293</v>
      </c>
      <c r="P437" s="123">
        <v>1.737014016892293</v>
      </c>
      <c r="Q437" s="123">
        <v>0</v>
      </c>
      <c r="R437" s="123">
        <v>1.6582960417167596</v>
      </c>
      <c r="S437" s="123">
        <v>0</v>
      </c>
      <c r="T437" s="123">
        <v>0</v>
      </c>
      <c r="U437" s="123">
        <v>1.5656623000080958</v>
      </c>
      <c r="V437" s="123">
        <v>1.539083240684012</v>
      </c>
      <c r="W437" s="123">
        <v>1.5221563920436205</v>
      </c>
      <c r="X437" s="123">
        <v>0</v>
      </c>
      <c r="Y437" s="123">
        <v>0</v>
      </c>
      <c r="DA437" s="130" t="s">
        <v>4759</v>
      </c>
    </row>
    <row r="438" spans="1:105" ht="12" customHeight="1" x14ac:dyDescent="0.25">
      <c r="A438" s="97" t="s">
        <v>50</v>
      </c>
      <c r="B438" s="99"/>
      <c r="C438" s="99">
        <v>0</v>
      </c>
      <c r="D438" s="99">
        <v>0</v>
      </c>
      <c r="E438" s="99">
        <v>0</v>
      </c>
      <c r="F438" s="99">
        <v>0</v>
      </c>
      <c r="G438" s="99">
        <v>0</v>
      </c>
      <c r="H438" s="99">
        <v>0</v>
      </c>
      <c r="I438" s="99">
        <v>0</v>
      </c>
      <c r="J438" s="99">
        <v>0</v>
      </c>
      <c r="K438" s="99">
        <v>0</v>
      </c>
      <c r="L438" s="99">
        <v>0</v>
      </c>
      <c r="M438" s="99">
        <v>0</v>
      </c>
      <c r="N438" s="99">
        <v>0</v>
      </c>
      <c r="O438" s="99">
        <v>0</v>
      </c>
      <c r="P438" s="99">
        <v>0</v>
      </c>
      <c r="Q438" s="99">
        <v>0</v>
      </c>
      <c r="R438" s="99">
        <v>0</v>
      </c>
      <c r="S438" s="99">
        <v>0</v>
      </c>
      <c r="T438" s="99">
        <v>0</v>
      </c>
      <c r="U438" s="99">
        <v>0</v>
      </c>
      <c r="V438" s="99">
        <v>0</v>
      </c>
      <c r="W438" s="99">
        <v>0</v>
      </c>
      <c r="X438" s="99">
        <v>0</v>
      </c>
      <c r="Y438" s="99">
        <v>0</v>
      </c>
      <c r="DA438" s="63" t="s">
        <v>4760</v>
      </c>
    </row>
    <row r="439" spans="1:105" ht="12" customHeight="1" x14ac:dyDescent="0.25">
      <c r="A439" s="109" t="s">
        <v>120</v>
      </c>
      <c r="B439" s="110"/>
      <c r="C439" s="110">
        <v>1.7081922032734453</v>
      </c>
      <c r="D439" s="110">
        <v>1.7005360237449776</v>
      </c>
      <c r="E439" s="110">
        <v>1.6851059956022529</v>
      </c>
      <c r="F439" s="110">
        <v>1.7072787495437198</v>
      </c>
      <c r="G439" s="110">
        <v>1.690085522902349</v>
      </c>
      <c r="H439" s="110">
        <v>1.8355525563261499</v>
      </c>
      <c r="I439" s="110">
        <v>1.6886541325455018</v>
      </c>
      <c r="J439" s="110">
        <v>1.7125245040523782</v>
      </c>
      <c r="K439" s="110">
        <v>1.5608603033424047</v>
      </c>
      <c r="L439" s="110">
        <v>1.8950383568535007</v>
      </c>
      <c r="M439" s="110">
        <v>1.8492252841277896</v>
      </c>
      <c r="N439" s="110">
        <v>1.8390594834165543</v>
      </c>
      <c r="O439" s="110">
        <v>1.7831746055166293</v>
      </c>
      <c r="P439" s="110">
        <v>1.737014016892293</v>
      </c>
      <c r="Q439" s="110">
        <v>0</v>
      </c>
      <c r="R439" s="110">
        <v>1.6582960417167596</v>
      </c>
      <c r="S439" s="110">
        <v>0</v>
      </c>
      <c r="T439" s="110">
        <v>0</v>
      </c>
      <c r="U439" s="110">
        <v>1.5656623000080958</v>
      </c>
      <c r="V439" s="110">
        <v>1.539083240684012</v>
      </c>
      <c r="W439" s="110">
        <v>1.5221563920436205</v>
      </c>
      <c r="X439" s="110">
        <v>0</v>
      </c>
      <c r="Y439" s="110">
        <v>0</v>
      </c>
      <c r="DA439" s="60" t="s">
        <v>4761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</v>
      </c>
      <c r="D441" s="118">
        <f t="shared" si="199"/>
        <v>0</v>
      </c>
      <c r="E441" s="118">
        <f t="shared" si="199"/>
        <v>0</v>
      </c>
      <c r="F441" s="118">
        <f t="shared" si="199"/>
        <v>0</v>
      </c>
      <c r="G441" s="118">
        <f t="shared" si="199"/>
        <v>0</v>
      </c>
      <c r="H441" s="118">
        <f t="shared" si="199"/>
        <v>0</v>
      </c>
      <c r="I441" s="118">
        <f t="shared" si="199"/>
        <v>0</v>
      </c>
      <c r="J441" s="118">
        <f t="shared" si="199"/>
        <v>0</v>
      </c>
      <c r="K441" s="118">
        <f t="shared" si="199"/>
        <v>0</v>
      </c>
      <c r="L441" s="118">
        <f t="shared" si="199"/>
        <v>0</v>
      </c>
      <c r="M441" s="118">
        <f t="shared" si="199"/>
        <v>0</v>
      </c>
      <c r="N441" s="118">
        <f t="shared" si="199"/>
        <v>0</v>
      </c>
      <c r="O441" s="118">
        <f t="shared" si="199"/>
        <v>0</v>
      </c>
      <c r="P441" s="118">
        <f t="shared" si="199"/>
        <v>0</v>
      </c>
      <c r="Q441" s="118">
        <f t="shared" si="199"/>
        <v>0</v>
      </c>
      <c r="R441" s="118">
        <f t="shared" ref="R441:V441" si="200">R442+R444+R446+R455</f>
        <v>0</v>
      </c>
      <c r="S441" s="118">
        <f t="shared" si="200"/>
        <v>0</v>
      </c>
      <c r="T441" s="118">
        <f t="shared" si="200"/>
        <v>0</v>
      </c>
      <c r="U441" s="118">
        <f t="shared" si="200"/>
        <v>0</v>
      </c>
      <c r="V441" s="118">
        <f t="shared" si="200"/>
        <v>0</v>
      </c>
      <c r="W441" s="118">
        <f t="shared" ref="W441:Y441" si="201">W442+W444+W446+W455</f>
        <v>0</v>
      </c>
      <c r="X441" s="118">
        <f t="shared" si="201"/>
        <v>0</v>
      </c>
      <c r="Y441" s="118">
        <f t="shared" si="201"/>
        <v>0</v>
      </c>
      <c r="DA441" s="129" t="s">
        <v>4913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4914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4915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4916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4917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</v>
      </c>
      <c r="E446" s="123">
        <v>0</v>
      </c>
      <c r="F446" s="123">
        <v>0</v>
      </c>
      <c r="G446" s="123">
        <v>0</v>
      </c>
      <c r="H446" s="123">
        <v>0</v>
      </c>
      <c r="I446" s="123">
        <v>0</v>
      </c>
      <c r="J446" s="123">
        <v>0</v>
      </c>
      <c r="K446" s="123">
        <v>0</v>
      </c>
      <c r="L446" s="123">
        <v>0</v>
      </c>
      <c r="M446" s="123">
        <v>0</v>
      </c>
      <c r="N446" s="123">
        <v>0</v>
      </c>
      <c r="O446" s="123">
        <v>0</v>
      </c>
      <c r="P446" s="123">
        <v>0</v>
      </c>
      <c r="Q446" s="123">
        <v>0</v>
      </c>
      <c r="R446" s="123">
        <v>0</v>
      </c>
      <c r="S446" s="123">
        <v>0</v>
      </c>
      <c r="T446" s="123">
        <v>0</v>
      </c>
      <c r="U446" s="123">
        <v>0</v>
      </c>
      <c r="V446" s="123">
        <v>0</v>
      </c>
      <c r="W446" s="123">
        <v>0</v>
      </c>
      <c r="X446" s="123">
        <v>0</v>
      </c>
      <c r="Y446" s="123">
        <v>0</v>
      </c>
      <c r="DA446" s="130" t="s">
        <v>4918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0</v>
      </c>
      <c r="E447" s="99">
        <v>0</v>
      </c>
      <c r="F447" s="99">
        <v>0</v>
      </c>
      <c r="G447" s="99">
        <v>0</v>
      </c>
      <c r="H447" s="99">
        <v>0</v>
      </c>
      <c r="I447" s="99">
        <v>0</v>
      </c>
      <c r="J447" s="99">
        <v>0</v>
      </c>
      <c r="K447" s="99">
        <v>0</v>
      </c>
      <c r="L447" s="99">
        <v>0</v>
      </c>
      <c r="M447" s="99">
        <v>0</v>
      </c>
      <c r="N447" s="99">
        <v>0</v>
      </c>
      <c r="O447" s="99">
        <v>0</v>
      </c>
      <c r="P447" s="99">
        <v>0</v>
      </c>
      <c r="Q447" s="99">
        <v>0</v>
      </c>
      <c r="R447" s="99">
        <v>0</v>
      </c>
      <c r="S447" s="99">
        <v>0</v>
      </c>
      <c r="T447" s="99">
        <v>0</v>
      </c>
      <c r="U447" s="99">
        <v>0</v>
      </c>
      <c r="V447" s="99">
        <v>0</v>
      </c>
      <c r="W447" s="99">
        <v>0</v>
      </c>
      <c r="X447" s="99">
        <v>0</v>
      </c>
      <c r="Y447" s="99">
        <v>0</v>
      </c>
      <c r="DA447" s="63" t="s">
        <v>4919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X448" s="99">
        <v>0</v>
      </c>
      <c r="Y448" s="99">
        <v>0</v>
      </c>
      <c r="DA448" s="63" t="s">
        <v>4920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X449" s="102">
        <v>0</v>
      </c>
      <c r="Y449" s="102">
        <v>0</v>
      </c>
      <c r="DA449" s="131" t="s">
        <v>4921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4922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4923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4924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4925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4926</v>
      </c>
    </row>
    <row r="455" spans="1:105" ht="12" customHeight="1" x14ac:dyDescent="0.25">
      <c r="A455" s="121" t="s">
        <v>54</v>
      </c>
      <c r="B455" s="123"/>
      <c r="C455" s="123">
        <v>0</v>
      </c>
      <c r="D455" s="123">
        <v>0</v>
      </c>
      <c r="E455" s="123">
        <v>0</v>
      </c>
      <c r="F455" s="123">
        <v>0</v>
      </c>
      <c r="G455" s="123">
        <v>0</v>
      </c>
      <c r="H455" s="123">
        <v>0</v>
      </c>
      <c r="I455" s="123">
        <v>0</v>
      </c>
      <c r="J455" s="123">
        <v>0</v>
      </c>
      <c r="K455" s="123">
        <v>0</v>
      </c>
      <c r="L455" s="123">
        <v>0</v>
      </c>
      <c r="M455" s="123">
        <v>0</v>
      </c>
      <c r="N455" s="123">
        <v>0</v>
      </c>
      <c r="O455" s="123">
        <v>0</v>
      </c>
      <c r="P455" s="123">
        <v>0</v>
      </c>
      <c r="Q455" s="123">
        <v>0</v>
      </c>
      <c r="R455" s="123">
        <v>0</v>
      </c>
      <c r="S455" s="123">
        <v>0</v>
      </c>
      <c r="T455" s="123">
        <v>0</v>
      </c>
      <c r="U455" s="123">
        <v>0</v>
      </c>
      <c r="V455" s="123">
        <v>0</v>
      </c>
      <c r="W455" s="123">
        <v>0</v>
      </c>
      <c r="X455" s="123">
        <v>0</v>
      </c>
      <c r="Y455" s="123">
        <v>0</v>
      </c>
      <c r="DA455" s="130" t="s">
        <v>4927</v>
      </c>
    </row>
    <row r="456" spans="1:105" ht="12" customHeight="1" x14ac:dyDescent="0.25">
      <c r="A456" s="97" t="s">
        <v>50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4928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2025-11-06T10:28:52Z</dcterms:created>
  <dcterms:modified xsi:type="dcterms:W3CDTF">2025-11-06T10:28:53Z</dcterms:modified>
</cp:coreProperties>
</file>